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01"/>
  <workbookPr codeName="ThisWorkbook" defaultThemeVersion="124226"/>
  <mc:AlternateContent xmlns:mc="http://schemas.openxmlformats.org/markup-compatibility/2006">
    <mc:Choice Requires="x15">
      <x15ac:absPath xmlns:x15ac="http://schemas.microsoft.com/office/spreadsheetml/2010/11/ac" url="C:\Users\komamura\Documents\MTGPQ\MM\MM\MTG\MTGPQ\"/>
    </mc:Choice>
  </mc:AlternateContent>
  <bookViews>
    <workbookView xWindow="0" yWindow="105" windowWidth="14940" windowHeight="7650" firstSheet="3" activeTab="7"/>
  </bookViews>
  <sheets>
    <sheet name="XLN_W" sheetId="44" r:id="rId1"/>
    <sheet name="XLN_U" sheetId="45" r:id="rId2"/>
    <sheet name="XLN_B" sheetId="46" r:id="rId3"/>
    <sheet name="XLN_R" sheetId="47" r:id="rId4"/>
    <sheet name="XLN_G" sheetId="48" r:id="rId5"/>
    <sheet name="XLN_M" sheetId="49" r:id="rId6"/>
    <sheet name="XLN_N" sheetId="50" r:id="rId7"/>
    <sheet name="XLN_E" sheetId="51" r:id="rId8"/>
    <sheet name="一覧" sheetId="52" r:id="rId9"/>
    <sheet name="個別tnpl" sheetId="33" r:id="rId10"/>
    <sheet name="一覧tnpl" sheetId="32" r:id="rId11"/>
    <sheet name="keyword" sheetId="6" r:id="rId12"/>
  </sheets>
  <definedNames>
    <definedName name="_xlnm._FilterDatabase" localSheetId="11" hidden="1">keyword!$A$1:$A$330</definedName>
    <definedName name="_xlnm._FilterDatabase" localSheetId="2" hidden="1">XLN_B!$X$1:$X$754</definedName>
    <definedName name="_xlnm._FilterDatabase" localSheetId="7" hidden="1">XLN_E!$X$1:$X$754</definedName>
    <definedName name="_xlnm._FilterDatabase" localSheetId="4" hidden="1">XLN_G!$X$1:$X$754</definedName>
    <definedName name="_xlnm._FilterDatabase" localSheetId="5" hidden="1">XLN_M!$X$1:$X$754</definedName>
    <definedName name="_xlnm._FilterDatabase" localSheetId="6" hidden="1">XLN_N!$X$1:$X$754</definedName>
    <definedName name="_xlnm._FilterDatabase" localSheetId="3" hidden="1">XLN_R!$X$1:$X$754</definedName>
    <definedName name="_xlnm._FilterDatabase" localSheetId="1" hidden="1">XLN_U!$X$1:$X$754</definedName>
    <definedName name="_xlnm._FilterDatabase" localSheetId="0" hidden="1">XLN_W!$X$1:$X$754</definedName>
    <definedName name="_xlnm._FilterDatabase" localSheetId="9" hidden="1">個別tnpl!$X$1:$X$654</definedName>
  </definedNames>
  <calcPr calcId="162913" refMode="R1C1"/>
</workbook>
</file>

<file path=xl/calcChain.xml><?xml version="1.0" encoding="utf-8"?>
<calcChain xmlns="http://schemas.openxmlformats.org/spreadsheetml/2006/main">
  <c r="A232" i="52" l="1"/>
  <c r="A231" i="52"/>
  <c r="A230" i="52"/>
  <c r="A229" i="52"/>
  <c r="A228" i="52"/>
  <c r="A227" i="52"/>
  <c r="A226" i="52"/>
  <c r="A225" i="52"/>
  <c r="A224" i="52"/>
  <c r="A223" i="52"/>
  <c r="A222" i="52"/>
  <c r="A221" i="52"/>
  <c r="A220" i="52"/>
  <c r="A219" i="52"/>
  <c r="A218" i="52"/>
  <c r="A217" i="52"/>
  <c r="A216" i="52"/>
  <c r="J215" i="52"/>
  <c r="A215" i="52" s="1"/>
  <c r="J214" i="52"/>
  <c r="A214" i="52" s="1"/>
  <c r="J213" i="52"/>
  <c r="A213" i="52" s="1"/>
  <c r="J212" i="52"/>
  <c r="A212" i="52" s="1"/>
  <c r="J211" i="52"/>
  <c r="A211" i="52" s="1"/>
  <c r="J210" i="52"/>
  <c r="A210" i="52" s="1"/>
  <c r="J209" i="52"/>
  <c r="A209" i="52" s="1"/>
  <c r="J208" i="52"/>
  <c r="A208" i="52" s="1"/>
  <c r="J207" i="52"/>
  <c r="A207" i="52" s="1"/>
  <c r="J206" i="52"/>
  <c r="A206" i="52" s="1"/>
  <c r="J205" i="52"/>
  <c r="A205" i="52" s="1"/>
  <c r="J204" i="52"/>
  <c r="A204" i="52" s="1"/>
  <c r="J203" i="52"/>
  <c r="A203" i="52" s="1"/>
  <c r="J202" i="52"/>
  <c r="A202" i="52" s="1"/>
  <c r="J201" i="52"/>
  <c r="A201" i="52" s="1"/>
  <c r="J200" i="52"/>
  <c r="A200" i="52" s="1"/>
  <c r="J199" i="52"/>
  <c r="A199" i="52" s="1"/>
  <c r="J198" i="52"/>
  <c r="A198" i="52" s="1"/>
  <c r="J197" i="52"/>
  <c r="A197" i="52" s="1"/>
  <c r="A196" i="52"/>
  <c r="A195" i="52"/>
  <c r="A194" i="52"/>
  <c r="A193" i="52"/>
  <c r="J192" i="52"/>
  <c r="A192" i="52" s="1"/>
  <c r="J191" i="52"/>
  <c r="A191" i="52" s="1"/>
  <c r="J190" i="52"/>
  <c r="A190" i="52" s="1"/>
  <c r="J189" i="52"/>
  <c r="A189" i="52" s="1"/>
  <c r="J188" i="52"/>
  <c r="A188" i="52" s="1"/>
  <c r="J187" i="52"/>
  <c r="A187" i="52" s="1"/>
  <c r="J186" i="52"/>
  <c r="A186" i="52" s="1"/>
  <c r="J185" i="52"/>
  <c r="A185" i="52" s="1"/>
  <c r="J184" i="52"/>
  <c r="A184" i="52" s="1"/>
  <c r="J183" i="52"/>
  <c r="A183" i="52" s="1"/>
  <c r="J182" i="52"/>
  <c r="A182" i="52" s="1"/>
  <c r="J181" i="52"/>
  <c r="A181" i="52" s="1"/>
  <c r="J180" i="52"/>
  <c r="A180" i="52" s="1"/>
  <c r="A179" i="52"/>
  <c r="A178" i="52"/>
  <c r="A177" i="52"/>
  <c r="A176" i="52"/>
  <c r="J175" i="52"/>
  <c r="A175" i="52" s="1"/>
  <c r="J174" i="52"/>
  <c r="A174" i="52" s="1"/>
  <c r="J173" i="52"/>
  <c r="A173" i="52" s="1"/>
  <c r="J172" i="52"/>
  <c r="A172" i="52" s="1"/>
  <c r="J171" i="52"/>
  <c r="A171" i="52" s="1"/>
  <c r="J170" i="52"/>
  <c r="A170" i="52" s="1"/>
  <c r="J169" i="52"/>
  <c r="A169" i="52" s="1"/>
  <c r="J168" i="52"/>
  <c r="A168" i="52" s="1"/>
  <c r="J167" i="52"/>
  <c r="A167" i="52" s="1"/>
  <c r="J166" i="52"/>
  <c r="A166" i="52" s="1"/>
  <c r="J165" i="52"/>
  <c r="A165" i="52" s="1"/>
  <c r="J164" i="52"/>
  <c r="A164" i="52" s="1"/>
  <c r="J163" i="52"/>
  <c r="A163" i="52" s="1"/>
  <c r="J162" i="52"/>
  <c r="A162" i="52" s="1"/>
  <c r="J161" i="52"/>
  <c r="A161" i="52" s="1"/>
  <c r="J160" i="52"/>
  <c r="A160" i="52" s="1"/>
  <c r="J159" i="52"/>
  <c r="A159" i="52" s="1"/>
  <c r="J158" i="52"/>
  <c r="A158" i="52" s="1"/>
  <c r="J157" i="52"/>
  <c r="A157" i="52" s="1"/>
  <c r="J156" i="52"/>
  <c r="A156" i="52" s="1"/>
  <c r="J155" i="52"/>
  <c r="A155" i="52" s="1"/>
  <c r="J154" i="52"/>
  <c r="A154" i="52" s="1"/>
  <c r="J153" i="52"/>
  <c r="A153" i="52" s="1"/>
  <c r="J152" i="52"/>
  <c r="A152" i="52" s="1"/>
  <c r="J151" i="52"/>
  <c r="A151" i="52" s="1"/>
  <c r="J150" i="52"/>
  <c r="A150" i="52" s="1"/>
  <c r="J149" i="52"/>
  <c r="A149" i="52" s="1"/>
  <c r="J148" i="52"/>
  <c r="A148" i="52" s="1"/>
  <c r="J147" i="52"/>
  <c r="A147" i="52" s="1"/>
  <c r="A146" i="52"/>
  <c r="A145" i="52"/>
  <c r="A144" i="52"/>
  <c r="A143" i="52"/>
  <c r="J142" i="52"/>
  <c r="A142" i="52" s="1"/>
  <c r="J141" i="52"/>
  <c r="A141" i="52" s="1"/>
  <c r="J140" i="52"/>
  <c r="A140" i="52" s="1"/>
  <c r="J139" i="52"/>
  <c r="A139" i="52" s="1"/>
  <c r="J138" i="52"/>
  <c r="A138" i="52" s="1"/>
  <c r="J137" i="52"/>
  <c r="A137" i="52" s="1"/>
  <c r="J136" i="52"/>
  <c r="A136" i="52" s="1"/>
  <c r="J135" i="52"/>
  <c r="A135" i="52" s="1"/>
  <c r="J134" i="52"/>
  <c r="A134" i="52" s="1"/>
  <c r="J133" i="52"/>
  <c r="A133" i="52" s="1"/>
  <c r="J132" i="52"/>
  <c r="A132" i="52" s="1"/>
  <c r="J131" i="52"/>
  <c r="A131" i="52" s="1"/>
  <c r="J130" i="52"/>
  <c r="A130" i="52" s="1"/>
  <c r="J129" i="52"/>
  <c r="A129" i="52" s="1"/>
  <c r="J128" i="52"/>
  <c r="A128" i="52" s="1"/>
  <c r="J127" i="52"/>
  <c r="A127" i="52" s="1"/>
  <c r="J126" i="52"/>
  <c r="A126" i="52" s="1"/>
  <c r="J125" i="52"/>
  <c r="A125" i="52" s="1"/>
  <c r="J124" i="52"/>
  <c r="A124" i="52" s="1"/>
  <c r="J123" i="52"/>
  <c r="A123" i="52" s="1"/>
  <c r="J122" i="52"/>
  <c r="A122" i="52" s="1"/>
  <c r="J121" i="52"/>
  <c r="A121" i="52" s="1"/>
  <c r="J120" i="52"/>
  <c r="A120" i="52" s="1"/>
  <c r="J119" i="52"/>
  <c r="A119" i="52" s="1"/>
  <c r="J118" i="52"/>
  <c r="A118" i="52" s="1"/>
  <c r="J117" i="52"/>
  <c r="A117" i="52" s="1"/>
  <c r="J116" i="52"/>
  <c r="A116" i="52" s="1"/>
  <c r="J115" i="52"/>
  <c r="A115" i="52" s="1"/>
  <c r="J114" i="52"/>
  <c r="A114" i="52" s="1"/>
  <c r="J113" i="52"/>
  <c r="A113" i="52" s="1"/>
  <c r="J112" i="52"/>
  <c r="A112" i="52" s="1"/>
  <c r="J111" i="52"/>
  <c r="A111" i="52" s="1"/>
  <c r="A110" i="52"/>
  <c r="A109" i="52"/>
  <c r="A108" i="52"/>
  <c r="A107" i="52"/>
  <c r="J106" i="52"/>
  <c r="A106" i="52" s="1"/>
  <c r="J105" i="52"/>
  <c r="A105" i="52" s="1"/>
  <c r="J104" i="52"/>
  <c r="A104" i="52" s="1"/>
  <c r="J103" i="52"/>
  <c r="A103" i="52" s="1"/>
  <c r="J102" i="52"/>
  <c r="A102" i="52" s="1"/>
  <c r="J101" i="52"/>
  <c r="A101" i="52" s="1"/>
  <c r="J100" i="52"/>
  <c r="A100" i="52" s="1"/>
  <c r="J99" i="52"/>
  <c r="A99" i="52" s="1"/>
  <c r="J98" i="52"/>
  <c r="A98" i="52" s="1"/>
  <c r="J97" i="52"/>
  <c r="A97" i="52" s="1"/>
  <c r="J96" i="52"/>
  <c r="A96" i="52" s="1"/>
  <c r="J95" i="52"/>
  <c r="A95" i="52" s="1"/>
  <c r="J94" i="52"/>
  <c r="A94" i="52" s="1"/>
  <c r="J93" i="52"/>
  <c r="A93" i="52" s="1"/>
  <c r="J92" i="52"/>
  <c r="A92" i="52" s="1"/>
  <c r="J91" i="52"/>
  <c r="A91" i="52" s="1"/>
  <c r="J90" i="52"/>
  <c r="A90" i="52" s="1"/>
  <c r="J89" i="52"/>
  <c r="A89" i="52" s="1"/>
  <c r="J88" i="52"/>
  <c r="A88" i="52" s="1"/>
  <c r="J87" i="52"/>
  <c r="A87" i="52" s="1"/>
  <c r="J86" i="52"/>
  <c r="A86" i="52" s="1"/>
  <c r="J85" i="52"/>
  <c r="A85" i="52" s="1"/>
  <c r="J84" i="52"/>
  <c r="A84" i="52" s="1"/>
  <c r="J83" i="52"/>
  <c r="A83" i="52" s="1"/>
  <c r="J82" i="52"/>
  <c r="A82" i="52" s="1"/>
  <c r="J81" i="52"/>
  <c r="A81" i="52" s="1"/>
  <c r="J80" i="52"/>
  <c r="A80" i="52" s="1"/>
  <c r="J79" i="52"/>
  <c r="A79" i="52" s="1"/>
  <c r="J78" i="52"/>
  <c r="A78" i="52" s="1"/>
  <c r="A77" i="52"/>
  <c r="A76" i="52"/>
  <c r="A75" i="52"/>
  <c r="A74" i="52"/>
  <c r="J73" i="52"/>
  <c r="A73" i="52" s="1"/>
  <c r="J72" i="52"/>
  <c r="A72" i="52" s="1"/>
  <c r="J71" i="52"/>
  <c r="A71" i="52" s="1"/>
  <c r="J70" i="52"/>
  <c r="A70" i="52" s="1"/>
  <c r="J69" i="52"/>
  <c r="A69" i="52" s="1"/>
  <c r="J68" i="52"/>
  <c r="A68" i="52" s="1"/>
  <c r="J67" i="52"/>
  <c r="A67" i="52" s="1"/>
  <c r="J66" i="52"/>
  <c r="A66" i="52" s="1"/>
  <c r="J65" i="52"/>
  <c r="A65" i="52" s="1"/>
  <c r="J64" i="52"/>
  <c r="A64" i="52" s="1"/>
  <c r="J63" i="52"/>
  <c r="A63" i="52" s="1"/>
  <c r="J62" i="52"/>
  <c r="A62" i="52" s="1"/>
  <c r="J61" i="52"/>
  <c r="A61" i="52" s="1"/>
  <c r="J60" i="52"/>
  <c r="A60" i="52" s="1"/>
  <c r="J59" i="52"/>
  <c r="A59" i="52" s="1"/>
  <c r="J58" i="52"/>
  <c r="A58" i="52" s="1"/>
  <c r="J57" i="52"/>
  <c r="A57" i="52" s="1"/>
  <c r="J56" i="52"/>
  <c r="A56" i="52" s="1"/>
  <c r="J55" i="52"/>
  <c r="A55" i="52" s="1"/>
  <c r="J54" i="52"/>
  <c r="A54" i="52" s="1"/>
  <c r="J53" i="52"/>
  <c r="A53" i="52" s="1"/>
  <c r="J52" i="52"/>
  <c r="A52" i="52" s="1"/>
  <c r="J51" i="52"/>
  <c r="A51" i="52" s="1"/>
  <c r="J50" i="52"/>
  <c r="A50" i="52" s="1"/>
  <c r="J49" i="52"/>
  <c r="A49" i="52" s="1"/>
  <c r="J48" i="52"/>
  <c r="A48" i="52" s="1"/>
  <c r="J47" i="52"/>
  <c r="A47" i="52" s="1"/>
  <c r="J46" i="52"/>
  <c r="A46" i="52" s="1"/>
  <c r="J45" i="52"/>
  <c r="A45" i="52" s="1"/>
  <c r="J44" i="52"/>
  <c r="A44" i="52" s="1"/>
  <c r="A43" i="52"/>
  <c r="A42" i="52"/>
  <c r="A41" i="52"/>
  <c r="A40" i="52"/>
  <c r="J39" i="52"/>
  <c r="A39" i="52" s="1"/>
  <c r="J38" i="52"/>
  <c r="A38" i="52" s="1"/>
  <c r="J37" i="52"/>
  <c r="A37" i="52" s="1"/>
  <c r="J36" i="52"/>
  <c r="A36" i="52" s="1"/>
  <c r="J35" i="52"/>
  <c r="A35" i="52" s="1"/>
  <c r="J34" i="52"/>
  <c r="A34" i="52" s="1"/>
  <c r="J33" i="52"/>
  <c r="A33" i="52" s="1"/>
  <c r="J32" i="52"/>
  <c r="A32" i="52" s="1"/>
  <c r="J31" i="52"/>
  <c r="A31" i="52" s="1"/>
  <c r="J30" i="52"/>
  <c r="A30" i="52" s="1"/>
  <c r="J29" i="52"/>
  <c r="A29" i="52" s="1"/>
  <c r="J28" i="52"/>
  <c r="A28" i="52" s="1"/>
  <c r="J27" i="52"/>
  <c r="A27" i="52" s="1"/>
  <c r="J26" i="52"/>
  <c r="A26" i="52" s="1"/>
  <c r="J25" i="52"/>
  <c r="A25" i="52" s="1"/>
  <c r="J24" i="52"/>
  <c r="A24" i="52" s="1"/>
  <c r="J23" i="52"/>
  <c r="A23" i="52" s="1"/>
  <c r="J22" i="52"/>
  <c r="A22" i="52" s="1"/>
  <c r="J21" i="52"/>
  <c r="A21" i="52" s="1"/>
  <c r="J20" i="52"/>
  <c r="A20" i="52"/>
  <c r="J19" i="52"/>
  <c r="A19" i="52" s="1"/>
  <c r="J18" i="52"/>
  <c r="A18" i="52"/>
  <c r="J17" i="52"/>
  <c r="A17" i="52" s="1"/>
  <c r="J16" i="52"/>
  <c r="A16" i="52"/>
  <c r="J15" i="52"/>
  <c r="A15" i="52" s="1"/>
  <c r="J14" i="52"/>
  <c r="A14" i="52"/>
  <c r="J13" i="52"/>
  <c r="A13" i="52" s="1"/>
  <c r="J12" i="52"/>
  <c r="A12" i="52"/>
  <c r="J11" i="52"/>
  <c r="A11" i="52" s="1"/>
  <c r="A10" i="52"/>
  <c r="A9" i="52"/>
  <c r="A8" i="52"/>
  <c r="A7" i="52"/>
  <c r="A6" i="52"/>
  <c r="A5" i="52"/>
  <c r="A4" i="52"/>
  <c r="A3" i="52"/>
  <c r="A2" i="52"/>
  <c r="A1" i="52"/>
  <c r="H84" i="32"/>
  <c r="A754" i="51"/>
  <c r="A753" i="51"/>
  <c r="A752" i="51"/>
  <c r="A751" i="51"/>
  <c r="A750" i="51"/>
  <c r="A749" i="51"/>
  <c r="A748" i="51"/>
  <c r="R747" i="51"/>
  <c r="N747" i="51" s="1"/>
  <c r="R746" i="51"/>
  <c r="H747" i="51" s="1"/>
  <c r="AA743" i="51"/>
  <c r="AA745" i="51" s="1"/>
  <c r="V743" i="51"/>
  <c r="N744" i="51" s="1"/>
  <c r="U743" i="51"/>
  <c r="L744" i="51" s="1"/>
  <c r="T743" i="51"/>
  <c r="J744" i="51" s="1"/>
  <c r="R743" i="51"/>
  <c r="F744" i="51" s="1"/>
  <c r="X742" i="51"/>
  <c r="V742" i="51"/>
  <c r="N743" i="51" s="1"/>
  <c r="T742" i="51"/>
  <c r="J743" i="51" s="1"/>
  <c r="N742" i="51"/>
  <c r="L742" i="51"/>
  <c r="J742" i="51"/>
  <c r="H742" i="51"/>
  <c r="F742" i="51"/>
  <c r="D742" i="51"/>
  <c r="A742" i="51" s="1"/>
  <c r="T741" i="51"/>
  <c r="R741" i="51"/>
  <c r="A740" i="51"/>
  <c r="A739" i="51"/>
  <c r="A738" i="51"/>
  <c r="A737" i="51"/>
  <c r="A736" i="51"/>
  <c r="A735" i="51"/>
  <c r="A734" i="51"/>
  <c r="A733" i="51"/>
  <c r="R732" i="51"/>
  <c r="N732" i="51" s="1"/>
  <c r="R731" i="51"/>
  <c r="H732" i="51" s="1"/>
  <c r="AA728" i="51"/>
  <c r="AA730" i="51" s="1"/>
  <c r="V728" i="51"/>
  <c r="N729" i="51" s="1"/>
  <c r="U728" i="51"/>
  <c r="L729" i="51" s="1"/>
  <c r="T728" i="51"/>
  <c r="J729" i="51" s="1"/>
  <c r="R728" i="51"/>
  <c r="F729" i="51" s="1"/>
  <c r="X727" i="51"/>
  <c r="V727" i="51"/>
  <c r="N728" i="51" s="1"/>
  <c r="T727" i="51"/>
  <c r="J728" i="51" s="1"/>
  <c r="N727" i="51"/>
  <c r="L727" i="51"/>
  <c r="J727" i="51"/>
  <c r="H727" i="51"/>
  <c r="F727" i="51"/>
  <c r="D727" i="51"/>
  <c r="A727" i="51" s="1"/>
  <c r="T726" i="51"/>
  <c r="R726" i="51"/>
  <c r="A725" i="51"/>
  <c r="A724" i="51"/>
  <c r="A723" i="51"/>
  <c r="A722" i="51"/>
  <c r="A721" i="51"/>
  <c r="A720" i="51"/>
  <c r="A719" i="51"/>
  <c r="A718" i="51"/>
  <c r="R717" i="51"/>
  <c r="N717" i="51" s="1"/>
  <c r="R716" i="51"/>
  <c r="H717" i="51" s="1"/>
  <c r="AA713" i="51"/>
  <c r="AA715" i="51" s="1"/>
  <c r="V713" i="51"/>
  <c r="N714" i="51" s="1"/>
  <c r="U713" i="51"/>
  <c r="L714" i="51" s="1"/>
  <c r="T713" i="51"/>
  <c r="J714" i="51" s="1"/>
  <c r="R713" i="51"/>
  <c r="F714" i="51" s="1"/>
  <c r="A714" i="51" s="1"/>
  <c r="N713" i="51"/>
  <c r="X712" i="51"/>
  <c r="V712" i="51"/>
  <c r="T712" i="51"/>
  <c r="J713" i="51" s="1"/>
  <c r="N712" i="51"/>
  <c r="L712" i="51"/>
  <c r="J712" i="51"/>
  <c r="H712" i="51"/>
  <c r="F712" i="51"/>
  <c r="D712" i="51"/>
  <c r="A712" i="51" s="1"/>
  <c r="T711" i="51"/>
  <c r="R711" i="51"/>
  <c r="A710" i="51"/>
  <c r="A709" i="51"/>
  <c r="A708" i="51"/>
  <c r="A707" i="51"/>
  <c r="A706" i="51"/>
  <c r="A705" i="51"/>
  <c r="A704" i="51"/>
  <c r="A703" i="51"/>
  <c r="R702" i="51"/>
  <c r="N702" i="51" s="1"/>
  <c r="R701" i="51"/>
  <c r="H702" i="51" s="1"/>
  <c r="AA698" i="51"/>
  <c r="AA700" i="51" s="1"/>
  <c r="V698" i="51"/>
  <c r="N699" i="51" s="1"/>
  <c r="U698" i="51"/>
  <c r="L699" i="51" s="1"/>
  <c r="T698" i="51"/>
  <c r="J699" i="51" s="1"/>
  <c r="R698" i="51"/>
  <c r="F699" i="51" s="1"/>
  <c r="N698" i="51"/>
  <c r="X697" i="51"/>
  <c r="V697" i="51"/>
  <c r="T697" i="51"/>
  <c r="J698" i="51" s="1"/>
  <c r="N697" i="51"/>
  <c r="L697" i="51"/>
  <c r="J697" i="51"/>
  <c r="H697" i="51"/>
  <c r="F697" i="51"/>
  <c r="D697" i="51"/>
  <c r="A697" i="51" s="1"/>
  <c r="T696" i="51"/>
  <c r="R696" i="51"/>
  <c r="C696" i="51" s="1"/>
  <c r="A696" i="51" s="1"/>
  <c r="A695" i="51"/>
  <c r="A694" i="51"/>
  <c r="A693" i="51"/>
  <c r="A692" i="51"/>
  <c r="A691" i="51"/>
  <c r="A690" i="51"/>
  <c r="A689" i="51"/>
  <c r="A688" i="51"/>
  <c r="R687" i="51"/>
  <c r="N687" i="51" s="1"/>
  <c r="R686" i="51"/>
  <c r="H687" i="51" s="1"/>
  <c r="AA683" i="51"/>
  <c r="AA685" i="51" s="1"/>
  <c r="V683" i="51"/>
  <c r="N684" i="51" s="1"/>
  <c r="U683" i="51"/>
  <c r="L684" i="51" s="1"/>
  <c r="T683" i="51"/>
  <c r="J684" i="51" s="1"/>
  <c r="R683" i="51"/>
  <c r="F684" i="51" s="1"/>
  <c r="J683" i="51"/>
  <c r="X682" i="51"/>
  <c r="V682" i="51"/>
  <c r="N683" i="51" s="1"/>
  <c r="T682" i="51"/>
  <c r="N682" i="51"/>
  <c r="L682" i="51"/>
  <c r="J682" i="51"/>
  <c r="H682" i="51"/>
  <c r="F682" i="51"/>
  <c r="D682" i="51"/>
  <c r="T681" i="51"/>
  <c r="R681" i="51"/>
  <c r="A680" i="51"/>
  <c r="A679" i="51"/>
  <c r="A678" i="51"/>
  <c r="A677" i="51"/>
  <c r="A676" i="51"/>
  <c r="A675" i="51"/>
  <c r="A674" i="51"/>
  <c r="A673" i="51"/>
  <c r="R672" i="51"/>
  <c r="N672" i="51" s="1"/>
  <c r="R671" i="51"/>
  <c r="H672" i="51" s="1"/>
  <c r="AA668" i="51"/>
  <c r="AA670" i="51" s="1"/>
  <c r="V668" i="51"/>
  <c r="N669" i="51" s="1"/>
  <c r="U668" i="51"/>
  <c r="L669" i="51" s="1"/>
  <c r="T668" i="51"/>
  <c r="J669" i="51" s="1"/>
  <c r="R668" i="51"/>
  <c r="F669" i="51" s="1"/>
  <c r="X667" i="51"/>
  <c r="V667" i="51"/>
  <c r="N668" i="51" s="1"/>
  <c r="T667" i="51"/>
  <c r="J668" i="51" s="1"/>
  <c r="N667" i="51"/>
  <c r="L667" i="51"/>
  <c r="J667" i="51"/>
  <c r="H667" i="51"/>
  <c r="F667" i="51"/>
  <c r="D667" i="51"/>
  <c r="T666" i="51"/>
  <c r="R666" i="51"/>
  <c r="A665" i="51"/>
  <c r="A664" i="51"/>
  <c r="A663" i="51"/>
  <c r="A662" i="51"/>
  <c r="A661" i="51"/>
  <c r="A660" i="51"/>
  <c r="A659" i="51"/>
  <c r="A658" i="51"/>
  <c r="R657" i="51"/>
  <c r="N657" i="51" s="1"/>
  <c r="R656" i="51"/>
  <c r="H657" i="51" s="1"/>
  <c r="N654" i="51"/>
  <c r="AA653" i="51"/>
  <c r="AA655" i="51" s="1"/>
  <c r="V653" i="51"/>
  <c r="U653" i="51"/>
  <c r="L654" i="51" s="1"/>
  <c r="T653" i="51"/>
  <c r="J654" i="51" s="1"/>
  <c r="R653" i="51"/>
  <c r="F654" i="51" s="1"/>
  <c r="X652" i="51"/>
  <c r="V652" i="51"/>
  <c r="N653" i="51" s="1"/>
  <c r="T652" i="51"/>
  <c r="J653" i="51" s="1"/>
  <c r="N652" i="51"/>
  <c r="L652" i="51"/>
  <c r="J652" i="51"/>
  <c r="H652" i="51"/>
  <c r="F652" i="51"/>
  <c r="D652" i="51"/>
  <c r="T651" i="51"/>
  <c r="R651" i="51"/>
  <c r="A650" i="51"/>
  <c r="A649" i="51"/>
  <c r="A648" i="51"/>
  <c r="A647" i="51"/>
  <c r="A646" i="51"/>
  <c r="A645" i="51"/>
  <c r="A644" i="51"/>
  <c r="A643" i="51"/>
  <c r="R642" i="51"/>
  <c r="N642" i="51" s="1"/>
  <c r="R641" i="51"/>
  <c r="H642" i="51" s="1"/>
  <c r="AA638" i="51"/>
  <c r="AA640" i="51" s="1"/>
  <c r="V638" i="51"/>
  <c r="N639" i="51" s="1"/>
  <c r="U638" i="51"/>
  <c r="L639" i="51" s="1"/>
  <c r="T638" i="51"/>
  <c r="J639" i="51" s="1"/>
  <c r="R638" i="51"/>
  <c r="F639" i="51" s="1"/>
  <c r="X637" i="51"/>
  <c r="V637" i="51"/>
  <c r="N638" i="51" s="1"/>
  <c r="T637" i="51"/>
  <c r="J638" i="51" s="1"/>
  <c r="N637" i="51"/>
  <c r="L637" i="51"/>
  <c r="J637" i="51"/>
  <c r="H637" i="51"/>
  <c r="F637" i="51"/>
  <c r="D637" i="51"/>
  <c r="A637" i="51" s="1"/>
  <c r="T636" i="51"/>
  <c r="R636" i="51"/>
  <c r="C636" i="51" s="1"/>
  <c r="A636" i="51" s="1"/>
  <c r="A635" i="51"/>
  <c r="A634" i="51"/>
  <c r="A633" i="51"/>
  <c r="A632" i="51"/>
  <c r="A631" i="51"/>
  <c r="A630" i="51"/>
  <c r="A629" i="51"/>
  <c r="A628" i="51"/>
  <c r="R627" i="51"/>
  <c r="N627" i="51" s="1"/>
  <c r="R626" i="51"/>
  <c r="H627" i="51" s="1"/>
  <c r="AA623" i="51"/>
  <c r="AA625" i="51" s="1"/>
  <c r="V623" i="51"/>
  <c r="N624" i="51" s="1"/>
  <c r="U623" i="51"/>
  <c r="L624" i="51" s="1"/>
  <c r="T623" i="51"/>
  <c r="J624" i="51" s="1"/>
  <c r="R623" i="51"/>
  <c r="F624" i="51" s="1"/>
  <c r="X622" i="51"/>
  <c r="V622" i="51"/>
  <c r="N623" i="51" s="1"/>
  <c r="T622" i="51"/>
  <c r="J623" i="51" s="1"/>
  <c r="N622" i="51"/>
  <c r="L622" i="51"/>
  <c r="J622" i="51"/>
  <c r="H622" i="51"/>
  <c r="F622" i="51"/>
  <c r="D622" i="51"/>
  <c r="T621" i="51"/>
  <c r="R621" i="51"/>
  <c r="C621" i="51" s="1"/>
  <c r="A621" i="51" s="1"/>
  <c r="A620" i="51"/>
  <c r="A619" i="51"/>
  <c r="A618" i="51"/>
  <c r="A617" i="51"/>
  <c r="A616" i="51"/>
  <c r="A615" i="51"/>
  <c r="A614" i="51"/>
  <c r="A613" i="51"/>
  <c r="R612" i="51"/>
  <c r="N612" i="51" s="1"/>
  <c r="R611" i="51"/>
  <c r="H612" i="51" s="1"/>
  <c r="A612" i="51" s="1"/>
  <c r="AA608" i="51"/>
  <c r="AA610" i="51" s="1"/>
  <c r="V608" i="51"/>
  <c r="N609" i="51" s="1"/>
  <c r="U608" i="51"/>
  <c r="L609" i="51" s="1"/>
  <c r="T608" i="51"/>
  <c r="J609" i="51" s="1"/>
  <c r="R608" i="51"/>
  <c r="F609" i="51" s="1"/>
  <c r="X607" i="51"/>
  <c r="V607" i="51"/>
  <c r="N608" i="51" s="1"/>
  <c r="T607" i="51"/>
  <c r="J608" i="51" s="1"/>
  <c r="N607" i="51"/>
  <c r="L607" i="51"/>
  <c r="J607" i="51"/>
  <c r="H607" i="51"/>
  <c r="F607" i="51"/>
  <c r="D607" i="51"/>
  <c r="A607" i="51"/>
  <c r="T606" i="51"/>
  <c r="R606" i="51"/>
  <c r="C606" i="51" s="1"/>
  <c r="A606" i="51" s="1"/>
  <c r="A605" i="51"/>
  <c r="A604" i="51"/>
  <c r="A603" i="51"/>
  <c r="A602" i="51"/>
  <c r="A601" i="51"/>
  <c r="A600" i="51"/>
  <c r="A599" i="51"/>
  <c r="A598" i="51"/>
  <c r="R597" i="51"/>
  <c r="N597" i="51" s="1"/>
  <c r="H597" i="51"/>
  <c r="R596" i="51"/>
  <c r="AA595" i="51"/>
  <c r="F594" i="51"/>
  <c r="AA593" i="51"/>
  <c r="V593" i="51"/>
  <c r="N594" i="51" s="1"/>
  <c r="U593" i="51"/>
  <c r="L594" i="51" s="1"/>
  <c r="T593" i="51"/>
  <c r="J594" i="51" s="1"/>
  <c r="R593" i="51"/>
  <c r="X592" i="51"/>
  <c r="V592" i="51"/>
  <c r="N593" i="51" s="1"/>
  <c r="T592" i="51"/>
  <c r="J593" i="51" s="1"/>
  <c r="N592" i="51"/>
  <c r="L592" i="51"/>
  <c r="J592" i="51"/>
  <c r="H592" i="51"/>
  <c r="F592" i="51"/>
  <c r="D592" i="51"/>
  <c r="A592" i="51"/>
  <c r="T591" i="51"/>
  <c r="R591" i="51"/>
  <c r="C591" i="51"/>
  <c r="A591" i="51" s="1"/>
  <c r="A590" i="51"/>
  <c r="A589" i="51"/>
  <c r="A588" i="51"/>
  <c r="A587" i="51"/>
  <c r="A586" i="51"/>
  <c r="A585" i="51"/>
  <c r="A584" i="51"/>
  <c r="A583" i="51"/>
  <c r="R582" i="51"/>
  <c r="N582" i="51" s="1"/>
  <c r="R581" i="51"/>
  <c r="H582" i="51" s="1"/>
  <c r="AA580" i="51"/>
  <c r="F579" i="51"/>
  <c r="AA578" i="51"/>
  <c r="V578" i="51"/>
  <c r="N579" i="51" s="1"/>
  <c r="U578" i="51"/>
  <c r="L579" i="51" s="1"/>
  <c r="T578" i="51"/>
  <c r="J579" i="51" s="1"/>
  <c r="R578" i="51"/>
  <c r="X577" i="51"/>
  <c r="V577" i="51"/>
  <c r="N578" i="51" s="1"/>
  <c r="T577" i="51"/>
  <c r="J578" i="51" s="1"/>
  <c r="N577" i="51"/>
  <c r="L577" i="51"/>
  <c r="J577" i="51"/>
  <c r="H577" i="51"/>
  <c r="F577" i="51"/>
  <c r="D577" i="51"/>
  <c r="A577" i="51"/>
  <c r="T576" i="51"/>
  <c r="R576" i="51"/>
  <c r="A575" i="51"/>
  <c r="A574" i="51"/>
  <c r="A573" i="51"/>
  <c r="A572" i="51"/>
  <c r="A571" i="51"/>
  <c r="A570" i="51"/>
  <c r="A569" i="51"/>
  <c r="A568" i="51"/>
  <c r="R567" i="51"/>
  <c r="N567" i="51" s="1"/>
  <c r="R566" i="51"/>
  <c r="H567" i="51" s="1"/>
  <c r="AA565" i="51"/>
  <c r="AA563" i="51"/>
  <c r="V563" i="51"/>
  <c r="N564" i="51" s="1"/>
  <c r="U563" i="51"/>
  <c r="L564" i="51" s="1"/>
  <c r="T563" i="51"/>
  <c r="J564" i="51" s="1"/>
  <c r="R563" i="51"/>
  <c r="F564" i="51" s="1"/>
  <c r="X562" i="51"/>
  <c r="V562" i="51"/>
  <c r="N563" i="51" s="1"/>
  <c r="T562" i="51"/>
  <c r="J563" i="51" s="1"/>
  <c r="N562" i="51"/>
  <c r="L562" i="51"/>
  <c r="J562" i="51"/>
  <c r="H562" i="51"/>
  <c r="F562" i="51"/>
  <c r="D562" i="51"/>
  <c r="A562" i="51"/>
  <c r="T561" i="51"/>
  <c r="R561" i="51"/>
  <c r="A560" i="51"/>
  <c r="A559" i="51"/>
  <c r="A558" i="51"/>
  <c r="A557" i="51"/>
  <c r="A556" i="51"/>
  <c r="A555" i="51"/>
  <c r="A554" i="51"/>
  <c r="A553" i="51"/>
  <c r="R552" i="51"/>
  <c r="N552" i="51" s="1"/>
  <c r="R551" i="51"/>
  <c r="H552" i="51" s="1"/>
  <c r="AA550" i="51"/>
  <c r="AA548" i="51"/>
  <c r="V548" i="51"/>
  <c r="N549" i="51" s="1"/>
  <c r="U548" i="51"/>
  <c r="L549" i="51" s="1"/>
  <c r="T548" i="51"/>
  <c r="J549" i="51" s="1"/>
  <c r="R548" i="51"/>
  <c r="F549" i="51" s="1"/>
  <c r="X547" i="51"/>
  <c r="V547" i="51"/>
  <c r="N548" i="51" s="1"/>
  <c r="T547" i="51"/>
  <c r="J548" i="51" s="1"/>
  <c r="N547" i="51"/>
  <c r="L547" i="51"/>
  <c r="J547" i="51"/>
  <c r="H547" i="51"/>
  <c r="F547" i="51"/>
  <c r="D547" i="51"/>
  <c r="A547" i="51"/>
  <c r="T546" i="51"/>
  <c r="C546" i="51" s="1"/>
  <c r="A546" i="51" s="1"/>
  <c r="R546" i="51"/>
  <c r="A545" i="51"/>
  <c r="A544" i="51"/>
  <c r="A543" i="51"/>
  <c r="A542" i="51"/>
  <c r="A541" i="51"/>
  <c r="A540" i="51"/>
  <c r="A539" i="51"/>
  <c r="A538" i="51"/>
  <c r="R537" i="51"/>
  <c r="N537" i="51"/>
  <c r="R536" i="51"/>
  <c r="H537" i="51" s="1"/>
  <c r="A537" i="51" s="1"/>
  <c r="AA535" i="51"/>
  <c r="J534" i="51"/>
  <c r="AA533" i="51"/>
  <c r="V533" i="51"/>
  <c r="N534" i="51" s="1"/>
  <c r="U533" i="51"/>
  <c r="L534" i="51" s="1"/>
  <c r="T533" i="51"/>
  <c r="R533" i="51"/>
  <c r="F534" i="51" s="1"/>
  <c r="X532" i="51"/>
  <c r="V532" i="51"/>
  <c r="N533" i="51" s="1"/>
  <c r="T532" i="51"/>
  <c r="J533" i="51" s="1"/>
  <c r="N532" i="51"/>
  <c r="L532" i="51"/>
  <c r="J532" i="51"/>
  <c r="H532" i="51"/>
  <c r="F532" i="51"/>
  <c r="D532" i="51"/>
  <c r="A532" i="51"/>
  <c r="T531" i="51"/>
  <c r="R531" i="51"/>
  <c r="C531" i="51" s="1"/>
  <c r="A531" i="51" s="1"/>
  <c r="A530" i="51"/>
  <c r="A529" i="51"/>
  <c r="A528" i="51"/>
  <c r="A527" i="51"/>
  <c r="A526" i="51"/>
  <c r="A525" i="51"/>
  <c r="A524" i="51"/>
  <c r="A523" i="51"/>
  <c r="R522" i="51"/>
  <c r="N522" i="51" s="1"/>
  <c r="H522" i="51"/>
  <c r="R521" i="51"/>
  <c r="AA520" i="51"/>
  <c r="AA518" i="51"/>
  <c r="V518" i="51"/>
  <c r="N519" i="51" s="1"/>
  <c r="U518" i="51"/>
  <c r="L519" i="51" s="1"/>
  <c r="T518" i="51"/>
  <c r="J519" i="51" s="1"/>
  <c r="R518" i="51"/>
  <c r="F519" i="51" s="1"/>
  <c r="X517" i="51"/>
  <c r="V517" i="51"/>
  <c r="N518" i="51" s="1"/>
  <c r="T517" i="51"/>
  <c r="J518" i="51" s="1"/>
  <c r="N517" i="51"/>
  <c r="L517" i="51"/>
  <c r="J517" i="51"/>
  <c r="H517" i="51"/>
  <c r="F517" i="51"/>
  <c r="D517" i="51"/>
  <c r="A517" i="51"/>
  <c r="T516" i="51"/>
  <c r="R516" i="51"/>
  <c r="C516" i="51" s="1"/>
  <c r="A516" i="51" s="1"/>
  <c r="A515" i="51"/>
  <c r="A514" i="51"/>
  <c r="A513" i="51"/>
  <c r="A512" i="51"/>
  <c r="A511" i="51"/>
  <c r="A510" i="51"/>
  <c r="A509" i="51"/>
  <c r="A508" i="51"/>
  <c r="R507" i="51"/>
  <c r="N507" i="51" s="1"/>
  <c r="R506" i="51"/>
  <c r="H507" i="51" s="1"/>
  <c r="A507" i="51" s="1"/>
  <c r="AA503" i="51"/>
  <c r="AA505" i="51" s="1"/>
  <c r="V503" i="51"/>
  <c r="N504" i="51" s="1"/>
  <c r="U503" i="51"/>
  <c r="L504" i="51" s="1"/>
  <c r="T503" i="51"/>
  <c r="J504" i="51" s="1"/>
  <c r="R503" i="51"/>
  <c r="F504" i="51" s="1"/>
  <c r="X502" i="51"/>
  <c r="V502" i="51"/>
  <c r="N503" i="51" s="1"/>
  <c r="T502" i="51"/>
  <c r="J503" i="51" s="1"/>
  <c r="R502" i="51"/>
  <c r="F503" i="51" s="1"/>
  <c r="N502" i="51"/>
  <c r="L502" i="51"/>
  <c r="J502" i="51"/>
  <c r="H502" i="51"/>
  <c r="F502" i="51"/>
  <c r="A502" i="51" s="1"/>
  <c r="D502" i="51"/>
  <c r="T501" i="51"/>
  <c r="R501" i="51"/>
  <c r="A500" i="51"/>
  <c r="A499" i="51"/>
  <c r="A498" i="51"/>
  <c r="A497" i="51"/>
  <c r="A496" i="51"/>
  <c r="A495" i="51"/>
  <c r="A494" i="51"/>
  <c r="A493" i="51"/>
  <c r="R492" i="51"/>
  <c r="N492" i="51"/>
  <c r="R491" i="51"/>
  <c r="H492" i="51" s="1"/>
  <c r="AA488" i="51"/>
  <c r="AA490" i="51" s="1"/>
  <c r="V488" i="51"/>
  <c r="N489" i="51" s="1"/>
  <c r="U488" i="51"/>
  <c r="L489" i="51" s="1"/>
  <c r="T488" i="51"/>
  <c r="J489" i="51" s="1"/>
  <c r="R488" i="51"/>
  <c r="F489" i="51" s="1"/>
  <c r="X487" i="51"/>
  <c r="V487" i="51"/>
  <c r="N488" i="51" s="1"/>
  <c r="T487" i="51"/>
  <c r="J488" i="51" s="1"/>
  <c r="R487" i="51"/>
  <c r="F488" i="51" s="1"/>
  <c r="N487" i="51"/>
  <c r="L487" i="51"/>
  <c r="J487" i="51"/>
  <c r="H487" i="51"/>
  <c r="F487" i="51"/>
  <c r="D487" i="51"/>
  <c r="A487" i="51"/>
  <c r="T486" i="51"/>
  <c r="R486" i="51"/>
  <c r="C486" i="51" s="1"/>
  <c r="A486" i="51" s="1"/>
  <c r="A485" i="51"/>
  <c r="A484" i="51"/>
  <c r="A483" i="51"/>
  <c r="A482" i="51"/>
  <c r="A481" i="51"/>
  <c r="A480" i="51"/>
  <c r="A479" i="51"/>
  <c r="A478" i="51"/>
  <c r="R477" i="51"/>
  <c r="N477" i="51" s="1"/>
  <c r="H477" i="51"/>
  <c r="R476" i="51"/>
  <c r="AA475" i="51"/>
  <c r="AA473" i="51"/>
  <c r="V473" i="51"/>
  <c r="N474" i="51" s="1"/>
  <c r="U473" i="51"/>
  <c r="L474" i="51" s="1"/>
  <c r="T473" i="51"/>
  <c r="J474" i="51" s="1"/>
  <c r="R473" i="51"/>
  <c r="F474" i="51" s="1"/>
  <c r="X472" i="51"/>
  <c r="V472" i="51"/>
  <c r="N473" i="51" s="1"/>
  <c r="T472" i="51"/>
  <c r="J473" i="51" s="1"/>
  <c r="R472" i="51"/>
  <c r="F473" i="51" s="1"/>
  <c r="N472" i="51"/>
  <c r="L472" i="51"/>
  <c r="J472" i="51"/>
  <c r="H472" i="51"/>
  <c r="F472" i="51"/>
  <c r="D472" i="51"/>
  <c r="A472" i="51"/>
  <c r="T471" i="51"/>
  <c r="C471" i="51" s="1"/>
  <c r="A471" i="51" s="1"/>
  <c r="R471" i="51"/>
  <c r="A470" i="51"/>
  <c r="A469" i="51"/>
  <c r="A468" i="51"/>
  <c r="A467" i="51"/>
  <c r="A466" i="51"/>
  <c r="A465" i="51"/>
  <c r="A464" i="51"/>
  <c r="A463" i="51"/>
  <c r="R462" i="51"/>
  <c r="N462" i="51" s="1"/>
  <c r="R461" i="51"/>
  <c r="H462" i="51" s="1"/>
  <c r="AA460" i="51"/>
  <c r="AA458" i="51"/>
  <c r="V458" i="51"/>
  <c r="N459" i="51" s="1"/>
  <c r="U458" i="51"/>
  <c r="L459" i="51" s="1"/>
  <c r="T458" i="51"/>
  <c r="J459" i="51" s="1"/>
  <c r="R458" i="51"/>
  <c r="F459" i="51" s="1"/>
  <c r="X457" i="51"/>
  <c r="V457" i="51"/>
  <c r="N458" i="51" s="1"/>
  <c r="T457" i="51"/>
  <c r="J458" i="51" s="1"/>
  <c r="R457" i="51"/>
  <c r="F458" i="51" s="1"/>
  <c r="N457" i="51"/>
  <c r="L457" i="51"/>
  <c r="J457" i="51"/>
  <c r="H457" i="51"/>
  <c r="A457" i="51" s="1"/>
  <c r="F457" i="51"/>
  <c r="D457" i="51"/>
  <c r="T456" i="51"/>
  <c r="R456" i="51"/>
  <c r="A455" i="51"/>
  <c r="A454" i="51"/>
  <c r="A453" i="51"/>
  <c r="A452" i="51"/>
  <c r="A451" i="51"/>
  <c r="A450" i="51"/>
  <c r="A449" i="51"/>
  <c r="A448" i="51"/>
  <c r="R447" i="51"/>
  <c r="N447" i="51" s="1"/>
  <c r="R446" i="51"/>
  <c r="H447" i="51" s="1"/>
  <c r="AA445" i="51"/>
  <c r="AA443" i="51"/>
  <c r="V443" i="51"/>
  <c r="N444" i="51" s="1"/>
  <c r="U443" i="51"/>
  <c r="L444" i="51" s="1"/>
  <c r="T443" i="51"/>
  <c r="J444" i="51" s="1"/>
  <c r="R443" i="51"/>
  <c r="F444" i="51" s="1"/>
  <c r="X442" i="51"/>
  <c r="V442" i="51"/>
  <c r="N443" i="51" s="1"/>
  <c r="T442" i="51"/>
  <c r="J443" i="51" s="1"/>
  <c r="R442" i="51"/>
  <c r="F443" i="51" s="1"/>
  <c r="N442" i="51"/>
  <c r="L442" i="51"/>
  <c r="J442" i="51"/>
  <c r="H442" i="51"/>
  <c r="F442" i="51"/>
  <c r="D442" i="51"/>
  <c r="A442" i="51"/>
  <c r="T441" i="51"/>
  <c r="R441" i="51"/>
  <c r="A440" i="51"/>
  <c r="A439" i="51"/>
  <c r="A438" i="51"/>
  <c r="A437" i="51"/>
  <c r="A436" i="51"/>
  <c r="A435" i="51"/>
  <c r="A434" i="51"/>
  <c r="A433" i="51"/>
  <c r="R432" i="51"/>
  <c r="N432" i="51" s="1"/>
  <c r="A432" i="51" s="1"/>
  <c r="R431" i="51"/>
  <c r="H432" i="51" s="1"/>
  <c r="AA430" i="51"/>
  <c r="N429" i="51"/>
  <c r="AA428" i="51"/>
  <c r="V428" i="51"/>
  <c r="U428" i="51"/>
  <c r="L429" i="51" s="1"/>
  <c r="T428" i="51"/>
  <c r="J429" i="51" s="1"/>
  <c r="R428" i="51"/>
  <c r="F429" i="51" s="1"/>
  <c r="X427" i="51"/>
  <c r="V427" i="51"/>
  <c r="N428" i="51" s="1"/>
  <c r="T427" i="51"/>
  <c r="J428" i="51" s="1"/>
  <c r="R427" i="51"/>
  <c r="F428" i="51" s="1"/>
  <c r="N427" i="51"/>
  <c r="L427" i="51"/>
  <c r="J427" i="51"/>
  <c r="H427" i="51"/>
  <c r="A427" i="51" s="1"/>
  <c r="F427" i="51"/>
  <c r="D427" i="51"/>
  <c r="T426" i="51"/>
  <c r="R426" i="51"/>
  <c r="A425" i="51"/>
  <c r="A424" i="51"/>
  <c r="A423" i="51"/>
  <c r="A422" i="51"/>
  <c r="A421" i="51"/>
  <c r="A420" i="51"/>
  <c r="A419" i="51"/>
  <c r="A418" i="51"/>
  <c r="R417" i="51"/>
  <c r="N417" i="51" s="1"/>
  <c r="R416" i="51"/>
  <c r="H417" i="51" s="1"/>
  <c r="A417" i="51" s="1"/>
  <c r="AA415" i="51"/>
  <c r="AA413" i="51"/>
  <c r="V413" i="51"/>
  <c r="N414" i="51" s="1"/>
  <c r="U413" i="51"/>
  <c r="L414" i="51" s="1"/>
  <c r="T413" i="51"/>
  <c r="J414" i="51" s="1"/>
  <c r="R413" i="51"/>
  <c r="F414" i="51" s="1"/>
  <c r="X412" i="51"/>
  <c r="V412" i="51"/>
  <c r="N413" i="51" s="1"/>
  <c r="T412" i="51"/>
  <c r="J413" i="51" s="1"/>
  <c r="R412" i="51"/>
  <c r="F413" i="51" s="1"/>
  <c r="N412" i="51"/>
  <c r="L412" i="51"/>
  <c r="J412" i="51"/>
  <c r="H412" i="51"/>
  <c r="F412" i="51"/>
  <c r="D412" i="51"/>
  <c r="A412" i="51"/>
  <c r="T411" i="51"/>
  <c r="C411" i="51" s="1"/>
  <c r="A411" i="51" s="1"/>
  <c r="R411" i="51"/>
  <c r="A410" i="51"/>
  <c r="A409" i="51"/>
  <c r="A408" i="51"/>
  <c r="A407" i="51"/>
  <c r="A406" i="51"/>
  <c r="A405" i="51"/>
  <c r="A404" i="51"/>
  <c r="A403" i="51"/>
  <c r="R402" i="51"/>
  <c r="N402" i="51" s="1"/>
  <c r="A402" i="51" s="1"/>
  <c r="R401" i="51"/>
  <c r="H402" i="51" s="1"/>
  <c r="AA400" i="51"/>
  <c r="AA398" i="51"/>
  <c r="V398" i="51"/>
  <c r="N399" i="51" s="1"/>
  <c r="U398" i="51"/>
  <c r="L399" i="51" s="1"/>
  <c r="T398" i="51"/>
  <c r="J399" i="51" s="1"/>
  <c r="R398" i="51"/>
  <c r="F399" i="51" s="1"/>
  <c r="X397" i="51"/>
  <c r="V397" i="51"/>
  <c r="N398" i="51" s="1"/>
  <c r="T397" i="51"/>
  <c r="J398" i="51" s="1"/>
  <c r="R397" i="51"/>
  <c r="F398" i="51" s="1"/>
  <c r="N397" i="51"/>
  <c r="L397" i="51"/>
  <c r="J397" i="51"/>
  <c r="H397" i="51"/>
  <c r="A397" i="51" s="1"/>
  <c r="F397" i="51"/>
  <c r="D397" i="51"/>
  <c r="T396" i="51"/>
  <c r="R396" i="51"/>
  <c r="A395" i="51"/>
  <c r="A394" i="51"/>
  <c r="A393" i="51"/>
  <c r="A392" i="51"/>
  <c r="A391" i="51"/>
  <c r="A390" i="51"/>
  <c r="A389" i="51"/>
  <c r="A388" i="51"/>
  <c r="R387" i="51"/>
  <c r="N387" i="51" s="1"/>
  <c r="R386" i="51"/>
  <c r="H387" i="51" s="1"/>
  <c r="AA385" i="51"/>
  <c r="AA383" i="51"/>
  <c r="V383" i="51"/>
  <c r="N384" i="51" s="1"/>
  <c r="U383" i="51"/>
  <c r="L384" i="51" s="1"/>
  <c r="T383" i="51"/>
  <c r="J384" i="51" s="1"/>
  <c r="R383" i="51"/>
  <c r="F384" i="51" s="1"/>
  <c r="X382" i="51"/>
  <c r="V382" i="51"/>
  <c r="N383" i="51" s="1"/>
  <c r="T382" i="51"/>
  <c r="J383" i="51" s="1"/>
  <c r="R382" i="51"/>
  <c r="F383" i="51" s="1"/>
  <c r="A383" i="51" s="1"/>
  <c r="N382" i="51"/>
  <c r="L382" i="51"/>
  <c r="J382" i="51"/>
  <c r="H382" i="51"/>
  <c r="F382" i="51"/>
  <c r="D382" i="51"/>
  <c r="A382" i="51" s="1"/>
  <c r="T381" i="51"/>
  <c r="R381" i="51"/>
  <c r="C381" i="51" s="1"/>
  <c r="A381" i="51" s="1"/>
  <c r="A380" i="51"/>
  <c r="A379" i="51"/>
  <c r="A378" i="51"/>
  <c r="A377" i="51"/>
  <c r="A376" i="51"/>
  <c r="A375" i="51"/>
  <c r="A374" i="51"/>
  <c r="A373" i="51"/>
  <c r="R372" i="51"/>
  <c r="N372" i="51" s="1"/>
  <c r="R371" i="51"/>
  <c r="H372" i="51" s="1"/>
  <c r="A372" i="51" s="1"/>
  <c r="AA370" i="51"/>
  <c r="N369" i="51"/>
  <c r="AA368" i="51"/>
  <c r="V368" i="51"/>
  <c r="U368" i="51"/>
  <c r="L369" i="51" s="1"/>
  <c r="T368" i="51"/>
  <c r="J369" i="51" s="1"/>
  <c r="R368" i="51"/>
  <c r="F369" i="51" s="1"/>
  <c r="X367" i="51"/>
  <c r="V367" i="51"/>
  <c r="N368" i="51" s="1"/>
  <c r="T367" i="51"/>
  <c r="J368" i="51" s="1"/>
  <c r="R367" i="51"/>
  <c r="F368" i="51" s="1"/>
  <c r="N367" i="51"/>
  <c r="L367" i="51"/>
  <c r="J367" i="51"/>
  <c r="H367" i="51"/>
  <c r="F367" i="51"/>
  <c r="D367" i="51"/>
  <c r="A367" i="51"/>
  <c r="T366" i="51"/>
  <c r="R366" i="51"/>
  <c r="A365" i="51"/>
  <c r="A364" i="51"/>
  <c r="A363" i="51"/>
  <c r="A362" i="51"/>
  <c r="A361" i="51"/>
  <c r="A360" i="51"/>
  <c r="A359" i="51"/>
  <c r="A358" i="51"/>
  <c r="R357" i="51"/>
  <c r="N357" i="51" s="1"/>
  <c r="A357" i="51" s="1"/>
  <c r="R356" i="51"/>
  <c r="H357" i="51" s="1"/>
  <c r="AA355" i="51"/>
  <c r="L354" i="51"/>
  <c r="AA353" i="51"/>
  <c r="V353" i="51"/>
  <c r="N354" i="51" s="1"/>
  <c r="U353" i="51"/>
  <c r="T353" i="51"/>
  <c r="J354" i="51" s="1"/>
  <c r="R353" i="51"/>
  <c r="F354" i="51" s="1"/>
  <c r="X352" i="51"/>
  <c r="V352" i="51"/>
  <c r="N353" i="51" s="1"/>
  <c r="T352" i="51"/>
  <c r="J353" i="51" s="1"/>
  <c r="R352" i="51"/>
  <c r="F353" i="51" s="1"/>
  <c r="N352" i="51"/>
  <c r="L352" i="51"/>
  <c r="J352" i="51"/>
  <c r="H352" i="51"/>
  <c r="F352" i="51"/>
  <c r="D352" i="51"/>
  <c r="A352" i="51"/>
  <c r="T351" i="51"/>
  <c r="R351" i="51"/>
  <c r="A350" i="51"/>
  <c r="A349" i="51"/>
  <c r="A348" i="51"/>
  <c r="A347" i="51"/>
  <c r="A346" i="51"/>
  <c r="A345" i="51"/>
  <c r="A344" i="51"/>
  <c r="A343" i="51"/>
  <c r="R342" i="51"/>
  <c r="N342" i="51" s="1"/>
  <c r="R341" i="51"/>
  <c r="H342" i="51" s="1"/>
  <c r="AA340" i="51"/>
  <c r="AA338" i="51"/>
  <c r="V338" i="51"/>
  <c r="N339" i="51" s="1"/>
  <c r="U338" i="51"/>
  <c r="L339" i="51" s="1"/>
  <c r="T338" i="51"/>
  <c r="J339" i="51" s="1"/>
  <c r="R338" i="51"/>
  <c r="F339" i="51" s="1"/>
  <c r="N338" i="51"/>
  <c r="X337" i="51"/>
  <c r="V337" i="51"/>
  <c r="T337" i="51"/>
  <c r="J338" i="51" s="1"/>
  <c r="R337" i="51"/>
  <c r="F338" i="51" s="1"/>
  <c r="A338" i="51" s="1"/>
  <c r="N337" i="51"/>
  <c r="L337" i="51"/>
  <c r="J337" i="51"/>
  <c r="H337" i="51"/>
  <c r="F337" i="51"/>
  <c r="D337" i="51"/>
  <c r="A337" i="51"/>
  <c r="T336" i="51"/>
  <c r="R336" i="51"/>
  <c r="A335" i="51"/>
  <c r="A334" i="51"/>
  <c r="A333" i="51"/>
  <c r="A332" i="51"/>
  <c r="A331" i="51"/>
  <c r="A330" i="51"/>
  <c r="A329" i="51"/>
  <c r="A328" i="51"/>
  <c r="R327" i="51"/>
  <c r="N327" i="51" s="1"/>
  <c r="R326" i="51"/>
  <c r="H327" i="51" s="1"/>
  <c r="AA325" i="51"/>
  <c r="AA323" i="51"/>
  <c r="V323" i="51"/>
  <c r="N324" i="51" s="1"/>
  <c r="U323" i="51"/>
  <c r="L324" i="51" s="1"/>
  <c r="T323" i="51"/>
  <c r="J324" i="51" s="1"/>
  <c r="R323" i="51"/>
  <c r="F324" i="51" s="1"/>
  <c r="X322" i="51"/>
  <c r="V322" i="51"/>
  <c r="N323" i="51" s="1"/>
  <c r="T322" i="51"/>
  <c r="J323" i="51" s="1"/>
  <c r="R322" i="51"/>
  <c r="F323" i="51" s="1"/>
  <c r="N322" i="51"/>
  <c r="L322" i="51"/>
  <c r="J322" i="51"/>
  <c r="H322" i="51"/>
  <c r="F322" i="51"/>
  <c r="D322" i="51"/>
  <c r="A322" i="51"/>
  <c r="T321" i="51"/>
  <c r="R321" i="51"/>
  <c r="A320" i="51"/>
  <c r="A319" i="51"/>
  <c r="A318" i="51"/>
  <c r="A317" i="51"/>
  <c r="A316" i="51"/>
  <c r="A315" i="51"/>
  <c r="A314" i="51"/>
  <c r="A313" i="51"/>
  <c r="R312" i="51"/>
  <c r="N312" i="51" s="1"/>
  <c r="R311" i="51"/>
  <c r="H312" i="51" s="1"/>
  <c r="AA310" i="51"/>
  <c r="AA308" i="51"/>
  <c r="V308" i="51"/>
  <c r="N309" i="51" s="1"/>
  <c r="U308" i="51"/>
  <c r="L309" i="51" s="1"/>
  <c r="T308" i="51"/>
  <c r="J309" i="51" s="1"/>
  <c r="R308" i="51"/>
  <c r="F309" i="51" s="1"/>
  <c r="X307" i="51"/>
  <c r="V307" i="51"/>
  <c r="N308" i="51" s="1"/>
  <c r="T307" i="51"/>
  <c r="J308" i="51" s="1"/>
  <c r="R307" i="51"/>
  <c r="F308" i="51" s="1"/>
  <c r="N307" i="51"/>
  <c r="L307" i="51"/>
  <c r="J307" i="51"/>
  <c r="H307" i="51"/>
  <c r="F307" i="51"/>
  <c r="D307" i="51"/>
  <c r="A307" i="51"/>
  <c r="T306" i="51"/>
  <c r="R306" i="51"/>
  <c r="A305" i="51"/>
  <c r="A304" i="51"/>
  <c r="A303" i="51"/>
  <c r="A302" i="51"/>
  <c r="A301" i="51"/>
  <c r="A300" i="51"/>
  <c r="A299" i="51"/>
  <c r="A298" i="51"/>
  <c r="R297" i="51"/>
  <c r="N297" i="51" s="1"/>
  <c r="R296" i="51"/>
  <c r="H297" i="51" s="1"/>
  <c r="A297" i="51" s="1"/>
  <c r="AA295" i="51"/>
  <c r="N294" i="51"/>
  <c r="AA293" i="51"/>
  <c r="V293" i="51"/>
  <c r="U293" i="51"/>
  <c r="L294" i="51" s="1"/>
  <c r="T293" i="51"/>
  <c r="J294" i="51" s="1"/>
  <c r="R293" i="51"/>
  <c r="F294" i="51" s="1"/>
  <c r="X292" i="51"/>
  <c r="V292" i="51"/>
  <c r="N293" i="51" s="1"/>
  <c r="T292" i="51"/>
  <c r="J293" i="51" s="1"/>
  <c r="R292" i="51"/>
  <c r="F293" i="51" s="1"/>
  <c r="N292" i="51"/>
  <c r="L292" i="51"/>
  <c r="J292" i="51"/>
  <c r="H292" i="51"/>
  <c r="F292" i="51"/>
  <c r="D292" i="51"/>
  <c r="A292" i="51"/>
  <c r="T291" i="51"/>
  <c r="R291" i="51"/>
  <c r="A290" i="51"/>
  <c r="A289" i="51"/>
  <c r="A288" i="51"/>
  <c r="A287" i="51"/>
  <c r="A286" i="51"/>
  <c r="A285" i="51"/>
  <c r="A284" i="51"/>
  <c r="A283" i="51"/>
  <c r="R282" i="51"/>
  <c r="N282" i="51" s="1"/>
  <c r="R281" i="51"/>
  <c r="H282" i="51" s="1"/>
  <c r="AA280" i="51"/>
  <c r="AA278" i="51"/>
  <c r="V278" i="51"/>
  <c r="N279" i="51" s="1"/>
  <c r="U278" i="51"/>
  <c r="L279" i="51" s="1"/>
  <c r="T278" i="51"/>
  <c r="J279" i="51" s="1"/>
  <c r="R278" i="51"/>
  <c r="F279" i="51" s="1"/>
  <c r="X277" i="51"/>
  <c r="V277" i="51"/>
  <c r="N278" i="51" s="1"/>
  <c r="T277" i="51"/>
  <c r="J278" i="51" s="1"/>
  <c r="R277" i="51"/>
  <c r="F278" i="51" s="1"/>
  <c r="N277" i="51"/>
  <c r="L277" i="51"/>
  <c r="J277" i="51"/>
  <c r="H277" i="51"/>
  <c r="A277" i="51" s="1"/>
  <c r="F277" i="51"/>
  <c r="D277" i="51"/>
  <c r="T276" i="51"/>
  <c r="R276" i="51"/>
  <c r="A275" i="51"/>
  <c r="A274" i="51"/>
  <c r="A273" i="51"/>
  <c r="A272" i="51"/>
  <c r="A271" i="51"/>
  <c r="A270" i="51"/>
  <c r="A269" i="51"/>
  <c r="A268" i="51"/>
  <c r="R267" i="51"/>
  <c r="N267" i="51" s="1"/>
  <c r="R266" i="51"/>
  <c r="H267" i="51" s="1"/>
  <c r="A267" i="51" s="1"/>
  <c r="AA265" i="51"/>
  <c r="AA263" i="51"/>
  <c r="V263" i="51"/>
  <c r="N264" i="51" s="1"/>
  <c r="U263" i="51"/>
  <c r="L264" i="51" s="1"/>
  <c r="T263" i="51"/>
  <c r="J264" i="51" s="1"/>
  <c r="R263" i="51"/>
  <c r="F264" i="51" s="1"/>
  <c r="X262" i="51"/>
  <c r="V262" i="51"/>
  <c r="N263" i="51" s="1"/>
  <c r="T262" i="51"/>
  <c r="J263" i="51" s="1"/>
  <c r="R262" i="51"/>
  <c r="F263" i="51" s="1"/>
  <c r="A263" i="51" s="1"/>
  <c r="N262" i="51"/>
  <c r="L262" i="51"/>
  <c r="J262" i="51"/>
  <c r="H262" i="51"/>
  <c r="F262" i="51"/>
  <c r="D262" i="51"/>
  <c r="A262" i="51"/>
  <c r="T261" i="51"/>
  <c r="R261" i="51"/>
  <c r="A260" i="51"/>
  <c r="A259" i="51"/>
  <c r="A258" i="51"/>
  <c r="A257" i="51"/>
  <c r="A256" i="51"/>
  <c r="A255" i="51"/>
  <c r="A254" i="51"/>
  <c r="A253" i="51"/>
  <c r="R252" i="51"/>
  <c r="N252" i="51" s="1"/>
  <c r="R251" i="51"/>
  <c r="H252" i="51" s="1"/>
  <c r="AA250" i="51"/>
  <c r="AA248" i="51"/>
  <c r="V248" i="51"/>
  <c r="N249" i="51" s="1"/>
  <c r="U248" i="51"/>
  <c r="L249" i="51" s="1"/>
  <c r="T248" i="51"/>
  <c r="J249" i="51" s="1"/>
  <c r="R248" i="51"/>
  <c r="F249" i="51" s="1"/>
  <c r="X247" i="51"/>
  <c r="V247" i="51"/>
  <c r="N248" i="51" s="1"/>
  <c r="T247" i="51"/>
  <c r="J248" i="51" s="1"/>
  <c r="R247" i="51"/>
  <c r="F248" i="51" s="1"/>
  <c r="N247" i="51"/>
  <c r="L247" i="51"/>
  <c r="J247" i="51"/>
  <c r="H247" i="51"/>
  <c r="F247" i="51"/>
  <c r="D247" i="51"/>
  <c r="A247" i="51"/>
  <c r="T246" i="51"/>
  <c r="R246" i="51"/>
  <c r="A245" i="51"/>
  <c r="A244" i="51"/>
  <c r="A243" i="51"/>
  <c r="A242" i="51"/>
  <c r="A241" i="51"/>
  <c r="A240" i="51"/>
  <c r="A239" i="51"/>
  <c r="A238" i="51"/>
  <c r="R237" i="51"/>
  <c r="N237" i="51" s="1"/>
  <c r="R236" i="51"/>
  <c r="H237" i="51" s="1"/>
  <c r="AA235" i="51"/>
  <c r="AA233" i="51"/>
  <c r="V233" i="51"/>
  <c r="N234" i="51" s="1"/>
  <c r="U233" i="51"/>
  <c r="L234" i="51" s="1"/>
  <c r="T233" i="51"/>
  <c r="J234" i="51" s="1"/>
  <c r="R233" i="51"/>
  <c r="F234" i="51" s="1"/>
  <c r="X232" i="51"/>
  <c r="V232" i="51"/>
  <c r="N233" i="51" s="1"/>
  <c r="T232" i="51"/>
  <c r="J233" i="51" s="1"/>
  <c r="R232" i="51"/>
  <c r="F233" i="51" s="1"/>
  <c r="N232" i="51"/>
  <c r="L232" i="51"/>
  <c r="J232" i="51"/>
  <c r="H232" i="51"/>
  <c r="F232" i="51"/>
  <c r="D232" i="51"/>
  <c r="A232" i="51"/>
  <c r="T231" i="51"/>
  <c r="R231" i="51"/>
  <c r="A230" i="51"/>
  <c r="A229" i="51"/>
  <c r="A228" i="51"/>
  <c r="A227" i="51"/>
  <c r="A226" i="51"/>
  <c r="A225" i="51"/>
  <c r="A224" i="51"/>
  <c r="A223" i="51"/>
  <c r="R222" i="51"/>
  <c r="N222" i="51" s="1"/>
  <c r="R221" i="51"/>
  <c r="H222" i="51" s="1"/>
  <c r="AA220" i="51"/>
  <c r="AA218" i="51"/>
  <c r="V218" i="51"/>
  <c r="N219" i="51" s="1"/>
  <c r="U218" i="51"/>
  <c r="L219" i="51" s="1"/>
  <c r="T218" i="51"/>
  <c r="J219" i="51" s="1"/>
  <c r="R218" i="51"/>
  <c r="F219" i="51" s="1"/>
  <c r="N218" i="51"/>
  <c r="X217" i="51"/>
  <c r="V217" i="51"/>
  <c r="T217" i="51"/>
  <c r="J218" i="51" s="1"/>
  <c r="R217" i="51"/>
  <c r="F218" i="51" s="1"/>
  <c r="N217" i="51"/>
  <c r="L217" i="51"/>
  <c r="J217" i="51"/>
  <c r="H217" i="51"/>
  <c r="F217" i="51"/>
  <c r="D217" i="51"/>
  <c r="A217" i="51"/>
  <c r="T216" i="51"/>
  <c r="R216" i="51"/>
  <c r="A215" i="51"/>
  <c r="A214" i="51"/>
  <c r="A213" i="51"/>
  <c r="A212" i="51"/>
  <c r="A211" i="51"/>
  <c r="A210" i="51"/>
  <c r="A209" i="51"/>
  <c r="A208" i="51"/>
  <c r="R207" i="51"/>
  <c r="N207" i="51" s="1"/>
  <c r="R206" i="51"/>
  <c r="H207" i="51" s="1"/>
  <c r="AA205" i="51"/>
  <c r="AA203" i="51"/>
  <c r="V203" i="51"/>
  <c r="N204" i="51" s="1"/>
  <c r="U203" i="51"/>
  <c r="L204" i="51" s="1"/>
  <c r="T203" i="51"/>
  <c r="J204" i="51" s="1"/>
  <c r="R203" i="51"/>
  <c r="F204" i="51" s="1"/>
  <c r="X202" i="51"/>
  <c r="V202" i="51"/>
  <c r="N203" i="51" s="1"/>
  <c r="T202" i="51"/>
  <c r="J203" i="51" s="1"/>
  <c r="R202" i="51"/>
  <c r="F203" i="51" s="1"/>
  <c r="N202" i="51"/>
  <c r="L202" i="51"/>
  <c r="J202" i="51"/>
  <c r="H202" i="51"/>
  <c r="A202" i="51" s="1"/>
  <c r="F202" i="51"/>
  <c r="D202" i="51"/>
  <c r="T201" i="51"/>
  <c r="R201" i="51"/>
  <c r="A200" i="51"/>
  <c r="A199" i="51"/>
  <c r="A198" i="51"/>
  <c r="A197" i="51"/>
  <c r="A196" i="51"/>
  <c r="A195" i="51"/>
  <c r="A194" i="51"/>
  <c r="A193" i="51"/>
  <c r="R192" i="51"/>
  <c r="N192" i="51" s="1"/>
  <c r="R191" i="51"/>
  <c r="H192" i="51" s="1"/>
  <c r="A192" i="51" s="1"/>
  <c r="AA190" i="51"/>
  <c r="AA188" i="51"/>
  <c r="V188" i="51"/>
  <c r="N189" i="51" s="1"/>
  <c r="U188" i="51"/>
  <c r="L189" i="51" s="1"/>
  <c r="T188" i="51"/>
  <c r="J189" i="51" s="1"/>
  <c r="R188" i="51"/>
  <c r="F189" i="51" s="1"/>
  <c r="X187" i="51"/>
  <c r="V187" i="51"/>
  <c r="N188" i="51" s="1"/>
  <c r="T187" i="51"/>
  <c r="J188" i="51" s="1"/>
  <c r="R187" i="51"/>
  <c r="F188" i="51" s="1"/>
  <c r="A188" i="51" s="1"/>
  <c r="N187" i="51"/>
  <c r="L187" i="51"/>
  <c r="J187" i="51"/>
  <c r="H187" i="51"/>
  <c r="F187" i="51"/>
  <c r="D187" i="51"/>
  <c r="A187" i="51"/>
  <c r="T186" i="51"/>
  <c r="R186" i="51"/>
  <c r="A185" i="51"/>
  <c r="A184" i="51"/>
  <c r="A183" i="51"/>
  <c r="A182" i="51"/>
  <c r="A181" i="51"/>
  <c r="A180" i="51"/>
  <c r="A179" i="51"/>
  <c r="A178" i="51"/>
  <c r="R177" i="51"/>
  <c r="N177" i="51" s="1"/>
  <c r="R176" i="51"/>
  <c r="H177" i="51" s="1"/>
  <c r="AA175" i="51"/>
  <c r="AA173" i="51"/>
  <c r="V173" i="51"/>
  <c r="N174" i="51" s="1"/>
  <c r="U173" i="51"/>
  <c r="L174" i="51" s="1"/>
  <c r="T173" i="51"/>
  <c r="J174" i="51" s="1"/>
  <c r="R173" i="51"/>
  <c r="F174" i="51" s="1"/>
  <c r="X172" i="51"/>
  <c r="V172" i="51"/>
  <c r="N173" i="51" s="1"/>
  <c r="T172" i="51"/>
  <c r="J173" i="51" s="1"/>
  <c r="R172" i="51"/>
  <c r="F173" i="51" s="1"/>
  <c r="N172" i="51"/>
  <c r="L172" i="51"/>
  <c r="J172" i="51"/>
  <c r="H172" i="51"/>
  <c r="F172" i="51"/>
  <c r="D172" i="51"/>
  <c r="A172" i="51"/>
  <c r="T171" i="51"/>
  <c r="R171" i="51"/>
  <c r="A170" i="51"/>
  <c r="A169" i="51"/>
  <c r="A168" i="51"/>
  <c r="A167" i="51"/>
  <c r="A166" i="51"/>
  <c r="A165" i="51"/>
  <c r="A164" i="51"/>
  <c r="A163" i="51"/>
  <c r="R162" i="51"/>
  <c r="N162" i="51" s="1"/>
  <c r="R161" i="51"/>
  <c r="H162" i="51" s="1"/>
  <c r="AA160" i="51"/>
  <c r="AA158" i="51"/>
  <c r="V158" i="51"/>
  <c r="N159" i="51" s="1"/>
  <c r="U158" i="51"/>
  <c r="L159" i="51" s="1"/>
  <c r="T158" i="51"/>
  <c r="J159" i="51" s="1"/>
  <c r="R158" i="51"/>
  <c r="F159" i="51" s="1"/>
  <c r="X157" i="51"/>
  <c r="V157" i="51"/>
  <c r="N158" i="51" s="1"/>
  <c r="T157" i="51"/>
  <c r="J158" i="51" s="1"/>
  <c r="R157" i="51"/>
  <c r="F158" i="51" s="1"/>
  <c r="N157" i="51"/>
  <c r="L157" i="51"/>
  <c r="J157" i="51"/>
  <c r="H157" i="51"/>
  <c r="F157" i="51"/>
  <c r="D157" i="51"/>
  <c r="A157" i="51"/>
  <c r="T156" i="51"/>
  <c r="R156" i="51"/>
  <c r="A155" i="51"/>
  <c r="A154" i="51"/>
  <c r="A153" i="51"/>
  <c r="A152" i="51"/>
  <c r="A151" i="51"/>
  <c r="A150" i="51"/>
  <c r="A149" i="51"/>
  <c r="A148" i="51"/>
  <c r="R147" i="51"/>
  <c r="N147" i="51" s="1"/>
  <c r="R146" i="51"/>
  <c r="H147" i="51" s="1"/>
  <c r="AA145" i="51"/>
  <c r="AA143" i="51"/>
  <c r="V143" i="51"/>
  <c r="N144" i="51" s="1"/>
  <c r="U143" i="51"/>
  <c r="L144" i="51" s="1"/>
  <c r="T143" i="51"/>
  <c r="J144" i="51" s="1"/>
  <c r="R143" i="51"/>
  <c r="F144" i="51" s="1"/>
  <c r="X142" i="51"/>
  <c r="V142" i="51"/>
  <c r="N143" i="51" s="1"/>
  <c r="T142" i="51"/>
  <c r="J143" i="51" s="1"/>
  <c r="R142" i="51"/>
  <c r="F143" i="51" s="1"/>
  <c r="N142" i="51"/>
  <c r="L142" i="51"/>
  <c r="J142" i="51"/>
  <c r="H142" i="51"/>
  <c r="F142" i="51"/>
  <c r="D142" i="51"/>
  <c r="A142" i="51"/>
  <c r="T141" i="51"/>
  <c r="R141" i="51"/>
  <c r="A140" i="51"/>
  <c r="A139" i="51"/>
  <c r="A138" i="51"/>
  <c r="A137" i="51"/>
  <c r="A136" i="51"/>
  <c r="A135" i="51"/>
  <c r="A134" i="51"/>
  <c r="A133" i="51"/>
  <c r="R132" i="51"/>
  <c r="N132" i="51" s="1"/>
  <c r="A132" i="51" s="1"/>
  <c r="R131" i="51"/>
  <c r="H132" i="51" s="1"/>
  <c r="AA130" i="51"/>
  <c r="N129" i="51"/>
  <c r="AA128" i="51"/>
  <c r="V128" i="51"/>
  <c r="U128" i="51"/>
  <c r="L129" i="51" s="1"/>
  <c r="T128" i="51"/>
  <c r="J129" i="51" s="1"/>
  <c r="R128" i="51"/>
  <c r="F129" i="51" s="1"/>
  <c r="X127" i="51"/>
  <c r="V127" i="51"/>
  <c r="N128" i="51" s="1"/>
  <c r="T127" i="51"/>
  <c r="J128" i="51" s="1"/>
  <c r="R127" i="51"/>
  <c r="F128" i="51" s="1"/>
  <c r="N127" i="51"/>
  <c r="L127" i="51"/>
  <c r="J127" i="51"/>
  <c r="H127" i="51"/>
  <c r="F127" i="51"/>
  <c r="D127" i="51"/>
  <c r="T126" i="51"/>
  <c r="R126" i="51"/>
  <c r="A125" i="51"/>
  <c r="A124" i="51"/>
  <c r="A123" i="51"/>
  <c r="A122" i="51"/>
  <c r="A121" i="51"/>
  <c r="A120" i="51"/>
  <c r="A119" i="51"/>
  <c r="A118" i="51"/>
  <c r="R117" i="51"/>
  <c r="N117" i="51"/>
  <c r="R116" i="51"/>
  <c r="H117" i="51" s="1"/>
  <c r="F114" i="51"/>
  <c r="AA113" i="51"/>
  <c r="AA115" i="51" s="1"/>
  <c r="V113" i="51"/>
  <c r="N114" i="51" s="1"/>
  <c r="U113" i="51"/>
  <c r="L114" i="51" s="1"/>
  <c r="T113" i="51"/>
  <c r="J114" i="51" s="1"/>
  <c r="R113" i="51"/>
  <c r="X112" i="51"/>
  <c r="V112" i="51"/>
  <c r="N113" i="51" s="1"/>
  <c r="T112" i="51"/>
  <c r="J113" i="51" s="1"/>
  <c r="R112" i="51"/>
  <c r="F113" i="51" s="1"/>
  <c r="N112" i="51"/>
  <c r="L112" i="51"/>
  <c r="J112" i="51"/>
  <c r="H112" i="51"/>
  <c r="F112" i="51"/>
  <c r="D112" i="51"/>
  <c r="A112" i="51" s="1"/>
  <c r="T111" i="51"/>
  <c r="R111" i="51"/>
  <c r="A110" i="51"/>
  <c r="A109" i="51"/>
  <c r="A108" i="51"/>
  <c r="A107" i="51"/>
  <c r="A106" i="51"/>
  <c r="A105" i="51"/>
  <c r="A104" i="51"/>
  <c r="A103" i="51"/>
  <c r="R102" i="51"/>
  <c r="N102" i="51" s="1"/>
  <c r="H102" i="51"/>
  <c r="R101" i="51"/>
  <c r="F99" i="51"/>
  <c r="AA98" i="51"/>
  <c r="AA100" i="51" s="1"/>
  <c r="V98" i="51"/>
  <c r="N99" i="51" s="1"/>
  <c r="U98" i="51"/>
  <c r="L99" i="51" s="1"/>
  <c r="T98" i="51"/>
  <c r="J99" i="51" s="1"/>
  <c r="R98" i="51"/>
  <c r="X97" i="51"/>
  <c r="V97" i="51"/>
  <c r="N98" i="51" s="1"/>
  <c r="T97" i="51"/>
  <c r="J98" i="51" s="1"/>
  <c r="R97" i="51"/>
  <c r="F98" i="51" s="1"/>
  <c r="N97" i="51"/>
  <c r="L97" i="51"/>
  <c r="J97" i="51"/>
  <c r="H97" i="51"/>
  <c r="F97" i="51"/>
  <c r="D97" i="51"/>
  <c r="A97" i="51" s="1"/>
  <c r="T96" i="51"/>
  <c r="R96" i="51"/>
  <c r="A95" i="51"/>
  <c r="A94" i="51"/>
  <c r="A93" i="51"/>
  <c r="A92" i="51"/>
  <c r="A91" i="51"/>
  <c r="A90" i="51"/>
  <c r="A89" i="51"/>
  <c r="A88" i="51"/>
  <c r="R87" i="51"/>
  <c r="N87" i="51" s="1"/>
  <c r="R86" i="51"/>
  <c r="H87" i="51" s="1"/>
  <c r="AA83" i="51"/>
  <c r="AA85" i="51" s="1"/>
  <c r="V83" i="51"/>
  <c r="N84" i="51" s="1"/>
  <c r="U83" i="51"/>
  <c r="L84" i="51" s="1"/>
  <c r="T83" i="51"/>
  <c r="J84" i="51" s="1"/>
  <c r="R83" i="51"/>
  <c r="F84" i="51" s="1"/>
  <c r="X82" i="51"/>
  <c r="V82" i="51"/>
  <c r="N83" i="51" s="1"/>
  <c r="T82" i="51"/>
  <c r="J83" i="51" s="1"/>
  <c r="R82" i="51"/>
  <c r="F83" i="51" s="1"/>
  <c r="N82" i="51"/>
  <c r="L82" i="51"/>
  <c r="J82" i="51"/>
  <c r="H82" i="51"/>
  <c r="F82" i="51"/>
  <c r="D82" i="51"/>
  <c r="T81" i="51"/>
  <c r="R81" i="51"/>
  <c r="A80" i="51"/>
  <c r="A79" i="51"/>
  <c r="A78" i="51"/>
  <c r="A77" i="51"/>
  <c r="A76" i="51"/>
  <c r="A75" i="51"/>
  <c r="A74" i="51"/>
  <c r="A73" i="51"/>
  <c r="R72" i="51"/>
  <c r="N72" i="51" s="1"/>
  <c r="H72" i="51"/>
  <c r="R71" i="51"/>
  <c r="J69" i="51"/>
  <c r="AA68" i="51"/>
  <c r="AA70" i="51" s="1"/>
  <c r="V68" i="51"/>
  <c r="N69" i="51" s="1"/>
  <c r="U68" i="51"/>
  <c r="L69" i="51" s="1"/>
  <c r="T68" i="51"/>
  <c r="R68" i="51"/>
  <c r="F69" i="51" s="1"/>
  <c r="X67" i="51"/>
  <c r="V67" i="51"/>
  <c r="N68" i="51" s="1"/>
  <c r="T67" i="51"/>
  <c r="J68" i="51" s="1"/>
  <c r="R67" i="51"/>
  <c r="F68" i="51" s="1"/>
  <c r="N67" i="51"/>
  <c r="L67" i="51"/>
  <c r="J67" i="51"/>
  <c r="H67" i="51"/>
  <c r="F67" i="51"/>
  <c r="D67" i="51"/>
  <c r="A67" i="51" s="1"/>
  <c r="T66" i="51"/>
  <c r="R66" i="51"/>
  <c r="C66" i="51" s="1"/>
  <c r="A66" i="51" s="1"/>
  <c r="A65" i="51"/>
  <c r="A64" i="51"/>
  <c r="A63" i="51"/>
  <c r="A62" i="51"/>
  <c r="A61" i="51"/>
  <c r="A60" i="51"/>
  <c r="A59" i="51"/>
  <c r="A58" i="51"/>
  <c r="R57" i="51"/>
  <c r="N57" i="51" s="1"/>
  <c r="R56" i="51"/>
  <c r="H57" i="51" s="1"/>
  <c r="A57" i="51" s="1"/>
  <c r="AA53" i="51"/>
  <c r="AA55" i="51" s="1"/>
  <c r="V53" i="51"/>
  <c r="N54" i="51" s="1"/>
  <c r="U53" i="51"/>
  <c r="L54" i="51" s="1"/>
  <c r="T53" i="51"/>
  <c r="J54" i="51" s="1"/>
  <c r="R53" i="51"/>
  <c r="F54" i="51" s="1"/>
  <c r="X52" i="51"/>
  <c r="V52" i="51"/>
  <c r="N53" i="51" s="1"/>
  <c r="T52" i="51"/>
  <c r="J53" i="51" s="1"/>
  <c r="R52" i="51"/>
  <c r="F53" i="51" s="1"/>
  <c r="N52" i="51"/>
  <c r="L52" i="51"/>
  <c r="J52" i="51"/>
  <c r="H52" i="51"/>
  <c r="F52" i="51"/>
  <c r="D52" i="51"/>
  <c r="AZ51" i="51"/>
  <c r="R745" i="51" s="1"/>
  <c r="AY51" i="51"/>
  <c r="R744" i="51" s="1"/>
  <c r="N745" i="51" s="1"/>
  <c r="A745" i="51" s="1"/>
  <c r="AW51" i="51"/>
  <c r="Z743" i="51" s="1"/>
  <c r="Z745" i="51" s="1"/>
  <c r="AV51" i="51"/>
  <c r="Y743" i="51" s="1"/>
  <c r="Y745" i="51" s="1"/>
  <c r="AU51" i="51"/>
  <c r="X743" i="51" s="1"/>
  <c r="X745" i="51" s="1"/>
  <c r="T745" i="51" s="1"/>
  <c r="N746" i="51" s="1"/>
  <c r="A746" i="51" s="1"/>
  <c r="T51" i="51"/>
  <c r="R51" i="51"/>
  <c r="AZ50" i="51"/>
  <c r="R730" i="51" s="1"/>
  <c r="AY50" i="51"/>
  <c r="R729" i="51" s="1"/>
  <c r="N730" i="51" s="1"/>
  <c r="A730" i="51" s="1"/>
  <c r="AV50" i="51"/>
  <c r="AU50" i="51"/>
  <c r="X728" i="51" s="1"/>
  <c r="X730" i="51" s="1"/>
  <c r="T730" i="51" s="1"/>
  <c r="A50" i="51"/>
  <c r="AZ49" i="51"/>
  <c r="R715" i="51" s="1"/>
  <c r="AY49" i="51"/>
  <c r="R714" i="51" s="1"/>
  <c r="N715" i="51" s="1"/>
  <c r="A715" i="51" s="1"/>
  <c r="AV49" i="51"/>
  <c r="Y713" i="51" s="1"/>
  <c r="Y715" i="51" s="1"/>
  <c r="AU49" i="51"/>
  <c r="X713" i="51" s="1"/>
  <c r="X715" i="51" s="1"/>
  <c r="T715" i="51" s="1"/>
  <c r="A49" i="51"/>
  <c r="AZ48" i="51"/>
  <c r="R700" i="51" s="1"/>
  <c r="AY48" i="51"/>
  <c r="R699" i="51" s="1"/>
  <c r="N700" i="51" s="1"/>
  <c r="A700" i="51" s="1"/>
  <c r="AW48" i="51"/>
  <c r="Z698" i="51" s="1"/>
  <c r="Z700" i="51" s="1"/>
  <c r="AV48" i="51"/>
  <c r="Y698" i="51" s="1"/>
  <c r="Y700" i="51" s="1"/>
  <c r="AU48" i="51"/>
  <c r="X698" i="51" s="1"/>
  <c r="X700" i="51" s="1"/>
  <c r="T700" i="51" s="1"/>
  <c r="N701" i="51" s="1"/>
  <c r="A701" i="51" s="1"/>
  <c r="A48" i="51"/>
  <c r="AZ47" i="51"/>
  <c r="R685" i="51" s="1"/>
  <c r="AY47" i="51"/>
  <c r="R684" i="51" s="1"/>
  <c r="N685" i="51" s="1"/>
  <c r="A685" i="51" s="1"/>
  <c r="AV47" i="51"/>
  <c r="Y683" i="51" s="1"/>
  <c r="Y685" i="51" s="1"/>
  <c r="AU47" i="51"/>
  <c r="X683" i="51" s="1"/>
  <c r="X685" i="51" s="1"/>
  <c r="T685" i="51" s="1"/>
  <c r="A47" i="51"/>
  <c r="AZ46" i="51"/>
  <c r="R670" i="51" s="1"/>
  <c r="AY46" i="51"/>
  <c r="R669" i="51" s="1"/>
  <c r="N670" i="51" s="1"/>
  <c r="A670" i="51" s="1"/>
  <c r="AV46" i="51"/>
  <c r="AU46" i="51"/>
  <c r="X668" i="51" s="1"/>
  <c r="X670" i="51" s="1"/>
  <c r="T670" i="51" s="1"/>
  <c r="N671" i="51" s="1"/>
  <c r="A671" i="51" s="1"/>
  <c r="A46" i="51"/>
  <c r="AZ45" i="51"/>
  <c r="R655" i="51" s="1"/>
  <c r="AY45" i="51"/>
  <c r="R654" i="51" s="1"/>
  <c r="N655" i="51" s="1"/>
  <c r="A655" i="51" s="1"/>
  <c r="AV45" i="51"/>
  <c r="Y653" i="51" s="1"/>
  <c r="Y655" i="51" s="1"/>
  <c r="AU45" i="51"/>
  <c r="X653" i="51" s="1"/>
  <c r="X655" i="51" s="1"/>
  <c r="T655" i="51" s="1"/>
  <c r="A45" i="51"/>
  <c r="AZ44" i="51"/>
  <c r="R640" i="51" s="1"/>
  <c r="AY44" i="51"/>
  <c r="R639" i="51" s="1"/>
  <c r="N640" i="51" s="1"/>
  <c r="A640" i="51" s="1"/>
  <c r="AW44" i="51"/>
  <c r="Z638" i="51" s="1"/>
  <c r="Z640" i="51" s="1"/>
  <c r="AV44" i="51"/>
  <c r="Y638" i="51" s="1"/>
  <c r="Y640" i="51" s="1"/>
  <c r="AU44" i="51"/>
  <c r="X638" i="51" s="1"/>
  <c r="X640" i="51" s="1"/>
  <c r="T640" i="51" s="1"/>
  <c r="N641" i="51" s="1"/>
  <c r="A641" i="51" s="1"/>
  <c r="A44" i="51"/>
  <c r="AZ43" i="51"/>
  <c r="R625" i="51" s="1"/>
  <c r="AY43" i="51"/>
  <c r="R624" i="51" s="1"/>
  <c r="N625" i="51" s="1"/>
  <c r="A625" i="51" s="1"/>
  <c r="AV43" i="51"/>
  <c r="Y623" i="51" s="1"/>
  <c r="Y625" i="51" s="1"/>
  <c r="AU43" i="51"/>
  <c r="X623" i="51" s="1"/>
  <c r="X625" i="51" s="1"/>
  <c r="T625" i="51" s="1"/>
  <c r="N626" i="51" s="1"/>
  <c r="A626" i="51" s="1"/>
  <c r="A43" i="51"/>
  <c r="AZ42" i="51"/>
  <c r="R610" i="51" s="1"/>
  <c r="AY42" i="51"/>
  <c r="R609" i="51" s="1"/>
  <c r="N610" i="51" s="1"/>
  <c r="A610" i="51" s="1"/>
  <c r="AV42" i="51"/>
  <c r="AU42" i="51"/>
  <c r="X608" i="51" s="1"/>
  <c r="X610" i="51" s="1"/>
  <c r="T610" i="51" s="1"/>
  <c r="R42" i="51"/>
  <c r="N42" i="51" s="1"/>
  <c r="AZ41" i="51"/>
  <c r="R595" i="51" s="1"/>
  <c r="AY41" i="51"/>
  <c r="R594" i="51" s="1"/>
  <c r="N595" i="51" s="1"/>
  <c r="A595" i="51" s="1"/>
  <c r="AW41" i="51"/>
  <c r="Z593" i="51" s="1"/>
  <c r="Z595" i="51" s="1"/>
  <c r="AV41" i="51"/>
  <c r="Y593" i="51" s="1"/>
  <c r="Y595" i="51" s="1"/>
  <c r="AU41" i="51"/>
  <c r="X593" i="51" s="1"/>
  <c r="X595" i="51" s="1"/>
  <c r="T595" i="51" s="1"/>
  <c r="N596" i="51" s="1"/>
  <c r="A596" i="51" s="1"/>
  <c r="R41" i="51"/>
  <c r="H42" i="51" s="1"/>
  <c r="AZ40" i="51"/>
  <c r="R580" i="51" s="1"/>
  <c r="AY40" i="51"/>
  <c r="R579" i="51" s="1"/>
  <c r="N580" i="51" s="1"/>
  <c r="A580" i="51" s="1"/>
  <c r="AV40" i="51"/>
  <c r="Y578" i="51" s="1"/>
  <c r="Y580" i="51" s="1"/>
  <c r="AU40" i="51"/>
  <c r="X578" i="51" s="1"/>
  <c r="X580" i="51" s="1"/>
  <c r="T580" i="51" s="1"/>
  <c r="AZ39" i="51"/>
  <c r="R565" i="51" s="1"/>
  <c r="AY39" i="51"/>
  <c r="R564" i="51" s="1"/>
  <c r="N565" i="51" s="1"/>
  <c r="A565" i="51" s="1"/>
  <c r="AW39" i="51"/>
  <c r="Z563" i="51" s="1"/>
  <c r="Z565" i="51" s="1"/>
  <c r="AV39" i="51"/>
  <c r="Y563" i="51" s="1"/>
  <c r="Y565" i="51" s="1"/>
  <c r="AU39" i="51"/>
  <c r="X563" i="51" s="1"/>
  <c r="X565" i="51" s="1"/>
  <c r="T565" i="51" s="1"/>
  <c r="N566" i="51" s="1"/>
  <c r="A566" i="51" s="1"/>
  <c r="AZ38" i="51"/>
  <c r="R550" i="51" s="1"/>
  <c r="AY38" i="51"/>
  <c r="R549" i="51" s="1"/>
  <c r="N550" i="51" s="1"/>
  <c r="A550" i="51" s="1"/>
  <c r="AV38" i="51"/>
  <c r="Y548" i="51" s="1"/>
  <c r="Y550" i="51" s="1"/>
  <c r="AU38" i="51"/>
  <c r="X548" i="51" s="1"/>
  <c r="X550" i="51" s="1"/>
  <c r="T550" i="51" s="1"/>
  <c r="AA38" i="51"/>
  <c r="AA40" i="51" s="1"/>
  <c r="V38" i="51"/>
  <c r="N39" i="51" s="1"/>
  <c r="U38" i="51"/>
  <c r="L39" i="51" s="1"/>
  <c r="T38" i="51"/>
  <c r="J39" i="51" s="1"/>
  <c r="R38" i="51"/>
  <c r="F39" i="51" s="1"/>
  <c r="AZ37" i="51"/>
  <c r="R535" i="51" s="1"/>
  <c r="AY37" i="51"/>
  <c r="R534" i="51" s="1"/>
  <c r="N535" i="51" s="1"/>
  <c r="A535" i="51" s="1"/>
  <c r="AW37" i="51"/>
  <c r="Z533" i="51" s="1"/>
  <c r="Z535" i="51" s="1"/>
  <c r="AV37" i="51"/>
  <c r="Y533" i="51" s="1"/>
  <c r="Y535" i="51" s="1"/>
  <c r="AU37" i="51"/>
  <c r="X533" i="51" s="1"/>
  <c r="X535" i="51" s="1"/>
  <c r="T535" i="51" s="1"/>
  <c r="N536" i="51" s="1"/>
  <c r="A536" i="51" s="1"/>
  <c r="AF37" i="51"/>
  <c r="X37" i="51"/>
  <c r="V37" i="51"/>
  <c r="N38" i="51" s="1"/>
  <c r="T37" i="51"/>
  <c r="J38" i="51" s="1"/>
  <c r="R37" i="51"/>
  <c r="F38" i="51" s="1"/>
  <c r="N37" i="51"/>
  <c r="L37" i="51"/>
  <c r="J37" i="51"/>
  <c r="H37" i="51"/>
  <c r="F37" i="51"/>
  <c r="D37" i="51"/>
  <c r="A37" i="51"/>
  <c r="AZ36" i="51"/>
  <c r="R520" i="51" s="1"/>
  <c r="AY36" i="51"/>
  <c r="R519" i="51" s="1"/>
  <c r="N520" i="51" s="1"/>
  <c r="A520" i="51" s="1"/>
  <c r="AV36" i="51"/>
  <c r="AU36" i="51"/>
  <c r="X518" i="51" s="1"/>
  <c r="X520" i="51" s="1"/>
  <c r="T520" i="51" s="1"/>
  <c r="AF36" i="51"/>
  <c r="R517" i="51" s="1"/>
  <c r="F518" i="51" s="1"/>
  <c r="T36" i="51"/>
  <c r="R36" i="51"/>
  <c r="AZ35" i="51"/>
  <c r="R505" i="51" s="1"/>
  <c r="AY35" i="51"/>
  <c r="R504" i="51" s="1"/>
  <c r="N505" i="51" s="1"/>
  <c r="A505" i="51" s="1"/>
  <c r="AW35" i="51"/>
  <c r="Z503" i="51" s="1"/>
  <c r="Z505" i="51" s="1"/>
  <c r="AV35" i="51"/>
  <c r="Y503" i="51" s="1"/>
  <c r="Y505" i="51" s="1"/>
  <c r="AU35" i="51"/>
  <c r="X503" i="51" s="1"/>
  <c r="X505" i="51" s="1"/>
  <c r="T505" i="51" s="1"/>
  <c r="N506" i="51" s="1"/>
  <c r="A506" i="51" s="1"/>
  <c r="A35" i="51"/>
  <c r="AZ34" i="51"/>
  <c r="R490" i="51" s="1"/>
  <c r="AY34" i="51"/>
  <c r="R489" i="51" s="1"/>
  <c r="N490" i="51" s="1"/>
  <c r="A490" i="51" s="1"/>
  <c r="AV34" i="51"/>
  <c r="AU34" i="51"/>
  <c r="X488" i="51" s="1"/>
  <c r="X490" i="51" s="1"/>
  <c r="T490" i="51" s="1"/>
  <c r="A34" i="51"/>
  <c r="AZ33" i="51"/>
  <c r="R475" i="51" s="1"/>
  <c r="AY33" i="51"/>
  <c r="R474" i="51" s="1"/>
  <c r="N475" i="51" s="1"/>
  <c r="A475" i="51" s="1"/>
  <c r="AW33" i="51"/>
  <c r="Z473" i="51" s="1"/>
  <c r="Z475" i="51" s="1"/>
  <c r="AV33" i="51"/>
  <c r="Y473" i="51" s="1"/>
  <c r="Y475" i="51" s="1"/>
  <c r="AU33" i="51"/>
  <c r="X473" i="51" s="1"/>
  <c r="X475" i="51" s="1"/>
  <c r="T475" i="51" s="1"/>
  <c r="N476" i="51" s="1"/>
  <c r="A476" i="51" s="1"/>
  <c r="A33" i="51"/>
  <c r="AZ32" i="51"/>
  <c r="R460" i="51" s="1"/>
  <c r="AY32" i="51"/>
  <c r="R459" i="51" s="1"/>
  <c r="N460" i="51" s="1"/>
  <c r="A460" i="51" s="1"/>
  <c r="AV32" i="51"/>
  <c r="AU32" i="51"/>
  <c r="X458" i="51" s="1"/>
  <c r="X460" i="51" s="1"/>
  <c r="T460" i="51" s="1"/>
  <c r="A32" i="51"/>
  <c r="AZ31" i="51"/>
  <c r="R445" i="51" s="1"/>
  <c r="AY31" i="51"/>
  <c r="R444" i="51" s="1"/>
  <c r="N445" i="51" s="1"/>
  <c r="A445" i="51" s="1"/>
  <c r="AV31" i="51"/>
  <c r="Y443" i="51" s="1"/>
  <c r="Y445" i="51" s="1"/>
  <c r="AU31" i="51"/>
  <c r="X443" i="51" s="1"/>
  <c r="X445" i="51" s="1"/>
  <c r="T445" i="51" s="1"/>
  <c r="A31" i="51"/>
  <c r="AZ30" i="51"/>
  <c r="R430" i="51" s="1"/>
  <c r="AY30" i="51"/>
  <c r="R429" i="51" s="1"/>
  <c r="N430" i="51" s="1"/>
  <c r="A430" i="51" s="1"/>
  <c r="AV30" i="51"/>
  <c r="AU30" i="51"/>
  <c r="X428" i="51" s="1"/>
  <c r="X430" i="51" s="1"/>
  <c r="T430" i="51" s="1"/>
  <c r="N431" i="51" s="1"/>
  <c r="A431" i="51" s="1"/>
  <c r="A30" i="51"/>
  <c r="AZ29" i="51"/>
  <c r="R415" i="51" s="1"/>
  <c r="AY29" i="51"/>
  <c r="R414" i="51" s="1"/>
  <c r="N415" i="51" s="1"/>
  <c r="A415" i="51" s="1"/>
  <c r="AW29" i="51"/>
  <c r="Z413" i="51" s="1"/>
  <c r="Z415" i="51" s="1"/>
  <c r="AV29" i="51"/>
  <c r="Y413" i="51" s="1"/>
  <c r="Y415" i="51" s="1"/>
  <c r="AU29" i="51"/>
  <c r="X413" i="51" s="1"/>
  <c r="X415" i="51" s="1"/>
  <c r="T415" i="51" s="1"/>
  <c r="N416" i="51" s="1"/>
  <c r="A416" i="51" s="1"/>
  <c r="A29" i="51"/>
  <c r="AZ28" i="51"/>
  <c r="R400" i="51" s="1"/>
  <c r="AY28" i="51"/>
  <c r="R399" i="51" s="1"/>
  <c r="N400" i="51" s="1"/>
  <c r="A400" i="51" s="1"/>
  <c r="AV28" i="51"/>
  <c r="AU28" i="51"/>
  <c r="X398" i="51" s="1"/>
  <c r="X400" i="51" s="1"/>
  <c r="T400" i="51" s="1"/>
  <c r="A28" i="51"/>
  <c r="AZ27" i="51"/>
  <c r="R385" i="51" s="1"/>
  <c r="AY27" i="51"/>
  <c r="R384" i="51" s="1"/>
  <c r="N385" i="51" s="1"/>
  <c r="A385" i="51" s="1"/>
  <c r="AV27" i="51"/>
  <c r="Y383" i="51" s="1"/>
  <c r="Y385" i="51" s="1"/>
  <c r="AU27" i="51"/>
  <c r="X383" i="51" s="1"/>
  <c r="X385" i="51" s="1"/>
  <c r="T385" i="51" s="1"/>
  <c r="N386" i="51" s="1"/>
  <c r="A386" i="51" s="1"/>
  <c r="R27" i="51"/>
  <c r="N27" i="51" s="1"/>
  <c r="AZ26" i="51"/>
  <c r="R370" i="51" s="1"/>
  <c r="AY26" i="51"/>
  <c r="R369" i="51" s="1"/>
  <c r="N370" i="51" s="1"/>
  <c r="A370" i="51" s="1"/>
  <c r="AW26" i="51"/>
  <c r="Z368" i="51" s="1"/>
  <c r="Z370" i="51" s="1"/>
  <c r="AV26" i="51"/>
  <c r="Y368" i="51" s="1"/>
  <c r="Y370" i="51" s="1"/>
  <c r="AU26" i="51"/>
  <c r="X368" i="51" s="1"/>
  <c r="X370" i="51" s="1"/>
  <c r="T370" i="51" s="1"/>
  <c r="N371" i="51" s="1"/>
  <c r="A371" i="51" s="1"/>
  <c r="R26" i="51"/>
  <c r="H27" i="51" s="1"/>
  <c r="A27" i="51" s="1"/>
  <c r="AZ25" i="51"/>
  <c r="R355" i="51" s="1"/>
  <c r="AY25" i="51"/>
  <c r="R354" i="51" s="1"/>
  <c r="N355" i="51" s="1"/>
  <c r="A355" i="51" s="1"/>
  <c r="AV25" i="51"/>
  <c r="Y353" i="51" s="1"/>
  <c r="Y355" i="51" s="1"/>
  <c r="AU25" i="51"/>
  <c r="X353" i="51" s="1"/>
  <c r="X355" i="51" s="1"/>
  <c r="T355" i="51" s="1"/>
  <c r="AZ24" i="51"/>
  <c r="R340" i="51" s="1"/>
  <c r="AY24" i="51"/>
  <c r="R339" i="51" s="1"/>
  <c r="N340" i="51" s="1"/>
  <c r="A340" i="51" s="1"/>
  <c r="AV24" i="51"/>
  <c r="Y338" i="51" s="1"/>
  <c r="Y340" i="51" s="1"/>
  <c r="AU24" i="51"/>
  <c r="X338" i="51" s="1"/>
  <c r="X340" i="51" s="1"/>
  <c r="T340" i="51" s="1"/>
  <c r="N341" i="51" s="1"/>
  <c r="A341" i="51" s="1"/>
  <c r="AZ23" i="51"/>
  <c r="R325" i="51" s="1"/>
  <c r="AY23" i="51"/>
  <c r="R324" i="51" s="1"/>
  <c r="N325" i="51" s="1"/>
  <c r="A325" i="51" s="1"/>
  <c r="AW23" i="51"/>
  <c r="Z323" i="51" s="1"/>
  <c r="Z325" i="51" s="1"/>
  <c r="AV23" i="51"/>
  <c r="Y323" i="51" s="1"/>
  <c r="Y325" i="51" s="1"/>
  <c r="AU23" i="51"/>
  <c r="X323" i="51" s="1"/>
  <c r="X325" i="51" s="1"/>
  <c r="T325" i="51" s="1"/>
  <c r="N326" i="51" s="1"/>
  <c r="A326" i="51" s="1"/>
  <c r="AA23" i="51"/>
  <c r="AA25" i="51" s="1"/>
  <c r="V23" i="51"/>
  <c r="N24" i="51" s="1"/>
  <c r="U23" i="51"/>
  <c r="L24" i="51" s="1"/>
  <c r="T23" i="51"/>
  <c r="J24" i="51" s="1"/>
  <c r="R23" i="51"/>
  <c r="F24" i="51" s="1"/>
  <c r="N23" i="51"/>
  <c r="AZ22" i="51"/>
  <c r="R310" i="51" s="1"/>
  <c r="AY22" i="51"/>
  <c r="R309" i="51" s="1"/>
  <c r="N310" i="51" s="1"/>
  <c r="A310" i="51" s="1"/>
  <c r="AV22" i="51"/>
  <c r="Y308" i="51" s="1"/>
  <c r="Y310" i="51" s="1"/>
  <c r="AU22" i="51"/>
  <c r="X308" i="51" s="1"/>
  <c r="X310" i="51" s="1"/>
  <c r="T310" i="51" s="1"/>
  <c r="N311" i="51" s="1"/>
  <c r="A311" i="51" s="1"/>
  <c r="X22" i="51"/>
  <c r="V22" i="51"/>
  <c r="T22" i="51"/>
  <c r="J23" i="51" s="1"/>
  <c r="R22" i="51"/>
  <c r="F23" i="51" s="1"/>
  <c r="N22" i="51"/>
  <c r="L22" i="51"/>
  <c r="J22" i="51"/>
  <c r="H22" i="51"/>
  <c r="F22" i="51"/>
  <c r="A22" i="51" s="1"/>
  <c r="D22" i="51"/>
  <c r="AZ21" i="51"/>
  <c r="R295" i="51" s="1"/>
  <c r="AY21" i="51"/>
  <c r="R294" i="51" s="1"/>
  <c r="N295" i="51" s="1"/>
  <c r="A295" i="51" s="1"/>
  <c r="AV21" i="51"/>
  <c r="Y293" i="51" s="1"/>
  <c r="Y295" i="51" s="1"/>
  <c r="AU21" i="51"/>
  <c r="X293" i="51" s="1"/>
  <c r="X295" i="51" s="1"/>
  <c r="T295" i="51" s="1"/>
  <c r="T21" i="51"/>
  <c r="R21" i="51"/>
  <c r="C21" i="51" s="1"/>
  <c r="A21" i="51" s="1"/>
  <c r="AZ20" i="51"/>
  <c r="R280" i="51" s="1"/>
  <c r="AY20" i="51"/>
  <c r="R279" i="51" s="1"/>
  <c r="N280" i="51" s="1"/>
  <c r="A280" i="51" s="1"/>
  <c r="AW20" i="51"/>
  <c r="Z278" i="51" s="1"/>
  <c r="Z280" i="51" s="1"/>
  <c r="AV20" i="51"/>
  <c r="Y278" i="51" s="1"/>
  <c r="Y280" i="51" s="1"/>
  <c r="AU20" i="51"/>
  <c r="X278" i="51" s="1"/>
  <c r="X280" i="51" s="1"/>
  <c r="T280" i="51" s="1"/>
  <c r="N281" i="51" s="1"/>
  <c r="A281" i="51" s="1"/>
  <c r="A20" i="51"/>
  <c r="AZ19" i="51"/>
  <c r="R265" i="51" s="1"/>
  <c r="AY19" i="51"/>
  <c r="R264" i="51" s="1"/>
  <c r="N265" i="51" s="1"/>
  <c r="A265" i="51" s="1"/>
  <c r="AV19" i="51"/>
  <c r="Y263" i="51" s="1"/>
  <c r="Y265" i="51" s="1"/>
  <c r="AU19" i="51"/>
  <c r="X263" i="51" s="1"/>
  <c r="X265" i="51" s="1"/>
  <c r="T265" i="51" s="1"/>
  <c r="N266" i="51" s="1"/>
  <c r="A266" i="51" s="1"/>
  <c r="A19" i="51"/>
  <c r="AZ18" i="51"/>
  <c r="R250" i="51" s="1"/>
  <c r="AY18" i="51"/>
  <c r="R249" i="51" s="1"/>
  <c r="N250" i="51" s="1"/>
  <c r="A250" i="51" s="1"/>
  <c r="AW18" i="51"/>
  <c r="Z248" i="51" s="1"/>
  <c r="Z250" i="51" s="1"/>
  <c r="AV18" i="51"/>
  <c r="Y248" i="51" s="1"/>
  <c r="Y250" i="51" s="1"/>
  <c r="AU18" i="51"/>
  <c r="X248" i="51" s="1"/>
  <c r="X250" i="51" s="1"/>
  <c r="T250" i="51" s="1"/>
  <c r="N251" i="51" s="1"/>
  <c r="A251" i="51" s="1"/>
  <c r="A18" i="51"/>
  <c r="AZ17" i="51"/>
  <c r="R235" i="51" s="1"/>
  <c r="AY17" i="51"/>
  <c r="R234" i="51" s="1"/>
  <c r="N235" i="51" s="1"/>
  <c r="A235" i="51" s="1"/>
  <c r="AV17" i="51"/>
  <c r="Y233" i="51" s="1"/>
  <c r="Y235" i="51" s="1"/>
  <c r="AU17" i="51"/>
  <c r="X233" i="51" s="1"/>
  <c r="X235" i="51" s="1"/>
  <c r="T235" i="51" s="1"/>
  <c r="N236" i="51" s="1"/>
  <c r="A236" i="51" s="1"/>
  <c r="A17" i="51"/>
  <c r="AZ16" i="51"/>
  <c r="R220" i="51" s="1"/>
  <c r="AY16" i="51"/>
  <c r="R219" i="51" s="1"/>
  <c r="N220" i="51" s="1"/>
  <c r="A220" i="51" s="1"/>
  <c r="AW16" i="51"/>
  <c r="Z218" i="51" s="1"/>
  <c r="Z220" i="51" s="1"/>
  <c r="AV16" i="51"/>
  <c r="Y218" i="51" s="1"/>
  <c r="Y220" i="51" s="1"/>
  <c r="AU16" i="51"/>
  <c r="X218" i="51" s="1"/>
  <c r="X220" i="51" s="1"/>
  <c r="T220" i="51" s="1"/>
  <c r="N221" i="51" s="1"/>
  <c r="A221" i="51" s="1"/>
  <c r="A16" i="51"/>
  <c r="AZ15" i="51"/>
  <c r="R205" i="51" s="1"/>
  <c r="AY15" i="51"/>
  <c r="R204" i="51" s="1"/>
  <c r="N205" i="51" s="1"/>
  <c r="A205" i="51" s="1"/>
  <c r="AV15" i="51"/>
  <c r="Y203" i="51" s="1"/>
  <c r="Y205" i="51" s="1"/>
  <c r="AU15" i="51"/>
  <c r="X203" i="51" s="1"/>
  <c r="X205" i="51" s="1"/>
  <c r="T205" i="51" s="1"/>
  <c r="N206" i="51" s="1"/>
  <c r="A206" i="51" s="1"/>
  <c r="A15" i="51"/>
  <c r="AZ14" i="51"/>
  <c r="R190" i="51" s="1"/>
  <c r="AY14" i="51"/>
  <c r="R189" i="51" s="1"/>
  <c r="N190" i="51" s="1"/>
  <c r="A190" i="51" s="1"/>
  <c r="AW14" i="51"/>
  <c r="Z188" i="51" s="1"/>
  <c r="Z190" i="51" s="1"/>
  <c r="AV14" i="51"/>
  <c r="Y188" i="51" s="1"/>
  <c r="Y190" i="51" s="1"/>
  <c r="AU14" i="51"/>
  <c r="X188" i="51" s="1"/>
  <c r="X190" i="51" s="1"/>
  <c r="T190" i="51" s="1"/>
  <c r="N191" i="51" s="1"/>
  <c r="A191" i="51" s="1"/>
  <c r="A14" i="51"/>
  <c r="AZ13" i="51"/>
  <c r="R175" i="51" s="1"/>
  <c r="AY13" i="51"/>
  <c r="R174" i="51" s="1"/>
  <c r="N175" i="51" s="1"/>
  <c r="A175" i="51" s="1"/>
  <c r="AV13" i="51"/>
  <c r="Y173" i="51" s="1"/>
  <c r="Y175" i="51" s="1"/>
  <c r="AU13" i="51"/>
  <c r="X173" i="51" s="1"/>
  <c r="X175" i="51" s="1"/>
  <c r="T175" i="51" s="1"/>
  <c r="A13" i="51"/>
  <c r="AZ12" i="51"/>
  <c r="R160" i="51" s="1"/>
  <c r="AY12" i="51"/>
  <c r="R159" i="51" s="1"/>
  <c r="N160" i="51" s="1"/>
  <c r="A160" i="51" s="1"/>
  <c r="AW12" i="51"/>
  <c r="Z158" i="51" s="1"/>
  <c r="Z160" i="51" s="1"/>
  <c r="AV12" i="51"/>
  <c r="Y158" i="51" s="1"/>
  <c r="Y160" i="51" s="1"/>
  <c r="AU12" i="51"/>
  <c r="X158" i="51" s="1"/>
  <c r="X160" i="51" s="1"/>
  <c r="T160" i="51" s="1"/>
  <c r="N161" i="51" s="1"/>
  <c r="A161" i="51" s="1"/>
  <c r="R12" i="51"/>
  <c r="N12" i="51" s="1"/>
  <c r="AZ11" i="51"/>
  <c r="R145" i="51" s="1"/>
  <c r="AY11" i="51"/>
  <c r="R144" i="51" s="1"/>
  <c r="N145" i="51" s="1"/>
  <c r="A145" i="51" s="1"/>
  <c r="AV11" i="51"/>
  <c r="Y143" i="51" s="1"/>
  <c r="Y145" i="51" s="1"/>
  <c r="AU11" i="51"/>
  <c r="X143" i="51" s="1"/>
  <c r="X145" i="51" s="1"/>
  <c r="T145" i="51" s="1"/>
  <c r="R11" i="51"/>
  <c r="H12" i="51" s="1"/>
  <c r="AZ10" i="51"/>
  <c r="R130" i="51" s="1"/>
  <c r="AY10" i="51"/>
  <c r="R129" i="51" s="1"/>
  <c r="N130" i="51" s="1"/>
  <c r="A130" i="51" s="1"/>
  <c r="AV10" i="51"/>
  <c r="AW10" i="51" s="1"/>
  <c r="Z128" i="51" s="1"/>
  <c r="Z130" i="51" s="1"/>
  <c r="AU10" i="51"/>
  <c r="X128" i="51" s="1"/>
  <c r="X130" i="51" s="1"/>
  <c r="T130" i="51" s="1"/>
  <c r="AZ9" i="51"/>
  <c r="R115" i="51" s="1"/>
  <c r="AY9" i="51"/>
  <c r="R114" i="51" s="1"/>
  <c r="N115" i="51" s="1"/>
  <c r="A115" i="51" s="1"/>
  <c r="AV9" i="51"/>
  <c r="Y113" i="51" s="1"/>
  <c r="Y115" i="51" s="1"/>
  <c r="AU9" i="51"/>
  <c r="X113" i="51" s="1"/>
  <c r="X115" i="51" s="1"/>
  <c r="T115" i="51" s="1"/>
  <c r="N116" i="51" s="1"/>
  <c r="A116" i="51" s="1"/>
  <c r="AZ8" i="51"/>
  <c r="R100" i="51" s="1"/>
  <c r="AY8" i="51"/>
  <c r="R99" i="51" s="1"/>
  <c r="N100" i="51" s="1"/>
  <c r="A100" i="51" s="1"/>
  <c r="AV8" i="51"/>
  <c r="Y98" i="51" s="1"/>
  <c r="Y100" i="51" s="1"/>
  <c r="AU8" i="51"/>
  <c r="X98" i="51" s="1"/>
  <c r="X100" i="51" s="1"/>
  <c r="T100" i="51" s="1"/>
  <c r="AA8" i="51"/>
  <c r="AA10" i="51" s="1"/>
  <c r="V8" i="51"/>
  <c r="N9" i="51" s="1"/>
  <c r="U8" i="51"/>
  <c r="L9" i="51" s="1"/>
  <c r="T8" i="51"/>
  <c r="J9" i="51" s="1"/>
  <c r="R8" i="51"/>
  <c r="F9" i="51" s="1"/>
  <c r="AZ7" i="51"/>
  <c r="R85" i="51" s="1"/>
  <c r="AY7" i="51"/>
  <c r="R84" i="51" s="1"/>
  <c r="N85" i="51" s="1"/>
  <c r="A85" i="51" s="1"/>
  <c r="AV7" i="51"/>
  <c r="AU7" i="51"/>
  <c r="X83" i="51" s="1"/>
  <c r="X85" i="51" s="1"/>
  <c r="T85" i="51" s="1"/>
  <c r="N86" i="51" s="1"/>
  <c r="A86" i="51" s="1"/>
  <c r="X7" i="51"/>
  <c r="V7" i="51"/>
  <c r="N8" i="51" s="1"/>
  <c r="T7" i="51"/>
  <c r="J8" i="51" s="1"/>
  <c r="R7" i="51"/>
  <c r="F8" i="51" s="1"/>
  <c r="N7" i="51"/>
  <c r="L7" i="51"/>
  <c r="J7" i="51"/>
  <c r="H7" i="51"/>
  <c r="F7" i="51"/>
  <c r="D7" i="51"/>
  <c r="A7" i="51" s="1"/>
  <c r="AZ6" i="51"/>
  <c r="R70" i="51" s="1"/>
  <c r="AY6" i="51"/>
  <c r="R69" i="51" s="1"/>
  <c r="N70" i="51" s="1"/>
  <c r="A70" i="51" s="1"/>
  <c r="AV6" i="51"/>
  <c r="Y68" i="51" s="1"/>
  <c r="Y70" i="51" s="1"/>
  <c r="AU6" i="51"/>
  <c r="X68" i="51" s="1"/>
  <c r="X70" i="51" s="1"/>
  <c r="T70" i="51" s="1"/>
  <c r="T6" i="51"/>
  <c r="R6" i="51"/>
  <c r="C6" i="51" s="1"/>
  <c r="A6" i="51" s="1"/>
  <c r="AZ5" i="51"/>
  <c r="R55" i="51" s="1"/>
  <c r="AY5" i="51"/>
  <c r="R54" i="51" s="1"/>
  <c r="N55" i="51" s="1"/>
  <c r="A55" i="51" s="1"/>
  <c r="AV5" i="51"/>
  <c r="Y53" i="51" s="1"/>
  <c r="Y55" i="51" s="1"/>
  <c r="AU5" i="51"/>
  <c r="X53" i="51" s="1"/>
  <c r="X55" i="51" s="1"/>
  <c r="T55" i="51" s="1"/>
  <c r="AZ4" i="51"/>
  <c r="R40" i="51" s="1"/>
  <c r="AY4" i="51"/>
  <c r="R39" i="51" s="1"/>
  <c r="N40" i="51" s="1"/>
  <c r="A40" i="51" s="1"/>
  <c r="AV4" i="51"/>
  <c r="Y38" i="51" s="1"/>
  <c r="Y40" i="51" s="1"/>
  <c r="AU4" i="51"/>
  <c r="X38" i="51" s="1"/>
  <c r="X40" i="51" s="1"/>
  <c r="T40" i="51" s="1"/>
  <c r="N41" i="51" s="1"/>
  <c r="A41" i="51" s="1"/>
  <c r="AZ3" i="51"/>
  <c r="R25" i="51" s="1"/>
  <c r="AY3" i="51"/>
  <c r="R24" i="51" s="1"/>
  <c r="N25" i="51" s="1"/>
  <c r="A25" i="51" s="1"/>
  <c r="AV3" i="51"/>
  <c r="AW3" i="51" s="1"/>
  <c r="Z23" i="51" s="1"/>
  <c r="Z25" i="51" s="1"/>
  <c r="AU3" i="51"/>
  <c r="X23" i="51" s="1"/>
  <c r="X25" i="51" s="1"/>
  <c r="T25" i="51" s="1"/>
  <c r="AZ2" i="51"/>
  <c r="R10" i="51" s="1"/>
  <c r="AY2" i="51"/>
  <c r="R9" i="51" s="1"/>
  <c r="N10" i="51" s="1"/>
  <c r="A10" i="51" s="1"/>
  <c r="AV2" i="51"/>
  <c r="AU2" i="51"/>
  <c r="X8" i="51" s="1"/>
  <c r="X10" i="51" s="1"/>
  <c r="A754" i="50"/>
  <c r="A753" i="50"/>
  <c r="A752" i="50"/>
  <c r="A751" i="50"/>
  <c r="A750" i="50"/>
  <c r="A749" i="50"/>
  <c r="A748" i="50"/>
  <c r="R747" i="50"/>
  <c r="N747" i="50" s="1"/>
  <c r="R746" i="50"/>
  <c r="H747" i="50" s="1"/>
  <c r="AA743" i="50"/>
  <c r="AA745" i="50" s="1"/>
  <c r="V743" i="50"/>
  <c r="N744" i="50" s="1"/>
  <c r="U743" i="50"/>
  <c r="L744" i="50" s="1"/>
  <c r="T743" i="50"/>
  <c r="J744" i="50" s="1"/>
  <c r="R743" i="50"/>
  <c r="F744" i="50" s="1"/>
  <c r="X742" i="50"/>
  <c r="V742" i="50"/>
  <c r="N743" i="50" s="1"/>
  <c r="T742" i="50"/>
  <c r="J743" i="50" s="1"/>
  <c r="N742" i="50"/>
  <c r="L742" i="50"/>
  <c r="J742" i="50"/>
  <c r="H742" i="50"/>
  <c r="F742" i="50"/>
  <c r="D742" i="50"/>
  <c r="T741" i="50"/>
  <c r="R741" i="50"/>
  <c r="A740" i="50"/>
  <c r="A739" i="50"/>
  <c r="A738" i="50"/>
  <c r="A737" i="50"/>
  <c r="A736" i="50"/>
  <c r="A735" i="50"/>
  <c r="A734" i="50"/>
  <c r="A733" i="50"/>
  <c r="R732" i="50"/>
  <c r="N732" i="50" s="1"/>
  <c r="R731" i="50"/>
  <c r="H732" i="50" s="1"/>
  <c r="A732" i="50" s="1"/>
  <c r="N729" i="50"/>
  <c r="AA728" i="50"/>
  <c r="AA730" i="50" s="1"/>
  <c r="V728" i="50"/>
  <c r="U728" i="50"/>
  <c r="L729" i="50" s="1"/>
  <c r="T728" i="50"/>
  <c r="J729" i="50" s="1"/>
  <c r="R728" i="50"/>
  <c r="F729" i="50" s="1"/>
  <c r="X727" i="50"/>
  <c r="V727" i="50"/>
  <c r="N728" i="50" s="1"/>
  <c r="T727" i="50"/>
  <c r="J728" i="50" s="1"/>
  <c r="N727" i="50"/>
  <c r="L727" i="50"/>
  <c r="J727" i="50"/>
  <c r="H727" i="50"/>
  <c r="F727" i="50"/>
  <c r="D727" i="50"/>
  <c r="A727" i="50" s="1"/>
  <c r="T726" i="50"/>
  <c r="R726" i="50"/>
  <c r="C726" i="50" s="1"/>
  <c r="A726" i="50" s="1"/>
  <c r="A725" i="50"/>
  <c r="A724" i="50"/>
  <c r="A723" i="50"/>
  <c r="A722" i="50"/>
  <c r="A721" i="50"/>
  <c r="A720" i="50"/>
  <c r="A719" i="50"/>
  <c r="A718" i="50"/>
  <c r="R717" i="50"/>
  <c r="N717" i="50" s="1"/>
  <c r="R716" i="50"/>
  <c r="H717" i="50" s="1"/>
  <c r="AA713" i="50"/>
  <c r="AA715" i="50" s="1"/>
  <c r="V713" i="50"/>
  <c r="N714" i="50" s="1"/>
  <c r="U713" i="50"/>
  <c r="L714" i="50" s="1"/>
  <c r="T713" i="50"/>
  <c r="J714" i="50" s="1"/>
  <c r="R713" i="50"/>
  <c r="F714" i="50" s="1"/>
  <c r="J713" i="50"/>
  <c r="X712" i="50"/>
  <c r="V712" i="50"/>
  <c r="N713" i="50" s="1"/>
  <c r="T712" i="50"/>
  <c r="N712" i="50"/>
  <c r="L712" i="50"/>
  <c r="J712" i="50"/>
  <c r="H712" i="50"/>
  <c r="F712" i="50"/>
  <c r="D712" i="50"/>
  <c r="A712" i="50" s="1"/>
  <c r="T711" i="50"/>
  <c r="R711" i="50"/>
  <c r="A710" i="50"/>
  <c r="A709" i="50"/>
  <c r="A708" i="50"/>
  <c r="A707" i="50"/>
  <c r="A706" i="50"/>
  <c r="A705" i="50"/>
  <c r="A704" i="50"/>
  <c r="A703" i="50"/>
  <c r="R702" i="50"/>
  <c r="N702" i="50" s="1"/>
  <c r="R701" i="50"/>
  <c r="H702" i="50" s="1"/>
  <c r="AA698" i="50"/>
  <c r="AA700" i="50" s="1"/>
  <c r="V698" i="50"/>
  <c r="N699" i="50" s="1"/>
  <c r="U698" i="50"/>
  <c r="L699" i="50" s="1"/>
  <c r="T698" i="50"/>
  <c r="J699" i="50" s="1"/>
  <c r="R698" i="50"/>
  <c r="F699" i="50" s="1"/>
  <c r="J698" i="50"/>
  <c r="X697" i="50"/>
  <c r="V697" i="50"/>
  <c r="N698" i="50" s="1"/>
  <c r="T697" i="50"/>
  <c r="N697" i="50"/>
  <c r="L697" i="50"/>
  <c r="J697" i="50"/>
  <c r="H697" i="50"/>
  <c r="F697" i="50"/>
  <c r="D697" i="50"/>
  <c r="T696" i="50"/>
  <c r="C696" i="50" s="1"/>
  <c r="A696" i="50" s="1"/>
  <c r="R696" i="50"/>
  <c r="A695" i="50"/>
  <c r="A694" i="50"/>
  <c r="A693" i="50"/>
  <c r="A692" i="50"/>
  <c r="A691" i="50"/>
  <c r="A690" i="50"/>
  <c r="A689" i="50"/>
  <c r="A688" i="50"/>
  <c r="R687" i="50"/>
  <c r="N687" i="50" s="1"/>
  <c r="R686" i="50"/>
  <c r="H687" i="50" s="1"/>
  <c r="AA683" i="50"/>
  <c r="AA685" i="50" s="1"/>
  <c r="V683" i="50"/>
  <c r="N684" i="50" s="1"/>
  <c r="U683" i="50"/>
  <c r="L684" i="50" s="1"/>
  <c r="T683" i="50"/>
  <c r="J684" i="50" s="1"/>
  <c r="A684" i="50" s="1"/>
  <c r="R683" i="50"/>
  <c r="F684" i="50" s="1"/>
  <c r="J683" i="50"/>
  <c r="X682" i="50"/>
  <c r="V682" i="50"/>
  <c r="N683" i="50" s="1"/>
  <c r="T682" i="50"/>
  <c r="N682" i="50"/>
  <c r="L682" i="50"/>
  <c r="J682" i="50"/>
  <c r="H682" i="50"/>
  <c r="F682" i="50"/>
  <c r="D682" i="50"/>
  <c r="T681" i="50"/>
  <c r="C681" i="50" s="1"/>
  <c r="A681" i="50" s="1"/>
  <c r="R681" i="50"/>
  <c r="A680" i="50"/>
  <c r="A679" i="50"/>
  <c r="A678" i="50"/>
  <c r="A677" i="50"/>
  <c r="A676" i="50"/>
  <c r="A675" i="50"/>
  <c r="A674" i="50"/>
  <c r="A673" i="50"/>
  <c r="R672" i="50"/>
  <c r="N672" i="50" s="1"/>
  <c r="R671" i="50"/>
  <c r="H672" i="50" s="1"/>
  <c r="N669" i="50"/>
  <c r="AA668" i="50"/>
  <c r="AA670" i="50" s="1"/>
  <c r="V668" i="50"/>
  <c r="U668" i="50"/>
  <c r="L669" i="50" s="1"/>
  <c r="T668" i="50"/>
  <c r="J669" i="50" s="1"/>
  <c r="R668" i="50"/>
  <c r="F669" i="50" s="1"/>
  <c r="X667" i="50"/>
  <c r="V667" i="50"/>
  <c r="N668" i="50" s="1"/>
  <c r="T667" i="50"/>
  <c r="J668" i="50" s="1"/>
  <c r="N667" i="50"/>
  <c r="L667" i="50"/>
  <c r="J667" i="50"/>
  <c r="H667" i="50"/>
  <c r="F667" i="50"/>
  <c r="D667" i="50"/>
  <c r="A667" i="50" s="1"/>
  <c r="T666" i="50"/>
  <c r="R666" i="50"/>
  <c r="A665" i="50"/>
  <c r="A664" i="50"/>
  <c r="A663" i="50"/>
  <c r="A662" i="50"/>
  <c r="A661" i="50"/>
  <c r="A660" i="50"/>
  <c r="A659" i="50"/>
  <c r="A658" i="50"/>
  <c r="R657" i="50"/>
  <c r="N657" i="50" s="1"/>
  <c r="R656" i="50"/>
  <c r="H657" i="50" s="1"/>
  <c r="A657" i="50" s="1"/>
  <c r="AA653" i="50"/>
  <c r="AA655" i="50" s="1"/>
  <c r="V653" i="50"/>
  <c r="N654" i="50" s="1"/>
  <c r="U653" i="50"/>
  <c r="L654" i="50" s="1"/>
  <c r="T653" i="50"/>
  <c r="J654" i="50" s="1"/>
  <c r="R653" i="50"/>
  <c r="F654" i="50" s="1"/>
  <c r="J653" i="50"/>
  <c r="X652" i="50"/>
  <c r="V652" i="50"/>
  <c r="N653" i="50" s="1"/>
  <c r="T652" i="50"/>
  <c r="N652" i="50"/>
  <c r="L652" i="50"/>
  <c r="J652" i="50"/>
  <c r="H652" i="50"/>
  <c r="F652" i="50"/>
  <c r="D652" i="50"/>
  <c r="A652" i="50" s="1"/>
  <c r="T651" i="50"/>
  <c r="C651" i="50" s="1"/>
  <c r="A651" i="50" s="1"/>
  <c r="R651" i="50"/>
  <c r="A650" i="50"/>
  <c r="A649" i="50"/>
  <c r="A648" i="50"/>
  <c r="A647" i="50"/>
  <c r="A646" i="50"/>
  <c r="A645" i="50"/>
  <c r="A644" i="50"/>
  <c r="A643" i="50"/>
  <c r="R642" i="50"/>
  <c r="N642" i="50" s="1"/>
  <c r="R641" i="50"/>
  <c r="H642" i="50" s="1"/>
  <c r="AA638" i="50"/>
  <c r="AA640" i="50" s="1"/>
  <c r="V638" i="50"/>
  <c r="N639" i="50" s="1"/>
  <c r="U638" i="50"/>
  <c r="L639" i="50" s="1"/>
  <c r="T638" i="50"/>
  <c r="J639" i="50" s="1"/>
  <c r="R638" i="50"/>
  <c r="F639" i="50" s="1"/>
  <c r="J638" i="50"/>
  <c r="X637" i="50"/>
  <c r="V637" i="50"/>
  <c r="N638" i="50" s="1"/>
  <c r="T637" i="50"/>
  <c r="N637" i="50"/>
  <c r="L637" i="50"/>
  <c r="J637" i="50"/>
  <c r="H637" i="50"/>
  <c r="F637" i="50"/>
  <c r="D637" i="50"/>
  <c r="T636" i="50"/>
  <c r="C636" i="50" s="1"/>
  <c r="A636" i="50" s="1"/>
  <c r="R636" i="50"/>
  <c r="A635" i="50"/>
  <c r="A634" i="50"/>
  <c r="A633" i="50"/>
  <c r="A632" i="50"/>
  <c r="A631" i="50"/>
  <c r="A630" i="50"/>
  <c r="A629" i="50"/>
  <c r="A628" i="50"/>
  <c r="R627" i="50"/>
  <c r="N627" i="50" s="1"/>
  <c r="R626" i="50"/>
  <c r="H627" i="50" s="1"/>
  <c r="AA623" i="50"/>
  <c r="AA625" i="50" s="1"/>
  <c r="V623" i="50"/>
  <c r="N624" i="50" s="1"/>
  <c r="U623" i="50"/>
  <c r="L624" i="50" s="1"/>
  <c r="T623" i="50"/>
  <c r="J624" i="50" s="1"/>
  <c r="A624" i="50" s="1"/>
  <c r="R623" i="50"/>
  <c r="F624" i="50" s="1"/>
  <c r="J623" i="50"/>
  <c r="X622" i="50"/>
  <c r="V622" i="50"/>
  <c r="N623" i="50" s="1"/>
  <c r="T622" i="50"/>
  <c r="N622" i="50"/>
  <c r="L622" i="50"/>
  <c r="J622" i="50"/>
  <c r="H622" i="50"/>
  <c r="F622" i="50"/>
  <c r="D622" i="50"/>
  <c r="T621" i="50"/>
  <c r="C621" i="50" s="1"/>
  <c r="A621" i="50" s="1"/>
  <c r="R621" i="50"/>
  <c r="A620" i="50"/>
  <c r="A619" i="50"/>
  <c r="A618" i="50"/>
  <c r="A617" i="50"/>
  <c r="A616" i="50"/>
  <c r="A615" i="50"/>
  <c r="A614" i="50"/>
  <c r="A613" i="50"/>
  <c r="R612" i="50"/>
  <c r="N612" i="50" s="1"/>
  <c r="H612" i="50"/>
  <c r="R611" i="50"/>
  <c r="AA608" i="50"/>
  <c r="AA610" i="50" s="1"/>
  <c r="V608" i="50"/>
  <c r="N609" i="50" s="1"/>
  <c r="U608" i="50"/>
  <c r="L609" i="50" s="1"/>
  <c r="T608" i="50"/>
  <c r="J609" i="50" s="1"/>
  <c r="R608" i="50"/>
  <c r="F609" i="50" s="1"/>
  <c r="J608" i="50"/>
  <c r="X607" i="50"/>
  <c r="V607" i="50"/>
  <c r="N608" i="50" s="1"/>
  <c r="T607" i="50"/>
  <c r="N607" i="50"/>
  <c r="L607" i="50"/>
  <c r="J607" i="50"/>
  <c r="H607" i="50"/>
  <c r="F607" i="50"/>
  <c r="D607" i="50"/>
  <c r="A607" i="50" s="1"/>
  <c r="T606" i="50"/>
  <c r="R606" i="50"/>
  <c r="A605" i="50"/>
  <c r="A604" i="50"/>
  <c r="A603" i="50"/>
  <c r="A602" i="50"/>
  <c r="A601" i="50"/>
  <c r="A600" i="50"/>
  <c r="A599" i="50"/>
  <c r="A598" i="50"/>
  <c r="R597" i="50"/>
  <c r="N597" i="50" s="1"/>
  <c r="H597" i="50"/>
  <c r="R596" i="50"/>
  <c r="AA593" i="50"/>
  <c r="AA595" i="50" s="1"/>
  <c r="V593" i="50"/>
  <c r="N594" i="50" s="1"/>
  <c r="U593" i="50"/>
  <c r="L594" i="50" s="1"/>
  <c r="T593" i="50"/>
  <c r="J594" i="50" s="1"/>
  <c r="R593" i="50"/>
  <c r="F594" i="50" s="1"/>
  <c r="J593" i="50"/>
  <c r="X592" i="50"/>
  <c r="V592" i="50"/>
  <c r="N593" i="50" s="1"/>
  <c r="T592" i="50"/>
  <c r="N592" i="50"/>
  <c r="L592" i="50"/>
  <c r="J592" i="50"/>
  <c r="H592" i="50"/>
  <c r="F592" i="50"/>
  <c r="D592" i="50"/>
  <c r="A592" i="50" s="1"/>
  <c r="T591" i="50"/>
  <c r="R591" i="50"/>
  <c r="A590" i="50"/>
  <c r="A589" i="50"/>
  <c r="A588" i="50"/>
  <c r="A587" i="50"/>
  <c r="A586" i="50"/>
  <c r="A585" i="50"/>
  <c r="A584" i="50"/>
  <c r="A583" i="50"/>
  <c r="R582" i="50"/>
  <c r="N582" i="50" s="1"/>
  <c r="H582" i="50"/>
  <c r="R581" i="50"/>
  <c r="AA578" i="50"/>
  <c r="AA580" i="50" s="1"/>
  <c r="V578" i="50"/>
  <c r="N579" i="50" s="1"/>
  <c r="U578" i="50"/>
  <c r="L579" i="50" s="1"/>
  <c r="T578" i="50"/>
  <c r="J579" i="50" s="1"/>
  <c r="R578" i="50"/>
  <c r="F579" i="50" s="1"/>
  <c r="J578" i="50"/>
  <c r="X577" i="50"/>
  <c r="V577" i="50"/>
  <c r="N578" i="50" s="1"/>
  <c r="T577" i="50"/>
  <c r="N577" i="50"/>
  <c r="L577" i="50"/>
  <c r="J577" i="50"/>
  <c r="H577" i="50"/>
  <c r="F577" i="50"/>
  <c r="D577" i="50"/>
  <c r="A577" i="50" s="1"/>
  <c r="T576" i="50"/>
  <c r="R576" i="50"/>
  <c r="A575" i="50"/>
  <c r="A574" i="50"/>
  <c r="A573" i="50"/>
  <c r="A572" i="50"/>
  <c r="A571" i="50"/>
  <c r="A570" i="50"/>
  <c r="A569" i="50"/>
  <c r="A568" i="50"/>
  <c r="R567" i="50"/>
  <c r="N567" i="50" s="1"/>
  <c r="H567" i="50"/>
  <c r="R566" i="50"/>
  <c r="AA563" i="50"/>
  <c r="AA565" i="50" s="1"/>
  <c r="V563" i="50"/>
  <c r="N564" i="50" s="1"/>
  <c r="U563" i="50"/>
  <c r="L564" i="50" s="1"/>
  <c r="T563" i="50"/>
  <c r="J564" i="50" s="1"/>
  <c r="R563" i="50"/>
  <c r="F564" i="50" s="1"/>
  <c r="J563" i="50"/>
  <c r="X562" i="50"/>
  <c r="V562" i="50"/>
  <c r="N563" i="50" s="1"/>
  <c r="T562" i="50"/>
  <c r="N562" i="50"/>
  <c r="L562" i="50"/>
  <c r="J562" i="50"/>
  <c r="H562" i="50"/>
  <c r="F562" i="50"/>
  <c r="D562" i="50"/>
  <c r="A562" i="50" s="1"/>
  <c r="T561" i="50"/>
  <c r="R561" i="50"/>
  <c r="A560" i="50"/>
  <c r="A559" i="50"/>
  <c r="A558" i="50"/>
  <c r="A557" i="50"/>
  <c r="A556" i="50"/>
  <c r="A555" i="50"/>
  <c r="A554" i="50"/>
  <c r="A553" i="50"/>
  <c r="R552" i="50"/>
  <c r="N552" i="50" s="1"/>
  <c r="H552" i="50"/>
  <c r="R551" i="50"/>
  <c r="AA548" i="50"/>
  <c r="AA550" i="50" s="1"/>
  <c r="V548" i="50"/>
  <c r="N549" i="50" s="1"/>
  <c r="U548" i="50"/>
  <c r="L549" i="50" s="1"/>
  <c r="T548" i="50"/>
  <c r="J549" i="50" s="1"/>
  <c r="R548" i="50"/>
  <c r="F549" i="50" s="1"/>
  <c r="J548" i="50"/>
  <c r="X547" i="50"/>
  <c r="V547" i="50"/>
  <c r="N548" i="50" s="1"/>
  <c r="T547" i="50"/>
  <c r="N547" i="50"/>
  <c r="L547" i="50"/>
  <c r="J547" i="50"/>
  <c r="H547" i="50"/>
  <c r="F547" i="50"/>
  <c r="D547" i="50"/>
  <c r="A547" i="50" s="1"/>
  <c r="T546" i="50"/>
  <c r="R546" i="50"/>
  <c r="A545" i="50"/>
  <c r="A544" i="50"/>
  <c r="A543" i="50"/>
  <c r="A542" i="50"/>
  <c r="A541" i="50"/>
  <c r="A540" i="50"/>
  <c r="A539" i="50"/>
  <c r="A538" i="50"/>
  <c r="R537" i="50"/>
  <c r="N537" i="50" s="1"/>
  <c r="H537" i="50"/>
  <c r="R536" i="50"/>
  <c r="AA533" i="50"/>
  <c r="AA535" i="50" s="1"/>
  <c r="V533" i="50"/>
  <c r="N534" i="50" s="1"/>
  <c r="U533" i="50"/>
  <c r="L534" i="50" s="1"/>
  <c r="T533" i="50"/>
  <c r="J534" i="50" s="1"/>
  <c r="R533" i="50"/>
  <c r="F534" i="50" s="1"/>
  <c r="X532" i="50"/>
  <c r="V532" i="50"/>
  <c r="N533" i="50" s="1"/>
  <c r="T532" i="50"/>
  <c r="J533" i="50" s="1"/>
  <c r="N532" i="50"/>
  <c r="L532" i="50"/>
  <c r="J532" i="50"/>
  <c r="H532" i="50"/>
  <c r="F532" i="50"/>
  <c r="D532" i="50"/>
  <c r="A532" i="50" s="1"/>
  <c r="T531" i="50"/>
  <c r="R531" i="50"/>
  <c r="A530" i="50"/>
  <c r="A529" i="50"/>
  <c r="A528" i="50"/>
  <c r="A527" i="50"/>
  <c r="A526" i="50"/>
  <c r="A525" i="50"/>
  <c r="A524" i="50"/>
  <c r="A523" i="50"/>
  <c r="R522" i="50"/>
  <c r="N522" i="50" s="1"/>
  <c r="R521" i="50"/>
  <c r="H522" i="50" s="1"/>
  <c r="AA518" i="50"/>
  <c r="AA520" i="50" s="1"/>
  <c r="V518" i="50"/>
  <c r="N519" i="50" s="1"/>
  <c r="U518" i="50"/>
  <c r="L519" i="50" s="1"/>
  <c r="T518" i="50"/>
  <c r="J519" i="50" s="1"/>
  <c r="R518" i="50"/>
  <c r="F519" i="50" s="1"/>
  <c r="J518" i="50"/>
  <c r="X517" i="50"/>
  <c r="V517" i="50"/>
  <c r="N518" i="50" s="1"/>
  <c r="T517" i="50"/>
  <c r="N517" i="50"/>
  <c r="L517" i="50"/>
  <c r="J517" i="50"/>
  <c r="H517" i="50"/>
  <c r="F517" i="50"/>
  <c r="D517" i="50"/>
  <c r="T516" i="50"/>
  <c r="R516" i="50"/>
  <c r="C516" i="50"/>
  <c r="A516" i="50" s="1"/>
  <c r="A515" i="50"/>
  <c r="A514" i="50"/>
  <c r="A513" i="50"/>
  <c r="A512" i="50"/>
  <c r="A511" i="50"/>
  <c r="A510" i="50"/>
  <c r="A509" i="50"/>
  <c r="A508" i="50"/>
  <c r="R507" i="50"/>
  <c r="N507" i="50"/>
  <c r="R506" i="50"/>
  <c r="H507" i="50" s="1"/>
  <c r="L504" i="50"/>
  <c r="AA503" i="50"/>
  <c r="AA505" i="50" s="1"/>
  <c r="V503" i="50"/>
  <c r="N504" i="50" s="1"/>
  <c r="U503" i="50"/>
  <c r="T503" i="50"/>
  <c r="J504" i="50" s="1"/>
  <c r="R503" i="50"/>
  <c r="F504" i="50" s="1"/>
  <c r="N503" i="50"/>
  <c r="X502" i="50"/>
  <c r="V502" i="50"/>
  <c r="T502" i="50"/>
  <c r="J503" i="50" s="1"/>
  <c r="R502" i="50"/>
  <c r="F503" i="50" s="1"/>
  <c r="A503" i="50" s="1"/>
  <c r="N502" i="50"/>
  <c r="L502" i="50"/>
  <c r="J502" i="50"/>
  <c r="H502" i="50"/>
  <c r="F502" i="50"/>
  <c r="A502" i="50" s="1"/>
  <c r="D502" i="50"/>
  <c r="T501" i="50"/>
  <c r="R501" i="50"/>
  <c r="A500" i="50"/>
  <c r="A499" i="50"/>
  <c r="A498" i="50"/>
  <c r="A497" i="50"/>
  <c r="A496" i="50"/>
  <c r="A495" i="50"/>
  <c r="A494" i="50"/>
  <c r="A493" i="50"/>
  <c r="R492" i="50"/>
  <c r="N492" i="50" s="1"/>
  <c r="R491" i="50"/>
  <c r="H492" i="50" s="1"/>
  <c r="F489" i="50"/>
  <c r="AA488" i="50"/>
  <c r="AA490" i="50" s="1"/>
  <c r="V488" i="50"/>
  <c r="N489" i="50" s="1"/>
  <c r="U488" i="50"/>
  <c r="L489" i="50" s="1"/>
  <c r="T488" i="50"/>
  <c r="J489" i="50" s="1"/>
  <c r="R488" i="50"/>
  <c r="N488" i="50"/>
  <c r="X487" i="50"/>
  <c r="V487" i="50"/>
  <c r="T487" i="50"/>
  <c r="J488" i="50" s="1"/>
  <c r="R487" i="50"/>
  <c r="F488" i="50" s="1"/>
  <c r="A488" i="50" s="1"/>
  <c r="N487" i="50"/>
  <c r="L487" i="50"/>
  <c r="J487" i="50"/>
  <c r="H487" i="50"/>
  <c r="F487" i="50"/>
  <c r="A487" i="50" s="1"/>
  <c r="D487" i="50"/>
  <c r="T486" i="50"/>
  <c r="R486" i="50"/>
  <c r="A485" i="50"/>
  <c r="A484" i="50"/>
  <c r="A483" i="50"/>
  <c r="A482" i="50"/>
  <c r="A481" i="50"/>
  <c r="A480" i="50"/>
  <c r="A479" i="50"/>
  <c r="A478" i="50"/>
  <c r="R477" i="50"/>
  <c r="N477" i="50" s="1"/>
  <c r="R476" i="50"/>
  <c r="H477" i="50" s="1"/>
  <c r="F474" i="50"/>
  <c r="AA473" i="50"/>
  <c r="AA475" i="50" s="1"/>
  <c r="V473" i="50"/>
  <c r="N474" i="50" s="1"/>
  <c r="U473" i="50"/>
  <c r="L474" i="50" s="1"/>
  <c r="T473" i="50"/>
  <c r="J474" i="50" s="1"/>
  <c r="R473" i="50"/>
  <c r="N473" i="50"/>
  <c r="X472" i="50"/>
  <c r="V472" i="50"/>
  <c r="T472" i="50"/>
  <c r="J473" i="50" s="1"/>
  <c r="R472" i="50"/>
  <c r="F473" i="50" s="1"/>
  <c r="A473" i="50" s="1"/>
  <c r="N472" i="50"/>
  <c r="L472" i="50"/>
  <c r="J472" i="50"/>
  <c r="H472" i="50"/>
  <c r="F472" i="50"/>
  <c r="A472" i="50" s="1"/>
  <c r="D472" i="50"/>
  <c r="T471" i="50"/>
  <c r="R471" i="50"/>
  <c r="A470" i="50"/>
  <c r="A469" i="50"/>
  <c r="A468" i="50"/>
  <c r="A467" i="50"/>
  <c r="A466" i="50"/>
  <c r="A465" i="50"/>
  <c r="A464" i="50"/>
  <c r="A463" i="50"/>
  <c r="R462" i="50"/>
  <c r="N462" i="50" s="1"/>
  <c r="R461" i="50"/>
  <c r="H462" i="50" s="1"/>
  <c r="F459" i="50"/>
  <c r="AA458" i="50"/>
  <c r="AA460" i="50" s="1"/>
  <c r="V458" i="50"/>
  <c r="N459" i="50" s="1"/>
  <c r="U458" i="50"/>
  <c r="L459" i="50" s="1"/>
  <c r="T458" i="50"/>
  <c r="J459" i="50" s="1"/>
  <c r="R458" i="50"/>
  <c r="N458" i="50"/>
  <c r="X457" i="50"/>
  <c r="V457" i="50"/>
  <c r="T457" i="50"/>
  <c r="J458" i="50" s="1"/>
  <c r="R457" i="50"/>
  <c r="F458" i="50" s="1"/>
  <c r="N457" i="50"/>
  <c r="L457" i="50"/>
  <c r="J457" i="50"/>
  <c r="H457" i="50"/>
  <c r="F457" i="50"/>
  <c r="A457" i="50" s="1"/>
  <c r="D457" i="50"/>
  <c r="T456" i="50"/>
  <c r="R456" i="50"/>
  <c r="A455" i="50"/>
  <c r="A454" i="50"/>
  <c r="A453" i="50"/>
  <c r="A452" i="50"/>
  <c r="A451" i="50"/>
  <c r="A450" i="50"/>
  <c r="A449" i="50"/>
  <c r="A448" i="50"/>
  <c r="R447" i="50"/>
  <c r="N447" i="50" s="1"/>
  <c r="R446" i="50"/>
  <c r="H447" i="50" s="1"/>
  <c r="F444" i="50"/>
  <c r="AA443" i="50"/>
  <c r="AA445" i="50" s="1"/>
  <c r="V443" i="50"/>
  <c r="N444" i="50" s="1"/>
  <c r="U443" i="50"/>
  <c r="L444" i="50" s="1"/>
  <c r="T443" i="50"/>
  <c r="J444" i="50" s="1"/>
  <c r="R443" i="50"/>
  <c r="N443" i="50"/>
  <c r="X442" i="50"/>
  <c r="V442" i="50"/>
  <c r="T442" i="50"/>
  <c r="J443" i="50" s="1"/>
  <c r="R442" i="50"/>
  <c r="F443" i="50" s="1"/>
  <c r="A443" i="50" s="1"/>
  <c r="N442" i="50"/>
  <c r="L442" i="50"/>
  <c r="J442" i="50"/>
  <c r="H442" i="50"/>
  <c r="F442" i="50"/>
  <c r="A442" i="50" s="1"/>
  <c r="D442" i="50"/>
  <c r="T441" i="50"/>
  <c r="R441" i="50"/>
  <c r="A440" i="50"/>
  <c r="A439" i="50"/>
  <c r="A438" i="50"/>
  <c r="A437" i="50"/>
  <c r="A436" i="50"/>
  <c r="A435" i="50"/>
  <c r="A434" i="50"/>
  <c r="A433" i="50"/>
  <c r="R432" i="50"/>
  <c r="N432" i="50" s="1"/>
  <c r="R431" i="50"/>
  <c r="H432" i="50" s="1"/>
  <c r="F429" i="50"/>
  <c r="AA428" i="50"/>
  <c r="AA430" i="50" s="1"/>
  <c r="V428" i="50"/>
  <c r="N429" i="50" s="1"/>
  <c r="U428" i="50"/>
  <c r="L429" i="50" s="1"/>
  <c r="T428" i="50"/>
  <c r="J429" i="50" s="1"/>
  <c r="R428" i="50"/>
  <c r="N428" i="50"/>
  <c r="X427" i="50"/>
  <c r="V427" i="50"/>
  <c r="T427" i="50"/>
  <c r="J428" i="50" s="1"/>
  <c r="R427" i="50"/>
  <c r="F428" i="50" s="1"/>
  <c r="N427" i="50"/>
  <c r="L427" i="50"/>
  <c r="J427" i="50"/>
  <c r="H427" i="50"/>
  <c r="F427" i="50"/>
  <c r="A427" i="50" s="1"/>
  <c r="D427" i="50"/>
  <c r="T426" i="50"/>
  <c r="R426" i="50"/>
  <c r="A425" i="50"/>
  <c r="A424" i="50"/>
  <c r="A423" i="50"/>
  <c r="A422" i="50"/>
  <c r="A421" i="50"/>
  <c r="A420" i="50"/>
  <c r="A419" i="50"/>
  <c r="A418" i="50"/>
  <c r="R417" i="50"/>
  <c r="N417" i="50" s="1"/>
  <c r="A417" i="50" s="1"/>
  <c r="R416" i="50"/>
  <c r="H417" i="50" s="1"/>
  <c r="N414" i="50"/>
  <c r="AA413" i="50"/>
  <c r="AA415" i="50" s="1"/>
  <c r="V413" i="50"/>
  <c r="U413" i="50"/>
  <c r="L414" i="50" s="1"/>
  <c r="T413" i="50"/>
  <c r="J414" i="50" s="1"/>
  <c r="R413" i="50"/>
  <c r="F414" i="50" s="1"/>
  <c r="X412" i="50"/>
  <c r="V412" i="50"/>
  <c r="N413" i="50" s="1"/>
  <c r="T412" i="50"/>
  <c r="J413" i="50" s="1"/>
  <c r="R412" i="50"/>
  <c r="F413" i="50" s="1"/>
  <c r="A413" i="50" s="1"/>
  <c r="N412" i="50"/>
  <c r="L412" i="50"/>
  <c r="J412" i="50"/>
  <c r="H412" i="50"/>
  <c r="F412" i="50"/>
  <c r="A412" i="50" s="1"/>
  <c r="D412" i="50"/>
  <c r="T411" i="50"/>
  <c r="R411" i="50"/>
  <c r="C411" i="50" s="1"/>
  <c r="A411" i="50" s="1"/>
  <c r="A410" i="50"/>
  <c r="A409" i="50"/>
  <c r="A408" i="50"/>
  <c r="A407" i="50"/>
  <c r="A406" i="50"/>
  <c r="A405" i="50"/>
  <c r="A404" i="50"/>
  <c r="A403" i="50"/>
  <c r="R402" i="50"/>
  <c r="N402" i="50" s="1"/>
  <c r="R401" i="50"/>
  <c r="H402" i="50" s="1"/>
  <c r="L399" i="50"/>
  <c r="AA398" i="50"/>
  <c r="AA400" i="50" s="1"/>
  <c r="V398" i="50"/>
  <c r="N399" i="50" s="1"/>
  <c r="U398" i="50"/>
  <c r="T398" i="50"/>
  <c r="J399" i="50" s="1"/>
  <c r="R398" i="50"/>
  <c r="F399" i="50" s="1"/>
  <c r="N398" i="50"/>
  <c r="X397" i="50"/>
  <c r="V397" i="50"/>
  <c r="T397" i="50"/>
  <c r="J398" i="50" s="1"/>
  <c r="R397" i="50"/>
  <c r="F398" i="50" s="1"/>
  <c r="A398" i="50" s="1"/>
  <c r="N397" i="50"/>
  <c r="L397" i="50"/>
  <c r="J397" i="50"/>
  <c r="H397" i="50"/>
  <c r="F397" i="50"/>
  <c r="D397" i="50"/>
  <c r="A397" i="50"/>
  <c r="T396" i="50"/>
  <c r="R396" i="50"/>
  <c r="C396" i="50" s="1"/>
  <c r="A396" i="50" s="1"/>
  <c r="A395" i="50"/>
  <c r="A394" i="50"/>
  <c r="A393" i="50"/>
  <c r="A392" i="50"/>
  <c r="A391" i="50"/>
  <c r="A390" i="50"/>
  <c r="A389" i="50"/>
  <c r="A388" i="50"/>
  <c r="R387" i="50"/>
  <c r="N387" i="50" s="1"/>
  <c r="R386" i="50"/>
  <c r="H387" i="50" s="1"/>
  <c r="F384" i="50"/>
  <c r="AA383" i="50"/>
  <c r="AA385" i="50" s="1"/>
  <c r="V383" i="50"/>
  <c r="N384" i="50" s="1"/>
  <c r="U383" i="50"/>
  <c r="L384" i="50" s="1"/>
  <c r="T383" i="50"/>
  <c r="J384" i="50" s="1"/>
  <c r="R383" i="50"/>
  <c r="N383" i="50"/>
  <c r="X382" i="50"/>
  <c r="V382" i="50"/>
  <c r="T382" i="50"/>
  <c r="J383" i="50" s="1"/>
  <c r="R382" i="50"/>
  <c r="F383" i="50" s="1"/>
  <c r="N382" i="50"/>
  <c r="L382" i="50"/>
  <c r="J382" i="50"/>
  <c r="H382" i="50"/>
  <c r="F382" i="50"/>
  <c r="A382" i="50" s="1"/>
  <c r="D382" i="50"/>
  <c r="T381" i="50"/>
  <c r="R381" i="50"/>
  <c r="A380" i="50"/>
  <c r="A379" i="50"/>
  <c r="A378" i="50"/>
  <c r="A377" i="50"/>
  <c r="A376" i="50"/>
  <c r="A375" i="50"/>
  <c r="A374" i="50"/>
  <c r="A373" i="50"/>
  <c r="R372" i="50"/>
  <c r="N372" i="50" s="1"/>
  <c r="R371" i="50"/>
  <c r="H372" i="50" s="1"/>
  <c r="F369" i="50"/>
  <c r="AA368" i="50"/>
  <c r="AA370" i="50" s="1"/>
  <c r="V368" i="50"/>
  <c r="N369" i="50" s="1"/>
  <c r="U368" i="50"/>
  <c r="L369" i="50" s="1"/>
  <c r="T368" i="50"/>
  <c r="J369" i="50" s="1"/>
  <c r="R368" i="50"/>
  <c r="N368" i="50"/>
  <c r="X367" i="50"/>
  <c r="V367" i="50"/>
  <c r="T367" i="50"/>
  <c r="J368" i="50" s="1"/>
  <c r="R367" i="50"/>
  <c r="F368" i="50" s="1"/>
  <c r="N367" i="50"/>
  <c r="L367" i="50"/>
  <c r="J367" i="50"/>
  <c r="H367" i="50"/>
  <c r="F367" i="50"/>
  <c r="A367" i="50" s="1"/>
  <c r="D367" i="50"/>
  <c r="T366" i="50"/>
  <c r="R366" i="50"/>
  <c r="A365" i="50"/>
  <c r="A364" i="50"/>
  <c r="A363" i="50"/>
  <c r="A362" i="50"/>
  <c r="A361" i="50"/>
  <c r="A360" i="50"/>
  <c r="A359" i="50"/>
  <c r="A358" i="50"/>
  <c r="R357" i="50"/>
  <c r="N357" i="50" s="1"/>
  <c r="R356" i="50"/>
  <c r="H357" i="50" s="1"/>
  <c r="F354" i="50"/>
  <c r="AA353" i="50"/>
  <c r="AA355" i="50" s="1"/>
  <c r="V353" i="50"/>
  <c r="N354" i="50" s="1"/>
  <c r="U353" i="50"/>
  <c r="L354" i="50" s="1"/>
  <c r="T353" i="50"/>
  <c r="J354" i="50" s="1"/>
  <c r="R353" i="50"/>
  <c r="N353" i="50"/>
  <c r="X352" i="50"/>
  <c r="V352" i="50"/>
  <c r="T352" i="50"/>
  <c r="J353" i="50" s="1"/>
  <c r="R352" i="50"/>
  <c r="F353" i="50" s="1"/>
  <c r="N352" i="50"/>
  <c r="L352" i="50"/>
  <c r="J352" i="50"/>
  <c r="H352" i="50"/>
  <c r="F352" i="50"/>
  <c r="A352" i="50" s="1"/>
  <c r="D352" i="50"/>
  <c r="T351" i="50"/>
  <c r="R351" i="50"/>
  <c r="A350" i="50"/>
  <c r="A349" i="50"/>
  <c r="A348" i="50"/>
  <c r="A347" i="50"/>
  <c r="A346" i="50"/>
  <c r="A345" i="50"/>
  <c r="A344" i="50"/>
  <c r="A343" i="50"/>
  <c r="R342" i="50"/>
  <c r="N342" i="50" s="1"/>
  <c r="R341" i="50"/>
  <c r="H342" i="50" s="1"/>
  <c r="F339" i="50"/>
  <c r="AA338" i="50"/>
  <c r="AA340" i="50" s="1"/>
  <c r="V338" i="50"/>
  <c r="N339" i="50" s="1"/>
  <c r="U338" i="50"/>
  <c r="L339" i="50" s="1"/>
  <c r="T338" i="50"/>
  <c r="J339" i="50" s="1"/>
  <c r="R338" i="50"/>
  <c r="N338" i="50"/>
  <c r="X337" i="50"/>
  <c r="V337" i="50"/>
  <c r="T337" i="50"/>
  <c r="J338" i="50" s="1"/>
  <c r="R337" i="50"/>
  <c r="F338" i="50" s="1"/>
  <c r="N337" i="50"/>
  <c r="L337" i="50"/>
  <c r="J337" i="50"/>
  <c r="H337" i="50"/>
  <c r="F337" i="50"/>
  <c r="A337" i="50" s="1"/>
  <c r="D337" i="50"/>
  <c r="T336" i="50"/>
  <c r="R336" i="50"/>
  <c r="A335" i="50"/>
  <c r="A334" i="50"/>
  <c r="A333" i="50"/>
  <c r="A332" i="50"/>
  <c r="A331" i="50"/>
  <c r="A330" i="50"/>
  <c r="A329" i="50"/>
  <c r="A328" i="50"/>
  <c r="R327" i="50"/>
  <c r="N327" i="50" s="1"/>
  <c r="R326" i="50"/>
  <c r="H327" i="50" s="1"/>
  <c r="F324" i="50"/>
  <c r="AA323" i="50"/>
  <c r="AA325" i="50" s="1"/>
  <c r="V323" i="50"/>
  <c r="N324" i="50" s="1"/>
  <c r="U323" i="50"/>
  <c r="L324" i="50" s="1"/>
  <c r="T323" i="50"/>
  <c r="J324" i="50" s="1"/>
  <c r="R323" i="50"/>
  <c r="N323" i="50"/>
  <c r="X322" i="50"/>
  <c r="V322" i="50"/>
  <c r="T322" i="50"/>
  <c r="J323" i="50" s="1"/>
  <c r="R322" i="50"/>
  <c r="F323" i="50" s="1"/>
  <c r="N322" i="50"/>
  <c r="L322" i="50"/>
  <c r="J322" i="50"/>
  <c r="H322" i="50"/>
  <c r="F322" i="50"/>
  <c r="A322" i="50" s="1"/>
  <c r="D322" i="50"/>
  <c r="T321" i="50"/>
  <c r="R321" i="50"/>
  <c r="A320" i="50"/>
  <c r="A319" i="50"/>
  <c r="A318" i="50"/>
  <c r="A317" i="50"/>
  <c r="A316" i="50"/>
  <c r="A315" i="50"/>
  <c r="A314" i="50"/>
  <c r="A313" i="50"/>
  <c r="R312" i="50"/>
  <c r="N312" i="50" s="1"/>
  <c r="R311" i="50"/>
  <c r="H312" i="50" s="1"/>
  <c r="F309" i="50"/>
  <c r="AA308" i="50"/>
  <c r="AA310" i="50" s="1"/>
  <c r="V308" i="50"/>
  <c r="N309" i="50" s="1"/>
  <c r="U308" i="50"/>
  <c r="L309" i="50" s="1"/>
  <c r="T308" i="50"/>
  <c r="J309" i="50" s="1"/>
  <c r="R308" i="50"/>
  <c r="N308" i="50"/>
  <c r="X307" i="50"/>
  <c r="V307" i="50"/>
  <c r="T307" i="50"/>
  <c r="J308" i="50" s="1"/>
  <c r="R307" i="50"/>
  <c r="F308" i="50" s="1"/>
  <c r="N307" i="50"/>
  <c r="L307" i="50"/>
  <c r="J307" i="50"/>
  <c r="H307" i="50"/>
  <c r="F307" i="50"/>
  <c r="A307" i="50" s="1"/>
  <c r="D307" i="50"/>
  <c r="T306" i="50"/>
  <c r="R306" i="50"/>
  <c r="A305" i="50"/>
  <c r="A304" i="50"/>
  <c r="A303" i="50"/>
  <c r="A302" i="50"/>
  <c r="A301" i="50"/>
  <c r="A300" i="50"/>
  <c r="A299" i="50"/>
  <c r="A298" i="50"/>
  <c r="R297" i="50"/>
  <c r="N297" i="50" s="1"/>
  <c r="R296" i="50"/>
  <c r="H297" i="50" s="1"/>
  <c r="F294" i="50"/>
  <c r="AA293" i="50"/>
  <c r="AA295" i="50" s="1"/>
  <c r="V293" i="50"/>
  <c r="N294" i="50" s="1"/>
  <c r="U293" i="50"/>
  <c r="L294" i="50" s="1"/>
  <c r="T293" i="50"/>
  <c r="J294" i="50" s="1"/>
  <c r="R293" i="50"/>
  <c r="N293" i="50"/>
  <c r="X292" i="50"/>
  <c r="V292" i="50"/>
  <c r="T292" i="50"/>
  <c r="J293" i="50" s="1"/>
  <c r="R292" i="50"/>
  <c r="F293" i="50" s="1"/>
  <c r="N292" i="50"/>
  <c r="L292" i="50"/>
  <c r="J292" i="50"/>
  <c r="H292" i="50"/>
  <c r="F292" i="50"/>
  <c r="A292" i="50" s="1"/>
  <c r="D292" i="50"/>
  <c r="T291" i="50"/>
  <c r="R291" i="50"/>
  <c r="A290" i="50"/>
  <c r="A289" i="50"/>
  <c r="A288" i="50"/>
  <c r="A287" i="50"/>
  <c r="A286" i="50"/>
  <c r="A285" i="50"/>
  <c r="A284" i="50"/>
  <c r="A283" i="50"/>
  <c r="R282" i="50"/>
  <c r="N282" i="50" s="1"/>
  <c r="R281" i="50"/>
  <c r="H282" i="50" s="1"/>
  <c r="AA278" i="50"/>
  <c r="AA280" i="50" s="1"/>
  <c r="V278" i="50"/>
  <c r="N279" i="50" s="1"/>
  <c r="U278" i="50"/>
  <c r="L279" i="50" s="1"/>
  <c r="T278" i="50"/>
  <c r="J279" i="50" s="1"/>
  <c r="R278" i="50"/>
  <c r="F279" i="50" s="1"/>
  <c r="X277" i="50"/>
  <c r="V277" i="50"/>
  <c r="N278" i="50" s="1"/>
  <c r="T277" i="50"/>
  <c r="J278" i="50" s="1"/>
  <c r="R277" i="50"/>
  <c r="F278" i="50" s="1"/>
  <c r="N277" i="50"/>
  <c r="L277" i="50"/>
  <c r="J277" i="50"/>
  <c r="H277" i="50"/>
  <c r="F277" i="50"/>
  <c r="A277" i="50" s="1"/>
  <c r="D277" i="50"/>
  <c r="T276" i="50"/>
  <c r="R276" i="50"/>
  <c r="A275" i="50"/>
  <c r="A274" i="50"/>
  <c r="A273" i="50"/>
  <c r="A272" i="50"/>
  <c r="A271" i="50"/>
  <c r="A270" i="50"/>
  <c r="A269" i="50"/>
  <c r="A268" i="50"/>
  <c r="R267" i="50"/>
  <c r="N267" i="50" s="1"/>
  <c r="R266" i="50"/>
  <c r="H267" i="50" s="1"/>
  <c r="AA263" i="50"/>
  <c r="AA265" i="50" s="1"/>
  <c r="V263" i="50"/>
  <c r="N264" i="50" s="1"/>
  <c r="U263" i="50"/>
  <c r="L264" i="50" s="1"/>
  <c r="T263" i="50"/>
  <c r="J264" i="50" s="1"/>
  <c r="R263" i="50"/>
  <c r="F264" i="50" s="1"/>
  <c r="X262" i="50"/>
  <c r="V262" i="50"/>
  <c r="N263" i="50" s="1"/>
  <c r="T262" i="50"/>
  <c r="J263" i="50" s="1"/>
  <c r="R262" i="50"/>
  <c r="F263" i="50" s="1"/>
  <c r="N262" i="50"/>
  <c r="L262" i="50"/>
  <c r="J262" i="50"/>
  <c r="H262" i="50"/>
  <c r="A262" i="50" s="1"/>
  <c r="F262" i="50"/>
  <c r="D262" i="50"/>
  <c r="T261" i="50"/>
  <c r="R261" i="50"/>
  <c r="C261" i="50" s="1"/>
  <c r="A261" i="50" s="1"/>
  <c r="A260" i="50"/>
  <c r="A259" i="50"/>
  <c r="A258" i="50"/>
  <c r="A257" i="50"/>
  <c r="A256" i="50"/>
  <c r="A255" i="50"/>
  <c r="A254" i="50"/>
  <c r="A253" i="50"/>
  <c r="R252" i="50"/>
  <c r="N252" i="50" s="1"/>
  <c r="R251" i="50"/>
  <c r="H252" i="50" s="1"/>
  <c r="A252" i="50" s="1"/>
  <c r="AA250" i="50"/>
  <c r="AA248" i="50"/>
  <c r="V248" i="50"/>
  <c r="N249" i="50" s="1"/>
  <c r="U248" i="50"/>
  <c r="L249" i="50" s="1"/>
  <c r="T248" i="50"/>
  <c r="J249" i="50" s="1"/>
  <c r="R248" i="50"/>
  <c r="F249" i="50" s="1"/>
  <c r="X247" i="50"/>
  <c r="V247" i="50"/>
  <c r="N248" i="50" s="1"/>
  <c r="T247" i="50"/>
  <c r="J248" i="50" s="1"/>
  <c r="R247" i="50"/>
  <c r="F248" i="50" s="1"/>
  <c r="N247" i="50"/>
  <c r="L247" i="50"/>
  <c r="J247" i="50"/>
  <c r="H247" i="50"/>
  <c r="A247" i="50" s="1"/>
  <c r="F247" i="50"/>
  <c r="D247" i="50"/>
  <c r="T246" i="50"/>
  <c r="C246" i="50" s="1"/>
  <c r="A246" i="50" s="1"/>
  <c r="R246" i="50"/>
  <c r="A245" i="50"/>
  <c r="A244" i="50"/>
  <c r="A243" i="50"/>
  <c r="A242" i="50"/>
  <c r="A241" i="50"/>
  <c r="A240" i="50"/>
  <c r="A239" i="50"/>
  <c r="A238" i="50"/>
  <c r="R237" i="50"/>
  <c r="N237" i="50" s="1"/>
  <c r="R236" i="50"/>
  <c r="H237" i="50" s="1"/>
  <c r="AA235" i="50"/>
  <c r="N234" i="50"/>
  <c r="AA233" i="50"/>
  <c r="V233" i="50"/>
  <c r="U233" i="50"/>
  <c r="L234" i="50" s="1"/>
  <c r="T233" i="50"/>
  <c r="J234" i="50" s="1"/>
  <c r="R233" i="50"/>
  <c r="F234" i="50" s="1"/>
  <c r="X232" i="50"/>
  <c r="V232" i="50"/>
  <c r="N233" i="50" s="1"/>
  <c r="T232" i="50"/>
  <c r="J233" i="50" s="1"/>
  <c r="R232" i="50"/>
  <c r="F233" i="50" s="1"/>
  <c r="A233" i="50" s="1"/>
  <c r="N232" i="50"/>
  <c r="L232" i="50"/>
  <c r="J232" i="50"/>
  <c r="H232" i="50"/>
  <c r="A232" i="50" s="1"/>
  <c r="F232" i="50"/>
  <c r="D232" i="50"/>
  <c r="T231" i="50"/>
  <c r="R231" i="50"/>
  <c r="A230" i="50"/>
  <c r="A229" i="50"/>
  <c r="A228" i="50"/>
  <c r="A227" i="50"/>
  <c r="A226" i="50"/>
  <c r="A225" i="50"/>
  <c r="A224" i="50"/>
  <c r="A223" i="50"/>
  <c r="R222" i="50"/>
  <c r="N222" i="50" s="1"/>
  <c r="R221" i="50"/>
  <c r="H222" i="50" s="1"/>
  <c r="A222" i="50" s="1"/>
  <c r="AA220" i="50"/>
  <c r="AA218" i="50"/>
  <c r="V218" i="50"/>
  <c r="N219" i="50" s="1"/>
  <c r="U218" i="50"/>
  <c r="L219" i="50" s="1"/>
  <c r="T218" i="50"/>
  <c r="J219" i="50" s="1"/>
  <c r="R218" i="50"/>
  <c r="F219" i="50" s="1"/>
  <c r="X217" i="50"/>
  <c r="V217" i="50"/>
  <c r="N218" i="50" s="1"/>
  <c r="T217" i="50"/>
  <c r="J218" i="50" s="1"/>
  <c r="R217" i="50"/>
  <c r="F218" i="50" s="1"/>
  <c r="N217" i="50"/>
  <c r="L217" i="50"/>
  <c r="J217" i="50"/>
  <c r="H217" i="50"/>
  <c r="A217" i="50" s="1"/>
  <c r="F217" i="50"/>
  <c r="D217" i="50"/>
  <c r="T216" i="50"/>
  <c r="C216" i="50" s="1"/>
  <c r="A216" i="50" s="1"/>
  <c r="R216" i="50"/>
  <c r="A215" i="50"/>
  <c r="A214" i="50"/>
  <c r="A213" i="50"/>
  <c r="A212" i="50"/>
  <c r="A211" i="50"/>
  <c r="A210" i="50"/>
  <c r="A209" i="50"/>
  <c r="A208" i="50"/>
  <c r="R207" i="50"/>
  <c r="N207" i="50" s="1"/>
  <c r="R206" i="50"/>
  <c r="H207" i="50" s="1"/>
  <c r="AA205" i="50"/>
  <c r="N204" i="50"/>
  <c r="AA203" i="50"/>
  <c r="V203" i="50"/>
  <c r="U203" i="50"/>
  <c r="L204" i="50" s="1"/>
  <c r="T203" i="50"/>
  <c r="J204" i="50" s="1"/>
  <c r="R203" i="50"/>
  <c r="F204" i="50" s="1"/>
  <c r="X202" i="50"/>
  <c r="V202" i="50"/>
  <c r="N203" i="50" s="1"/>
  <c r="T202" i="50"/>
  <c r="J203" i="50" s="1"/>
  <c r="R202" i="50"/>
  <c r="F203" i="50" s="1"/>
  <c r="N202" i="50"/>
  <c r="L202" i="50"/>
  <c r="J202" i="50"/>
  <c r="H202" i="50"/>
  <c r="A202" i="50" s="1"/>
  <c r="F202" i="50"/>
  <c r="D202" i="50"/>
  <c r="T201" i="50"/>
  <c r="R201" i="50"/>
  <c r="A200" i="50"/>
  <c r="A199" i="50"/>
  <c r="A198" i="50"/>
  <c r="A197" i="50"/>
  <c r="A196" i="50"/>
  <c r="A195" i="50"/>
  <c r="A194" i="50"/>
  <c r="A193" i="50"/>
  <c r="R192" i="50"/>
  <c r="N192" i="50" s="1"/>
  <c r="R191" i="50"/>
  <c r="H192" i="50" s="1"/>
  <c r="A192" i="50" s="1"/>
  <c r="AA190" i="50"/>
  <c r="AA188" i="50"/>
  <c r="V188" i="50"/>
  <c r="N189" i="50" s="1"/>
  <c r="U188" i="50"/>
  <c r="L189" i="50" s="1"/>
  <c r="T188" i="50"/>
  <c r="J189" i="50" s="1"/>
  <c r="R188" i="50"/>
  <c r="F189" i="50" s="1"/>
  <c r="X187" i="50"/>
  <c r="V187" i="50"/>
  <c r="N188" i="50" s="1"/>
  <c r="T187" i="50"/>
  <c r="J188" i="50" s="1"/>
  <c r="R187" i="50"/>
  <c r="F188" i="50" s="1"/>
  <c r="N187" i="50"/>
  <c r="L187" i="50"/>
  <c r="J187" i="50"/>
  <c r="H187" i="50"/>
  <c r="A187" i="50" s="1"/>
  <c r="F187" i="50"/>
  <c r="D187" i="50"/>
  <c r="T186" i="50"/>
  <c r="R186" i="50"/>
  <c r="A185" i="50"/>
  <c r="A184" i="50"/>
  <c r="A183" i="50"/>
  <c r="A182" i="50"/>
  <c r="A181" i="50"/>
  <c r="A180" i="50"/>
  <c r="A179" i="50"/>
  <c r="A178" i="50"/>
  <c r="R177" i="50"/>
  <c r="N177" i="50" s="1"/>
  <c r="R176" i="50"/>
  <c r="H177" i="50" s="1"/>
  <c r="AA175" i="50"/>
  <c r="AA173" i="50"/>
  <c r="V173" i="50"/>
  <c r="N174" i="50" s="1"/>
  <c r="U173" i="50"/>
  <c r="L174" i="50" s="1"/>
  <c r="T173" i="50"/>
  <c r="J174" i="50" s="1"/>
  <c r="R173" i="50"/>
  <c r="F174" i="50" s="1"/>
  <c r="X172" i="50"/>
  <c r="V172" i="50"/>
  <c r="N173" i="50" s="1"/>
  <c r="T172" i="50"/>
  <c r="J173" i="50" s="1"/>
  <c r="R172" i="50"/>
  <c r="F173" i="50" s="1"/>
  <c r="N172" i="50"/>
  <c r="L172" i="50"/>
  <c r="J172" i="50"/>
  <c r="H172" i="50"/>
  <c r="A172" i="50" s="1"/>
  <c r="F172" i="50"/>
  <c r="D172" i="50"/>
  <c r="T171" i="50"/>
  <c r="R171" i="50"/>
  <c r="A170" i="50"/>
  <c r="A169" i="50"/>
  <c r="A168" i="50"/>
  <c r="A167" i="50"/>
  <c r="A166" i="50"/>
  <c r="A165" i="50"/>
  <c r="A164" i="50"/>
  <c r="A163" i="50"/>
  <c r="R162" i="50"/>
  <c r="N162" i="50" s="1"/>
  <c r="R161" i="50"/>
  <c r="H162" i="50" s="1"/>
  <c r="AA160" i="50"/>
  <c r="N159" i="50"/>
  <c r="AA158" i="50"/>
  <c r="V158" i="50"/>
  <c r="U158" i="50"/>
  <c r="L159" i="50" s="1"/>
  <c r="T158" i="50"/>
  <c r="J159" i="50" s="1"/>
  <c r="R158" i="50"/>
  <c r="F159" i="50" s="1"/>
  <c r="A159" i="50" s="1"/>
  <c r="X157" i="50"/>
  <c r="V157" i="50"/>
  <c r="N158" i="50" s="1"/>
  <c r="T157" i="50"/>
  <c r="J158" i="50" s="1"/>
  <c r="R157" i="50"/>
  <c r="F158" i="50" s="1"/>
  <c r="A158" i="50" s="1"/>
  <c r="N157" i="50"/>
  <c r="L157" i="50"/>
  <c r="J157" i="50"/>
  <c r="H157" i="50"/>
  <c r="A157" i="50" s="1"/>
  <c r="F157" i="50"/>
  <c r="D157" i="50"/>
  <c r="T156" i="50"/>
  <c r="R156" i="50"/>
  <c r="C156" i="50" s="1"/>
  <c r="A156" i="50" s="1"/>
  <c r="A155" i="50"/>
  <c r="A154" i="50"/>
  <c r="A153" i="50"/>
  <c r="A152" i="50"/>
  <c r="A151" i="50"/>
  <c r="A150" i="50"/>
  <c r="A149" i="50"/>
  <c r="A148" i="50"/>
  <c r="R147" i="50"/>
  <c r="N147" i="50" s="1"/>
  <c r="R146" i="50"/>
  <c r="H147" i="50" s="1"/>
  <c r="AA145" i="50"/>
  <c r="N144" i="50"/>
  <c r="AA143" i="50"/>
  <c r="V143" i="50"/>
  <c r="U143" i="50"/>
  <c r="L144" i="50" s="1"/>
  <c r="T143" i="50"/>
  <c r="J144" i="50" s="1"/>
  <c r="A144" i="50" s="1"/>
  <c r="R143" i="50"/>
  <c r="F144" i="50" s="1"/>
  <c r="X142" i="50"/>
  <c r="V142" i="50"/>
  <c r="N143" i="50" s="1"/>
  <c r="T142" i="50"/>
  <c r="J143" i="50" s="1"/>
  <c r="R142" i="50"/>
  <c r="F143" i="50" s="1"/>
  <c r="N142" i="50"/>
  <c r="L142" i="50"/>
  <c r="J142" i="50"/>
  <c r="H142" i="50"/>
  <c r="A142" i="50" s="1"/>
  <c r="F142" i="50"/>
  <c r="D142" i="50"/>
  <c r="T141" i="50"/>
  <c r="R141" i="50"/>
  <c r="A140" i="50"/>
  <c r="A139" i="50"/>
  <c r="A138" i="50"/>
  <c r="A137" i="50"/>
  <c r="A136" i="50"/>
  <c r="A135" i="50"/>
  <c r="A134" i="50"/>
  <c r="A133" i="50"/>
  <c r="R132" i="50"/>
  <c r="N132" i="50" s="1"/>
  <c r="R131" i="50"/>
  <c r="H132" i="50" s="1"/>
  <c r="AA130" i="50"/>
  <c r="N129" i="50"/>
  <c r="AA128" i="50"/>
  <c r="V128" i="50"/>
  <c r="U128" i="50"/>
  <c r="L129" i="50" s="1"/>
  <c r="T128" i="50"/>
  <c r="J129" i="50" s="1"/>
  <c r="R128" i="50"/>
  <c r="F129" i="50" s="1"/>
  <c r="A129" i="50" s="1"/>
  <c r="X127" i="50"/>
  <c r="V127" i="50"/>
  <c r="N128" i="50" s="1"/>
  <c r="T127" i="50"/>
  <c r="J128" i="50" s="1"/>
  <c r="R127" i="50"/>
  <c r="F128" i="50" s="1"/>
  <c r="A128" i="50" s="1"/>
  <c r="N127" i="50"/>
  <c r="L127" i="50"/>
  <c r="J127" i="50"/>
  <c r="H127" i="50"/>
  <c r="A127" i="50" s="1"/>
  <c r="F127" i="50"/>
  <c r="D127" i="50"/>
  <c r="T126" i="50"/>
  <c r="R126" i="50"/>
  <c r="C126" i="50" s="1"/>
  <c r="A126" i="50" s="1"/>
  <c r="A125" i="50"/>
  <c r="A124" i="50"/>
  <c r="A123" i="50"/>
  <c r="A122" i="50"/>
  <c r="A121" i="50"/>
  <c r="A120" i="50"/>
  <c r="A119" i="50"/>
  <c r="A118" i="50"/>
  <c r="R117" i="50"/>
  <c r="N117" i="50" s="1"/>
  <c r="R116" i="50"/>
  <c r="H117" i="50" s="1"/>
  <c r="AA115" i="50"/>
  <c r="AA113" i="50"/>
  <c r="V113" i="50"/>
  <c r="N114" i="50" s="1"/>
  <c r="U113" i="50"/>
  <c r="L114" i="50" s="1"/>
  <c r="T113" i="50"/>
  <c r="J114" i="50" s="1"/>
  <c r="R113" i="50"/>
  <c r="F114" i="50" s="1"/>
  <c r="X112" i="50"/>
  <c r="V112" i="50"/>
  <c r="N113" i="50" s="1"/>
  <c r="T112" i="50"/>
  <c r="J113" i="50" s="1"/>
  <c r="R112" i="50"/>
  <c r="F113" i="50" s="1"/>
  <c r="N112" i="50"/>
  <c r="L112" i="50"/>
  <c r="J112" i="50"/>
  <c r="H112" i="50"/>
  <c r="A112" i="50" s="1"/>
  <c r="F112" i="50"/>
  <c r="D112" i="50"/>
  <c r="T111" i="50"/>
  <c r="R111" i="50"/>
  <c r="A110" i="50"/>
  <c r="A109" i="50"/>
  <c r="A108" i="50"/>
  <c r="A107" i="50"/>
  <c r="A106" i="50"/>
  <c r="A105" i="50"/>
  <c r="A104" i="50"/>
  <c r="A103" i="50"/>
  <c r="R102" i="50"/>
  <c r="N102" i="50" s="1"/>
  <c r="R101" i="50"/>
  <c r="H102" i="50" s="1"/>
  <c r="AA100" i="50"/>
  <c r="N99" i="50"/>
  <c r="AA98" i="50"/>
  <c r="V98" i="50"/>
  <c r="U98" i="50"/>
  <c r="L99" i="50" s="1"/>
  <c r="T98" i="50"/>
  <c r="J99" i="50" s="1"/>
  <c r="R98" i="50"/>
  <c r="F99" i="50" s="1"/>
  <c r="X97" i="50"/>
  <c r="V97" i="50"/>
  <c r="N98" i="50" s="1"/>
  <c r="T97" i="50"/>
  <c r="J98" i="50" s="1"/>
  <c r="R97" i="50"/>
  <c r="F98" i="50" s="1"/>
  <c r="N97" i="50"/>
  <c r="L97" i="50"/>
  <c r="J97" i="50"/>
  <c r="H97" i="50"/>
  <c r="A97" i="50" s="1"/>
  <c r="F97" i="50"/>
  <c r="D97" i="50"/>
  <c r="T96" i="50"/>
  <c r="R96" i="50"/>
  <c r="C96" i="50" s="1"/>
  <c r="A96" i="50" s="1"/>
  <c r="A95" i="50"/>
  <c r="A94" i="50"/>
  <c r="A93" i="50"/>
  <c r="A92" i="50"/>
  <c r="A91" i="50"/>
  <c r="A90" i="50"/>
  <c r="A89" i="50"/>
  <c r="A88" i="50"/>
  <c r="R87" i="50"/>
  <c r="N87" i="50" s="1"/>
  <c r="R86" i="50"/>
  <c r="H87" i="50" s="1"/>
  <c r="AA85" i="50"/>
  <c r="N84" i="50"/>
  <c r="AA83" i="50"/>
  <c r="V83" i="50"/>
  <c r="U83" i="50"/>
  <c r="L84" i="50" s="1"/>
  <c r="T83" i="50"/>
  <c r="J84" i="50" s="1"/>
  <c r="R83" i="50"/>
  <c r="F84" i="50" s="1"/>
  <c r="X82" i="50"/>
  <c r="V82" i="50"/>
  <c r="N83" i="50" s="1"/>
  <c r="T82" i="50"/>
  <c r="J83" i="50" s="1"/>
  <c r="R82" i="50"/>
  <c r="F83" i="50" s="1"/>
  <c r="N82" i="50"/>
  <c r="L82" i="50"/>
  <c r="J82" i="50"/>
  <c r="H82" i="50"/>
  <c r="A82" i="50" s="1"/>
  <c r="F82" i="50"/>
  <c r="D82" i="50"/>
  <c r="T81" i="50"/>
  <c r="R81" i="50"/>
  <c r="A80" i="50"/>
  <c r="A79" i="50"/>
  <c r="A78" i="50"/>
  <c r="A77" i="50"/>
  <c r="A76" i="50"/>
  <c r="A75" i="50"/>
  <c r="A74" i="50"/>
  <c r="A73" i="50"/>
  <c r="R72" i="50"/>
  <c r="N72" i="50" s="1"/>
  <c r="R71" i="50"/>
  <c r="H72" i="50" s="1"/>
  <c r="A72" i="50" s="1"/>
  <c r="AA70" i="50"/>
  <c r="AA68" i="50"/>
  <c r="V68" i="50"/>
  <c r="N69" i="50" s="1"/>
  <c r="U68" i="50"/>
  <c r="L69" i="50" s="1"/>
  <c r="T68" i="50"/>
  <c r="J69" i="50" s="1"/>
  <c r="R68" i="50"/>
  <c r="F69" i="50" s="1"/>
  <c r="X67" i="50"/>
  <c r="V67" i="50"/>
  <c r="N68" i="50" s="1"/>
  <c r="T67" i="50"/>
  <c r="J68" i="50" s="1"/>
  <c r="R67" i="50"/>
  <c r="F68" i="50" s="1"/>
  <c r="N67" i="50"/>
  <c r="L67" i="50"/>
  <c r="J67" i="50"/>
  <c r="H67" i="50"/>
  <c r="A67" i="50" s="1"/>
  <c r="F67" i="50"/>
  <c r="D67" i="50"/>
  <c r="T66" i="50"/>
  <c r="R66" i="50"/>
  <c r="A65" i="50"/>
  <c r="A64" i="50"/>
  <c r="A63" i="50"/>
  <c r="A62" i="50"/>
  <c r="A61" i="50"/>
  <c r="A60" i="50"/>
  <c r="A59" i="50"/>
  <c r="A58" i="50"/>
  <c r="R57" i="50"/>
  <c r="N57" i="50" s="1"/>
  <c r="R56" i="50"/>
  <c r="H57" i="50" s="1"/>
  <c r="AA55" i="50"/>
  <c r="AA53" i="50"/>
  <c r="V53" i="50"/>
  <c r="N54" i="50" s="1"/>
  <c r="U53" i="50"/>
  <c r="L54" i="50" s="1"/>
  <c r="T53" i="50"/>
  <c r="J54" i="50" s="1"/>
  <c r="R53" i="50"/>
  <c r="F54" i="50" s="1"/>
  <c r="X52" i="50"/>
  <c r="V52" i="50"/>
  <c r="N53" i="50" s="1"/>
  <c r="T52" i="50"/>
  <c r="J53" i="50" s="1"/>
  <c r="R52" i="50"/>
  <c r="F53" i="50" s="1"/>
  <c r="N52" i="50"/>
  <c r="L52" i="50"/>
  <c r="J52" i="50"/>
  <c r="H52" i="50"/>
  <c r="A52" i="50" s="1"/>
  <c r="F52" i="50"/>
  <c r="D52" i="50"/>
  <c r="AZ51" i="50"/>
  <c r="R745" i="50" s="1"/>
  <c r="AY51" i="50"/>
  <c r="R744" i="50" s="1"/>
  <c r="N745" i="50" s="1"/>
  <c r="A745" i="50" s="1"/>
  <c r="AV51" i="50"/>
  <c r="Y743" i="50" s="1"/>
  <c r="Y745" i="50" s="1"/>
  <c r="AU51" i="50"/>
  <c r="X743" i="50" s="1"/>
  <c r="X745" i="50" s="1"/>
  <c r="T745" i="50" s="1"/>
  <c r="T51" i="50"/>
  <c r="C51" i="50" s="1"/>
  <c r="A51" i="50" s="1"/>
  <c r="R51" i="50"/>
  <c r="AZ50" i="50"/>
  <c r="R730" i="50" s="1"/>
  <c r="AY50" i="50"/>
  <c r="R729" i="50" s="1"/>
  <c r="N730" i="50" s="1"/>
  <c r="A730" i="50" s="1"/>
  <c r="AW50" i="50"/>
  <c r="Z728" i="50" s="1"/>
  <c r="Z730" i="50" s="1"/>
  <c r="AV50" i="50"/>
  <c r="Y728" i="50" s="1"/>
  <c r="Y730" i="50" s="1"/>
  <c r="AU50" i="50"/>
  <c r="X728" i="50" s="1"/>
  <c r="X730" i="50" s="1"/>
  <c r="T730" i="50" s="1"/>
  <c r="N731" i="50" s="1"/>
  <c r="A731" i="50" s="1"/>
  <c r="A50" i="50"/>
  <c r="AZ49" i="50"/>
  <c r="R715" i="50" s="1"/>
  <c r="AY49" i="50"/>
  <c r="R714" i="50" s="1"/>
  <c r="N715" i="50" s="1"/>
  <c r="A715" i="50" s="1"/>
  <c r="AV49" i="50"/>
  <c r="AU49" i="50"/>
  <c r="X713" i="50" s="1"/>
  <c r="X715" i="50" s="1"/>
  <c r="T715" i="50" s="1"/>
  <c r="N716" i="50" s="1"/>
  <c r="A716" i="50" s="1"/>
  <c r="A49" i="50"/>
  <c r="AZ48" i="50"/>
  <c r="R700" i="50" s="1"/>
  <c r="AY48" i="50"/>
  <c r="R699" i="50" s="1"/>
  <c r="N700" i="50" s="1"/>
  <c r="A700" i="50" s="1"/>
  <c r="AV48" i="50"/>
  <c r="Y698" i="50" s="1"/>
  <c r="Y700" i="50" s="1"/>
  <c r="AU48" i="50"/>
  <c r="X698" i="50" s="1"/>
  <c r="X700" i="50" s="1"/>
  <c r="T700" i="50" s="1"/>
  <c r="A48" i="50"/>
  <c r="AZ47" i="50"/>
  <c r="R685" i="50" s="1"/>
  <c r="AY47" i="50"/>
  <c r="R684" i="50" s="1"/>
  <c r="N685" i="50" s="1"/>
  <c r="A685" i="50" s="1"/>
  <c r="AW47" i="50"/>
  <c r="Z683" i="50" s="1"/>
  <c r="Z685" i="50" s="1"/>
  <c r="AV47" i="50"/>
  <c r="Y683" i="50" s="1"/>
  <c r="Y685" i="50" s="1"/>
  <c r="AU47" i="50"/>
  <c r="X683" i="50" s="1"/>
  <c r="X685" i="50" s="1"/>
  <c r="T685" i="50" s="1"/>
  <c r="N686" i="50" s="1"/>
  <c r="A686" i="50" s="1"/>
  <c r="A47" i="50"/>
  <c r="AZ46" i="50"/>
  <c r="R670" i="50" s="1"/>
  <c r="AY46" i="50"/>
  <c r="R669" i="50" s="1"/>
  <c r="N670" i="50" s="1"/>
  <c r="A670" i="50" s="1"/>
  <c r="AW46" i="50"/>
  <c r="Z668" i="50" s="1"/>
  <c r="Z670" i="50" s="1"/>
  <c r="AV46" i="50"/>
  <c r="Y668" i="50" s="1"/>
  <c r="Y670" i="50" s="1"/>
  <c r="AU46" i="50"/>
  <c r="X668" i="50" s="1"/>
  <c r="X670" i="50" s="1"/>
  <c r="T670" i="50" s="1"/>
  <c r="N671" i="50" s="1"/>
  <c r="A671" i="50" s="1"/>
  <c r="A46" i="50"/>
  <c r="AZ45" i="50"/>
  <c r="R655" i="50" s="1"/>
  <c r="AY45" i="50"/>
  <c r="R654" i="50" s="1"/>
  <c r="N655" i="50" s="1"/>
  <c r="A655" i="50" s="1"/>
  <c r="AV45" i="50"/>
  <c r="AU45" i="50"/>
  <c r="X653" i="50" s="1"/>
  <c r="X655" i="50" s="1"/>
  <c r="T655" i="50" s="1"/>
  <c r="A45" i="50"/>
  <c r="AZ44" i="50"/>
  <c r="R640" i="50" s="1"/>
  <c r="AY44" i="50"/>
  <c r="R639" i="50" s="1"/>
  <c r="N640" i="50" s="1"/>
  <c r="A640" i="50" s="1"/>
  <c r="AV44" i="50"/>
  <c r="Y638" i="50" s="1"/>
  <c r="Y640" i="50" s="1"/>
  <c r="AU44" i="50"/>
  <c r="X638" i="50" s="1"/>
  <c r="X640" i="50" s="1"/>
  <c r="T640" i="50" s="1"/>
  <c r="A44" i="50"/>
  <c r="AZ43" i="50"/>
  <c r="R625" i="50" s="1"/>
  <c r="AY43" i="50"/>
  <c r="R624" i="50" s="1"/>
  <c r="N625" i="50" s="1"/>
  <c r="A625" i="50" s="1"/>
  <c r="AW43" i="50"/>
  <c r="Z623" i="50" s="1"/>
  <c r="Z625" i="50" s="1"/>
  <c r="AV43" i="50"/>
  <c r="Y623" i="50" s="1"/>
  <c r="Y625" i="50" s="1"/>
  <c r="AU43" i="50"/>
  <c r="X623" i="50" s="1"/>
  <c r="X625" i="50" s="1"/>
  <c r="T625" i="50" s="1"/>
  <c r="N626" i="50" s="1"/>
  <c r="A626" i="50" s="1"/>
  <c r="A43" i="50"/>
  <c r="AZ42" i="50"/>
  <c r="R610" i="50" s="1"/>
  <c r="AY42" i="50"/>
  <c r="R609" i="50" s="1"/>
  <c r="N610" i="50" s="1"/>
  <c r="A610" i="50" s="1"/>
  <c r="AW42" i="50"/>
  <c r="Z608" i="50" s="1"/>
  <c r="Z610" i="50" s="1"/>
  <c r="AV42" i="50"/>
  <c r="Y608" i="50" s="1"/>
  <c r="Y610" i="50" s="1"/>
  <c r="AU42" i="50"/>
  <c r="X608" i="50" s="1"/>
  <c r="X610" i="50" s="1"/>
  <c r="T610" i="50" s="1"/>
  <c r="N611" i="50" s="1"/>
  <c r="A611" i="50" s="1"/>
  <c r="R42" i="50"/>
  <c r="N42" i="50" s="1"/>
  <c r="AZ41" i="50"/>
  <c r="R595" i="50" s="1"/>
  <c r="AY41" i="50"/>
  <c r="R594" i="50" s="1"/>
  <c r="N595" i="50" s="1"/>
  <c r="A595" i="50" s="1"/>
  <c r="AV41" i="50"/>
  <c r="Y593" i="50" s="1"/>
  <c r="Y595" i="50" s="1"/>
  <c r="AU41" i="50"/>
  <c r="X593" i="50" s="1"/>
  <c r="X595" i="50" s="1"/>
  <c r="T595" i="50" s="1"/>
  <c r="R41" i="50"/>
  <c r="H42" i="50" s="1"/>
  <c r="AZ40" i="50"/>
  <c r="R580" i="50" s="1"/>
  <c r="AY40" i="50"/>
  <c r="R579" i="50" s="1"/>
  <c r="N580" i="50" s="1"/>
  <c r="A580" i="50" s="1"/>
  <c r="AV40" i="50"/>
  <c r="AU40" i="50"/>
  <c r="X578" i="50" s="1"/>
  <c r="X580" i="50" s="1"/>
  <c r="T580" i="50" s="1"/>
  <c r="N581" i="50" s="1"/>
  <c r="A581" i="50" s="1"/>
  <c r="AA40" i="50"/>
  <c r="AZ39" i="50"/>
  <c r="R565" i="50" s="1"/>
  <c r="AY39" i="50"/>
  <c r="R564" i="50" s="1"/>
  <c r="N565" i="50" s="1"/>
  <c r="A565" i="50" s="1"/>
  <c r="AW39" i="50"/>
  <c r="Z563" i="50" s="1"/>
  <c r="Z565" i="50" s="1"/>
  <c r="AV39" i="50"/>
  <c r="Y563" i="50" s="1"/>
  <c r="Y565" i="50" s="1"/>
  <c r="AU39" i="50"/>
  <c r="X563" i="50" s="1"/>
  <c r="X565" i="50" s="1"/>
  <c r="T565" i="50" s="1"/>
  <c r="N566" i="50" s="1"/>
  <c r="A566" i="50" s="1"/>
  <c r="AZ38" i="50"/>
  <c r="R550" i="50" s="1"/>
  <c r="AY38" i="50"/>
  <c r="R549" i="50" s="1"/>
  <c r="N550" i="50" s="1"/>
  <c r="A550" i="50" s="1"/>
  <c r="AW38" i="50"/>
  <c r="Z548" i="50" s="1"/>
  <c r="Z550" i="50" s="1"/>
  <c r="AV38" i="50"/>
  <c r="Y548" i="50" s="1"/>
  <c r="Y550" i="50" s="1"/>
  <c r="AU38" i="50"/>
  <c r="X548" i="50" s="1"/>
  <c r="X550" i="50" s="1"/>
  <c r="T550" i="50" s="1"/>
  <c r="N551" i="50" s="1"/>
  <c r="A551" i="50" s="1"/>
  <c r="AA38" i="50"/>
  <c r="V38" i="50"/>
  <c r="N39" i="50" s="1"/>
  <c r="U38" i="50"/>
  <c r="L39" i="50" s="1"/>
  <c r="T38" i="50"/>
  <c r="J39" i="50" s="1"/>
  <c r="R38" i="50"/>
  <c r="F39" i="50" s="1"/>
  <c r="AZ37" i="50"/>
  <c r="R535" i="50" s="1"/>
  <c r="AY37" i="50"/>
  <c r="R534" i="50" s="1"/>
  <c r="N535" i="50" s="1"/>
  <c r="A535" i="50" s="1"/>
  <c r="AV37" i="50"/>
  <c r="AU37" i="50"/>
  <c r="X533" i="50" s="1"/>
  <c r="X535" i="50" s="1"/>
  <c r="T535" i="50" s="1"/>
  <c r="N536" i="50" s="1"/>
  <c r="A536" i="50" s="1"/>
  <c r="X37" i="50"/>
  <c r="V37" i="50"/>
  <c r="N38" i="50" s="1"/>
  <c r="T37" i="50"/>
  <c r="J38" i="50" s="1"/>
  <c r="R37" i="50"/>
  <c r="F38" i="50" s="1"/>
  <c r="A38" i="50" s="1"/>
  <c r="N37" i="50"/>
  <c r="L37" i="50"/>
  <c r="J37" i="50"/>
  <c r="H37" i="50"/>
  <c r="F37" i="50"/>
  <c r="D37" i="50"/>
  <c r="A37" i="50" s="1"/>
  <c r="AZ36" i="50"/>
  <c r="R520" i="50" s="1"/>
  <c r="AY36" i="50"/>
  <c r="R519" i="50" s="1"/>
  <c r="N520" i="50" s="1"/>
  <c r="A520" i="50" s="1"/>
  <c r="AW36" i="50"/>
  <c r="Z518" i="50" s="1"/>
  <c r="Z520" i="50" s="1"/>
  <c r="AV36" i="50"/>
  <c r="Y518" i="50" s="1"/>
  <c r="Y520" i="50" s="1"/>
  <c r="AU36" i="50"/>
  <c r="X518" i="50" s="1"/>
  <c r="X520" i="50" s="1"/>
  <c r="T520" i="50" s="1"/>
  <c r="N521" i="50" s="1"/>
  <c r="A521" i="50" s="1"/>
  <c r="AF36" i="50"/>
  <c r="R517" i="50" s="1"/>
  <c r="F518" i="50" s="1"/>
  <c r="A518" i="50" s="1"/>
  <c r="T36" i="50"/>
  <c r="R36" i="50"/>
  <c r="AZ35" i="50"/>
  <c r="R505" i="50" s="1"/>
  <c r="AY35" i="50"/>
  <c r="R504" i="50" s="1"/>
  <c r="N505" i="50" s="1"/>
  <c r="A505" i="50" s="1"/>
  <c r="AV35" i="50"/>
  <c r="Y503" i="50" s="1"/>
  <c r="Y505" i="50" s="1"/>
  <c r="AU35" i="50"/>
  <c r="X503" i="50" s="1"/>
  <c r="X505" i="50" s="1"/>
  <c r="T505" i="50" s="1"/>
  <c r="N506" i="50" s="1"/>
  <c r="A506" i="50" s="1"/>
  <c r="A35" i="50"/>
  <c r="AZ34" i="50"/>
  <c r="R490" i="50" s="1"/>
  <c r="AY34" i="50"/>
  <c r="R489" i="50" s="1"/>
  <c r="N490" i="50" s="1"/>
  <c r="A490" i="50" s="1"/>
  <c r="AW34" i="50"/>
  <c r="Z488" i="50" s="1"/>
  <c r="Z490" i="50" s="1"/>
  <c r="AV34" i="50"/>
  <c r="Y488" i="50" s="1"/>
  <c r="Y490" i="50" s="1"/>
  <c r="AU34" i="50"/>
  <c r="X488" i="50" s="1"/>
  <c r="X490" i="50" s="1"/>
  <c r="T490" i="50" s="1"/>
  <c r="N491" i="50" s="1"/>
  <c r="A491" i="50" s="1"/>
  <c r="A34" i="50"/>
  <c r="AZ33" i="50"/>
  <c r="R475" i="50" s="1"/>
  <c r="AY33" i="50"/>
  <c r="R474" i="50" s="1"/>
  <c r="N475" i="50" s="1"/>
  <c r="A475" i="50" s="1"/>
  <c r="AV33" i="50"/>
  <c r="Y473" i="50" s="1"/>
  <c r="Y475" i="50" s="1"/>
  <c r="AU33" i="50"/>
  <c r="X473" i="50" s="1"/>
  <c r="X475" i="50" s="1"/>
  <c r="T475" i="50" s="1"/>
  <c r="N476" i="50" s="1"/>
  <c r="A476" i="50" s="1"/>
  <c r="A33" i="50"/>
  <c r="AZ32" i="50"/>
  <c r="R460" i="50" s="1"/>
  <c r="AY32" i="50"/>
  <c r="R459" i="50" s="1"/>
  <c r="N460" i="50" s="1"/>
  <c r="A460" i="50" s="1"/>
  <c r="AW32" i="50"/>
  <c r="Z458" i="50" s="1"/>
  <c r="Z460" i="50" s="1"/>
  <c r="AV32" i="50"/>
  <c r="Y458" i="50" s="1"/>
  <c r="Y460" i="50" s="1"/>
  <c r="AU32" i="50"/>
  <c r="X458" i="50" s="1"/>
  <c r="X460" i="50" s="1"/>
  <c r="T460" i="50" s="1"/>
  <c r="N461" i="50" s="1"/>
  <c r="A461" i="50" s="1"/>
  <c r="A32" i="50"/>
  <c r="AZ31" i="50"/>
  <c r="R445" i="50" s="1"/>
  <c r="AY31" i="50"/>
  <c r="R444" i="50" s="1"/>
  <c r="N445" i="50" s="1"/>
  <c r="A445" i="50" s="1"/>
  <c r="AV31" i="50"/>
  <c r="Y443" i="50" s="1"/>
  <c r="Y445" i="50" s="1"/>
  <c r="AU31" i="50"/>
  <c r="X443" i="50" s="1"/>
  <c r="X445" i="50" s="1"/>
  <c r="T445" i="50" s="1"/>
  <c r="A31" i="50"/>
  <c r="AZ30" i="50"/>
  <c r="R430" i="50" s="1"/>
  <c r="AY30" i="50"/>
  <c r="R429" i="50" s="1"/>
  <c r="N430" i="50" s="1"/>
  <c r="A430" i="50" s="1"/>
  <c r="AW30" i="50"/>
  <c r="Z428" i="50" s="1"/>
  <c r="Z430" i="50" s="1"/>
  <c r="AV30" i="50"/>
  <c r="Y428" i="50" s="1"/>
  <c r="Y430" i="50" s="1"/>
  <c r="AU30" i="50"/>
  <c r="X428" i="50" s="1"/>
  <c r="X430" i="50" s="1"/>
  <c r="T430" i="50" s="1"/>
  <c r="N431" i="50" s="1"/>
  <c r="A431" i="50" s="1"/>
  <c r="A30" i="50"/>
  <c r="AZ29" i="50"/>
  <c r="R415" i="50" s="1"/>
  <c r="AY29" i="50"/>
  <c r="R414" i="50" s="1"/>
  <c r="N415" i="50" s="1"/>
  <c r="A415" i="50" s="1"/>
  <c r="AV29" i="50"/>
  <c r="Y413" i="50" s="1"/>
  <c r="Y415" i="50" s="1"/>
  <c r="AU29" i="50"/>
  <c r="X413" i="50" s="1"/>
  <c r="X415" i="50" s="1"/>
  <c r="T415" i="50" s="1"/>
  <c r="A29" i="50"/>
  <c r="AZ28" i="50"/>
  <c r="R400" i="50" s="1"/>
  <c r="AY28" i="50"/>
  <c r="R399" i="50" s="1"/>
  <c r="N400" i="50" s="1"/>
  <c r="A400" i="50" s="1"/>
  <c r="AW28" i="50"/>
  <c r="Z398" i="50" s="1"/>
  <c r="Z400" i="50" s="1"/>
  <c r="AV28" i="50"/>
  <c r="Y398" i="50" s="1"/>
  <c r="Y400" i="50" s="1"/>
  <c r="AU28" i="50"/>
  <c r="X398" i="50" s="1"/>
  <c r="X400" i="50" s="1"/>
  <c r="T400" i="50" s="1"/>
  <c r="N401" i="50" s="1"/>
  <c r="A401" i="50" s="1"/>
  <c r="A28" i="50"/>
  <c r="AZ27" i="50"/>
  <c r="R385" i="50" s="1"/>
  <c r="AY27" i="50"/>
  <c r="R384" i="50" s="1"/>
  <c r="N385" i="50" s="1"/>
  <c r="A385" i="50" s="1"/>
  <c r="AV27" i="50"/>
  <c r="Y383" i="50" s="1"/>
  <c r="Y385" i="50" s="1"/>
  <c r="AU27" i="50"/>
  <c r="X383" i="50" s="1"/>
  <c r="X385" i="50" s="1"/>
  <c r="T385" i="50" s="1"/>
  <c r="N386" i="50" s="1"/>
  <c r="A386" i="50" s="1"/>
  <c r="R27" i="50"/>
  <c r="N27" i="50" s="1"/>
  <c r="H27" i="50"/>
  <c r="A27" i="50" s="1"/>
  <c r="AZ26" i="50"/>
  <c r="R370" i="50" s="1"/>
  <c r="AY26" i="50"/>
  <c r="R369" i="50" s="1"/>
  <c r="N370" i="50" s="1"/>
  <c r="A370" i="50" s="1"/>
  <c r="AV26" i="50"/>
  <c r="AU26" i="50"/>
  <c r="X368" i="50" s="1"/>
  <c r="X370" i="50" s="1"/>
  <c r="T370" i="50" s="1"/>
  <c r="N371" i="50" s="1"/>
  <c r="A371" i="50" s="1"/>
  <c r="R26" i="50"/>
  <c r="AZ25" i="50"/>
  <c r="R355" i="50" s="1"/>
  <c r="AY25" i="50"/>
  <c r="R354" i="50" s="1"/>
  <c r="N355" i="50" s="1"/>
  <c r="A355" i="50" s="1"/>
  <c r="AV25" i="50"/>
  <c r="AU25" i="50"/>
  <c r="X353" i="50" s="1"/>
  <c r="X355" i="50" s="1"/>
  <c r="T355" i="50" s="1"/>
  <c r="AZ24" i="50"/>
  <c r="R340" i="50" s="1"/>
  <c r="AY24" i="50"/>
  <c r="R339" i="50" s="1"/>
  <c r="N340" i="50" s="1"/>
  <c r="A340" i="50" s="1"/>
  <c r="AV24" i="50"/>
  <c r="Y338" i="50" s="1"/>
  <c r="Y340" i="50" s="1"/>
  <c r="AU24" i="50"/>
  <c r="X338" i="50" s="1"/>
  <c r="X340" i="50" s="1"/>
  <c r="T340" i="50" s="1"/>
  <c r="N341" i="50" s="1"/>
  <c r="A341" i="50" s="1"/>
  <c r="AZ23" i="50"/>
  <c r="R325" i="50" s="1"/>
  <c r="AY23" i="50"/>
  <c r="R324" i="50" s="1"/>
  <c r="N325" i="50" s="1"/>
  <c r="A325" i="50" s="1"/>
  <c r="AV23" i="50"/>
  <c r="AU23" i="50"/>
  <c r="X323" i="50" s="1"/>
  <c r="X325" i="50" s="1"/>
  <c r="T325" i="50" s="1"/>
  <c r="AA23" i="50"/>
  <c r="AA25" i="50" s="1"/>
  <c r="V23" i="50"/>
  <c r="N24" i="50" s="1"/>
  <c r="U23" i="50"/>
  <c r="L24" i="50" s="1"/>
  <c r="T23" i="50"/>
  <c r="J24" i="50" s="1"/>
  <c r="R23" i="50"/>
  <c r="F24" i="50" s="1"/>
  <c r="J23" i="50"/>
  <c r="AZ22" i="50"/>
  <c r="R310" i="50" s="1"/>
  <c r="AY22" i="50"/>
  <c r="R309" i="50" s="1"/>
  <c r="N310" i="50" s="1"/>
  <c r="A310" i="50" s="1"/>
  <c r="AW22" i="50"/>
  <c r="Z308" i="50" s="1"/>
  <c r="Z310" i="50" s="1"/>
  <c r="AV22" i="50"/>
  <c r="Y308" i="50" s="1"/>
  <c r="Y310" i="50" s="1"/>
  <c r="AU22" i="50"/>
  <c r="X308" i="50" s="1"/>
  <c r="X310" i="50" s="1"/>
  <c r="T310" i="50" s="1"/>
  <c r="N311" i="50" s="1"/>
  <c r="A311" i="50" s="1"/>
  <c r="X22" i="50"/>
  <c r="V22" i="50"/>
  <c r="N23" i="50" s="1"/>
  <c r="T22" i="50"/>
  <c r="R22" i="50"/>
  <c r="F23" i="50" s="1"/>
  <c r="N22" i="50"/>
  <c r="L22" i="50"/>
  <c r="J22" i="50"/>
  <c r="H22" i="50"/>
  <c r="F22" i="50"/>
  <c r="D22" i="50"/>
  <c r="A22" i="50" s="1"/>
  <c r="AZ21" i="50"/>
  <c r="R295" i="50" s="1"/>
  <c r="AY21" i="50"/>
  <c r="R294" i="50" s="1"/>
  <c r="N295" i="50" s="1"/>
  <c r="A295" i="50" s="1"/>
  <c r="AW21" i="50"/>
  <c r="Z293" i="50" s="1"/>
  <c r="Z295" i="50" s="1"/>
  <c r="AV21" i="50"/>
  <c r="Y293" i="50" s="1"/>
  <c r="Y295" i="50" s="1"/>
  <c r="AU21" i="50"/>
  <c r="X293" i="50" s="1"/>
  <c r="X295" i="50" s="1"/>
  <c r="T295" i="50" s="1"/>
  <c r="N296" i="50" s="1"/>
  <c r="A296" i="50" s="1"/>
  <c r="T21" i="50"/>
  <c r="R21" i="50"/>
  <c r="AZ20" i="50"/>
  <c r="R280" i="50" s="1"/>
  <c r="AY20" i="50"/>
  <c r="R279" i="50" s="1"/>
  <c r="N280" i="50" s="1"/>
  <c r="A280" i="50" s="1"/>
  <c r="AW20" i="50"/>
  <c r="Z278" i="50" s="1"/>
  <c r="Z280" i="50" s="1"/>
  <c r="AV20" i="50"/>
  <c r="Y278" i="50" s="1"/>
  <c r="Y280" i="50" s="1"/>
  <c r="AU20" i="50"/>
  <c r="X278" i="50" s="1"/>
  <c r="X280" i="50" s="1"/>
  <c r="T280" i="50" s="1"/>
  <c r="N281" i="50" s="1"/>
  <c r="A281" i="50" s="1"/>
  <c r="A20" i="50"/>
  <c r="AZ19" i="50"/>
  <c r="R265" i="50" s="1"/>
  <c r="AY19" i="50"/>
  <c r="R264" i="50" s="1"/>
  <c r="N265" i="50" s="1"/>
  <c r="A265" i="50" s="1"/>
  <c r="AV19" i="50"/>
  <c r="AU19" i="50"/>
  <c r="X263" i="50" s="1"/>
  <c r="X265" i="50" s="1"/>
  <c r="T265" i="50" s="1"/>
  <c r="A19" i="50"/>
  <c r="AZ18" i="50"/>
  <c r="R250" i="50" s="1"/>
  <c r="AY18" i="50"/>
  <c r="R249" i="50" s="1"/>
  <c r="N250" i="50" s="1"/>
  <c r="A250" i="50" s="1"/>
  <c r="AV18" i="50"/>
  <c r="Y248" i="50" s="1"/>
  <c r="Y250" i="50" s="1"/>
  <c r="AU18" i="50"/>
  <c r="X248" i="50" s="1"/>
  <c r="X250" i="50" s="1"/>
  <c r="T250" i="50" s="1"/>
  <c r="N251" i="50" s="1"/>
  <c r="A251" i="50" s="1"/>
  <c r="A18" i="50"/>
  <c r="AZ17" i="50"/>
  <c r="R235" i="50" s="1"/>
  <c r="AY17" i="50"/>
  <c r="R234" i="50" s="1"/>
  <c r="N235" i="50" s="1"/>
  <c r="A235" i="50" s="1"/>
  <c r="AV17" i="50"/>
  <c r="AU17" i="50"/>
  <c r="X233" i="50" s="1"/>
  <c r="X235" i="50" s="1"/>
  <c r="T235" i="50" s="1"/>
  <c r="A17" i="50"/>
  <c r="AZ16" i="50"/>
  <c r="R220" i="50" s="1"/>
  <c r="AY16" i="50"/>
  <c r="R219" i="50" s="1"/>
  <c r="N220" i="50" s="1"/>
  <c r="A220" i="50" s="1"/>
  <c r="AV16" i="50"/>
  <c r="Y218" i="50" s="1"/>
  <c r="Y220" i="50" s="1"/>
  <c r="AU16" i="50"/>
  <c r="X218" i="50" s="1"/>
  <c r="X220" i="50" s="1"/>
  <c r="T220" i="50" s="1"/>
  <c r="N221" i="50" s="1"/>
  <c r="A221" i="50" s="1"/>
  <c r="A16" i="50"/>
  <c r="AZ15" i="50"/>
  <c r="R205" i="50" s="1"/>
  <c r="AY15" i="50"/>
  <c r="R204" i="50" s="1"/>
  <c r="N205" i="50" s="1"/>
  <c r="A205" i="50" s="1"/>
  <c r="AV15" i="50"/>
  <c r="AU15" i="50"/>
  <c r="X203" i="50" s="1"/>
  <c r="X205" i="50" s="1"/>
  <c r="T205" i="50" s="1"/>
  <c r="A15" i="50"/>
  <c r="AZ14" i="50"/>
  <c r="R190" i="50" s="1"/>
  <c r="AY14" i="50"/>
  <c r="R189" i="50" s="1"/>
  <c r="N190" i="50" s="1"/>
  <c r="A190" i="50" s="1"/>
  <c r="AV14" i="50"/>
  <c r="Y188" i="50" s="1"/>
  <c r="Y190" i="50" s="1"/>
  <c r="AU14" i="50"/>
  <c r="X188" i="50" s="1"/>
  <c r="X190" i="50" s="1"/>
  <c r="A14" i="50"/>
  <c r="AZ13" i="50"/>
  <c r="R175" i="50" s="1"/>
  <c r="AY13" i="50"/>
  <c r="R174" i="50" s="1"/>
  <c r="N175" i="50" s="1"/>
  <c r="A175" i="50" s="1"/>
  <c r="AV13" i="50"/>
  <c r="Y173" i="50" s="1"/>
  <c r="Y175" i="50" s="1"/>
  <c r="AU13" i="50"/>
  <c r="X173" i="50" s="1"/>
  <c r="X175" i="50" s="1"/>
  <c r="T175" i="50" s="1"/>
  <c r="N176" i="50" s="1"/>
  <c r="A176" i="50" s="1"/>
  <c r="A13" i="50"/>
  <c r="AZ12" i="50"/>
  <c r="R160" i="50" s="1"/>
  <c r="AY12" i="50"/>
  <c r="R159" i="50" s="1"/>
  <c r="N160" i="50" s="1"/>
  <c r="A160" i="50" s="1"/>
  <c r="AV12" i="50"/>
  <c r="Y158" i="50" s="1"/>
  <c r="Y160" i="50" s="1"/>
  <c r="AU12" i="50"/>
  <c r="X158" i="50" s="1"/>
  <c r="X160" i="50" s="1"/>
  <c r="T160" i="50" s="1"/>
  <c r="N161" i="50" s="1"/>
  <c r="A161" i="50" s="1"/>
  <c r="R12" i="50"/>
  <c r="N12" i="50" s="1"/>
  <c r="AZ11" i="50"/>
  <c r="R145" i="50" s="1"/>
  <c r="AY11" i="50"/>
  <c r="R144" i="50" s="1"/>
  <c r="N145" i="50" s="1"/>
  <c r="A145" i="50" s="1"/>
  <c r="AV11" i="50"/>
  <c r="AU11" i="50"/>
  <c r="X143" i="50" s="1"/>
  <c r="X145" i="50" s="1"/>
  <c r="T145" i="50" s="1"/>
  <c r="N146" i="50" s="1"/>
  <c r="A146" i="50" s="1"/>
  <c r="R11" i="50"/>
  <c r="H12" i="50" s="1"/>
  <c r="A12" i="50" s="1"/>
  <c r="AZ10" i="50"/>
  <c r="R130" i="50" s="1"/>
  <c r="AY10" i="50"/>
  <c r="R129" i="50" s="1"/>
  <c r="N130" i="50" s="1"/>
  <c r="A130" i="50" s="1"/>
  <c r="AV10" i="50"/>
  <c r="AU10" i="50"/>
  <c r="X128" i="50" s="1"/>
  <c r="X130" i="50" s="1"/>
  <c r="AZ9" i="50"/>
  <c r="R115" i="50" s="1"/>
  <c r="AY9" i="50"/>
  <c r="R114" i="50" s="1"/>
  <c r="N115" i="50" s="1"/>
  <c r="A115" i="50" s="1"/>
  <c r="AW9" i="50"/>
  <c r="Z113" i="50" s="1"/>
  <c r="Z115" i="50" s="1"/>
  <c r="AV9" i="50"/>
  <c r="Y113" i="50" s="1"/>
  <c r="Y115" i="50" s="1"/>
  <c r="AU9" i="50"/>
  <c r="X113" i="50" s="1"/>
  <c r="X115" i="50" s="1"/>
  <c r="AZ8" i="50"/>
  <c r="R100" i="50" s="1"/>
  <c r="AY8" i="50"/>
  <c r="R99" i="50" s="1"/>
  <c r="N100" i="50" s="1"/>
  <c r="A100" i="50" s="1"/>
  <c r="AV8" i="50"/>
  <c r="AU8" i="50"/>
  <c r="X98" i="50" s="1"/>
  <c r="X100" i="50" s="1"/>
  <c r="AA8" i="50"/>
  <c r="AA10" i="50" s="1"/>
  <c r="V8" i="50"/>
  <c r="N9" i="50" s="1"/>
  <c r="U8" i="50"/>
  <c r="L9" i="50" s="1"/>
  <c r="T8" i="50"/>
  <c r="J9" i="50" s="1"/>
  <c r="R8" i="50"/>
  <c r="F9" i="50" s="1"/>
  <c r="AZ7" i="50"/>
  <c r="R85" i="50" s="1"/>
  <c r="AY7" i="50"/>
  <c r="R84" i="50" s="1"/>
  <c r="N85" i="50" s="1"/>
  <c r="A85" i="50" s="1"/>
  <c r="AW7" i="50"/>
  <c r="Z83" i="50" s="1"/>
  <c r="Z85" i="50" s="1"/>
  <c r="AV7" i="50"/>
  <c r="Y83" i="50" s="1"/>
  <c r="Y85" i="50" s="1"/>
  <c r="AU7" i="50"/>
  <c r="X83" i="50" s="1"/>
  <c r="X85" i="50" s="1"/>
  <c r="T85" i="50" s="1"/>
  <c r="N86" i="50" s="1"/>
  <c r="A86" i="50" s="1"/>
  <c r="X7" i="50"/>
  <c r="V7" i="50"/>
  <c r="N8" i="50" s="1"/>
  <c r="T7" i="50"/>
  <c r="J8" i="50" s="1"/>
  <c r="R7" i="50"/>
  <c r="F8" i="50" s="1"/>
  <c r="A8" i="50" s="1"/>
  <c r="N7" i="50"/>
  <c r="L7" i="50"/>
  <c r="J7" i="50"/>
  <c r="H7" i="50"/>
  <c r="F7" i="50"/>
  <c r="D7" i="50"/>
  <c r="A7" i="50" s="1"/>
  <c r="AZ6" i="50"/>
  <c r="R70" i="50" s="1"/>
  <c r="AY6" i="50"/>
  <c r="R69" i="50" s="1"/>
  <c r="N70" i="50" s="1"/>
  <c r="A70" i="50" s="1"/>
  <c r="AV6" i="50"/>
  <c r="Y68" i="50" s="1"/>
  <c r="Y70" i="50" s="1"/>
  <c r="AU6" i="50"/>
  <c r="X68" i="50" s="1"/>
  <c r="X70" i="50" s="1"/>
  <c r="T70" i="50" s="1"/>
  <c r="N71" i="50" s="1"/>
  <c r="A71" i="50" s="1"/>
  <c r="T6" i="50"/>
  <c r="R6" i="50"/>
  <c r="AZ5" i="50"/>
  <c r="R55" i="50" s="1"/>
  <c r="AY5" i="50"/>
  <c r="R54" i="50" s="1"/>
  <c r="N55" i="50" s="1"/>
  <c r="A55" i="50" s="1"/>
  <c r="AW5" i="50"/>
  <c r="Z53" i="50" s="1"/>
  <c r="Z55" i="50" s="1"/>
  <c r="AV5" i="50"/>
  <c r="Y53" i="50" s="1"/>
  <c r="Y55" i="50" s="1"/>
  <c r="AU5" i="50"/>
  <c r="X53" i="50" s="1"/>
  <c r="X55" i="50" s="1"/>
  <c r="AZ4" i="50"/>
  <c r="R40" i="50" s="1"/>
  <c r="AY4" i="50"/>
  <c r="R39" i="50" s="1"/>
  <c r="N40" i="50" s="1"/>
  <c r="A40" i="50" s="1"/>
  <c r="AV4" i="50"/>
  <c r="Y38" i="50" s="1"/>
  <c r="Y40" i="50" s="1"/>
  <c r="AU4" i="50"/>
  <c r="X38" i="50" s="1"/>
  <c r="X40" i="50" s="1"/>
  <c r="T40" i="50" s="1"/>
  <c r="N41" i="50" s="1"/>
  <c r="A41" i="50" s="1"/>
  <c r="AZ3" i="50"/>
  <c r="R25" i="50" s="1"/>
  <c r="AY3" i="50"/>
  <c r="R24" i="50" s="1"/>
  <c r="N25" i="50" s="1"/>
  <c r="A25" i="50" s="1"/>
  <c r="AV3" i="50"/>
  <c r="AW3" i="50" s="1"/>
  <c r="Z23" i="50" s="1"/>
  <c r="Z25" i="50" s="1"/>
  <c r="AU3" i="50"/>
  <c r="X23" i="50" s="1"/>
  <c r="X25" i="50" s="1"/>
  <c r="T25" i="50" s="1"/>
  <c r="AZ2" i="50"/>
  <c r="R10" i="50" s="1"/>
  <c r="AY2" i="50"/>
  <c r="R9" i="50" s="1"/>
  <c r="N10" i="50" s="1"/>
  <c r="A10" i="50" s="1"/>
  <c r="AV2" i="50"/>
  <c r="Y8" i="50" s="1"/>
  <c r="Y10" i="50" s="1"/>
  <c r="AU2" i="50"/>
  <c r="X8" i="50" s="1"/>
  <c r="X10" i="50" s="1"/>
  <c r="A754" i="49"/>
  <c r="A753" i="49"/>
  <c r="A752" i="49"/>
  <c r="A751" i="49"/>
  <c r="A750" i="49"/>
  <c r="A749" i="49"/>
  <c r="A748" i="49"/>
  <c r="R747" i="49"/>
  <c r="N747" i="49" s="1"/>
  <c r="R746" i="49"/>
  <c r="H747" i="49" s="1"/>
  <c r="AA745" i="49"/>
  <c r="AA743" i="49"/>
  <c r="V743" i="49"/>
  <c r="N744" i="49" s="1"/>
  <c r="U743" i="49"/>
  <c r="L744" i="49" s="1"/>
  <c r="T743" i="49"/>
  <c r="J744" i="49" s="1"/>
  <c r="R743" i="49"/>
  <c r="F744" i="49" s="1"/>
  <c r="X742" i="49"/>
  <c r="V742" i="49"/>
  <c r="N743" i="49" s="1"/>
  <c r="T742" i="49"/>
  <c r="J743" i="49" s="1"/>
  <c r="N742" i="49"/>
  <c r="L742" i="49"/>
  <c r="J742" i="49"/>
  <c r="H742" i="49"/>
  <c r="A742" i="49" s="1"/>
  <c r="F742" i="49"/>
  <c r="D742" i="49"/>
  <c r="T741" i="49"/>
  <c r="C741" i="49" s="1"/>
  <c r="A741" i="49" s="1"/>
  <c r="R741" i="49"/>
  <c r="A740" i="49"/>
  <c r="A739" i="49"/>
  <c r="A738" i="49"/>
  <c r="A737" i="49"/>
  <c r="A736" i="49"/>
  <c r="A735" i="49"/>
  <c r="A734" i="49"/>
  <c r="A733" i="49"/>
  <c r="R732" i="49"/>
  <c r="N732" i="49" s="1"/>
  <c r="R731" i="49"/>
  <c r="H732" i="49" s="1"/>
  <c r="AA728" i="49"/>
  <c r="AA730" i="49" s="1"/>
  <c r="V728" i="49"/>
  <c r="N729" i="49" s="1"/>
  <c r="U728" i="49"/>
  <c r="L729" i="49" s="1"/>
  <c r="T728" i="49"/>
  <c r="J729" i="49" s="1"/>
  <c r="R728" i="49"/>
  <c r="F729" i="49" s="1"/>
  <c r="X727" i="49"/>
  <c r="V727" i="49"/>
  <c r="N728" i="49" s="1"/>
  <c r="T727" i="49"/>
  <c r="J728" i="49" s="1"/>
  <c r="N727" i="49"/>
  <c r="L727" i="49"/>
  <c r="J727" i="49"/>
  <c r="H727" i="49"/>
  <c r="F727" i="49"/>
  <c r="D727" i="49"/>
  <c r="A727" i="49"/>
  <c r="T726" i="49"/>
  <c r="R726" i="49"/>
  <c r="A725" i="49"/>
  <c r="A724" i="49"/>
  <c r="A723" i="49"/>
  <c r="A722" i="49"/>
  <c r="A721" i="49"/>
  <c r="A720" i="49"/>
  <c r="A719" i="49"/>
  <c r="A718" i="49"/>
  <c r="R717" i="49"/>
  <c r="N717" i="49" s="1"/>
  <c r="R716" i="49"/>
  <c r="H717" i="49" s="1"/>
  <c r="AA713" i="49"/>
  <c r="AA715" i="49" s="1"/>
  <c r="V713" i="49"/>
  <c r="N714" i="49" s="1"/>
  <c r="U713" i="49"/>
  <c r="L714" i="49" s="1"/>
  <c r="T713" i="49"/>
  <c r="J714" i="49" s="1"/>
  <c r="R713" i="49"/>
  <c r="F714" i="49" s="1"/>
  <c r="X712" i="49"/>
  <c r="V712" i="49"/>
  <c r="N713" i="49" s="1"/>
  <c r="T712" i="49"/>
  <c r="J713" i="49" s="1"/>
  <c r="N712" i="49"/>
  <c r="L712" i="49"/>
  <c r="J712" i="49"/>
  <c r="H712" i="49"/>
  <c r="F712" i="49"/>
  <c r="D712" i="49"/>
  <c r="A712" i="49"/>
  <c r="T711" i="49"/>
  <c r="R711" i="49"/>
  <c r="A710" i="49"/>
  <c r="A709" i="49"/>
  <c r="A708" i="49"/>
  <c r="A707" i="49"/>
  <c r="A706" i="49"/>
  <c r="A705" i="49"/>
  <c r="A704" i="49"/>
  <c r="A703" i="49"/>
  <c r="R702" i="49"/>
  <c r="N702" i="49" s="1"/>
  <c r="R701" i="49"/>
  <c r="H702" i="49" s="1"/>
  <c r="AA698" i="49"/>
  <c r="AA700" i="49" s="1"/>
  <c r="V698" i="49"/>
  <c r="N699" i="49" s="1"/>
  <c r="U698" i="49"/>
  <c r="L699" i="49" s="1"/>
  <c r="T698" i="49"/>
  <c r="J699" i="49" s="1"/>
  <c r="R698" i="49"/>
  <c r="F699" i="49" s="1"/>
  <c r="X697" i="49"/>
  <c r="V697" i="49"/>
  <c r="N698" i="49" s="1"/>
  <c r="T697" i="49"/>
  <c r="J698" i="49" s="1"/>
  <c r="N697" i="49"/>
  <c r="L697" i="49"/>
  <c r="J697" i="49"/>
  <c r="H697" i="49"/>
  <c r="F697" i="49"/>
  <c r="D697" i="49"/>
  <c r="A697" i="49"/>
  <c r="T696" i="49"/>
  <c r="R696" i="49"/>
  <c r="A695" i="49"/>
  <c r="A694" i="49"/>
  <c r="A693" i="49"/>
  <c r="A692" i="49"/>
  <c r="A691" i="49"/>
  <c r="A690" i="49"/>
  <c r="A689" i="49"/>
  <c r="A688" i="49"/>
  <c r="R687" i="49"/>
  <c r="N687" i="49" s="1"/>
  <c r="R686" i="49"/>
  <c r="H687" i="49" s="1"/>
  <c r="AA683" i="49"/>
  <c r="AA685" i="49" s="1"/>
  <c r="V683" i="49"/>
  <c r="N684" i="49" s="1"/>
  <c r="U683" i="49"/>
  <c r="L684" i="49" s="1"/>
  <c r="T683" i="49"/>
  <c r="J684" i="49" s="1"/>
  <c r="R683" i="49"/>
  <c r="F684" i="49" s="1"/>
  <c r="X682" i="49"/>
  <c r="V682" i="49"/>
  <c r="N683" i="49" s="1"/>
  <c r="T682" i="49"/>
  <c r="J683" i="49" s="1"/>
  <c r="N682" i="49"/>
  <c r="L682" i="49"/>
  <c r="J682" i="49"/>
  <c r="H682" i="49"/>
  <c r="A682" i="49" s="1"/>
  <c r="F682" i="49"/>
  <c r="D682" i="49"/>
  <c r="T681" i="49"/>
  <c r="R681" i="49"/>
  <c r="A680" i="49"/>
  <c r="A679" i="49"/>
  <c r="A678" i="49"/>
  <c r="A677" i="49"/>
  <c r="A676" i="49"/>
  <c r="A675" i="49"/>
  <c r="A674" i="49"/>
  <c r="A673" i="49"/>
  <c r="R672" i="49"/>
  <c r="N672" i="49" s="1"/>
  <c r="R671" i="49"/>
  <c r="H672" i="49" s="1"/>
  <c r="AA670" i="49"/>
  <c r="AA668" i="49"/>
  <c r="V668" i="49"/>
  <c r="N669" i="49" s="1"/>
  <c r="U668" i="49"/>
  <c r="L669" i="49" s="1"/>
  <c r="T668" i="49"/>
  <c r="J669" i="49" s="1"/>
  <c r="R668" i="49"/>
  <c r="F669" i="49" s="1"/>
  <c r="X667" i="49"/>
  <c r="V667" i="49"/>
  <c r="N668" i="49" s="1"/>
  <c r="T667" i="49"/>
  <c r="J668" i="49" s="1"/>
  <c r="N667" i="49"/>
  <c r="L667" i="49"/>
  <c r="J667" i="49"/>
  <c r="H667" i="49"/>
  <c r="F667" i="49"/>
  <c r="D667" i="49"/>
  <c r="A667" i="49"/>
  <c r="T666" i="49"/>
  <c r="C666" i="49" s="1"/>
  <c r="A666" i="49" s="1"/>
  <c r="R666" i="49"/>
  <c r="A665" i="49"/>
  <c r="A664" i="49"/>
  <c r="A663" i="49"/>
  <c r="A662" i="49"/>
  <c r="A661" i="49"/>
  <c r="A660" i="49"/>
  <c r="A659" i="49"/>
  <c r="A658" i="49"/>
  <c r="R657" i="49"/>
  <c r="N657" i="49" s="1"/>
  <c r="R656" i="49"/>
  <c r="H657" i="49" s="1"/>
  <c r="AA655" i="49"/>
  <c r="AA653" i="49"/>
  <c r="V653" i="49"/>
  <c r="N654" i="49" s="1"/>
  <c r="U653" i="49"/>
  <c r="L654" i="49" s="1"/>
  <c r="T653" i="49"/>
  <c r="J654" i="49" s="1"/>
  <c r="R653" i="49"/>
  <c r="F654" i="49" s="1"/>
  <c r="X652" i="49"/>
  <c r="V652" i="49"/>
  <c r="N653" i="49" s="1"/>
  <c r="T652" i="49"/>
  <c r="J653" i="49" s="1"/>
  <c r="N652" i="49"/>
  <c r="L652" i="49"/>
  <c r="J652" i="49"/>
  <c r="H652" i="49"/>
  <c r="A652" i="49" s="1"/>
  <c r="F652" i="49"/>
  <c r="D652" i="49"/>
  <c r="T651" i="49"/>
  <c r="R651" i="49"/>
  <c r="A650" i="49"/>
  <c r="A649" i="49"/>
  <c r="A648" i="49"/>
  <c r="A647" i="49"/>
  <c r="A646" i="49"/>
  <c r="A645" i="49"/>
  <c r="A644" i="49"/>
  <c r="A643" i="49"/>
  <c r="R642" i="49"/>
  <c r="N642" i="49" s="1"/>
  <c r="R641" i="49"/>
  <c r="H642" i="49" s="1"/>
  <c r="AA638" i="49"/>
  <c r="AA640" i="49" s="1"/>
  <c r="V638" i="49"/>
  <c r="N639" i="49" s="1"/>
  <c r="U638" i="49"/>
  <c r="L639" i="49" s="1"/>
  <c r="T638" i="49"/>
  <c r="J639" i="49" s="1"/>
  <c r="R638" i="49"/>
  <c r="F639" i="49" s="1"/>
  <c r="X637" i="49"/>
  <c r="V637" i="49"/>
  <c r="N638" i="49" s="1"/>
  <c r="T637" i="49"/>
  <c r="J638" i="49" s="1"/>
  <c r="N637" i="49"/>
  <c r="L637" i="49"/>
  <c r="J637" i="49"/>
  <c r="H637" i="49"/>
  <c r="F637" i="49"/>
  <c r="D637" i="49"/>
  <c r="A637" i="49"/>
  <c r="T636" i="49"/>
  <c r="R636" i="49"/>
  <c r="A635" i="49"/>
  <c r="A634" i="49"/>
  <c r="A633" i="49"/>
  <c r="A632" i="49"/>
  <c r="A631" i="49"/>
  <c r="A630" i="49"/>
  <c r="A629" i="49"/>
  <c r="A628" i="49"/>
  <c r="R627" i="49"/>
  <c r="N627" i="49" s="1"/>
  <c r="R626" i="49"/>
  <c r="H627" i="49" s="1"/>
  <c r="AA623" i="49"/>
  <c r="AA625" i="49" s="1"/>
  <c r="V623" i="49"/>
  <c r="N624" i="49" s="1"/>
  <c r="U623" i="49"/>
  <c r="L624" i="49" s="1"/>
  <c r="T623" i="49"/>
  <c r="J624" i="49" s="1"/>
  <c r="R623" i="49"/>
  <c r="F624" i="49" s="1"/>
  <c r="X622" i="49"/>
  <c r="V622" i="49"/>
  <c r="N623" i="49" s="1"/>
  <c r="T622" i="49"/>
  <c r="J623" i="49" s="1"/>
  <c r="N622" i="49"/>
  <c r="L622" i="49"/>
  <c r="J622" i="49"/>
  <c r="H622" i="49"/>
  <c r="A622" i="49" s="1"/>
  <c r="F622" i="49"/>
  <c r="D622" i="49"/>
  <c r="T621" i="49"/>
  <c r="R621" i="49"/>
  <c r="A620" i="49"/>
  <c r="A619" i="49"/>
  <c r="A618" i="49"/>
  <c r="A617" i="49"/>
  <c r="A616" i="49"/>
  <c r="A615" i="49"/>
  <c r="A614" i="49"/>
  <c r="A613" i="49"/>
  <c r="R612" i="49"/>
  <c r="N612" i="49" s="1"/>
  <c r="R611" i="49"/>
  <c r="H612" i="49" s="1"/>
  <c r="A612" i="49" s="1"/>
  <c r="AA610" i="49"/>
  <c r="AA608" i="49"/>
  <c r="V608" i="49"/>
  <c r="N609" i="49" s="1"/>
  <c r="U608" i="49"/>
  <c r="L609" i="49" s="1"/>
  <c r="T608" i="49"/>
  <c r="J609" i="49" s="1"/>
  <c r="R608" i="49"/>
  <c r="F609" i="49" s="1"/>
  <c r="X607" i="49"/>
  <c r="V607" i="49"/>
  <c r="N608" i="49" s="1"/>
  <c r="T607" i="49"/>
  <c r="J608" i="49" s="1"/>
  <c r="N607" i="49"/>
  <c r="L607" i="49"/>
  <c r="J607" i="49"/>
  <c r="H607" i="49"/>
  <c r="F607" i="49"/>
  <c r="D607" i="49"/>
  <c r="A607" i="49"/>
  <c r="T606" i="49"/>
  <c r="R606" i="49"/>
  <c r="A605" i="49"/>
  <c r="A604" i="49"/>
  <c r="A603" i="49"/>
  <c r="A602" i="49"/>
  <c r="A601" i="49"/>
  <c r="A600" i="49"/>
  <c r="A599" i="49"/>
  <c r="A598" i="49"/>
  <c r="R597" i="49"/>
  <c r="N597" i="49" s="1"/>
  <c r="R596" i="49"/>
  <c r="H597" i="49" s="1"/>
  <c r="AA595" i="49"/>
  <c r="AA593" i="49"/>
  <c r="V593" i="49"/>
  <c r="N594" i="49" s="1"/>
  <c r="U593" i="49"/>
  <c r="L594" i="49" s="1"/>
  <c r="T593" i="49"/>
  <c r="J594" i="49" s="1"/>
  <c r="R593" i="49"/>
  <c r="F594" i="49" s="1"/>
  <c r="X592" i="49"/>
  <c r="V592" i="49"/>
  <c r="N593" i="49" s="1"/>
  <c r="T592" i="49"/>
  <c r="J593" i="49" s="1"/>
  <c r="N592" i="49"/>
  <c r="L592" i="49"/>
  <c r="J592" i="49"/>
  <c r="H592" i="49"/>
  <c r="F592" i="49"/>
  <c r="D592" i="49"/>
  <c r="A592" i="49"/>
  <c r="T591" i="49"/>
  <c r="R591" i="49"/>
  <c r="C591" i="49" s="1"/>
  <c r="A591" i="49" s="1"/>
  <c r="A590" i="49"/>
  <c r="A589" i="49"/>
  <c r="A588" i="49"/>
  <c r="A587" i="49"/>
  <c r="A586" i="49"/>
  <c r="A585" i="49"/>
  <c r="A584" i="49"/>
  <c r="A583" i="49"/>
  <c r="R582" i="49"/>
  <c r="N582" i="49" s="1"/>
  <c r="R581" i="49"/>
  <c r="H582" i="49" s="1"/>
  <c r="AA580" i="49"/>
  <c r="AA578" i="49"/>
  <c r="V578" i="49"/>
  <c r="N579" i="49" s="1"/>
  <c r="U578" i="49"/>
  <c r="L579" i="49" s="1"/>
  <c r="T578" i="49"/>
  <c r="J579" i="49" s="1"/>
  <c r="R578" i="49"/>
  <c r="F579" i="49" s="1"/>
  <c r="X577" i="49"/>
  <c r="V577" i="49"/>
  <c r="N578" i="49" s="1"/>
  <c r="T577" i="49"/>
  <c r="J578" i="49" s="1"/>
  <c r="N577" i="49"/>
  <c r="L577" i="49"/>
  <c r="J577" i="49"/>
  <c r="H577" i="49"/>
  <c r="A577" i="49" s="1"/>
  <c r="F577" i="49"/>
  <c r="D577" i="49"/>
  <c r="T576" i="49"/>
  <c r="R576" i="49"/>
  <c r="A575" i="49"/>
  <c r="A574" i="49"/>
  <c r="A573" i="49"/>
  <c r="A572" i="49"/>
  <c r="A571" i="49"/>
  <c r="A570" i="49"/>
  <c r="A569" i="49"/>
  <c r="A568" i="49"/>
  <c r="R567" i="49"/>
  <c r="N567" i="49" s="1"/>
  <c r="R566" i="49"/>
  <c r="H567" i="49" s="1"/>
  <c r="AA563" i="49"/>
  <c r="AA565" i="49" s="1"/>
  <c r="V563" i="49"/>
  <c r="N564" i="49" s="1"/>
  <c r="U563" i="49"/>
  <c r="L564" i="49" s="1"/>
  <c r="T563" i="49"/>
  <c r="J564" i="49" s="1"/>
  <c r="R563" i="49"/>
  <c r="F564" i="49" s="1"/>
  <c r="X562" i="49"/>
  <c r="V562" i="49"/>
  <c r="N563" i="49" s="1"/>
  <c r="T562" i="49"/>
  <c r="J563" i="49" s="1"/>
  <c r="N562" i="49"/>
  <c r="L562" i="49"/>
  <c r="J562" i="49"/>
  <c r="H562" i="49"/>
  <c r="A562" i="49" s="1"/>
  <c r="F562" i="49"/>
  <c r="D562" i="49"/>
  <c r="T561" i="49"/>
  <c r="R561" i="49"/>
  <c r="A560" i="49"/>
  <c r="A559" i="49"/>
  <c r="A558" i="49"/>
  <c r="A557" i="49"/>
  <c r="A556" i="49"/>
  <c r="A555" i="49"/>
  <c r="A554" i="49"/>
  <c r="A553" i="49"/>
  <c r="R552" i="49"/>
  <c r="N552" i="49" s="1"/>
  <c r="R551" i="49"/>
  <c r="H552" i="49" s="1"/>
  <c r="AA550" i="49"/>
  <c r="AA548" i="49"/>
  <c r="V548" i="49"/>
  <c r="N549" i="49" s="1"/>
  <c r="U548" i="49"/>
  <c r="L549" i="49" s="1"/>
  <c r="T548" i="49"/>
  <c r="J549" i="49" s="1"/>
  <c r="R548" i="49"/>
  <c r="F549" i="49" s="1"/>
  <c r="X547" i="49"/>
  <c r="V547" i="49"/>
  <c r="N548" i="49" s="1"/>
  <c r="T547" i="49"/>
  <c r="J548" i="49" s="1"/>
  <c r="N547" i="49"/>
  <c r="L547" i="49"/>
  <c r="J547" i="49"/>
  <c r="H547" i="49"/>
  <c r="A547" i="49" s="1"/>
  <c r="F547" i="49"/>
  <c r="D547" i="49"/>
  <c r="T546" i="49"/>
  <c r="R546" i="49"/>
  <c r="A545" i="49"/>
  <c r="A544" i="49"/>
  <c r="A543" i="49"/>
  <c r="A542" i="49"/>
  <c r="A541" i="49"/>
  <c r="A540" i="49"/>
  <c r="A539" i="49"/>
  <c r="A538" i="49"/>
  <c r="R537" i="49"/>
  <c r="N537" i="49" s="1"/>
  <c r="R536" i="49"/>
  <c r="H537" i="49" s="1"/>
  <c r="AA533" i="49"/>
  <c r="AA535" i="49" s="1"/>
  <c r="V533" i="49"/>
  <c r="N534" i="49" s="1"/>
  <c r="U533" i="49"/>
  <c r="L534" i="49" s="1"/>
  <c r="T533" i="49"/>
  <c r="J534" i="49" s="1"/>
  <c r="R533" i="49"/>
  <c r="F534" i="49" s="1"/>
  <c r="X532" i="49"/>
  <c r="V532" i="49"/>
  <c r="N533" i="49" s="1"/>
  <c r="T532" i="49"/>
  <c r="J533" i="49" s="1"/>
  <c r="N532" i="49"/>
  <c r="L532" i="49"/>
  <c r="J532" i="49"/>
  <c r="H532" i="49"/>
  <c r="A532" i="49" s="1"/>
  <c r="F532" i="49"/>
  <c r="D532" i="49"/>
  <c r="T531" i="49"/>
  <c r="R531" i="49"/>
  <c r="C531" i="49" s="1"/>
  <c r="A531" i="49" s="1"/>
  <c r="A530" i="49"/>
  <c r="A529" i="49"/>
  <c r="A528" i="49"/>
  <c r="A527" i="49"/>
  <c r="A526" i="49"/>
  <c r="A525" i="49"/>
  <c r="A524" i="49"/>
  <c r="A523" i="49"/>
  <c r="R522" i="49"/>
  <c r="N522" i="49" s="1"/>
  <c r="R521" i="49"/>
  <c r="H522" i="49" s="1"/>
  <c r="AA520" i="49"/>
  <c r="AA518" i="49"/>
  <c r="V518" i="49"/>
  <c r="N519" i="49" s="1"/>
  <c r="U518" i="49"/>
  <c r="L519" i="49" s="1"/>
  <c r="T518" i="49"/>
  <c r="J519" i="49" s="1"/>
  <c r="R518" i="49"/>
  <c r="F519" i="49" s="1"/>
  <c r="X517" i="49"/>
  <c r="V517" i="49"/>
  <c r="N518" i="49" s="1"/>
  <c r="T517" i="49"/>
  <c r="J518" i="49" s="1"/>
  <c r="N517" i="49"/>
  <c r="L517" i="49"/>
  <c r="J517" i="49"/>
  <c r="H517" i="49"/>
  <c r="A517" i="49" s="1"/>
  <c r="F517" i="49"/>
  <c r="D517" i="49"/>
  <c r="T516" i="49"/>
  <c r="R516" i="49"/>
  <c r="A515" i="49"/>
  <c r="A514" i="49"/>
  <c r="A513" i="49"/>
  <c r="A512" i="49"/>
  <c r="A511" i="49"/>
  <c r="A510" i="49"/>
  <c r="A509" i="49"/>
  <c r="A508" i="49"/>
  <c r="R507" i="49"/>
  <c r="N507" i="49" s="1"/>
  <c r="R506" i="49"/>
  <c r="H507" i="49" s="1"/>
  <c r="AA503" i="49"/>
  <c r="AA505" i="49" s="1"/>
  <c r="V503" i="49"/>
  <c r="N504" i="49" s="1"/>
  <c r="U503" i="49"/>
  <c r="L504" i="49" s="1"/>
  <c r="T503" i="49"/>
  <c r="J504" i="49" s="1"/>
  <c r="R503" i="49"/>
  <c r="F504" i="49" s="1"/>
  <c r="X502" i="49"/>
  <c r="V502" i="49"/>
  <c r="N503" i="49" s="1"/>
  <c r="T502" i="49"/>
  <c r="J503" i="49" s="1"/>
  <c r="R502" i="49"/>
  <c r="F503" i="49" s="1"/>
  <c r="N502" i="49"/>
  <c r="L502" i="49"/>
  <c r="J502" i="49"/>
  <c r="H502" i="49"/>
  <c r="A502" i="49" s="1"/>
  <c r="F502" i="49"/>
  <c r="D502" i="49"/>
  <c r="T501" i="49"/>
  <c r="R501" i="49"/>
  <c r="A500" i="49"/>
  <c r="A499" i="49"/>
  <c r="A498" i="49"/>
  <c r="A497" i="49"/>
  <c r="A496" i="49"/>
  <c r="A495" i="49"/>
  <c r="A494" i="49"/>
  <c r="A493" i="49"/>
  <c r="R492" i="49"/>
  <c r="N492" i="49" s="1"/>
  <c r="R491" i="49"/>
  <c r="H492" i="49" s="1"/>
  <c r="AA488" i="49"/>
  <c r="AA490" i="49" s="1"/>
  <c r="V488" i="49"/>
  <c r="N489" i="49" s="1"/>
  <c r="U488" i="49"/>
  <c r="L489" i="49" s="1"/>
  <c r="T488" i="49"/>
  <c r="J489" i="49" s="1"/>
  <c r="R488" i="49"/>
  <c r="F489" i="49" s="1"/>
  <c r="N488" i="49"/>
  <c r="X487" i="49"/>
  <c r="V487" i="49"/>
  <c r="T487" i="49"/>
  <c r="J488" i="49" s="1"/>
  <c r="R487" i="49"/>
  <c r="F488" i="49" s="1"/>
  <c r="N487" i="49"/>
  <c r="L487" i="49"/>
  <c r="J487" i="49"/>
  <c r="H487" i="49"/>
  <c r="F487" i="49"/>
  <c r="D487" i="49"/>
  <c r="A487" i="49"/>
  <c r="T486" i="49"/>
  <c r="R486" i="49"/>
  <c r="A485" i="49"/>
  <c r="A484" i="49"/>
  <c r="A483" i="49"/>
  <c r="A482" i="49"/>
  <c r="A481" i="49"/>
  <c r="A480" i="49"/>
  <c r="A479" i="49"/>
  <c r="A478" i="49"/>
  <c r="R477" i="49"/>
  <c r="N477" i="49" s="1"/>
  <c r="R476" i="49"/>
  <c r="H477" i="49" s="1"/>
  <c r="AA473" i="49"/>
  <c r="AA475" i="49" s="1"/>
  <c r="V473" i="49"/>
  <c r="N474" i="49" s="1"/>
  <c r="U473" i="49"/>
  <c r="L474" i="49" s="1"/>
  <c r="T473" i="49"/>
  <c r="J474" i="49" s="1"/>
  <c r="R473" i="49"/>
  <c r="F474" i="49" s="1"/>
  <c r="X472" i="49"/>
  <c r="V472" i="49"/>
  <c r="N473" i="49" s="1"/>
  <c r="T472" i="49"/>
  <c r="J473" i="49" s="1"/>
  <c r="R472" i="49"/>
  <c r="F473" i="49" s="1"/>
  <c r="N472" i="49"/>
  <c r="L472" i="49"/>
  <c r="J472" i="49"/>
  <c r="H472" i="49"/>
  <c r="F472" i="49"/>
  <c r="D472" i="49"/>
  <c r="A472" i="49"/>
  <c r="T471" i="49"/>
  <c r="R471" i="49"/>
  <c r="A470" i="49"/>
  <c r="A469" i="49"/>
  <c r="A468" i="49"/>
  <c r="A467" i="49"/>
  <c r="A466" i="49"/>
  <c r="A465" i="49"/>
  <c r="A464" i="49"/>
  <c r="A463" i="49"/>
  <c r="R462" i="49"/>
  <c r="N462" i="49" s="1"/>
  <c r="R461" i="49"/>
  <c r="H462" i="49" s="1"/>
  <c r="N459" i="49"/>
  <c r="AA458" i="49"/>
  <c r="AA460" i="49" s="1"/>
  <c r="V458" i="49"/>
  <c r="U458" i="49"/>
  <c r="L459" i="49" s="1"/>
  <c r="T458" i="49"/>
  <c r="J459" i="49" s="1"/>
  <c r="R458" i="49"/>
  <c r="F459" i="49" s="1"/>
  <c r="X457" i="49"/>
  <c r="V457" i="49"/>
  <c r="N458" i="49" s="1"/>
  <c r="T457" i="49"/>
  <c r="J458" i="49" s="1"/>
  <c r="R457" i="49"/>
  <c r="F458" i="49" s="1"/>
  <c r="N457" i="49"/>
  <c r="L457" i="49"/>
  <c r="J457" i="49"/>
  <c r="H457" i="49"/>
  <c r="F457" i="49"/>
  <c r="D457" i="49"/>
  <c r="A457" i="49" s="1"/>
  <c r="T456" i="49"/>
  <c r="R456" i="49"/>
  <c r="C456" i="49" s="1"/>
  <c r="A456" i="49" s="1"/>
  <c r="A455" i="49"/>
  <c r="A454" i="49"/>
  <c r="A453" i="49"/>
  <c r="A452" i="49"/>
  <c r="A451" i="49"/>
  <c r="A450" i="49"/>
  <c r="A449" i="49"/>
  <c r="A448" i="49"/>
  <c r="R447" i="49"/>
  <c r="N447" i="49" s="1"/>
  <c r="R446" i="49"/>
  <c r="H447" i="49" s="1"/>
  <c r="AA443" i="49"/>
  <c r="AA445" i="49" s="1"/>
  <c r="V443" i="49"/>
  <c r="N444" i="49" s="1"/>
  <c r="U443" i="49"/>
  <c r="L444" i="49" s="1"/>
  <c r="T443" i="49"/>
  <c r="J444" i="49" s="1"/>
  <c r="R443" i="49"/>
  <c r="F444" i="49" s="1"/>
  <c r="X442" i="49"/>
  <c r="V442" i="49"/>
  <c r="N443" i="49" s="1"/>
  <c r="T442" i="49"/>
  <c r="J443" i="49" s="1"/>
  <c r="R442" i="49"/>
  <c r="F443" i="49" s="1"/>
  <c r="N442" i="49"/>
  <c r="L442" i="49"/>
  <c r="J442" i="49"/>
  <c r="H442" i="49"/>
  <c r="F442" i="49"/>
  <c r="D442" i="49"/>
  <c r="A442" i="49" s="1"/>
  <c r="T441" i="49"/>
  <c r="R441" i="49"/>
  <c r="A440" i="49"/>
  <c r="A439" i="49"/>
  <c r="A438" i="49"/>
  <c r="A437" i="49"/>
  <c r="A436" i="49"/>
  <c r="A435" i="49"/>
  <c r="A434" i="49"/>
  <c r="A433" i="49"/>
  <c r="R432" i="49"/>
  <c r="N432" i="49" s="1"/>
  <c r="R431" i="49"/>
  <c r="H432" i="49" s="1"/>
  <c r="AA428" i="49"/>
  <c r="AA430" i="49" s="1"/>
  <c r="V428" i="49"/>
  <c r="N429" i="49" s="1"/>
  <c r="U428" i="49"/>
  <c r="L429" i="49" s="1"/>
  <c r="T428" i="49"/>
  <c r="J429" i="49" s="1"/>
  <c r="R428" i="49"/>
  <c r="F429" i="49" s="1"/>
  <c r="X427" i="49"/>
  <c r="V427" i="49"/>
  <c r="N428" i="49" s="1"/>
  <c r="T427" i="49"/>
  <c r="J428" i="49" s="1"/>
  <c r="R427" i="49"/>
  <c r="F428" i="49" s="1"/>
  <c r="N427" i="49"/>
  <c r="L427" i="49"/>
  <c r="J427" i="49"/>
  <c r="H427" i="49"/>
  <c r="F427" i="49"/>
  <c r="D427" i="49"/>
  <c r="A427" i="49" s="1"/>
  <c r="T426" i="49"/>
  <c r="R426" i="49"/>
  <c r="C426" i="49" s="1"/>
  <c r="A426" i="49" s="1"/>
  <c r="A425" i="49"/>
  <c r="A424" i="49"/>
  <c r="A423" i="49"/>
  <c r="A422" i="49"/>
  <c r="A421" i="49"/>
  <c r="A420" i="49"/>
  <c r="A419" i="49"/>
  <c r="A418" i="49"/>
  <c r="R417" i="49"/>
  <c r="N417" i="49" s="1"/>
  <c r="R416" i="49"/>
  <c r="H417" i="49" s="1"/>
  <c r="AA413" i="49"/>
  <c r="AA415" i="49" s="1"/>
  <c r="V413" i="49"/>
  <c r="N414" i="49" s="1"/>
  <c r="U413" i="49"/>
  <c r="L414" i="49" s="1"/>
  <c r="T413" i="49"/>
  <c r="J414" i="49" s="1"/>
  <c r="R413" i="49"/>
  <c r="F414" i="49" s="1"/>
  <c r="X412" i="49"/>
  <c r="V412" i="49"/>
  <c r="N413" i="49" s="1"/>
  <c r="T412" i="49"/>
  <c r="J413" i="49" s="1"/>
  <c r="R412" i="49"/>
  <c r="F413" i="49" s="1"/>
  <c r="N412" i="49"/>
  <c r="L412" i="49"/>
  <c r="J412" i="49"/>
  <c r="H412" i="49"/>
  <c r="F412" i="49"/>
  <c r="D412" i="49"/>
  <c r="T411" i="49"/>
  <c r="R411" i="49"/>
  <c r="A410" i="49"/>
  <c r="A409" i="49"/>
  <c r="A408" i="49"/>
  <c r="A407" i="49"/>
  <c r="A406" i="49"/>
  <c r="A405" i="49"/>
  <c r="A404" i="49"/>
  <c r="A403" i="49"/>
  <c r="R402" i="49"/>
  <c r="N402" i="49" s="1"/>
  <c r="R401" i="49"/>
  <c r="H402" i="49" s="1"/>
  <c r="AA398" i="49"/>
  <c r="AA400" i="49" s="1"/>
  <c r="V398" i="49"/>
  <c r="N399" i="49" s="1"/>
  <c r="U398" i="49"/>
  <c r="L399" i="49" s="1"/>
  <c r="T398" i="49"/>
  <c r="J399" i="49" s="1"/>
  <c r="R398" i="49"/>
  <c r="F399" i="49" s="1"/>
  <c r="X397" i="49"/>
  <c r="V397" i="49"/>
  <c r="N398" i="49" s="1"/>
  <c r="T397" i="49"/>
  <c r="J398" i="49" s="1"/>
  <c r="R397" i="49"/>
  <c r="F398" i="49" s="1"/>
  <c r="N397" i="49"/>
  <c r="L397" i="49"/>
  <c r="J397" i="49"/>
  <c r="H397" i="49"/>
  <c r="F397" i="49"/>
  <c r="D397" i="49"/>
  <c r="T396" i="49"/>
  <c r="R396" i="49"/>
  <c r="C396" i="49" s="1"/>
  <c r="A396" i="49" s="1"/>
  <c r="A395" i="49"/>
  <c r="A394" i="49"/>
  <c r="A393" i="49"/>
  <c r="A392" i="49"/>
  <c r="A391" i="49"/>
  <c r="A390" i="49"/>
  <c r="A389" i="49"/>
  <c r="A388" i="49"/>
  <c r="R387" i="49"/>
  <c r="N387" i="49" s="1"/>
  <c r="R386" i="49"/>
  <c r="H387" i="49" s="1"/>
  <c r="L384" i="49"/>
  <c r="AA383" i="49"/>
  <c r="AA385" i="49" s="1"/>
  <c r="V383" i="49"/>
  <c r="N384" i="49" s="1"/>
  <c r="U383" i="49"/>
  <c r="T383" i="49"/>
  <c r="J384" i="49" s="1"/>
  <c r="R383" i="49"/>
  <c r="F384" i="49" s="1"/>
  <c r="X382" i="49"/>
  <c r="V382" i="49"/>
  <c r="N383" i="49" s="1"/>
  <c r="T382" i="49"/>
  <c r="J383" i="49" s="1"/>
  <c r="R382" i="49"/>
  <c r="F383" i="49" s="1"/>
  <c r="N382" i="49"/>
  <c r="L382" i="49"/>
  <c r="J382" i="49"/>
  <c r="H382" i="49"/>
  <c r="F382" i="49"/>
  <c r="D382" i="49"/>
  <c r="T381" i="49"/>
  <c r="R381" i="49"/>
  <c r="A380" i="49"/>
  <c r="A379" i="49"/>
  <c r="A378" i="49"/>
  <c r="A377" i="49"/>
  <c r="A376" i="49"/>
  <c r="A375" i="49"/>
  <c r="A374" i="49"/>
  <c r="A373" i="49"/>
  <c r="R372" i="49"/>
  <c r="N372" i="49" s="1"/>
  <c r="R371" i="49"/>
  <c r="H372" i="49" s="1"/>
  <c r="AA368" i="49"/>
  <c r="AA370" i="49" s="1"/>
  <c r="V368" i="49"/>
  <c r="N369" i="49" s="1"/>
  <c r="U368" i="49"/>
  <c r="L369" i="49" s="1"/>
  <c r="T368" i="49"/>
  <c r="J369" i="49" s="1"/>
  <c r="R368" i="49"/>
  <c r="F369" i="49" s="1"/>
  <c r="X367" i="49"/>
  <c r="V367" i="49"/>
  <c r="N368" i="49" s="1"/>
  <c r="T367" i="49"/>
  <c r="J368" i="49" s="1"/>
  <c r="R367" i="49"/>
  <c r="F368" i="49" s="1"/>
  <c r="N367" i="49"/>
  <c r="L367" i="49"/>
  <c r="J367" i="49"/>
  <c r="H367" i="49"/>
  <c r="F367" i="49"/>
  <c r="D367" i="49"/>
  <c r="A367" i="49" s="1"/>
  <c r="T366" i="49"/>
  <c r="R366" i="49"/>
  <c r="C366" i="49" s="1"/>
  <c r="A366" i="49" s="1"/>
  <c r="A365" i="49"/>
  <c r="A364" i="49"/>
  <c r="A363" i="49"/>
  <c r="A362" i="49"/>
  <c r="A361" i="49"/>
  <c r="A360" i="49"/>
  <c r="A359" i="49"/>
  <c r="A358" i="49"/>
  <c r="R357" i="49"/>
  <c r="N357" i="49" s="1"/>
  <c r="R356" i="49"/>
  <c r="H357" i="49" s="1"/>
  <c r="AA353" i="49"/>
  <c r="AA355" i="49" s="1"/>
  <c r="V353" i="49"/>
  <c r="N354" i="49" s="1"/>
  <c r="U353" i="49"/>
  <c r="L354" i="49" s="1"/>
  <c r="T353" i="49"/>
  <c r="J354" i="49" s="1"/>
  <c r="R353" i="49"/>
  <c r="F354" i="49" s="1"/>
  <c r="X352" i="49"/>
  <c r="V352" i="49"/>
  <c r="N353" i="49" s="1"/>
  <c r="T352" i="49"/>
  <c r="J353" i="49" s="1"/>
  <c r="R352" i="49"/>
  <c r="F353" i="49" s="1"/>
  <c r="N352" i="49"/>
  <c r="L352" i="49"/>
  <c r="J352" i="49"/>
  <c r="H352" i="49"/>
  <c r="F352" i="49"/>
  <c r="D352" i="49"/>
  <c r="A352" i="49" s="1"/>
  <c r="T351" i="49"/>
  <c r="R351" i="49"/>
  <c r="C351" i="49" s="1"/>
  <c r="A351" i="49" s="1"/>
  <c r="A350" i="49"/>
  <c r="A349" i="49"/>
  <c r="A348" i="49"/>
  <c r="A347" i="49"/>
  <c r="A346" i="49"/>
  <c r="A345" i="49"/>
  <c r="A344" i="49"/>
  <c r="A343" i="49"/>
  <c r="R342" i="49"/>
  <c r="N342" i="49" s="1"/>
  <c r="R341" i="49"/>
  <c r="H342" i="49" s="1"/>
  <c r="AA338" i="49"/>
  <c r="AA340" i="49" s="1"/>
  <c r="V338" i="49"/>
  <c r="N339" i="49" s="1"/>
  <c r="U338" i="49"/>
  <c r="L339" i="49" s="1"/>
  <c r="T338" i="49"/>
  <c r="J339" i="49" s="1"/>
  <c r="R338" i="49"/>
  <c r="F339" i="49" s="1"/>
  <c r="X337" i="49"/>
  <c r="V337" i="49"/>
  <c r="N338" i="49" s="1"/>
  <c r="T337" i="49"/>
  <c r="J338" i="49" s="1"/>
  <c r="R337" i="49"/>
  <c r="F338" i="49" s="1"/>
  <c r="N337" i="49"/>
  <c r="L337" i="49"/>
  <c r="J337" i="49"/>
  <c r="H337" i="49"/>
  <c r="F337" i="49"/>
  <c r="D337" i="49"/>
  <c r="A337" i="49" s="1"/>
  <c r="T336" i="49"/>
  <c r="R336" i="49"/>
  <c r="A335" i="49"/>
  <c r="A334" i="49"/>
  <c r="A333" i="49"/>
  <c r="A332" i="49"/>
  <c r="A331" i="49"/>
  <c r="A330" i="49"/>
  <c r="A329" i="49"/>
  <c r="A328" i="49"/>
  <c r="R327" i="49"/>
  <c r="N327" i="49" s="1"/>
  <c r="R326" i="49"/>
  <c r="H327" i="49" s="1"/>
  <c r="AA323" i="49"/>
  <c r="AA325" i="49" s="1"/>
  <c r="V323" i="49"/>
  <c r="N324" i="49" s="1"/>
  <c r="U323" i="49"/>
  <c r="L324" i="49" s="1"/>
  <c r="T323" i="49"/>
  <c r="J324" i="49" s="1"/>
  <c r="R323" i="49"/>
  <c r="F324" i="49" s="1"/>
  <c r="X322" i="49"/>
  <c r="V322" i="49"/>
  <c r="N323" i="49" s="1"/>
  <c r="T322" i="49"/>
  <c r="J323" i="49" s="1"/>
  <c r="R322" i="49"/>
  <c r="F323" i="49" s="1"/>
  <c r="N322" i="49"/>
  <c r="L322" i="49"/>
  <c r="J322" i="49"/>
  <c r="H322" i="49"/>
  <c r="F322" i="49"/>
  <c r="D322" i="49"/>
  <c r="A322" i="49" s="1"/>
  <c r="T321" i="49"/>
  <c r="R321" i="49"/>
  <c r="C321" i="49" s="1"/>
  <c r="A321" i="49" s="1"/>
  <c r="A320" i="49"/>
  <c r="A319" i="49"/>
  <c r="A318" i="49"/>
  <c r="A317" i="49"/>
  <c r="A316" i="49"/>
  <c r="A315" i="49"/>
  <c r="A314" i="49"/>
  <c r="A313" i="49"/>
  <c r="R312" i="49"/>
  <c r="N312" i="49" s="1"/>
  <c r="R311" i="49"/>
  <c r="H312" i="49" s="1"/>
  <c r="F309" i="49"/>
  <c r="AA308" i="49"/>
  <c r="AA310" i="49" s="1"/>
  <c r="V308" i="49"/>
  <c r="N309" i="49" s="1"/>
  <c r="U308" i="49"/>
  <c r="L309" i="49" s="1"/>
  <c r="T308" i="49"/>
  <c r="J309" i="49" s="1"/>
  <c r="R308" i="49"/>
  <c r="X307" i="49"/>
  <c r="V307" i="49"/>
  <c r="N308" i="49" s="1"/>
  <c r="T307" i="49"/>
  <c r="J308" i="49" s="1"/>
  <c r="R307" i="49"/>
  <c r="F308" i="49" s="1"/>
  <c r="N307" i="49"/>
  <c r="L307" i="49"/>
  <c r="J307" i="49"/>
  <c r="H307" i="49"/>
  <c r="F307" i="49"/>
  <c r="D307" i="49"/>
  <c r="A307" i="49" s="1"/>
  <c r="T306" i="49"/>
  <c r="R306" i="49"/>
  <c r="A305" i="49"/>
  <c r="A304" i="49"/>
  <c r="A303" i="49"/>
  <c r="A302" i="49"/>
  <c r="A301" i="49"/>
  <c r="A300" i="49"/>
  <c r="A299" i="49"/>
  <c r="A298" i="49"/>
  <c r="R297" i="49"/>
  <c r="N297" i="49" s="1"/>
  <c r="R296" i="49"/>
  <c r="H297" i="49" s="1"/>
  <c r="AA295" i="49"/>
  <c r="AA293" i="49"/>
  <c r="V293" i="49"/>
  <c r="N294" i="49" s="1"/>
  <c r="U293" i="49"/>
  <c r="L294" i="49" s="1"/>
  <c r="T293" i="49"/>
  <c r="J294" i="49" s="1"/>
  <c r="R293" i="49"/>
  <c r="F294" i="49" s="1"/>
  <c r="X292" i="49"/>
  <c r="V292" i="49"/>
  <c r="N293" i="49" s="1"/>
  <c r="T292" i="49"/>
  <c r="J293" i="49" s="1"/>
  <c r="R292" i="49"/>
  <c r="F293" i="49" s="1"/>
  <c r="N292" i="49"/>
  <c r="L292" i="49"/>
  <c r="J292" i="49"/>
  <c r="H292" i="49"/>
  <c r="F292" i="49"/>
  <c r="D292" i="49"/>
  <c r="A292" i="49" s="1"/>
  <c r="T291" i="49"/>
  <c r="R291" i="49"/>
  <c r="A290" i="49"/>
  <c r="A289" i="49"/>
  <c r="A288" i="49"/>
  <c r="A287" i="49"/>
  <c r="A286" i="49"/>
  <c r="A285" i="49"/>
  <c r="A284" i="49"/>
  <c r="A283" i="49"/>
  <c r="R282" i="49"/>
  <c r="N282" i="49" s="1"/>
  <c r="R281" i="49"/>
  <c r="H282" i="49" s="1"/>
  <c r="AA280" i="49"/>
  <c r="AA278" i="49"/>
  <c r="V278" i="49"/>
  <c r="N279" i="49" s="1"/>
  <c r="U278" i="49"/>
  <c r="L279" i="49" s="1"/>
  <c r="T278" i="49"/>
  <c r="J279" i="49" s="1"/>
  <c r="R278" i="49"/>
  <c r="F279" i="49" s="1"/>
  <c r="X277" i="49"/>
  <c r="V277" i="49"/>
  <c r="N278" i="49" s="1"/>
  <c r="T277" i="49"/>
  <c r="J278" i="49" s="1"/>
  <c r="R277" i="49"/>
  <c r="F278" i="49" s="1"/>
  <c r="N277" i="49"/>
  <c r="L277" i="49"/>
  <c r="J277" i="49"/>
  <c r="H277" i="49"/>
  <c r="F277" i="49"/>
  <c r="D277" i="49"/>
  <c r="A277" i="49" s="1"/>
  <c r="T276" i="49"/>
  <c r="C276" i="49" s="1"/>
  <c r="A276" i="49" s="1"/>
  <c r="R276" i="49"/>
  <c r="A275" i="49"/>
  <c r="A274" i="49"/>
  <c r="A273" i="49"/>
  <c r="A272" i="49"/>
  <c r="A271" i="49"/>
  <c r="A270" i="49"/>
  <c r="A269" i="49"/>
  <c r="A268" i="49"/>
  <c r="R267" i="49"/>
  <c r="N267" i="49" s="1"/>
  <c r="R266" i="49"/>
  <c r="H267" i="49" s="1"/>
  <c r="AA265" i="49"/>
  <c r="AA263" i="49"/>
  <c r="V263" i="49"/>
  <c r="N264" i="49" s="1"/>
  <c r="U263" i="49"/>
  <c r="L264" i="49" s="1"/>
  <c r="T263" i="49"/>
  <c r="J264" i="49" s="1"/>
  <c r="R263" i="49"/>
  <c r="F264" i="49" s="1"/>
  <c r="J263" i="49"/>
  <c r="X262" i="49"/>
  <c r="V262" i="49"/>
  <c r="N263" i="49" s="1"/>
  <c r="T262" i="49"/>
  <c r="R262" i="49"/>
  <c r="F263" i="49" s="1"/>
  <c r="N262" i="49"/>
  <c r="L262" i="49"/>
  <c r="J262" i="49"/>
  <c r="H262" i="49"/>
  <c r="F262" i="49"/>
  <c r="D262" i="49"/>
  <c r="A262" i="49" s="1"/>
  <c r="T261" i="49"/>
  <c r="R261" i="49"/>
  <c r="C261" i="49" s="1"/>
  <c r="A261" i="49" s="1"/>
  <c r="A260" i="49"/>
  <c r="A259" i="49"/>
  <c r="A258" i="49"/>
  <c r="A257" i="49"/>
  <c r="A256" i="49"/>
  <c r="A255" i="49"/>
  <c r="A254" i="49"/>
  <c r="A253" i="49"/>
  <c r="R252" i="49"/>
  <c r="N252" i="49" s="1"/>
  <c r="H252" i="49"/>
  <c r="R251" i="49"/>
  <c r="AA250" i="49"/>
  <c r="AA248" i="49"/>
  <c r="V248" i="49"/>
  <c r="N249" i="49" s="1"/>
  <c r="U248" i="49"/>
  <c r="L249" i="49" s="1"/>
  <c r="T248" i="49"/>
  <c r="J249" i="49" s="1"/>
  <c r="R248" i="49"/>
  <c r="F249" i="49" s="1"/>
  <c r="X247" i="49"/>
  <c r="V247" i="49"/>
  <c r="N248" i="49" s="1"/>
  <c r="T247" i="49"/>
  <c r="J248" i="49" s="1"/>
  <c r="R247" i="49"/>
  <c r="F248" i="49" s="1"/>
  <c r="N247" i="49"/>
  <c r="L247" i="49"/>
  <c r="J247" i="49"/>
  <c r="H247" i="49"/>
  <c r="F247" i="49"/>
  <c r="D247" i="49"/>
  <c r="A247" i="49" s="1"/>
  <c r="T246" i="49"/>
  <c r="R246" i="49"/>
  <c r="A245" i="49"/>
  <c r="A244" i="49"/>
  <c r="A243" i="49"/>
  <c r="A242" i="49"/>
  <c r="A241" i="49"/>
  <c r="A240" i="49"/>
  <c r="A239" i="49"/>
  <c r="A238" i="49"/>
  <c r="R237" i="49"/>
  <c r="N237" i="49" s="1"/>
  <c r="R236" i="49"/>
  <c r="H237" i="49" s="1"/>
  <c r="AA235" i="49"/>
  <c r="AA233" i="49"/>
  <c r="V233" i="49"/>
  <c r="N234" i="49" s="1"/>
  <c r="U233" i="49"/>
  <c r="L234" i="49" s="1"/>
  <c r="T233" i="49"/>
  <c r="J234" i="49" s="1"/>
  <c r="R233" i="49"/>
  <c r="F234" i="49" s="1"/>
  <c r="X232" i="49"/>
  <c r="V232" i="49"/>
  <c r="N233" i="49" s="1"/>
  <c r="T232" i="49"/>
  <c r="J233" i="49" s="1"/>
  <c r="R232" i="49"/>
  <c r="F233" i="49" s="1"/>
  <c r="N232" i="49"/>
  <c r="L232" i="49"/>
  <c r="J232" i="49"/>
  <c r="H232" i="49"/>
  <c r="F232" i="49"/>
  <c r="D232" i="49"/>
  <c r="A232" i="49" s="1"/>
  <c r="T231" i="49"/>
  <c r="R231" i="49"/>
  <c r="C231" i="49" s="1"/>
  <c r="A231" i="49" s="1"/>
  <c r="A230" i="49"/>
  <c r="A229" i="49"/>
  <c r="A228" i="49"/>
  <c r="A227" i="49"/>
  <c r="A226" i="49"/>
  <c r="A225" i="49"/>
  <c r="A224" i="49"/>
  <c r="A223" i="49"/>
  <c r="R222" i="49"/>
  <c r="N222" i="49" s="1"/>
  <c r="R221" i="49"/>
  <c r="H222" i="49" s="1"/>
  <c r="AA220" i="49"/>
  <c r="AA218" i="49"/>
  <c r="V218" i="49"/>
  <c r="N219" i="49" s="1"/>
  <c r="U218" i="49"/>
  <c r="L219" i="49" s="1"/>
  <c r="T218" i="49"/>
  <c r="J219" i="49" s="1"/>
  <c r="R218" i="49"/>
  <c r="F219" i="49" s="1"/>
  <c r="X217" i="49"/>
  <c r="V217" i="49"/>
  <c r="N218" i="49" s="1"/>
  <c r="T217" i="49"/>
  <c r="J218" i="49" s="1"/>
  <c r="R217" i="49"/>
  <c r="F218" i="49" s="1"/>
  <c r="N217" i="49"/>
  <c r="L217" i="49"/>
  <c r="J217" i="49"/>
  <c r="H217" i="49"/>
  <c r="F217" i="49"/>
  <c r="D217" i="49"/>
  <c r="A217" i="49" s="1"/>
  <c r="T216" i="49"/>
  <c r="R216" i="49"/>
  <c r="A215" i="49"/>
  <c r="A214" i="49"/>
  <c r="A213" i="49"/>
  <c r="A212" i="49"/>
  <c r="A211" i="49"/>
  <c r="A210" i="49"/>
  <c r="A209" i="49"/>
  <c r="A208" i="49"/>
  <c r="R207" i="49"/>
  <c r="N207" i="49" s="1"/>
  <c r="R206" i="49"/>
  <c r="H207" i="49" s="1"/>
  <c r="AA205" i="49"/>
  <c r="AA203" i="49"/>
  <c r="V203" i="49"/>
  <c r="N204" i="49" s="1"/>
  <c r="U203" i="49"/>
  <c r="L204" i="49" s="1"/>
  <c r="T203" i="49"/>
  <c r="J204" i="49" s="1"/>
  <c r="R203" i="49"/>
  <c r="F204" i="49" s="1"/>
  <c r="X202" i="49"/>
  <c r="V202" i="49"/>
  <c r="N203" i="49" s="1"/>
  <c r="T202" i="49"/>
  <c r="J203" i="49" s="1"/>
  <c r="R202" i="49"/>
  <c r="F203" i="49" s="1"/>
  <c r="N202" i="49"/>
  <c r="L202" i="49"/>
  <c r="J202" i="49"/>
  <c r="H202" i="49"/>
  <c r="F202" i="49"/>
  <c r="D202" i="49"/>
  <c r="A202" i="49"/>
  <c r="T201" i="49"/>
  <c r="C201" i="49" s="1"/>
  <c r="A201" i="49" s="1"/>
  <c r="R201" i="49"/>
  <c r="A200" i="49"/>
  <c r="A199" i="49"/>
  <c r="A198" i="49"/>
  <c r="A197" i="49"/>
  <c r="A196" i="49"/>
  <c r="A195" i="49"/>
  <c r="A194" i="49"/>
  <c r="A193" i="49"/>
  <c r="R192" i="49"/>
  <c r="N192" i="49" s="1"/>
  <c r="R191" i="49"/>
  <c r="H192" i="49" s="1"/>
  <c r="AA188" i="49"/>
  <c r="AA190" i="49" s="1"/>
  <c r="V188" i="49"/>
  <c r="N189" i="49" s="1"/>
  <c r="U188" i="49"/>
  <c r="L189" i="49" s="1"/>
  <c r="T188" i="49"/>
  <c r="J189" i="49" s="1"/>
  <c r="R188" i="49"/>
  <c r="F189" i="49" s="1"/>
  <c r="X187" i="49"/>
  <c r="V187" i="49"/>
  <c r="N188" i="49" s="1"/>
  <c r="T187" i="49"/>
  <c r="J188" i="49" s="1"/>
  <c r="R187" i="49"/>
  <c r="F188" i="49" s="1"/>
  <c r="N187" i="49"/>
  <c r="L187" i="49"/>
  <c r="J187" i="49"/>
  <c r="H187" i="49"/>
  <c r="F187" i="49"/>
  <c r="D187" i="49"/>
  <c r="A187" i="49"/>
  <c r="T186" i="49"/>
  <c r="R186" i="49"/>
  <c r="C186" i="49" s="1"/>
  <c r="A186" i="49" s="1"/>
  <c r="A185" i="49"/>
  <c r="A184" i="49"/>
  <c r="A183" i="49"/>
  <c r="A182" i="49"/>
  <c r="A181" i="49"/>
  <c r="A180" i="49"/>
  <c r="A179" i="49"/>
  <c r="A178" i="49"/>
  <c r="R177" i="49"/>
  <c r="N177" i="49" s="1"/>
  <c r="R176" i="49"/>
  <c r="H177" i="49" s="1"/>
  <c r="F174" i="49"/>
  <c r="AA173" i="49"/>
  <c r="AA175" i="49" s="1"/>
  <c r="V173" i="49"/>
  <c r="N174" i="49" s="1"/>
  <c r="U173" i="49"/>
  <c r="L174" i="49" s="1"/>
  <c r="T173" i="49"/>
  <c r="J174" i="49" s="1"/>
  <c r="R173" i="49"/>
  <c r="X172" i="49"/>
  <c r="V172" i="49"/>
  <c r="N173" i="49" s="1"/>
  <c r="T172" i="49"/>
  <c r="J173" i="49" s="1"/>
  <c r="R172" i="49"/>
  <c r="F173" i="49" s="1"/>
  <c r="N172" i="49"/>
  <c r="L172" i="49"/>
  <c r="J172" i="49"/>
  <c r="H172" i="49"/>
  <c r="F172" i="49"/>
  <c r="D172" i="49"/>
  <c r="A172" i="49" s="1"/>
  <c r="T171" i="49"/>
  <c r="C171" i="49" s="1"/>
  <c r="A171" i="49" s="1"/>
  <c r="R171" i="49"/>
  <c r="A170" i="49"/>
  <c r="A169" i="49"/>
  <c r="A168" i="49"/>
  <c r="A167" i="49"/>
  <c r="A166" i="49"/>
  <c r="A165" i="49"/>
  <c r="A164" i="49"/>
  <c r="A163" i="49"/>
  <c r="R162" i="49"/>
  <c r="N162" i="49" s="1"/>
  <c r="R161" i="49"/>
  <c r="H162" i="49" s="1"/>
  <c r="A162" i="49" s="1"/>
  <c r="AA158" i="49"/>
  <c r="AA160" i="49" s="1"/>
  <c r="V158" i="49"/>
  <c r="N159" i="49" s="1"/>
  <c r="U158" i="49"/>
  <c r="L159" i="49" s="1"/>
  <c r="T158" i="49"/>
  <c r="J159" i="49" s="1"/>
  <c r="R158" i="49"/>
  <c r="F159" i="49" s="1"/>
  <c r="X157" i="49"/>
  <c r="V157" i="49"/>
  <c r="N158" i="49" s="1"/>
  <c r="T157" i="49"/>
  <c r="J158" i="49" s="1"/>
  <c r="R157" i="49"/>
  <c r="F158" i="49" s="1"/>
  <c r="N157" i="49"/>
  <c r="L157" i="49"/>
  <c r="J157" i="49"/>
  <c r="H157" i="49"/>
  <c r="F157" i="49"/>
  <c r="D157" i="49"/>
  <c r="A157" i="49"/>
  <c r="T156" i="49"/>
  <c r="R156" i="49"/>
  <c r="A155" i="49"/>
  <c r="A154" i="49"/>
  <c r="A153" i="49"/>
  <c r="A152" i="49"/>
  <c r="A151" i="49"/>
  <c r="A150" i="49"/>
  <c r="A149" i="49"/>
  <c r="A148" i="49"/>
  <c r="R147" i="49"/>
  <c r="N147" i="49" s="1"/>
  <c r="R146" i="49"/>
  <c r="H147" i="49" s="1"/>
  <c r="AA145" i="49"/>
  <c r="AA143" i="49"/>
  <c r="V143" i="49"/>
  <c r="N144" i="49" s="1"/>
  <c r="U143" i="49"/>
  <c r="L144" i="49" s="1"/>
  <c r="T143" i="49"/>
  <c r="J144" i="49" s="1"/>
  <c r="R143" i="49"/>
  <c r="F144" i="49" s="1"/>
  <c r="X142" i="49"/>
  <c r="V142" i="49"/>
  <c r="N143" i="49" s="1"/>
  <c r="T142" i="49"/>
  <c r="J143" i="49" s="1"/>
  <c r="R142" i="49"/>
  <c r="F143" i="49" s="1"/>
  <c r="N142" i="49"/>
  <c r="L142" i="49"/>
  <c r="J142" i="49"/>
  <c r="H142" i="49"/>
  <c r="F142" i="49"/>
  <c r="D142" i="49"/>
  <c r="A142" i="49"/>
  <c r="T141" i="49"/>
  <c r="R141" i="49"/>
  <c r="A140" i="49"/>
  <c r="A139" i="49"/>
  <c r="A138" i="49"/>
  <c r="A137" i="49"/>
  <c r="A136" i="49"/>
  <c r="A135" i="49"/>
  <c r="A134" i="49"/>
  <c r="A133" i="49"/>
  <c r="R132" i="49"/>
  <c r="N132" i="49" s="1"/>
  <c r="R131" i="49"/>
  <c r="H132" i="49" s="1"/>
  <c r="AA128" i="49"/>
  <c r="AA130" i="49" s="1"/>
  <c r="V128" i="49"/>
  <c r="N129" i="49" s="1"/>
  <c r="U128" i="49"/>
  <c r="L129" i="49" s="1"/>
  <c r="T128" i="49"/>
  <c r="J129" i="49" s="1"/>
  <c r="R128" i="49"/>
  <c r="F129" i="49" s="1"/>
  <c r="X127" i="49"/>
  <c r="V127" i="49"/>
  <c r="N128" i="49" s="1"/>
  <c r="T127" i="49"/>
  <c r="J128" i="49" s="1"/>
  <c r="R127" i="49"/>
  <c r="F128" i="49" s="1"/>
  <c r="N127" i="49"/>
  <c r="L127" i="49"/>
  <c r="J127" i="49"/>
  <c r="H127" i="49"/>
  <c r="F127" i="49"/>
  <c r="D127" i="49"/>
  <c r="A127" i="49" s="1"/>
  <c r="T126" i="49"/>
  <c r="R126" i="49"/>
  <c r="A125" i="49"/>
  <c r="A124" i="49"/>
  <c r="A123" i="49"/>
  <c r="A122" i="49"/>
  <c r="A121" i="49"/>
  <c r="A120" i="49"/>
  <c r="A119" i="49"/>
  <c r="A118" i="49"/>
  <c r="R117" i="49"/>
  <c r="N117" i="49" s="1"/>
  <c r="R116" i="49"/>
  <c r="H117" i="49" s="1"/>
  <c r="A117" i="49" s="1"/>
  <c r="AA113" i="49"/>
  <c r="AA115" i="49" s="1"/>
  <c r="V113" i="49"/>
  <c r="N114" i="49" s="1"/>
  <c r="U113" i="49"/>
  <c r="L114" i="49" s="1"/>
  <c r="T113" i="49"/>
  <c r="J114" i="49" s="1"/>
  <c r="R113" i="49"/>
  <c r="F114" i="49" s="1"/>
  <c r="X112" i="49"/>
  <c r="V112" i="49"/>
  <c r="N113" i="49" s="1"/>
  <c r="T112" i="49"/>
  <c r="J113" i="49" s="1"/>
  <c r="R112" i="49"/>
  <c r="F113" i="49" s="1"/>
  <c r="N112" i="49"/>
  <c r="L112" i="49"/>
  <c r="J112" i="49"/>
  <c r="H112" i="49"/>
  <c r="A112" i="49" s="1"/>
  <c r="F112" i="49"/>
  <c r="D112" i="49"/>
  <c r="T111" i="49"/>
  <c r="R111" i="49"/>
  <c r="A110" i="49"/>
  <c r="A109" i="49"/>
  <c r="A108" i="49"/>
  <c r="A107" i="49"/>
  <c r="A106" i="49"/>
  <c r="A105" i="49"/>
  <c r="A104" i="49"/>
  <c r="A103" i="49"/>
  <c r="R102" i="49"/>
  <c r="N102" i="49" s="1"/>
  <c r="R101" i="49"/>
  <c r="H102" i="49" s="1"/>
  <c r="AA98" i="49"/>
  <c r="AA100" i="49" s="1"/>
  <c r="V98" i="49"/>
  <c r="N99" i="49" s="1"/>
  <c r="U98" i="49"/>
  <c r="L99" i="49" s="1"/>
  <c r="T98" i="49"/>
  <c r="J99" i="49" s="1"/>
  <c r="R98" i="49"/>
  <c r="F99" i="49" s="1"/>
  <c r="X97" i="49"/>
  <c r="V97" i="49"/>
  <c r="N98" i="49" s="1"/>
  <c r="T97" i="49"/>
  <c r="J98" i="49" s="1"/>
  <c r="R97" i="49"/>
  <c r="F98" i="49" s="1"/>
  <c r="N97" i="49"/>
  <c r="L97" i="49"/>
  <c r="J97" i="49"/>
  <c r="H97" i="49"/>
  <c r="F97" i="49"/>
  <c r="D97" i="49"/>
  <c r="A97" i="49" s="1"/>
  <c r="T96" i="49"/>
  <c r="R96" i="49"/>
  <c r="A95" i="49"/>
  <c r="A94" i="49"/>
  <c r="A93" i="49"/>
  <c r="A92" i="49"/>
  <c r="A91" i="49"/>
  <c r="A90" i="49"/>
  <c r="A89" i="49"/>
  <c r="A88" i="49"/>
  <c r="R87" i="49"/>
  <c r="N87" i="49" s="1"/>
  <c r="R86" i="49"/>
  <c r="H87" i="49" s="1"/>
  <c r="A87" i="49" s="1"/>
  <c r="AA85" i="49"/>
  <c r="F84" i="49"/>
  <c r="AA83" i="49"/>
  <c r="V83" i="49"/>
  <c r="N84" i="49" s="1"/>
  <c r="U83" i="49"/>
  <c r="L84" i="49" s="1"/>
  <c r="T83" i="49"/>
  <c r="J84" i="49" s="1"/>
  <c r="R83" i="49"/>
  <c r="X82" i="49"/>
  <c r="V82" i="49"/>
  <c r="N83" i="49" s="1"/>
  <c r="T82" i="49"/>
  <c r="J83" i="49" s="1"/>
  <c r="R82" i="49"/>
  <c r="F83" i="49" s="1"/>
  <c r="N82" i="49"/>
  <c r="L82" i="49"/>
  <c r="J82" i="49"/>
  <c r="H82" i="49"/>
  <c r="F82" i="49"/>
  <c r="D82" i="49"/>
  <c r="A82" i="49"/>
  <c r="T81" i="49"/>
  <c r="R81" i="49"/>
  <c r="C81" i="49" s="1"/>
  <c r="A81" i="49" s="1"/>
  <c r="A80" i="49"/>
  <c r="A79" i="49"/>
  <c r="A78" i="49"/>
  <c r="A77" i="49"/>
  <c r="A76" i="49"/>
  <c r="A75" i="49"/>
  <c r="A74" i="49"/>
  <c r="A73" i="49"/>
  <c r="R72" i="49"/>
  <c r="N72" i="49" s="1"/>
  <c r="R71" i="49"/>
  <c r="H72" i="49" s="1"/>
  <c r="AA68" i="49"/>
  <c r="AA70" i="49" s="1"/>
  <c r="V68" i="49"/>
  <c r="N69" i="49" s="1"/>
  <c r="U68" i="49"/>
  <c r="L69" i="49" s="1"/>
  <c r="T68" i="49"/>
  <c r="J69" i="49" s="1"/>
  <c r="R68" i="49"/>
  <c r="F69" i="49" s="1"/>
  <c r="X67" i="49"/>
  <c r="V67" i="49"/>
  <c r="N68" i="49" s="1"/>
  <c r="T67" i="49"/>
  <c r="J68" i="49" s="1"/>
  <c r="R67" i="49"/>
  <c r="F68" i="49" s="1"/>
  <c r="N67" i="49"/>
  <c r="L67" i="49"/>
  <c r="J67" i="49"/>
  <c r="H67" i="49"/>
  <c r="F67" i="49"/>
  <c r="D67" i="49"/>
  <c r="A67" i="49"/>
  <c r="T66" i="49"/>
  <c r="R66" i="49"/>
  <c r="C66" i="49" s="1"/>
  <c r="A66" i="49" s="1"/>
  <c r="A65" i="49"/>
  <c r="A64" i="49"/>
  <c r="A63" i="49"/>
  <c r="A62" i="49"/>
  <c r="A61" i="49"/>
  <c r="A60" i="49"/>
  <c r="A59" i="49"/>
  <c r="A58" i="49"/>
  <c r="R57" i="49"/>
  <c r="N57" i="49"/>
  <c r="R56" i="49"/>
  <c r="H57" i="49" s="1"/>
  <c r="AA53" i="49"/>
  <c r="AA55" i="49" s="1"/>
  <c r="V53" i="49"/>
  <c r="N54" i="49" s="1"/>
  <c r="U53" i="49"/>
  <c r="L54" i="49" s="1"/>
  <c r="T53" i="49"/>
  <c r="J54" i="49" s="1"/>
  <c r="R53" i="49"/>
  <c r="F54" i="49" s="1"/>
  <c r="X52" i="49"/>
  <c r="V52" i="49"/>
  <c r="N53" i="49" s="1"/>
  <c r="T52" i="49"/>
  <c r="J53" i="49" s="1"/>
  <c r="R52" i="49"/>
  <c r="F53" i="49" s="1"/>
  <c r="N52" i="49"/>
  <c r="L52" i="49"/>
  <c r="J52" i="49"/>
  <c r="H52" i="49"/>
  <c r="F52" i="49"/>
  <c r="D52" i="49"/>
  <c r="A52" i="49"/>
  <c r="AZ51" i="49"/>
  <c r="R745" i="49" s="1"/>
  <c r="AY51" i="49"/>
  <c r="R744" i="49" s="1"/>
  <c r="N745" i="49" s="1"/>
  <c r="A745" i="49" s="1"/>
  <c r="AV51" i="49"/>
  <c r="Y743" i="49" s="1"/>
  <c r="Y745" i="49" s="1"/>
  <c r="AU51" i="49"/>
  <c r="X743" i="49" s="1"/>
  <c r="X745" i="49" s="1"/>
  <c r="T745" i="49" s="1"/>
  <c r="T51" i="49"/>
  <c r="R51" i="49"/>
  <c r="AZ50" i="49"/>
  <c r="R730" i="49" s="1"/>
  <c r="AY50" i="49"/>
  <c r="R729" i="49" s="1"/>
  <c r="N730" i="49" s="1"/>
  <c r="A730" i="49" s="1"/>
  <c r="AW50" i="49"/>
  <c r="Z728" i="49" s="1"/>
  <c r="Z730" i="49" s="1"/>
  <c r="AV50" i="49"/>
  <c r="Y728" i="49" s="1"/>
  <c r="Y730" i="49" s="1"/>
  <c r="AU50" i="49"/>
  <c r="X728" i="49" s="1"/>
  <c r="X730" i="49" s="1"/>
  <c r="T730" i="49" s="1"/>
  <c r="N731" i="49" s="1"/>
  <c r="A731" i="49" s="1"/>
  <c r="A50" i="49"/>
  <c r="AZ49" i="49"/>
  <c r="R715" i="49" s="1"/>
  <c r="AY49" i="49"/>
  <c r="R714" i="49" s="1"/>
  <c r="N715" i="49" s="1"/>
  <c r="A715" i="49" s="1"/>
  <c r="AW49" i="49"/>
  <c r="Z713" i="49" s="1"/>
  <c r="Z715" i="49" s="1"/>
  <c r="AV49" i="49"/>
  <c r="Y713" i="49" s="1"/>
  <c r="Y715" i="49" s="1"/>
  <c r="AU49" i="49"/>
  <c r="X713" i="49" s="1"/>
  <c r="X715" i="49" s="1"/>
  <c r="T715" i="49" s="1"/>
  <c r="N716" i="49" s="1"/>
  <c r="A716" i="49" s="1"/>
  <c r="A49" i="49"/>
  <c r="AZ48" i="49"/>
  <c r="R700" i="49" s="1"/>
  <c r="AY48" i="49"/>
  <c r="R699" i="49" s="1"/>
  <c r="N700" i="49" s="1"/>
  <c r="A700" i="49" s="1"/>
  <c r="AV48" i="49"/>
  <c r="Y698" i="49" s="1"/>
  <c r="Y700" i="49" s="1"/>
  <c r="AU48" i="49"/>
  <c r="X698" i="49" s="1"/>
  <c r="X700" i="49" s="1"/>
  <c r="T700" i="49" s="1"/>
  <c r="A48" i="49"/>
  <c r="AZ47" i="49"/>
  <c r="R685" i="49" s="1"/>
  <c r="AY47" i="49"/>
  <c r="R684" i="49" s="1"/>
  <c r="N685" i="49" s="1"/>
  <c r="A685" i="49" s="1"/>
  <c r="AV47" i="49"/>
  <c r="Y683" i="49" s="1"/>
  <c r="Y685" i="49" s="1"/>
  <c r="AU47" i="49"/>
  <c r="X683" i="49" s="1"/>
  <c r="X685" i="49" s="1"/>
  <c r="T685" i="49" s="1"/>
  <c r="A47" i="49"/>
  <c r="AZ46" i="49"/>
  <c r="R670" i="49" s="1"/>
  <c r="AY46" i="49"/>
  <c r="R669" i="49" s="1"/>
  <c r="N670" i="49" s="1"/>
  <c r="A670" i="49" s="1"/>
  <c r="AW46" i="49"/>
  <c r="Z668" i="49" s="1"/>
  <c r="Z670" i="49" s="1"/>
  <c r="AV46" i="49"/>
  <c r="Y668" i="49" s="1"/>
  <c r="Y670" i="49" s="1"/>
  <c r="AU46" i="49"/>
  <c r="X668" i="49" s="1"/>
  <c r="X670" i="49" s="1"/>
  <c r="T670" i="49" s="1"/>
  <c r="N671" i="49" s="1"/>
  <c r="A671" i="49" s="1"/>
  <c r="A46" i="49"/>
  <c r="AZ45" i="49"/>
  <c r="R655" i="49" s="1"/>
  <c r="AY45" i="49"/>
  <c r="R654" i="49" s="1"/>
  <c r="N655" i="49" s="1"/>
  <c r="A655" i="49" s="1"/>
  <c r="AW45" i="49"/>
  <c r="Z653" i="49" s="1"/>
  <c r="Z655" i="49" s="1"/>
  <c r="AV45" i="49"/>
  <c r="Y653" i="49" s="1"/>
  <c r="Y655" i="49" s="1"/>
  <c r="AU45" i="49"/>
  <c r="X653" i="49" s="1"/>
  <c r="X655" i="49" s="1"/>
  <c r="T655" i="49" s="1"/>
  <c r="N656" i="49" s="1"/>
  <c r="A656" i="49" s="1"/>
  <c r="A45" i="49"/>
  <c r="AZ44" i="49"/>
  <c r="R640" i="49" s="1"/>
  <c r="AY44" i="49"/>
  <c r="R639" i="49" s="1"/>
  <c r="N640" i="49" s="1"/>
  <c r="A640" i="49" s="1"/>
  <c r="AV44" i="49"/>
  <c r="Y638" i="49" s="1"/>
  <c r="Y640" i="49" s="1"/>
  <c r="AU44" i="49"/>
  <c r="X638" i="49" s="1"/>
  <c r="X640" i="49" s="1"/>
  <c r="T640" i="49" s="1"/>
  <c r="A44" i="49"/>
  <c r="AZ43" i="49"/>
  <c r="R625" i="49" s="1"/>
  <c r="AY43" i="49"/>
  <c r="R624" i="49" s="1"/>
  <c r="N625" i="49" s="1"/>
  <c r="A625" i="49" s="1"/>
  <c r="AV43" i="49"/>
  <c r="Y623" i="49" s="1"/>
  <c r="Y625" i="49" s="1"/>
  <c r="AU43" i="49"/>
  <c r="X623" i="49" s="1"/>
  <c r="X625" i="49" s="1"/>
  <c r="T625" i="49" s="1"/>
  <c r="A43" i="49"/>
  <c r="AZ42" i="49"/>
  <c r="R610" i="49" s="1"/>
  <c r="AY42" i="49"/>
  <c r="R609" i="49" s="1"/>
  <c r="N610" i="49" s="1"/>
  <c r="A610" i="49" s="1"/>
  <c r="AW42" i="49"/>
  <c r="Z608" i="49" s="1"/>
  <c r="Z610" i="49" s="1"/>
  <c r="AV42" i="49"/>
  <c r="Y608" i="49" s="1"/>
  <c r="Y610" i="49" s="1"/>
  <c r="AU42" i="49"/>
  <c r="X608" i="49" s="1"/>
  <c r="X610" i="49" s="1"/>
  <c r="T610" i="49" s="1"/>
  <c r="N611" i="49" s="1"/>
  <c r="A611" i="49" s="1"/>
  <c r="R42" i="49"/>
  <c r="N42" i="49" s="1"/>
  <c r="AZ41" i="49"/>
  <c r="R595" i="49" s="1"/>
  <c r="AY41" i="49"/>
  <c r="R594" i="49" s="1"/>
  <c r="N595" i="49" s="1"/>
  <c r="A595" i="49" s="1"/>
  <c r="AV41" i="49"/>
  <c r="Y593" i="49" s="1"/>
  <c r="Y595" i="49" s="1"/>
  <c r="AU41" i="49"/>
  <c r="X593" i="49" s="1"/>
  <c r="X595" i="49" s="1"/>
  <c r="T595" i="49" s="1"/>
  <c r="R41" i="49"/>
  <c r="H42" i="49" s="1"/>
  <c r="AZ40" i="49"/>
  <c r="R580" i="49" s="1"/>
  <c r="AY40" i="49"/>
  <c r="R579" i="49" s="1"/>
  <c r="N580" i="49" s="1"/>
  <c r="A580" i="49" s="1"/>
  <c r="AW40" i="49"/>
  <c r="Z578" i="49" s="1"/>
  <c r="Z580" i="49" s="1"/>
  <c r="AV40" i="49"/>
  <c r="Y578" i="49" s="1"/>
  <c r="Y580" i="49" s="1"/>
  <c r="AU40" i="49"/>
  <c r="X578" i="49" s="1"/>
  <c r="X580" i="49" s="1"/>
  <c r="T580" i="49" s="1"/>
  <c r="N581" i="49" s="1"/>
  <c r="A581" i="49" s="1"/>
  <c r="AA40" i="49"/>
  <c r="AZ39" i="49"/>
  <c r="R565" i="49" s="1"/>
  <c r="AY39" i="49"/>
  <c r="R564" i="49" s="1"/>
  <c r="N565" i="49" s="1"/>
  <c r="A565" i="49" s="1"/>
  <c r="AV39" i="49"/>
  <c r="Y563" i="49" s="1"/>
  <c r="Y565" i="49" s="1"/>
  <c r="AU39" i="49"/>
  <c r="X563" i="49" s="1"/>
  <c r="X565" i="49" s="1"/>
  <c r="T565" i="49" s="1"/>
  <c r="AZ38" i="49"/>
  <c r="R550" i="49" s="1"/>
  <c r="AY38" i="49"/>
  <c r="R549" i="49" s="1"/>
  <c r="N550" i="49" s="1"/>
  <c r="A550" i="49" s="1"/>
  <c r="AV38" i="49"/>
  <c r="Y548" i="49" s="1"/>
  <c r="Y550" i="49" s="1"/>
  <c r="AU38" i="49"/>
  <c r="X548" i="49" s="1"/>
  <c r="X550" i="49" s="1"/>
  <c r="T550" i="49" s="1"/>
  <c r="AA38" i="49"/>
  <c r="V38" i="49"/>
  <c r="N39" i="49" s="1"/>
  <c r="U38" i="49"/>
  <c r="L39" i="49" s="1"/>
  <c r="T38" i="49"/>
  <c r="J39" i="49" s="1"/>
  <c r="R38" i="49"/>
  <c r="F39" i="49" s="1"/>
  <c r="AZ37" i="49"/>
  <c r="R535" i="49" s="1"/>
  <c r="AY37" i="49"/>
  <c r="R534" i="49" s="1"/>
  <c r="N535" i="49" s="1"/>
  <c r="A535" i="49" s="1"/>
  <c r="AW37" i="49"/>
  <c r="Z533" i="49" s="1"/>
  <c r="Z535" i="49" s="1"/>
  <c r="AV37" i="49"/>
  <c r="Y533" i="49" s="1"/>
  <c r="Y535" i="49" s="1"/>
  <c r="AU37" i="49"/>
  <c r="X533" i="49" s="1"/>
  <c r="X535" i="49" s="1"/>
  <c r="T535" i="49" s="1"/>
  <c r="N536" i="49" s="1"/>
  <c r="A536" i="49" s="1"/>
  <c r="X37" i="49"/>
  <c r="V37" i="49"/>
  <c r="N38" i="49" s="1"/>
  <c r="T37" i="49"/>
  <c r="J38" i="49" s="1"/>
  <c r="R37" i="49"/>
  <c r="F38" i="49" s="1"/>
  <c r="N37" i="49"/>
  <c r="L37" i="49"/>
  <c r="J37" i="49"/>
  <c r="H37" i="49"/>
  <c r="F37" i="49"/>
  <c r="D37" i="49"/>
  <c r="A37" i="49" s="1"/>
  <c r="AZ36" i="49"/>
  <c r="R520" i="49" s="1"/>
  <c r="AY36" i="49"/>
  <c r="R519" i="49" s="1"/>
  <c r="N520" i="49" s="1"/>
  <c r="A520" i="49" s="1"/>
  <c r="AW36" i="49"/>
  <c r="Z518" i="49" s="1"/>
  <c r="Z520" i="49" s="1"/>
  <c r="AV36" i="49"/>
  <c r="Y518" i="49" s="1"/>
  <c r="Y520" i="49" s="1"/>
  <c r="AU36" i="49"/>
  <c r="X518" i="49" s="1"/>
  <c r="X520" i="49" s="1"/>
  <c r="T520" i="49" s="1"/>
  <c r="N521" i="49" s="1"/>
  <c r="A521" i="49" s="1"/>
  <c r="AF36" i="49"/>
  <c r="R517" i="49" s="1"/>
  <c r="F518" i="49" s="1"/>
  <c r="T36" i="49"/>
  <c r="R36" i="49"/>
  <c r="C36" i="49" s="1"/>
  <c r="A36" i="49" s="1"/>
  <c r="AZ35" i="49"/>
  <c r="R505" i="49" s="1"/>
  <c r="AY35" i="49"/>
  <c r="R504" i="49" s="1"/>
  <c r="N505" i="49" s="1"/>
  <c r="A505" i="49" s="1"/>
  <c r="AV35" i="49"/>
  <c r="Y503" i="49" s="1"/>
  <c r="Y505" i="49" s="1"/>
  <c r="AU35" i="49"/>
  <c r="X503" i="49" s="1"/>
  <c r="X505" i="49" s="1"/>
  <c r="T505" i="49" s="1"/>
  <c r="N506" i="49" s="1"/>
  <c r="A506" i="49" s="1"/>
  <c r="A35" i="49"/>
  <c r="AZ34" i="49"/>
  <c r="R490" i="49" s="1"/>
  <c r="AY34" i="49"/>
  <c r="R489" i="49" s="1"/>
  <c r="N490" i="49" s="1"/>
  <c r="A490" i="49" s="1"/>
  <c r="AW34" i="49"/>
  <c r="Z488" i="49" s="1"/>
  <c r="Z490" i="49" s="1"/>
  <c r="AV34" i="49"/>
  <c r="Y488" i="49" s="1"/>
  <c r="Y490" i="49" s="1"/>
  <c r="AU34" i="49"/>
  <c r="X488" i="49" s="1"/>
  <c r="X490" i="49" s="1"/>
  <c r="T490" i="49" s="1"/>
  <c r="N491" i="49" s="1"/>
  <c r="A491" i="49" s="1"/>
  <c r="A34" i="49"/>
  <c r="AZ33" i="49"/>
  <c r="R475" i="49" s="1"/>
  <c r="AY33" i="49"/>
  <c r="R474" i="49" s="1"/>
  <c r="N475" i="49" s="1"/>
  <c r="A475" i="49" s="1"/>
  <c r="AV33" i="49"/>
  <c r="Y473" i="49" s="1"/>
  <c r="Y475" i="49" s="1"/>
  <c r="AU33" i="49"/>
  <c r="X473" i="49" s="1"/>
  <c r="X475" i="49" s="1"/>
  <c r="T475" i="49" s="1"/>
  <c r="A33" i="49"/>
  <c r="AZ32" i="49"/>
  <c r="R460" i="49" s="1"/>
  <c r="AY32" i="49"/>
  <c r="R459" i="49" s="1"/>
  <c r="N460" i="49" s="1"/>
  <c r="A460" i="49" s="1"/>
  <c r="AW32" i="49"/>
  <c r="Z458" i="49" s="1"/>
  <c r="Z460" i="49" s="1"/>
  <c r="AV32" i="49"/>
  <c r="Y458" i="49" s="1"/>
  <c r="Y460" i="49" s="1"/>
  <c r="AU32" i="49"/>
  <c r="X458" i="49" s="1"/>
  <c r="X460" i="49" s="1"/>
  <c r="T460" i="49" s="1"/>
  <c r="N461" i="49" s="1"/>
  <c r="A461" i="49" s="1"/>
  <c r="A32" i="49"/>
  <c r="AZ31" i="49"/>
  <c r="R445" i="49" s="1"/>
  <c r="AY31" i="49"/>
  <c r="R444" i="49" s="1"/>
  <c r="N445" i="49" s="1"/>
  <c r="A445" i="49" s="1"/>
  <c r="AV31" i="49"/>
  <c r="Y443" i="49" s="1"/>
  <c r="Y445" i="49" s="1"/>
  <c r="AU31" i="49"/>
  <c r="X443" i="49" s="1"/>
  <c r="X445" i="49" s="1"/>
  <c r="T445" i="49" s="1"/>
  <c r="N446" i="49" s="1"/>
  <c r="A446" i="49" s="1"/>
  <c r="A31" i="49"/>
  <c r="AZ30" i="49"/>
  <c r="R430" i="49" s="1"/>
  <c r="AY30" i="49"/>
  <c r="R429" i="49" s="1"/>
  <c r="N430" i="49" s="1"/>
  <c r="A430" i="49" s="1"/>
  <c r="AW30" i="49"/>
  <c r="Z428" i="49" s="1"/>
  <c r="Z430" i="49" s="1"/>
  <c r="AV30" i="49"/>
  <c r="Y428" i="49" s="1"/>
  <c r="Y430" i="49" s="1"/>
  <c r="AU30" i="49"/>
  <c r="X428" i="49" s="1"/>
  <c r="X430" i="49" s="1"/>
  <c r="T430" i="49" s="1"/>
  <c r="N431" i="49" s="1"/>
  <c r="A431" i="49" s="1"/>
  <c r="A30" i="49"/>
  <c r="AZ29" i="49"/>
  <c r="R415" i="49" s="1"/>
  <c r="AY29" i="49"/>
  <c r="R414" i="49" s="1"/>
  <c r="N415" i="49" s="1"/>
  <c r="A415" i="49" s="1"/>
  <c r="AV29" i="49"/>
  <c r="Y413" i="49" s="1"/>
  <c r="Y415" i="49" s="1"/>
  <c r="AU29" i="49"/>
  <c r="X413" i="49" s="1"/>
  <c r="X415" i="49" s="1"/>
  <c r="T415" i="49" s="1"/>
  <c r="A29" i="49"/>
  <c r="AZ28" i="49"/>
  <c r="R400" i="49" s="1"/>
  <c r="AY28" i="49"/>
  <c r="R399" i="49" s="1"/>
  <c r="N400" i="49" s="1"/>
  <c r="A400" i="49" s="1"/>
  <c r="AV28" i="49"/>
  <c r="AU28" i="49"/>
  <c r="X398" i="49" s="1"/>
  <c r="X400" i="49" s="1"/>
  <c r="T400" i="49" s="1"/>
  <c r="N401" i="49" s="1"/>
  <c r="A401" i="49" s="1"/>
  <c r="A28" i="49"/>
  <c r="AZ27" i="49"/>
  <c r="R385" i="49" s="1"/>
  <c r="AY27" i="49"/>
  <c r="R384" i="49" s="1"/>
  <c r="N385" i="49" s="1"/>
  <c r="A385" i="49" s="1"/>
  <c r="AV27" i="49"/>
  <c r="Y383" i="49" s="1"/>
  <c r="Y385" i="49" s="1"/>
  <c r="AU27" i="49"/>
  <c r="X383" i="49" s="1"/>
  <c r="X385" i="49" s="1"/>
  <c r="T385" i="49" s="1"/>
  <c r="R27" i="49"/>
  <c r="N27" i="49" s="1"/>
  <c r="AZ26" i="49"/>
  <c r="R370" i="49" s="1"/>
  <c r="AY26" i="49"/>
  <c r="R369" i="49" s="1"/>
  <c r="N370" i="49" s="1"/>
  <c r="A370" i="49" s="1"/>
  <c r="AW26" i="49"/>
  <c r="Z368" i="49" s="1"/>
  <c r="Z370" i="49" s="1"/>
  <c r="AV26" i="49"/>
  <c r="Y368" i="49" s="1"/>
  <c r="Y370" i="49" s="1"/>
  <c r="AU26" i="49"/>
  <c r="X368" i="49" s="1"/>
  <c r="X370" i="49" s="1"/>
  <c r="T370" i="49" s="1"/>
  <c r="N371" i="49" s="1"/>
  <c r="A371" i="49" s="1"/>
  <c r="R26" i="49"/>
  <c r="H27" i="49" s="1"/>
  <c r="AZ25" i="49"/>
  <c r="R355" i="49" s="1"/>
  <c r="AY25" i="49"/>
  <c r="R354" i="49" s="1"/>
  <c r="N355" i="49" s="1"/>
  <c r="A355" i="49" s="1"/>
  <c r="AW25" i="49"/>
  <c r="Z353" i="49" s="1"/>
  <c r="Z355" i="49" s="1"/>
  <c r="AV25" i="49"/>
  <c r="Y353" i="49" s="1"/>
  <c r="Y355" i="49" s="1"/>
  <c r="AU25" i="49"/>
  <c r="X353" i="49" s="1"/>
  <c r="X355" i="49" s="1"/>
  <c r="T355" i="49" s="1"/>
  <c r="N356" i="49" s="1"/>
  <c r="A356" i="49" s="1"/>
  <c r="AZ24" i="49"/>
  <c r="R340" i="49" s="1"/>
  <c r="AY24" i="49"/>
  <c r="R339" i="49" s="1"/>
  <c r="N340" i="49" s="1"/>
  <c r="A340" i="49" s="1"/>
  <c r="AV24" i="49"/>
  <c r="AU24" i="49"/>
  <c r="X338" i="49" s="1"/>
  <c r="X340" i="49" s="1"/>
  <c r="T340" i="49" s="1"/>
  <c r="AZ23" i="49"/>
  <c r="R325" i="49" s="1"/>
  <c r="AY23" i="49"/>
  <c r="R324" i="49" s="1"/>
  <c r="N325" i="49" s="1"/>
  <c r="A325" i="49" s="1"/>
  <c r="AW23" i="49"/>
  <c r="Z323" i="49" s="1"/>
  <c r="Z325" i="49" s="1"/>
  <c r="AV23" i="49"/>
  <c r="Y323" i="49" s="1"/>
  <c r="Y325" i="49" s="1"/>
  <c r="AU23" i="49"/>
  <c r="X323" i="49" s="1"/>
  <c r="X325" i="49" s="1"/>
  <c r="T325" i="49" s="1"/>
  <c r="N326" i="49" s="1"/>
  <c r="A326" i="49" s="1"/>
  <c r="AA23" i="49"/>
  <c r="AA25" i="49" s="1"/>
  <c r="V23" i="49"/>
  <c r="N24" i="49" s="1"/>
  <c r="U23" i="49"/>
  <c r="L24" i="49" s="1"/>
  <c r="T23" i="49"/>
  <c r="J24" i="49" s="1"/>
  <c r="R23" i="49"/>
  <c r="F24" i="49" s="1"/>
  <c r="AZ22" i="49"/>
  <c r="R310" i="49" s="1"/>
  <c r="AY22" i="49"/>
  <c r="R309" i="49" s="1"/>
  <c r="N310" i="49" s="1"/>
  <c r="A310" i="49" s="1"/>
  <c r="AW22" i="49"/>
  <c r="Z308" i="49" s="1"/>
  <c r="Z310" i="49" s="1"/>
  <c r="AV22" i="49"/>
  <c r="Y308" i="49" s="1"/>
  <c r="Y310" i="49" s="1"/>
  <c r="AU22" i="49"/>
  <c r="X308" i="49" s="1"/>
  <c r="X310" i="49" s="1"/>
  <c r="T310" i="49" s="1"/>
  <c r="N311" i="49" s="1"/>
  <c r="A311" i="49" s="1"/>
  <c r="X22" i="49"/>
  <c r="V22" i="49"/>
  <c r="N23" i="49" s="1"/>
  <c r="T22" i="49"/>
  <c r="J23" i="49" s="1"/>
  <c r="R22" i="49"/>
  <c r="F23" i="49" s="1"/>
  <c r="A23" i="49" s="1"/>
  <c r="N22" i="49"/>
  <c r="L22" i="49"/>
  <c r="J22" i="49"/>
  <c r="H22" i="49"/>
  <c r="F22" i="49"/>
  <c r="D22" i="49"/>
  <c r="A22" i="49" s="1"/>
  <c r="AZ21" i="49"/>
  <c r="R295" i="49" s="1"/>
  <c r="AY21" i="49"/>
  <c r="R294" i="49" s="1"/>
  <c r="N295" i="49" s="1"/>
  <c r="A295" i="49" s="1"/>
  <c r="AV21" i="49"/>
  <c r="Y293" i="49" s="1"/>
  <c r="Y295" i="49" s="1"/>
  <c r="AU21" i="49"/>
  <c r="X293" i="49" s="1"/>
  <c r="X295" i="49" s="1"/>
  <c r="T295" i="49" s="1"/>
  <c r="N296" i="49" s="1"/>
  <c r="A296" i="49" s="1"/>
  <c r="T21" i="49"/>
  <c r="R21" i="49"/>
  <c r="AZ20" i="49"/>
  <c r="R280" i="49" s="1"/>
  <c r="AY20" i="49"/>
  <c r="R279" i="49" s="1"/>
  <c r="N280" i="49" s="1"/>
  <c r="A280" i="49" s="1"/>
  <c r="AV20" i="49"/>
  <c r="Y278" i="49" s="1"/>
  <c r="Y280" i="49" s="1"/>
  <c r="AU20" i="49"/>
  <c r="X278" i="49" s="1"/>
  <c r="X280" i="49" s="1"/>
  <c r="T280" i="49" s="1"/>
  <c r="A20" i="49"/>
  <c r="AZ19" i="49"/>
  <c r="R265" i="49" s="1"/>
  <c r="AY19" i="49"/>
  <c r="R264" i="49" s="1"/>
  <c r="N265" i="49" s="1"/>
  <c r="A265" i="49" s="1"/>
  <c r="AV19" i="49"/>
  <c r="Y263" i="49" s="1"/>
  <c r="Y265" i="49" s="1"/>
  <c r="AU19" i="49"/>
  <c r="X263" i="49" s="1"/>
  <c r="X265" i="49" s="1"/>
  <c r="T265" i="49" s="1"/>
  <c r="A19" i="49"/>
  <c r="AZ18" i="49"/>
  <c r="R250" i="49" s="1"/>
  <c r="AY18" i="49"/>
  <c r="R249" i="49" s="1"/>
  <c r="N250" i="49" s="1"/>
  <c r="A250" i="49" s="1"/>
  <c r="AV18" i="49"/>
  <c r="Y248" i="49" s="1"/>
  <c r="Y250" i="49" s="1"/>
  <c r="AU18" i="49"/>
  <c r="X248" i="49" s="1"/>
  <c r="X250" i="49" s="1"/>
  <c r="T250" i="49" s="1"/>
  <c r="N251" i="49" s="1"/>
  <c r="A251" i="49" s="1"/>
  <c r="A18" i="49"/>
  <c r="AZ17" i="49"/>
  <c r="R235" i="49" s="1"/>
  <c r="AY17" i="49"/>
  <c r="R234" i="49" s="1"/>
  <c r="N235" i="49" s="1"/>
  <c r="A235" i="49" s="1"/>
  <c r="AW17" i="49"/>
  <c r="Z233" i="49" s="1"/>
  <c r="Z235" i="49" s="1"/>
  <c r="AV17" i="49"/>
  <c r="Y233" i="49" s="1"/>
  <c r="Y235" i="49" s="1"/>
  <c r="AU17" i="49"/>
  <c r="X233" i="49" s="1"/>
  <c r="X235" i="49" s="1"/>
  <c r="T235" i="49" s="1"/>
  <c r="N236" i="49" s="1"/>
  <c r="A236" i="49" s="1"/>
  <c r="A17" i="49"/>
  <c r="AZ16" i="49"/>
  <c r="R220" i="49" s="1"/>
  <c r="AY16" i="49"/>
  <c r="R219" i="49" s="1"/>
  <c r="N220" i="49" s="1"/>
  <c r="A220" i="49" s="1"/>
  <c r="AV16" i="49"/>
  <c r="Y218" i="49" s="1"/>
  <c r="Y220" i="49" s="1"/>
  <c r="AU16" i="49"/>
  <c r="X218" i="49" s="1"/>
  <c r="X220" i="49" s="1"/>
  <c r="T220" i="49" s="1"/>
  <c r="A16" i="49"/>
  <c r="AZ15" i="49"/>
  <c r="R205" i="49" s="1"/>
  <c r="AY15" i="49"/>
  <c r="R204" i="49" s="1"/>
  <c r="N205" i="49" s="1"/>
  <c r="A205" i="49" s="1"/>
  <c r="AV15" i="49"/>
  <c r="AU15" i="49"/>
  <c r="X203" i="49" s="1"/>
  <c r="X205" i="49" s="1"/>
  <c r="T205" i="49" s="1"/>
  <c r="N206" i="49" s="1"/>
  <c r="A206" i="49" s="1"/>
  <c r="A15" i="49"/>
  <c r="AZ14" i="49"/>
  <c r="R190" i="49" s="1"/>
  <c r="AY14" i="49"/>
  <c r="R189" i="49" s="1"/>
  <c r="N190" i="49" s="1"/>
  <c r="A190" i="49" s="1"/>
  <c r="AV14" i="49"/>
  <c r="Z188" i="49" s="1"/>
  <c r="Z190" i="49" s="1"/>
  <c r="AU14" i="49"/>
  <c r="X188" i="49" s="1"/>
  <c r="X190" i="49" s="1"/>
  <c r="A14" i="49"/>
  <c r="AZ13" i="49"/>
  <c r="R175" i="49" s="1"/>
  <c r="AY13" i="49"/>
  <c r="R174" i="49" s="1"/>
  <c r="N175" i="49" s="1"/>
  <c r="A175" i="49" s="1"/>
  <c r="AV13" i="49"/>
  <c r="Y173" i="49" s="1"/>
  <c r="Y175" i="49" s="1"/>
  <c r="AU13" i="49"/>
  <c r="X173" i="49" s="1"/>
  <c r="X175" i="49" s="1"/>
  <c r="T175" i="49" s="1"/>
  <c r="N176" i="49" s="1"/>
  <c r="A176" i="49" s="1"/>
  <c r="A13" i="49"/>
  <c r="AZ12" i="49"/>
  <c r="R160" i="49" s="1"/>
  <c r="AY12" i="49"/>
  <c r="R159" i="49" s="1"/>
  <c r="N160" i="49" s="1"/>
  <c r="A160" i="49" s="1"/>
  <c r="AV12" i="49"/>
  <c r="AW12" i="49" s="1"/>
  <c r="Z158" i="49" s="1"/>
  <c r="Z160" i="49" s="1"/>
  <c r="AU12" i="49"/>
  <c r="X158" i="49" s="1"/>
  <c r="X160" i="49" s="1"/>
  <c r="T160" i="49" s="1"/>
  <c r="R12" i="49"/>
  <c r="N12" i="49" s="1"/>
  <c r="AZ11" i="49"/>
  <c r="R145" i="49" s="1"/>
  <c r="AY11" i="49"/>
  <c r="R144" i="49" s="1"/>
  <c r="N145" i="49" s="1"/>
  <c r="A145" i="49" s="1"/>
  <c r="AV11" i="49"/>
  <c r="Y143" i="49" s="1"/>
  <c r="Y145" i="49" s="1"/>
  <c r="AU11" i="49"/>
  <c r="X143" i="49" s="1"/>
  <c r="X145" i="49" s="1"/>
  <c r="T145" i="49" s="1"/>
  <c r="R11" i="49"/>
  <c r="H12" i="49" s="1"/>
  <c r="A12" i="49" s="1"/>
  <c r="AZ10" i="49"/>
  <c r="R130" i="49" s="1"/>
  <c r="AY10" i="49"/>
  <c r="R129" i="49" s="1"/>
  <c r="N130" i="49" s="1"/>
  <c r="A130" i="49" s="1"/>
  <c r="AV10" i="49"/>
  <c r="Y128" i="49" s="1"/>
  <c r="Y130" i="49" s="1"/>
  <c r="AU10" i="49"/>
  <c r="X128" i="49" s="1"/>
  <c r="X130" i="49" s="1"/>
  <c r="AZ9" i="49"/>
  <c r="R115" i="49" s="1"/>
  <c r="AY9" i="49"/>
  <c r="R114" i="49" s="1"/>
  <c r="N115" i="49" s="1"/>
  <c r="A115" i="49" s="1"/>
  <c r="AV9" i="49"/>
  <c r="Y113" i="49" s="1"/>
  <c r="Y115" i="49" s="1"/>
  <c r="AU9" i="49"/>
  <c r="X113" i="49" s="1"/>
  <c r="X115" i="49" s="1"/>
  <c r="AZ8" i="49"/>
  <c r="R100" i="49" s="1"/>
  <c r="AY8" i="49"/>
  <c r="R99" i="49" s="1"/>
  <c r="N100" i="49" s="1"/>
  <c r="A100" i="49" s="1"/>
  <c r="AV8" i="49"/>
  <c r="Y98" i="49" s="1"/>
  <c r="Y100" i="49" s="1"/>
  <c r="AU8" i="49"/>
  <c r="X98" i="49" s="1"/>
  <c r="X100" i="49" s="1"/>
  <c r="AA8" i="49"/>
  <c r="AA10" i="49" s="1"/>
  <c r="V8" i="49"/>
  <c r="N9" i="49" s="1"/>
  <c r="U8" i="49"/>
  <c r="L9" i="49" s="1"/>
  <c r="T8" i="49"/>
  <c r="J9" i="49" s="1"/>
  <c r="R8" i="49"/>
  <c r="F9" i="49" s="1"/>
  <c r="AZ7" i="49"/>
  <c r="R85" i="49" s="1"/>
  <c r="AY7" i="49"/>
  <c r="R84" i="49" s="1"/>
  <c r="N85" i="49" s="1"/>
  <c r="A85" i="49" s="1"/>
  <c r="AV7" i="49"/>
  <c r="Y83" i="49" s="1"/>
  <c r="Y85" i="49" s="1"/>
  <c r="AU7" i="49"/>
  <c r="X83" i="49" s="1"/>
  <c r="X85" i="49" s="1"/>
  <c r="T85" i="49" s="1"/>
  <c r="X7" i="49"/>
  <c r="V7" i="49"/>
  <c r="N8" i="49" s="1"/>
  <c r="T7" i="49"/>
  <c r="J8" i="49" s="1"/>
  <c r="R7" i="49"/>
  <c r="F8" i="49" s="1"/>
  <c r="N7" i="49"/>
  <c r="L7" i="49"/>
  <c r="J7" i="49"/>
  <c r="H7" i="49"/>
  <c r="F7" i="49"/>
  <c r="D7" i="49"/>
  <c r="A7" i="49" s="1"/>
  <c r="AZ6" i="49"/>
  <c r="R70" i="49" s="1"/>
  <c r="AY6" i="49"/>
  <c r="R69" i="49" s="1"/>
  <c r="N70" i="49" s="1"/>
  <c r="A70" i="49" s="1"/>
  <c r="AW6" i="49"/>
  <c r="Z68" i="49" s="1"/>
  <c r="Z70" i="49" s="1"/>
  <c r="AV6" i="49"/>
  <c r="Y68" i="49" s="1"/>
  <c r="Y70" i="49" s="1"/>
  <c r="AU6" i="49"/>
  <c r="X68" i="49" s="1"/>
  <c r="X70" i="49" s="1"/>
  <c r="T70" i="49" s="1"/>
  <c r="T6" i="49"/>
  <c r="R6" i="49"/>
  <c r="C6" i="49" s="1"/>
  <c r="A6" i="49" s="1"/>
  <c r="AZ5" i="49"/>
  <c r="R55" i="49" s="1"/>
  <c r="AY5" i="49"/>
  <c r="R54" i="49" s="1"/>
  <c r="N55" i="49" s="1"/>
  <c r="A55" i="49" s="1"/>
  <c r="AV5" i="49"/>
  <c r="Y53" i="49" s="1"/>
  <c r="Y55" i="49" s="1"/>
  <c r="AU5" i="49"/>
  <c r="X53" i="49" s="1"/>
  <c r="X55" i="49" s="1"/>
  <c r="AZ4" i="49"/>
  <c r="R40" i="49" s="1"/>
  <c r="AY4" i="49"/>
  <c r="R39" i="49" s="1"/>
  <c r="N40" i="49" s="1"/>
  <c r="A40" i="49" s="1"/>
  <c r="AV4" i="49"/>
  <c r="AW4" i="49" s="1"/>
  <c r="Z38" i="49" s="1"/>
  <c r="Z40" i="49" s="1"/>
  <c r="AU4" i="49"/>
  <c r="X38" i="49" s="1"/>
  <c r="X40" i="49" s="1"/>
  <c r="AZ3" i="49"/>
  <c r="R25" i="49" s="1"/>
  <c r="AY3" i="49"/>
  <c r="R24" i="49" s="1"/>
  <c r="N25" i="49" s="1"/>
  <c r="A25" i="49" s="1"/>
  <c r="AV3" i="49"/>
  <c r="Y23" i="49" s="1"/>
  <c r="Y25" i="49" s="1"/>
  <c r="AU3" i="49"/>
  <c r="X23" i="49" s="1"/>
  <c r="X25" i="49" s="1"/>
  <c r="T25" i="49" s="1"/>
  <c r="N26" i="49" s="1"/>
  <c r="A26" i="49" s="1"/>
  <c r="AZ2" i="49"/>
  <c r="R10" i="49" s="1"/>
  <c r="AY2" i="49"/>
  <c r="R9" i="49" s="1"/>
  <c r="N10" i="49" s="1"/>
  <c r="A10" i="49" s="1"/>
  <c r="AV2" i="49"/>
  <c r="AW2" i="49" s="1"/>
  <c r="Z8" i="49" s="1"/>
  <c r="Z10" i="49" s="1"/>
  <c r="AU2" i="49"/>
  <c r="X8" i="49" s="1"/>
  <c r="X10" i="49" s="1"/>
  <c r="A754" i="48"/>
  <c r="A753" i="48"/>
  <c r="A752" i="48"/>
  <c r="A751" i="48"/>
  <c r="A750" i="48"/>
  <c r="A749" i="48"/>
  <c r="A748" i="48"/>
  <c r="R747" i="48"/>
  <c r="N747" i="48" s="1"/>
  <c r="R746" i="48"/>
  <c r="H747" i="48" s="1"/>
  <c r="AA743" i="48"/>
  <c r="AA745" i="48" s="1"/>
  <c r="V743" i="48"/>
  <c r="N744" i="48" s="1"/>
  <c r="U743" i="48"/>
  <c r="L744" i="48" s="1"/>
  <c r="T743" i="48"/>
  <c r="J744" i="48" s="1"/>
  <c r="R743" i="48"/>
  <c r="F744" i="48" s="1"/>
  <c r="X742" i="48"/>
  <c r="V742" i="48"/>
  <c r="N743" i="48" s="1"/>
  <c r="T742" i="48"/>
  <c r="J743" i="48" s="1"/>
  <c r="N742" i="48"/>
  <c r="L742" i="48"/>
  <c r="J742" i="48"/>
  <c r="H742" i="48"/>
  <c r="F742" i="48"/>
  <c r="D742" i="48"/>
  <c r="A742" i="48" s="1"/>
  <c r="T741" i="48"/>
  <c r="R741" i="48"/>
  <c r="A740" i="48"/>
  <c r="A739" i="48"/>
  <c r="A738" i="48"/>
  <c r="A737" i="48"/>
  <c r="A736" i="48"/>
  <c r="A735" i="48"/>
  <c r="A734" i="48"/>
  <c r="A733" i="48"/>
  <c r="R732" i="48"/>
  <c r="N732" i="48" s="1"/>
  <c r="R731" i="48"/>
  <c r="H732" i="48" s="1"/>
  <c r="AA728" i="48"/>
  <c r="AA730" i="48" s="1"/>
  <c r="V728" i="48"/>
  <c r="N729" i="48" s="1"/>
  <c r="U728" i="48"/>
  <c r="L729" i="48" s="1"/>
  <c r="T728" i="48"/>
  <c r="J729" i="48" s="1"/>
  <c r="R728" i="48"/>
  <c r="F729" i="48" s="1"/>
  <c r="X727" i="48"/>
  <c r="V727" i="48"/>
  <c r="N728" i="48" s="1"/>
  <c r="T727" i="48"/>
  <c r="J728" i="48" s="1"/>
  <c r="N727" i="48"/>
  <c r="L727" i="48"/>
  <c r="J727" i="48"/>
  <c r="H727" i="48"/>
  <c r="F727" i="48"/>
  <c r="D727" i="48"/>
  <c r="T726" i="48"/>
  <c r="R726" i="48"/>
  <c r="A725" i="48"/>
  <c r="A724" i="48"/>
  <c r="A723" i="48"/>
  <c r="A722" i="48"/>
  <c r="A721" i="48"/>
  <c r="A720" i="48"/>
  <c r="A719" i="48"/>
  <c r="A718" i="48"/>
  <c r="R717" i="48"/>
  <c r="N717" i="48" s="1"/>
  <c r="R716" i="48"/>
  <c r="H717" i="48" s="1"/>
  <c r="A717" i="48" s="1"/>
  <c r="AA713" i="48"/>
  <c r="AA715" i="48" s="1"/>
  <c r="V713" i="48"/>
  <c r="N714" i="48" s="1"/>
  <c r="U713" i="48"/>
  <c r="L714" i="48" s="1"/>
  <c r="T713" i="48"/>
  <c r="J714" i="48" s="1"/>
  <c r="R713" i="48"/>
  <c r="F714" i="48" s="1"/>
  <c r="X712" i="48"/>
  <c r="V712" i="48"/>
  <c r="N713" i="48" s="1"/>
  <c r="T712" i="48"/>
  <c r="J713" i="48" s="1"/>
  <c r="N712" i="48"/>
  <c r="L712" i="48"/>
  <c r="J712" i="48"/>
  <c r="H712" i="48"/>
  <c r="F712" i="48"/>
  <c r="D712" i="48"/>
  <c r="T711" i="48"/>
  <c r="C711" i="48" s="1"/>
  <c r="A711" i="48" s="1"/>
  <c r="R711" i="48"/>
  <c r="A710" i="48"/>
  <c r="A709" i="48"/>
  <c r="A708" i="48"/>
  <c r="A707" i="48"/>
  <c r="A706" i="48"/>
  <c r="A705" i="48"/>
  <c r="A704" i="48"/>
  <c r="A703" i="48"/>
  <c r="R702" i="48"/>
  <c r="N702" i="48" s="1"/>
  <c r="R701" i="48"/>
  <c r="H702" i="48" s="1"/>
  <c r="N699" i="48"/>
  <c r="AA698" i="48"/>
  <c r="AA700" i="48" s="1"/>
  <c r="V698" i="48"/>
  <c r="U698" i="48"/>
  <c r="L699" i="48" s="1"/>
  <c r="T698" i="48"/>
  <c r="J699" i="48" s="1"/>
  <c r="R698" i="48"/>
  <c r="F699" i="48" s="1"/>
  <c r="X697" i="48"/>
  <c r="V697" i="48"/>
  <c r="N698" i="48" s="1"/>
  <c r="T697" i="48"/>
  <c r="J698" i="48" s="1"/>
  <c r="N697" i="48"/>
  <c r="L697" i="48"/>
  <c r="J697" i="48"/>
  <c r="H697" i="48"/>
  <c r="F697" i="48"/>
  <c r="D697" i="48"/>
  <c r="A697" i="48" s="1"/>
  <c r="T696" i="48"/>
  <c r="R696" i="48"/>
  <c r="A695" i="48"/>
  <c r="A694" i="48"/>
  <c r="A693" i="48"/>
  <c r="A692" i="48"/>
  <c r="A691" i="48"/>
  <c r="A690" i="48"/>
  <c r="A689" i="48"/>
  <c r="A688" i="48"/>
  <c r="R687" i="48"/>
  <c r="N687" i="48" s="1"/>
  <c r="R686" i="48"/>
  <c r="H687" i="48" s="1"/>
  <c r="A687" i="48" s="1"/>
  <c r="AA683" i="48"/>
  <c r="AA685" i="48" s="1"/>
  <c r="V683" i="48"/>
  <c r="N684" i="48" s="1"/>
  <c r="U683" i="48"/>
  <c r="L684" i="48" s="1"/>
  <c r="T683" i="48"/>
  <c r="J684" i="48" s="1"/>
  <c r="R683" i="48"/>
  <c r="F684" i="48" s="1"/>
  <c r="J683" i="48"/>
  <c r="X682" i="48"/>
  <c r="V682" i="48"/>
  <c r="N683" i="48" s="1"/>
  <c r="T682" i="48"/>
  <c r="N682" i="48"/>
  <c r="L682" i="48"/>
  <c r="J682" i="48"/>
  <c r="H682" i="48"/>
  <c r="F682" i="48"/>
  <c r="D682" i="48"/>
  <c r="A682" i="48" s="1"/>
  <c r="T681" i="48"/>
  <c r="C681" i="48" s="1"/>
  <c r="A681" i="48" s="1"/>
  <c r="R681" i="48"/>
  <c r="A680" i="48"/>
  <c r="A679" i="48"/>
  <c r="A678" i="48"/>
  <c r="A677" i="48"/>
  <c r="A676" i="48"/>
  <c r="A675" i="48"/>
  <c r="A674" i="48"/>
  <c r="A673" i="48"/>
  <c r="R672" i="48"/>
  <c r="N672" i="48" s="1"/>
  <c r="R671" i="48"/>
  <c r="H672" i="48" s="1"/>
  <c r="AA668" i="48"/>
  <c r="AA670" i="48" s="1"/>
  <c r="V668" i="48"/>
  <c r="N669" i="48" s="1"/>
  <c r="U668" i="48"/>
  <c r="L669" i="48" s="1"/>
  <c r="T668" i="48"/>
  <c r="J669" i="48" s="1"/>
  <c r="R668" i="48"/>
  <c r="F669" i="48" s="1"/>
  <c r="X667" i="48"/>
  <c r="V667" i="48"/>
  <c r="N668" i="48" s="1"/>
  <c r="T667" i="48"/>
  <c r="J668" i="48" s="1"/>
  <c r="N667" i="48"/>
  <c r="L667" i="48"/>
  <c r="J667" i="48"/>
  <c r="H667" i="48"/>
  <c r="F667" i="48"/>
  <c r="D667" i="48"/>
  <c r="T666" i="48"/>
  <c r="R666" i="48"/>
  <c r="A665" i="48"/>
  <c r="A664" i="48"/>
  <c r="A663" i="48"/>
  <c r="A662" i="48"/>
  <c r="A661" i="48"/>
  <c r="A660" i="48"/>
  <c r="A659" i="48"/>
  <c r="A658" i="48"/>
  <c r="R657" i="48"/>
  <c r="N657" i="48" s="1"/>
  <c r="R656" i="48"/>
  <c r="H657" i="48" s="1"/>
  <c r="A657" i="48" s="1"/>
  <c r="AA653" i="48"/>
  <c r="AA655" i="48" s="1"/>
  <c r="V653" i="48"/>
  <c r="N654" i="48" s="1"/>
  <c r="U653" i="48"/>
  <c r="L654" i="48" s="1"/>
  <c r="T653" i="48"/>
  <c r="J654" i="48" s="1"/>
  <c r="R653" i="48"/>
  <c r="F654" i="48" s="1"/>
  <c r="J653" i="48"/>
  <c r="X652" i="48"/>
  <c r="V652" i="48"/>
  <c r="N653" i="48" s="1"/>
  <c r="T652" i="48"/>
  <c r="N652" i="48"/>
  <c r="L652" i="48"/>
  <c r="J652" i="48"/>
  <c r="H652" i="48"/>
  <c r="F652" i="48"/>
  <c r="D652" i="48"/>
  <c r="T651" i="48"/>
  <c r="C651" i="48" s="1"/>
  <c r="A651" i="48" s="1"/>
  <c r="R651" i="48"/>
  <c r="A650" i="48"/>
  <c r="A649" i="48"/>
  <c r="A648" i="48"/>
  <c r="A647" i="48"/>
  <c r="A646" i="48"/>
  <c r="A645" i="48"/>
  <c r="A644" i="48"/>
  <c r="A643" i="48"/>
  <c r="R642" i="48"/>
  <c r="N642" i="48" s="1"/>
  <c r="R641" i="48"/>
  <c r="H642" i="48" s="1"/>
  <c r="N639" i="48"/>
  <c r="AA638" i="48"/>
  <c r="AA640" i="48" s="1"/>
  <c r="V638" i="48"/>
  <c r="U638" i="48"/>
  <c r="L639" i="48" s="1"/>
  <c r="T638" i="48"/>
  <c r="J639" i="48" s="1"/>
  <c r="R638" i="48"/>
  <c r="F639" i="48" s="1"/>
  <c r="X637" i="48"/>
  <c r="V637" i="48"/>
  <c r="N638" i="48" s="1"/>
  <c r="T637" i="48"/>
  <c r="J638" i="48" s="1"/>
  <c r="N637" i="48"/>
  <c r="L637" i="48"/>
  <c r="J637" i="48"/>
  <c r="H637" i="48"/>
  <c r="F637" i="48"/>
  <c r="D637" i="48"/>
  <c r="T636" i="48"/>
  <c r="R636" i="48"/>
  <c r="C636" i="48" s="1"/>
  <c r="A636" i="48" s="1"/>
  <c r="A635" i="48"/>
  <c r="A634" i="48"/>
  <c r="A633" i="48"/>
  <c r="A632" i="48"/>
  <c r="A631" i="48"/>
  <c r="A630" i="48"/>
  <c r="A629" i="48"/>
  <c r="A628" i="48"/>
  <c r="R627" i="48"/>
  <c r="N627" i="48" s="1"/>
  <c r="R626" i="48"/>
  <c r="H627" i="48" s="1"/>
  <c r="AA623" i="48"/>
  <c r="AA625" i="48" s="1"/>
  <c r="V623" i="48"/>
  <c r="N624" i="48" s="1"/>
  <c r="U623" i="48"/>
  <c r="L624" i="48" s="1"/>
  <c r="T623" i="48"/>
  <c r="J624" i="48" s="1"/>
  <c r="R623" i="48"/>
  <c r="F624" i="48" s="1"/>
  <c r="J623" i="48"/>
  <c r="X622" i="48"/>
  <c r="V622" i="48"/>
  <c r="N623" i="48" s="1"/>
  <c r="T622" i="48"/>
  <c r="N622" i="48"/>
  <c r="L622" i="48"/>
  <c r="J622" i="48"/>
  <c r="H622" i="48"/>
  <c r="F622" i="48"/>
  <c r="D622" i="48"/>
  <c r="T621" i="48"/>
  <c r="C621" i="48" s="1"/>
  <c r="A621" i="48" s="1"/>
  <c r="R621" i="48"/>
  <c r="A620" i="48"/>
  <c r="A619" i="48"/>
  <c r="A618" i="48"/>
  <c r="A617" i="48"/>
  <c r="A616" i="48"/>
  <c r="A615" i="48"/>
  <c r="A614" i="48"/>
  <c r="A613" i="48"/>
  <c r="R612" i="48"/>
  <c r="N612" i="48" s="1"/>
  <c r="R611" i="48"/>
  <c r="H612" i="48" s="1"/>
  <c r="N609" i="48"/>
  <c r="AA608" i="48"/>
  <c r="AA610" i="48" s="1"/>
  <c r="Y608" i="48"/>
  <c r="Y610" i="48" s="1"/>
  <c r="V608" i="48"/>
  <c r="U608" i="48"/>
  <c r="L609" i="48" s="1"/>
  <c r="T608" i="48"/>
  <c r="J609" i="48" s="1"/>
  <c r="R608" i="48"/>
  <c r="F609" i="48" s="1"/>
  <c r="X607" i="48"/>
  <c r="V607" i="48"/>
  <c r="N608" i="48" s="1"/>
  <c r="T607" i="48"/>
  <c r="J608" i="48" s="1"/>
  <c r="N607" i="48"/>
  <c r="L607" i="48"/>
  <c r="J607" i="48"/>
  <c r="H607" i="48"/>
  <c r="F607" i="48"/>
  <c r="D607" i="48"/>
  <c r="A607" i="48"/>
  <c r="T606" i="48"/>
  <c r="R606" i="48"/>
  <c r="C606" i="48" s="1"/>
  <c r="A606" i="48" s="1"/>
  <c r="A605" i="48"/>
  <c r="A604" i="48"/>
  <c r="A603" i="48"/>
  <c r="A602" i="48"/>
  <c r="A601" i="48"/>
  <c r="A600" i="48"/>
  <c r="A599" i="48"/>
  <c r="A598" i="48"/>
  <c r="R597" i="48"/>
  <c r="N597" i="48"/>
  <c r="R596" i="48"/>
  <c r="H597" i="48" s="1"/>
  <c r="AA595" i="48"/>
  <c r="AA593" i="48"/>
  <c r="V593" i="48"/>
  <c r="N594" i="48" s="1"/>
  <c r="U593" i="48"/>
  <c r="L594" i="48" s="1"/>
  <c r="T593" i="48"/>
  <c r="J594" i="48" s="1"/>
  <c r="R593" i="48"/>
  <c r="F594" i="48" s="1"/>
  <c r="X592" i="48"/>
  <c r="V592" i="48"/>
  <c r="N593" i="48" s="1"/>
  <c r="T592" i="48"/>
  <c r="J593" i="48" s="1"/>
  <c r="N592" i="48"/>
  <c r="L592" i="48"/>
  <c r="J592" i="48"/>
  <c r="H592" i="48"/>
  <c r="F592" i="48"/>
  <c r="D592" i="48"/>
  <c r="A592" i="48"/>
  <c r="T591" i="48"/>
  <c r="R591" i="48"/>
  <c r="C591" i="48" s="1"/>
  <c r="A591" i="48" s="1"/>
  <c r="A590" i="48"/>
  <c r="A589" i="48"/>
  <c r="A588" i="48"/>
  <c r="A587" i="48"/>
  <c r="A586" i="48"/>
  <c r="A585" i="48"/>
  <c r="A584" i="48"/>
  <c r="A583" i="48"/>
  <c r="R582" i="48"/>
  <c r="N582" i="48" s="1"/>
  <c r="R581" i="48"/>
  <c r="H582" i="48" s="1"/>
  <c r="AA580" i="48"/>
  <c r="AA578" i="48"/>
  <c r="V578" i="48"/>
  <c r="N579" i="48" s="1"/>
  <c r="U578" i="48"/>
  <c r="L579" i="48" s="1"/>
  <c r="T578" i="48"/>
  <c r="J579" i="48" s="1"/>
  <c r="R578" i="48"/>
  <c r="F579" i="48" s="1"/>
  <c r="X577" i="48"/>
  <c r="V577" i="48"/>
  <c r="N578" i="48" s="1"/>
  <c r="T577" i="48"/>
  <c r="J578" i="48" s="1"/>
  <c r="N577" i="48"/>
  <c r="L577" i="48"/>
  <c r="J577" i="48"/>
  <c r="H577" i="48"/>
  <c r="F577" i="48"/>
  <c r="D577" i="48"/>
  <c r="A577" i="48"/>
  <c r="T576" i="48"/>
  <c r="R576" i="48"/>
  <c r="A575" i="48"/>
  <c r="A574" i="48"/>
  <c r="A573" i="48"/>
  <c r="A572" i="48"/>
  <c r="A571" i="48"/>
  <c r="A570" i="48"/>
  <c r="A569" i="48"/>
  <c r="A568" i="48"/>
  <c r="R567" i="48"/>
  <c r="N567" i="48" s="1"/>
  <c r="H567" i="48"/>
  <c r="A567" i="48" s="1"/>
  <c r="R566" i="48"/>
  <c r="AA565" i="48"/>
  <c r="F564" i="48"/>
  <c r="AA563" i="48"/>
  <c r="V563" i="48"/>
  <c r="N564" i="48" s="1"/>
  <c r="U563" i="48"/>
  <c r="L564" i="48" s="1"/>
  <c r="T563" i="48"/>
  <c r="J564" i="48" s="1"/>
  <c r="R563" i="48"/>
  <c r="X562" i="48"/>
  <c r="V562" i="48"/>
  <c r="N563" i="48" s="1"/>
  <c r="T562" i="48"/>
  <c r="J563" i="48" s="1"/>
  <c r="N562" i="48"/>
  <c r="L562" i="48"/>
  <c r="J562" i="48"/>
  <c r="H562" i="48"/>
  <c r="F562" i="48"/>
  <c r="D562" i="48"/>
  <c r="A562" i="48"/>
  <c r="T561" i="48"/>
  <c r="C561" i="48" s="1"/>
  <c r="A561" i="48" s="1"/>
  <c r="R561" i="48"/>
  <c r="A560" i="48"/>
  <c r="A559" i="48"/>
  <c r="A558" i="48"/>
  <c r="A557" i="48"/>
  <c r="A556" i="48"/>
  <c r="A555" i="48"/>
  <c r="A554" i="48"/>
  <c r="A553" i="48"/>
  <c r="R552" i="48"/>
  <c r="N552" i="48" s="1"/>
  <c r="R551" i="48"/>
  <c r="H552" i="48" s="1"/>
  <c r="AA550" i="48"/>
  <c r="AA548" i="48"/>
  <c r="Y548" i="48"/>
  <c r="Y550" i="48" s="1"/>
  <c r="V548" i="48"/>
  <c r="N549" i="48" s="1"/>
  <c r="U548" i="48"/>
  <c r="L549" i="48" s="1"/>
  <c r="T548" i="48"/>
  <c r="J549" i="48" s="1"/>
  <c r="R548" i="48"/>
  <c r="F549" i="48" s="1"/>
  <c r="X547" i="48"/>
  <c r="V547" i="48"/>
  <c r="N548" i="48" s="1"/>
  <c r="T547" i="48"/>
  <c r="J548" i="48" s="1"/>
  <c r="N547" i="48"/>
  <c r="L547" i="48"/>
  <c r="J547" i="48"/>
  <c r="H547" i="48"/>
  <c r="F547" i="48"/>
  <c r="D547" i="48"/>
  <c r="A547" i="48"/>
  <c r="T546" i="48"/>
  <c r="R546" i="48"/>
  <c r="C546" i="48" s="1"/>
  <c r="A546" i="48" s="1"/>
  <c r="A545" i="48"/>
  <c r="A544" i="48"/>
  <c r="A543" i="48"/>
  <c r="A542" i="48"/>
  <c r="A541" i="48"/>
  <c r="A540" i="48"/>
  <c r="A539" i="48"/>
  <c r="A538" i="48"/>
  <c r="R537" i="48"/>
  <c r="N537" i="48" s="1"/>
  <c r="R536" i="48"/>
  <c r="H537" i="48" s="1"/>
  <c r="A537" i="48" s="1"/>
  <c r="AA535" i="48"/>
  <c r="AA533" i="48"/>
  <c r="V533" i="48"/>
  <c r="N534" i="48" s="1"/>
  <c r="U533" i="48"/>
  <c r="L534" i="48" s="1"/>
  <c r="T533" i="48"/>
  <c r="J534" i="48" s="1"/>
  <c r="R533" i="48"/>
  <c r="F534" i="48" s="1"/>
  <c r="X532" i="48"/>
  <c r="V532" i="48"/>
  <c r="N533" i="48" s="1"/>
  <c r="T532" i="48"/>
  <c r="J533" i="48" s="1"/>
  <c r="N532" i="48"/>
  <c r="L532" i="48"/>
  <c r="J532" i="48"/>
  <c r="H532" i="48"/>
  <c r="F532" i="48"/>
  <c r="D532" i="48"/>
  <c r="A532" i="48"/>
  <c r="T531" i="48"/>
  <c r="R531" i="48"/>
  <c r="C531" i="48" s="1"/>
  <c r="A531" i="48" s="1"/>
  <c r="A530" i="48"/>
  <c r="A529" i="48"/>
  <c r="A528" i="48"/>
  <c r="A527" i="48"/>
  <c r="A526" i="48"/>
  <c r="A525" i="48"/>
  <c r="A524" i="48"/>
  <c r="A523" i="48"/>
  <c r="R522" i="48"/>
  <c r="N522" i="48"/>
  <c r="R521" i="48"/>
  <c r="H522" i="48" s="1"/>
  <c r="A522" i="48" s="1"/>
  <c r="AA520" i="48"/>
  <c r="AA518" i="48"/>
  <c r="V518" i="48"/>
  <c r="N519" i="48" s="1"/>
  <c r="U518" i="48"/>
  <c r="L519" i="48" s="1"/>
  <c r="T518" i="48"/>
  <c r="J519" i="48" s="1"/>
  <c r="R518" i="48"/>
  <c r="F519" i="48" s="1"/>
  <c r="X517" i="48"/>
  <c r="V517" i="48"/>
  <c r="N518" i="48" s="1"/>
  <c r="T517" i="48"/>
  <c r="J518" i="48" s="1"/>
  <c r="N517" i="48"/>
  <c r="L517" i="48"/>
  <c r="J517" i="48"/>
  <c r="H517" i="48"/>
  <c r="F517" i="48"/>
  <c r="D517" i="48"/>
  <c r="A517" i="48"/>
  <c r="T516" i="48"/>
  <c r="C516" i="48" s="1"/>
  <c r="A516" i="48" s="1"/>
  <c r="R516" i="48"/>
  <c r="A515" i="48"/>
  <c r="A514" i="48"/>
  <c r="A513" i="48"/>
  <c r="A512" i="48"/>
  <c r="A511" i="48"/>
  <c r="A510" i="48"/>
  <c r="A509" i="48"/>
  <c r="A508" i="48"/>
  <c r="R507" i="48"/>
  <c r="N507" i="48" s="1"/>
  <c r="H507" i="48"/>
  <c r="A507" i="48" s="1"/>
  <c r="R506" i="48"/>
  <c r="AA505" i="48"/>
  <c r="F504" i="48"/>
  <c r="AA503" i="48"/>
  <c r="V503" i="48"/>
  <c r="N504" i="48" s="1"/>
  <c r="U503" i="48"/>
  <c r="L504" i="48" s="1"/>
  <c r="T503" i="48"/>
  <c r="J504" i="48" s="1"/>
  <c r="R503" i="48"/>
  <c r="X502" i="48"/>
  <c r="V502" i="48"/>
  <c r="N503" i="48" s="1"/>
  <c r="T502" i="48"/>
  <c r="J503" i="48" s="1"/>
  <c r="N502" i="48"/>
  <c r="L502" i="48"/>
  <c r="J502" i="48"/>
  <c r="H502" i="48"/>
  <c r="F502" i="48"/>
  <c r="D502" i="48"/>
  <c r="A502" i="48"/>
  <c r="T501" i="48"/>
  <c r="C501" i="48" s="1"/>
  <c r="A501" i="48" s="1"/>
  <c r="R501" i="48"/>
  <c r="A500" i="48"/>
  <c r="A499" i="48"/>
  <c r="A498" i="48"/>
  <c r="A497" i="48"/>
  <c r="A496" i="48"/>
  <c r="A495" i="48"/>
  <c r="A494" i="48"/>
  <c r="A493" i="48"/>
  <c r="R492" i="48"/>
  <c r="N492" i="48" s="1"/>
  <c r="R491" i="48"/>
  <c r="H492" i="48" s="1"/>
  <c r="AA490" i="48"/>
  <c r="AA488" i="48"/>
  <c r="V488" i="48"/>
  <c r="N489" i="48" s="1"/>
  <c r="U488" i="48"/>
  <c r="L489" i="48" s="1"/>
  <c r="T488" i="48"/>
  <c r="J489" i="48" s="1"/>
  <c r="R488" i="48"/>
  <c r="F489" i="48" s="1"/>
  <c r="X487" i="48"/>
  <c r="V487" i="48"/>
  <c r="N488" i="48" s="1"/>
  <c r="T487" i="48"/>
  <c r="J488" i="48" s="1"/>
  <c r="R487" i="48"/>
  <c r="F488" i="48" s="1"/>
  <c r="N487" i="48"/>
  <c r="L487" i="48"/>
  <c r="J487" i="48"/>
  <c r="H487" i="48"/>
  <c r="F487" i="48"/>
  <c r="A487" i="48" s="1"/>
  <c r="D487" i="48"/>
  <c r="T486" i="48"/>
  <c r="R486" i="48"/>
  <c r="A485" i="48"/>
  <c r="A484" i="48"/>
  <c r="A483" i="48"/>
  <c r="A482" i="48"/>
  <c r="A481" i="48"/>
  <c r="A480" i="48"/>
  <c r="A479" i="48"/>
  <c r="A478" i="48"/>
  <c r="R477" i="48"/>
  <c r="N477" i="48" s="1"/>
  <c r="A477" i="48" s="1"/>
  <c r="R476" i="48"/>
  <c r="H477" i="48" s="1"/>
  <c r="AA473" i="48"/>
  <c r="AA475" i="48" s="1"/>
  <c r="Y473" i="48"/>
  <c r="Y475" i="48" s="1"/>
  <c r="V473" i="48"/>
  <c r="N474" i="48" s="1"/>
  <c r="U473" i="48"/>
  <c r="L474" i="48" s="1"/>
  <c r="T473" i="48"/>
  <c r="J474" i="48" s="1"/>
  <c r="R473" i="48"/>
  <c r="F474" i="48" s="1"/>
  <c r="X472" i="48"/>
  <c r="V472" i="48"/>
  <c r="N473" i="48" s="1"/>
  <c r="T472" i="48"/>
  <c r="J473" i="48" s="1"/>
  <c r="R472" i="48"/>
  <c r="F473" i="48" s="1"/>
  <c r="N472" i="48"/>
  <c r="L472" i="48"/>
  <c r="J472" i="48"/>
  <c r="H472" i="48"/>
  <c r="F472" i="48"/>
  <c r="D472" i="48"/>
  <c r="A472" i="48"/>
  <c r="T471" i="48"/>
  <c r="R471" i="48"/>
  <c r="A470" i="48"/>
  <c r="A469" i="48"/>
  <c r="A468" i="48"/>
  <c r="A467" i="48"/>
  <c r="A466" i="48"/>
  <c r="A465" i="48"/>
  <c r="A464" i="48"/>
  <c r="A463" i="48"/>
  <c r="R462" i="48"/>
  <c r="N462" i="48" s="1"/>
  <c r="R461" i="48"/>
  <c r="H462" i="48" s="1"/>
  <c r="A462" i="48" s="1"/>
  <c r="AA460" i="48"/>
  <c r="F459" i="48"/>
  <c r="AA458" i="48"/>
  <c r="V458" i="48"/>
  <c r="N459" i="48" s="1"/>
  <c r="U458" i="48"/>
  <c r="L459" i="48" s="1"/>
  <c r="T458" i="48"/>
  <c r="J459" i="48" s="1"/>
  <c r="R458" i="48"/>
  <c r="X457" i="48"/>
  <c r="V457" i="48"/>
  <c r="N458" i="48" s="1"/>
  <c r="T457" i="48"/>
  <c r="J458" i="48" s="1"/>
  <c r="R457" i="48"/>
  <c r="F458" i="48" s="1"/>
  <c r="N457" i="48"/>
  <c r="L457" i="48"/>
  <c r="J457" i="48"/>
  <c r="H457" i="48"/>
  <c r="F457" i="48"/>
  <c r="D457" i="48"/>
  <c r="A457" i="48"/>
  <c r="T456" i="48"/>
  <c r="R456" i="48"/>
  <c r="C456" i="48" s="1"/>
  <c r="A456" i="48" s="1"/>
  <c r="A455" i="48"/>
  <c r="A454" i="48"/>
  <c r="A453" i="48"/>
  <c r="A452" i="48"/>
  <c r="A451" i="48"/>
  <c r="A450" i="48"/>
  <c r="A449" i="48"/>
  <c r="A448" i="48"/>
  <c r="R447" i="48"/>
  <c r="N447" i="48" s="1"/>
  <c r="H447" i="48"/>
  <c r="R446" i="48"/>
  <c r="AA445" i="48"/>
  <c r="F444" i="48"/>
  <c r="AA443" i="48"/>
  <c r="V443" i="48"/>
  <c r="N444" i="48" s="1"/>
  <c r="U443" i="48"/>
  <c r="L444" i="48" s="1"/>
  <c r="T443" i="48"/>
  <c r="J444" i="48" s="1"/>
  <c r="R443" i="48"/>
  <c r="X442" i="48"/>
  <c r="V442" i="48"/>
  <c r="N443" i="48" s="1"/>
  <c r="T442" i="48"/>
  <c r="J443" i="48" s="1"/>
  <c r="R442" i="48"/>
  <c r="F443" i="48" s="1"/>
  <c r="N442" i="48"/>
  <c r="L442" i="48"/>
  <c r="J442" i="48"/>
  <c r="H442" i="48"/>
  <c r="F442" i="48"/>
  <c r="D442" i="48"/>
  <c r="A442" i="48"/>
  <c r="T441" i="48"/>
  <c r="R441" i="48"/>
  <c r="C441" i="48" s="1"/>
  <c r="A441" i="48" s="1"/>
  <c r="A440" i="48"/>
  <c r="A439" i="48"/>
  <c r="A438" i="48"/>
  <c r="A437" i="48"/>
  <c r="A436" i="48"/>
  <c r="A435" i="48"/>
  <c r="A434" i="48"/>
  <c r="A433" i="48"/>
  <c r="R432" i="48"/>
  <c r="N432" i="48" s="1"/>
  <c r="H432" i="48"/>
  <c r="R431" i="48"/>
  <c r="AA430" i="48"/>
  <c r="F429" i="48"/>
  <c r="AA428" i="48"/>
  <c r="V428" i="48"/>
  <c r="N429" i="48" s="1"/>
  <c r="U428" i="48"/>
  <c r="L429" i="48" s="1"/>
  <c r="T428" i="48"/>
  <c r="J429" i="48" s="1"/>
  <c r="R428" i="48"/>
  <c r="X427" i="48"/>
  <c r="V427" i="48"/>
  <c r="N428" i="48" s="1"/>
  <c r="T427" i="48"/>
  <c r="J428" i="48" s="1"/>
  <c r="R427" i="48"/>
  <c r="F428" i="48" s="1"/>
  <c r="N427" i="48"/>
  <c r="L427" i="48"/>
  <c r="J427" i="48"/>
  <c r="H427" i="48"/>
  <c r="F427" i="48"/>
  <c r="D427" i="48"/>
  <c r="A427" i="48"/>
  <c r="T426" i="48"/>
  <c r="R426" i="48"/>
  <c r="C426" i="48" s="1"/>
  <c r="A426" i="48" s="1"/>
  <c r="A425" i="48"/>
  <c r="A424" i="48"/>
  <c r="A423" i="48"/>
  <c r="A422" i="48"/>
  <c r="A421" i="48"/>
  <c r="A420" i="48"/>
  <c r="A419" i="48"/>
  <c r="A418" i="48"/>
  <c r="R417" i="48"/>
  <c r="N417" i="48" s="1"/>
  <c r="H417" i="48"/>
  <c r="A417" i="48" s="1"/>
  <c r="R416" i="48"/>
  <c r="AA415" i="48"/>
  <c r="N414" i="48"/>
  <c r="AA413" i="48"/>
  <c r="V413" i="48"/>
  <c r="U413" i="48"/>
  <c r="L414" i="48" s="1"/>
  <c r="T413" i="48"/>
  <c r="J414" i="48" s="1"/>
  <c r="R413" i="48"/>
  <c r="F414" i="48" s="1"/>
  <c r="X412" i="48"/>
  <c r="V412" i="48"/>
  <c r="N413" i="48" s="1"/>
  <c r="T412" i="48"/>
  <c r="J413" i="48" s="1"/>
  <c r="R412" i="48"/>
  <c r="F413" i="48" s="1"/>
  <c r="N412" i="48"/>
  <c r="L412" i="48"/>
  <c r="J412" i="48"/>
  <c r="H412" i="48"/>
  <c r="F412" i="48"/>
  <c r="D412" i="48"/>
  <c r="A412" i="48" s="1"/>
  <c r="T411" i="48"/>
  <c r="R411" i="48"/>
  <c r="A410" i="48"/>
  <c r="A409" i="48"/>
  <c r="A408" i="48"/>
  <c r="A407" i="48"/>
  <c r="A406" i="48"/>
  <c r="A405" i="48"/>
  <c r="A404" i="48"/>
  <c r="A403" i="48"/>
  <c r="R402" i="48"/>
  <c r="N402" i="48" s="1"/>
  <c r="H402" i="48"/>
  <c r="A402" i="48" s="1"/>
  <c r="R401" i="48"/>
  <c r="AA400" i="48"/>
  <c r="AA398" i="48"/>
  <c r="V398" i="48"/>
  <c r="N399" i="48" s="1"/>
  <c r="U398" i="48"/>
  <c r="L399" i="48" s="1"/>
  <c r="T398" i="48"/>
  <c r="J399" i="48" s="1"/>
  <c r="R398" i="48"/>
  <c r="F399" i="48" s="1"/>
  <c r="X397" i="48"/>
  <c r="V397" i="48"/>
  <c r="N398" i="48" s="1"/>
  <c r="T397" i="48"/>
  <c r="J398" i="48" s="1"/>
  <c r="R397" i="48"/>
  <c r="F398" i="48" s="1"/>
  <c r="N397" i="48"/>
  <c r="L397" i="48"/>
  <c r="J397" i="48"/>
  <c r="H397" i="48"/>
  <c r="F397" i="48"/>
  <c r="D397" i="48"/>
  <c r="A397" i="48" s="1"/>
  <c r="T396" i="48"/>
  <c r="R396" i="48"/>
  <c r="A395" i="48"/>
  <c r="A394" i="48"/>
  <c r="A393" i="48"/>
  <c r="A392" i="48"/>
  <c r="A391" i="48"/>
  <c r="A390" i="48"/>
  <c r="A389" i="48"/>
  <c r="A388" i="48"/>
  <c r="R387" i="48"/>
  <c r="N387" i="48" s="1"/>
  <c r="R386" i="48"/>
  <c r="H387" i="48" s="1"/>
  <c r="AA385" i="48"/>
  <c r="N384" i="48"/>
  <c r="AA383" i="48"/>
  <c r="V383" i="48"/>
  <c r="U383" i="48"/>
  <c r="L384" i="48" s="1"/>
  <c r="T383" i="48"/>
  <c r="J384" i="48" s="1"/>
  <c r="R383" i="48"/>
  <c r="F384" i="48" s="1"/>
  <c r="X382" i="48"/>
  <c r="V382" i="48"/>
  <c r="N383" i="48" s="1"/>
  <c r="T382" i="48"/>
  <c r="J383" i="48" s="1"/>
  <c r="R382" i="48"/>
  <c r="F383" i="48" s="1"/>
  <c r="N382" i="48"/>
  <c r="L382" i="48"/>
  <c r="J382" i="48"/>
  <c r="H382" i="48"/>
  <c r="F382" i="48"/>
  <c r="D382" i="48"/>
  <c r="A382" i="48"/>
  <c r="T381" i="48"/>
  <c r="C381" i="48" s="1"/>
  <c r="A381" i="48" s="1"/>
  <c r="R381" i="48"/>
  <c r="A380" i="48"/>
  <c r="A379" i="48"/>
  <c r="A378" i="48"/>
  <c r="A377" i="48"/>
  <c r="A376" i="48"/>
  <c r="A375" i="48"/>
  <c r="A374" i="48"/>
  <c r="A373" i="48"/>
  <c r="R372" i="48"/>
  <c r="N372" i="48" s="1"/>
  <c r="R371" i="48"/>
  <c r="H372" i="48" s="1"/>
  <c r="AA370" i="48"/>
  <c r="F369" i="48"/>
  <c r="AA368" i="48"/>
  <c r="V368" i="48"/>
  <c r="N369" i="48" s="1"/>
  <c r="U368" i="48"/>
  <c r="L369" i="48" s="1"/>
  <c r="T368" i="48"/>
  <c r="J369" i="48" s="1"/>
  <c r="R368" i="48"/>
  <c r="X367" i="48"/>
  <c r="V367" i="48"/>
  <c r="N368" i="48" s="1"/>
  <c r="T367" i="48"/>
  <c r="J368" i="48" s="1"/>
  <c r="R367" i="48"/>
  <c r="F368" i="48" s="1"/>
  <c r="N367" i="48"/>
  <c r="L367" i="48"/>
  <c r="J367" i="48"/>
  <c r="H367" i="48"/>
  <c r="F367" i="48"/>
  <c r="D367" i="48"/>
  <c r="A367" i="48"/>
  <c r="T366" i="48"/>
  <c r="R366" i="48"/>
  <c r="C366" i="48" s="1"/>
  <c r="A366" i="48" s="1"/>
  <c r="A365" i="48"/>
  <c r="A364" i="48"/>
  <c r="A363" i="48"/>
  <c r="A362" i="48"/>
  <c r="A361" i="48"/>
  <c r="A360" i="48"/>
  <c r="A359" i="48"/>
  <c r="A358" i="48"/>
  <c r="R357" i="48"/>
  <c r="N357" i="48" s="1"/>
  <c r="R356" i="48"/>
  <c r="H357" i="48" s="1"/>
  <c r="A357" i="48" s="1"/>
  <c r="AA355" i="48"/>
  <c r="F354" i="48"/>
  <c r="AA353" i="48"/>
  <c r="V353" i="48"/>
  <c r="N354" i="48" s="1"/>
  <c r="U353" i="48"/>
  <c r="L354" i="48" s="1"/>
  <c r="T353" i="48"/>
  <c r="J354" i="48" s="1"/>
  <c r="R353" i="48"/>
  <c r="X352" i="48"/>
  <c r="V352" i="48"/>
  <c r="N353" i="48" s="1"/>
  <c r="T352" i="48"/>
  <c r="J353" i="48" s="1"/>
  <c r="R352" i="48"/>
  <c r="F353" i="48" s="1"/>
  <c r="N352" i="48"/>
  <c r="L352" i="48"/>
  <c r="J352" i="48"/>
  <c r="H352" i="48"/>
  <c r="F352" i="48"/>
  <c r="D352" i="48"/>
  <c r="A352" i="48" s="1"/>
  <c r="T351" i="48"/>
  <c r="R351" i="48"/>
  <c r="A350" i="48"/>
  <c r="A349" i="48"/>
  <c r="A348" i="48"/>
  <c r="A347" i="48"/>
  <c r="A346" i="48"/>
  <c r="A345" i="48"/>
  <c r="A344" i="48"/>
  <c r="A343" i="48"/>
  <c r="R342" i="48"/>
  <c r="N342" i="48" s="1"/>
  <c r="R341" i="48"/>
  <c r="H342" i="48" s="1"/>
  <c r="AA340" i="48"/>
  <c r="N339" i="48"/>
  <c r="AA338" i="48"/>
  <c r="V338" i="48"/>
  <c r="U338" i="48"/>
  <c r="L339" i="48" s="1"/>
  <c r="T338" i="48"/>
  <c r="J339" i="48" s="1"/>
  <c r="R338" i="48"/>
  <c r="F339" i="48" s="1"/>
  <c r="X337" i="48"/>
  <c r="V337" i="48"/>
  <c r="N338" i="48" s="1"/>
  <c r="T337" i="48"/>
  <c r="J338" i="48" s="1"/>
  <c r="R337" i="48"/>
  <c r="F338" i="48" s="1"/>
  <c r="N337" i="48"/>
  <c r="L337" i="48"/>
  <c r="J337" i="48"/>
  <c r="H337" i="48"/>
  <c r="F337" i="48"/>
  <c r="D337" i="48"/>
  <c r="A337" i="48"/>
  <c r="T336" i="48"/>
  <c r="R336" i="48"/>
  <c r="A335" i="48"/>
  <c r="A334" i="48"/>
  <c r="A333" i="48"/>
  <c r="A332" i="48"/>
  <c r="A331" i="48"/>
  <c r="A330" i="48"/>
  <c r="A329" i="48"/>
  <c r="A328" i="48"/>
  <c r="R327" i="48"/>
  <c r="N327" i="48" s="1"/>
  <c r="R326" i="48"/>
  <c r="H327" i="48" s="1"/>
  <c r="A327" i="48" s="1"/>
  <c r="AA325" i="48"/>
  <c r="AA323" i="48"/>
  <c r="V323" i="48"/>
  <c r="N324" i="48" s="1"/>
  <c r="U323" i="48"/>
  <c r="L324" i="48" s="1"/>
  <c r="T323" i="48"/>
  <c r="J324" i="48" s="1"/>
  <c r="R323" i="48"/>
  <c r="F324" i="48" s="1"/>
  <c r="X322" i="48"/>
  <c r="V322" i="48"/>
  <c r="N323" i="48" s="1"/>
  <c r="T322" i="48"/>
  <c r="J323" i="48" s="1"/>
  <c r="R322" i="48"/>
  <c r="F323" i="48" s="1"/>
  <c r="N322" i="48"/>
  <c r="L322" i="48"/>
  <c r="J322" i="48"/>
  <c r="H322" i="48"/>
  <c r="F322" i="48"/>
  <c r="D322" i="48"/>
  <c r="A322" i="48"/>
  <c r="T321" i="48"/>
  <c r="R321" i="48"/>
  <c r="A320" i="48"/>
  <c r="A319" i="48"/>
  <c r="A318" i="48"/>
  <c r="A317" i="48"/>
  <c r="A316" i="48"/>
  <c r="A315" i="48"/>
  <c r="A314" i="48"/>
  <c r="A313" i="48"/>
  <c r="R312" i="48"/>
  <c r="N312" i="48" s="1"/>
  <c r="R311" i="48"/>
  <c r="H312" i="48" s="1"/>
  <c r="A312" i="48" s="1"/>
  <c r="AA310" i="48"/>
  <c r="AA308" i="48"/>
  <c r="V308" i="48"/>
  <c r="N309" i="48" s="1"/>
  <c r="U308" i="48"/>
  <c r="L309" i="48" s="1"/>
  <c r="T308" i="48"/>
  <c r="J309" i="48" s="1"/>
  <c r="R308" i="48"/>
  <c r="F309" i="48" s="1"/>
  <c r="X307" i="48"/>
  <c r="V307" i="48"/>
  <c r="N308" i="48" s="1"/>
  <c r="T307" i="48"/>
  <c r="J308" i="48" s="1"/>
  <c r="R307" i="48"/>
  <c r="F308" i="48" s="1"/>
  <c r="N307" i="48"/>
  <c r="L307" i="48"/>
  <c r="J307" i="48"/>
  <c r="H307" i="48"/>
  <c r="F307" i="48"/>
  <c r="D307" i="48"/>
  <c r="A307" i="48"/>
  <c r="T306" i="48"/>
  <c r="R306" i="48"/>
  <c r="A305" i="48"/>
  <c r="A304" i="48"/>
  <c r="A303" i="48"/>
  <c r="A302" i="48"/>
  <c r="A301" i="48"/>
  <c r="A300" i="48"/>
  <c r="A299" i="48"/>
  <c r="A298" i="48"/>
  <c r="R297" i="48"/>
  <c r="N297" i="48" s="1"/>
  <c r="R296" i="48"/>
  <c r="H297" i="48" s="1"/>
  <c r="AA295" i="48"/>
  <c r="AA293" i="48"/>
  <c r="V293" i="48"/>
  <c r="N294" i="48" s="1"/>
  <c r="U293" i="48"/>
  <c r="L294" i="48" s="1"/>
  <c r="T293" i="48"/>
  <c r="J294" i="48" s="1"/>
  <c r="R293" i="48"/>
  <c r="F294" i="48" s="1"/>
  <c r="X292" i="48"/>
  <c r="V292" i="48"/>
  <c r="N293" i="48" s="1"/>
  <c r="T292" i="48"/>
  <c r="J293" i="48" s="1"/>
  <c r="R292" i="48"/>
  <c r="F293" i="48" s="1"/>
  <c r="N292" i="48"/>
  <c r="L292" i="48"/>
  <c r="J292" i="48"/>
  <c r="H292" i="48"/>
  <c r="F292" i="48"/>
  <c r="D292" i="48"/>
  <c r="A292" i="48"/>
  <c r="T291" i="48"/>
  <c r="R291" i="48"/>
  <c r="A290" i="48"/>
  <c r="A289" i="48"/>
  <c r="A288" i="48"/>
  <c r="A287" i="48"/>
  <c r="A286" i="48"/>
  <c r="A285" i="48"/>
  <c r="A284" i="48"/>
  <c r="A283" i="48"/>
  <c r="R282" i="48"/>
  <c r="N282" i="48" s="1"/>
  <c r="H282" i="48"/>
  <c r="R281" i="48"/>
  <c r="AA280" i="48"/>
  <c r="F279" i="48"/>
  <c r="AA278" i="48"/>
  <c r="V278" i="48"/>
  <c r="N279" i="48" s="1"/>
  <c r="U278" i="48"/>
  <c r="L279" i="48" s="1"/>
  <c r="T278" i="48"/>
  <c r="J279" i="48" s="1"/>
  <c r="R278" i="48"/>
  <c r="X277" i="48"/>
  <c r="V277" i="48"/>
  <c r="N278" i="48" s="1"/>
  <c r="T277" i="48"/>
  <c r="J278" i="48" s="1"/>
  <c r="R277" i="48"/>
  <c r="F278" i="48" s="1"/>
  <c r="N277" i="48"/>
  <c r="L277" i="48"/>
  <c r="J277" i="48"/>
  <c r="H277" i="48"/>
  <c r="F277" i="48"/>
  <c r="D277" i="48"/>
  <c r="A277" i="48"/>
  <c r="T276" i="48"/>
  <c r="R276" i="48"/>
  <c r="C276" i="48" s="1"/>
  <c r="A276" i="48" s="1"/>
  <c r="A275" i="48"/>
  <c r="A274" i="48"/>
  <c r="A273" i="48"/>
  <c r="A272" i="48"/>
  <c r="A271" i="48"/>
  <c r="A270" i="48"/>
  <c r="A269" i="48"/>
  <c r="A268" i="48"/>
  <c r="R267" i="48"/>
  <c r="N267" i="48" s="1"/>
  <c r="H267" i="48"/>
  <c r="A267" i="48" s="1"/>
  <c r="R266" i="48"/>
  <c r="AA265" i="48"/>
  <c r="F264" i="48"/>
  <c r="AA263" i="48"/>
  <c r="V263" i="48"/>
  <c r="N264" i="48" s="1"/>
  <c r="U263" i="48"/>
  <c r="L264" i="48" s="1"/>
  <c r="T263" i="48"/>
  <c r="J264" i="48" s="1"/>
  <c r="R263" i="48"/>
  <c r="X262" i="48"/>
  <c r="V262" i="48"/>
  <c r="N263" i="48" s="1"/>
  <c r="T262" i="48"/>
  <c r="J263" i="48" s="1"/>
  <c r="R262" i="48"/>
  <c r="F263" i="48" s="1"/>
  <c r="N262" i="48"/>
  <c r="L262" i="48"/>
  <c r="J262" i="48"/>
  <c r="H262" i="48"/>
  <c r="F262" i="48"/>
  <c r="D262" i="48"/>
  <c r="A262" i="48"/>
  <c r="T261" i="48"/>
  <c r="R261" i="48"/>
  <c r="C261" i="48" s="1"/>
  <c r="A261" i="48" s="1"/>
  <c r="A260" i="48"/>
  <c r="A259" i="48"/>
  <c r="A258" i="48"/>
  <c r="A257" i="48"/>
  <c r="A256" i="48"/>
  <c r="A255" i="48"/>
  <c r="A254" i="48"/>
  <c r="A253" i="48"/>
  <c r="R252" i="48"/>
  <c r="N252" i="48" s="1"/>
  <c r="H252" i="48"/>
  <c r="A252" i="48" s="1"/>
  <c r="R251" i="48"/>
  <c r="AA250" i="48"/>
  <c r="AA248" i="48"/>
  <c r="V248" i="48"/>
  <c r="N249" i="48" s="1"/>
  <c r="U248" i="48"/>
  <c r="L249" i="48" s="1"/>
  <c r="T248" i="48"/>
  <c r="J249" i="48" s="1"/>
  <c r="R248" i="48"/>
  <c r="F249" i="48" s="1"/>
  <c r="X247" i="48"/>
  <c r="V247" i="48"/>
  <c r="N248" i="48" s="1"/>
  <c r="T247" i="48"/>
  <c r="J248" i="48" s="1"/>
  <c r="R247" i="48"/>
  <c r="F248" i="48" s="1"/>
  <c r="N247" i="48"/>
  <c r="L247" i="48"/>
  <c r="J247" i="48"/>
  <c r="H247" i="48"/>
  <c r="F247" i="48"/>
  <c r="D247" i="48"/>
  <c r="A247" i="48"/>
  <c r="T246" i="48"/>
  <c r="R246" i="48"/>
  <c r="A245" i="48"/>
  <c r="A244" i="48"/>
  <c r="A243" i="48"/>
  <c r="A242" i="48"/>
  <c r="A241" i="48"/>
  <c r="A240" i="48"/>
  <c r="A239" i="48"/>
  <c r="A238" i="48"/>
  <c r="R237" i="48"/>
  <c r="N237" i="48" s="1"/>
  <c r="R236" i="48"/>
  <c r="H237" i="48" s="1"/>
  <c r="AA235" i="48"/>
  <c r="AA233" i="48"/>
  <c r="V233" i="48"/>
  <c r="N234" i="48" s="1"/>
  <c r="U233" i="48"/>
  <c r="L234" i="48" s="1"/>
  <c r="T233" i="48"/>
  <c r="J234" i="48" s="1"/>
  <c r="R233" i="48"/>
  <c r="F234" i="48" s="1"/>
  <c r="X232" i="48"/>
  <c r="V232" i="48"/>
  <c r="N233" i="48" s="1"/>
  <c r="T232" i="48"/>
  <c r="J233" i="48" s="1"/>
  <c r="R232" i="48"/>
  <c r="F233" i="48" s="1"/>
  <c r="N232" i="48"/>
  <c r="L232" i="48"/>
  <c r="J232" i="48"/>
  <c r="H232" i="48"/>
  <c r="F232" i="48"/>
  <c r="D232" i="48"/>
  <c r="A232" i="48"/>
  <c r="T231" i="48"/>
  <c r="R231" i="48"/>
  <c r="C231" i="48" s="1"/>
  <c r="A231" i="48" s="1"/>
  <c r="A230" i="48"/>
  <c r="A229" i="48"/>
  <c r="A228" i="48"/>
  <c r="A227" i="48"/>
  <c r="A226" i="48"/>
  <c r="A225" i="48"/>
  <c r="A224" i="48"/>
  <c r="A223" i="48"/>
  <c r="R222" i="48"/>
  <c r="N222" i="48" s="1"/>
  <c r="H222" i="48"/>
  <c r="R221" i="48"/>
  <c r="AA220" i="48"/>
  <c r="F219" i="48"/>
  <c r="AA218" i="48"/>
  <c r="V218" i="48"/>
  <c r="N219" i="48" s="1"/>
  <c r="U218" i="48"/>
  <c r="L219" i="48" s="1"/>
  <c r="T218" i="48"/>
  <c r="J219" i="48" s="1"/>
  <c r="R218" i="48"/>
  <c r="X217" i="48"/>
  <c r="V217" i="48"/>
  <c r="N218" i="48" s="1"/>
  <c r="T217" i="48"/>
  <c r="J218" i="48" s="1"/>
  <c r="R217" i="48"/>
  <c r="F218" i="48" s="1"/>
  <c r="N217" i="48"/>
  <c r="L217" i="48"/>
  <c r="J217" i="48"/>
  <c r="H217" i="48"/>
  <c r="F217" i="48"/>
  <c r="D217" i="48"/>
  <c r="A217" i="48"/>
  <c r="T216" i="48"/>
  <c r="R216" i="48"/>
  <c r="C216" i="48" s="1"/>
  <c r="A216" i="48" s="1"/>
  <c r="A215" i="48"/>
  <c r="A214" i="48"/>
  <c r="A213" i="48"/>
  <c r="A212" i="48"/>
  <c r="A211" i="48"/>
  <c r="A210" i="48"/>
  <c r="A209" i="48"/>
  <c r="A208" i="48"/>
  <c r="R207" i="48"/>
  <c r="N207" i="48" s="1"/>
  <c r="H207" i="48"/>
  <c r="A207" i="48" s="1"/>
  <c r="R206" i="48"/>
  <c r="AA205" i="48"/>
  <c r="F204" i="48"/>
  <c r="AA203" i="48"/>
  <c r="V203" i="48"/>
  <c r="N204" i="48" s="1"/>
  <c r="U203" i="48"/>
  <c r="L204" i="48" s="1"/>
  <c r="T203" i="48"/>
  <c r="J204" i="48" s="1"/>
  <c r="R203" i="48"/>
  <c r="X202" i="48"/>
  <c r="V202" i="48"/>
  <c r="N203" i="48" s="1"/>
  <c r="T202" i="48"/>
  <c r="J203" i="48" s="1"/>
  <c r="R202" i="48"/>
  <c r="F203" i="48" s="1"/>
  <c r="N202" i="48"/>
  <c r="L202" i="48"/>
  <c r="J202" i="48"/>
  <c r="H202" i="48"/>
  <c r="F202" i="48"/>
  <c r="D202" i="48"/>
  <c r="A202" i="48"/>
  <c r="T201" i="48"/>
  <c r="R201" i="48"/>
  <c r="C201" i="48" s="1"/>
  <c r="A201" i="48" s="1"/>
  <c r="A200" i="48"/>
  <c r="A199" i="48"/>
  <c r="A198" i="48"/>
  <c r="A197" i="48"/>
  <c r="A196" i="48"/>
  <c r="A195" i="48"/>
  <c r="A194" i="48"/>
  <c r="A193" i="48"/>
  <c r="R192" i="48"/>
  <c r="N192" i="48" s="1"/>
  <c r="H192" i="48"/>
  <c r="A192" i="48" s="1"/>
  <c r="R191" i="48"/>
  <c r="AA190" i="48"/>
  <c r="AA188" i="48"/>
  <c r="V188" i="48"/>
  <c r="N189" i="48" s="1"/>
  <c r="U188" i="48"/>
  <c r="L189" i="48" s="1"/>
  <c r="T188" i="48"/>
  <c r="J189" i="48" s="1"/>
  <c r="R188" i="48"/>
  <c r="F189" i="48" s="1"/>
  <c r="X187" i="48"/>
  <c r="V187" i="48"/>
  <c r="N188" i="48" s="1"/>
  <c r="T187" i="48"/>
  <c r="J188" i="48" s="1"/>
  <c r="R187" i="48"/>
  <c r="F188" i="48" s="1"/>
  <c r="N187" i="48"/>
  <c r="L187" i="48"/>
  <c r="J187" i="48"/>
  <c r="H187" i="48"/>
  <c r="F187" i="48"/>
  <c r="D187" i="48"/>
  <c r="A187" i="48"/>
  <c r="T186" i="48"/>
  <c r="R186" i="48"/>
  <c r="A185" i="48"/>
  <c r="A184" i="48"/>
  <c r="A183" i="48"/>
  <c r="A182" i="48"/>
  <c r="A181" i="48"/>
  <c r="A180" i="48"/>
  <c r="A179" i="48"/>
  <c r="A178" i="48"/>
  <c r="R177" i="48"/>
  <c r="N177" i="48" s="1"/>
  <c r="R176" i="48"/>
  <c r="H177" i="48" s="1"/>
  <c r="AA175" i="48"/>
  <c r="AA173" i="48"/>
  <c r="V173" i="48"/>
  <c r="N174" i="48" s="1"/>
  <c r="U173" i="48"/>
  <c r="L174" i="48" s="1"/>
  <c r="T173" i="48"/>
  <c r="J174" i="48" s="1"/>
  <c r="R173" i="48"/>
  <c r="F174" i="48" s="1"/>
  <c r="X172" i="48"/>
  <c r="V172" i="48"/>
  <c r="N173" i="48" s="1"/>
  <c r="T172" i="48"/>
  <c r="J173" i="48" s="1"/>
  <c r="R172" i="48"/>
  <c r="F173" i="48" s="1"/>
  <c r="N172" i="48"/>
  <c r="L172" i="48"/>
  <c r="J172" i="48"/>
  <c r="H172" i="48"/>
  <c r="F172" i="48"/>
  <c r="D172" i="48"/>
  <c r="A172" i="48"/>
  <c r="T171" i="48"/>
  <c r="R171" i="48"/>
  <c r="A170" i="48"/>
  <c r="A169" i="48"/>
  <c r="A168" i="48"/>
  <c r="A167" i="48"/>
  <c r="A166" i="48"/>
  <c r="A165" i="48"/>
  <c r="A164" i="48"/>
  <c r="A163" i="48"/>
  <c r="R162" i="48"/>
  <c r="N162" i="48" s="1"/>
  <c r="R161" i="48"/>
  <c r="H162" i="48" s="1"/>
  <c r="AA160" i="48"/>
  <c r="N159" i="48"/>
  <c r="AA158" i="48"/>
  <c r="V158" i="48"/>
  <c r="U158" i="48"/>
  <c r="L159" i="48" s="1"/>
  <c r="T158" i="48"/>
  <c r="J159" i="48" s="1"/>
  <c r="R158" i="48"/>
  <c r="F159" i="48" s="1"/>
  <c r="X157" i="48"/>
  <c r="V157" i="48"/>
  <c r="N158" i="48" s="1"/>
  <c r="T157" i="48"/>
  <c r="J158" i="48" s="1"/>
  <c r="R157" i="48"/>
  <c r="F158" i="48" s="1"/>
  <c r="N157" i="48"/>
  <c r="L157" i="48"/>
  <c r="J157" i="48"/>
  <c r="H157" i="48"/>
  <c r="F157" i="48"/>
  <c r="D157" i="48"/>
  <c r="A157" i="48"/>
  <c r="T156" i="48"/>
  <c r="R156" i="48"/>
  <c r="A155" i="48"/>
  <c r="A154" i="48"/>
  <c r="A153" i="48"/>
  <c r="A152" i="48"/>
  <c r="A151" i="48"/>
  <c r="A150" i="48"/>
  <c r="A149" i="48"/>
  <c r="A148" i="48"/>
  <c r="R147" i="48"/>
  <c r="N147" i="48" s="1"/>
  <c r="R146" i="48"/>
  <c r="H147" i="48" s="1"/>
  <c r="A147" i="48" s="1"/>
  <c r="AA145" i="48"/>
  <c r="AA143" i="48"/>
  <c r="V143" i="48"/>
  <c r="N144" i="48" s="1"/>
  <c r="U143" i="48"/>
  <c r="L144" i="48" s="1"/>
  <c r="T143" i="48"/>
  <c r="J144" i="48" s="1"/>
  <c r="R143" i="48"/>
  <c r="F144" i="48" s="1"/>
  <c r="X142" i="48"/>
  <c r="V142" i="48"/>
  <c r="N143" i="48" s="1"/>
  <c r="T142" i="48"/>
  <c r="J143" i="48" s="1"/>
  <c r="R142" i="48"/>
  <c r="F143" i="48" s="1"/>
  <c r="N142" i="48"/>
  <c r="L142" i="48"/>
  <c r="J142" i="48"/>
  <c r="H142" i="48"/>
  <c r="F142" i="48"/>
  <c r="D142" i="48"/>
  <c r="A142" i="48"/>
  <c r="T141" i="48"/>
  <c r="R141" i="48"/>
  <c r="A140" i="48"/>
  <c r="A139" i="48"/>
  <c r="A138" i="48"/>
  <c r="A137" i="48"/>
  <c r="A136" i="48"/>
  <c r="A135" i="48"/>
  <c r="A134" i="48"/>
  <c r="A133" i="48"/>
  <c r="R132" i="48"/>
  <c r="N132" i="48" s="1"/>
  <c r="R131" i="48"/>
  <c r="H132" i="48" s="1"/>
  <c r="AA130" i="48"/>
  <c r="AA128" i="48"/>
  <c r="V128" i="48"/>
  <c r="N129" i="48" s="1"/>
  <c r="U128" i="48"/>
  <c r="L129" i="48" s="1"/>
  <c r="T128" i="48"/>
  <c r="J129" i="48" s="1"/>
  <c r="R128" i="48"/>
  <c r="F129" i="48" s="1"/>
  <c r="X127" i="48"/>
  <c r="V127" i="48"/>
  <c r="N128" i="48" s="1"/>
  <c r="T127" i="48"/>
  <c r="J128" i="48" s="1"/>
  <c r="R127" i="48"/>
  <c r="F128" i="48" s="1"/>
  <c r="N127" i="48"/>
  <c r="L127" i="48"/>
  <c r="J127" i="48"/>
  <c r="H127" i="48"/>
  <c r="F127" i="48"/>
  <c r="D127" i="48"/>
  <c r="A127" i="48"/>
  <c r="T126" i="48"/>
  <c r="R126" i="48"/>
  <c r="C126" i="48" s="1"/>
  <c r="A126" i="48" s="1"/>
  <c r="A125" i="48"/>
  <c r="A124" i="48"/>
  <c r="A123" i="48"/>
  <c r="A122" i="48"/>
  <c r="A121" i="48"/>
  <c r="A120" i="48"/>
  <c r="A119" i="48"/>
  <c r="A118" i="48"/>
  <c r="R117" i="48"/>
  <c r="N117" i="48" s="1"/>
  <c r="R116" i="48"/>
  <c r="H117" i="48" s="1"/>
  <c r="AA115" i="48"/>
  <c r="AA113" i="48"/>
  <c r="V113" i="48"/>
  <c r="N114" i="48" s="1"/>
  <c r="U113" i="48"/>
  <c r="L114" i="48" s="1"/>
  <c r="T113" i="48"/>
  <c r="J114" i="48" s="1"/>
  <c r="R113" i="48"/>
  <c r="F114" i="48" s="1"/>
  <c r="X112" i="48"/>
  <c r="V112" i="48"/>
  <c r="N113" i="48" s="1"/>
  <c r="T112" i="48"/>
  <c r="J113" i="48" s="1"/>
  <c r="R112" i="48"/>
  <c r="F113" i="48" s="1"/>
  <c r="N112" i="48"/>
  <c r="L112" i="48"/>
  <c r="J112" i="48"/>
  <c r="H112" i="48"/>
  <c r="F112" i="48"/>
  <c r="D112" i="48"/>
  <c r="A112" i="48"/>
  <c r="T111" i="48"/>
  <c r="R111" i="48"/>
  <c r="A110" i="48"/>
  <c r="A109" i="48"/>
  <c r="A108" i="48"/>
  <c r="A107" i="48"/>
  <c r="A106" i="48"/>
  <c r="A105" i="48"/>
  <c r="A104" i="48"/>
  <c r="A103" i="48"/>
  <c r="R102" i="48"/>
  <c r="N102" i="48" s="1"/>
  <c r="R101" i="48"/>
  <c r="H102" i="48" s="1"/>
  <c r="AA100" i="48"/>
  <c r="N99" i="48"/>
  <c r="AA98" i="48"/>
  <c r="V98" i="48"/>
  <c r="U98" i="48"/>
  <c r="L99" i="48" s="1"/>
  <c r="T98" i="48"/>
  <c r="J99" i="48" s="1"/>
  <c r="R98" i="48"/>
  <c r="F99" i="48" s="1"/>
  <c r="X97" i="48"/>
  <c r="V97" i="48"/>
  <c r="N98" i="48" s="1"/>
  <c r="T97" i="48"/>
  <c r="J98" i="48" s="1"/>
  <c r="R97" i="48"/>
  <c r="F98" i="48" s="1"/>
  <c r="N97" i="48"/>
  <c r="L97" i="48"/>
  <c r="J97" i="48"/>
  <c r="H97" i="48"/>
  <c r="F97" i="48"/>
  <c r="D97" i="48"/>
  <c r="A97" i="48"/>
  <c r="T96" i="48"/>
  <c r="R96" i="48"/>
  <c r="A95" i="48"/>
  <c r="A94" i="48"/>
  <c r="A93" i="48"/>
  <c r="A92" i="48"/>
  <c r="A91" i="48"/>
  <c r="A90" i="48"/>
  <c r="A89" i="48"/>
  <c r="A88" i="48"/>
  <c r="R87" i="48"/>
  <c r="N87" i="48" s="1"/>
  <c r="R86" i="48"/>
  <c r="H87" i="48" s="1"/>
  <c r="A87" i="48" s="1"/>
  <c r="AA85" i="48"/>
  <c r="N84" i="48"/>
  <c r="AA83" i="48"/>
  <c r="V83" i="48"/>
  <c r="U83" i="48"/>
  <c r="L84" i="48" s="1"/>
  <c r="T83" i="48"/>
  <c r="J84" i="48" s="1"/>
  <c r="R83" i="48"/>
  <c r="F84" i="48" s="1"/>
  <c r="X82" i="48"/>
  <c r="V82" i="48"/>
  <c r="N83" i="48" s="1"/>
  <c r="T82" i="48"/>
  <c r="J83" i="48" s="1"/>
  <c r="R82" i="48"/>
  <c r="F83" i="48" s="1"/>
  <c r="N82" i="48"/>
  <c r="L82" i="48"/>
  <c r="J82" i="48"/>
  <c r="H82" i="48"/>
  <c r="F82" i="48"/>
  <c r="D82" i="48"/>
  <c r="A82" i="48"/>
  <c r="T81" i="48"/>
  <c r="R81" i="48"/>
  <c r="A80" i="48"/>
  <c r="A79" i="48"/>
  <c r="A78" i="48"/>
  <c r="A77" i="48"/>
  <c r="A76" i="48"/>
  <c r="A75" i="48"/>
  <c r="A74" i="48"/>
  <c r="A73" i="48"/>
  <c r="R72" i="48"/>
  <c r="N72" i="48" s="1"/>
  <c r="R71" i="48"/>
  <c r="H72" i="48" s="1"/>
  <c r="A72" i="48" s="1"/>
  <c r="AA70" i="48"/>
  <c r="AA68" i="48"/>
  <c r="V68" i="48"/>
  <c r="N69" i="48" s="1"/>
  <c r="U68" i="48"/>
  <c r="L69" i="48" s="1"/>
  <c r="T68" i="48"/>
  <c r="J69" i="48" s="1"/>
  <c r="R68" i="48"/>
  <c r="F69" i="48" s="1"/>
  <c r="X67" i="48"/>
  <c r="V67" i="48"/>
  <c r="N68" i="48" s="1"/>
  <c r="T67" i="48"/>
  <c r="J68" i="48" s="1"/>
  <c r="R67" i="48"/>
  <c r="F68" i="48" s="1"/>
  <c r="N67" i="48"/>
  <c r="L67" i="48"/>
  <c r="J67" i="48"/>
  <c r="H67" i="48"/>
  <c r="F67" i="48"/>
  <c r="D67" i="48"/>
  <c r="A67" i="48"/>
  <c r="T66" i="48"/>
  <c r="R66" i="48"/>
  <c r="C66" i="48"/>
  <c r="A66" i="48" s="1"/>
  <c r="A65" i="48"/>
  <c r="A64" i="48"/>
  <c r="A63" i="48"/>
  <c r="A62" i="48"/>
  <c r="A61" i="48"/>
  <c r="A60" i="48"/>
  <c r="A59" i="48"/>
  <c r="A58" i="48"/>
  <c r="R57" i="48"/>
  <c r="N57" i="48" s="1"/>
  <c r="R56" i="48"/>
  <c r="H57" i="48" s="1"/>
  <c r="AA55" i="48"/>
  <c r="AA53" i="48"/>
  <c r="V53" i="48"/>
  <c r="N54" i="48" s="1"/>
  <c r="U53" i="48"/>
  <c r="L54" i="48" s="1"/>
  <c r="T53" i="48"/>
  <c r="J54" i="48" s="1"/>
  <c r="R53" i="48"/>
  <c r="F54" i="48" s="1"/>
  <c r="X52" i="48"/>
  <c r="V52" i="48"/>
  <c r="N53" i="48" s="1"/>
  <c r="T52" i="48"/>
  <c r="J53" i="48" s="1"/>
  <c r="R52" i="48"/>
  <c r="F53" i="48" s="1"/>
  <c r="N52" i="48"/>
  <c r="L52" i="48"/>
  <c r="J52" i="48"/>
  <c r="H52" i="48"/>
  <c r="F52" i="48"/>
  <c r="D52" i="48"/>
  <c r="A52" i="48"/>
  <c r="AZ51" i="48"/>
  <c r="R745" i="48" s="1"/>
  <c r="AY51" i="48"/>
  <c r="R744" i="48" s="1"/>
  <c r="N745" i="48" s="1"/>
  <c r="A745" i="48" s="1"/>
  <c r="AV51" i="48"/>
  <c r="AU51" i="48"/>
  <c r="X743" i="48" s="1"/>
  <c r="X745" i="48" s="1"/>
  <c r="T745" i="48" s="1"/>
  <c r="T51" i="48"/>
  <c r="R51" i="48"/>
  <c r="AZ50" i="48"/>
  <c r="R730" i="48" s="1"/>
  <c r="AY50" i="48"/>
  <c r="R729" i="48" s="1"/>
  <c r="N730" i="48" s="1"/>
  <c r="A730" i="48" s="1"/>
  <c r="AW50" i="48"/>
  <c r="Z728" i="48" s="1"/>
  <c r="Z730" i="48" s="1"/>
  <c r="AV50" i="48"/>
  <c r="Y728" i="48" s="1"/>
  <c r="Y730" i="48" s="1"/>
  <c r="AU50" i="48"/>
  <c r="X728" i="48" s="1"/>
  <c r="X730" i="48" s="1"/>
  <c r="T730" i="48" s="1"/>
  <c r="N731" i="48" s="1"/>
  <c r="A731" i="48" s="1"/>
  <c r="A50" i="48"/>
  <c r="AZ49" i="48"/>
  <c r="R715" i="48" s="1"/>
  <c r="AY49" i="48"/>
  <c r="R714" i="48" s="1"/>
  <c r="N715" i="48" s="1"/>
  <c r="A715" i="48" s="1"/>
  <c r="AW49" i="48"/>
  <c r="Z713" i="48" s="1"/>
  <c r="Z715" i="48" s="1"/>
  <c r="AV49" i="48"/>
  <c r="Y713" i="48" s="1"/>
  <c r="Y715" i="48" s="1"/>
  <c r="AU49" i="48"/>
  <c r="X713" i="48" s="1"/>
  <c r="X715" i="48" s="1"/>
  <c r="T715" i="48" s="1"/>
  <c r="N716" i="48" s="1"/>
  <c r="A716" i="48" s="1"/>
  <c r="A49" i="48"/>
  <c r="AZ48" i="48"/>
  <c r="R700" i="48" s="1"/>
  <c r="AY48" i="48"/>
  <c r="R699" i="48" s="1"/>
  <c r="N700" i="48" s="1"/>
  <c r="A700" i="48" s="1"/>
  <c r="AV48" i="48"/>
  <c r="AU48" i="48"/>
  <c r="X698" i="48" s="1"/>
  <c r="X700" i="48" s="1"/>
  <c r="T700" i="48" s="1"/>
  <c r="N701" i="48" s="1"/>
  <c r="A701" i="48" s="1"/>
  <c r="A48" i="48"/>
  <c r="AZ47" i="48"/>
  <c r="R685" i="48" s="1"/>
  <c r="AY47" i="48"/>
  <c r="R684" i="48" s="1"/>
  <c r="N685" i="48" s="1"/>
  <c r="A685" i="48" s="1"/>
  <c r="AV47" i="48"/>
  <c r="Y683" i="48" s="1"/>
  <c r="Y685" i="48" s="1"/>
  <c r="AU47" i="48"/>
  <c r="X683" i="48" s="1"/>
  <c r="X685" i="48" s="1"/>
  <c r="T685" i="48" s="1"/>
  <c r="A47" i="48"/>
  <c r="AZ46" i="48"/>
  <c r="R670" i="48" s="1"/>
  <c r="AY46" i="48"/>
  <c r="R669" i="48" s="1"/>
  <c r="N670" i="48" s="1"/>
  <c r="A670" i="48" s="1"/>
  <c r="AW46" i="48"/>
  <c r="Z668" i="48" s="1"/>
  <c r="Z670" i="48" s="1"/>
  <c r="AV46" i="48"/>
  <c r="Y668" i="48" s="1"/>
  <c r="Y670" i="48" s="1"/>
  <c r="AU46" i="48"/>
  <c r="X668" i="48" s="1"/>
  <c r="X670" i="48" s="1"/>
  <c r="T670" i="48" s="1"/>
  <c r="N671" i="48" s="1"/>
  <c r="A671" i="48" s="1"/>
  <c r="A46" i="48"/>
  <c r="AZ45" i="48"/>
  <c r="R655" i="48" s="1"/>
  <c r="AY45" i="48"/>
  <c r="R654" i="48" s="1"/>
  <c r="N655" i="48" s="1"/>
  <c r="A655" i="48" s="1"/>
  <c r="AW45" i="48"/>
  <c r="Z653" i="48" s="1"/>
  <c r="Z655" i="48" s="1"/>
  <c r="AV45" i="48"/>
  <c r="Y653" i="48" s="1"/>
  <c r="Y655" i="48" s="1"/>
  <c r="AU45" i="48"/>
  <c r="X653" i="48" s="1"/>
  <c r="X655" i="48" s="1"/>
  <c r="T655" i="48" s="1"/>
  <c r="N656" i="48" s="1"/>
  <c r="A656" i="48" s="1"/>
  <c r="A45" i="48"/>
  <c r="AZ44" i="48"/>
  <c r="R640" i="48" s="1"/>
  <c r="AY44" i="48"/>
  <c r="R639" i="48" s="1"/>
  <c r="N640" i="48" s="1"/>
  <c r="A640" i="48" s="1"/>
  <c r="AV44" i="48"/>
  <c r="AU44" i="48"/>
  <c r="X638" i="48" s="1"/>
  <c r="X640" i="48" s="1"/>
  <c r="T640" i="48" s="1"/>
  <c r="A44" i="48"/>
  <c r="AZ43" i="48"/>
  <c r="R625" i="48" s="1"/>
  <c r="AY43" i="48"/>
  <c r="R624" i="48" s="1"/>
  <c r="N625" i="48" s="1"/>
  <c r="A625" i="48" s="1"/>
  <c r="AV43" i="48"/>
  <c r="Y623" i="48" s="1"/>
  <c r="Y625" i="48" s="1"/>
  <c r="AU43" i="48"/>
  <c r="X623" i="48" s="1"/>
  <c r="X625" i="48" s="1"/>
  <c r="T625" i="48" s="1"/>
  <c r="A43" i="48"/>
  <c r="AZ42" i="48"/>
  <c r="R610" i="48" s="1"/>
  <c r="AY42" i="48"/>
  <c r="R609" i="48" s="1"/>
  <c r="N610" i="48" s="1"/>
  <c r="A610" i="48" s="1"/>
  <c r="AW42" i="48"/>
  <c r="Z608" i="48" s="1"/>
  <c r="Z610" i="48" s="1"/>
  <c r="AV42" i="48"/>
  <c r="AU42" i="48"/>
  <c r="X608" i="48" s="1"/>
  <c r="X610" i="48" s="1"/>
  <c r="T610" i="48" s="1"/>
  <c r="N611" i="48" s="1"/>
  <c r="A611" i="48" s="1"/>
  <c r="R42" i="48"/>
  <c r="N42" i="48" s="1"/>
  <c r="AZ41" i="48"/>
  <c r="R595" i="48" s="1"/>
  <c r="AY41" i="48"/>
  <c r="R594" i="48" s="1"/>
  <c r="N595" i="48" s="1"/>
  <c r="A595" i="48" s="1"/>
  <c r="AV41" i="48"/>
  <c r="AU41" i="48"/>
  <c r="X593" i="48" s="1"/>
  <c r="X595" i="48" s="1"/>
  <c r="T595" i="48" s="1"/>
  <c r="R41" i="48"/>
  <c r="H42" i="48" s="1"/>
  <c r="AZ40" i="48"/>
  <c r="R580" i="48" s="1"/>
  <c r="AY40" i="48"/>
  <c r="R579" i="48" s="1"/>
  <c r="N580" i="48" s="1"/>
  <c r="A580" i="48" s="1"/>
  <c r="AW40" i="48"/>
  <c r="Z578" i="48" s="1"/>
  <c r="Z580" i="48" s="1"/>
  <c r="AV40" i="48"/>
  <c r="Y578" i="48" s="1"/>
  <c r="Y580" i="48" s="1"/>
  <c r="AU40" i="48"/>
  <c r="X578" i="48" s="1"/>
  <c r="X580" i="48" s="1"/>
  <c r="T580" i="48" s="1"/>
  <c r="N581" i="48" s="1"/>
  <c r="A581" i="48" s="1"/>
  <c r="AA40" i="48"/>
  <c r="AZ39" i="48"/>
  <c r="R565" i="48" s="1"/>
  <c r="AY39" i="48"/>
  <c r="R564" i="48" s="1"/>
  <c r="N565" i="48" s="1"/>
  <c r="A565" i="48" s="1"/>
  <c r="AV39" i="48"/>
  <c r="AW39" i="48" s="1"/>
  <c r="Z563" i="48" s="1"/>
  <c r="Z565" i="48" s="1"/>
  <c r="AU39" i="48"/>
  <c r="X563" i="48" s="1"/>
  <c r="X565" i="48" s="1"/>
  <c r="T565" i="48" s="1"/>
  <c r="AZ38" i="48"/>
  <c r="R550" i="48" s="1"/>
  <c r="AY38" i="48"/>
  <c r="R549" i="48" s="1"/>
  <c r="N550" i="48" s="1"/>
  <c r="A550" i="48" s="1"/>
  <c r="AV38" i="48"/>
  <c r="AW38" i="48" s="1"/>
  <c r="Z548" i="48" s="1"/>
  <c r="Z550" i="48" s="1"/>
  <c r="AU38" i="48"/>
  <c r="X548" i="48" s="1"/>
  <c r="X550" i="48" s="1"/>
  <c r="T550" i="48" s="1"/>
  <c r="AA38" i="48"/>
  <c r="V38" i="48"/>
  <c r="N39" i="48" s="1"/>
  <c r="U38" i="48"/>
  <c r="L39" i="48" s="1"/>
  <c r="T38" i="48"/>
  <c r="J39" i="48" s="1"/>
  <c r="R38" i="48"/>
  <c r="F39" i="48" s="1"/>
  <c r="AZ37" i="48"/>
  <c r="R535" i="48" s="1"/>
  <c r="AY37" i="48"/>
  <c r="R534" i="48" s="1"/>
  <c r="N535" i="48" s="1"/>
  <c r="A535" i="48" s="1"/>
  <c r="AW37" i="48"/>
  <c r="Z533" i="48" s="1"/>
  <c r="Z535" i="48" s="1"/>
  <c r="AV37" i="48"/>
  <c r="Y533" i="48" s="1"/>
  <c r="Y535" i="48" s="1"/>
  <c r="AU37" i="48"/>
  <c r="X533" i="48" s="1"/>
  <c r="X535" i="48" s="1"/>
  <c r="T535" i="48" s="1"/>
  <c r="N536" i="48" s="1"/>
  <c r="A536" i="48" s="1"/>
  <c r="X37" i="48"/>
  <c r="V37" i="48"/>
  <c r="N38" i="48" s="1"/>
  <c r="T37" i="48"/>
  <c r="J38" i="48" s="1"/>
  <c r="R37" i="48"/>
  <c r="F38" i="48" s="1"/>
  <c r="N37" i="48"/>
  <c r="L37" i="48"/>
  <c r="J37" i="48"/>
  <c r="H37" i="48"/>
  <c r="F37" i="48"/>
  <c r="D37" i="48"/>
  <c r="AZ36" i="48"/>
  <c r="R520" i="48" s="1"/>
  <c r="AY36" i="48"/>
  <c r="R519" i="48" s="1"/>
  <c r="N520" i="48" s="1"/>
  <c r="A520" i="48" s="1"/>
  <c r="AW36" i="48"/>
  <c r="Z518" i="48" s="1"/>
  <c r="Z520" i="48" s="1"/>
  <c r="AV36" i="48"/>
  <c r="Y518" i="48" s="1"/>
  <c r="Y520" i="48" s="1"/>
  <c r="AU36" i="48"/>
  <c r="X518" i="48" s="1"/>
  <c r="X520" i="48" s="1"/>
  <c r="T520" i="48" s="1"/>
  <c r="N521" i="48" s="1"/>
  <c r="A521" i="48" s="1"/>
  <c r="AF36" i="48"/>
  <c r="R517" i="48" s="1"/>
  <c r="F518" i="48" s="1"/>
  <c r="A518" i="48" s="1"/>
  <c r="T36" i="48"/>
  <c r="R36" i="48"/>
  <c r="C36" i="48" s="1"/>
  <c r="A36" i="48" s="1"/>
  <c r="AZ35" i="48"/>
  <c r="R505" i="48" s="1"/>
  <c r="AY35" i="48"/>
  <c r="R504" i="48" s="1"/>
  <c r="N505" i="48" s="1"/>
  <c r="A505" i="48" s="1"/>
  <c r="AV35" i="48"/>
  <c r="Y503" i="48" s="1"/>
  <c r="Y505" i="48" s="1"/>
  <c r="AU35" i="48"/>
  <c r="X503" i="48" s="1"/>
  <c r="X505" i="48" s="1"/>
  <c r="T505" i="48" s="1"/>
  <c r="N506" i="48" s="1"/>
  <c r="A506" i="48" s="1"/>
  <c r="R502" i="48"/>
  <c r="F503" i="48" s="1"/>
  <c r="A35" i="48"/>
  <c r="AZ34" i="48"/>
  <c r="R490" i="48" s="1"/>
  <c r="AY34" i="48"/>
  <c r="R489" i="48" s="1"/>
  <c r="N490" i="48" s="1"/>
  <c r="A490" i="48" s="1"/>
  <c r="AV34" i="48"/>
  <c r="AU34" i="48"/>
  <c r="X488" i="48" s="1"/>
  <c r="X490" i="48" s="1"/>
  <c r="T490" i="48" s="1"/>
  <c r="A34" i="48"/>
  <c r="AZ33" i="48"/>
  <c r="R475" i="48" s="1"/>
  <c r="AY33" i="48"/>
  <c r="R474" i="48" s="1"/>
  <c r="N475" i="48" s="1"/>
  <c r="A475" i="48" s="1"/>
  <c r="AV33" i="48"/>
  <c r="AW33" i="48" s="1"/>
  <c r="Z473" i="48" s="1"/>
  <c r="Z475" i="48" s="1"/>
  <c r="AU33" i="48"/>
  <c r="X473" i="48" s="1"/>
  <c r="X475" i="48" s="1"/>
  <c r="T475" i="48" s="1"/>
  <c r="A33" i="48"/>
  <c r="AZ32" i="48"/>
  <c r="R460" i="48" s="1"/>
  <c r="AY32" i="48"/>
  <c r="R459" i="48" s="1"/>
  <c r="N460" i="48" s="1"/>
  <c r="A460" i="48" s="1"/>
  <c r="AV32" i="48"/>
  <c r="AU32" i="48"/>
  <c r="X458" i="48" s="1"/>
  <c r="X460" i="48" s="1"/>
  <c r="T460" i="48" s="1"/>
  <c r="A32" i="48"/>
  <c r="AZ31" i="48"/>
  <c r="R445" i="48" s="1"/>
  <c r="AY31" i="48"/>
  <c r="R444" i="48" s="1"/>
  <c r="N445" i="48" s="1"/>
  <c r="A445" i="48" s="1"/>
  <c r="AV31" i="48"/>
  <c r="Y443" i="48" s="1"/>
  <c r="Y445" i="48" s="1"/>
  <c r="AU31" i="48"/>
  <c r="X443" i="48" s="1"/>
  <c r="X445" i="48" s="1"/>
  <c r="T445" i="48" s="1"/>
  <c r="A31" i="48"/>
  <c r="AZ30" i="48"/>
  <c r="R430" i="48" s="1"/>
  <c r="AY30" i="48"/>
  <c r="R429" i="48" s="1"/>
  <c r="N430" i="48" s="1"/>
  <c r="A430" i="48" s="1"/>
  <c r="AV30" i="48"/>
  <c r="AU30" i="48"/>
  <c r="X428" i="48" s="1"/>
  <c r="X430" i="48" s="1"/>
  <c r="T430" i="48" s="1"/>
  <c r="A30" i="48"/>
  <c r="AZ29" i="48"/>
  <c r="R415" i="48" s="1"/>
  <c r="AY29" i="48"/>
  <c r="R414" i="48" s="1"/>
  <c r="N415" i="48" s="1"/>
  <c r="A415" i="48" s="1"/>
  <c r="AW29" i="48"/>
  <c r="Z413" i="48" s="1"/>
  <c r="Z415" i="48" s="1"/>
  <c r="AV29" i="48"/>
  <c r="Y413" i="48" s="1"/>
  <c r="Y415" i="48" s="1"/>
  <c r="AU29" i="48"/>
  <c r="X413" i="48" s="1"/>
  <c r="X415" i="48" s="1"/>
  <c r="T415" i="48" s="1"/>
  <c r="N416" i="48" s="1"/>
  <c r="A416" i="48" s="1"/>
  <c r="A29" i="48"/>
  <c r="AZ28" i="48"/>
  <c r="R400" i="48" s="1"/>
  <c r="AY28" i="48"/>
  <c r="R399" i="48" s="1"/>
  <c r="N400" i="48" s="1"/>
  <c r="A400" i="48" s="1"/>
  <c r="AV28" i="48"/>
  <c r="AU28" i="48"/>
  <c r="X398" i="48" s="1"/>
  <c r="X400" i="48" s="1"/>
  <c r="A28" i="48"/>
  <c r="AZ27" i="48"/>
  <c r="R385" i="48" s="1"/>
  <c r="AY27" i="48"/>
  <c r="R384" i="48" s="1"/>
  <c r="N385" i="48" s="1"/>
  <c r="A385" i="48" s="1"/>
  <c r="AV27" i="48"/>
  <c r="Y383" i="48" s="1"/>
  <c r="Y385" i="48" s="1"/>
  <c r="AU27" i="48"/>
  <c r="X383" i="48" s="1"/>
  <c r="X385" i="48" s="1"/>
  <c r="R27" i="48"/>
  <c r="N27" i="48" s="1"/>
  <c r="AZ26" i="48"/>
  <c r="R370" i="48" s="1"/>
  <c r="AY26" i="48"/>
  <c r="R369" i="48" s="1"/>
  <c r="N370" i="48" s="1"/>
  <c r="A370" i="48" s="1"/>
  <c r="AV26" i="48"/>
  <c r="AW26" i="48" s="1"/>
  <c r="Z368" i="48" s="1"/>
  <c r="Z370" i="48" s="1"/>
  <c r="AU26" i="48"/>
  <c r="X368" i="48" s="1"/>
  <c r="X370" i="48" s="1"/>
  <c r="T370" i="48" s="1"/>
  <c r="R26" i="48"/>
  <c r="H27" i="48" s="1"/>
  <c r="AZ25" i="48"/>
  <c r="R355" i="48" s="1"/>
  <c r="AY25" i="48"/>
  <c r="R354" i="48" s="1"/>
  <c r="N355" i="48" s="1"/>
  <c r="A355" i="48" s="1"/>
  <c r="AV25" i="48"/>
  <c r="AW25" i="48" s="1"/>
  <c r="Z353" i="48" s="1"/>
  <c r="Z355" i="48" s="1"/>
  <c r="AU25" i="48"/>
  <c r="X353" i="48" s="1"/>
  <c r="X355" i="48" s="1"/>
  <c r="AZ24" i="48"/>
  <c r="R340" i="48" s="1"/>
  <c r="AY24" i="48"/>
  <c r="R339" i="48" s="1"/>
  <c r="N340" i="48" s="1"/>
  <c r="A340" i="48" s="1"/>
  <c r="AV24" i="48"/>
  <c r="Y338" i="48" s="1"/>
  <c r="Y340" i="48" s="1"/>
  <c r="AU24" i="48"/>
  <c r="X338" i="48" s="1"/>
  <c r="X340" i="48" s="1"/>
  <c r="AZ23" i="48"/>
  <c r="R325" i="48" s="1"/>
  <c r="AY23" i="48"/>
  <c r="R324" i="48" s="1"/>
  <c r="N325" i="48" s="1"/>
  <c r="A325" i="48" s="1"/>
  <c r="AV23" i="48"/>
  <c r="AW23" i="48" s="1"/>
  <c r="Z323" i="48" s="1"/>
  <c r="Z325" i="48" s="1"/>
  <c r="AU23" i="48"/>
  <c r="X323" i="48" s="1"/>
  <c r="X325" i="48" s="1"/>
  <c r="T325" i="48" s="1"/>
  <c r="N326" i="48" s="1"/>
  <c r="A326" i="48" s="1"/>
  <c r="AA23" i="48"/>
  <c r="AA25" i="48" s="1"/>
  <c r="V23" i="48"/>
  <c r="N24" i="48" s="1"/>
  <c r="U23" i="48"/>
  <c r="L24" i="48" s="1"/>
  <c r="T23" i="48"/>
  <c r="J24" i="48" s="1"/>
  <c r="R23" i="48"/>
  <c r="F24" i="48" s="1"/>
  <c r="AZ22" i="48"/>
  <c r="R310" i="48" s="1"/>
  <c r="AY22" i="48"/>
  <c r="R309" i="48" s="1"/>
  <c r="N310" i="48" s="1"/>
  <c r="A310" i="48" s="1"/>
  <c r="AV22" i="48"/>
  <c r="AW22" i="48" s="1"/>
  <c r="Z308" i="48" s="1"/>
  <c r="Z310" i="48" s="1"/>
  <c r="AU22" i="48"/>
  <c r="X308" i="48" s="1"/>
  <c r="X310" i="48" s="1"/>
  <c r="T310" i="48" s="1"/>
  <c r="X22" i="48"/>
  <c r="V22" i="48"/>
  <c r="N23" i="48" s="1"/>
  <c r="T22" i="48"/>
  <c r="J23" i="48" s="1"/>
  <c r="R22" i="48"/>
  <c r="F23" i="48" s="1"/>
  <c r="N22" i="48"/>
  <c r="L22" i="48"/>
  <c r="J22" i="48"/>
  <c r="H22" i="48"/>
  <c r="F22" i="48"/>
  <c r="D22" i="48"/>
  <c r="A22" i="48"/>
  <c r="AZ21" i="48"/>
  <c r="R295" i="48" s="1"/>
  <c r="AY21" i="48"/>
  <c r="R294" i="48" s="1"/>
  <c r="N295" i="48" s="1"/>
  <c r="A295" i="48" s="1"/>
  <c r="AV21" i="48"/>
  <c r="Y293" i="48" s="1"/>
  <c r="Y295" i="48" s="1"/>
  <c r="AU21" i="48"/>
  <c r="X293" i="48" s="1"/>
  <c r="X295" i="48" s="1"/>
  <c r="T295" i="48" s="1"/>
  <c r="N296" i="48" s="1"/>
  <c r="A296" i="48" s="1"/>
  <c r="T21" i="48"/>
  <c r="R21" i="48"/>
  <c r="C21" i="48" s="1"/>
  <c r="A21" i="48" s="1"/>
  <c r="AZ20" i="48"/>
  <c r="R280" i="48" s="1"/>
  <c r="AY20" i="48"/>
  <c r="R279" i="48" s="1"/>
  <c r="N280" i="48" s="1"/>
  <c r="A280" i="48" s="1"/>
  <c r="AW20" i="48"/>
  <c r="Z278" i="48" s="1"/>
  <c r="Z280" i="48" s="1"/>
  <c r="AV20" i="48"/>
  <c r="Y278" i="48" s="1"/>
  <c r="Y280" i="48" s="1"/>
  <c r="AU20" i="48"/>
  <c r="X278" i="48" s="1"/>
  <c r="X280" i="48" s="1"/>
  <c r="T280" i="48" s="1"/>
  <c r="N281" i="48" s="1"/>
  <c r="A281" i="48" s="1"/>
  <c r="A20" i="48"/>
  <c r="AZ19" i="48"/>
  <c r="R265" i="48" s="1"/>
  <c r="AY19" i="48"/>
  <c r="R264" i="48" s="1"/>
  <c r="N265" i="48" s="1"/>
  <c r="A265" i="48" s="1"/>
  <c r="AW19" i="48"/>
  <c r="Z263" i="48" s="1"/>
  <c r="Z265" i="48" s="1"/>
  <c r="AV19" i="48"/>
  <c r="Y263" i="48" s="1"/>
  <c r="Y265" i="48" s="1"/>
  <c r="AU19" i="48"/>
  <c r="X263" i="48" s="1"/>
  <c r="X265" i="48" s="1"/>
  <c r="T265" i="48" s="1"/>
  <c r="N266" i="48" s="1"/>
  <c r="A266" i="48" s="1"/>
  <c r="A19" i="48"/>
  <c r="AZ18" i="48"/>
  <c r="R250" i="48" s="1"/>
  <c r="AY18" i="48"/>
  <c r="R249" i="48" s="1"/>
  <c r="N250" i="48" s="1"/>
  <c r="A250" i="48" s="1"/>
  <c r="AW18" i="48"/>
  <c r="Z248" i="48" s="1"/>
  <c r="Z250" i="48" s="1"/>
  <c r="AV18" i="48"/>
  <c r="Y248" i="48" s="1"/>
  <c r="Y250" i="48" s="1"/>
  <c r="AU18" i="48"/>
  <c r="X248" i="48" s="1"/>
  <c r="X250" i="48" s="1"/>
  <c r="T250" i="48" s="1"/>
  <c r="N251" i="48" s="1"/>
  <c r="A251" i="48" s="1"/>
  <c r="A18" i="48"/>
  <c r="AZ17" i="48"/>
  <c r="R235" i="48" s="1"/>
  <c r="AY17" i="48"/>
  <c r="R234" i="48" s="1"/>
  <c r="N235" i="48" s="1"/>
  <c r="A235" i="48" s="1"/>
  <c r="AW17" i="48"/>
  <c r="Z233" i="48" s="1"/>
  <c r="Z235" i="48" s="1"/>
  <c r="AV17" i="48"/>
  <c r="Y233" i="48" s="1"/>
  <c r="Y235" i="48" s="1"/>
  <c r="AU17" i="48"/>
  <c r="X233" i="48" s="1"/>
  <c r="X235" i="48" s="1"/>
  <c r="T235" i="48" s="1"/>
  <c r="N236" i="48" s="1"/>
  <c r="A236" i="48" s="1"/>
  <c r="A17" i="48"/>
  <c r="AZ16" i="48"/>
  <c r="R220" i="48" s="1"/>
  <c r="AY16" i="48"/>
  <c r="R219" i="48" s="1"/>
  <c r="N220" i="48" s="1"/>
  <c r="A220" i="48" s="1"/>
  <c r="AW16" i="48"/>
  <c r="Z218" i="48" s="1"/>
  <c r="Z220" i="48" s="1"/>
  <c r="AV16" i="48"/>
  <c r="Y218" i="48" s="1"/>
  <c r="Y220" i="48" s="1"/>
  <c r="AU16" i="48"/>
  <c r="X218" i="48" s="1"/>
  <c r="X220" i="48" s="1"/>
  <c r="T220" i="48" s="1"/>
  <c r="N221" i="48" s="1"/>
  <c r="A221" i="48" s="1"/>
  <c r="A16" i="48"/>
  <c r="AZ15" i="48"/>
  <c r="R205" i="48" s="1"/>
  <c r="AY15" i="48"/>
  <c r="R204" i="48" s="1"/>
  <c r="N205" i="48" s="1"/>
  <c r="A205" i="48" s="1"/>
  <c r="AW15" i="48"/>
  <c r="Z203" i="48" s="1"/>
  <c r="Z205" i="48" s="1"/>
  <c r="AV15" i="48"/>
  <c r="Y203" i="48" s="1"/>
  <c r="Y205" i="48" s="1"/>
  <c r="AU15" i="48"/>
  <c r="X203" i="48" s="1"/>
  <c r="X205" i="48" s="1"/>
  <c r="T205" i="48" s="1"/>
  <c r="N206" i="48" s="1"/>
  <c r="A206" i="48" s="1"/>
  <c r="A15" i="48"/>
  <c r="AZ14" i="48"/>
  <c r="R190" i="48" s="1"/>
  <c r="AY14" i="48"/>
  <c r="R189" i="48" s="1"/>
  <c r="N190" i="48" s="1"/>
  <c r="A190" i="48" s="1"/>
  <c r="AW14" i="48"/>
  <c r="Z188" i="48" s="1"/>
  <c r="Z190" i="48" s="1"/>
  <c r="AV14" i="48"/>
  <c r="Y188" i="48" s="1"/>
  <c r="Y190" i="48" s="1"/>
  <c r="AU14" i="48"/>
  <c r="X188" i="48" s="1"/>
  <c r="X190" i="48" s="1"/>
  <c r="T190" i="48" s="1"/>
  <c r="N191" i="48" s="1"/>
  <c r="A191" i="48" s="1"/>
  <c r="A14" i="48"/>
  <c r="AZ13" i="48"/>
  <c r="R175" i="48" s="1"/>
  <c r="AY13" i="48"/>
  <c r="R174" i="48" s="1"/>
  <c r="N175" i="48" s="1"/>
  <c r="A175" i="48" s="1"/>
  <c r="AW13" i="48"/>
  <c r="Z173" i="48" s="1"/>
  <c r="Z175" i="48" s="1"/>
  <c r="AV13" i="48"/>
  <c r="Y173" i="48" s="1"/>
  <c r="Y175" i="48" s="1"/>
  <c r="AU13" i="48"/>
  <c r="X173" i="48" s="1"/>
  <c r="X175" i="48" s="1"/>
  <c r="A13" i="48"/>
  <c r="AZ12" i="48"/>
  <c r="R160" i="48" s="1"/>
  <c r="AY12" i="48"/>
  <c r="R159" i="48" s="1"/>
  <c r="N160" i="48" s="1"/>
  <c r="A160" i="48" s="1"/>
  <c r="AW12" i="48"/>
  <c r="Z158" i="48" s="1"/>
  <c r="Z160" i="48" s="1"/>
  <c r="AV12" i="48"/>
  <c r="Y158" i="48" s="1"/>
  <c r="Y160" i="48" s="1"/>
  <c r="AU12" i="48"/>
  <c r="X158" i="48" s="1"/>
  <c r="X160" i="48" s="1"/>
  <c r="T160" i="48" s="1"/>
  <c r="N161" i="48" s="1"/>
  <c r="A161" i="48" s="1"/>
  <c r="R12" i="48"/>
  <c r="N12" i="48"/>
  <c r="AZ11" i="48"/>
  <c r="R145" i="48" s="1"/>
  <c r="AY11" i="48"/>
  <c r="R144" i="48" s="1"/>
  <c r="N145" i="48" s="1"/>
  <c r="A145" i="48" s="1"/>
  <c r="AV11" i="48"/>
  <c r="Y143" i="48" s="1"/>
  <c r="Y145" i="48" s="1"/>
  <c r="AU11" i="48"/>
  <c r="X143" i="48" s="1"/>
  <c r="X145" i="48" s="1"/>
  <c r="T145" i="48" s="1"/>
  <c r="N146" i="48" s="1"/>
  <c r="A146" i="48" s="1"/>
  <c r="R11" i="48"/>
  <c r="H12" i="48" s="1"/>
  <c r="AZ10" i="48"/>
  <c r="R130" i="48" s="1"/>
  <c r="AY10" i="48"/>
  <c r="R129" i="48" s="1"/>
  <c r="N130" i="48" s="1"/>
  <c r="A130" i="48" s="1"/>
  <c r="AV10" i="48"/>
  <c r="AW10" i="48" s="1"/>
  <c r="Z128" i="48" s="1"/>
  <c r="Z130" i="48" s="1"/>
  <c r="AU10" i="48"/>
  <c r="X128" i="48" s="1"/>
  <c r="X130" i="48" s="1"/>
  <c r="T130" i="48" s="1"/>
  <c r="AZ9" i="48"/>
  <c r="R115" i="48" s="1"/>
  <c r="AY9" i="48"/>
  <c r="R114" i="48" s="1"/>
  <c r="N115" i="48" s="1"/>
  <c r="A115" i="48" s="1"/>
  <c r="AW9" i="48"/>
  <c r="Z113" i="48" s="1"/>
  <c r="Z115" i="48" s="1"/>
  <c r="AV9" i="48"/>
  <c r="Y113" i="48" s="1"/>
  <c r="Y115" i="48" s="1"/>
  <c r="AU9" i="48"/>
  <c r="X113" i="48" s="1"/>
  <c r="X115" i="48" s="1"/>
  <c r="T115" i="48" s="1"/>
  <c r="N116" i="48" s="1"/>
  <c r="A116" i="48" s="1"/>
  <c r="AZ8" i="48"/>
  <c r="R100" i="48" s="1"/>
  <c r="AY8" i="48"/>
  <c r="R99" i="48" s="1"/>
  <c r="N100" i="48" s="1"/>
  <c r="A100" i="48" s="1"/>
  <c r="AV8" i="48"/>
  <c r="AW8" i="48" s="1"/>
  <c r="Z98" i="48" s="1"/>
  <c r="Z100" i="48" s="1"/>
  <c r="AU8" i="48"/>
  <c r="X98" i="48" s="1"/>
  <c r="X100" i="48" s="1"/>
  <c r="T100" i="48" s="1"/>
  <c r="AA8" i="48"/>
  <c r="AA10" i="48" s="1"/>
  <c r="V8" i="48"/>
  <c r="N9" i="48" s="1"/>
  <c r="U8" i="48"/>
  <c r="L9" i="48" s="1"/>
  <c r="T8" i="48"/>
  <c r="J9" i="48" s="1"/>
  <c r="R8" i="48"/>
  <c r="F9" i="48" s="1"/>
  <c r="AZ7" i="48"/>
  <c r="R85" i="48" s="1"/>
  <c r="AY7" i="48"/>
  <c r="R84" i="48" s="1"/>
  <c r="N85" i="48" s="1"/>
  <c r="A85" i="48" s="1"/>
  <c r="AW7" i="48"/>
  <c r="Z83" i="48" s="1"/>
  <c r="Z85" i="48" s="1"/>
  <c r="AV7" i="48"/>
  <c r="Y83" i="48" s="1"/>
  <c r="Y85" i="48" s="1"/>
  <c r="AU7" i="48"/>
  <c r="X83" i="48" s="1"/>
  <c r="X85" i="48" s="1"/>
  <c r="T85" i="48" s="1"/>
  <c r="X7" i="48"/>
  <c r="V7" i="48"/>
  <c r="N8" i="48" s="1"/>
  <c r="T7" i="48"/>
  <c r="J8" i="48" s="1"/>
  <c r="R7" i="48"/>
  <c r="F8" i="48" s="1"/>
  <c r="N7" i="48"/>
  <c r="L7" i="48"/>
  <c r="J7" i="48"/>
  <c r="H7" i="48"/>
  <c r="F7" i="48"/>
  <c r="D7" i="48"/>
  <c r="A7" i="48" s="1"/>
  <c r="AZ6" i="48"/>
  <c r="R70" i="48" s="1"/>
  <c r="AY6" i="48"/>
  <c r="R69" i="48" s="1"/>
  <c r="N70" i="48" s="1"/>
  <c r="A70" i="48" s="1"/>
  <c r="AV6" i="48"/>
  <c r="AW6" i="48" s="1"/>
  <c r="Z68" i="48" s="1"/>
  <c r="Z70" i="48" s="1"/>
  <c r="AU6" i="48"/>
  <c r="X68" i="48" s="1"/>
  <c r="X70" i="48" s="1"/>
  <c r="T70" i="48" s="1"/>
  <c r="N71" i="48" s="1"/>
  <c r="A71" i="48" s="1"/>
  <c r="T6" i="48"/>
  <c r="R6" i="48"/>
  <c r="AZ5" i="48"/>
  <c r="R55" i="48" s="1"/>
  <c r="AY5" i="48"/>
  <c r="R54" i="48" s="1"/>
  <c r="N55" i="48" s="1"/>
  <c r="A55" i="48" s="1"/>
  <c r="AV5" i="48"/>
  <c r="Y53" i="48" s="1"/>
  <c r="Y55" i="48" s="1"/>
  <c r="AU5" i="48"/>
  <c r="X53" i="48" s="1"/>
  <c r="X55" i="48" s="1"/>
  <c r="AZ4" i="48"/>
  <c r="R40" i="48" s="1"/>
  <c r="AY4" i="48"/>
  <c r="R39" i="48" s="1"/>
  <c r="N40" i="48" s="1"/>
  <c r="A40" i="48" s="1"/>
  <c r="AW4" i="48"/>
  <c r="Z38" i="48" s="1"/>
  <c r="Z40" i="48" s="1"/>
  <c r="AV4" i="48"/>
  <c r="Y38" i="48" s="1"/>
  <c r="Y40" i="48" s="1"/>
  <c r="AU4" i="48"/>
  <c r="X38" i="48" s="1"/>
  <c r="X40" i="48" s="1"/>
  <c r="AZ3" i="48"/>
  <c r="R25" i="48" s="1"/>
  <c r="AY3" i="48"/>
  <c r="R24" i="48" s="1"/>
  <c r="N25" i="48" s="1"/>
  <c r="A25" i="48" s="1"/>
  <c r="AV3" i="48"/>
  <c r="AW3" i="48" s="1"/>
  <c r="Z23" i="48" s="1"/>
  <c r="Z25" i="48" s="1"/>
  <c r="AU3" i="48"/>
  <c r="X23" i="48" s="1"/>
  <c r="X25" i="48" s="1"/>
  <c r="T25" i="48" s="1"/>
  <c r="N26" i="48" s="1"/>
  <c r="A26" i="48" s="1"/>
  <c r="AZ2" i="48"/>
  <c r="R10" i="48" s="1"/>
  <c r="AY2" i="48"/>
  <c r="R9" i="48" s="1"/>
  <c r="N10" i="48" s="1"/>
  <c r="A10" i="48" s="1"/>
  <c r="AV2" i="48"/>
  <c r="AW2" i="48" s="1"/>
  <c r="Z8" i="48" s="1"/>
  <c r="Z10" i="48" s="1"/>
  <c r="AU2" i="48"/>
  <c r="X8" i="48" s="1"/>
  <c r="X10" i="48" s="1"/>
  <c r="A754" i="47"/>
  <c r="A753" i="47"/>
  <c r="A752" i="47"/>
  <c r="A751" i="47"/>
  <c r="A750" i="47"/>
  <c r="A749" i="47"/>
  <c r="A748" i="47"/>
  <c r="R747" i="47"/>
  <c r="N747" i="47" s="1"/>
  <c r="R746" i="47"/>
  <c r="H747" i="47" s="1"/>
  <c r="AA743" i="47"/>
  <c r="AA745" i="47" s="1"/>
  <c r="V743" i="47"/>
  <c r="N744" i="47" s="1"/>
  <c r="U743" i="47"/>
  <c r="L744" i="47" s="1"/>
  <c r="T743" i="47"/>
  <c r="J744" i="47" s="1"/>
  <c r="R743" i="47"/>
  <c r="F744" i="47" s="1"/>
  <c r="X742" i="47"/>
  <c r="V742" i="47"/>
  <c r="N743" i="47" s="1"/>
  <c r="T742" i="47"/>
  <c r="J743" i="47" s="1"/>
  <c r="N742" i="47"/>
  <c r="L742" i="47"/>
  <c r="J742" i="47"/>
  <c r="H742" i="47"/>
  <c r="F742" i="47"/>
  <c r="D742" i="47"/>
  <c r="T741" i="47"/>
  <c r="R741" i="47"/>
  <c r="C741" i="47" s="1"/>
  <c r="A741" i="47" s="1"/>
  <c r="A740" i="47"/>
  <c r="A739" i="47"/>
  <c r="A738" i="47"/>
  <c r="A737" i="47"/>
  <c r="A736" i="47"/>
  <c r="A735" i="47"/>
  <c r="A734" i="47"/>
  <c r="A733" i="47"/>
  <c r="R732" i="47"/>
  <c r="N732" i="47" s="1"/>
  <c r="R731" i="47"/>
  <c r="H732" i="47" s="1"/>
  <c r="A732" i="47" s="1"/>
  <c r="AA728" i="47"/>
  <c r="AA730" i="47" s="1"/>
  <c r="V728" i="47"/>
  <c r="N729" i="47" s="1"/>
  <c r="U728" i="47"/>
  <c r="L729" i="47" s="1"/>
  <c r="T728" i="47"/>
  <c r="J729" i="47" s="1"/>
  <c r="R728" i="47"/>
  <c r="F729" i="47" s="1"/>
  <c r="J728" i="47"/>
  <c r="X727" i="47"/>
  <c r="V727" i="47"/>
  <c r="N728" i="47" s="1"/>
  <c r="T727" i="47"/>
  <c r="N727" i="47"/>
  <c r="L727" i="47"/>
  <c r="J727" i="47"/>
  <c r="H727" i="47"/>
  <c r="F727" i="47"/>
  <c r="D727" i="47"/>
  <c r="A727" i="47" s="1"/>
  <c r="T726" i="47"/>
  <c r="R726" i="47"/>
  <c r="A725" i="47"/>
  <c r="A724" i="47"/>
  <c r="A723" i="47"/>
  <c r="A722" i="47"/>
  <c r="A721" i="47"/>
  <c r="A720" i="47"/>
  <c r="A719" i="47"/>
  <c r="A718" i="47"/>
  <c r="R717" i="47"/>
  <c r="N717" i="47" s="1"/>
  <c r="R716" i="47"/>
  <c r="H717" i="47" s="1"/>
  <c r="A717" i="47" s="1"/>
  <c r="AA713" i="47"/>
  <c r="AA715" i="47" s="1"/>
  <c r="V713" i="47"/>
  <c r="N714" i="47" s="1"/>
  <c r="U713" i="47"/>
  <c r="L714" i="47" s="1"/>
  <c r="T713" i="47"/>
  <c r="J714" i="47" s="1"/>
  <c r="R713" i="47"/>
  <c r="F714" i="47" s="1"/>
  <c r="J713" i="47"/>
  <c r="X712" i="47"/>
  <c r="V712" i="47"/>
  <c r="N713" i="47" s="1"/>
  <c r="T712" i="47"/>
  <c r="N712" i="47"/>
  <c r="L712" i="47"/>
  <c r="J712" i="47"/>
  <c r="H712" i="47"/>
  <c r="F712" i="47"/>
  <c r="D712" i="47"/>
  <c r="T711" i="47"/>
  <c r="R711" i="47"/>
  <c r="A710" i="47"/>
  <c r="A709" i="47"/>
  <c r="A708" i="47"/>
  <c r="A707" i="47"/>
  <c r="A706" i="47"/>
  <c r="A705" i="47"/>
  <c r="A704" i="47"/>
  <c r="A703" i="47"/>
  <c r="R702" i="47"/>
  <c r="N702" i="47" s="1"/>
  <c r="R701" i="47"/>
  <c r="H702" i="47" s="1"/>
  <c r="N699" i="47"/>
  <c r="AA698" i="47"/>
  <c r="AA700" i="47" s="1"/>
  <c r="V698" i="47"/>
  <c r="U698" i="47"/>
  <c r="L699" i="47" s="1"/>
  <c r="T698" i="47"/>
  <c r="J699" i="47" s="1"/>
  <c r="R698" i="47"/>
  <c r="F699" i="47" s="1"/>
  <c r="X697" i="47"/>
  <c r="V697" i="47"/>
  <c r="N698" i="47" s="1"/>
  <c r="T697" i="47"/>
  <c r="J698" i="47" s="1"/>
  <c r="N697" i="47"/>
  <c r="L697" i="47"/>
  <c r="J697" i="47"/>
  <c r="H697" i="47"/>
  <c r="F697" i="47"/>
  <c r="D697" i="47"/>
  <c r="T696" i="47"/>
  <c r="R696" i="47"/>
  <c r="A695" i="47"/>
  <c r="A694" i="47"/>
  <c r="A693" i="47"/>
  <c r="A692" i="47"/>
  <c r="A691" i="47"/>
  <c r="A690" i="47"/>
  <c r="A689" i="47"/>
  <c r="A688" i="47"/>
  <c r="R687" i="47"/>
  <c r="N687" i="47" s="1"/>
  <c r="R686" i="47"/>
  <c r="H687" i="47" s="1"/>
  <c r="A687" i="47" s="1"/>
  <c r="N684" i="47"/>
  <c r="AA683" i="47"/>
  <c r="AA685" i="47" s="1"/>
  <c r="V683" i="47"/>
  <c r="U683" i="47"/>
  <c r="L684" i="47" s="1"/>
  <c r="T683" i="47"/>
  <c r="J684" i="47" s="1"/>
  <c r="R683" i="47"/>
  <c r="F684" i="47" s="1"/>
  <c r="J683" i="47"/>
  <c r="X682" i="47"/>
  <c r="V682" i="47"/>
  <c r="N683" i="47" s="1"/>
  <c r="T682" i="47"/>
  <c r="N682" i="47"/>
  <c r="L682" i="47"/>
  <c r="J682" i="47"/>
  <c r="H682" i="47"/>
  <c r="F682" i="47"/>
  <c r="D682" i="47"/>
  <c r="A682" i="47" s="1"/>
  <c r="T681" i="47"/>
  <c r="C681" i="47" s="1"/>
  <c r="A681" i="47" s="1"/>
  <c r="R681" i="47"/>
  <c r="A680" i="47"/>
  <c r="A679" i="47"/>
  <c r="A678" i="47"/>
  <c r="A677" i="47"/>
  <c r="A676" i="47"/>
  <c r="A675" i="47"/>
  <c r="A674" i="47"/>
  <c r="A673" i="47"/>
  <c r="R672" i="47"/>
  <c r="N672" i="47" s="1"/>
  <c r="R671" i="47"/>
  <c r="H672" i="47" s="1"/>
  <c r="N669" i="47"/>
  <c r="AA668" i="47"/>
  <c r="AA670" i="47" s="1"/>
  <c r="V668" i="47"/>
  <c r="U668" i="47"/>
  <c r="L669" i="47" s="1"/>
  <c r="T668" i="47"/>
  <c r="J669" i="47" s="1"/>
  <c r="R668" i="47"/>
  <c r="F669" i="47" s="1"/>
  <c r="J668" i="47"/>
  <c r="X667" i="47"/>
  <c r="V667" i="47"/>
  <c r="N668" i="47" s="1"/>
  <c r="T667" i="47"/>
  <c r="N667" i="47"/>
  <c r="L667" i="47"/>
  <c r="J667" i="47"/>
  <c r="H667" i="47"/>
  <c r="F667" i="47"/>
  <c r="D667" i="47"/>
  <c r="A667" i="47" s="1"/>
  <c r="T666" i="47"/>
  <c r="R666" i="47"/>
  <c r="A665" i="47"/>
  <c r="A664" i="47"/>
  <c r="A663" i="47"/>
  <c r="A662" i="47"/>
  <c r="A661" i="47"/>
  <c r="A660" i="47"/>
  <c r="A659" i="47"/>
  <c r="A658" i="47"/>
  <c r="R657" i="47"/>
  <c r="N657" i="47" s="1"/>
  <c r="R656" i="47"/>
  <c r="H657" i="47" s="1"/>
  <c r="A657" i="47" s="1"/>
  <c r="AA653" i="47"/>
  <c r="AA655" i="47" s="1"/>
  <c r="V653" i="47"/>
  <c r="N654" i="47" s="1"/>
  <c r="U653" i="47"/>
  <c r="L654" i="47" s="1"/>
  <c r="T653" i="47"/>
  <c r="J654" i="47" s="1"/>
  <c r="R653" i="47"/>
  <c r="F654" i="47" s="1"/>
  <c r="J653" i="47"/>
  <c r="X652" i="47"/>
  <c r="V652" i="47"/>
  <c r="N653" i="47" s="1"/>
  <c r="T652" i="47"/>
  <c r="N652" i="47"/>
  <c r="L652" i="47"/>
  <c r="J652" i="47"/>
  <c r="H652" i="47"/>
  <c r="F652" i="47"/>
  <c r="D652" i="47"/>
  <c r="T651" i="47"/>
  <c r="R651" i="47"/>
  <c r="A650" i="47"/>
  <c r="A649" i="47"/>
  <c r="A648" i="47"/>
  <c r="A647" i="47"/>
  <c r="A646" i="47"/>
  <c r="A645" i="47"/>
  <c r="A644" i="47"/>
  <c r="A643" i="47"/>
  <c r="R642" i="47"/>
  <c r="N642" i="47" s="1"/>
  <c r="R641" i="47"/>
  <c r="H642" i="47" s="1"/>
  <c r="N639" i="47"/>
  <c r="AA638" i="47"/>
  <c r="AA640" i="47" s="1"/>
  <c r="V638" i="47"/>
  <c r="U638" i="47"/>
  <c r="L639" i="47" s="1"/>
  <c r="T638" i="47"/>
  <c r="J639" i="47" s="1"/>
  <c r="R638" i="47"/>
  <c r="F639" i="47" s="1"/>
  <c r="X637" i="47"/>
  <c r="V637" i="47"/>
  <c r="N638" i="47" s="1"/>
  <c r="T637" i="47"/>
  <c r="J638" i="47" s="1"/>
  <c r="N637" i="47"/>
  <c r="L637" i="47"/>
  <c r="J637" i="47"/>
  <c r="H637" i="47"/>
  <c r="F637" i="47"/>
  <c r="D637" i="47"/>
  <c r="T636" i="47"/>
  <c r="R636" i="47"/>
  <c r="A635" i="47"/>
  <c r="A634" i="47"/>
  <c r="A633" i="47"/>
  <c r="A632" i="47"/>
  <c r="A631" i="47"/>
  <c r="A630" i="47"/>
  <c r="A629" i="47"/>
  <c r="A628" i="47"/>
  <c r="R627" i="47"/>
  <c r="N627" i="47" s="1"/>
  <c r="R626" i="47"/>
  <c r="H627" i="47" s="1"/>
  <c r="A627" i="47" s="1"/>
  <c r="N624" i="47"/>
  <c r="AA623" i="47"/>
  <c r="AA625" i="47" s="1"/>
  <c r="V623" i="47"/>
  <c r="U623" i="47"/>
  <c r="L624" i="47" s="1"/>
  <c r="T623" i="47"/>
  <c r="J624" i="47" s="1"/>
  <c r="R623" i="47"/>
  <c r="F624" i="47" s="1"/>
  <c r="J623" i="47"/>
  <c r="X622" i="47"/>
  <c r="V622" i="47"/>
  <c r="N623" i="47" s="1"/>
  <c r="T622" i="47"/>
  <c r="N622" i="47"/>
  <c r="L622" i="47"/>
  <c r="J622" i="47"/>
  <c r="H622" i="47"/>
  <c r="F622" i="47"/>
  <c r="D622" i="47"/>
  <c r="A622" i="47" s="1"/>
  <c r="T621" i="47"/>
  <c r="C621" i="47" s="1"/>
  <c r="A621" i="47" s="1"/>
  <c r="R621" i="47"/>
  <c r="A620" i="47"/>
  <c r="A619" i="47"/>
  <c r="A618" i="47"/>
  <c r="A617" i="47"/>
  <c r="A616" i="47"/>
  <c r="A615" i="47"/>
  <c r="A614" i="47"/>
  <c r="A613" i="47"/>
  <c r="R612" i="47"/>
  <c r="N612" i="47"/>
  <c r="R611" i="47"/>
  <c r="H612" i="47" s="1"/>
  <c r="F609" i="47"/>
  <c r="A609" i="47" s="1"/>
  <c r="AA608" i="47"/>
  <c r="AA610" i="47" s="1"/>
  <c r="V608" i="47"/>
  <c r="N609" i="47" s="1"/>
  <c r="U608" i="47"/>
  <c r="L609" i="47" s="1"/>
  <c r="T608" i="47"/>
  <c r="J609" i="47" s="1"/>
  <c r="R608" i="47"/>
  <c r="X607" i="47"/>
  <c r="V607" i="47"/>
  <c r="N608" i="47" s="1"/>
  <c r="T607" i="47"/>
  <c r="J608" i="47" s="1"/>
  <c r="N607" i="47"/>
  <c r="L607" i="47"/>
  <c r="J607" i="47"/>
  <c r="H607" i="47"/>
  <c r="F607" i="47"/>
  <c r="D607" i="47"/>
  <c r="A607" i="47"/>
  <c r="T606" i="47"/>
  <c r="R606" i="47"/>
  <c r="A605" i="47"/>
  <c r="A604" i="47"/>
  <c r="A603" i="47"/>
  <c r="A602" i="47"/>
  <c r="A601" i="47"/>
  <c r="A600" i="47"/>
  <c r="A599" i="47"/>
  <c r="A598" i="47"/>
  <c r="R597" i="47"/>
  <c r="N597" i="47"/>
  <c r="A597" i="47"/>
  <c r="R596" i="47"/>
  <c r="H597" i="47" s="1"/>
  <c r="AA595" i="47"/>
  <c r="F594" i="47"/>
  <c r="AA593" i="47"/>
  <c r="V593" i="47"/>
  <c r="N594" i="47" s="1"/>
  <c r="U593" i="47"/>
  <c r="L594" i="47" s="1"/>
  <c r="T593" i="47"/>
  <c r="J594" i="47" s="1"/>
  <c r="R593" i="47"/>
  <c r="X592" i="47"/>
  <c r="V592" i="47"/>
  <c r="N593" i="47" s="1"/>
  <c r="T592" i="47"/>
  <c r="J593" i="47" s="1"/>
  <c r="N592" i="47"/>
  <c r="L592" i="47"/>
  <c r="J592" i="47"/>
  <c r="H592" i="47"/>
  <c r="F592" i="47"/>
  <c r="D592" i="47"/>
  <c r="A592" i="47"/>
  <c r="T591" i="47"/>
  <c r="R591" i="47"/>
  <c r="C591" i="47" s="1"/>
  <c r="A591" i="47" s="1"/>
  <c r="A590" i="47"/>
  <c r="A589" i="47"/>
  <c r="A588" i="47"/>
  <c r="A587" i="47"/>
  <c r="A586" i="47"/>
  <c r="A585" i="47"/>
  <c r="A584" i="47"/>
  <c r="A583" i="47"/>
  <c r="R582" i="47"/>
  <c r="N582" i="47"/>
  <c r="R581" i="47"/>
  <c r="H582" i="47" s="1"/>
  <c r="A582" i="47" s="1"/>
  <c r="AA580" i="47"/>
  <c r="L579" i="47"/>
  <c r="AA578" i="47"/>
  <c r="V578" i="47"/>
  <c r="N579" i="47" s="1"/>
  <c r="U578" i="47"/>
  <c r="T578" i="47"/>
  <c r="J579" i="47" s="1"/>
  <c r="R578" i="47"/>
  <c r="F579" i="47" s="1"/>
  <c r="N578" i="47"/>
  <c r="X577" i="47"/>
  <c r="V577" i="47"/>
  <c r="T577" i="47"/>
  <c r="J578" i="47" s="1"/>
  <c r="N577" i="47"/>
  <c r="L577" i="47"/>
  <c r="J577" i="47"/>
  <c r="H577" i="47"/>
  <c r="F577" i="47"/>
  <c r="D577" i="47"/>
  <c r="A577" i="47"/>
  <c r="T576" i="47"/>
  <c r="R576" i="47"/>
  <c r="C576" i="47" s="1"/>
  <c r="A576" i="47" s="1"/>
  <c r="A575" i="47"/>
  <c r="A574" i="47"/>
  <c r="A573" i="47"/>
  <c r="A572" i="47"/>
  <c r="A571" i="47"/>
  <c r="A570" i="47"/>
  <c r="A569" i="47"/>
  <c r="A568" i="47"/>
  <c r="R567" i="47"/>
  <c r="N567" i="47" s="1"/>
  <c r="R566" i="47"/>
  <c r="H567" i="47" s="1"/>
  <c r="A567" i="47" s="1"/>
  <c r="AA565" i="47"/>
  <c r="AA563" i="47"/>
  <c r="V563" i="47"/>
  <c r="N564" i="47" s="1"/>
  <c r="U563" i="47"/>
  <c r="L564" i="47" s="1"/>
  <c r="T563" i="47"/>
  <c r="J564" i="47" s="1"/>
  <c r="R563" i="47"/>
  <c r="F564" i="47" s="1"/>
  <c r="A564" i="47" s="1"/>
  <c r="N563" i="47"/>
  <c r="X562" i="47"/>
  <c r="V562" i="47"/>
  <c r="T562" i="47"/>
  <c r="J563" i="47" s="1"/>
  <c r="N562" i="47"/>
  <c r="L562" i="47"/>
  <c r="J562" i="47"/>
  <c r="H562" i="47"/>
  <c r="F562" i="47"/>
  <c r="D562" i="47"/>
  <c r="A562" i="47"/>
  <c r="T561" i="47"/>
  <c r="R561" i="47"/>
  <c r="A560" i="47"/>
  <c r="A559" i="47"/>
  <c r="A558" i="47"/>
  <c r="A557" i="47"/>
  <c r="A556" i="47"/>
  <c r="A555" i="47"/>
  <c r="A554" i="47"/>
  <c r="A553" i="47"/>
  <c r="R552" i="47"/>
  <c r="N552" i="47"/>
  <c r="A552" i="47"/>
  <c r="R551" i="47"/>
  <c r="H552" i="47" s="1"/>
  <c r="AA550" i="47"/>
  <c r="AA548" i="47"/>
  <c r="V548" i="47"/>
  <c r="N549" i="47" s="1"/>
  <c r="U548" i="47"/>
  <c r="L549" i="47" s="1"/>
  <c r="T548" i="47"/>
  <c r="J549" i="47" s="1"/>
  <c r="R548" i="47"/>
  <c r="F549" i="47" s="1"/>
  <c r="A549" i="47" s="1"/>
  <c r="X547" i="47"/>
  <c r="V547" i="47"/>
  <c r="N548" i="47" s="1"/>
  <c r="T547" i="47"/>
  <c r="J548" i="47" s="1"/>
  <c r="N547" i="47"/>
  <c r="L547" i="47"/>
  <c r="J547" i="47"/>
  <c r="H547" i="47"/>
  <c r="F547" i="47"/>
  <c r="D547" i="47"/>
  <c r="A547" i="47"/>
  <c r="T546" i="47"/>
  <c r="R546" i="47"/>
  <c r="A545" i="47"/>
  <c r="A544" i="47"/>
  <c r="A543" i="47"/>
  <c r="A542" i="47"/>
  <c r="A541" i="47"/>
  <c r="A540" i="47"/>
  <c r="A539" i="47"/>
  <c r="A538" i="47"/>
  <c r="R537" i="47"/>
  <c r="N537" i="47"/>
  <c r="A537" i="47"/>
  <c r="R536" i="47"/>
  <c r="H537" i="47" s="1"/>
  <c r="AA535" i="47"/>
  <c r="R534" i="47"/>
  <c r="N535" i="47" s="1"/>
  <c r="A535" i="47" s="1"/>
  <c r="L534" i="47"/>
  <c r="AA533" i="47"/>
  <c r="V533" i="47"/>
  <c r="N534" i="47" s="1"/>
  <c r="U533" i="47"/>
  <c r="T533" i="47"/>
  <c r="J534" i="47" s="1"/>
  <c r="R533" i="47"/>
  <c r="F534" i="47" s="1"/>
  <c r="A534" i="47" s="1"/>
  <c r="N533" i="47"/>
  <c r="X532" i="47"/>
  <c r="V532" i="47"/>
  <c r="T532" i="47"/>
  <c r="J533" i="47" s="1"/>
  <c r="N532" i="47"/>
  <c r="L532" i="47"/>
  <c r="J532" i="47"/>
  <c r="H532" i="47"/>
  <c r="F532" i="47"/>
  <c r="D532" i="47"/>
  <c r="A532" i="47"/>
  <c r="T531" i="47"/>
  <c r="R531" i="47"/>
  <c r="C531" i="47" s="1"/>
  <c r="A531" i="47" s="1"/>
  <c r="A530" i="47"/>
  <c r="A529" i="47"/>
  <c r="A528" i="47"/>
  <c r="A527" i="47"/>
  <c r="A526" i="47"/>
  <c r="A525" i="47"/>
  <c r="A524" i="47"/>
  <c r="A523" i="47"/>
  <c r="R522" i="47"/>
  <c r="N522" i="47" s="1"/>
  <c r="R521" i="47"/>
  <c r="H522" i="47" s="1"/>
  <c r="A522" i="47" s="1"/>
  <c r="AA520" i="47"/>
  <c r="AA518" i="47"/>
  <c r="V518" i="47"/>
  <c r="N519" i="47" s="1"/>
  <c r="U518" i="47"/>
  <c r="L519" i="47" s="1"/>
  <c r="T518" i="47"/>
  <c r="J519" i="47" s="1"/>
  <c r="R518" i="47"/>
  <c r="F519" i="47" s="1"/>
  <c r="N518" i="47"/>
  <c r="X517" i="47"/>
  <c r="V517" i="47"/>
  <c r="T517" i="47"/>
  <c r="J518" i="47" s="1"/>
  <c r="N517" i="47"/>
  <c r="L517" i="47"/>
  <c r="J517" i="47"/>
  <c r="H517" i="47"/>
  <c r="F517" i="47"/>
  <c r="D517" i="47"/>
  <c r="A517" i="47"/>
  <c r="T516" i="47"/>
  <c r="R516" i="47"/>
  <c r="C516" i="47" s="1"/>
  <c r="A516" i="47" s="1"/>
  <c r="A515" i="47"/>
  <c r="A514" i="47"/>
  <c r="A513" i="47"/>
  <c r="A512" i="47"/>
  <c r="A511" i="47"/>
  <c r="A510" i="47"/>
  <c r="A509" i="47"/>
  <c r="A508" i="47"/>
  <c r="R507" i="47"/>
  <c r="N507" i="47"/>
  <c r="R506" i="47"/>
  <c r="H507" i="47" s="1"/>
  <c r="A507" i="47" s="1"/>
  <c r="AA505" i="47"/>
  <c r="F504" i="47"/>
  <c r="AA503" i="47"/>
  <c r="V503" i="47"/>
  <c r="N504" i="47" s="1"/>
  <c r="U503" i="47"/>
  <c r="L504" i="47" s="1"/>
  <c r="T503" i="47"/>
  <c r="J504" i="47" s="1"/>
  <c r="R503" i="47"/>
  <c r="X502" i="47"/>
  <c r="V502" i="47"/>
  <c r="N503" i="47" s="1"/>
  <c r="T502" i="47"/>
  <c r="J503" i="47" s="1"/>
  <c r="N502" i="47"/>
  <c r="L502" i="47"/>
  <c r="J502" i="47"/>
  <c r="H502" i="47"/>
  <c r="F502" i="47"/>
  <c r="D502" i="47"/>
  <c r="A502" i="47"/>
  <c r="T501" i="47"/>
  <c r="R501" i="47"/>
  <c r="A500" i="47"/>
  <c r="A499" i="47"/>
  <c r="A498" i="47"/>
  <c r="A497" i="47"/>
  <c r="A496" i="47"/>
  <c r="A495" i="47"/>
  <c r="A494" i="47"/>
  <c r="A493" i="47"/>
  <c r="R492" i="47"/>
  <c r="N492" i="47"/>
  <c r="A492" i="47"/>
  <c r="R491" i="47"/>
  <c r="H492" i="47" s="1"/>
  <c r="AA490" i="47"/>
  <c r="F489" i="47"/>
  <c r="AA488" i="47"/>
  <c r="V488" i="47"/>
  <c r="N489" i="47" s="1"/>
  <c r="U488" i="47"/>
  <c r="L489" i="47" s="1"/>
  <c r="T488" i="47"/>
  <c r="J489" i="47" s="1"/>
  <c r="R488" i="47"/>
  <c r="X487" i="47"/>
  <c r="V487" i="47"/>
  <c r="N488" i="47" s="1"/>
  <c r="T487" i="47"/>
  <c r="J488" i="47" s="1"/>
  <c r="N487" i="47"/>
  <c r="L487" i="47"/>
  <c r="J487" i="47"/>
  <c r="H487" i="47"/>
  <c r="F487" i="47"/>
  <c r="A487" i="47" s="1"/>
  <c r="D487" i="47"/>
  <c r="T486" i="47"/>
  <c r="R486" i="47"/>
  <c r="A485" i="47"/>
  <c r="A484" i="47"/>
  <c r="A483" i="47"/>
  <c r="A482" i="47"/>
  <c r="A481" i="47"/>
  <c r="A480" i="47"/>
  <c r="A479" i="47"/>
  <c r="A478" i="47"/>
  <c r="R477" i="47"/>
  <c r="N477" i="47"/>
  <c r="A477" i="47"/>
  <c r="R476" i="47"/>
  <c r="H477" i="47" s="1"/>
  <c r="AA473" i="47"/>
  <c r="AA475" i="47" s="1"/>
  <c r="V473" i="47"/>
  <c r="N474" i="47" s="1"/>
  <c r="U473" i="47"/>
  <c r="L474" i="47" s="1"/>
  <c r="T473" i="47"/>
  <c r="J474" i="47" s="1"/>
  <c r="R473" i="47"/>
  <c r="F474" i="47" s="1"/>
  <c r="X472" i="47"/>
  <c r="V472" i="47"/>
  <c r="N473" i="47" s="1"/>
  <c r="T472" i="47"/>
  <c r="J473" i="47" s="1"/>
  <c r="R472" i="47"/>
  <c r="F473" i="47" s="1"/>
  <c r="N472" i="47"/>
  <c r="L472" i="47"/>
  <c r="J472" i="47"/>
  <c r="H472" i="47"/>
  <c r="F472" i="47"/>
  <c r="D472" i="47"/>
  <c r="A472" i="47"/>
  <c r="T471" i="47"/>
  <c r="R471" i="47"/>
  <c r="C471" i="47" s="1"/>
  <c r="A471" i="47" s="1"/>
  <c r="A470" i="47"/>
  <c r="A469" i="47"/>
  <c r="A468" i="47"/>
  <c r="A467" i="47"/>
  <c r="A466" i="47"/>
  <c r="A465" i="47"/>
  <c r="A464" i="47"/>
  <c r="A463" i="47"/>
  <c r="R462" i="47"/>
  <c r="N462" i="47" s="1"/>
  <c r="R461" i="47"/>
  <c r="H462" i="47" s="1"/>
  <c r="AA458" i="47"/>
  <c r="AA460" i="47" s="1"/>
  <c r="V458" i="47"/>
  <c r="N459" i="47" s="1"/>
  <c r="U458" i="47"/>
  <c r="L459" i="47" s="1"/>
  <c r="T458" i="47"/>
  <c r="J459" i="47" s="1"/>
  <c r="R458" i="47"/>
  <c r="F459" i="47" s="1"/>
  <c r="J458" i="47"/>
  <c r="X457" i="47"/>
  <c r="V457" i="47"/>
  <c r="N458" i="47" s="1"/>
  <c r="T457" i="47"/>
  <c r="R457" i="47"/>
  <c r="F458" i="47" s="1"/>
  <c r="A458" i="47" s="1"/>
  <c r="N457" i="47"/>
  <c r="L457" i="47"/>
  <c r="J457" i="47"/>
  <c r="H457" i="47"/>
  <c r="F457" i="47"/>
  <c r="D457" i="47"/>
  <c r="T456" i="47"/>
  <c r="R456" i="47"/>
  <c r="A455" i="47"/>
  <c r="A454" i="47"/>
  <c r="A453" i="47"/>
  <c r="A452" i="47"/>
  <c r="A451" i="47"/>
  <c r="A450" i="47"/>
  <c r="A449" i="47"/>
  <c r="A448" i="47"/>
  <c r="R447" i="47"/>
  <c r="N447" i="47" s="1"/>
  <c r="R446" i="47"/>
  <c r="H447" i="47" s="1"/>
  <c r="N444" i="47"/>
  <c r="AA443" i="47"/>
  <c r="AA445" i="47" s="1"/>
  <c r="V443" i="47"/>
  <c r="U443" i="47"/>
  <c r="L444" i="47" s="1"/>
  <c r="T443" i="47"/>
  <c r="J444" i="47" s="1"/>
  <c r="R443" i="47"/>
  <c r="F444" i="47" s="1"/>
  <c r="X442" i="47"/>
  <c r="V442" i="47"/>
  <c r="N443" i="47" s="1"/>
  <c r="T442" i="47"/>
  <c r="J443" i="47" s="1"/>
  <c r="R442" i="47"/>
  <c r="F443" i="47" s="1"/>
  <c r="N442" i="47"/>
  <c r="L442" i="47"/>
  <c r="J442" i="47"/>
  <c r="H442" i="47"/>
  <c r="F442" i="47"/>
  <c r="D442" i="47"/>
  <c r="T441" i="47"/>
  <c r="C441" i="47" s="1"/>
  <c r="A441" i="47" s="1"/>
  <c r="R441" i="47"/>
  <c r="A440" i="47"/>
  <c r="A439" i="47"/>
  <c r="A438" i="47"/>
  <c r="A437" i="47"/>
  <c r="A436" i="47"/>
  <c r="A435" i="47"/>
  <c r="A434" i="47"/>
  <c r="A433" i="47"/>
  <c r="R432" i="47"/>
  <c r="N432" i="47" s="1"/>
  <c r="R431" i="47"/>
  <c r="H432" i="47" s="1"/>
  <c r="A432" i="47" s="1"/>
  <c r="AA428" i="47"/>
  <c r="AA430" i="47" s="1"/>
  <c r="V428" i="47"/>
  <c r="N429" i="47" s="1"/>
  <c r="U428" i="47"/>
  <c r="L429" i="47" s="1"/>
  <c r="T428" i="47"/>
  <c r="J429" i="47" s="1"/>
  <c r="R428" i="47"/>
  <c r="F429" i="47" s="1"/>
  <c r="X427" i="47"/>
  <c r="V427" i="47"/>
  <c r="N428" i="47" s="1"/>
  <c r="T427" i="47"/>
  <c r="J428" i="47" s="1"/>
  <c r="R427" i="47"/>
  <c r="F428" i="47" s="1"/>
  <c r="N427" i="47"/>
  <c r="L427" i="47"/>
  <c r="J427" i="47"/>
  <c r="H427" i="47"/>
  <c r="F427" i="47"/>
  <c r="D427" i="47"/>
  <c r="T426" i="47"/>
  <c r="C426" i="47" s="1"/>
  <c r="A426" i="47" s="1"/>
  <c r="R426" i="47"/>
  <c r="A425" i="47"/>
  <c r="A424" i="47"/>
  <c r="A423" i="47"/>
  <c r="A422" i="47"/>
  <c r="A421" i="47"/>
  <c r="A420" i="47"/>
  <c r="A419" i="47"/>
  <c r="A418" i="47"/>
  <c r="R417" i="47"/>
  <c r="N417" i="47" s="1"/>
  <c r="R416" i="47"/>
  <c r="H417" i="47" s="1"/>
  <c r="A417" i="47" s="1"/>
  <c r="N414" i="47"/>
  <c r="J414" i="47"/>
  <c r="AA413" i="47"/>
  <c r="AA415" i="47" s="1"/>
  <c r="V413" i="47"/>
  <c r="U413" i="47"/>
  <c r="L414" i="47" s="1"/>
  <c r="T413" i="47"/>
  <c r="R413" i="47"/>
  <c r="F414" i="47" s="1"/>
  <c r="J413" i="47"/>
  <c r="X412" i="47"/>
  <c r="V412" i="47"/>
  <c r="N413" i="47" s="1"/>
  <c r="T412" i="47"/>
  <c r="R412" i="47"/>
  <c r="F413" i="47" s="1"/>
  <c r="A413" i="47" s="1"/>
  <c r="N412" i="47"/>
  <c r="L412" i="47"/>
  <c r="J412" i="47"/>
  <c r="H412" i="47"/>
  <c r="F412" i="47"/>
  <c r="D412" i="47"/>
  <c r="A412" i="47" s="1"/>
  <c r="T411" i="47"/>
  <c r="R411" i="47"/>
  <c r="A410" i="47"/>
  <c r="A409" i="47"/>
  <c r="A408" i="47"/>
  <c r="A407" i="47"/>
  <c r="A406" i="47"/>
  <c r="A405" i="47"/>
  <c r="A404" i="47"/>
  <c r="A403" i="47"/>
  <c r="R402" i="47"/>
  <c r="N402" i="47" s="1"/>
  <c r="R401" i="47"/>
  <c r="H402" i="47" s="1"/>
  <c r="N399" i="47"/>
  <c r="AA398" i="47"/>
  <c r="AA400" i="47" s="1"/>
  <c r="V398" i="47"/>
  <c r="U398" i="47"/>
  <c r="L399" i="47" s="1"/>
  <c r="T398" i="47"/>
  <c r="J399" i="47" s="1"/>
  <c r="R398" i="47"/>
  <c r="F399" i="47" s="1"/>
  <c r="J398" i="47"/>
  <c r="X397" i="47"/>
  <c r="V397" i="47"/>
  <c r="N398" i="47" s="1"/>
  <c r="T397" i="47"/>
  <c r="R397" i="47"/>
  <c r="F398" i="47" s="1"/>
  <c r="N397" i="47"/>
  <c r="L397" i="47"/>
  <c r="J397" i="47"/>
  <c r="H397" i="47"/>
  <c r="F397" i="47"/>
  <c r="D397" i="47"/>
  <c r="A397" i="47" s="1"/>
  <c r="T396" i="47"/>
  <c r="R396" i="47"/>
  <c r="C396" i="47"/>
  <c r="A396" i="47" s="1"/>
  <c r="A395" i="47"/>
  <c r="A394" i="47"/>
  <c r="A393" i="47"/>
  <c r="A392" i="47"/>
  <c r="A391" i="47"/>
  <c r="A390" i="47"/>
  <c r="A389" i="47"/>
  <c r="A388" i="47"/>
  <c r="R387" i="47"/>
  <c r="N387" i="47" s="1"/>
  <c r="R386" i="47"/>
  <c r="H387" i="47" s="1"/>
  <c r="N384" i="47"/>
  <c r="AA383" i="47"/>
  <c r="AA385" i="47" s="1"/>
  <c r="V383" i="47"/>
  <c r="U383" i="47"/>
  <c r="L384" i="47" s="1"/>
  <c r="T383" i="47"/>
  <c r="J384" i="47" s="1"/>
  <c r="R383" i="47"/>
  <c r="F384" i="47" s="1"/>
  <c r="X382" i="47"/>
  <c r="V382" i="47"/>
  <c r="N383" i="47" s="1"/>
  <c r="T382" i="47"/>
  <c r="J383" i="47" s="1"/>
  <c r="R382" i="47"/>
  <c r="F383" i="47" s="1"/>
  <c r="N382" i="47"/>
  <c r="L382" i="47"/>
  <c r="J382" i="47"/>
  <c r="H382" i="47"/>
  <c r="F382" i="47"/>
  <c r="D382" i="47"/>
  <c r="T381" i="47"/>
  <c r="C381" i="47" s="1"/>
  <c r="A381" i="47" s="1"/>
  <c r="R381" i="47"/>
  <c r="A380" i="47"/>
  <c r="A379" i="47"/>
  <c r="A378" i="47"/>
  <c r="A377" i="47"/>
  <c r="A376" i="47"/>
  <c r="A375" i="47"/>
  <c r="A374" i="47"/>
  <c r="A373" i="47"/>
  <c r="R372" i="47"/>
  <c r="N372" i="47" s="1"/>
  <c r="R371" i="47"/>
  <c r="H372" i="47" s="1"/>
  <c r="N369" i="47"/>
  <c r="AA368" i="47"/>
  <c r="AA370" i="47" s="1"/>
  <c r="V368" i="47"/>
  <c r="U368" i="47"/>
  <c r="L369" i="47" s="1"/>
  <c r="T368" i="47"/>
  <c r="J369" i="47" s="1"/>
  <c r="R368" i="47"/>
  <c r="F369" i="47" s="1"/>
  <c r="X367" i="47"/>
  <c r="V367" i="47"/>
  <c r="N368" i="47" s="1"/>
  <c r="T367" i="47"/>
  <c r="J368" i="47" s="1"/>
  <c r="R367" i="47"/>
  <c r="F368" i="47" s="1"/>
  <c r="N367" i="47"/>
  <c r="L367" i="47"/>
  <c r="J367" i="47"/>
  <c r="H367" i="47"/>
  <c r="F367" i="47"/>
  <c r="D367" i="47"/>
  <c r="T366" i="47"/>
  <c r="C366" i="47" s="1"/>
  <c r="A366" i="47" s="1"/>
  <c r="R366" i="47"/>
  <c r="A365" i="47"/>
  <c r="A364" i="47"/>
  <c r="A363" i="47"/>
  <c r="A362" i="47"/>
  <c r="A361" i="47"/>
  <c r="A360" i="47"/>
  <c r="A359" i="47"/>
  <c r="A358" i="47"/>
  <c r="R357" i="47"/>
  <c r="N357" i="47" s="1"/>
  <c r="R356" i="47"/>
  <c r="H357" i="47" s="1"/>
  <c r="A357" i="47" s="1"/>
  <c r="N354" i="47"/>
  <c r="AA353" i="47"/>
  <c r="AA355" i="47" s="1"/>
  <c r="V353" i="47"/>
  <c r="U353" i="47"/>
  <c r="L354" i="47" s="1"/>
  <c r="T353" i="47"/>
  <c r="J354" i="47" s="1"/>
  <c r="R353" i="47"/>
  <c r="F354" i="47" s="1"/>
  <c r="A354" i="47" s="1"/>
  <c r="X352" i="47"/>
  <c r="V352" i="47"/>
  <c r="N353" i="47" s="1"/>
  <c r="T352" i="47"/>
  <c r="J353" i="47" s="1"/>
  <c r="R352" i="47"/>
  <c r="F353" i="47" s="1"/>
  <c r="N352" i="47"/>
  <c r="L352" i="47"/>
  <c r="J352" i="47"/>
  <c r="H352" i="47"/>
  <c r="F352" i="47"/>
  <c r="D352" i="47"/>
  <c r="A352" i="47" s="1"/>
  <c r="T351" i="47"/>
  <c r="C351" i="47" s="1"/>
  <c r="A351" i="47" s="1"/>
  <c r="R351" i="47"/>
  <c r="A350" i="47"/>
  <c r="A349" i="47"/>
  <c r="A348" i="47"/>
  <c r="A347" i="47"/>
  <c r="A346" i="47"/>
  <c r="A345" i="47"/>
  <c r="A344" i="47"/>
  <c r="A343" i="47"/>
  <c r="R342" i="47"/>
  <c r="N342" i="47" s="1"/>
  <c r="R341" i="47"/>
  <c r="H342" i="47" s="1"/>
  <c r="A342" i="47" s="1"/>
  <c r="N339" i="47"/>
  <c r="AA338" i="47"/>
  <c r="AA340" i="47" s="1"/>
  <c r="V338" i="47"/>
  <c r="U338" i="47"/>
  <c r="L339" i="47" s="1"/>
  <c r="T338" i="47"/>
  <c r="J339" i="47" s="1"/>
  <c r="R338" i="47"/>
  <c r="F339" i="47" s="1"/>
  <c r="J338" i="47"/>
  <c r="X337" i="47"/>
  <c r="V337" i="47"/>
  <c r="N338" i="47" s="1"/>
  <c r="T337" i="47"/>
  <c r="R337" i="47"/>
  <c r="F338" i="47" s="1"/>
  <c r="N337" i="47"/>
  <c r="L337" i="47"/>
  <c r="J337" i="47"/>
  <c r="H337" i="47"/>
  <c r="F337" i="47"/>
  <c r="D337" i="47"/>
  <c r="A337" i="47" s="1"/>
  <c r="T336" i="47"/>
  <c r="R336" i="47"/>
  <c r="C336" i="47"/>
  <c r="A336" i="47" s="1"/>
  <c r="A335" i="47"/>
  <c r="A334" i="47"/>
  <c r="A333" i="47"/>
  <c r="A332" i="47"/>
  <c r="A331" i="47"/>
  <c r="A330" i="47"/>
  <c r="A329" i="47"/>
  <c r="A328" i="47"/>
  <c r="R327" i="47"/>
  <c r="N327" i="47" s="1"/>
  <c r="R326" i="47"/>
  <c r="H327" i="47" s="1"/>
  <c r="N324" i="47"/>
  <c r="AA323" i="47"/>
  <c r="AA325" i="47" s="1"/>
  <c r="V323" i="47"/>
  <c r="U323" i="47"/>
  <c r="L324" i="47" s="1"/>
  <c r="T323" i="47"/>
  <c r="J324" i="47" s="1"/>
  <c r="R323" i="47"/>
  <c r="F324" i="47" s="1"/>
  <c r="J323" i="47"/>
  <c r="X322" i="47"/>
  <c r="V322" i="47"/>
  <c r="N323" i="47" s="1"/>
  <c r="T322" i="47"/>
  <c r="R322" i="47"/>
  <c r="F323" i="47" s="1"/>
  <c r="N322" i="47"/>
  <c r="L322" i="47"/>
  <c r="J322" i="47"/>
  <c r="H322" i="47"/>
  <c r="F322" i="47"/>
  <c r="D322" i="47"/>
  <c r="T321" i="47"/>
  <c r="R321" i="47"/>
  <c r="C321" i="47"/>
  <c r="A321" i="47" s="1"/>
  <c r="A320" i="47"/>
  <c r="A319" i="47"/>
  <c r="A318" i="47"/>
  <c r="A317" i="47"/>
  <c r="A316" i="47"/>
  <c r="A315" i="47"/>
  <c r="A314" i="47"/>
  <c r="A313" i="47"/>
  <c r="R312" i="47"/>
  <c r="N312" i="47" s="1"/>
  <c r="R311" i="47"/>
  <c r="H312" i="47" s="1"/>
  <c r="A312" i="47" s="1"/>
  <c r="N309" i="47"/>
  <c r="AA308" i="47"/>
  <c r="AA310" i="47" s="1"/>
  <c r="V308" i="47"/>
  <c r="U308" i="47"/>
  <c r="L309" i="47" s="1"/>
  <c r="T308" i="47"/>
  <c r="J309" i="47" s="1"/>
  <c r="R308" i="47"/>
  <c r="F309" i="47" s="1"/>
  <c r="J308" i="47"/>
  <c r="X307" i="47"/>
  <c r="V307" i="47"/>
  <c r="N308" i="47" s="1"/>
  <c r="T307" i="47"/>
  <c r="R307" i="47"/>
  <c r="F308" i="47" s="1"/>
  <c r="N307" i="47"/>
  <c r="L307" i="47"/>
  <c r="J307" i="47"/>
  <c r="H307" i="47"/>
  <c r="F307" i="47"/>
  <c r="D307" i="47"/>
  <c r="T306" i="47"/>
  <c r="R306" i="47"/>
  <c r="A305" i="47"/>
  <c r="A304" i="47"/>
  <c r="A303" i="47"/>
  <c r="A302" i="47"/>
  <c r="A301" i="47"/>
  <c r="A300" i="47"/>
  <c r="A299" i="47"/>
  <c r="A298" i="47"/>
  <c r="R297" i="47"/>
  <c r="N297" i="47" s="1"/>
  <c r="R296" i="47"/>
  <c r="H297" i="47" s="1"/>
  <c r="A297" i="47" s="1"/>
  <c r="AA293" i="47"/>
  <c r="AA295" i="47" s="1"/>
  <c r="V293" i="47"/>
  <c r="N294" i="47" s="1"/>
  <c r="U293" i="47"/>
  <c r="L294" i="47" s="1"/>
  <c r="T293" i="47"/>
  <c r="J294" i="47" s="1"/>
  <c r="R293" i="47"/>
  <c r="F294" i="47" s="1"/>
  <c r="A294" i="47" s="1"/>
  <c r="X292" i="47"/>
  <c r="V292" i="47"/>
  <c r="N293" i="47" s="1"/>
  <c r="T292" i="47"/>
  <c r="J293" i="47" s="1"/>
  <c r="R292" i="47"/>
  <c r="F293" i="47" s="1"/>
  <c r="N292" i="47"/>
  <c r="L292" i="47"/>
  <c r="J292" i="47"/>
  <c r="H292" i="47"/>
  <c r="F292" i="47"/>
  <c r="D292" i="47"/>
  <c r="A292" i="47" s="1"/>
  <c r="T291" i="47"/>
  <c r="C291" i="47" s="1"/>
  <c r="A291" i="47" s="1"/>
  <c r="R291" i="47"/>
  <c r="A290" i="47"/>
  <c r="A289" i="47"/>
  <c r="A288" i="47"/>
  <c r="A287" i="47"/>
  <c r="A286" i="47"/>
  <c r="A285" i="47"/>
  <c r="A284" i="47"/>
  <c r="A283" i="47"/>
  <c r="R282" i="47"/>
  <c r="N282" i="47" s="1"/>
  <c r="R281" i="47"/>
  <c r="H282" i="47" s="1"/>
  <c r="A282" i="47" s="1"/>
  <c r="AA278" i="47"/>
  <c r="AA280" i="47" s="1"/>
  <c r="V278" i="47"/>
  <c r="N279" i="47" s="1"/>
  <c r="U278" i="47"/>
  <c r="L279" i="47" s="1"/>
  <c r="T278" i="47"/>
  <c r="J279" i="47" s="1"/>
  <c r="R278" i="47"/>
  <c r="F279" i="47" s="1"/>
  <c r="X277" i="47"/>
  <c r="V277" i="47"/>
  <c r="N278" i="47" s="1"/>
  <c r="T277" i="47"/>
  <c r="J278" i="47" s="1"/>
  <c r="R277" i="47"/>
  <c r="F278" i="47" s="1"/>
  <c r="N277" i="47"/>
  <c r="L277" i="47"/>
  <c r="J277" i="47"/>
  <c r="H277" i="47"/>
  <c r="F277" i="47"/>
  <c r="D277" i="47"/>
  <c r="A277" i="47" s="1"/>
  <c r="T276" i="47"/>
  <c r="R276" i="47"/>
  <c r="A275" i="47"/>
  <c r="A274" i="47"/>
  <c r="A273" i="47"/>
  <c r="A272" i="47"/>
  <c r="A271" i="47"/>
  <c r="A270" i="47"/>
  <c r="A269" i="47"/>
  <c r="A268" i="47"/>
  <c r="R267" i="47"/>
  <c r="N267" i="47" s="1"/>
  <c r="R266" i="47"/>
  <c r="H267" i="47" s="1"/>
  <c r="N264" i="47"/>
  <c r="A264" i="47" s="1"/>
  <c r="AA263" i="47"/>
  <c r="AA265" i="47" s="1"/>
  <c r="V263" i="47"/>
  <c r="U263" i="47"/>
  <c r="L264" i="47" s="1"/>
  <c r="T263" i="47"/>
  <c r="J264" i="47" s="1"/>
  <c r="R263" i="47"/>
  <c r="F264" i="47" s="1"/>
  <c r="J263" i="47"/>
  <c r="X262" i="47"/>
  <c r="V262" i="47"/>
  <c r="N263" i="47" s="1"/>
  <c r="T262" i="47"/>
  <c r="R262" i="47"/>
  <c r="F263" i="47" s="1"/>
  <c r="A263" i="47" s="1"/>
  <c r="N262" i="47"/>
  <c r="L262" i="47"/>
  <c r="J262" i="47"/>
  <c r="H262" i="47"/>
  <c r="F262" i="47"/>
  <c r="D262" i="47"/>
  <c r="T261" i="47"/>
  <c r="R261" i="47"/>
  <c r="C261" i="47" s="1"/>
  <c r="A261" i="47" s="1"/>
  <c r="A260" i="47"/>
  <c r="A259" i="47"/>
  <c r="A258" i="47"/>
  <c r="A257" i="47"/>
  <c r="A256" i="47"/>
  <c r="A255" i="47"/>
  <c r="A254" i="47"/>
  <c r="A253" i="47"/>
  <c r="R252" i="47"/>
  <c r="N252" i="47" s="1"/>
  <c r="R251" i="47"/>
  <c r="H252" i="47" s="1"/>
  <c r="A252" i="47" s="1"/>
  <c r="AA248" i="47"/>
  <c r="AA250" i="47" s="1"/>
  <c r="V248" i="47"/>
  <c r="N249" i="47" s="1"/>
  <c r="U248" i="47"/>
  <c r="L249" i="47" s="1"/>
  <c r="T248" i="47"/>
  <c r="J249" i="47" s="1"/>
  <c r="R248" i="47"/>
  <c r="F249" i="47" s="1"/>
  <c r="J248" i="47"/>
  <c r="X247" i="47"/>
  <c r="V247" i="47"/>
  <c r="N248" i="47" s="1"/>
  <c r="T247" i="47"/>
  <c r="R247" i="47"/>
  <c r="F248" i="47" s="1"/>
  <c r="A248" i="47" s="1"/>
  <c r="N247" i="47"/>
  <c r="L247" i="47"/>
  <c r="J247" i="47"/>
  <c r="H247" i="47"/>
  <c r="F247" i="47"/>
  <c r="D247" i="47"/>
  <c r="T246" i="47"/>
  <c r="R246" i="47"/>
  <c r="C246" i="47" s="1"/>
  <c r="A246" i="47" s="1"/>
  <c r="A245" i="47"/>
  <c r="A244" i="47"/>
  <c r="A243" i="47"/>
  <c r="A242" i="47"/>
  <c r="A241" i="47"/>
  <c r="A240" i="47"/>
  <c r="A239" i="47"/>
  <c r="A238" i="47"/>
  <c r="R237" i="47"/>
  <c r="N237" i="47"/>
  <c r="R236" i="47"/>
  <c r="H237" i="47" s="1"/>
  <c r="A237" i="47" s="1"/>
  <c r="L234" i="47"/>
  <c r="AA233" i="47"/>
  <c r="AA235" i="47" s="1"/>
  <c r="V233" i="47"/>
  <c r="N234" i="47" s="1"/>
  <c r="U233" i="47"/>
  <c r="T233" i="47"/>
  <c r="J234" i="47" s="1"/>
  <c r="R233" i="47"/>
  <c r="F234" i="47" s="1"/>
  <c r="J233" i="47"/>
  <c r="X232" i="47"/>
  <c r="V232" i="47"/>
  <c r="N233" i="47" s="1"/>
  <c r="T232" i="47"/>
  <c r="R232" i="47"/>
  <c r="F233" i="47" s="1"/>
  <c r="N232" i="47"/>
  <c r="L232" i="47"/>
  <c r="J232" i="47"/>
  <c r="H232" i="47"/>
  <c r="F232" i="47"/>
  <c r="D232" i="47"/>
  <c r="A232" i="47" s="1"/>
  <c r="T231" i="47"/>
  <c r="R231" i="47"/>
  <c r="C231" i="47" s="1"/>
  <c r="A231" i="47" s="1"/>
  <c r="A230" i="47"/>
  <c r="A229" i="47"/>
  <c r="A228" i="47"/>
  <c r="A227" i="47"/>
  <c r="A226" i="47"/>
  <c r="A225" i="47"/>
  <c r="A224" i="47"/>
  <c r="A223" i="47"/>
  <c r="R222" i="47"/>
  <c r="N222" i="47" s="1"/>
  <c r="R221" i="47"/>
  <c r="H222" i="47" s="1"/>
  <c r="AA218" i="47"/>
  <c r="AA220" i="47" s="1"/>
  <c r="V218" i="47"/>
  <c r="N219" i="47" s="1"/>
  <c r="U218" i="47"/>
  <c r="L219" i="47" s="1"/>
  <c r="T218" i="47"/>
  <c r="J219" i="47" s="1"/>
  <c r="R218" i="47"/>
  <c r="F219" i="47" s="1"/>
  <c r="J218" i="47"/>
  <c r="X217" i="47"/>
  <c r="V217" i="47"/>
  <c r="N218" i="47" s="1"/>
  <c r="T217" i="47"/>
  <c r="R217" i="47"/>
  <c r="F218" i="47" s="1"/>
  <c r="A218" i="47" s="1"/>
  <c r="N217" i="47"/>
  <c r="L217" i="47"/>
  <c r="J217" i="47"/>
  <c r="H217" i="47"/>
  <c r="F217" i="47"/>
  <c r="D217" i="47"/>
  <c r="T216" i="47"/>
  <c r="R216" i="47"/>
  <c r="A215" i="47"/>
  <c r="A214" i="47"/>
  <c r="A213" i="47"/>
  <c r="A212" i="47"/>
  <c r="A211" i="47"/>
  <c r="A210" i="47"/>
  <c r="A209" i="47"/>
  <c r="A208" i="47"/>
  <c r="R207" i="47"/>
  <c r="N207" i="47" s="1"/>
  <c r="R206" i="47"/>
  <c r="H207" i="47" s="1"/>
  <c r="F204" i="47"/>
  <c r="AA203" i="47"/>
  <c r="AA205" i="47" s="1"/>
  <c r="V203" i="47"/>
  <c r="N204" i="47" s="1"/>
  <c r="U203" i="47"/>
  <c r="L204" i="47" s="1"/>
  <c r="T203" i="47"/>
  <c r="J204" i="47" s="1"/>
  <c r="R203" i="47"/>
  <c r="N203" i="47"/>
  <c r="X202" i="47"/>
  <c r="V202" i="47"/>
  <c r="T202" i="47"/>
  <c r="J203" i="47" s="1"/>
  <c r="R202" i="47"/>
  <c r="F203" i="47" s="1"/>
  <c r="N202" i="47"/>
  <c r="L202" i="47"/>
  <c r="J202" i="47"/>
  <c r="H202" i="47"/>
  <c r="F202" i="47"/>
  <c r="A202" i="47" s="1"/>
  <c r="D202" i="47"/>
  <c r="T201" i="47"/>
  <c r="R201" i="47"/>
  <c r="C201" i="47" s="1"/>
  <c r="A201" i="47" s="1"/>
  <c r="A200" i="47"/>
  <c r="A199" i="47"/>
  <c r="A198" i="47"/>
  <c r="A197" i="47"/>
  <c r="A196" i="47"/>
  <c r="A195" i="47"/>
  <c r="A194" i="47"/>
  <c r="A193" i="47"/>
  <c r="R192" i="47"/>
  <c r="N192" i="47" s="1"/>
  <c r="R191" i="47"/>
  <c r="H192" i="47" s="1"/>
  <c r="F189" i="47"/>
  <c r="AA188" i="47"/>
  <c r="AA190" i="47" s="1"/>
  <c r="V188" i="47"/>
  <c r="N189" i="47" s="1"/>
  <c r="U188" i="47"/>
  <c r="L189" i="47" s="1"/>
  <c r="T188" i="47"/>
  <c r="J189" i="47" s="1"/>
  <c r="R188" i="47"/>
  <c r="N188" i="47"/>
  <c r="X187" i="47"/>
  <c r="V187" i="47"/>
  <c r="T187" i="47"/>
  <c r="J188" i="47" s="1"/>
  <c r="R187" i="47"/>
  <c r="F188" i="47" s="1"/>
  <c r="N187" i="47"/>
  <c r="L187" i="47"/>
  <c r="J187" i="47"/>
  <c r="H187" i="47"/>
  <c r="F187" i="47"/>
  <c r="A187" i="47" s="1"/>
  <c r="D187" i="47"/>
  <c r="T186" i="47"/>
  <c r="R186" i="47"/>
  <c r="C186" i="47" s="1"/>
  <c r="A186" i="47" s="1"/>
  <c r="A185" i="47"/>
  <c r="A184" i="47"/>
  <c r="A183" i="47"/>
  <c r="A182" i="47"/>
  <c r="A181" i="47"/>
  <c r="A180" i="47"/>
  <c r="A179" i="47"/>
  <c r="A178" i="47"/>
  <c r="R177" i="47"/>
  <c r="N177" i="47" s="1"/>
  <c r="R176" i="47"/>
  <c r="H177" i="47" s="1"/>
  <c r="F174" i="47"/>
  <c r="AA173" i="47"/>
  <c r="AA175" i="47" s="1"/>
  <c r="V173" i="47"/>
  <c r="N174" i="47" s="1"/>
  <c r="U173" i="47"/>
  <c r="L174" i="47" s="1"/>
  <c r="T173" i="47"/>
  <c r="J174" i="47" s="1"/>
  <c r="R173" i="47"/>
  <c r="N173" i="47"/>
  <c r="X172" i="47"/>
  <c r="V172" i="47"/>
  <c r="T172" i="47"/>
  <c r="J173" i="47" s="1"/>
  <c r="R172" i="47"/>
  <c r="F173" i="47" s="1"/>
  <c r="N172" i="47"/>
  <c r="L172" i="47"/>
  <c r="J172" i="47"/>
  <c r="H172" i="47"/>
  <c r="F172" i="47"/>
  <c r="A172" i="47" s="1"/>
  <c r="D172" i="47"/>
  <c r="T171" i="47"/>
  <c r="R171" i="47"/>
  <c r="C171" i="47" s="1"/>
  <c r="A171" i="47" s="1"/>
  <c r="A170" i="47"/>
  <c r="A169" i="47"/>
  <c r="A168" i="47"/>
  <c r="A167" i="47"/>
  <c r="A166" i="47"/>
  <c r="A165" i="47"/>
  <c r="A164" i="47"/>
  <c r="A163" i="47"/>
  <c r="R162" i="47"/>
  <c r="N162" i="47" s="1"/>
  <c r="R161" i="47"/>
  <c r="H162" i="47" s="1"/>
  <c r="F159" i="47"/>
  <c r="AA158" i="47"/>
  <c r="AA160" i="47" s="1"/>
  <c r="V158" i="47"/>
  <c r="N159" i="47" s="1"/>
  <c r="U158" i="47"/>
  <c r="L159" i="47" s="1"/>
  <c r="T158" i="47"/>
  <c r="J159" i="47" s="1"/>
  <c r="R158" i="47"/>
  <c r="N158" i="47"/>
  <c r="X157" i="47"/>
  <c r="V157" i="47"/>
  <c r="T157" i="47"/>
  <c r="J158" i="47" s="1"/>
  <c r="R157" i="47"/>
  <c r="F158" i="47" s="1"/>
  <c r="A158" i="47" s="1"/>
  <c r="N157" i="47"/>
  <c r="L157" i="47"/>
  <c r="J157" i="47"/>
  <c r="H157" i="47"/>
  <c r="F157" i="47"/>
  <c r="A157" i="47" s="1"/>
  <c r="D157" i="47"/>
  <c r="T156" i="47"/>
  <c r="R156" i="47"/>
  <c r="C156" i="47" s="1"/>
  <c r="A156" i="47" s="1"/>
  <c r="A155" i="47"/>
  <c r="A154" i="47"/>
  <c r="A153" i="47"/>
  <c r="A152" i="47"/>
  <c r="A151" i="47"/>
  <c r="A150" i="47"/>
  <c r="A149" i="47"/>
  <c r="A148" i="47"/>
  <c r="R147" i="47"/>
  <c r="N147" i="47" s="1"/>
  <c r="R146" i="47"/>
  <c r="H147" i="47" s="1"/>
  <c r="L144" i="47"/>
  <c r="AA143" i="47"/>
  <c r="AA145" i="47" s="1"/>
  <c r="V143" i="47"/>
  <c r="N144" i="47" s="1"/>
  <c r="U143" i="47"/>
  <c r="T143" i="47"/>
  <c r="J144" i="47" s="1"/>
  <c r="R143" i="47"/>
  <c r="F144" i="47" s="1"/>
  <c r="N143" i="47"/>
  <c r="X142" i="47"/>
  <c r="V142" i="47"/>
  <c r="T142" i="47"/>
  <c r="J143" i="47" s="1"/>
  <c r="R142" i="47"/>
  <c r="F143" i="47" s="1"/>
  <c r="N142" i="47"/>
  <c r="L142" i="47"/>
  <c r="J142" i="47"/>
  <c r="H142" i="47"/>
  <c r="F142" i="47"/>
  <c r="A142" i="47" s="1"/>
  <c r="D142" i="47"/>
  <c r="T141" i="47"/>
  <c r="R141" i="47"/>
  <c r="C141" i="47" s="1"/>
  <c r="A141" i="47" s="1"/>
  <c r="A140" i="47"/>
  <c r="A139" i="47"/>
  <c r="A138" i="47"/>
  <c r="A137" i="47"/>
  <c r="A136" i="47"/>
  <c r="A135" i="47"/>
  <c r="A134" i="47"/>
  <c r="A133" i="47"/>
  <c r="R132" i="47"/>
  <c r="N132" i="47"/>
  <c r="R131" i="47"/>
  <c r="H132" i="47" s="1"/>
  <c r="A132" i="47" s="1"/>
  <c r="AA128" i="47"/>
  <c r="AA130" i="47" s="1"/>
  <c r="V128" i="47"/>
  <c r="N129" i="47" s="1"/>
  <c r="U128" i="47"/>
  <c r="L129" i="47" s="1"/>
  <c r="T128" i="47"/>
  <c r="J129" i="47" s="1"/>
  <c r="R128" i="47"/>
  <c r="F129" i="47" s="1"/>
  <c r="A129" i="47" s="1"/>
  <c r="X127" i="47"/>
  <c r="V127" i="47"/>
  <c r="N128" i="47" s="1"/>
  <c r="T127" i="47"/>
  <c r="J128" i="47" s="1"/>
  <c r="R127" i="47"/>
  <c r="F128" i="47" s="1"/>
  <c r="A128" i="47" s="1"/>
  <c r="N127" i="47"/>
  <c r="L127" i="47"/>
  <c r="J127" i="47"/>
  <c r="H127" i="47"/>
  <c r="F127" i="47"/>
  <c r="A127" i="47" s="1"/>
  <c r="D127" i="47"/>
  <c r="T126" i="47"/>
  <c r="R126" i="47"/>
  <c r="C126" i="47" s="1"/>
  <c r="A126" i="47" s="1"/>
  <c r="A125" i="47"/>
  <c r="A124" i="47"/>
  <c r="A123" i="47"/>
  <c r="A122" i="47"/>
  <c r="A121" i="47"/>
  <c r="A120" i="47"/>
  <c r="A119" i="47"/>
  <c r="A118" i="47"/>
  <c r="R117" i="47"/>
  <c r="N117" i="47"/>
  <c r="A117" i="47" s="1"/>
  <c r="R116" i="47"/>
  <c r="H117" i="47" s="1"/>
  <c r="AA115" i="47"/>
  <c r="F114" i="47"/>
  <c r="AA113" i="47"/>
  <c r="V113" i="47"/>
  <c r="N114" i="47" s="1"/>
  <c r="U113" i="47"/>
  <c r="L114" i="47" s="1"/>
  <c r="T113" i="47"/>
  <c r="J114" i="47" s="1"/>
  <c r="R113" i="47"/>
  <c r="N113" i="47"/>
  <c r="X112" i="47"/>
  <c r="V112" i="47"/>
  <c r="T112" i="47"/>
  <c r="J113" i="47" s="1"/>
  <c r="R112" i="47"/>
  <c r="F113" i="47" s="1"/>
  <c r="N112" i="47"/>
  <c r="L112" i="47"/>
  <c r="J112" i="47"/>
  <c r="H112" i="47"/>
  <c r="F112" i="47"/>
  <c r="D112" i="47"/>
  <c r="A112" i="47"/>
  <c r="T111" i="47"/>
  <c r="R111" i="47"/>
  <c r="A110" i="47"/>
  <c r="A109" i="47"/>
  <c r="A108" i="47"/>
  <c r="A107" i="47"/>
  <c r="A106" i="47"/>
  <c r="A105" i="47"/>
  <c r="A104" i="47"/>
  <c r="A103" i="47"/>
  <c r="R102" i="47"/>
  <c r="N102" i="47"/>
  <c r="R101" i="47"/>
  <c r="H102" i="47" s="1"/>
  <c r="F99" i="47"/>
  <c r="AA98" i="47"/>
  <c r="AA100" i="47" s="1"/>
  <c r="V98" i="47"/>
  <c r="N99" i="47" s="1"/>
  <c r="U98" i="47"/>
  <c r="L99" i="47" s="1"/>
  <c r="T98" i="47"/>
  <c r="J99" i="47" s="1"/>
  <c r="R98" i="47"/>
  <c r="N98" i="47"/>
  <c r="X97" i="47"/>
  <c r="V97" i="47"/>
  <c r="T97" i="47"/>
  <c r="J98" i="47" s="1"/>
  <c r="R97" i="47"/>
  <c r="F98" i="47" s="1"/>
  <c r="A98" i="47" s="1"/>
  <c r="N97" i="47"/>
  <c r="L97" i="47"/>
  <c r="J97" i="47"/>
  <c r="H97" i="47"/>
  <c r="F97" i="47"/>
  <c r="A97" i="47" s="1"/>
  <c r="D97" i="47"/>
  <c r="T96" i="47"/>
  <c r="R96" i="47"/>
  <c r="C96" i="47" s="1"/>
  <c r="A96" i="47" s="1"/>
  <c r="A95" i="47"/>
  <c r="A94" i="47"/>
  <c r="A93" i="47"/>
  <c r="A92" i="47"/>
  <c r="A91" i="47"/>
  <c r="A90" i="47"/>
  <c r="A89" i="47"/>
  <c r="A88" i="47"/>
  <c r="R87" i="47"/>
  <c r="N87" i="47" s="1"/>
  <c r="A87" i="47" s="1"/>
  <c r="R86" i="47"/>
  <c r="H87" i="47" s="1"/>
  <c r="AA85" i="47"/>
  <c r="L84" i="47"/>
  <c r="AA83" i="47"/>
  <c r="V83" i="47"/>
  <c r="N84" i="47" s="1"/>
  <c r="U83" i="47"/>
  <c r="T83" i="47"/>
  <c r="J84" i="47" s="1"/>
  <c r="R83" i="47"/>
  <c r="F84" i="47" s="1"/>
  <c r="X82" i="47"/>
  <c r="V82" i="47"/>
  <c r="N83" i="47" s="1"/>
  <c r="T82" i="47"/>
  <c r="J83" i="47" s="1"/>
  <c r="R82" i="47"/>
  <c r="F83" i="47" s="1"/>
  <c r="N82" i="47"/>
  <c r="L82" i="47"/>
  <c r="J82" i="47"/>
  <c r="H82" i="47"/>
  <c r="F82" i="47"/>
  <c r="D82" i="47"/>
  <c r="A82" i="47"/>
  <c r="T81" i="47"/>
  <c r="R81" i="47"/>
  <c r="C81" i="47" s="1"/>
  <c r="A81" i="47"/>
  <c r="A80" i="47"/>
  <c r="A79" i="47"/>
  <c r="A78" i="47"/>
  <c r="A77" i="47"/>
  <c r="A76" i="47"/>
  <c r="A75" i="47"/>
  <c r="A74" i="47"/>
  <c r="A73" i="47"/>
  <c r="R72" i="47"/>
  <c r="N72" i="47" s="1"/>
  <c r="R71" i="47"/>
  <c r="H72" i="47" s="1"/>
  <c r="L69" i="47"/>
  <c r="AA68" i="47"/>
  <c r="AA70" i="47" s="1"/>
  <c r="V68" i="47"/>
  <c r="N69" i="47" s="1"/>
  <c r="U68" i="47"/>
  <c r="T68" i="47"/>
  <c r="J69" i="47" s="1"/>
  <c r="R68" i="47"/>
  <c r="F69" i="47" s="1"/>
  <c r="A69" i="47" s="1"/>
  <c r="N68" i="47"/>
  <c r="X67" i="47"/>
  <c r="V67" i="47"/>
  <c r="T67" i="47"/>
  <c r="J68" i="47" s="1"/>
  <c r="R67" i="47"/>
  <c r="F68" i="47" s="1"/>
  <c r="A68" i="47" s="1"/>
  <c r="N67" i="47"/>
  <c r="L67" i="47"/>
  <c r="J67" i="47"/>
  <c r="H67" i="47"/>
  <c r="F67" i="47"/>
  <c r="D67" i="47"/>
  <c r="A67" i="47"/>
  <c r="T66" i="47"/>
  <c r="R66" i="47"/>
  <c r="A65" i="47"/>
  <c r="A64" i="47"/>
  <c r="A63" i="47"/>
  <c r="A62" i="47"/>
  <c r="A61" i="47"/>
  <c r="A60" i="47"/>
  <c r="A59" i="47"/>
  <c r="A58" i="47"/>
  <c r="R57" i="47"/>
  <c r="N57" i="47" s="1"/>
  <c r="R56" i="47"/>
  <c r="H57" i="47" s="1"/>
  <c r="AA53" i="47"/>
  <c r="AA55" i="47" s="1"/>
  <c r="V53" i="47"/>
  <c r="N54" i="47" s="1"/>
  <c r="U53" i="47"/>
  <c r="L54" i="47" s="1"/>
  <c r="T53" i="47"/>
  <c r="J54" i="47" s="1"/>
  <c r="R53" i="47"/>
  <c r="F54" i="47" s="1"/>
  <c r="N53" i="47"/>
  <c r="X52" i="47"/>
  <c r="V52" i="47"/>
  <c r="T52" i="47"/>
  <c r="J53" i="47" s="1"/>
  <c r="R52" i="47"/>
  <c r="F53" i="47" s="1"/>
  <c r="A53" i="47" s="1"/>
  <c r="N52" i="47"/>
  <c r="L52" i="47"/>
  <c r="J52" i="47"/>
  <c r="A52" i="47" s="1"/>
  <c r="H52" i="47"/>
  <c r="F52" i="47"/>
  <c r="D52" i="47"/>
  <c r="AZ51" i="47"/>
  <c r="R745" i="47" s="1"/>
  <c r="AY51" i="47"/>
  <c r="R744" i="47" s="1"/>
  <c r="N745" i="47" s="1"/>
  <c r="A745" i="47" s="1"/>
  <c r="AV51" i="47"/>
  <c r="AU51" i="47"/>
  <c r="X743" i="47" s="1"/>
  <c r="X745" i="47" s="1"/>
  <c r="T745" i="47" s="1"/>
  <c r="T51" i="47"/>
  <c r="R51" i="47"/>
  <c r="AZ50" i="47"/>
  <c r="R730" i="47" s="1"/>
  <c r="AY50" i="47"/>
  <c r="R729" i="47" s="1"/>
  <c r="N730" i="47" s="1"/>
  <c r="A730" i="47" s="1"/>
  <c r="AW50" i="47"/>
  <c r="Z728" i="47" s="1"/>
  <c r="Z730" i="47" s="1"/>
  <c r="AV50" i="47"/>
  <c r="Y728" i="47" s="1"/>
  <c r="Y730" i="47" s="1"/>
  <c r="AU50" i="47"/>
  <c r="X728" i="47" s="1"/>
  <c r="X730" i="47" s="1"/>
  <c r="T730" i="47" s="1"/>
  <c r="N731" i="47" s="1"/>
  <c r="A731" i="47" s="1"/>
  <c r="A50" i="47"/>
  <c r="AZ49" i="47"/>
  <c r="R715" i="47" s="1"/>
  <c r="AY49" i="47"/>
  <c r="R714" i="47" s="1"/>
  <c r="N715" i="47" s="1"/>
  <c r="A715" i="47" s="1"/>
  <c r="AV49" i="47"/>
  <c r="Y713" i="47" s="1"/>
  <c r="Y715" i="47" s="1"/>
  <c r="AU49" i="47"/>
  <c r="X713" i="47" s="1"/>
  <c r="X715" i="47" s="1"/>
  <c r="T715" i="47" s="1"/>
  <c r="A49" i="47"/>
  <c r="AZ48" i="47"/>
  <c r="R700" i="47" s="1"/>
  <c r="AY48" i="47"/>
  <c r="R699" i="47" s="1"/>
  <c r="N700" i="47" s="1"/>
  <c r="A700" i="47" s="1"/>
  <c r="AV48" i="47"/>
  <c r="AU48" i="47"/>
  <c r="X698" i="47" s="1"/>
  <c r="X700" i="47" s="1"/>
  <c r="T700" i="47" s="1"/>
  <c r="N701" i="47" s="1"/>
  <c r="A701" i="47" s="1"/>
  <c r="A48" i="47"/>
  <c r="AZ47" i="47"/>
  <c r="R685" i="47" s="1"/>
  <c r="AY47" i="47"/>
  <c r="R684" i="47" s="1"/>
  <c r="N685" i="47" s="1"/>
  <c r="A685" i="47" s="1"/>
  <c r="AW47" i="47"/>
  <c r="Z683" i="47" s="1"/>
  <c r="Z685" i="47" s="1"/>
  <c r="AV47" i="47"/>
  <c r="Y683" i="47" s="1"/>
  <c r="Y685" i="47" s="1"/>
  <c r="AU47" i="47"/>
  <c r="X683" i="47" s="1"/>
  <c r="X685" i="47" s="1"/>
  <c r="T685" i="47" s="1"/>
  <c r="N686" i="47" s="1"/>
  <c r="A686" i="47" s="1"/>
  <c r="A47" i="47"/>
  <c r="AZ46" i="47"/>
  <c r="R670" i="47" s="1"/>
  <c r="AY46" i="47"/>
  <c r="R669" i="47" s="1"/>
  <c r="N670" i="47" s="1"/>
  <c r="A670" i="47" s="1"/>
  <c r="AW46" i="47"/>
  <c r="Z668" i="47" s="1"/>
  <c r="Z670" i="47" s="1"/>
  <c r="AV46" i="47"/>
  <c r="Y668" i="47" s="1"/>
  <c r="Y670" i="47" s="1"/>
  <c r="AU46" i="47"/>
  <c r="X668" i="47" s="1"/>
  <c r="X670" i="47" s="1"/>
  <c r="T670" i="47" s="1"/>
  <c r="N671" i="47" s="1"/>
  <c r="A671" i="47" s="1"/>
  <c r="A46" i="47"/>
  <c r="AZ45" i="47"/>
  <c r="R655" i="47" s="1"/>
  <c r="AY45" i="47"/>
  <c r="R654" i="47" s="1"/>
  <c r="N655" i="47" s="1"/>
  <c r="A655" i="47" s="1"/>
  <c r="AW45" i="47"/>
  <c r="Z653" i="47" s="1"/>
  <c r="Z655" i="47" s="1"/>
  <c r="AV45" i="47"/>
  <c r="Y653" i="47" s="1"/>
  <c r="Y655" i="47" s="1"/>
  <c r="AU45" i="47"/>
  <c r="X653" i="47" s="1"/>
  <c r="X655" i="47" s="1"/>
  <c r="T655" i="47" s="1"/>
  <c r="N656" i="47" s="1"/>
  <c r="A656" i="47" s="1"/>
  <c r="A45" i="47"/>
  <c r="AZ44" i="47"/>
  <c r="R640" i="47" s="1"/>
  <c r="AY44" i="47"/>
  <c r="R639" i="47" s="1"/>
  <c r="N640" i="47" s="1"/>
  <c r="A640" i="47" s="1"/>
  <c r="AV44" i="47"/>
  <c r="AU44" i="47"/>
  <c r="X638" i="47" s="1"/>
  <c r="X640" i="47" s="1"/>
  <c r="T640" i="47" s="1"/>
  <c r="A44" i="47"/>
  <c r="AZ43" i="47"/>
  <c r="R625" i="47" s="1"/>
  <c r="AY43" i="47"/>
  <c r="R624" i="47" s="1"/>
  <c r="N625" i="47" s="1"/>
  <c r="A625" i="47" s="1"/>
  <c r="AW43" i="47"/>
  <c r="Z623" i="47" s="1"/>
  <c r="Z625" i="47" s="1"/>
  <c r="AV43" i="47"/>
  <c r="Y623" i="47" s="1"/>
  <c r="Y625" i="47" s="1"/>
  <c r="AU43" i="47"/>
  <c r="X623" i="47" s="1"/>
  <c r="X625" i="47" s="1"/>
  <c r="T625" i="47" s="1"/>
  <c r="N626" i="47" s="1"/>
  <c r="A626" i="47" s="1"/>
  <c r="A43" i="47"/>
  <c r="AZ42" i="47"/>
  <c r="R610" i="47" s="1"/>
  <c r="AY42" i="47"/>
  <c r="R609" i="47" s="1"/>
  <c r="N610" i="47" s="1"/>
  <c r="A610" i="47" s="1"/>
  <c r="AW42" i="47"/>
  <c r="Z608" i="47" s="1"/>
  <c r="Z610" i="47" s="1"/>
  <c r="AV42" i="47"/>
  <c r="Y608" i="47" s="1"/>
  <c r="Y610" i="47" s="1"/>
  <c r="AU42" i="47"/>
  <c r="X608" i="47" s="1"/>
  <c r="X610" i="47" s="1"/>
  <c r="T610" i="47" s="1"/>
  <c r="N611" i="47" s="1"/>
  <c r="A611" i="47" s="1"/>
  <c r="R42" i="47"/>
  <c r="N42" i="47" s="1"/>
  <c r="AZ41" i="47"/>
  <c r="R595" i="47" s="1"/>
  <c r="AY41" i="47"/>
  <c r="R594" i="47" s="1"/>
  <c r="N595" i="47" s="1"/>
  <c r="A595" i="47" s="1"/>
  <c r="AW41" i="47"/>
  <c r="Z593" i="47" s="1"/>
  <c r="Z595" i="47" s="1"/>
  <c r="AV41" i="47"/>
  <c r="Y593" i="47" s="1"/>
  <c r="Y595" i="47" s="1"/>
  <c r="AU41" i="47"/>
  <c r="X593" i="47" s="1"/>
  <c r="X595" i="47" s="1"/>
  <c r="T595" i="47" s="1"/>
  <c r="N596" i="47" s="1"/>
  <c r="A596" i="47" s="1"/>
  <c r="R41" i="47"/>
  <c r="H42" i="47" s="1"/>
  <c r="AZ40" i="47"/>
  <c r="R580" i="47" s="1"/>
  <c r="AY40" i="47"/>
  <c r="R579" i="47" s="1"/>
  <c r="N580" i="47" s="1"/>
  <c r="A580" i="47" s="1"/>
  <c r="AV40" i="47"/>
  <c r="Y578" i="47" s="1"/>
  <c r="Y580" i="47" s="1"/>
  <c r="AU40" i="47"/>
  <c r="X578" i="47" s="1"/>
  <c r="X580" i="47" s="1"/>
  <c r="T580" i="47" s="1"/>
  <c r="AZ39" i="47"/>
  <c r="R565" i="47" s="1"/>
  <c r="AY39" i="47"/>
  <c r="R564" i="47" s="1"/>
  <c r="N565" i="47" s="1"/>
  <c r="A565" i="47" s="1"/>
  <c r="AW39" i="47"/>
  <c r="Z563" i="47" s="1"/>
  <c r="Z565" i="47" s="1"/>
  <c r="AV39" i="47"/>
  <c r="Y563" i="47" s="1"/>
  <c r="Y565" i="47" s="1"/>
  <c r="AU39" i="47"/>
  <c r="X563" i="47" s="1"/>
  <c r="X565" i="47" s="1"/>
  <c r="T565" i="47" s="1"/>
  <c r="N566" i="47" s="1"/>
  <c r="A566" i="47" s="1"/>
  <c r="J39" i="47"/>
  <c r="AZ38" i="47"/>
  <c r="R550" i="47" s="1"/>
  <c r="AY38" i="47"/>
  <c r="R549" i="47" s="1"/>
  <c r="N550" i="47" s="1"/>
  <c r="A550" i="47" s="1"/>
  <c r="AW38" i="47"/>
  <c r="Z548" i="47" s="1"/>
  <c r="Z550" i="47" s="1"/>
  <c r="AV38" i="47"/>
  <c r="Y548" i="47" s="1"/>
  <c r="Y550" i="47" s="1"/>
  <c r="AU38" i="47"/>
  <c r="X548" i="47" s="1"/>
  <c r="X550" i="47" s="1"/>
  <c r="T550" i="47" s="1"/>
  <c r="N551" i="47" s="1"/>
  <c r="A551" i="47" s="1"/>
  <c r="AA38" i="47"/>
  <c r="AA40" i="47" s="1"/>
  <c r="V38" i="47"/>
  <c r="N39" i="47" s="1"/>
  <c r="U38" i="47"/>
  <c r="L39" i="47" s="1"/>
  <c r="T38" i="47"/>
  <c r="R38" i="47"/>
  <c r="F39" i="47" s="1"/>
  <c r="AZ37" i="47"/>
  <c r="R535" i="47" s="1"/>
  <c r="AY37" i="47"/>
  <c r="AV37" i="47"/>
  <c r="AW37" i="47" s="1"/>
  <c r="Z533" i="47" s="1"/>
  <c r="Z535" i="47" s="1"/>
  <c r="AU37" i="47"/>
  <c r="X533" i="47" s="1"/>
  <c r="X535" i="47" s="1"/>
  <c r="T535" i="47" s="1"/>
  <c r="X37" i="47"/>
  <c r="V37" i="47"/>
  <c r="N38" i="47" s="1"/>
  <c r="T37" i="47"/>
  <c r="J38" i="47" s="1"/>
  <c r="R37" i="47"/>
  <c r="F38" i="47" s="1"/>
  <c r="N37" i="47"/>
  <c r="L37" i="47"/>
  <c r="J37" i="47"/>
  <c r="H37" i="47"/>
  <c r="F37" i="47"/>
  <c r="D37" i="47"/>
  <c r="A37" i="47" s="1"/>
  <c r="AZ36" i="47"/>
  <c r="R520" i="47" s="1"/>
  <c r="AY36" i="47"/>
  <c r="R519" i="47" s="1"/>
  <c r="N520" i="47" s="1"/>
  <c r="A520" i="47" s="1"/>
  <c r="AW36" i="47"/>
  <c r="Z518" i="47" s="1"/>
  <c r="Z520" i="47" s="1"/>
  <c r="AV36" i="47"/>
  <c r="Y518" i="47" s="1"/>
  <c r="Y520" i="47" s="1"/>
  <c r="AU36" i="47"/>
  <c r="X518" i="47" s="1"/>
  <c r="X520" i="47" s="1"/>
  <c r="T520" i="47" s="1"/>
  <c r="N521" i="47" s="1"/>
  <c r="A521" i="47" s="1"/>
  <c r="T36" i="47"/>
  <c r="R36" i="47"/>
  <c r="C36" i="47" s="1"/>
  <c r="A36" i="47" s="1"/>
  <c r="AZ35" i="47"/>
  <c r="R505" i="47" s="1"/>
  <c r="AY35" i="47"/>
  <c r="R504" i="47" s="1"/>
  <c r="N505" i="47" s="1"/>
  <c r="A505" i="47" s="1"/>
  <c r="AW35" i="47"/>
  <c r="Z503" i="47" s="1"/>
  <c r="Z505" i="47" s="1"/>
  <c r="AV35" i="47"/>
  <c r="Y503" i="47" s="1"/>
  <c r="Y505" i="47" s="1"/>
  <c r="AU35" i="47"/>
  <c r="X503" i="47" s="1"/>
  <c r="X505" i="47" s="1"/>
  <c r="T505" i="47" s="1"/>
  <c r="N506" i="47" s="1"/>
  <c r="A506" i="47" s="1"/>
  <c r="A35" i="47"/>
  <c r="AZ34" i="47"/>
  <c r="R490" i="47" s="1"/>
  <c r="AY34" i="47"/>
  <c r="R489" i="47" s="1"/>
  <c r="N490" i="47" s="1"/>
  <c r="A490" i="47" s="1"/>
  <c r="AW34" i="47"/>
  <c r="Z488" i="47" s="1"/>
  <c r="Z490" i="47" s="1"/>
  <c r="AV34" i="47"/>
  <c r="Y488" i="47" s="1"/>
  <c r="Y490" i="47" s="1"/>
  <c r="AU34" i="47"/>
  <c r="X488" i="47" s="1"/>
  <c r="X490" i="47" s="1"/>
  <c r="T490" i="47" s="1"/>
  <c r="N491" i="47" s="1"/>
  <c r="A491" i="47" s="1"/>
  <c r="R487" i="47"/>
  <c r="F488" i="47" s="1"/>
  <c r="A488" i="47" s="1"/>
  <c r="A34" i="47"/>
  <c r="AZ33" i="47"/>
  <c r="R475" i="47" s="1"/>
  <c r="AY33" i="47"/>
  <c r="R474" i="47" s="1"/>
  <c r="N475" i="47" s="1"/>
  <c r="A475" i="47" s="1"/>
  <c r="AV33" i="47"/>
  <c r="Y473" i="47" s="1"/>
  <c r="Y475" i="47" s="1"/>
  <c r="AU33" i="47"/>
  <c r="X473" i="47" s="1"/>
  <c r="X475" i="47" s="1"/>
  <c r="T475" i="47" s="1"/>
  <c r="N476" i="47" s="1"/>
  <c r="A476" i="47" s="1"/>
  <c r="A33" i="47"/>
  <c r="AZ32" i="47"/>
  <c r="R460" i="47" s="1"/>
  <c r="AY32" i="47"/>
  <c r="R459" i="47" s="1"/>
  <c r="N460" i="47" s="1"/>
  <c r="A460" i="47" s="1"/>
  <c r="AV32" i="47"/>
  <c r="Y458" i="47" s="1"/>
  <c r="Y460" i="47" s="1"/>
  <c r="AU32" i="47"/>
  <c r="X458" i="47" s="1"/>
  <c r="X460" i="47" s="1"/>
  <c r="T460" i="47" s="1"/>
  <c r="A32" i="47"/>
  <c r="AZ31" i="47"/>
  <c r="R445" i="47" s="1"/>
  <c r="AY31" i="47"/>
  <c r="R444" i="47" s="1"/>
  <c r="N445" i="47" s="1"/>
  <c r="A445" i="47" s="1"/>
  <c r="AV31" i="47"/>
  <c r="Y443" i="47" s="1"/>
  <c r="Y445" i="47" s="1"/>
  <c r="AU31" i="47"/>
  <c r="X443" i="47" s="1"/>
  <c r="X445" i="47" s="1"/>
  <c r="A31" i="47"/>
  <c r="AZ30" i="47"/>
  <c r="R430" i="47" s="1"/>
  <c r="AY30" i="47"/>
  <c r="R429" i="47" s="1"/>
  <c r="N430" i="47" s="1"/>
  <c r="A430" i="47" s="1"/>
  <c r="AV30" i="47"/>
  <c r="Y428" i="47" s="1"/>
  <c r="Y430" i="47" s="1"/>
  <c r="AU30" i="47"/>
  <c r="X428" i="47" s="1"/>
  <c r="X430" i="47" s="1"/>
  <c r="T430" i="47" s="1"/>
  <c r="A30" i="47"/>
  <c r="AZ29" i="47"/>
  <c r="R415" i="47" s="1"/>
  <c r="AY29" i="47"/>
  <c r="R414" i="47" s="1"/>
  <c r="N415" i="47" s="1"/>
  <c r="A415" i="47" s="1"/>
  <c r="AV29" i="47"/>
  <c r="Y413" i="47" s="1"/>
  <c r="Y415" i="47" s="1"/>
  <c r="AU29" i="47"/>
  <c r="X413" i="47" s="1"/>
  <c r="X415" i="47" s="1"/>
  <c r="T415" i="47" s="1"/>
  <c r="A29" i="47"/>
  <c r="AZ28" i="47"/>
  <c r="R400" i="47" s="1"/>
  <c r="AY28" i="47"/>
  <c r="R399" i="47" s="1"/>
  <c r="N400" i="47" s="1"/>
  <c r="A400" i="47" s="1"/>
  <c r="AV28" i="47"/>
  <c r="Y398" i="47" s="1"/>
  <c r="Y400" i="47" s="1"/>
  <c r="AU28" i="47"/>
  <c r="X398" i="47" s="1"/>
  <c r="X400" i="47" s="1"/>
  <c r="T400" i="47" s="1"/>
  <c r="N401" i="47" s="1"/>
  <c r="A401" i="47" s="1"/>
  <c r="A28" i="47"/>
  <c r="AZ27" i="47"/>
  <c r="R385" i="47" s="1"/>
  <c r="AY27" i="47"/>
  <c r="R384" i="47" s="1"/>
  <c r="N385" i="47" s="1"/>
  <c r="A385" i="47" s="1"/>
  <c r="AW27" i="47"/>
  <c r="Z383" i="47" s="1"/>
  <c r="Z385" i="47" s="1"/>
  <c r="AV27" i="47"/>
  <c r="Y383" i="47" s="1"/>
  <c r="Y385" i="47" s="1"/>
  <c r="AU27" i="47"/>
  <c r="X383" i="47" s="1"/>
  <c r="X385" i="47" s="1"/>
  <c r="R27" i="47"/>
  <c r="N27" i="47"/>
  <c r="AZ26" i="47"/>
  <c r="R370" i="47" s="1"/>
  <c r="AY26" i="47"/>
  <c r="R369" i="47" s="1"/>
  <c r="N370" i="47" s="1"/>
  <c r="A370" i="47" s="1"/>
  <c r="AV26" i="47"/>
  <c r="AU26" i="47"/>
  <c r="X368" i="47" s="1"/>
  <c r="X370" i="47" s="1"/>
  <c r="T370" i="47" s="1"/>
  <c r="N371" i="47" s="1"/>
  <c r="A371" i="47" s="1"/>
  <c r="R26" i="47"/>
  <c r="H27" i="47" s="1"/>
  <c r="AZ25" i="47"/>
  <c r="R355" i="47" s="1"/>
  <c r="AY25" i="47"/>
  <c r="R354" i="47" s="1"/>
  <c r="N355" i="47" s="1"/>
  <c r="A355" i="47" s="1"/>
  <c r="AW25" i="47"/>
  <c r="Z353" i="47" s="1"/>
  <c r="Z355" i="47" s="1"/>
  <c r="AV25" i="47"/>
  <c r="Y353" i="47" s="1"/>
  <c r="Y355" i="47" s="1"/>
  <c r="AU25" i="47"/>
  <c r="X353" i="47" s="1"/>
  <c r="X355" i="47" s="1"/>
  <c r="AZ24" i="47"/>
  <c r="R340" i="47" s="1"/>
  <c r="AY24" i="47"/>
  <c r="R339" i="47" s="1"/>
  <c r="N340" i="47" s="1"/>
  <c r="A340" i="47" s="1"/>
  <c r="AV24" i="47"/>
  <c r="Y338" i="47" s="1"/>
  <c r="Y340" i="47" s="1"/>
  <c r="AU24" i="47"/>
  <c r="X338" i="47" s="1"/>
  <c r="X340" i="47" s="1"/>
  <c r="AZ23" i="47"/>
  <c r="R325" i="47" s="1"/>
  <c r="AY23" i="47"/>
  <c r="R324" i="47" s="1"/>
  <c r="N325" i="47" s="1"/>
  <c r="A325" i="47" s="1"/>
  <c r="AW23" i="47"/>
  <c r="Z323" i="47" s="1"/>
  <c r="Z325" i="47" s="1"/>
  <c r="AV23" i="47"/>
  <c r="Y323" i="47" s="1"/>
  <c r="Y325" i="47" s="1"/>
  <c r="AU23" i="47"/>
  <c r="X323" i="47" s="1"/>
  <c r="X325" i="47" s="1"/>
  <c r="T325" i="47" s="1"/>
  <c r="N326" i="47" s="1"/>
  <c r="A326" i="47" s="1"/>
  <c r="AA23" i="47"/>
  <c r="AA25" i="47" s="1"/>
  <c r="V23" i="47"/>
  <c r="N24" i="47" s="1"/>
  <c r="U23" i="47"/>
  <c r="L24" i="47" s="1"/>
  <c r="T23" i="47"/>
  <c r="J24" i="47" s="1"/>
  <c r="R23" i="47"/>
  <c r="F24" i="47" s="1"/>
  <c r="AZ22" i="47"/>
  <c r="R310" i="47" s="1"/>
  <c r="AY22" i="47"/>
  <c r="R309" i="47" s="1"/>
  <c r="N310" i="47" s="1"/>
  <c r="A310" i="47" s="1"/>
  <c r="AW22" i="47"/>
  <c r="Z308" i="47" s="1"/>
  <c r="Z310" i="47" s="1"/>
  <c r="AV22" i="47"/>
  <c r="Y308" i="47" s="1"/>
  <c r="Y310" i="47" s="1"/>
  <c r="AU22" i="47"/>
  <c r="X308" i="47" s="1"/>
  <c r="X310" i="47" s="1"/>
  <c r="T310" i="47" s="1"/>
  <c r="N311" i="47" s="1"/>
  <c r="A311" i="47" s="1"/>
  <c r="X22" i="47"/>
  <c r="V22" i="47"/>
  <c r="N23" i="47" s="1"/>
  <c r="T22" i="47"/>
  <c r="J23" i="47" s="1"/>
  <c r="R22" i="47"/>
  <c r="F23" i="47" s="1"/>
  <c r="N22" i="47"/>
  <c r="L22" i="47"/>
  <c r="J22" i="47"/>
  <c r="H22" i="47"/>
  <c r="F22" i="47"/>
  <c r="D22" i="47"/>
  <c r="A22" i="47" s="1"/>
  <c r="AZ21" i="47"/>
  <c r="R295" i="47" s="1"/>
  <c r="AY21" i="47"/>
  <c r="R294" i="47" s="1"/>
  <c r="N295" i="47" s="1"/>
  <c r="A295" i="47" s="1"/>
  <c r="AW21" i="47"/>
  <c r="Z293" i="47" s="1"/>
  <c r="Z295" i="47" s="1"/>
  <c r="AV21" i="47"/>
  <c r="Y293" i="47" s="1"/>
  <c r="Y295" i="47" s="1"/>
  <c r="AU21" i="47"/>
  <c r="X293" i="47" s="1"/>
  <c r="X295" i="47" s="1"/>
  <c r="T295" i="47" s="1"/>
  <c r="T21" i="47"/>
  <c r="R21" i="47"/>
  <c r="C21" i="47" s="1"/>
  <c r="A21" i="47" s="1"/>
  <c r="AZ20" i="47"/>
  <c r="R280" i="47" s="1"/>
  <c r="AY20" i="47"/>
  <c r="R279" i="47" s="1"/>
  <c r="N280" i="47" s="1"/>
  <c r="A280" i="47" s="1"/>
  <c r="AV20" i="47"/>
  <c r="Y278" i="47" s="1"/>
  <c r="Y280" i="47" s="1"/>
  <c r="AU20" i="47"/>
  <c r="X278" i="47" s="1"/>
  <c r="X280" i="47" s="1"/>
  <c r="T280" i="47" s="1"/>
  <c r="N281" i="47" s="1"/>
  <c r="A281" i="47" s="1"/>
  <c r="A20" i="47"/>
  <c r="AZ19" i="47"/>
  <c r="R265" i="47" s="1"/>
  <c r="AY19" i="47"/>
  <c r="R264" i="47" s="1"/>
  <c r="N265" i="47" s="1"/>
  <c r="A265" i="47" s="1"/>
  <c r="AW19" i="47"/>
  <c r="Z263" i="47" s="1"/>
  <c r="Z265" i="47" s="1"/>
  <c r="AV19" i="47"/>
  <c r="Y263" i="47" s="1"/>
  <c r="Y265" i="47" s="1"/>
  <c r="AU19" i="47"/>
  <c r="X263" i="47" s="1"/>
  <c r="X265" i="47" s="1"/>
  <c r="T265" i="47" s="1"/>
  <c r="N266" i="47" s="1"/>
  <c r="A266" i="47" s="1"/>
  <c r="A19" i="47"/>
  <c r="AZ18" i="47"/>
  <c r="R250" i="47" s="1"/>
  <c r="AY18" i="47"/>
  <c r="R249" i="47" s="1"/>
  <c r="N250" i="47" s="1"/>
  <c r="A250" i="47" s="1"/>
  <c r="AV18" i="47"/>
  <c r="Y248" i="47" s="1"/>
  <c r="Y250" i="47" s="1"/>
  <c r="AU18" i="47"/>
  <c r="X248" i="47" s="1"/>
  <c r="X250" i="47" s="1"/>
  <c r="A18" i="47"/>
  <c r="AZ17" i="47"/>
  <c r="R235" i="47" s="1"/>
  <c r="AY17" i="47"/>
  <c r="R234" i="47" s="1"/>
  <c r="N235" i="47" s="1"/>
  <c r="A235" i="47" s="1"/>
  <c r="AV17" i="47"/>
  <c r="Y233" i="47" s="1"/>
  <c r="Y235" i="47" s="1"/>
  <c r="AU17" i="47"/>
  <c r="X233" i="47" s="1"/>
  <c r="X235" i="47" s="1"/>
  <c r="T235" i="47" s="1"/>
  <c r="N236" i="47" s="1"/>
  <c r="A236" i="47" s="1"/>
  <c r="A17" i="47"/>
  <c r="AZ16" i="47"/>
  <c r="R220" i="47" s="1"/>
  <c r="AY16" i="47"/>
  <c r="R219" i="47" s="1"/>
  <c r="N220" i="47" s="1"/>
  <c r="A220" i="47" s="1"/>
  <c r="AV16" i="47"/>
  <c r="Y218" i="47" s="1"/>
  <c r="Y220" i="47" s="1"/>
  <c r="AU16" i="47"/>
  <c r="X218" i="47" s="1"/>
  <c r="X220" i="47" s="1"/>
  <c r="T220" i="47" s="1"/>
  <c r="A16" i="47"/>
  <c r="AZ15" i="47"/>
  <c r="R205" i="47" s="1"/>
  <c r="AY15" i="47"/>
  <c r="R204" i="47" s="1"/>
  <c r="N205" i="47" s="1"/>
  <c r="A205" i="47" s="1"/>
  <c r="AV15" i="47"/>
  <c r="AU15" i="47"/>
  <c r="X203" i="47" s="1"/>
  <c r="X205" i="47" s="1"/>
  <c r="A15" i="47"/>
  <c r="AZ14" i="47"/>
  <c r="R190" i="47" s="1"/>
  <c r="AY14" i="47"/>
  <c r="R189" i="47" s="1"/>
  <c r="N190" i="47" s="1"/>
  <c r="A190" i="47" s="1"/>
  <c r="AV14" i="47"/>
  <c r="Y188" i="47" s="1"/>
  <c r="Y190" i="47" s="1"/>
  <c r="AU14" i="47"/>
  <c r="X188" i="47" s="1"/>
  <c r="X190" i="47" s="1"/>
  <c r="A14" i="47"/>
  <c r="AZ13" i="47"/>
  <c r="R175" i="47" s="1"/>
  <c r="AY13" i="47"/>
  <c r="R174" i="47" s="1"/>
  <c r="N175" i="47" s="1"/>
  <c r="A175" i="47" s="1"/>
  <c r="AW13" i="47"/>
  <c r="Z173" i="47" s="1"/>
  <c r="Z175" i="47" s="1"/>
  <c r="AV13" i="47"/>
  <c r="Y173" i="47" s="1"/>
  <c r="Y175" i="47" s="1"/>
  <c r="AU13" i="47"/>
  <c r="X173" i="47" s="1"/>
  <c r="X175" i="47" s="1"/>
  <c r="A13" i="47"/>
  <c r="AZ12" i="47"/>
  <c r="R160" i="47" s="1"/>
  <c r="AY12" i="47"/>
  <c r="R159" i="47" s="1"/>
  <c r="N160" i="47" s="1"/>
  <c r="A160" i="47" s="1"/>
  <c r="AV12" i="47"/>
  <c r="Y158" i="47" s="1"/>
  <c r="Y160" i="47" s="1"/>
  <c r="AU12" i="47"/>
  <c r="X158" i="47" s="1"/>
  <c r="X160" i="47" s="1"/>
  <c r="T160" i="47" s="1"/>
  <c r="R12" i="47"/>
  <c r="N12" i="47" s="1"/>
  <c r="AZ11" i="47"/>
  <c r="R145" i="47" s="1"/>
  <c r="AY11" i="47"/>
  <c r="R144" i="47" s="1"/>
  <c r="N145" i="47" s="1"/>
  <c r="A145" i="47" s="1"/>
  <c r="AW11" i="47"/>
  <c r="Z143" i="47" s="1"/>
  <c r="Z145" i="47" s="1"/>
  <c r="AV11" i="47"/>
  <c r="Y143" i="47" s="1"/>
  <c r="Y145" i="47" s="1"/>
  <c r="AU11" i="47"/>
  <c r="X143" i="47" s="1"/>
  <c r="X145" i="47" s="1"/>
  <c r="T145" i="47" s="1"/>
  <c r="N146" i="47" s="1"/>
  <c r="A146" i="47" s="1"/>
  <c r="R11" i="47"/>
  <c r="H12" i="47" s="1"/>
  <c r="AZ10" i="47"/>
  <c r="R130" i="47" s="1"/>
  <c r="AY10" i="47"/>
  <c r="R129" i="47" s="1"/>
  <c r="N130" i="47" s="1"/>
  <c r="A130" i="47" s="1"/>
  <c r="AW10" i="47"/>
  <c r="Z128" i="47" s="1"/>
  <c r="Z130" i="47" s="1"/>
  <c r="AV10" i="47"/>
  <c r="Y128" i="47" s="1"/>
  <c r="Y130" i="47" s="1"/>
  <c r="AU10" i="47"/>
  <c r="X128" i="47" s="1"/>
  <c r="X130" i="47" s="1"/>
  <c r="T130" i="47" s="1"/>
  <c r="AZ9" i="47"/>
  <c r="R115" i="47" s="1"/>
  <c r="AY9" i="47"/>
  <c r="R114" i="47" s="1"/>
  <c r="N115" i="47" s="1"/>
  <c r="A115" i="47" s="1"/>
  <c r="AW9" i="47"/>
  <c r="Z113" i="47" s="1"/>
  <c r="Z115" i="47" s="1"/>
  <c r="AV9" i="47"/>
  <c r="Y113" i="47" s="1"/>
  <c r="Y115" i="47" s="1"/>
  <c r="AU9" i="47"/>
  <c r="X113" i="47" s="1"/>
  <c r="X115" i="47" s="1"/>
  <c r="T115" i="47" s="1"/>
  <c r="N116" i="47" s="1"/>
  <c r="A116" i="47" s="1"/>
  <c r="AZ8" i="47"/>
  <c r="R100" i="47" s="1"/>
  <c r="AY8" i="47"/>
  <c r="R99" i="47" s="1"/>
  <c r="N100" i="47" s="1"/>
  <c r="A100" i="47" s="1"/>
  <c r="AW8" i="47"/>
  <c r="Z98" i="47" s="1"/>
  <c r="Z100" i="47" s="1"/>
  <c r="AV8" i="47"/>
  <c r="Y98" i="47" s="1"/>
  <c r="Y100" i="47" s="1"/>
  <c r="AU8" i="47"/>
  <c r="X98" i="47" s="1"/>
  <c r="X100" i="47" s="1"/>
  <c r="T100" i="47" s="1"/>
  <c r="N101" i="47" s="1"/>
  <c r="A101" i="47" s="1"/>
  <c r="AA8" i="47"/>
  <c r="AA10" i="47" s="1"/>
  <c r="V8" i="47"/>
  <c r="N9" i="47" s="1"/>
  <c r="U8" i="47"/>
  <c r="L9" i="47" s="1"/>
  <c r="T8" i="47"/>
  <c r="J9" i="47" s="1"/>
  <c r="R8" i="47"/>
  <c r="F9" i="47" s="1"/>
  <c r="F8" i="47"/>
  <c r="AZ7" i="47"/>
  <c r="R85" i="47" s="1"/>
  <c r="AY7" i="47"/>
  <c r="R84" i="47" s="1"/>
  <c r="N85" i="47" s="1"/>
  <c r="A85" i="47" s="1"/>
  <c r="AV7" i="47"/>
  <c r="AW7" i="47" s="1"/>
  <c r="Z83" i="47" s="1"/>
  <c r="Z85" i="47" s="1"/>
  <c r="AU7" i="47"/>
  <c r="X83" i="47" s="1"/>
  <c r="X85" i="47" s="1"/>
  <c r="T85" i="47" s="1"/>
  <c r="N86" i="47" s="1"/>
  <c r="A86" i="47" s="1"/>
  <c r="X7" i="47"/>
  <c r="V7" i="47"/>
  <c r="N8" i="47" s="1"/>
  <c r="T7" i="47"/>
  <c r="J8" i="47" s="1"/>
  <c r="R7" i="47"/>
  <c r="N7" i="47"/>
  <c r="L7" i="47"/>
  <c r="J7" i="47"/>
  <c r="H7" i="47"/>
  <c r="F7" i="47"/>
  <c r="D7" i="47"/>
  <c r="A7" i="47" s="1"/>
  <c r="AZ6" i="47"/>
  <c r="R70" i="47" s="1"/>
  <c r="AY6" i="47"/>
  <c r="R69" i="47" s="1"/>
  <c r="N70" i="47" s="1"/>
  <c r="A70" i="47" s="1"/>
  <c r="AV6" i="47"/>
  <c r="Y68" i="47" s="1"/>
  <c r="Y70" i="47" s="1"/>
  <c r="AU6" i="47"/>
  <c r="X68" i="47" s="1"/>
  <c r="X70" i="47" s="1"/>
  <c r="T70" i="47" s="1"/>
  <c r="N71" i="47" s="1"/>
  <c r="A71" i="47" s="1"/>
  <c r="T6" i="47"/>
  <c r="R6" i="47"/>
  <c r="AZ5" i="47"/>
  <c r="R55" i="47" s="1"/>
  <c r="AY5" i="47"/>
  <c r="R54" i="47" s="1"/>
  <c r="N55" i="47" s="1"/>
  <c r="A55" i="47" s="1"/>
  <c r="AW5" i="47"/>
  <c r="Z53" i="47" s="1"/>
  <c r="Z55" i="47" s="1"/>
  <c r="AV5" i="47"/>
  <c r="Y53" i="47" s="1"/>
  <c r="Y55" i="47" s="1"/>
  <c r="AU5" i="47"/>
  <c r="X53" i="47" s="1"/>
  <c r="X55" i="47" s="1"/>
  <c r="AZ4" i="47"/>
  <c r="R40" i="47" s="1"/>
  <c r="AY4" i="47"/>
  <c r="R39" i="47" s="1"/>
  <c r="N40" i="47" s="1"/>
  <c r="A40" i="47" s="1"/>
  <c r="AV4" i="47"/>
  <c r="Y38" i="47" s="1"/>
  <c r="Y40" i="47" s="1"/>
  <c r="AU4" i="47"/>
  <c r="X38" i="47" s="1"/>
  <c r="X40" i="47" s="1"/>
  <c r="AZ3" i="47"/>
  <c r="R25" i="47" s="1"/>
  <c r="AY3" i="47"/>
  <c r="R24" i="47" s="1"/>
  <c r="N25" i="47" s="1"/>
  <c r="A25" i="47" s="1"/>
  <c r="AV3" i="47"/>
  <c r="Y23" i="47" s="1"/>
  <c r="Y25" i="47" s="1"/>
  <c r="AU3" i="47"/>
  <c r="X23" i="47" s="1"/>
  <c r="X25" i="47" s="1"/>
  <c r="T25" i="47" s="1"/>
  <c r="N26" i="47" s="1"/>
  <c r="A26" i="47" s="1"/>
  <c r="AZ2" i="47"/>
  <c r="R10" i="47" s="1"/>
  <c r="AY2" i="47"/>
  <c r="R9" i="47" s="1"/>
  <c r="N10" i="47" s="1"/>
  <c r="A10" i="47" s="1"/>
  <c r="AV2" i="47"/>
  <c r="Y8" i="47" s="1"/>
  <c r="Y10" i="47" s="1"/>
  <c r="AU2" i="47"/>
  <c r="X8" i="47" s="1"/>
  <c r="X10" i="47" s="1"/>
  <c r="A754" i="46"/>
  <c r="A753" i="46"/>
  <c r="A752" i="46"/>
  <c r="A751" i="46"/>
  <c r="A750" i="46"/>
  <c r="A749" i="46"/>
  <c r="A748" i="46"/>
  <c r="R747" i="46"/>
  <c r="N747" i="46" s="1"/>
  <c r="R746" i="46"/>
  <c r="H747" i="46" s="1"/>
  <c r="AA745" i="46"/>
  <c r="R744" i="46"/>
  <c r="N745" i="46" s="1"/>
  <c r="A745" i="46" s="1"/>
  <c r="N744" i="46"/>
  <c r="AA743" i="46"/>
  <c r="Y743" i="46"/>
  <c r="Y745" i="46" s="1"/>
  <c r="V743" i="46"/>
  <c r="U743" i="46"/>
  <c r="L744" i="46" s="1"/>
  <c r="T743" i="46"/>
  <c r="J744" i="46" s="1"/>
  <c r="R743" i="46"/>
  <c r="F744" i="46" s="1"/>
  <c r="X742" i="46"/>
  <c r="V742" i="46"/>
  <c r="N743" i="46" s="1"/>
  <c r="T742" i="46"/>
  <c r="J743" i="46" s="1"/>
  <c r="N742" i="46"/>
  <c r="L742" i="46"/>
  <c r="J742" i="46"/>
  <c r="H742" i="46"/>
  <c r="A742" i="46" s="1"/>
  <c r="F742" i="46"/>
  <c r="D742" i="46"/>
  <c r="T741" i="46"/>
  <c r="R741" i="46"/>
  <c r="A740" i="46"/>
  <c r="A739" i="46"/>
  <c r="A738" i="46"/>
  <c r="A737" i="46"/>
  <c r="A736" i="46"/>
  <c r="A735" i="46"/>
  <c r="A734" i="46"/>
  <c r="A733" i="46"/>
  <c r="R732" i="46"/>
  <c r="N732" i="46" s="1"/>
  <c r="R731" i="46"/>
  <c r="H732" i="46" s="1"/>
  <c r="AA730" i="46"/>
  <c r="AA728" i="46"/>
  <c r="V728" i="46"/>
  <c r="N729" i="46" s="1"/>
  <c r="U728" i="46"/>
  <c r="L729" i="46" s="1"/>
  <c r="T728" i="46"/>
  <c r="J729" i="46" s="1"/>
  <c r="R728" i="46"/>
  <c r="F729" i="46" s="1"/>
  <c r="X727" i="46"/>
  <c r="V727" i="46"/>
  <c r="N728" i="46" s="1"/>
  <c r="T727" i="46"/>
  <c r="J728" i="46" s="1"/>
  <c r="N727" i="46"/>
  <c r="L727" i="46"/>
  <c r="J727" i="46"/>
  <c r="H727" i="46"/>
  <c r="F727" i="46"/>
  <c r="D727" i="46"/>
  <c r="A727" i="46"/>
  <c r="T726" i="46"/>
  <c r="R726" i="46"/>
  <c r="A725" i="46"/>
  <c r="A724" i="46"/>
  <c r="A723" i="46"/>
  <c r="A722" i="46"/>
  <c r="A721" i="46"/>
  <c r="A720" i="46"/>
  <c r="A719" i="46"/>
  <c r="A718" i="46"/>
  <c r="R717" i="46"/>
  <c r="N717" i="46" s="1"/>
  <c r="R716" i="46"/>
  <c r="H717" i="46" s="1"/>
  <c r="AA715" i="46"/>
  <c r="AA713" i="46"/>
  <c r="V713" i="46"/>
  <c r="N714" i="46" s="1"/>
  <c r="U713" i="46"/>
  <c r="L714" i="46" s="1"/>
  <c r="T713" i="46"/>
  <c r="J714" i="46" s="1"/>
  <c r="R713" i="46"/>
  <c r="F714" i="46" s="1"/>
  <c r="X712" i="46"/>
  <c r="V712" i="46"/>
  <c r="N713" i="46" s="1"/>
  <c r="T712" i="46"/>
  <c r="J713" i="46" s="1"/>
  <c r="N712" i="46"/>
  <c r="L712" i="46"/>
  <c r="J712" i="46"/>
  <c r="H712" i="46"/>
  <c r="A712" i="46" s="1"/>
  <c r="F712" i="46"/>
  <c r="D712" i="46"/>
  <c r="T711" i="46"/>
  <c r="R711" i="46"/>
  <c r="C711" i="46" s="1"/>
  <c r="A711" i="46" s="1"/>
  <c r="A710" i="46"/>
  <c r="A709" i="46"/>
  <c r="A708" i="46"/>
  <c r="A707" i="46"/>
  <c r="A706" i="46"/>
  <c r="A705" i="46"/>
  <c r="A704" i="46"/>
  <c r="A703" i="46"/>
  <c r="R702" i="46"/>
  <c r="N702" i="46" s="1"/>
  <c r="R701" i="46"/>
  <c r="H702" i="46" s="1"/>
  <c r="A702" i="46" s="1"/>
  <c r="AA700" i="46"/>
  <c r="AA698" i="46"/>
  <c r="V698" i="46"/>
  <c r="N699" i="46" s="1"/>
  <c r="U698" i="46"/>
  <c r="L699" i="46" s="1"/>
  <c r="T698" i="46"/>
  <c r="J699" i="46" s="1"/>
  <c r="R698" i="46"/>
  <c r="F699" i="46" s="1"/>
  <c r="X697" i="46"/>
  <c r="V697" i="46"/>
  <c r="N698" i="46" s="1"/>
  <c r="T697" i="46"/>
  <c r="J698" i="46" s="1"/>
  <c r="N697" i="46"/>
  <c r="L697" i="46"/>
  <c r="J697" i="46"/>
  <c r="H697" i="46"/>
  <c r="F697" i="46"/>
  <c r="D697" i="46"/>
  <c r="A697" i="46"/>
  <c r="T696" i="46"/>
  <c r="R696" i="46"/>
  <c r="C696" i="46" s="1"/>
  <c r="A696" i="46" s="1"/>
  <c r="A695" i="46"/>
  <c r="A694" i="46"/>
  <c r="A693" i="46"/>
  <c r="A692" i="46"/>
  <c r="A691" i="46"/>
  <c r="A690" i="46"/>
  <c r="A689" i="46"/>
  <c r="A688" i="46"/>
  <c r="R687" i="46"/>
  <c r="N687" i="46" s="1"/>
  <c r="R686" i="46"/>
  <c r="H687" i="46" s="1"/>
  <c r="AA685" i="46"/>
  <c r="AA683" i="46"/>
  <c r="V683" i="46"/>
  <c r="N684" i="46" s="1"/>
  <c r="U683" i="46"/>
  <c r="L684" i="46" s="1"/>
  <c r="T683" i="46"/>
  <c r="J684" i="46" s="1"/>
  <c r="R683" i="46"/>
  <c r="F684" i="46" s="1"/>
  <c r="X682" i="46"/>
  <c r="V682" i="46"/>
  <c r="N683" i="46" s="1"/>
  <c r="T682" i="46"/>
  <c r="J683" i="46" s="1"/>
  <c r="N682" i="46"/>
  <c r="L682" i="46"/>
  <c r="J682" i="46"/>
  <c r="H682" i="46"/>
  <c r="A682" i="46" s="1"/>
  <c r="F682" i="46"/>
  <c r="D682" i="46"/>
  <c r="T681" i="46"/>
  <c r="R681" i="46"/>
  <c r="A680" i="46"/>
  <c r="A679" i="46"/>
  <c r="A678" i="46"/>
  <c r="A677" i="46"/>
  <c r="A676" i="46"/>
  <c r="A675" i="46"/>
  <c r="A674" i="46"/>
  <c r="A673" i="46"/>
  <c r="R672" i="46"/>
  <c r="N672" i="46" s="1"/>
  <c r="R671" i="46"/>
  <c r="H672" i="46" s="1"/>
  <c r="AA670" i="46"/>
  <c r="AA668" i="46"/>
  <c r="V668" i="46"/>
  <c r="N669" i="46" s="1"/>
  <c r="U668" i="46"/>
  <c r="L669" i="46" s="1"/>
  <c r="T668" i="46"/>
  <c r="J669" i="46" s="1"/>
  <c r="R668" i="46"/>
  <c r="F669" i="46" s="1"/>
  <c r="X667" i="46"/>
  <c r="V667" i="46"/>
  <c r="N668" i="46" s="1"/>
  <c r="T667" i="46"/>
  <c r="J668" i="46" s="1"/>
  <c r="N667" i="46"/>
  <c r="L667" i="46"/>
  <c r="J667" i="46"/>
  <c r="H667" i="46"/>
  <c r="F667" i="46"/>
  <c r="D667" i="46"/>
  <c r="A667" i="46"/>
  <c r="T666" i="46"/>
  <c r="R666" i="46"/>
  <c r="A665" i="46"/>
  <c r="A664" i="46"/>
  <c r="A663" i="46"/>
  <c r="A662" i="46"/>
  <c r="A661" i="46"/>
  <c r="A660" i="46"/>
  <c r="A659" i="46"/>
  <c r="A658" i="46"/>
  <c r="R657" i="46"/>
  <c r="N657" i="46" s="1"/>
  <c r="R656" i="46"/>
  <c r="H657" i="46" s="1"/>
  <c r="A657" i="46" s="1"/>
  <c r="AA655" i="46"/>
  <c r="AA653" i="46"/>
  <c r="V653" i="46"/>
  <c r="N654" i="46" s="1"/>
  <c r="U653" i="46"/>
  <c r="L654" i="46" s="1"/>
  <c r="T653" i="46"/>
  <c r="J654" i="46" s="1"/>
  <c r="R653" i="46"/>
  <c r="F654" i="46" s="1"/>
  <c r="X652" i="46"/>
  <c r="V652" i="46"/>
  <c r="N653" i="46" s="1"/>
  <c r="T652" i="46"/>
  <c r="J653" i="46" s="1"/>
  <c r="N652" i="46"/>
  <c r="L652" i="46"/>
  <c r="J652" i="46"/>
  <c r="H652" i="46"/>
  <c r="F652" i="46"/>
  <c r="D652" i="46"/>
  <c r="A652" i="46"/>
  <c r="T651" i="46"/>
  <c r="R651" i="46"/>
  <c r="A650" i="46"/>
  <c r="A649" i="46"/>
  <c r="A648" i="46"/>
  <c r="A647" i="46"/>
  <c r="A646" i="46"/>
  <c r="A645" i="46"/>
  <c r="A644" i="46"/>
  <c r="A643" i="46"/>
  <c r="R642" i="46"/>
  <c r="N642" i="46" s="1"/>
  <c r="R641" i="46"/>
  <c r="H642" i="46" s="1"/>
  <c r="A642" i="46" s="1"/>
  <c r="AA640" i="46"/>
  <c r="N639" i="46"/>
  <c r="AA638" i="46"/>
  <c r="V638" i="46"/>
  <c r="U638" i="46"/>
  <c r="L639" i="46" s="1"/>
  <c r="T638" i="46"/>
  <c r="J639" i="46" s="1"/>
  <c r="R638" i="46"/>
  <c r="F639" i="46" s="1"/>
  <c r="X637" i="46"/>
  <c r="V637" i="46"/>
  <c r="N638" i="46" s="1"/>
  <c r="T637" i="46"/>
  <c r="J638" i="46" s="1"/>
  <c r="N637" i="46"/>
  <c r="L637" i="46"/>
  <c r="J637" i="46"/>
  <c r="H637" i="46"/>
  <c r="F637" i="46"/>
  <c r="D637" i="46"/>
  <c r="A637" i="46"/>
  <c r="T636" i="46"/>
  <c r="R636" i="46"/>
  <c r="A635" i="46"/>
  <c r="A634" i="46"/>
  <c r="A633" i="46"/>
  <c r="A632" i="46"/>
  <c r="A631" i="46"/>
  <c r="A630" i="46"/>
  <c r="A629" i="46"/>
  <c r="A628" i="46"/>
  <c r="R627" i="46"/>
  <c r="N627" i="46" s="1"/>
  <c r="R626" i="46"/>
  <c r="H627" i="46" s="1"/>
  <c r="AA625" i="46"/>
  <c r="N624" i="46"/>
  <c r="AA623" i="46"/>
  <c r="V623" i="46"/>
  <c r="U623" i="46"/>
  <c r="L624" i="46" s="1"/>
  <c r="T623" i="46"/>
  <c r="J624" i="46" s="1"/>
  <c r="R623" i="46"/>
  <c r="F624" i="46" s="1"/>
  <c r="X622" i="46"/>
  <c r="V622" i="46"/>
  <c r="N623" i="46" s="1"/>
  <c r="T622" i="46"/>
  <c r="J623" i="46" s="1"/>
  <c r="N622" i="46"/>
  <c r="L622" i="46"/>
  <c r="J622" i="46"/>
  <c r="H622" i="46"/>
  <c r="F622" i="46"/>
  <c r="D622" i="46"/>
  <c r="A622" i="46"/>
  <c r="T621" i="46"/>
  <c r="R621" i="46"/>
  <c r="A620" i="46"/>
  <c r="A619" i="46"/>
  <c r="A618" i="46"/>
  <c r="A617" i="46"/>
  <c r="A616" i="46"/>
  <c r="A615" i="46"/>
  <c r="A614" i="46"/>
  <c r="A613" i="46"/>
  <c r="R612" i="46"/>
  <c r="N612" i="46" s="1"/>
  <c r="R611" i="46"/>
  <c r="H612" i="46" s="1"/>
  <c r="AA610" i="46"/>
  <c r="AA608" i="46"/>
  <c r="V608" i="46"/>
  <c r="N609" i="46" s="1"/>
  <c r="U608" i="46"/>
  <c r="L609" i="46" s="1"/>
  <c r="T608" i="46"/>
  <c r="J609" i="46" s="1"/>
  <c r="R608" i="46"/>
  <c r="F609" i="46" s="1"/>
  <c r="X607" i="46"/>
  <c r="V607" i="46"/>
  <c r="N608" i="46" s="1"/>
  <c r="T607" i="46"/>
  <c r="J608" i="46" s="1"/>
  <c r="N607" i="46"/>
  <c r="L607" i="46"/>
  <c r="J607" i="46"/>
  <c r="H607" i="46"/>
  <c r="F607" i="46"/>
  <c r="D607" i="46"/>
  <c r="A607" i="46"/>
  <c r="T606" i="46"/>
  <c r="R606" i="46"/>
  <c r="A605" i="46"/>
  <c r="A604" i="46"/>
  <c r="A603" i="46"/>
  <c r="A602" i="46"/>
  <c r="A601" i="46"/>
  <c r="A600" i="46"/>
  <c r="A599" i="46"/>
  <c r="A598" i="46"/>
  <c r="R597" i="46"/>
  <c r="N597" i="46" s="1"/>
  <c r="R596" i="46"/>
  <c r="H597" i="46" s="1"/>
  <c r="AA595" i="46"/>
  <c r="AA593" i="46"/>
  <c r="X593" i="46"/>
  <c r="X595" i="46" s="1"/>
  <c r="T595" i="46" s="1"/>
  <c r="V593" i="46"/>
  <c r="N594" i="46" s="1"/>
  <c r="U593" i="46"/>
  <c r="L594" i="46" s="1"/>
  <c r="T593" i="46"/>
  <c r="J594" i="46" s="1"/>
  <c r="R593" i="46"/>
  <c r="F594" i="46" s="1"/>
  <c r="X592" i="46"/>
  <c r="V592" i="46"/>
  <c r="N593" i="46" s="1"/>
  <c r="T592" i="46"/>
  <c r="J593" i="46" s="1"/>
  <c r="N592" i="46"/>
  <c r="L592" i="46"/>
  <c r="J592" i="46"/>
  <c r="H592" i="46"/>
  <c r="F592" i="46"/>
  <c r="D592" i="46"/>
  <c r="A592" i="46" s="1"/>
  <c r="T591" i="46"/>
  <c r="R591" i="46"/>
  <c r="A590" i="46"/>
  <c r="A589" i="46"/>
  <c r="A588" i="46"/>
  <c r="A587" i="46"/>
  <c r="A586" i="46"/>
  <c r="A585" i="46"/>
  <c r="A584" i="46"/>
  <c r="A583" i="46"/>
  <c r="R582" i="46"/>
  <c r="N582" i="46" s="1"/>
  <c r="A582" i="46"/>
  <c r="R581" i="46"/>
  <c r="H582" i="46" s="1"/>
  <c r="F579" i="46"/>
  <c r="AA578" i="46"/>
  <c r="AA580" i="46" s="1"/>
  <c r="Z578" i="46"/>
  <c r="Z580" i="46" s="1"/>
  <c r="V578" i="46"/>
  <c r="N579" i="46" s="1"/>
  <c r="U578" i="46"/>
  <c r="L579" i="46" s="1"/>
  <c r="T578" i="46"/>
  <c r="J579" i="46" s="1"/>
  <c r="R578" i="46"/>
  <c r="X577" i="46"/>
  <c r="V577" i="46"/>
  <c r="N578" i="46" s="1"/>
  <c r="T577" i="46"/>
  <c r="J578" i="46" s="1"/>
  <c r="N577" i="46"/>
  <c r="L577" i="46"/>
  <c r="J577" i="46"/>
  <c r="H577" i="46"/>
  <c r="F577" i="46"/>
  <c r="D577" i="46"/>
  <c r="A577" i="46" s="1"/>
  <c r="T576" i="46"/>
  <c r="R576" i="46"/>
  <c r="A575" i="46"/>
  <c r="A574" i="46"/>
  <c r="A573" i="46"/>
  <c r="A572" i="46"/>
  <c r="A571" i="46"/>
  <c r="A570" i="46"/>
  <c r="A569" i="46"/>
  <c r="A568" i="46"/>
  <c r="R567" i="46"/>
  <c r="N567" i="46" s="1"/>
  <c r="R566" i="46"/>
  <c r="H567" i="46" s="1"/>
  <c r="AA563" i="46"/>
  <c r="AA565" i="46" s="1"/>
  <c r="V563" i="46"/>
  <c r="N564" i="46" s="1"/>
  <c r="U563" i="46"/>
  <c r="L564" i="46" s="1"/>
  <c r="T563" i="46"/>
  <c r="J564" i="46" s="1"/>
  <c r="R563" i="46"/>
  <c r="F564" i="46" s="1"/>
  <c r="X562" i="46"/>
  <c r="V562" i="46"/>
  <c r="N563" i="46" s="1"/>
  <c r="T562" i="46"/>
  <c r="J563" i="46" s="1"/>
  <c r="N562" i="46"/>
  <c r="L562" i="46"/>
  <c r="J562" i="46"/>
  <c r="H562" i="46"/>
  <c r="F562" i="46"/>
  <c r="A562" i="46" s="1"/>
  <c r="D562" i="46"/>
  <c r="T561" i="46"/>
  <c r="R561" i="46"/>
  <c r="A560" i="46"/>
  <c r="A559" i="46"/>
  <c r="A558" i="46"/>
  <c r="A557" i="46"/>
  <c r="A556" i="46"/>
  <c r="A555" i="46"/>
  <c r="A554" i="46"/>
  <c r="A553" i="46"/>
  <c r="R552" i="46"/>
  <c r="N552" i="46"/>
  <c r="R551" i="46"/>
  <c r="H552" i="46" s="1"/>
  <c r="AA548" i="46"/>
  <c r="AA550" i="46" s="1"/>
  <c r="V548" i="46"/>
  <c r="N549" i="46" s="1"/>
  <c r="U548" i="46"/>
  <c r="L549" i="46" s="1"/>
  <c r="T548" i="46"/>
  <c r="J549" i="46" s="1"/>
  <c r="R548" i="46"/>
  <c r="F549" i="46" s="1"/>
  <c r="X547" i="46"/>
  <c r="V547" i="46"/>
  <c r="N548" i="46" s="1"/>
  <c r="T547" i="46"/>
  <c r="J548" i="46" s="1"/>
  <c r="N547" i="46"/>
  <c r="L547" i="46"/>
  <c r="J547" i="46"/>
  <c r="H547" i="46"/>
  <c r="F547" i="46"/>
  <c r="D547" i="46"/>
  <c r="A547" i="46"/>
  <c r="T546" i="46"/>
  <c r="R546" i="46"/>
  <c r="A545" i="46"/>
  <c r="A544" i="46"/>
  <c r="A543" i="46"/>
  <c r="A542" i="46"/>
  <c r="A541" i="46"/>
  <c r="A540" i="46"/>
  <c r="A539" i="46"/>
  <c r="A538" i="46"/>
  <c r="R537" i="46"/>
  <c r="N537" i="46" s="1"/>
  <c r="R536" i="46"/>
  <c r="H537" i="46" s="1"/>
  <c r="A537" i="46" s="1"/>
  <c r="AA535" i="46"/>
  <c r="AA533" i="46"/>
  <c r="V533" i="46"/>
  <c r="N534" i="46" s="1"/>
  <c r="U533" i="46"/>
  <c r="L534" i="46" s="1"/>
  <c r="T533" i="46"/>
  <c r="J534" i="46" s="1"/>
  <c r="R533" i="46"/>
  <c r="F534" i="46" s="1"/>
  <c r="X532" i="46"/>
  <c r="V532" i="46"/>
  <c r="N533" i="46" s="1"/>
  <c r="T532" i="46"/>
  <c r="J533" i="46" s="1"/>
  <c r="N532" i="46"/>
  <c r="L532" i="46"/>
  <c r="J532" i="46"/>
  <c r="H532" i="46"/>
  <c r="F532" i="46"/>
  <c r="D532" i="46"/>
  <c r="A532" i="46" s="1"/>
  <c r="T531" i="46"/>
  <c r="C531" i="46" s="1"/>
  <c r="A531" i="46" s="1"/>
  <c r="R531" i="46"/>
  <c r="A530" i="46"/>
  <c r="A529" i="46"/>
  <c r="A528" i="46"/>
  <c r="A527" i="46"/>
  <c r="A526" i="46"/>
  <c r="A525" i="46"/>
  <c r="A524" i="46"/>
  <c r="A523" i="46"/>
  <c r="R522" i="46"/>
  <c r="N522" i="46" s="1"/>
  <c r="R521" i="46"/>
  <c r="H522" i="46" s="1"/>
  <c r="AA520" i="46"/>
  <c r="AA518" i="46"/>
  <c r="V518" i="46"/>
  <c r="N519" i="46" s="1"/>
  <c r="U518" i="46"/>
  <c r="L519" i="46" s="1"/>
  <c r="T518" i="46"/>
  <c r="J519" i="46" s="1"/>
  <c r="R518" i="46"/>
  <c r="F519" i="46" s="1"/>
  <c r="X517" i="46"/>
  <c r="V517" i="46"/>
  <c r="N518" i="46" s="1"/>
  <c r="T517" i="46"/>
  <c r="J518" i="46" s="1"/>
  <c r="N517" i="46"/>
  <c r="L517" i="46"/>
  <c r="J517" i="46"/>
  <c r="H517" i="46"/>
  <c r="F517" i="46"/>
  <c r="D517" i="46"/>
  <c r="T516" i="46"/>
  <c r="R516" i="46"/>
  <c r="A515" i="46"/>
  <c r="A514" i="46"/>
  <c r="A513" i="46"/>
  <c r="A512" i="46"/>
  <c r="A511" i="46"/>
  <c r="A510" i="46"/>
  <c r="A509" i="46"/>
  <c r="A508" i="46"/>
  <c r="R507" i="46"/>
  <c r="N507" i="46" s="1"/>
  <c r="R506" i="46"/>
  <c r="H507" i="46" s="1"/>
  <c r="AA503" i="46"/>
  <c r="AA505" i="46" s="1"/>
  <c r="V503" i="46"/>
  <c r="N504" i="46" s="1"/>
  <c r="U503" i="46"/>
  <c r="L504" i="46" s="1"/>
  <c r="T503" i="46"/>
  <c r="J504" i="46" s="1"/>
  <c r="R503" i="46"/>
  <c r="F504" i="46" s="1"/>
  <c r="X502" i="46"/>
  <c r="V502" i="46"/>
  <c r="N503" i="46" s="1"/>
  <c r="T502" i="46"/>
  <c r="J503" i="46" s="1"/>
  <c r="N502" i="46"/>
  <c r="L502" i="46"/>
  <c r="J502" i="46"/>
  <c r="H502" i="46"/>
  <c r="F502" i="46"/>
  <c r="D502" i="46"/>
  <c r="A502" i="46" s="1"/>
  <c r="T501" i="46"/>
  <c r="R501" i="46"/>
  <c r="A500" i="46"/>
  <c r="A499" i="46"/>
  <c r="A498" i="46"/>
  <c r="A497" i="46"/>
  <c r="A496" i="46"/>
  <c r="A495" i="46"/>
  <c r="A494" i="46"/>
  <c r="A493" i="46"/>
  <c r="R492" i="46"/>
  <c r="N492" i="46" s="1"/>
  <c r="H492" i="46"/>
  <c r="R491" i="46"/>
  <c r="AA488" i="46"/>
  <c r="AA490" i="46" s="1"/>
  <c r="V488" i="46"/>
  <c r="N489" i="46" s="1"/>
  <c r="U488" i="46"/>
  <c r="L489" i="46" s="1"/>
  <c r="T488" i="46"/>
  <c r="J489" i="46" s="1"/>
  <c r="R488" i="46"/>
  <c r="F489" i="46" s="1"/>
  <c r="J488" i="46"/>
  <c r="X487" i="46"/>
  <c r="V487" i="46"/>
  <c r="N488" i="46" s="1"/>
  <c r="T487" i="46"/>
  <c r="N487" i="46"/>
  <c r="L487" i="46"/>
  <c r="J487" i="46"/>
  <c r="H487" i="46"/>
  <c r="F487" i="46"/>
  <c r="D487" i="46"/>
  <c r="A487" i="46" s="1"/>
  <c r="T486" i="46"/>
  <c r="C486" i="46" s="1"/>
  <c r="A486" i="46" s="1"/>
  <c r="R486" i="46"/>
  <c r="A485" i="46"/>
  <c r="A484" i="46"/>
  <c r="A483" i="46"/>
  <c r="A482" i="46"/>
  <c r="A481" i="46"/>
  <c r="A480" i="46"/>
  <c r="A479" i="46"/>
  <c r="A478" i="46"/>
  <c r="R477" i="46"/>
  <c r="N477" i="46" s="1"/>
  <c r="R476" i="46"/>
  <c r="H477" i="46" s="1"/>
  <c r="AA473" i="46"/>
  <c r="AA475" i="46" s="1"/>
  <c r="V473" i="46"/>
  <c r="N474" i="46" s="1"/>
  <c r="U473" i="46"/>
  <c r="L474" i="46" s="1"/>
  <c r="T473" i="46"/>
  <c r="J474" i="46" s="1"/>
  <c r="R473" i="46"/>
  <c r="F474" i="46" s="1"/>
  <c r="X472" i="46"/>
  <c r="V472" i="46"/>
  <c r="N473" i="46" s="1"/>
  <c r="T472" i="46"/>
  <c r="J473" i="46" s="1"/>
  <c r="R472" i="46"/>
  <c r="F473" i="46" s="1"/>
  <c r="N472" i="46"/>
  <c r="L472" i="46"/>
  <c r="J472" i="46"/>
  <c r="H472" i="46"/>
  <c r="F472" i="46"/>
  <c r="D472" i="46"/>
  <c r="T471" i="46"/>
  <c r="C471" i="46" s="1"/>
  <c r="A471" i="46" s="1"/>
  <c r="R471" i="46"/>
  <c r="A470" i="46"/>
  <c r="A469" i="46"/>
  <c r="A468" i="46"/>
  <c r="A467" i="46"/>
  <c r="A466" i="46"/>
  <c r="A465" i="46"/>
  <c r="A464" i="46"/>
  <c r="A463" i="46"/>
  <c r="R462" i="46"/>
  <c r="N462" i="46" s="1"/>
  <c r="R461" i="46"/>
  <c r="H462" i="46" s="1"/>
  <c r="X460" i="46"/>
  <c r="T460" i="46" s="1"/>
  <c r="N461" i="46" s="1"/>
  <c r="A461" i="46" s="1"/>
  <c r="AA458" i="46"/>
  <c r="AA460" i="46" s="1"/>
  <c r="V458" i="46"/>
  <c r="N459" i="46" s="1"/>
  <c r="U458" i="46"/>
  <c r="L459" i="46" s="1"/>
  <c r="T458" i="46"/>
  <c r="J459" i="46" s="1"/>
  <c r="R458" i="46"/>
  <c r="F459" i="46" s="1"/>
  <c r="N458" i="46"/>
  <c r="X457" i="46"/>
  <c r="V457" i="46"/>
  <c r="T457" i="46"/>
  <c r="J458" i="46" s="1"/>
  <c r="R457" i="46"/>
  <c r="F458" i="46" s="1"/>
  <c r="N457" i="46"/>
  <c r="L457" i="46"/>
  <c r="J457" i="46"/>
  <c r="H457" i="46"/>
  <c r="F457" i="46"/>
  <c r="D457" i="46"/>
  <c r="T456" i="46"/>
  <c r="R456" i="46"/>
  <c r="A455" i="46"/>
  <c r="A454" i="46"/>
  <c r="A453" i="46"/>
  <c r="A452" i="46"/>
  <c r="A451" i="46"/>
  <c r="A450" i="46"/>
  <c r="A449" i="46"/>
  <c r="A448" i="46"/>
  <c r="R447" i="46"/>
  <c r="N447" i="46" s="1"/>
  <c r="R446" i="46"/>
  <c r="H447" i="46" s="1"/>
  <c r="AA443" i="46"/>
  <c r="AA445" i="46" s="1"/>
  <c r="V443" i="46"/>
  <c r="N444" i="46" s="1"/>
  <c r="U443" i="46"/>
  <c r="L444" i="46" s="1"/>
  <c r="T443" i="46"/>
  <c r="J444" i="46" s="1"/>
  <c r="R443" i="46"/>
  <c r="F444" i="46" s="1"/>
  <c r="X442" i="46"/>
  <c r="V442" i="46"/>
  <c r="N443" i="46" s="1"/>
  <c r="T442" i="46"/>
  <c r="J443" i="46" s="1"/>
  <c r="R442" i="46"/>
  <c r="F443" i="46" s="1"/>
  <c r="N442" i="46"/>
  <c r="L442" i="46"/>
  <c r="J442" i="46"/>
  <c r="H442" i="46"/>
  <c r="F442" i="46"/>
  <c r="D442" i="46"/>
  <c r="T441" i="46"/>
  <c r="R441" i="46"/>
  <c r="C441" i="46"/>
  <c r="A441" i="46" s="1"/>
  <c r="A440" i="46"/>
  <c r="A439" i="46"/>
  <c r="A438" i="46"/>
  <c r="A437" i="46"/>
  <c r="A436" i="46"/>
  <c r="A435" i="46"/>
  <c r="A434" i="46"/>
  <c r="A433" i="46"/>
  <c r="R432" i="46"/>
  <c r="N432" i="46" s="1"/>
  <c r="R431" i="46"/>
  <c r="H432" i="46" s="1"/>
  <c r="AA428" i="46"/>
  <c r="AA430" i="46" s="1"/>
  <c r="V428" i="46"/>
  <c r="N429" i="46" s="1"/>
  <c r="U428" i="46"/>
  <c r="L429" i="46" s="1"/>
  <c r="T428" i="46"/>
  <c r="J429" i="46" s="1"/>
  <c r="R428" i="46"/>
  <c r="F429" i="46" s="1"/>
  <c r="X427" i="46"/>
  <c r="V427" i="46"/>
  <c r="N428" i="46" s="1"/>
  <c r="T427" i="46"/>
  <c r="J428" i="46" s="1"/>
  <c r="R427" i="46"/>
  <c r="F428" i="46" s="1"/>
  <c r="N427" i="46"/>
  <c r="L427" i="46"/>
  <c r="J427" i="46"/>
  <c r="H427" i="46"/>
  <c r="F427" i="46"/>
  <c r="D427" i="46"/>
  <c r="A427" i="46" s="1"/>
  <c r="T426" i="46"/>
  <c r="R426" i="46"/>
  <c r="C426" i="46" s="1"/>
  <c r="A426" i="46" s="1"/>
  <c r="A425" i="46"/>
  <c r="A424" i="46"/>
  <c r="A423" i="46"/>
  <c r="A422" i="46"/>
  <c r="A421" i="46"/>
  <c r="A420" i="46"/>
  <c r="A419" i="46"/>
  <c r="A418" i="46"/>
  <c r="R417" i="46"/>
  <c r="N417" i="46"/>
  <c r="R416" i="46"/>
  <c r="H417" i="46" s="1"/>
  <c r="AA413" i="46"/>
  <c r="AA415" i="46" s="1"/>
  <c r="V413" i="46"/>
  <c r="N414" i="46" s="1"/>
  <c r="U413" i="46"/>
  <c r="L414" i="46" s="1"/>
  <c r="T413" i="46"/>
  <c r="J414" i="46" s="1"/>
  <c r="R413" i="46"/>
  <c r="F414" i="46" s="1"/>
  <c r="X412" i="46"/>
  <c r="V412" i="46"/>
  <c r="N413" i="46" s="1"/>
  <c r="T412" i="46"/>
  <c r="J413" i="46" s="1"/>
  <c r="R412" i="46"/>
  <c r="F413" i="46" s="1"/>
  <c r="N412" i="46"/>
  <c r="L412" i="46"/>
  <c r="J412" i="46"/>
  <c r="H412" i="46"/>
  <c r="F412" i="46"/>
  <c r="D412" i="46"/>
  <c r="A412" i="46" s="1"/>
  <c r="T411" i="46"/>
  <c r="R411" i="46"/>
  <c r="A410" i="46"/>
  <c r="A409" i="46"/>
  <c r="A408" i="46"/>
  <c r="A407" i="46"/>
  <c r="A406" i="46"/>
  <c r="A405" i="46"/>
  <c r="A404" i="46"/>
  <c r="A403" i="46"/>
  <c r="R402" i="46"/>
  <c r="N402" i="46"/>
  <c r="R401" i="46"/>
  <c r="H402" i="46" s="1"/>
  <c r="AA398" i="46"/>
  <c r="AA400" i="46" s="1"/>
  <c r="V398" i="46"/>
  <c r="N399" i="46" s="1"/>
  <c r="U398" i="46"/>
  <c r="L399" i="46" s="1"/>
  <c r="T398" i="46"/>
  <c r="J399" i="46" s="1"/>
  <c r="R398" i="46"/>
  <c r="F399" i="46" s="1"/>
  <c r="X397" i="46"/>
  <c r="V397" i="46"/>
  <c r="N398" i="46" s="1"/>
  <c r="T397" i="46"/>
  <c r="J398" i="46" s="1"/>
  <c r="R397" i="46"/>
  <c r="F398" i="46" s="1"/>
  <c r="N397" i="46"/>
  <c r="L397" i="46"/>
  <c r="J397" i="46"/>
  <c r="H397" i="46"/>
  <c r="F397" i="46"/>
  <c r="D397" i="46"/>
  <c r="T396" i="46"/>
  <c r="R396" i="46"/>
  <c r="A395" i="46"/>
  <c r="A394" i="46"/>
  <c r="A393" i="46"/>
  <c r="A392" i="46"/>
  <c r="A391" i="46"/>
  <c r="A390" i="46"/>
  <c r="A389" i="46"/>
  <c r="A388" i="46"/>
  <c r="R387" i="46"/>
  <c r="N387" i="46"/>
  <c r="R386" i="46"/>
  <c r="H387" i="46" s="1"/>
  <c r="AA383" i="46"/>
  <c r="AA385" i="46" s="1"/>
  <c r="V383" i="46"/>
  <c r="N384" i="46" s="1"/>
  <c r="U383" i="46"/>
  <c r="L384" i="46" s="1"/>
  <c r="T383" i="46"/>
  <c r="J384" i="46" s="1"/>
  <c r="R383" i="46"/>
  <c r="F384" i="46" s="1"/>
  <c r="X382" i="46"/>
  <c r="V382" i="46"/>
  <c r="N383" i="46" s="1"/>
  <c r="T382" i="46"/>
  <c r="J383" i="46" s="1"/>
  <c r="R382" i="46"/>
  <c r="F383" i="46" s="1"/>
  <c r="N382" i="46"/>
  <c r="L382" i="46"/>
  <c r="J382" i="46"/>
  <c r="H382" i="46"/>
  <c r="F382" i="46"/>
  <c r="D382" i="46"/>
  <c r="T381" i="46"/>
  <c r="R381" i="46"/>
  <c r="A380" i="46"/>
  <c r="A379" i="46"/>
  <c r="A378" i="46"/>
  <c r="A377" i="46"/>
  <c r="A376" i="46"/>
  <c r="A375" i="46"/>
  <c r="A374" i="46"/>
  <c r="A373" i="46"/>
  <c r="R372" i="46"/>
  <c r="N372" i="46"/>
  <c r="R371" i="46"/>
  <c r="H372" i="46" s="1"/>
  <c r="A372" i="46" s="1"/>
  <c r="AA368" i="46"/>
  <c r="AA370" i="46" s="1"/>
  <c r="V368" i="46"/>
  <c r="N369" i="46" s="1"/>
  <c r="U368" i="46"/>
  <c r="L369" i="46" s="1"/>
  <c r="T368" i="46"/>
  <c r="J369" i="46" s="1"/>
  <c r="R368" i="46"/>
  <c r="F369" i="46" s="1"/>
  <c r="J368" i="46"/>
  <c r="X367" i="46"/>
  <c r="V367" i="46"/>
  <c r="N368" i="46" s="1"/>
  <c r="T367" i="46"/>
  <c r="R367" i="46"/>
  <c r="F368" i="46" s="1"/>
  <c r="N367" i="46"/>
  <c r="L367" i="46"/>
  <c r="J367" i="46"/>
  <c r="H367" i="46"/>
  <c r="F367" i="46"/>
  <c r="D367" i="46"/>
  <c r="A367" i="46" s="1"/>
  <c r="T366" i="46"/>
  <c r="R366" i="46"/>
  <c r="C366" i="46" s="1"/>
  <c r="A366" i="46" s="1"/>
  <c r="A365" i="46"/>
  <c r="A364" i="46"/>
  <c r="A363" i="46"/>
  <c r="A362" i="46"/>
  <c r="A361" i="46"/>
  <c r="A360" i="46"/>
  <c r="A359" i="46"/>
  <c r="A358" i="46"/>
  <c r="R357" i="46"/>
  <c r="N357" i="46" s="1"/>
  <c r="R356" i="46"/>
  <c r="H357" i="46" s="1"/>
  <c r="AA353" i="46"/>
  <c r="AA355" i="46" s="1"/>
  <c r="V353" i="46"/>
  <c r="N354" i="46" s="1"/>
  <c r="U353" i="46"/>
  <c r="L354" i="46" s="1"/>
  <c r="T353" i="46"/>
  <c r="J354" i="46" s="1"/>
  <c r="R353" i="46"/>
  <c r="F354" i="46" s="1"/>
  <c r="J353" i="46"/>
  <c r="X352" i="46"/>
  <c r="V352" i="46"/>
  <c r="N353" i="46" s="1"/>
  <c r="T352" i="46"/>
  <c r="R352" i="46"/>
  <c r="F353" i="46" s="1"/>
  <c r="N352" i="46"/>
  <c r="L352" i="46"/>
  <c r="J352" i="46"/>
  <c r="H352" i="46"/>
  <c r="F352" i="46"/>
  <c r="D352" i="46"/>
  <c r="T351" i="46"/>
  <c r="R351" i="46"/>
  <c r="C351" i="46" s="1"/>
  <c r="A351" i="46" s="1"/>
  <c r="A350" i="46"/>
  <c r="A349" i="46"/>
  <c r="A348" i="46"/>
  <c r="A347" i="46"/>
  <c r="A346" i="46"/>
  <c r="A345" i="46"/>
  <c r="A344" i="46"/>
  <c r="A343" i="46"/>
  <c r="R342" i="46"/>
  <c r="N342" i="46" s="1"/>
  <c r="R341" i="46"/>
  <c r="H342" i="46" s="1"/>
  <c r="AA338" i="46"/>
  <c r="AA340" i="46" s="1"/>
  <c r="V338" i="46"/>
  <c r="N339" i="46" s="1"/>
  <c r="U338" i="46"/>
  <c r="L339" i="46" s="1"/>
  <c r="T338" i="46"/>
  <c r="J339" i="46" s="1"/>
  <c r="R338" i="46"/>
  <c r="F339" i="46" s="1"/>
  <c r="X337" i="46"/>
  <c r="V337" i="46"/>
  <c r="N338" i="46" s="1"/>
  <c r="T337" i="46"/>
  <c r="J338" i="46" s="1"/>
  <c r="R337" i="46"/>
  <c r="F338" i="46" s="1"/>
  <c r="N337" i="46"/>
  <c r="L337" i="46"/>
  <c r="J337" i="46"/>
  <c r="H337" i="46"/>
  <c r="F337" i="46"/>
  <c r="D337" i="46"/>
  <c r="T336" i="46"/>
  <c r="C336" i="46" s="1"/>
  <c r="A336" i="46" s="1"/>
  <c r="R336" i="46"/>
  <c r="A335" i="46"/>
  <c r="A334" i="46"/>
  <c r="A333" i="46"/>
  <c r="A332" i="46"/>
  <c r="A331" i="46"/>
  <c r="A330" i="46"/>
  <c r="A329" i="46"/>
  <c r="A328" i="46"/>
  <c r="R327" i="46"/>
  <c r="N327" i="46" s="1"/>
  <c r="R326" i="46"/>
  <c r="H327" i="46" s="1"/>
  <c r="A327" i="46" s="1"/>
  <c r="AA323" i="46"/>
  <c r="AA325" i="46" s="1"/>
  <c r="V323" i="46"/>
  <c r="N324" i="46" s="1"/>
  <c r="U323" i="46"/>
  <c r="L324" i="46" s="1"/>
  <c r="T323" i="46"/>
  <c r="J324" i="46" s="1"/>
  <c r="R323" i="46"/>
  <c r="F324" i="46" s="1"/>
  <c r="N323" i="46"/>
  <c r="X322" i="46"/>
  <c r="V322" i="46"/>
  <c r="T322" i="46"/>
  <c r="J323" i="46" s="1"/>
  <c r="R322" i="46"/>
  <c r="F323" i="46" s="1"/>
  <c r="N322" i="46"/>
  <c r="L322" i="46"/>
  <c r="J322" i="46"/>
  <c r="H322" i="46"/>
  <c r="F322" i="46"/>
  <c r="D322" i="46"/>
  <c r="A322" i="46" s="1"/>
  <c r="T321" i="46"/>
  <c r="R321" i="46"/>
  <c r="A320" i="46"/>
  <c r="A319" i="46"/>
  <c r="A318" i="46"/>
  <c r="A317" i="46"/>
  <c r="A316" i="46"/>
  <c r="A315" i="46"/>
  <c r="A314" i="46"/>
  <c r="A313" i="46"/>
  <c r="R312" i="46"/>
  <c r="N312" i="46" s="1"/>
  <c r="R311" i="46"/>
  <c r="H312" i="46" s="1"/>
  <c r="A312" i="46" s="1"/>
  <c r="AA308" i="46"/>
  <c r="AA310" i="46" s="1"/>
  <c r="V308" i="46"/>
  <c r="N309" i="46" s="1"/>
  <c r="U308" i="46"/>
  <c r="L309" i="46" s="1"/>
  <c r="T308" i="46"/>
  <c r="J309" i="46" s="1"/>
  <c r="R308" i="46"/>
  <c r="F309" i="46" s="1"/>
  <c r="X307" i="46"/>
  <c r="V307" i="46"/>
  <c r="N308" i="46" s="1"/>
  <c r="T307" i="46"/>
  <c r="J308" i="46" s="1"/>
  <c r="R307" i="46"/>
  <c r="F308" i="46" s="1"/>
  <c r="N307" i="46"/>
  <c r="L307" i="46"/>
  <c r="J307" i="46"/>
  <c r="H307" i="46"/>
  <c r="F307" i="46"/>
  <c r="D307" i="46"/>
  <c r="A307" i="46" s="1"/>
  <c r="T306" i="46"/>
  <c r="R306" i="46"/>
  <c r="C306" i="46" s="1"/>
  <c r="A306" i="46" s="1"/>
  <c r="A305" i="46"/>
  <c r="A304" i="46"/>
  <c r="A303" i="46"/>
  <c r="A302" i="46"/>
  <c r="A301" i="46"/>
  <c r="A300" i="46"/>
  <c r="A299" i="46"/>
  <c r="A298" i="46"/>
  <c r="R297" i="46"/>
  <c r="N297" i="46" s="1"/>
  <c r="A297" i="46"/>
  <c r="R296" i="46"/>
  <c r="H297" i="46" s="1"/>
  <c r="AA295" i="46"/>
  <c r="F294" i="46"/>
  <c r="AA293" i="46"/>
  <c r="V293" i="46"/>
  <c r="N294" i="46" s="1"/>
  <c r="U293" i="46"/>
  <c r="L294" i="46" s="1"/>
  <c r="T293" i="46"/>
  <c r="J294" i="46" s="1"/>
  <c r="R293" i="46"/>
  <c r="X292" i="46"/>
  <c r="V292" i="46"/>
  <c r="N293" i="46" s="1"/>
  <c r="T292" i="46"/>
  <c r="J293" i="46" s="1"/>
  <c r="R292" i="46"/>
  <c r="F293" i="46" s="1"/>
  <c r="N292" i="46"/>
  <c r="L292" i="46"/>
  <c r="J292" i="46"/>
  <c r="H292" i="46"/>
  <c r="F292" i="46"/>
  <c r="D292" i="46"/>
  <c r="A292" i="46" s="1"/>
  <c r="T291" i="46"/>
  <c r="R291" i="46"/>
  <c r="C291" i="46"/>
  <c r="A291" i="46" s="1"/>
  <c r="A290" i="46"/>
  <c r="A289" i="46"/>
  <c r="A288" i="46"/>
  <c r="A287" i="46"/>
  <c r="A286" i="46"/>
  <c r="A285" i="46"/>
  <c r="A284" i="46"/>
  <c r="A283" i="46"/>
  <c r="R282" i="46"/>
  <c r="N282" i="46" s="1"/>
  <c r="R281" i="46"/>
  <c r="H282" i="46" s="1"/>
  <c r="A282" i="46" s="1"/>
  <c r="AA280" i="46"/>
  <c r="AA278" i="46"/>
  <c r="V278" i="46"/>
  <c r="N279" i="46" s="1"/>
  <c r="U278" i="46"/>
  <c r="L279" i="46" s="1"/>
  <c r="T278" i="46"/>
  <c r="J279" i="46" s="1"/>
  <c r="R278" i="46"/>
  <c r="F279" i="46" s="1"/>
  <c r="X277" i="46"/>
  <c r="V277" i="46"/>
  <c r="N278" i="46" s="1"/>
  <c r="T277" i="46"/>
  <c r="J278" i="46" s="1"/>
  <c r="R277" i="46"/>
  <c r="F278" i="46" s="1"/>
  <c r="N277" i="46"/>
  <c r="L277" i="46"/>
  <c r="J277" i="46"/>
  <c r="H277" i="46"/>
  <c r="F277" i="46"/>
  <c r="D277" i="46"/>
  <c r="A277" i="46"/>
  <c r="T276" i="46"/>
  <c r="R276" i="46"/>
  <c r="A275" i="46"/>
  <c r="A274" i="46"/>
  <c r="A273" i="46"/>
  <c r="A272" i="46"/>
  <c r="A271" i="46"/>
  <c r="A270" i="46"/>
  <c r="A269" i="46"/>
  <c r="A268" i="46"/>
  <c r="R267" i="46"/>
  <c r="N267" i="46" s="1"/>
  <c r="R266" i="46"/>
  <c r="H267" i="46" s="1"/>
  <c r="A267" i="46" s="1"/>
  <c r="AA265" i="46"/>
  <c r="AA263" i="46"/>
  <c r="V263" i="46"/>
  <c r="N264" i="46" s="1"/>
  <c r="U263" i="46"/>
  <c r="L264" i="46" s="1"/>
  <c r="T263" i="46"/>
  <c r="J264" i="46" s="1"/>
  <c r="R263" i="46"/>
  <c r="F264" i="46" s="1"/>
  <c r="X262" i="46"/>
  <c r="V262" i="46"/>
  <c r="N263" i="46" s="1"/>
  <c r="T262" i="46"/>
  <c r="J263" i="46" s="1"/>
  <c r="R262" i="46"/>
  <c r="F263" i="46" s="1"/>
  <c r="N262" i="46"/>
  <c r="L262" i="46"/>
  <c r="J262" i="46"/>
  <c r="H262" i="46"/>
  <c r="F262" i="46"/>
  <c r="D262" i="46"/>
  <c r="A262" i="46"/>
  <c r="T261" i="46"/>
  <c r="R261" i="46"/>
  <c r="A260" i="46"/>
  <c r="A259" i="46"/>
  <c r="A258" i="46"/>
  <c r="A257" i="46"/>
  <c r="A256" i="46"/>
  <c r="A255" i="46"/>
  <c r="A254" i="46"/>
  <c r="A253" i="46"/>
  <c r="R252" i="46"/>
  <c r="N252" i="46" s="1"/>
  <c r="H252" i="46"/>
  <c r="A252" i="46" s="1"/>
  <c r="R251" i="46"/>
  <c r="AA250" i="46"/>
  <c r="AA248" i="46"/>
  <c r="Y248" i="46"/>
  <c r="Y250" i="46" s="1"/>
  <c r="V248" i="46"/>
  <c r="N249" i="46" s="1"/>
  <c r="U248" i="46"/>
  <c r="L249" i="46" s="1"/>
  <c r="T248" i="46"/>
  <c r="J249" i="46" s="1"/>
  <c r="R248" i="46"/>
  <c r="F249" i="46" s="1"/>
  <c r="X247" i="46"/>
  <c r="V247" i="46"/>
  <c r="N248" i="46" s="1"/>
  <c r="T247" i="46"/>
  <c r="J248" i="46" s="1"/>
  <c r="R247" i="46"/>
  <c r="F248" i="46" s="1"/>
  <c r="N247" i="46"/>
  <c r="L247" i="46"/>
  <c r="J247" i="46"/>
  <c r="H247" i="46"/>
  <c r="F247" i="46"/>
  <c r="D247" i="46"/>
  <c r="A247" i="46" s="1"/>
  <c r="T246" i="46"/>
  <c r="R246" i="46"/>
  <c r="A245" i="46"/>
  <c r="A244" i="46"/>
  <c r="A243" i="46"/>
  <c r="A242" i="46"/>
  <c r="A241" i="46"/>
  <c r="A240" i="46"/>
  <c r="A239" i="46"/>
  <c r="A238" i="46"/>
  <c r="R237" i="46"/>
  <c r="N237" i="46" s="1"/>
  <c r="H237" i="46"/>
  <c r="A237" i="46" s="1"/>
  <c r="R236" i="46"/>
  <c r="AA235" i="46"/>
  <c r="N234" i="46"/>
  <c r="AA233" i="46"/>
  <c r="V233" i="46"/>
  <c r="U233" i="46"/>
  <c r="L234" i="46" s="1"/>
  <c r="T233" i="46"/>
  <c r="J234" i="46" s="1"/>
  <c r="R233" i="46"/>
  <c r="F234" i="46" s="1"/>
  <c r="X232" i="46"/>
  <c r="V232" i="46"/>
  <c r="N233" i="46" s="1"/>
  <c r="T232" i="46"/>
  <c r="J233" i="46" s="1"/>
  <c r="R232" i="46"/>
  <c r="F233" i="46" s="1"/>
  <c r="A233" i="46" s="1"/>
  <c r="N232" i="46"/>
  <c r="L232" i="46"/>
  <c r="J232" i="46"/>
  <c r="H232" i="46"/>
  <c r="F232" i="46"/>
  <c r="D232" i="46"/>
  <c r="A232" i="46"/>
  <c r="T231" i="46"/>
  <c r="R231" i="46"/>
  <c r="A230" i="46"/>
  <c r="A229" i="46"/>
  <c r="A228" i="46"/>
  <c r="A227" i="46"/>
  <c r="A226" i="46"/>
  <c r="A225" i="46"/>
  <c r="A224" i="46"/>
  <c r="A223" i="46"/>
  <c r="R222" i="46"/>
  <c r="N222" i="46" s="1"/>
  <c r="R221" i="46"/>
  <c r="H222" i="46" s="1"/>
  <c r="AA220" i="46"/>
  <c r="AA218" i="46"/>
  <c r="V218" i="46"/>
  <c r="N219" i="46" s="1"/>
  <c r="U218" i="46"/>
  <c r="L219" i="46" s="1"/>
  <c r="T218" i="46"/>
  <c r="J219" i="46" s="1"/>
  <c r="R218" i="46"/>
  <c r="F219" i="46" s="1"/>
  <c r="J218" i="46"/>
  <c r="X217" i="46"/>
  <c r="V217" i="46"/>
  <c r="N218" i="46" s="1"/>
  <c r="T217" i="46"/>
  <c r="R217" i="46"/>
  <c r="F218" i="46" s="1"/>
  <c r="A218" i="46" s="1"/>
  <c r="N217" i="46"/>
  <c r="L217" i="46"/>
  <c r="J217" i="46"/>
  <c r="H217" i="46"/>
  <c r="F217" i="46"/>
  <c r="D217" i="46"/>
  <c r="A217" i="46" s="1"/>
  <c r="T216" i="46"/>
  <c r="R216" i="46"/>
  <c r="A215" i="46"/>
  <c r="A214" i="46"/>
  <c r="A213" i="46"/>
  <c r="A212" i="46"/>
  <c r="A211" i="46"/>
  <c r="A210" i="46"/>
  <c r="A209" i="46"/>
  <c r="A208" i="46"/>
  <c r="R207" i="46"/>
  <c r="N207" i="46" s="1"/>
  <c r="R206" i="46"/>
  <c r="H207" i="46" s="1"/>
  <c r="AA205" i="46"/>
  <c r="R205" i="46"/>
  <c r="AA203" i="46"/>
  <c r="V203" i="46"/>
  <c r="N204" i="46" s="1"/>
  <c r="U203" i="46"/>
  <c r="L204" i="46" s="1"/>
  <c r="T203" i="46"/>
  <c r="J204" i="46" s="1"/>
  <c r="R203" i="46"/>
  <c r="F204" i="46" s="1"/>
  <c r="X202" i="46"/>
  <c r="V202" i="46"/>
  <c r="N203" i="46" s="1"/>
  <c r="T202" i="46"/>
  <c r="J203" i="46" s="1"/>
  <c r="R202" i="46"/>
  <c r="F203" i="46" s="1"/>
  <c r="N202" i="46"/>
  <c r="L202" i="46"/>
  <c r="J202" i="46"/>
  <c r="H202" i="46"/>
  <c r="F202" i="46"/>
  <c r="D202" i="46"/>
  <c r="A202" i="46"/>
  <c r="T201" i="46"/>
  <c r="R201" i="46"/>
  <c r="C201" i="46"/>
  <c r="A201" i="46" s="1"/>
  <c r="A200" i="46"/>
  <c r="A199" i="46"/>
  <c r="A198" i="46"/>
  <c r="A197" i="46"/>
  <c r="A196" i="46"/>
  <c r="A195" i="46"/>
  <c r="A194" i="46"/>
  <c r="A193" i="46"/>
  <c r="R192" i="46"/>
  <c r="N192" i="46" s="1"/>
  <c r="R191" i="46"/>
  <c r="H192" i="46" s="1"/>
  <c r="A192" i="46" s="1"/>
  <c r="AA190" i="46"/>
  <c r="AA188" i="46"/>
  <c r="V188" i="46"/>
  <c r="N189" i="46" s="1"/>
  <c r="U188" i="46"/>
  <c r="L189" i="46" s="1"/>
  <c r="T188" i="46"/>
  <c r="J189" i="46" s="1"/>
  <c r="R188" i="46"/>
  <c r="F189" i="46" s="1"/>
  <c r="X187" i="46"/>
  <c r="V187" i="46"/>
  <c r="N188" i="46" s="1"/>
  <c r="T187" i="46"/>
  <c r="J188" i="46" s="1"/>
  <c r="R187" i="46"/>
  <c r="F188" i="46" s="1"/>
  <c r="N187" i="46"/>
  <c r="L187" i="46"/>
  <c r="J187" i="46"/>
  <c r="H187" i="46"/>
  <c r="F187" i="46"/>
  <c r="D187" i="46"/>
  <c r="A187" i="46" s="1"/>
  <c r="T186" i="46"/>
  <c r="R186" i="46"/>
  <c r="A185" i="46"/>
  <c r="A184" i="46"/>
  <c r="A183" i="46"/>
  <c r="A182" i="46"/>
  <c r="A181" i="46"/>
  <c r="A180" i="46"/>
  <c r="A179" i="46"/>
  <c r="A178" i="46"/>
  <c r="R177" i="46"/>
  <c r="N177" i="46" s="1"/>
  <c r="R176" i="46"/>
  <c r="H177" i="46" s="1"/>
  <c r="A177" i="46" s="1"/>
  <c r="AA175" i="46"/>
  <c r="AA173" i="46"/>
  <c r="V173" i="46"/>
  <c r="N174" i="46" s="1"/>
  <c r="U173" i="46"/>
  <c r="L174" i="46" s="1"/>
  <c r="T173" i="46"/>
  <c r="J174" i="46" s="1"/>
  <c r="R173" i="46"/>
  <c r="F174" i="46" s="1"/>
  <c r="X172" i="46"/>
  <c r="V172" i="46"/>
  <c r="N173" i="46" s="1"/>
  <c r="T172" i="46"/>
  <c r="J173" i="46" s="1"/>
  <c r="R172" i="46"/>
  <c r="F173" i="46" s="1"/>
  <c r="N172" i="46"/>
  <c r="L172" i="46"/>
  <c r="J172" i="46"/>
  <c r="H172" i="46"/>
  <c r="F172" i="46"/>
  <c r="D172" i="46"/>
  <c r="A172" i="46"/>
  <c r="T171" i="46"/>
  <c r="R171" i="46"/>
  <c r="A170" i="46"/>
  <c r="A169" i="46"/>
  <c r="A168" i="46"/>
  <c r="A167" i="46"/>
  <c r="A166" i="46"/>
  <c r="A165" i="46"/>
  <c r="A164" i="46"/>
  <c r="A163" i="46"/>
  <c r="R162" i="46"/>
  <c r="N162" i="46" s="1"/>
  <c r="R161" i="46"/>
  <c r="H162" i="46" s="1"/>
  <c r="AA160" i="46"/>
  <c r="AA158" i="46"/>
  <c r="V158" i="46"/>
  <c r="N159" i="46" s="1"/>
  <c r="U158" i="46"/>
  <c r="L159" i="46" s="1"/>
  <c r="T158" i="46"/>
  <c r="J159" i="46" s="1"/>
  <c r="R158" i="46"/>
  <c r="F159" i="46" s="1"/>
  <c r="X157" i="46"/>
  <c r="V157" i="46"/>
  <c r="N158" i="46" s="1"/>
  <c r="T157" i="46"/>
  <c r="J158" i="46" s="1"/>
  <c r="R157" i="46"/>
  <c r="F158" i="46" s="1"/>
  <c r="N157" i="46"/>
  <c r="L157" i="46"/>
  <c r="J157" i="46"/>
  <c r="H157" i="46"/>
  <c r="F157" i="46"/>
  <c r="D157" i="46"/>
  <c r="A157" i="46" s="1"/>
  <c r="T156" i="46"/>
  <c r="C156" i="46" s="1"/>
  <c r="A156" i="46" s="1"/>
  <c r="R156" i="46"/>
  <c r="A155" i="46"/>
  <c r="A154" i="46"/>
  <c r="A153" i="46"/>
  <c r="A152" i="46"/>
  <c r="A151" i="46"/>
  <c r="A150" i="46"/>
  <c r="A149" i="46"/>
  <c r="A148" i="46"/>
  <c r="R147" i="46"/>
  <c r="N147" i="46" s="1"/>
  <c r="R146" i="46"/>
  <c r="H147" i="46" s="1"/>
  <c r="AA145" i="46"/>
  <c r="F144" i="46"/>
  <c r="AA143" i="46"/>
  <c r="V143" i="46"/>
  <c r="N144" i="46" s="1"/>
  <c r="U143" i="46"/>
  <c r="L144" i="46" s="1"/>
  <c r="T143" i="46"/>
  <c r="J144" i="46" s="1"/>
  <c r="R143" i="46"/>
  <c r="X142" i="46"/>
  <c r="V142" i="46"/>
  <c r="N143" i="46" s="1"/>
  <c r="T142" i="46"/>
  <c r="J143" i="46" s="1"/>
  <c r="R142" i="46"/>
  <c r="F143" i="46" s="1"/>
  <c r="N142" i="46"/>
  <c r="L142" i="46"/>
  <c r="J142" i="46"/>
  <c r="H142" i="46"/>
  <c r="F142" i="46"/>
  <c r="D142" i="46"/>
  <c r="A142" i="46"/>
  <c r="T141" i="46"/>
  <c r="R141" i="46"/>
  <c r="C141" i="46" s="1"/>
  <c r="A141" i="46" s="1"/>
  <c r="A140" i="46"/>
  <c r="A139" i="46"/>
  <c r="A138" i="46"/>
  <c r="A137" i="46"/>
  <c r="A136" i="46"/>
  <c r="A135" i="46"/>
  <c r="A134" i="46"/>
  <c r="A133" i="46"/>
  <c r="R132" i="46"/>
  <c r="N132" i="46" s="1"/>
  <c r="R131" i="46"/>
  <c r="H132" i="46" s="1"/>
  <c r="A132" i="46" s="1"/>
  <c r="AA130" i="46"/>
  <c r="AA128" i="46"/>
  <c r="V128" i="46"/>
  <c r="N129" i="46" s="1"/>
  <c r="U128" i="46"/>
  <c r="L129" i="46" s="1"/>
  <c r="T128" i="46"/>
  <c r="J129" i="46" s="1"/>
  <c r="R128" i="46"/>
  <c r="F129" i="46" s="1"/>
  <c r="J128" i="46"/>
  <c r="X127" i="46"/>
  <c r="V127" i="46"/>
  <c r="N128" i="46" s="1"/>
  <c r="T127" i="46"/>
  <c r="R127" i="46"/>
  <c r="F128" i="46" s="1"/>
  <c r="A128" i="46" s="1"/>
  <c r="N127" i="46"/>
  <c r="L127" i="46"/>
  <c r="J127" i="46"/>
  <c r="H127" i="46"/>
  <c r="F127" i="46"/>
  <c r="D127" i="46"/>
  <c r="A127" i="46" s="1"/>
  <c r="T126" i="46"/>
  <c r="R126" i="46"/>
  <c r="A125" i="46"/>
  <c r="A124" i="46"/>
  <c r="A123" i="46"/>
  <c r="A122" i="46"/>
  <c r="A121" i="46"/>
  <c r="A120" i="46"/>
  <c r="A119" i="46"/>
  <c r="A118" i="46"/>
  <c r="R117" i="46"/>
  <c r="N117" i="46" s="1"/>
  <c r="R116" i="46"/>
  <c r="H117" i="46" s="1"/>
  <c r="A117" i="46" s="1"/>
  <c r="AA115" i="46"/>
  <c r="R115" i="46"/>
  <c r="F114" i="46"/>
  <c r="AA113" i="46"/>
  <c r="V113" i="46"/>
  <c r="N114" i="46" s="1"/>
  <c r="U113" i="46"/>
  <c r="L114" i="46" s="1"/>
  <c r="T113" i="46"/>
  <c r="J114" i="46" s="1"/>
  <c r="R113" i="46"/>
  <c r="X112" i="46"/>
  <c r="V112" i="46"/>
  <c r="N113" i="46" s="1"/>
  <c r="T112" i="46"/>
  <c r="J113" i="46" s="1"/>
  <c r="R112" i="46"/>
  <c r="F113" i="46" s="1"/>
  <c r="N112" i="46"/>
  <c r="L112" i="46"/>
  <c r="J112" i="46"/>
  <c r="H112" i="46"/>
  <c r="F112" i="46"/>
  <c r="D112" i="46"/>
  <c r="A112" i="46"/>
  <c r="T111" i="46"/>
  <c r="R111" i="46"/>
  <c r="C111" i="46" s="1"/>
  <c r="A111" i="46" s="1"/>
  <c r="A110" i="46"/>
  <c r="A109" i="46"/>
  <c r="A108" i="46"/>
  <c r="A107" i="46"/>
  <c r="A106" i="46"/>
  <c r="A105" i="46"/>
  <c r="A104" i="46"/>
  <c r="A103" i="46"/>
  <c r="R102" i="46"/>
  <c r="N102" i="46" s="1"/>
  <c r="R101" i="46"/>
  <c r="H102" i="46" s="1"/>
  <c r="AA100" i="46"/>
  <c r="AA98" i="46"/>
  <c r="V98" i="46"/>
  <c r="N99" i="46" s="1"/>
  <c r="U98" i="46"/>
  <c r="L99" i="46" s="1"/>
  <c r="T98" i="46"/>
  <c r="J99" i="46" s="1"/>
  <c r="R98" i="46"/>
  <c r="F99" i="46" s="1"/>
  <c r="X97" i="46"/>
  <c r="V97" i="46"/>
  <c r="N98" i="46" s="1"/>
  <c r="T97" i="46"/>
  <c r="J98" i="46" s="1"/>
  <c r="R97" i="46"/>
  <c r="F98" i="46" s="1"/>
  <c r="N97" i="46"/>
  <c r="L97" i="46"/>
  <c r="J97" i="46"/>
  <c r="H97" i="46"/>
  <c r="F97" i="46"/>
  <c r="D97" i="46"/>
  <c r="A97" i="46" s="1"/>
  <c r="T96" i="46"/>
  <c r="R96" i="46"/>
  <c r="A95" i="46"/>
  <c r="A94" i="46"/>
  <c r="A93" i="46"/>
  <c r="A92" i="46"/>
  <c r="A91" i="46"/>
  <c r="A90" i="46"/>
  <c r="A89" i="46"/>
  <c r="A88" i="46"/>
  <c r="R87" i="46"/>
  <c r="N87" i="46" s="1"/>
  <c r="R86" i="46"/>
  <c r="H87" i="46" s="1"/>
  <c r="A87" i="46" s="1"/>
  <c r="AA85" i="46"/>
  <c r="AA83" i="46"/>
  <c r="V83" i="46"/>
  <c r="N84" i="46" s="1"/>
  <c r="U83" i="46"/>
  <c r="L84" i="46" s="1"/>
  <c r="T83" i="46"/>
  <c r="J84" i="46" s="1"/>
  <c r="R83" i="46"/>
  <c r="F84" i="46" s="1"/>
  <c r="X82" i="46"/>
  <c r="V82" i="46"/>
  <c r="N83" i="46" s="1"/>
  <c r="T82" i="46"/>
  <c r="J83" i="46" s="1"/>
  <c r="R82" i="46"/>
  <c r="F83" i="46" s="1"/>
  <c r="N82" i="46"/>
  <c r="L82" i="46"/>
  <c r="J82" i="46"/>
  <c r="A82" i="46" s="1"/>
  <c r="H82" i="46"/>
  <c r="F82" i="46"/>
  <c r="D82" i="46"/>
  <c r="T81" i="46"/>
  <c r="R81" i="46"/>
  <c r="C81" i="46" s="1"/>
  <c r="A81" i="46" s="1"/>
  <c r="A80" i="46"/>
  <c r="A79" i="46"/>
  <c r="A78" i="46"/>
  <c r="A77" i="46"/>
  <c r="A76" i="46"/>
  <c r="A75" i="46"/>
  <c r="A74" i="46"/>
  <c r="A73" i="46"/>
  <c r="R72" i="46"/>
  <c r="N72" i="46" s="1"/>
  <c r="R71" i="46"/>
  <c r="H72" i="46" s="1"/>
  <c r="A72" i="46" s="1"/>
  <c r="AA70" i="46"/>
  <c r="AA68" i="46"/>
  <c r="X68" i="46"/>
  <c r="X70" i="46" s="1"/>
  <c r="T70" i="46" s="1"/>
  <c r="V68" i="46"/>
  <c r="N69" i="46" s="1"/>
  <c r="U68" i="46"/>
  <c r="L69" i="46" s="1"/>
  <c r="T68" i="46"/>
  <c r="J69" i="46" s="1"/>
  <c r="R68" i="46"/>
  <c r="F69" i="46" s="1"/>
  <c r="A69" i="46" s="1"/>
  <c r="X67" i="46"/>
  <c r="V67" i="46"/>
  <c r="N68" i="46" s="1"/>
  <c r="T67" i="46"/>
  <c r="J68" i="46" s="1"/>
  <c r="R67" i="46"/>
  <c r="F68" i="46" s="1"/>
  <c r="N67" i="46"/>
  <c r="L67" i="46"/>
  <c r="J67" i="46"/>
  <c r="H67" i="46"/>
  <c r="F67" i="46"/>
  <c r="D67" i="46"/>
  <c r="A67" i="46" s="1"/>
  <c r="T66" i="46"/>
  <c r="R66" i="46"/>
  <c r="A65" i="46"/>
  <c r="A64" i="46"/>
  <c r="A63" i="46"/>
  <c r="A62" i="46"/>
  <c r="A61" i="46"/>
  <c r="A60" i="46"/>
  <c r="A59" i="46"/>
  <c r="A58" i="46"/>
  <c r="R57" i="46"/>
  <c r="N57" i="46" s="1"/>
  <c r="R56" i="46"/>
  <c r="H57" i="46" s="1"/>
  <c r="A57" i="46" s="1"/>
  <c r="AA53" i="46"/>
  <c r="AA55" i="46" s="1"/>
  <c r="V53" i="46"/>
  <c r="N54" i="46" s="1"/>
  <c r="U53" i="46"/>
  <c r="L54" i="46" s="1"/>
  <c r="T53" i="46"/>
  <c r="J54" i="46" s="1"/>
  <c r="R53" i="46"/>
  <c r="F54" i="46" s="1"/>
  <c r="X52" i="46"/>
  <c r="V52" i="46"/>
  <c r="N53" i="46" s="1"/>
  <c r="T52" i="46"/>
  <c r="J53" i="46" s="1"/>
  <c r="R52" i="46"/>
  <c r="F53" i="46" s="1"/>
  <c r="A53" i="46" s="1"/>
  <c r="N52" i="46"/>
  <c r="L52" i="46"/>
  <c r="J52" i="46"/>
  <c r="H52" i="46"/>
  <c r="F52" i="46"/>
  <c r="D52" i="46"/>
  <c r="A52" i="46" s="1"/>
  <c r="AZ51" i="46"/>
  <c r="R745" i="46" s="1"/>
  <c r="AY51" i="46"/>
  <c r="AW51" i="46"/>
  <c r="Z743" i="46" s="1"/>
  <c r="Z745" i="46" s="1"/>
  <c r="AV51" i="46"/>
  <c r="AU51" i="46"/>
  <c r="X743" i="46" s="1"/>
  <c r="X745" i="46" s="1"/>
  <c r="T745" i="46" s="1"/>
  <c r="N746" i="46" s="1"/>
  <c r="A746" i="46" s="1"/>
  <c r="T51" i="46"/>
  <c r="C51" i="46" s="1"/>
  <c r="A51" i="46" s="1"/>
  <c r="R51" i="46"/>
  <c r="AZ50" i="46"/>
  <c r="R730" i="46" s="1"/>
  <c r="AY50" i="46"/>
  <c r="R729" i="46" s="1"/>
  <c r="N730" i="46" s="1"/>
  <c r="A730" i="46" s="1"/>
  <c r="AV50" i="46"/>
  <c r="Y728" i="46" s="1"/>
  <c r="Y730" i="46" s="1"/>
  <c r="AU50" i="46"/>
  <c r="X728" i="46" s="1"/>
  <c r="X730" i="46" s="1"/>
  <c r="T730" i="46" s="1"/>
  <c r="A50" i="46"/>
  <c r="AZ49" i="46"/>
  <c r="R715" i="46" s="1"/>
  <c r="AY49" i="46"/>
  <c r="R714" i="46" s="1"/>
  <c r="N715" i="46" s="1"/>
  <c r="A715" i="46" s="1"/>
  <c r="AV49" i="46"/>
  <c r="Y713" i="46" s="1"/>
  <c r="Y715" i="46" s="1"/>
  <c r="AU49" i="46"/>
  <c r="X713" i="46" s="1"/>
  <c r="X715" i="46" s="1"/>
  <c r="T715" i="46" s="1"/>
  <c r="A49" i="46"/>
  <c r="AZ48" i="46"/>
  <c r="R700" i="46" s="1"/>
  <c r="AY48" i="46"/>
  <c r="R699" i="46" s="1"/>
  <c r="N700" i="46" s="1"/>
  <c r="A700" i="46" s="1"/>
  <c r="AW48" i="46"/>
  <c r="Z698" i="46" s="1"/>
  <c r="Z700" i="46" s="1"/>
  <c r="AV48" i="46"/>
  <c r="Y698" i="46" s="1"/>
  <c r="Y700" i="46" s="1"/>
  <c r="AU48" i="46"/>
  <c r="X698" i="46" s="1"/>
  <c r="X700" i="46" s="1"/>
  <c r="T700" i="46" s="1"/>
  <c r="A48" i="46"/>
  <c r="AZ47" i="46"/>
  <c r="R685" i="46" s="1"/>
  <c r="AY47" i="46"/>
  <c r="R684" i="46" s="1"/>
  <c r="N685" i="46" s="1"/>
  <c r="A685" i="46" s="1"/>
  <c r="AV47" i="46"/>
  <c r="Y683" i="46" s="1"/>
  <c r="Y685" i="46" s="1"/>
  <c r="AU47" i="46"/>
  <c r="X683" i="46" s="1"/>
  <c r="X685" i="46" s="1"/>
  <c r="T685" i="46" s="1"/>
  <c r="A47" i="46"/>
  <c r="AZ46" i="46"/>
  <c r="R670" i="46" s="1"/>
  <c r="AY46" i="46"/>
  <c r="R669" i="46" s="1"/>
  <c r="N670" i="46" s="1"/>
  <c r="A670" i="46" s="1"/>
  <c r="AV46" i="46"/>
  <c r="Y668" i="46" s="1"/>
  <c r="Y670" i="46" s="1"/>
  <c r="AU46" i="46"/>
  <c r="X668" i="46" s="1"/>
  <c r="X670" i="46" s="1"/>
  <c r="T670" i="46" s="1"/>
  <c r="A46" i="46"/>
  <c r="AZ45" i="46"/>
  <c r="R655" i="46" s="1"/>
  <c r="AY45" i="46"/>
  <c r="R654" i="46" s="1"/>
  <c r="N655" i="46" s="1"/>
  <c r="A655" i="46" s="1"/>
  <c r="AV45" i="46"/>
  <c r="Y653" i="46" s="1"/>
  <c r="Y655" i="46" s="1"/>
  <c r="AU45" i="46"/>
  <c r="X653" i="46" s="1"/>
  <c r="X655" i="46" s="1"/>
  <c r="T655" i="46" s="1"/>
  <c r="A45" i="46"/>
  <c r="AZ44" i="46"/>
  <c r="R640" i="46" s="1"/>
  <c r="AY44" i="46"/>
  <c r="R639" i="46" s="1"/>
  <c r="N640" i="46" s="1"/>
  <c r="A640" i="46" s="1"/>
  <c r="AW44" i="46"/>
  <c r="Z638" i="46" s="1"/>
  <c r="Z640" i="46" s="1"/>
  <c r="AV44" i="46"/>
  <c r="Y638" i="46" s="1"/>
  <c r="Y640" i="46" s="1"/>
  <c r="AU44" i="46"/>
  <c r="X638" i="46" s="1"/>
  <c r="X640" i="46" s="1"/>
  <c r="T640" i="46" s="1"/>
  <c r="N641" i="46" s="1"/>
  <c r="A641" i="46" s="1"/>
  <c r="A44" i="46"/>
  <c r="AZ43" i="46"/>
  <c r="R625" i="46" s="1"/>
  <c r="AY43" i="46"/>
  <c r="R624" i="46" s="1"/>
  <c r="N625" i="46" s="1"/>
  <c r="A625" i="46" s="1"/>
  <c r="AV43" i="46"/>
  <c r="Y623" i="46" s="1"/>
  <c r="Y625" i="46" s="1"/>
  <c r="AU43" i="46"/>
  <c r="X623" i="46" s="1"/>
  <c r="X625" i="46" s="1"/>
  <c r="T625" i="46" s="1"/>
  <c r="A43" i="46"/>
  <c r="AZ42" i="46"/>
  <c r="R610" i="46" s="1"/>
  <c r="AY42" i="46"/>
  <c r="R609" i="46" s="1"/>
  <c r="N610" i="46" s="1"/>
  <c r="A610" i="46" s="1"/>
  <c r="AV42" i="46"/>
  <c r="Y608" i="46" s="1"/>
  <c r="Y610" i="46" s="1"/>
  <c r="AU42" i="46"/>
  <c r="X608" i="46" s="1"/>
  <c r="X610" i="46" s="1"/>
  <c r="T610" i="46" s="1"/>
  <c r="R42" i="46"/>
  <c r="N42" i="46" s="1"/>
  <c r="AZ41" i="46"/>
  <c r="R595" i="46" s="1"/>
  <c r="AY41" i="46"/>
  <c r="R594" i="46" s="1"/>
  <c r="N595" i="46" s="1"/>
  <c r="A595" i="46" s="1"/>
  <c r="AW41" i="46"/>
  <c r="Z593" i="46" s="1"/>
  <c r="Z595" i="46" s="1"/>
  <c r="AV41" i="46"/>
  <c r="Y593" i="46" s="1"/>
  <c r="Y595" i="46" s="1"/>
  <c r="AU41" i="46"/>
  <c r="R41" i="46"/>
  <c r="H42" i="46" s="1"/>
  <c r="AZ40" i="46"/>
  <c r="R580" i="46" s="1"/>
  <c r="AY40" i="46"/>
  <c r="R579" i="46" s="1"/>
  <c r="N580" i="46" s="1"/>
  <c r="A580" i="46" s="1"/>
  <c r="AW40" i="46"/>
  <c r="AV40" i="46"/>
  <c r="Y578" i="46" s="1"/>
  <c r="Y580" i="46" s="1"/>
  <c r="AU40" i="46"/>
  <c r="X578" i="46" s="1"/>
  <c r="X580" i="46" s="1"/>
  <c r="T580" i="46" s="1"/>
  <c r="AZ39" i="46"/>
  <c r="R565" i="46" s="1"/>
  <c r="AY39" i="46"/>
  <c r="R564" i="46" s="1"/>
  <c r="N565" i="46" s="1"/>
  <c r="A565" i="46" s="1"/>
  <c r="AV39" i="46"/>
  <c r="Y563" i="46" s="1"/>
  <c r="Y565" i="46" s="1"/>
  <c r="AU39" i="46"/>
  <c r="X563" i="46" s="1"/>
  <c r="X565" i="46" s="1"/>
  <c r="T565" i="46" s="1"/>
  <c r="AZ38" i="46"/>
  <c r="R550" i="46" s="1"/>
  <c r="AY38" i="46"/>
  <c r="R549" i="46" s="1"/>
  <c r="N550" i="46" s="1"/>
  <c r="A550" i="46" s="1"/>
  <c r="AV38" i="46"/>
  <c r="Y548" i="46" s="1"/>
  <c r="Y550" i="46" s="1"/>
  <c r="AU38" i="46"/>
  <c r="X548" i="46" s="1"/>
  <c r="X550" i="46" s="1"/>
  <c r="T550" i="46" s="1"/>
  <c r="AA38" i="46"/>
  <c r="AA40" i="46" s="1"/>
  <c r="V38" i="46"/>
  <c r="N39" i="46" s="1"/>
  <c r="U38" i="46"/>
  <c r="L39" i="46" s="1"/>
  <c r="T38" i="46"/>
  <c r="J39" i="46" s="1"/>
  <c r="A39" i="46" s="1"/>
  <c r="R38" i="46"/>
  <c r="F39" i="46" s="1"/>
  <c r="AZ37" i="46"/>
  <c r="R535" i="46" s="1"/>
  <c r="AY37" i="46"/>
  <c r="R534" i="46" s="1"/>
  <c r="N535" i="46" s="1"/>
  <c r="A535" i="46" s="1"/>
  <c r="AW37" i="46"/>
  <c r="Z533" i="46" s="1"/>
  <c r="Z535" i="46" s="1"/>
  <c r="AV37" i="46"/>
  <c r="Y533" i="46" s="1"/>
  <c r="Y535" i="46" s="1"/>
  <c r="AU37" i="46"/>
  <c r="X533" i="46" s="1"/>
  <c r="X535" i="46" s="1"/>
  <c r="T535" i="46" s="1"/>
  <c r="N536" i="46" s="1"/>
  <c r="A536" i="46" s="1"/>
  <c r="X37" i="46"/>
  <c r="V37" i="46"/>
  <c r="N38" i="46" s="1"/>
  <c r="T37" i="46"/>
  <c r="J38" i="46" s="1"/>
  <c r="R37" i="46"/>
  <c r="F38" i="46" s="1"/>
  <c r="N37" i="46"/>
  <c r="L37" i="46"/>
  <c r="J37" i="46"/>
  <c r="H37" i="46"/>
  <c r="A37" i="46" s="1"/>
  <c r="F37" i="46"/>
  <c r="D37" i="46"/>
  <c r="AZ36" i="46"/>
  <c r="R520" i="46" s="1"/>
  <c r="AY36" i="46"/>
  <c r="R519" i="46" s="1"/>
  <c r="N520" i="46" s="1"/>
  <c r="A520" i="46" s="1"/>
  <c r="AV36" i="46"/>
  <c r="Y518" i="46" s="1"/>
  <c r="Y520" i="46" s="1"/>
  <c r="AU36" i="46"/>
  <c r="X518" i="46" s="1"/>
  <c r="X520" i="46" s="1"/>
  <c r="T520" i="46" s="1"/>
  <c r="N521" i="46" s="1"/>
  <c r="A521" i="46" s="1"/>
  <c r="T36" i="46"/>
  <c r="R36" i="46"/>
  <c r="C36" i="46" s="1"/>
  <c r="A36" i="46" s="1"/>
  <c r="AZ35" i="46"/>
  <c r="R505" i="46" s="1"/>
  <c r="AY35" i="46"/>
  <c r="R504" i="46" s="1"/>
  <c r="N505" i="46" s="1"/>
  <c r="A505" i="46" s="1"/>
  <c r="AW35" i="46"/>
  <c r="Z503" i="46" s="1"/>
  <c r="Z505" i="46" s="1"/>
  <c r="AV35" i="46"/>
  <c r="Y503" i="46" s="1"/>
  <c r="Y505" i="46" s="1"/>
  <c r="AU35" i="46"/>
  <c r="X503" i="46" s="1"/>
  <c r="X505" i="46" s="1"/>
  <c r="T505" i="46" s="1"/>
  <c r="N506" i="46" s="1"/>
  <c r="A506" i="46" s="1"/>
  <c r="A35" i="46"/>
  <c r="AZ34" i="46"/>
  <c r="R490" i="46" s="1"/>
  <c r="AY34" i="46"/>
  <c r="R489" i="46" s="1"/>
  <c r="N490" i="46" s="1"/>
  <c r="A490" i="46" s="1"/>
  <c r="AV34" i="46"/>
  <c r="Y488" i="46" s="1"/>
  <c r="Y490" i="46" s="1"/>
  <c r="AU34" i="46"/>
  <c r="X488" i="46" s="1"/>
  <c r="X490" i="46" s="1"/>
  <c r="T490" i="46" s="1"/>
  <c r="AF34" i="46"/>
  <c r="A34" i="46"/>
  <c r="AZ33" i="46"/>
  <c r="R475" i="46" s="1"/>
  <c r="AY33" i="46"/>
  <c r="R474" i="46" s="1"/>
  <c r="N475" i="46" s="1"/>
  <c r="A475" i="46" s="1"/>
  <c r="AV33" i="46"/>
  <c r="Y473" i="46" s="1"/>
  <c r="Y475" i="46" s="1"/>
  <c r="AU33" i="46"/>
  <c r="X473" i="46" s="1"/>
  <c r="X475" i="46" s="1"/>
  <c r="T475" i="46" s="1"/>
  <c r="A33" i="46"/>
  <c r="AZ32" i="46"/>
  <c r="R460" i="46" s="1"/>
  <c r="AY32" i="46"/>
  <c r="R459" i="46" s="1"/>
  <c r="N460" i="46" s="1"/>
  <c r="A460" i="46" s="1"/>
  <c r="AW32" i="46"/>
  <c r="Z458" i="46" s="1"/>
  <c r="Z460" i="46" s="1"/>
  <c r="AV32" i="46"/>
  <c r="Y458" i="46" s="1"/>
  <c r="Y460" i="46" s="1"/>
  <c r="AU32" i="46"/>
  <c r="X458" i="46" s="1"/>
  <c r="A32" i="46"/>
  <c r="AZ31" i="46"/>
  <c r="R445" i="46" s="1"/>
  <c r="AY31" i="46"/>
  <c r="R444" i="46" s="1"/>
  <c r="N445" i="46" s="1"/>
  <c r="A445" i="46" s="1"/>
  <c r="AV31" i="46"/>
  <c r="Y443" i="46" s="1"/>
  <c r="Y445" i="46" s="1"/>
  <c r="AU31" i="46"/>
  <c r="X443" i="46" s="1"/>
  <c r="X445" i="46" s="1"/>
  <c r="T445" i="46" s="1"/>
  <c r="N446" i="46" s="1"/>
  <c r="A446" i="46" s="1"/>
  <c r="A31" i="46"/>
  <c r="AZ30" i="46"/>
  <c r="R430" i="46" s="1"/>
  <c r="AY30" i="46"/>
  <c r="R429" i="46" s="1"/>
  <c r="N430" i="46" s="1"/>
  <c r="A430" i="46" s="1"/>
  <c r="AW30" i="46"/>
  <c r="Z428" i="46" s="1"/>
  <c r="Z430" i="46" s="1"/>
  <c r="AV30" i="46"/>
  <c r="Y428" i="46" s="1"/>
  <c r="Y430" i="46" s="1"/>
  <c r="AU30" i="46"/>
  <c r="X428" i="46" s="1"/>
  <c r="X430" i="46" s="1"/>
  <c r="T430" i="46" s="1"/>
  <c r="N431" i="46" s="1"/>
  <c r="A431" i="46" s="1"/>
  <c r="A30" i="46"/>
  <c r="AZ29" i="46"/>
  <c r="R415" i="46" s="1"/>
  <c r="AY29" i="46"/>
  <c r="R414" i="46" s="1"/>
  <c r="N415" i="46" s="1"/>
  <c r="A415" i="46" s="1"/>
  <c r="AV29" i="46"/>
  <c r="Y413" i="46" s="1"/>
  <c r="Y415" i="46" s="1"/>
  <c r="AU29" i="46"/>
  <c r="X413" i="46" s="1"/>
  <c r="X415" i="46" s="1"/>
  <c r="T415" i="46" s="1"/>
  <c r="A29" i="46"/>
  <c r="AZ28" i="46"/>
  <c r="R400" i="46" s="1"/>
  <c r="AY28" i="46"/>
  <c r="R399" i="46" s="1"/>
  <c r="N400" i="46" s="1"/>
  <c r="A400" i="46" s="1"/>
  <c r="AV28" i="46"/>
  <c r="Y398" i="46" s="1"/>
  <c r="Y400" i="46" s="1"/>
  <c r="AU28" i="46"/>
  <c r="X398" i="46" s="1"/>
  <c r="X400" i="46" s="1"/>
  <c r="A28" i="46"/>
  <c r="AZ27" i="46"/>
  <c r="R385" i="46" s="1"/>
  <c r="AY27" i="46"/>
  <c r="R384" i="46" s="1"/>
  <c r="N385" i="46" s="1"/>
  <c r="A385" i="46" s="1"/>
  <c r="AV27" i="46"/>
  <c r="Y383" i="46" s="1"/>
  <c r="Y385" i="46" s="1"/>
  <c r="AU27" i="46"/>
  <c r="X383" i="46" s="1"/>
  <c r="X385" i="46" s="1"/>
  <c r="T385" i="46" s="1"/>
  <c r="R27" i="46"/>
  <c r="N27" i="46" s="1"/>
  <c r="AZ26" i="46"/>
  <c r="R370" i="46" s="1"/>
  <c r="AY26" i="46"/>
  <c r="R369" i="46" s="1"/>
  <c r="N370" i="46" s="1"/>
  <c r="A370" i="46" s="1"/>
  <c r="AV26" i="46"/>
  <c r="Y368" i="46" s="1"/>
  <c r="Y370" i="46" s="1"/>
  <c r="AU26" i="46"/>
  <c r="X368" i="46" s="1"/>
  <c r="X370" i="46" s="1"/>
  <c r="T370" i="46" s="1"/>
  <c r="N371" i="46" s="1"/>
  <c r="A371" i="46" s="1"/>
  <c r="R26" i="46"/>
  <c r="H27" i="46" s="1"/>
  <c r="AZ25" i="46"/>
  <c r="R355" i="46" s="1"/>
  <c r="AY25" i="46"/>
  <c r="R354" i="46" s="1"/>
  <c r="N355" i="46" s="1"/>
  <c r="A355" i="46" s="1"/>
  <c r="AV25" i="46"/>
  <c r="Y353" i="46" s="1"/>
  <c r="Y355" i="46" s="1"/>
  <c r="AU25" i="46"/>
  <c r="X353" i="46" s="1"/>
  <c r="X355" i="46" s="1"/>
  <c r="AZ24" i="46"/>
  <c r="R340" i="46" s="1"/>
  <c r="AY24" i="46"/>
  <c r="R339" i="46" s="1"/>
  <c r="N340" i="46" s="1"/>
  <c r="A340" i="46" s="1"/>
  <c r="AW24" i="46"/>
  <c r="Z338" i="46" s="1"/>
  <c r="Z340" i="46" s="1"/>
  <c r="AV24" i="46"/>
  <c r="Y338" i="46" s="1"/>
  <c r="Y340" i="46" s="1"/>
  <c r="AU24" i="46"/>
  <c r="X338" i="46" s="1"/>
  <c r="X340" i="46" s="1"/>
  <c r="T340" i="46" s="1"/>
  <c r="N341" i="46" s="1"/>
  <c r="A341" i="46" s="1"/>
  <c r="AZ23" i="46"/>
  <c r="R325" i="46" s="1"/>
  <c r="AY23" i="46"/>
  <c r="R324" i="46" s="1"/>
  <c r="N325" i="46" s="1"/>
  <c r="A325" i="46" s="1"/>
  <c r="AV23" i="46"/>
  <c r="Y323" i="46" s="1"/>
  <c r="Y325" i="46" s="1"/>
  <c r="AU23" i="46"/>
  <c r="X323" i="46" s="1"/>
  <c r="X325" i="46" s="1"/>
  <c r="T325" i="46" s="1"/>
  <c r="AA23" i="46"/>
  <c r="AA25" i="46" s="1"/>
  <c r="V23" i="46"/>
  <c r="N24" i="46" s="1"/>
  <c r="U23" i="46"/>
  <c r="L24" i="46" s="1"/>
  <c r="T23" i="46"/>
  <c r="J24" i="46" s="1"/>
  <c r="R23" i="46"/>
  <c r="F24" i="46" s="1"/>
  <c r="AZ22" i="46"/>
  <c r="R310" i="46" s="1"/>
  <c r="AY22" i="46"/>
  <c r="R309" i="46" s="1"/>
  <c r="N310" i="46" s="1"/>
  <c r="A310" i="46" s="1"/>
  <c r="AV22" i="46"/>
  <c r="Y308" i="46" s="1"/>
  <c r="Y310" i="46" s="1"/>
  <c r="AU22" i="46"/>
  <c r="X308" i="46" s="1"/>
  <c r="X310" i="46" s="1"/>
  <c r="T310" i="46" s="1"/>
  <c r="N311" i="46" s="1"/>
  <c r="A311" i="46" s="1"/>
  <c r="X22" i="46"/>
  <c r="V22" i="46"/>
  <c r="N23" i="46" s="1"/>
  <c r="T22" i="46"/>
  <c r="J23" i="46" s="1"/>
  <c r="R22" i="46"/>
  <c r="F23" i="46" s="1"/>
  <c r="N22" i="46"/>
  <c r="L22" i="46"/>
  <c r="J22" i="46"/>
  <c r="H22" i="46"/>
  <c r="F22" i="46"/>
  <c r="D22" i="46"/>
  <c r="A22" i="46" s="1"/>
  <c r="AZ21" i="46"/>
  <c r="R295" i="46" s="1"/>
  <c r="AY21" i="46"/>
  <c r="R294" i="46" s="1"/>
  <c r="N295" i="46" s="1"/>
  <c r="A295" i="46" s="1"/>
  <c r="AW21" i="46"/>
  <c r="Z293" i="46" s="1"/>
  <c r="Z295" i="46" s="1"/>
  <c r="AV21" i="46"/>
  <c r="Y293" i="46" s="1"/>
  <c r="Y295" i="46" s="1"/>
  <c r="AU21" i="46"/>
  <c r="X293" i="46" s="1"/>
  <c r="X295" i="46" s="1"/>
  <c r="T295" i="46" s="1"/>
  <c r="T21" i="46"/>
  <c r="R21" i="46"/>
  <c r="C21" i="46" s="1"/>
  <c r="A21" i="46" s="1"/>
  <c r="AZ20" i="46"/>
  <c r="R280" i="46" s="1"/>
  <c r="AY20" i="46"/>
  <c r="R279" i="46" s="1"/>
  <c r="N280" i="46" s="1"/>
  <c r="A280" i="46" s="1"/>
  <c r="AV20" i="46"/>
  <c r="Y278" i="46" s="1"/>
  <c r="Y280" i="46" s="1"/>
  <c r="AU20" i="46"/>
  <c r="X278" i="46" s="1"/>
  <c r="X280" i="46" s="1"/>
  <c r="T280" i="46" s="1"/>
  <c r="N281" i="46" s="1"/>
  <c r="A281" i="46" s="1"/>
  <c r="A20" i="46"/>
  <c r="AZ19" i="46"/>
  <c r="R265" i="46" s="1"/>
  <c r="AY19" i="46"/>
  <c r="R264" i="46" s="1"/>
  <c r="N265" i="46" s="1"/>
  <c r="A265" i="46" s="1"/>
  <c r="AV19" i="46"/>
  <c r="Y263" i="46" s="1"/>
  <c r="Y265" i="46" s="1"/>
  <c r="AU19" i="46"/>
  <c r="X263" i="46" s="1"/>
  <c r="X265" i="46" s="1"/>
  <c r="T265" i="46" s="1"/>
  <c r="A19" i="46"/>
  <c r="AZ18" i="46"/>
  <c r="R250" i="46" s="1"/>
  <c r="AY18" i="46"/>
  <c r="R249" i="46" s="1"/>
  <c r="N250" i="46" s="1"/>
  <c r="A250" i="46" s="1"/>
  <c r="AW18" i="46"/>
  <c r="Z248" i="46" s="1"/>
  <c r="Z250" i="46" s="1"/>
  <c r="AV18" i="46"/>
  <c r="AU18" i="46"/>
  <c r="X248" i="46" s="1"/>
  <c r="X250" i="46" s="1"/>
  <c r="T250" i="46" s="1"/>
  <c r="N251" i="46" s="1"/>
  <c r="A251" i="46" s="1"/>
  <c r="A18" i="46"/>
  <c r="AZ17" i="46"/>
  <c r="R235" i="46" s="1"/>
  <c r="AY17" i="46"/>
  <c r="R234" i="46" s="1"/>
  <c r="N235" i="46" s="1"/>
  <c r="A235" i="46" s="1"/>
  <c r="AV17" i="46"/>
  <c r="Y233" i="46" s="1"/>
  <c r="Y235" i="46" s="1"/>
  <c r="AU17" i="46"/>
  <c r="X233" i="46" s="1"/>
  <c r="X235" i="46" s="1"/>
  <c r="T235" i="46" s="1"/>
  <c r="A17" i="46"/>
  <c r="AZ16" i="46"/>
  <c r="R220" i="46" s="1"/>
  <c r="AY16" i="46"/>
  <c r="R219" i="46" s="1"/>
  <c r="N220" i="46" s="1"/>
  <c r="A220" i="46" s="1"/>
  <c r="AV16" i="46"/>
  <c r="Y218" i="46" s="1"/>
  <c r="Y220" i="46" s="1"/>
  <c r="AU16" i="46"/>
  <c r="X218" i="46" s="1"/>
  <c r="X220" i="46" s="1"/>
  <c r="A16" i="46"/>
  <c r="AZ15" i="46"/>
  <c r="AY15" i="46"/>
  <c r="R204" i="46" s="1"/>
  <c r="N205" i="46" s="1"/>
  <c r="A205" i="46" s="1"/>
  <c r="AV15" i="46"/>
  <c r="Y203" i="46" s="1"/>
  <c r="Y205" i="46" s="1"/>
  <c r="AU15" i="46"/>
  <c r="X203" i="46" s="1"/>
  <c r="X205" i="46" s="1"/>
  <c r="A15" i="46"/>
  <c r="AZ14" i="46"/>
  <c r="R190" i="46" s="1"/>
  <c r="AY14" i="46"/>
  <c r="R189" i="46" s="1"/>
  <c r="N190" i="46" s="1"/>
  <c r="A190" i="46" s="1"/>
  <c r="AW14" i="46"/>
  <c r="Z188" i="46" s="1"/>
  <c r="Z190" i="46" s="1"/>
  <c r="AV14" i="46"/>
  <c r="Y188" i="46" s="1"/>
  <c r="Y190" i="46" s="1"/>
  <c r="AU14" i="46"/>
  <c r="X188" i="46" s="1"/>
  <c r="X190" i="46" s="1"/>
  <c r="A14" i="46"/>
  <c r="AZ13" i="46"/>
  <c r="R175" i="46" s="1"/>
  <c r="AY13" i="46"/>
  <c r="R174" i="46" s="1"/>
  <c r="N175" i="46" s="1"/>
  <c r="A175" i="46" s="1"/>
  <c r="AV13" i="46"/>
  <c r="Y173" i="46" s="1"/>
  <c r="Y175" i="46" s="1"/>
  <c r="AU13" i="46"/>
  <c r="X173" i="46" s="1"/>
  <c r="X175" i="46" s="1"/>
  <c r="A13" i="46"/>
  <c r="AZ12" i="46"/>
  <c r="R160" i="46" s="1"/>
  <c r="AY12" i="46"/>
  <c r="R159" i="46" s="1"/>
  <c r="N160" i="46" s="1"/>
  <c r="A160" i="46" s="1"/>
  <c r="AV12" i="46"/>
  <c r="AW12" i="46" s="1"/>
  <c r="Z158" i="46" s="1"/>
  <c r="Z160" i="46" s="1"/>
  <c r="AU12" i="46"/>
  <c r="X158" i="46" s="1"/>
  <c r="X160" i="46" s="1"/>
  <c r="T160" i="46" s="1"/>
  <c r="R12" i="46"/>
  <c r="N12" i="46" s="1"/>
  <c r="AZ11" i="46"/>
  <c r="R145" i="46" s="1"/>
  <c r="AY11" i="46"/>
  <c r="R144" i="46" s="1"/>
  <c r="N145" i="46" s="1"/>
  <c r="A145" i="46" s="1"/>
  <c r="AV11" i="46"/>
  <c r="Y143" i="46" s="1"/>
  <c r="Y145" i="46" s="1"/>
  <c r="AU11" i="46"/>
  <c r="X143" i="46" s="1"/>
  <c r="X145" i="46" s="1"/>
  <c r="T145" i="46" s="1"/>
  <c r="R11" i="46"/>
  <c r="H12" i="46" s="1"/>
  <c r="AZ10" i="46"/>
  <c r="R130" i="46" s="1"/>
  <c r="AY10" i="46"/>
  <c r="R129" i="46" s="1"/>
  <c r="N130" i="46" s="1"/>
  <c r="A130" i="46" s="1"/>
  <c r="AV10" i="46"/>
  <c r="Y128" i="46" s="1"/>
  <c r="Y130" i="46" s="1"/>
  <c r="AU10" i="46"/>
  <c r="X128" i="46" s="1"/>
  <c r="X130" i="46" s="1"/>
  <c r="T130" i="46" s="1"/>
  <c r="AZ9" i="46"/>
  <c r="AY9" i="46"/>
  <c r="R114" i="46" s="1"/>
  <c r="N115" i="46" s="1"/>
  <c r="A115" i="46" s="1"/>
  <c r="AV9" i="46"/>
  <c r="Y113" i="46" s="1"/>
  <c r="Y115" i="46" s="1"/>
  <c r="AU9" i="46"/>
  <c r="X113" i="46" s="1"/>
  <c r="X115" i="46" s="1"/>
  <c r="T115" i="46" s="1"/>
  <c r="AZ8" i="46"/>
  <c r="R100" i="46" s="1"/>
  <c r="AY8" i="46"/>
  <c r="R99" i="46" s="1"/>
  <c r="N100" i="46" s="1"/>
  <c r="A100" i="46" s="1"/>
  <c r="AV8" i="46"/>
  <c r="AW8" i="46" s="1"/>
  <c r="Z98" i="46" s="1"/>
  <c r="Z100" i="46" s="1"/>
  <c r="AU8" i="46"/>
  <c r="X98" i="46" s="1"/>
  <c r="X100" i="46" s="1"/>
  <c r="T100" i="46" s="1"/>
  <c r="AA8" i="46"/>
  <c r="AA10" i="46" s="1"/>
  <c r="V8" i="46"/>
  <c r="N9" i="46" s="1"/>
  <c r="U8" i="46"/>
  <c r="L9" i="46" s="1"/>
  <c r="T8" i="46"/>
  <c r="J9" i="46" s="1"/>
  <c r="R8" i="46"/>
  <c r="F9" i="46" s="1"/>
  <c r="AZ7" i="46"/>
  <c r="R85" i="46" s="1"/>
  <c r="AY7" i="46"/>
  <c r="R84" i="46" s="1"/>
  <c r="N85" i="46" s="1"/>
  <c r="A85" i="46" s="1"/>
  <c r="AV7" i="46"/>
  <c r="Y83" i="46" s="1"/>
  <c r="Y85" i="46" s="1"/>
  <c r="AU7" i="46"/>
  <c r="X83" i="46" s="1"/>
  <c r="X85" i="46" s="1"/>
  <c r="X7" i="46"/>
  <c r="V7" i="46"/>
  <c r="N8" i="46" s="1"/>
  <c r="T7" i="46"/>
  <c r="J8" i="46" s="1"/>
  <c r="R7" i="46"/>
  <c r="F8" i="46" s="1"/>
  <c r="N7" i="46"/>
  <c r="L7" i="46"/>
  <c r="J7" i="46"/>
  <c r="H7" i="46"/>
  <c r="F7" i="46"/>
  <c r="D7" i="46"/>
  <c r="A7" i="46"/>
  <c r="AZ6" i="46"/>
  <c r="R70" i="46" s="1"/>
  <c r="AY6" i="46"/>
  <c r="R69" i="46" s="1"/>
  <c r="N70" i="46" s="1"/>
  <c r="A70" i="46" s="1"/>
  <c r="AV6" i="46"/>
  <c r="Y68" i="46" s="1"/>
  <c r="Y70" i="46" s="1"/>
  <c r="AU6" i="46"/>
  <c r="T6" i="46"/>
  <c r="R6" i="46"/>
  <c r="C6" i="46" s="1"/>
  <c r="A6" i="46" s="1"/>
  <c r="AZ5" i="46"/>
  <c r="R55" i="46" s="1"/>
  <c r="AY5" i="46"/>
  <c r="R54" i="46" s="1"/>
  <c r="N55" i="46" s="1"/>
  <c r="A55" i="46" s="1"/>
  <c r="AV5" i="46"/>
  <c r="Y53" i="46" s="1"/>
  <c r="Y55" i="46" s="1"/>
  <c r="AU5" i="46"/>
  <c r="X53" i="46" s="1"/>
  <c r="X55" i="46" s="1"/>
  <c r="AZ4" i="46"/>
  <c r="R40" i="46" s="1"/>
  <c r="AY4" i="46"/>
  <c r="R39" i="46" s="1"/>
  <c r="N40" i="46" s="1"/>
  <c r="A40" i="46" s="1"/>
  <c r="AW4" i="46"/>
  <c r="Z38" i="46" s="1"/>
  <c r="Z40" i="46" s="1"/>
  <c r="AV4" i="46"/>
  <c r="Y38" i="46" s="1"/>
  <c r="Y40" i="46" s="1"/>
  <c r="AU4" i="46"/>
  <c r="X38" i="46" s="1"/>
  <c r="X40" i="46" s="1"/>
  <c r="T40" i="46" s="1"/>
  <c r="N41" i="46" s="1"/>
  <c r="A41" i="46" s="1"/>
  <c r="AZ3" i="46"/>
  <c r="R25" i="46" s="1"/>
  <c r="AY3" i="46"/>
  <c r="R24" i="46" s="1"/>
  <c r="N25" i="46" s="1"/>
  <c r="A25" i="46" s="1"/>
  <c r="AV3" i="46"/>
  <c r="AW3" i="46" s="1"/>
  <c r="Z23" i="46" s="1"/>
  <c r="Z25" i="46" s="1"/>
  <c r="AU3" i="46"/>
  <c r="X23" i="46" s="1"/>
  <c r="X25" i="46" s="1"/>
  <c r="T25" i="46" s="1"/>
  <c r="AZ2" i="46"/>
  <c r="R10" i="46" s="1"/>
  <c r="AY2" i="46"/>
  <c r="R9" i="46" s="1"/>
  <c r="N10" i="46" s="1"/>
  <c r="A10" i="46" s="1"/>
  <c r="AV2" i="46"/>
  <c r="AW2" i="46" s="1"/>
  <c r="Z8" i="46" s="1"/>
  <c r="Z10" i="46" s="1"/>
  <c r="AU2" i="46"/>
  <c r="X8" i="46" s="1"/>
  <c r="X10" i="46" s="1"/>
  <c r="T10" i="46" s="1"/>
  <c r="A754" i="45"/>
  <c r="A753" i="45"/>
  <c r="A752" i="45"/>
  <c r="A751" i="45"/>
  <c r="A750" i="45"/>
  <c r="A749" i="45"/>
  <c r="A748" i="45"/>
  <c r="R747" i="45"/>
  <c r="N747" i="45" s="1"/>
  <c r="R746" i="45"/>
  <c r="H747" i="45" s="1"/>
  <c r="AA743" i="45"/>
  <c r="AA745" i="45" s="1"/>
  <c r="V743" i="45"/>
  <c r="N744" i="45" s="1"/>
  <c r="U743" i="45"/>
  <c r="L744" i="45" s="1"/>
  <c r="T743" i="45"/>
  <c r="J744" i="45" s="1"/>
  <c r="R743" i="45"/>
  <c r="F744" i="45" s="1"/>
  <c r="X742" i="45"/>
  <c r="V742" i="45"/>
  <c r="N743" i="45" s="1"/>
  <c r="T742" i="45"/>
  <c r="J743" i="45" s="1"/>
  <c r="N742" i="45"/>
  <c r="L742" i="45"/>
  <c r="J742" i="45"/>
  <c r="H742" i="45"/>
  <c r="F742" i="45"/>
  <c r="D742" i="45"/>
  <c r="T741" i="45"/>
  <c r="R741" i="45"/>
  <c r="A740" i="45"/>
  <c r="A739" i="45"/>
  <c r="A738" i="45"/>
  <c r="A737" i="45"/>
  <c r="A736" i="45"/>
  <c r="A735" i="45"/>
  <c r="A734" i="45"/>
  <c r="A733" i="45"/>
  <c r="R732" i="45"/>
  <c r="N732" i="45" s="1"/>
  <c r="R731" i="45"/>
  <c r="H732" i="45" s="1"/>
  <c r="A732" i="45" s="1"/>
  <c r="AA730" i="45"/>
  <c r="AA728" i="45"/>
  <c r="V728" i="45"/>
  <c r="N729" i="45" s="1"/>
  <c r="U728" i="45"/>
  <c r="L729" i="45" s="1"/>
  <c r="T728" i="45"/>
  <c r="J729" i="45" s="1"/>
  <c r="R728" i="45"/>
  <c r="F729" i="45" s="1"/>
  <c r="X727" i="45"/>
  <c r="V727" i="45"/>
  <c r="N728" i="45" s="1"/>
  <c r="T727" i="45"/>
  <c r="J728" i="45" s="1"/>
  <c r="N727" i="45"/>
  <c r="L727" i="45"/>
  <c r="J727" i="45"/>
  <c r="H727" i="45"/>
  <c r="F727" i="45"/>
  <c r="D727" i="45"/>
  <c r="A727" i="45" s="1"/>
  <c r="T726" i="45"/>
  <c r="R726" i="45"/>
  <c r="A725" i="45"/>
  <c r="A724" i="45"/>
  <c r="A723" i="45"/>
  <c r="A722" i="45"/>
  <c r="A721" i="45"/>
  <c r="A720" i="45"/>
  <c r="A719" i="45"/>
  <c r="A718" i="45"/>
  <c r="R717" i="45"/>
  <c r="N717" i="45" s="1"/>
  <c r="R716" i="45"/>
  <c r="H717" i="45" s="1"/>
  <c r="N714" i="45"/>
  <c r="AA713" i="45"/>
  <c r="AA715" i="45" s="1"/>
  <c r="V713" i="45"/>
  <c r="U713" i="45"/>
  <c r="L714" i="45" s="1"/>
  <c r="T713" i="45"/>
  <c r="J714" i="45" s="1"/>
  <c r="R713" i="45"/>
  <c r="F714" i="45" s="1"/>
  <c r="X712" i="45"/>
  <c r="V712" i="45"/>
  <c r="N713" i="45" s="1"/>
  <c r="T712" i="45"/>
  <c r="J713" i="45" s="1"/>
  <c r="N712" i="45"/>
  <c r="L712" i="45"/>
  <c r="J712" i="45"/>
  <c r="H712" i="45"/>
  <c r="F712" i="45"/>
  <c r="D712" i="45"/>
  <c r="T711" i="45"/>
  <c r="R711" i="45"/>
  <c r="C711" i="45" s="1"/>
  <c r="A711" i="45" s="1"/>
  <c r="A710" i="45"/>
  <c r="A709" i="45"/>
  <c r="A708" i="45"/>
  <c r="A707" i="45"/>
  <c r="A706" i="45"/>
  <c r="A705" i="45"/>
  <c r="A704" i="45"/>
  <c r="A703" i="45"/>
  <c r="R702" i="45"/>
  <c r="N702" i="45" s="1"/>
  <c r="R701" i="45"/>
  <c r="H702" i="45" s="1"/>
  <c r="AA698" i="45"/>
  <c r="AA700" i="45" s="1"/>
  <c r="V698" i="45"/>
  <c r="N699" i="45" s="1"/>
  <c r="U698" i="45"/>
  <c r="L699" i="45" s="1"/>
  <c r="T698" i="45"/>
  <c r="J699" i="45" s="1"/>
  <c r="R698" i="45"/>
  <c r="F699" i="45" s="1"/>
  <c r="J698" i="45"/>
  <c r="X697" i="45"/>
  <c r="V697" i="45"/>
  <c r="N698" i="45" s="1"/>
  <c r="T697" i="45"/>
  <c r="N697" i="45"/>
  <c r="L697" i="45"/>
  <c r="J697" i="45"/>
  <c r="H697" i="45"/>
  <c r="F697" i="45"/>
  <c r="D697" i="45"/>
  <c r="T696" i="45"/>
  <c r="R696" i="45"/>
  <c r="A695" i="45"/>
  <c r="A694" i="45"/>
  <c r="A693" i="45"/>
  <c r="A692" i="45"/>
  <c r="A691" i="45"/>
  <c r="A690" i="45"/>
  <c r="A689" i="45"/>
  <c r="A688" i="45"/>
  <c r="R687" i="45"/>
  <c r="N687" i="45" s="1"/>
  <c r="R686" i="45"/>
  <c r="H687" i="45" s="1"/>
  <c r="AA683" i="45"/>
  <c r="AA685" i="45" s="1"/>
  <c r="V683" i="45"/>
  <c r="N684" i="45" s="1"/>
  <c r="U683" i="45"/>
  <c r="L684" i="45" s="1"/>
  <c r="T683" i="45"/>
  <c r="J684" i="45" s="1"/>
  <c r="R683" i="45"/>
  <c r="F684" i="45" s="1"/>
  <c r="J683" i="45"/>
  <c r="X682" i="45"/>
  <c r="V682" i="45"/>
  <c r="N683" i="45" s="1"/>
  <c r="T682" i="45"/>
  <c r="N682" i="45"/>
  <c r="L682" i="45"/>
  <c r="J682" i="45"/>
  <c r="H682" i="45"/>
  <c r="F682" i="45"/>
  <c r="D682" i="45"/>
  <c r="A682" i="45" s="1"/>
  <c r="T681" i="45"/>
  <c r="C681" i="45" s="1"/>
  <c r="A681" i="45" s="1"/>
  <c r="R681" i="45"/>
  <c r="A680" i="45"/>
  <c r="A679" i="45"/>
  <c r="A678" i="45"/>
  <c r="A677" i="45"/>
  <c r="A676" i="45"/>
  <c r="A675" i="45"/>
  <c r="A674" i="45"/>
  <c r="A673" i="45"/>
  <c r="R672" i="45"/>
  <c r="N672" i="45" s="1"/>
  <c r="R671" i="45"/>
  <c r="H672" i="45" s="1"/>
  <c r="A672" i="45" s="1"/>
  <c r="AA668" i="45"/>
  <c r="AA670" i="45" s="1"/>
  <c r="V668" i="45"/>
  <c r="N669" i="45" s="1"/>
  <c r="U668" i="45"/>
  <c r="L669" i="45" s="1"/>
  <c r="T668" i="45"/>
  <c r="J669" i="45" s="1"/>
  <c r="R668" i="45"/>
  <c r="F669" i="45" s="1"/>
  <c r="X667" i="45"/>
  <c r="V667" i="45"/>
  <c r="N668" i="45" s="1"/>
  <c r="T667" i="45"/>
  <c r="J668" i="45" s="1"/>
  <c r="N667" i="45"/>
  <c r="L667" i="45"/>
  <c r="J667" i="45"/>
  <c r="H667" i="45"/>
  <c r="F667" i="45"/>
  <c r="D667" i="45"/>
  <c r="A667" i="45" s="1"/>
  <c r="T666" i="45"/>
  <c r="C666" i="45" s="1"/>
  <c r="A666" i="45" s="1"/>
  <c r="R666" i="45"/>
  <c r="A665" i="45"/>
  <c r="A664" i="45"/>
  <c r="A663" i="45"/>
  <c r="A662" i="45"/>
  <c r="A661" i="45"/>
  <c r="A660" i="45"/>
  <c r="A659" i="45"/>
  <c r="A658" i="45"/>
  <c r="R657" i="45"/>
  <c r="N657" i="45" s="1"/>
  <c r="R656" i="45"/>
  <c r="H657" i="45" s="1"/>
  <c r="AA653" i="45"/>
  <c r="AA655" i="45" s="1"/>
  <c r="V653" i="45"/>
  <c r="N654" i="45" s="1"/>
  <c r="U653" i="45"/>
  <c r="L654" i="45" s="1"/>
  <c r="T653" i="45"/>
  <c r="J654" i="45" s="1"/>
  <c r="R653" i="45"/>
  <c r="F654" i="45" s="1"/>
  <c r="X652" i="45"/>
  <c r="V652" i="45"/>
  <c r="N653" i="45" s="1"/>
  <c r="T652" i="45"/>
  <c r="J653" i="45" s="1"/>
  <c r="N652" i="45"/>
  <c r="L652" i="45"/>
  <c r="J652" i="45"/>
  <c r="H652" i="45"/>
  <c r="F652" i="45"/>
  <c r="D652" i="45"/>
  <c r="T651" i="45"/>
  <c r="R651" i="45"/>
  <c r="C651" i="45" s="1"/>
  <c r="A651" i="45" s="1"/>
  <c r="A650" i="45"/>
  <c r="A649" i="45"/>
  <c r="A648" i="45"/>
  <c r="A647" i="45"/>
  <c r="A646" i="45"/>
  <c r="A645" i="45"/>
  <c r="A644" i="45"/>
  <c r="A643" i="45"/>
  <c r="R642" i="45"/>
  <c r="N642" i="45" s="1"/>
  <c r="R641" i="45"/>
  <c r="H642" i="45" s="1"/>
  <c r="AA638" i="45"/>
  <c r="AA640" i="45" s="1"/>
  <c r="V638" i="45"/>
  <c r="N639" i="45" s="1"/>
  <c r="U638" i="45"/>
  <c r="L639" i="45" s="1"/>
  <c r="T638" i="45"/>
  <c r="J639" i="45" s="1"/>
  <c r="R638" i="45"/>
  <c r="F639" i="45" s="1"/>
  <c r="J638" i="45"/>
  <c r="X637" i="45"/>
  <c r="V637" i="45"/>
  <c r="N638" i="45" s="1"/>
  <c r="T637" i="45"/>
  <c r="N637" i="45"/>
  <c r="L637" i="45"/>
  <c r="J637" i="45"/>
  <c r="H637" i="45"/>
  <c r="F637" i="45"/>
  <c r="D637" i="45"/>
  <c r="T636" i="45"/>
  <c r="R636" i="45"/>
  <c r="C636" i="45"/>
  <c r="A636" i="45" s="1"/>
  <c r="A635" i="45"/>
  <c r="A634" i="45"/>
  <c r="A633" i="45"/>
  <c r="A632" i="45"/>
  <c r="A631" i="45"/>
  <c r="A630" i="45"/>
  <c r="A629" i="45"/>
  <c r="A628" i="45"/>
  <c r="R627" i="45"/>
  <c r="N627" i="45" s="1"/>
  <c r="R626" i="45"/>
  <c r="H627" i="45" s="1"/>
  <c r="AA623" i="45"/>
  <c r="AA625" i="45" s="1"/>
  <c r="V623" i="45"/>
  <c r="N624" i="45" s="1"/>
  <c r="U623" i="45"/>
  <c r="L624" i="45" s="1"/>
  <c r="T623" i="45"/>
  <c r="J624" i="45" s="1"/>
  <c r="R623" i="45"/>
  <c r="F624" i="45" s="1"/>
  <c r="X622" i="45"/>
  <c r="V622" i="45"/>
  <c r="N623" i="45" s="1"/>
  <c r="T622" i="45"/>
  <c r="J623" i="45" s="1"/>
  <c r="N622" i="45"/>
  <c r="L622" i="45"/>
  <c r="J622" i="45"/>
  <c r="H622" i="45"/>
  <c r="F622" i="45"/>
  <c r="D622" i="45"/>
  <c r="A622" i="45" s="1"/>
  <c r="T621" i="45"/>
  <c r="R621" i="45"/>
  <c r="A620" i="45"/>
  <c r="A619" i="45"/>
  <c r="A618" i="45"/>
  <c r="A617" i="45"/>
  <c r="A616" i="45"/>
  <c r="A615" i="45"/>
  <c r="A614" i="45"/>
  <c r="A613" i="45"/>
  <c r="R612" i="45"/>
  <c r="N612" i="45" s="1"/>
  <c r="R611" i="45"/>
  <c r="H612" i="45" s="1"/>
  <c r="AA608" i="45"/>
  <c r="AA610" i="45" s="1"/>
  <c r="V608" i="45"/>
  <c r="N609" i="45" s="1"/>
  <c r="U608" i="45"/>
  <c r="L609" i="45" s="1"/>
  <c r="T608" i="45"/>
  <c r="J609" i="45" s="1"/>
  <c r="R608" i="45"/>
  <c r="F609" i="45" s="1"/>
  <c r="N608" i="45"/>
  <c r="X607" i="45"/>
  <c r="V607" i="45"/>
  <c r="T607" i="45"/>
  <c r="J608" i="45" s="1"/>
  <c r="N607" i="45"/>
  <c r="L607" i="45"/>
  <c r="J607" i="45"/>
  <c r="H607" i="45"/>
  <c r="F607" i="45"/>
  <c r="A607" i="45" s="1"/>
  <c r="D607" i="45"/>
  <c r="T606" i="45"/>
  <c r="R606" i="45"/>
  <c r="A605" i="45"/>
  <c r="A604" i="45"/>
  <c r="A603" i="45"/>
  <c r="A602" i="45"/>
  <c r="A601" i="45"/>
  <c r="A600" i="45"/>
  <c r="A599" i="45"/>
  <c r="A598" i="45"/>
  <c r="R597" i="45"/>
  <c r="N597" i="45" s="1"/>
  <c r="R596" i="45"/>
  <c r="H597" i="45" s="1"/>
  <c r="AA593" i="45"/>
  <c r="AA595" i="45" s="1"/>
  <c r="V593" i="45"/>
  <c r="N594" i="45" s="1"/>
  <c r="U593" i="45"/>
  <c r="L594" i="45" s="1"/>
  <c r="T593" i="45"/>
  <c r="J594" i="45" s="1"/>
  <c r="R593" i="45"/>
  <c r="F594" i="45" s="1"/>
  <c r="X592" i="45"/>
  <c r="V592" i="45"/>
  <c r="N593" i="45" s="1"/>
  <c r="T592" i="45"/>
  <c r="J593" i="45" s="1"/>
  <c r="N592" i="45"/>
  <c r="L592" i="45"/>
  <c r="J592" i="45"/>
  <c r="H592" i="45"/>
  <c r="F592" i="45"/>
  <c r="A592" i="45" s="1"/>
  <c r="D592" i="45"/>
  <c r="T591" i="45"/>
  <c r="R591" i="45"/>
  <c r="A590" i="45"/>
  <c r="A589" i="45"/>
  <c r="A588" i="45"/>
  <c r="A587" i="45"/>
  <c r="A586" i="45"/>
  <c r="A585" i="45"/>
  <c r="A584" i="45"/>
  <c r="A583" i="45"/>
  <c r="R582" i="45"/>
  <c r="N582" i="45" s="1"/>
  <c r="R581" i="45"/>
  <c r="H582" i="45" s="1"/>
  <c r="F579" i="45"/>
  <c r="AA578" i="45"/>
  <c r="AA580" i="45" s="1"/>
  <c r="V578" i="45"/>
  <c r="N579" i="45" s="1"/>
  <c r="U578" i="45"/>
  <c r="L579" i="45" s="1"/>
  <c r="T578" i="45"/>
  <c r="J579" i="45" s="1"/>
  <c r="R578" i="45"/>
  <c r="X577" i="45"/>
  <c r="V577" i="45"/>
  <c r="N578" i="45" s="1"/>
  <c r="T577" i="45"/>
  <c r="J578" i="45" s="1"/>
  <c r="N577" i="45"/>
  <c r="L577" i="45"/>
  <c r="J577" i="45"/>
  <c r="H577" i="45"/>
  <c r="F577" i="45"/>
  <c r="A577" i="45" s="1"/>
  <c r="D577" i="45"/>
  <c r="T576" i="45"/>
  <c r="R576" i="45"/>
  <c r="A575" i="45"/>
  <c r="A574" i="45"/>
  <c r="A573" i="45"/>
  <c r="A572" i="45"/>
  <c r="A571" i="45"/>
  <c r="A570" i="45"/>
  <c r="A569" i="45"/>
  <c r="A568" i="45"/>
  <c r="R567" i="45"/>
  <c r="N567" i="45" s="1"/>
  <c r="R566" i="45"/>
  <c r="H567" i="45" s="1"/>
  <c r="F564" i="45"/>
  <c r="AA563" i="45"/>
  <c r="AA565" i="45" s="1"/>
  <c r="V563" i="45"/>
  <c r="N564" i="45" s="1"/>
  <c r="U563" i="45"/>
  <c r="L564" i="45" s="1"/>
  <c r="T563" i="45"/>
  <c r="J564" i="45" s="1"/>
  <c r="R563" i="45"/>
  <c r="X562" i="45"/>
  <c r="V562" i="45"/>
  <c r="N563" i="45" s="1"/>
  <c r="T562" i="45"/>
  <c r="J563" i="45" s="1"/>
  <c r="N562" i="45"/>
  <c r="L562" i="45"/>
  <c r="J562" i="45"/>
  <c r="H562" i="45"/>
  <c r="F562" i="45"/>
  <c r="A562" i="45" s="1"/>
  <c r="D562" i="45"/>
  <c r="T561" i="45"/>
  <c r="R561" i="45"/>
  <c r="A560" i="45"/>
  <c r="A559" i="45"/>
  <c r="A558" i="45"/>
  <c r="A557" i="45"/>
  <c r="A556" i="45"/>
  <c r="A555" i="45"/>
  <c r="A554" i="45"/>
  <c r="A553" i="45"/>
  <c r="R552" i="45"/>
  <c r="N552" i="45" s="1"/>
  <c r="R551" i="45"/>
  <c r="H552" i="45" s="1"/>
  <c r="F549" i="45"/>
  <c r="AA548" i="45"/>
  <c r="AA550" i="45" s="1"/>
  <c r="V548" i="45"/>
  <c r="N549" i="45" s="1"/>
  <c r="U548" i="45"/>
  <c r="L549" i="45" s="1"/>
  <c r="T548" i="45"/>
  <c r="J549" i="45" s="1"/>
  <c r="R548" i="45"/>
  <c r="X547" i="45"/>
  <c r="V547" i="45"/>
  <c r="N548" i="45" s="1"/>
  <c r="T547" i="45"/>
  <c r="J548" i="45" s="1"/>
  <c r="N547" i="45"/>
  <c r="L547" i="45"/>
  <c r="J547" i="45"/>
  <c r="H547" i="45"/>
  <c r="F547" i="45"/>
  <c r="A547" i="45" s="1"/>
  <c r="D547" i="45"/>
  <c r="T546" i="45"/>
  <c r="R546" i="45"/>
  <c r="A545" i="45"/>
  <c r="A544" i="45"/>
  <c r="A543" i="45"/>
  <c r="A542" i="45"/>
  <c r="A541" i="45"/>
  <c r="A540" i="45"/>
  <c r="A539" i="45"/>
  <c r="A538" i="45"/>
  <c r="R537" i="45"/>
  <c r="N537" i="45" s="1"/>
  <c r="R536" i="45"/>
  <c r="H537" i="45" s="1"/>
  <c r="AA533" i="45"/>
  <c r="AA535" i="45" s="1"/>
  <c r="V533" i="45"/>
  <c r="N534" i="45" s="1"/>
  <c r="U533" i="45"/>
  <c r="L534" i="45" s="1"/>
  <c r="T533" i="45"/>
  <c r="J534" i="45" s="1"/>
  <c r="R533" i="45"/>
  <c r="F534" i="45" s="1"/>
  <c r="X532" i="45"/>
  <c r="V532" i="45"/>
  <c r="N533" i="45" s="1"/>
  <c r="T532" i="45"/>
  <c r="J533" i="45" s="1"/>
  <c r="N532" i="45"/>
  <c r="L532" i="45"/>
  <c r="J532" i="45"/>
  <c r="H532" i="45"/>
  <c r="F532" i="45"/>
  <c r="A532" i="45" s="1"/>
  <c r="D532" i="45"/>
  <c r="T531" i="45"/>
  <c r="R531" i="45"/>
  <c r="A530" i="45"/>
  <c r="A529" i="45"/>
  <c r="A528" i="45"/>
  <c r="A527" i="45"/>
  <c r="A526" i="45"/>
  <c r="A525" i="45"/>
  <c r="A524" i="45"/>
  <c r="A523" i="45"/>
  <c r="R522" i="45"/>
  <c r="N522" i="45" s="1"/>
  <c r="R521" i="45"/>
  <c r="H522" i="45" s="1"/>
  <c r="AA518" i="45"/>
  <c r="AA520" i="45" s="1"/>
  <c r="V518" i="45"/>
  <c r="N519" i="45" s="1"/>
  <c r="U518" i="45"/>
  <c r="L519" i="45" s="1"/>
  <c r="T518" i="45"/>
  <c r="J519" i="45" s="1"/>
  <c r="R518" i="45"/>
  <c r="F519" i="45" s="1"/>
  <c r="J518" i="45"/>
  <c r="X517" i="45"/>
  <c r="V517" i="45"/>
  <c r="N518" i="45" s="1"/>
  <c r="T517" i="45"/>
  <c r="N517" i="45"/>
  <c r="L517" i="45"/>
  <c r="J517" i="45"/>
  <c r="H517" i="45"/>
  <c r="F517" i="45"/>
  <c r="D517" i="45"/>
  <c r="A517" i="45" s="1"/>
  <c r="T516" i="45"/>
  <c r="R516" i="45"/>
  <c r="C516" i="45"/>
  <c r="A516" i="45" s="1"/>
  <c r="A515" i="45"/>
  <c r="A514" i="45"/>
  <c r="A513" i="45"/>
  <c r="A512" i="45"/>
  <c r="A511" i="45"/>
  <c r="A510" i="45"/>
  <c r="A509" i="45"/>
  <c r="A508" i="45"/>
  <c r="R507" i="45"/>
  <c r="N507" i="45" s="1"/>
  <c r="R506" i="45"/>
  <c r="H507" i="45" s="1"/>
  <c r="F504" i="45"/>
  <c r="AA503" i="45"/>
  <c r="AA505" i="45" s="1"/>
  <c r="V503" i="45"/>
  <c r="N504" i="45" s="1"/>
  <c r="U503" i="45"/>
  <c r="L504" i="45" s="1"/>
  <c r="T503" i="45"/>
  <c r="J504" i="45" s="1"/>
  <c r="R503" i="45"/>
  <c r="X502" i="45"/>
  <c r="V502" i="45"/>
  <c r="N503" i="45" s="1"/>
  <c r="T502" i="45"/>
  <c r="J503" i="45" s="1"/>
  <c r="N502" i="45"/>
  <c r="L502" i="45"/>
  <c r="J502" i="45"/>
  <c r="H502" i="45"/>
  <c r="F502" i="45"/>
  <c r="D502" i="45"/>
  <c r="A502" i="45" s="1"/>
  <c r="T501" i="45"/>
  <c r="R501" i="45"/>
  <c r="C501" i="45" s="1"/>
  <c r="A501" i="45" s="1"/>
  <c r="A500" i="45"/>
  <c r="A499" i="45"/>
  <c r="A498" i="45"/>
  <c r="A497" i="45"/>
  <c r="A496" i="45"/>
  <c r="A495" i="45"/>
  <c r="A494" i="45"/>
  <c r="A493" i="45"/>
  <c r="R492" i="45"/>
  <c r="N492" i="45"/>
  <c r="R491" i="45"/>
  <c r="H492" i="45" s="1"/>
  <c r="AA488" i="45"/>
  <c r="AA490" i="45" s="1"/>
  <c r="V488" i="45"/>
  <c r="N489" i="45" s="1"/>
  <c r="U488" i="45"/>
  <c r="L489" i="45" s="1"/>
  <c r="T488" i="45"/>
  <c r="J489" i="45" s="1"/>
  <c r="R488" i="45"/>
  <c r="F489" i="45" s="1"/>
  <c r="J488" i="45"/>
  <c r="X487" i="45"/>
  <c r="V487" i="45"/>
  <c r="N488" i="45" s="1"/>
  <c r="T487" i="45"/>
  <c r="N487" i="45"/>
  <c r="L487" i="45"/>
  <c r="J487" i="45"/>
  <c r="H487" i="45"/>
  <c r="F487" i="45"/>
  <c r="D487" i="45"/>
  <c r="A487" i="45" s="1"/>
  <c r="T486" i="45"/>
  <c r="C486" i="45" s="1"/>
  <c r="A486" i="45" s="1"/>
  <c r="R486" i="45"/>
  <c r="A485" i="45"/>
  <c r="A484" i="45"/>
  <c r="A483" i="45"/>
  <c r="A482" i="45"/>
  <c r="A481" i="45"/>
  <c r="A480" i="45"/>
  <c r="A479" i="45"/>
  <c r="A478" i="45"/>
  <c r="R477" i="45"/>
  <c r="N477" i="45" s="1"/>
  <c r="R476" i="45"/>
  <c r="H477" i="45" s="1"/>
  <c r="AA473" i="45"/>
  <c r="AA475" i="45" s="1"/>
  <c r="V473" i="45"/>
  <c r="N474" i="45" s="1"/>
  <c r="U473" i="45"/>
  <c r="L474" i="45" s="1"/>
  <c r="T473" i="45"/>
  <c r="J474" i="45" s="1"/>
  <c r="R473" i="45"/>
  <c r="F474" i="45" s="1"/>
  <c r="J473" i="45"/>
  <c r="X472" i="45"/>
  <c r="V472" i="45"/>
  <c r="N473" i="45" s="1"/>
  <c r="T472" i="45"/>
  <c r="N472" i="45"/>
  <c r="L472" i="45"/>
  <c r="J472" i="45"/>
  <c r="H472" i="45"/>
  <c r="F472" i="45"/>
  <c r="D472" i="45"/>
  <c r="A472" i="45" s="1"/>
  <c r="T471" i="45"/>
  <c r="R471" i="45"/>
  <c r="C471" i="45"/>
  <c r="A471" i="45" s="1"/>
  <c r="A470" i="45"/>
  <c r="A469" i="45"/>
  <c r="A468" i="45"/>
  <c r="A467" i="45"/>
  <c r="A466" i="45"/>
  <c r="A465" i="45"/>
  <c r="A464" i="45"/>
  <c r="A463" i="45"/>
  <c r="R462" i="45"/>
  <c r="N462" i="45" s="1"/>
  <c r="R461" i="45"/>
  <c r="H462" i="45" s="1"/>
  <c r="AA458" i="45"/>
  <c r="AA460" i="45" s="1"/>
  <c r="V458" i="45"/>
  <c r="N459" i="45" s="1"/>
  <c r="U458" i="45"/>
  <c r="L459" i="45" s="1"/>
  <c r="T458" i="45"/>
  <c r="J459" i="45" s="1"/>
  <c r="R458" i="45"/>
  <c r="F459" i="45" s="1"/>
  <c r="X457" i="45"/>
  <c r="V457" i="45"/>
  <c r="N458" i="45" s="1"/>
  <c r="T457" i="45"/>
  <c r="J458" i="45" s="1"/>
  <c r="N457" i="45"/>
  <c r="L457" i="45"/>
  <c r="J457" i="45"/>
  <c r="H457" i="45"/>
  <c r="F457" i="45"/>
  <c r="D457" i="45"/>
  <c r="A457" i="45" s="1"/>
  <c r="T456" i="45"/>
  <c r="R456" i="45"/>
  <c r="C456" i="45" s="1"/>
  <c r="A456" i="45" s="1"/>
  <c r="A455" i="45"/>
  <c r="A454" i="45"/>
  <c r="A453" i="45"/>
  <c r="A452" i="45"/>
  <c r="A451" i="45"/>
  <c r="A450" i="45"/>
  <c r="A449" i="45"/>
  <c r="A448" i="45"/>
  <c r="R447" i="45"/>
  <c r="N447" i="45" s="1"/>
  <c r="H447" i="45"/>
  <c r="R446" i="45"/>
  <c r="AA443" i="45"/>
  <c r="AA445" i="45" s="1"/>
  <c r="V443" i="45"/>
  <c r="N444" i="45" s="1"/>
  <c r="U443" i="45"/>
  <c r="L444" i="45" s="1"/>
  <c r="T443" i="45"/>
  <c r="J444" i="45" s="1"/>
  <c r="R443" i="45"/>
  <c r="F444" i="45" s="1"/>
  <c r="J443" i="45"/>
  <c r="X442" i="45"/>
  <c r="V442" i="45"/>
  <c r="N443" i="45" s="1"/>
  <c r="T442" i="45"/>
  <c r="R442" i="45"/>
  <c r="F443" i="45" s="1"/>
  <c r="N442" i="45"/>
  <c r="L442" i="45"/>
  <c r="J442" i="45"/>
  <c r="H442" i="45"/>
  <c r="F442" i="45"/>
  <c r="D442" i="45"/>
  <c r="A442" i="45" s="1"/>
  <c r="T441" i="45"/>
  <c r="R441" i="45"/>
  <c r="C441" i="45" s="1"/>
  <c r="A441" i="45" s="1"/>
  <c r="A440" i="45"/>
  <c r="A439" i="45"/>
  <c r="A438" i="45"/>
  <c r="A437" i="45"/>
  <c r="A436" i="45"/>
  <c r="A435" i="45"/>
  <c r="A434" i="45"/>
  <c r="A433" i="45"/>
  <c r="R432" i="45"/>
  <c r="N432" i="45" s="1"/>
  <c r="R431" i="45"/>
  <c r="H432" i="45" s="1"/>
  <c r="AA428" i="45"/>
  <c r="AA430" i="45" s="1"/>
  <c r="V428" i="45"/>
  <c r="N429" i="45" s="1"/>
  <c r="U428" i="45"/>
  <c r="L429" i="45" s="1"/>
  <c r="T428" i="45"/>
  <c r="J429" i="45" s="1"/>
  <c r="R428" i="45"/>
  <c r="F429" i="45" s="1"/>
  <c r="X427" i="45"/>
  <c r="V427" i="45"/>
  <c r="N428" i="45" s="1"/>
  <c r="T427" i="45"/>
  <c r="J428" i="45" s="1"/>
  <c r="R427" i="45"/>
  <c r="F428" i="45" s="1"/>
  <c r="N427" i="45"/>
  <c r="L427" i="45"/>
  <c r="J427" i="45"/>
  <c r="H427" i="45"/>
  <c r="F427" i="45"/>
  <c r="D427" i="45"/>
  <c r="A427" i="45" s="1"/>
  <c r="T426" i="45"/>
  <c r="R426" i="45"/>
  <c r="C426" i="45" s="1"/>
  <c r="A426" i="45" s="1"/>
  <c r="A425" i="45"/>
  <c r="A424" i="45"/>
  <c r="A423" i="45"/>
  <c r="A422" i="45"/>
  <c r="A421" i="45"/>
  <c r="A420" i="45"/>
  <c r="A419" i="45"/>
  <c r="A418" i="45"/>
  <c r="R417" i="45"/>
  <c r="N417" i="45" s="1"/>
  <c r="R416" i="45"/>
  <c r="H417" i="45" s="1"/>
  <c r="N414" i="45"/>
  <c r="AA413" i="45"/>
  <c r="AA415" i="45" s="1"/>
  <c r="V413" i="45"/>
  <c r="U413" i="45"/>
  <c r="L414" i="45" s="1"/>
  <c r="T413" i="45"/>
  <c r="J414" i="45" s="1"/>
  <c r="R413" i="45"/>
  <c r="F414" i="45" s="1"/>
  <c r="X412" i="45"/>
  <c r="V412" i="45"/>
  <c r="N413" i="45" s="1"/>
  <c r="T412" i="45"/>
  <c r="J413" i="45" s="1"/>
  <c r="R412" i="45"/>
  <c r="F413" i="45" s="1"/>
  <c r="N412" i="45"/>
  <c r="L412" i="45"/>
  <c r="J412" i="45"/>
  <c r="H412" i="45"/>
  <c r="F412" i="45"/>
  <c r="D412" i="45"/>
  <c r="T411" i="45"/>
  <c r="C411" i="45" s="1"/>
  <c r="A411" i="45" s="1"/>
  <c r="R411" i="45"/>
  <c r="A410" i="45"/>
  <c r="A409" i="45"/>
  <c r="A408" i="45"/>
  <c r="A407" i="45"/>
  <c r="A406" i="45"/>
  <c r="A405" i="45"/>
  <c r="A404" i="45"/>
  <c r="A403" i="45"/>
  <c r="R402" i="45"/>
  <c r="N402" i="45" s="1"/>
  <c r="R401" i="45"/>
  <c r="H402" i="45" s="1"/>
  <c r="AA398" i="45"/>
  <c r="AA400" i="45" s="1"/>
  <c r="V398" i="45"/>
  <c r="N399" i="45" s="1"/>
  <c r="U398" i="45"/>
  <c r="L399" i="45" s="1"/>
  <c r="T398" i="45"/>
  <c r="J399" i="45" s="1"/>
  <c r="R398" i="45"/>
  <c r="F399" i="45" s="1"/>
  <c r="X397" i="45"/>
  <c r="V397" i="45"/>
  <c r="N398" i="45" s="1"/>
  <c r="T397" i="45"/>
  <c r="J398" i="45" s="1"/>
  <c r="R397" i="45"/>
  <c r="F398" i="45" s="1"/>
  <c r="N397" i="45"/>
  <c r="L397" i="45"/>
  <c r="J397" i="45"/>
  <c r="H397" i="45"/>
  <c r="F397" i="45"/>
  <c r="D397" i="45"/>
  <c r="T396" i="45"/>
  <c r="R396" i="45"/>
  <c r="A395" i="45"/>
  <c r="A394" i="45"/>
  <c r="A393" i="45"/>
  <c r="A392" i="45"/>
  <c r="A391" i="45"/>
  <c r="A390" i="45"/>
  <c r="A389" i="45"/>
  <c r="A388" i="45"/>
  <c r="R387" i="45"/>
  <c r="N387" i="45" s="1"/>
  <c r="R386" i="45"/>
  <c r="H387" i="45" s="1"/>
  <c r="AA383" i="45"/>
  <c r="AA385" i="45" s="1"/>
  <c r="V383" i="45"/>
  <c r="N384" i="45" s="1"/>
  <c r="U383" i="45"/>
  <c r="L384" i="45" s="1"/>
  <c r="T383" i="45"/>
  <c r="J384" i="45" s="1"/>
  <c r="R383" i="45"/>
  <c r="F384" i="45" s="1"/>
  <c r="J383" i="45"/>
  <c r="X382" i="45"/>
  <c r="V382" i="45"/>
  <c r="N383" i="45" s="1"/>
  <c r="T382" i="45"/>
  <c r="R382" i="45"/>
  <c r="F383" i="45" s="1"/>
  <c r="N382" i="45"/>
  <c r="L382" i="45"/>
  <c r="J382" i="45"/>
  <c r="H382" i="45"/>
  <c r="F382" i="45"/>
  <c r="D382" i="45"/>
  <c r="A382" i="45" s="1"/>
  <c r="T381" i="45"/>
  <c r="R381" i="45"/>
  <c r="A380" i="45"/>
  <c r="A379" i="45"/>
  <c r="A378" i="45"/>
  <c r="A377" i="45"/>
  <c r="A376" i="45"/>
  <c r="A375" i="45"/>
  <c r="A374" i="45"/>
  <c r="A373" i="45"/>
  <c r="R372" i="45"/>
  <c r="N372" i="45" s="1"/>
  <c r="H372" i="45"/>
  <c r="R371" i="45"/>
  <c r="AA368" i="45"/>
  <c r="AA370" i="45" s="1"/>
  <c r="V368" i="45"/>
  <c r="N369" i="45" s="1"/>
  <c r="U368" i="45"/>
  <c r="L369" i="45" s="1"/>
  <c r="T368" i="45"/>
  <c r="J369" i="45" s="1"/>
  <c r="R368" i="45"/>
  <c r="F369" i="45" s="1"/>
  <c r="X367" i="45"/>
  <c r="V367" i="45"/>
  <c r="N368" i="45" s="1"/>
  <c r="T367" i="45"/>
  <c r="J368" i="45" s="1"/>
  <c r="R367" i="45"/>
  <c r="F368" i="45" s="1"/>
  <c r="N367" i="45"/>
  <c r="L367" i="45"/>
  <c r="J367" i="45"/>
  <c r="H367" i="45"/>
  <c r="F367" i="45"/>
  <c r="D367" i="45"/>
  <c r="A367" i="45" s="1"/>
  <c r="T366" i="45"/>
  <c r="R366" i="45"/>
  <c r="A365" i="45"/>
  <c r="A364" i="45"/>
  <c r="A363" i="45"/>
  <c r="A362" i="45"/>
  <c r="A361" i="45"/>
  <c r="A360" i="45"/>
  <c r="A359" i="45"/>
  <c r="A358" i="45"/>
  <c r="R357" i="45"/>
  <c r="N357" i="45" s="1"/>
  <c r="R356" i="45"/>
  <c r="H357" i="45" s="1"/>
  <c r="N354" i="45"/>
  <c r="AA353" i="45"/>
  <c r="AA355" i="45" s="1"/>
  <c r="V353" i="45"/>
  <c r="U353" i="45"/>
  <c r="L354" i="45" s="1"/>
  <c r="T353" i="45"/>
  <c r="J354" i="45" s="1"/>
  <c r="R353" i="45"/>
  <c r="F354" i="45" s="1"/>
  <c r="X352" i="45"/>
  <c r="V352" i="45"/>
  <c r="N353" i="45" s="1"/>
  <c r="T352" i="45"/>
  <c r="J353" i="45" s="1"/>
  <c r="R352" i="45"/>
  <c r="F353" i="45" s="1"/>
  <c r="N352" i="45"/>
  <c r="L352" i="45"/>
  <c r="J352" i="45"/>
  <c r="H352" i="45"/>
  <c r="F352" i="45"/>
  <c r="D352" i="45"/>
  <c r="T351" i="45"/>
  <c r="C351" i="45" s="1"/>
  <c r="A351" i="45" s="1"/>
  <c r="R351" i="45"/>
  <c r="A350" i="45"/>
  <c r="A349" i="45"/>
  <c r="A348" i="45"/>
  <c r="A347" i="45"/>
  <c r="A346" i="45"/>
  <c r="A345" i="45"/>
  <c r="A344" i="45"/>
  <c r="A343" i="45"/>
  <c r="R342" i="45"/>
  <c r="N342" i="45" s="1"/>
  <c r="R341" i="45"/>
  <c r="H342" i="45" s="1"/>
  <c r="A342" i="45" s="1"/>
  <c r="AA340" i="45"/>
  <c r="N339" i="45"/>
  <c r="AA338" i="45"/>
  <c r="V338" i="45"/>
  <c r="U338" i="45"/>
  <c r="L339" i="45" s="1"/>
  <c r="T338" i="45"/>
  <c r="J339" i="45" s="1"/>
  <c r="R338" i="45"/>
  <c r="F339" i="45" s="1"/>
  <c r="X337" i="45"/>
  <c r="V337" i="45"/>
  <c r="N338" i="45" s="1"/>
  <c r="T337" i="45"/>
  <c r="J338" i="45" s="1"/>
  <c r="R337" i="45"/>
  <c r="F338" i="45" s="1"/>
  <c r="N337" i="45"/>
  <c r="L337" i="45"/>
  <c r="J337" i="45"/>
  <c r="H337" i="45"/>
  <c r="F337" i="45"/>
  <c r="D337" i="45"/>
  <c r="A337" i="45" s="1"/>
  <c r="T336" i="45"/>
  <c r="C336" i="45" s="1"/>
  <c r="A336" i="45" s="1"/>
  <c r="R336" i="45"/>
  <c r="A335" i="45"/>
  <c r="A334" i="45"/>
  <c r="A333" i="45"/>
  <c r="A332" i="45"/>
  <c r="A331" i="45"/>
  <c r="A330" i="45"/>
  <c r="A329" i="45"/>
  <c r="A328" i="45"/>
  <c r="R327" i="45"/>
  <c r="N327" i="45" s="1"/>
  <c r="R326" i="45"/>
  <c r="H327" i="45" s="1"/>
  <c r="AA325" i="45"/>
  <c r="AA323" i="45"/>
  <c r="V323" i="45"/>
  <c r="N324" i="45" s="1"/>
  <c r="U323" i="45"/>
  <c r="L324" i="45" s="1"/>
  <c r="T323" i="45"/>
  <c r="J324" i="45" s="1"/>
  <c r="R323" i="45"/>
  <c r="F324" i="45" s="1"/>
  <c r="X322" i="45"/>
  <c r="V322" i="45"/>
  <c r="N323" i="45" s="1"/>
  <c r="T322" i="45"/>
  <c r="J323" i="45" s="1"/>
  <c r="R322" i="45"/>
  <c r="F323" i="45" s="1"/>
  <c r="N322" i="45"/>
  <c r="L322" i="45"/>
  <c r="J322" i="45"/>
  <c r="H322" i="45"/>
  <c r="F322" i="45"/>
  <c r="D322" i="45"/>
  <c r="T321" i="45"/>
  <c r="R321" i="45"/>
  <c r="A320" i="45"/>
  <c r="A319" i="45"/>
  <c r="A318" i="45"/>
  <c r="A317" i="45"/>
  <c r="A316" i="45"/>
  <c r="A315" i="45"/>
  <c r="A314" i="45"/>
  <c r="A313" i="45"/>
  <c r="R312" i="45"/>
  <c r="N312" i="45" s="1"/>
  <c r="R311" i="45"/>
  <c r="H312" i="45" s="1"/>
  <c r="AA310" i="45"/>
  <c r="AA308" i="45"/>
  <c r="V308" i="45"/>
  <c r="N309" i="45" s="1"/>
  <c r="U308" i="45"/>
  <c r="L309" i="45" s="1"/>
  <c r="T308" i="45"/>
  <c r="J309" i="45" s="1"/>
  <c r="R308" i="45"/>
  <c r="F309" i="45" s="1"/>
  <c r="X307" i="45"/>
  <c r="V307" i="45"/>
  <c r="N308" i="45" s="1"/>
  <c r="T307" i="45"/>
  <c r="J308" i="45" s="1"/>
  <c r="R307" i="45"/>
  <c r="F308" i="45" s="1"/>
  <c r="N307" i="45"/>
  <c r="L307" i="45"/>
  <c r="J307" i="45"/>
  <c r="H307" i="45"/>
  <c r="F307" i="45"/>
  <c r="D307" i="45"/>
  <c r="A307" i="45" s="1"/>
  <c r="T306" i="45"/>
  <c r="R306" i="45"/>
  <c r="A305" i="45"/>
  <c r="A304" i="45"/>
  <c r="A303" i="45"/>
  <c r="A302" i="45"/>
  <c r="A301" i="45"/>
  <c r="A300" i="45"/>
  <c r="A299" i="45"/>
  <c r="A298" i="45"/>
  <c r="R297" i="45"/>
  <c r="N297" i="45" s="1"/>
  <c r="R296" i="45"/>
  <c r="H297" i="45" s="1"/>
  <c r="AA295" i="45"/>
  <c r="AA293" i="45"/>
  <c r="V293" i="45"/>
  <c r="N294" i="45" s="1"/>
  <c r="U293" i="45"/>
  <c r="L294" i="45" s="1"/>
  <c r="T293" i="45"/>
  <c r="J294" i="45" s="1"/>
  <c r="R293" i="45"/>
  <c r="F294" i="45" s="1"/>
  <c r="X292" i="45"/>
  <c r="V292" i="45"/>
  <c r="N293" i="45" s="1"/>
  <c r="T292" i="45"/>
  <c r="J293" i="45" s="1"/>
  <c r="R292" i="45"/>
  <c r="F293" i="45" s="1"/>
  <c r="N292" i="45"/>
  <c r="L292" i="45"/>
  <c r="J292" i="45"/>
  <c r="H292" i="45"/>
  <c r="F292" i="45"/>
  <c r="D292" i="45"/>
  <c r="T291" i="45"/>
  <c r="R291" i="45"/>
  <c r="A290" i="45"/>
  <c r="A289" i="45"/>
  <c r="A288" i="45"/>
  <c r="A287" i="45"/>
  <c r="A286" i="45"/>
  <c r="A285" i="45"/>
  <c r="A284" i="45"/>
  <c r="A283" i="45"/>
  <c r="R282" i="45"/>
  <c r="N282" i="45" s="1"/>
  <c r="R281" i="45"/>
  <c r="H282" i="45" s="1"/>
  <c r="AA280" i="45"/>
  <c r="AA278" i="45"/>
  <c r="V278" i="45"/>
  <c r="N279" i="45" s="1"/>
  <c r="U278" i="45"/>
  <c r="L279" i="45" s="1"/>
  <c r="T278" i="45"/>
  <c r="J279" i="45" s="1"/>
  <c r="R278" i="45"/>
  <c r="F279" i="45" s="1"/>
  <c r="X277" i="45"/>
  <c r="V277" i="45"/>
  <c r="N278" i="45" s="1"/>
  <c r="T277" i="45"/>
  <c r="J278" i="45" s="1"/>
  <c r="R277" i="45"/>
  <c r="F278" i="45" s="1"/>
  <c r="N277" i="45"/>
  <c r="L277" i="45"/>
  <c r="J277" i="45"/>
  <c r="H277" i="45"/>
  <c r="F277" i="45"/>
  <c r="D277" i="45"/>
  <c r="A277" i="45" s="1"/>
  <c r="T276" i="45"/>
  <c r="R276" i="45"/>
  <c r="A275" i="45"/>
  <c r="A274" i="45"/>
  <c r="A273" i="45"/>
  <c r="A272" i="45"/>
  <c r="A271" i="45"/>
  <c r="A270" i="45"/>
  <c r="A269" i="45"/>
  <c r="A268" i="45"/>
  <c r="R267" i="45"/>
  <c r="N267" i="45" s="1"/>
  <c r="R266" i="45"/>
  <c r="H267" i="45" s="1"/>
  <c r="A267" i="45" s="1"/>
  <c r="AA265" i="45"/>
  <c r="AA263" i="45"/>
  <c r="V263" i="45"/>
  <c r="N264" i="45" s="1"/>
  <c r="U263" i="45"/>
  <c r="L264" i="45" s="1"/>
  <c r="T263" i="45"/>
  <c r="J264" i="45" s="1"/>
  <c r="R263" i="45"/>
  <c r="F264" i="45" s="1"/>
  <c r="X262" i="45"/>
  <c r="V262" i="45"/>
  <c r="N263" i="45" s="1"/>
  <c r="T262" i="45"/>
  <c r="J263" i="45" s="1"/>
  <c r="R262" i="45"/>
  <c r="F263" i="45" s="1"/>
  <c r="N262" i="45"/>
  <c r="L262" i="45"/>
  <c r="J262" i="45"/>
  <c r="H262" i="45"/>
  <c r="F262" i="45"/>
  <c r="D262" i="45"/>
  <c r="T261" i="45"/>
  <c r="R261" i="45"/>
  <c r="C261" i="45"/>
  <c r="A261" i="45" s="1"/>
  <c r="A260" i="45"/>
  <c r="A259" i="45"/>
  <c r="A258" i="45"/>
  <c r="A257" i="45"/>
  <c r="A256" i="45"/>
  <c r="A255" i="45"/>
  <c r="A254" i="45"/>
  <c r="A253" i="45"/>
  <c r="R252" i="45"/>
  <c r="N252" i="45" s="1"/>
  <c r="R251" i="45"/>
  <c r="H252" i="45" s="1"/>
  <c r="AA250" i="45"/>
  <c r="N249" i="45"/>
  <c r="AA248" i="45"/>
  <c r="V248" i="45"/>
  <c r="U248" i="45"/>
  <c r="L249" i="45" s="1"/>
  <c r="T248" i="45"/>
  <c r="J249" i="45" s="1"/>
  <c r="R248" i="45"/>
  <c r="F249" i="45" s="1"/>
  <c r="X247" i="45"/>
  <c r="V247" i="45"/>
  <c r="N248" i="45" s="1"/>
  <c r="T247" i="45"/>
  <c r="J248" i="45" s="1"/>
  <c r="R247" i="45"/>
  <c r="F248" i="45" s="1"/>
  <c r="N247" i="45"/>
  <c r="L247" i="45"/>
  <c r="J247" i="45"/>
  <c r="H247" i="45"/>
  <c r="F247" i="45"/>
  <c r="D247" i="45"/>
  <c r="T246" i="45"/>
  <c r="C246" i="45" s="1"/>
  <c r="A246" i="45" s="1"/>
  <c r="R246" i="45"/>
  <c r="A245" i="45"/>
  <c r="A244" i="45"/>
  <c r="A243" i="45"/>
  <c r="A242" i="45"/>
  <c r="A241" i="45"/>
  <c r="A240" i="45"/>
  <c r="A239" i="45"/>
  <c r="A238" i="45"/>
  <c r="R237" i="45"/>
  <c r="N237" i="45" s="1"/>
  <c r="R236" i="45"/>
  <c r="H237" i="45" s="1"/>
  <c r="AA235" i="45"/>
  <c r="N234" i="45"/>
  <c r="AA233" i="45"/>
  <c r="V233" i="45"/>
  <c r="U233" i="45"/>
  <c r="L234" i="45" s="1"/>
  <c r="T233" i="45"/>
  <c r="J234" i="45" s="1"/>
  <c r="R233" i="45"/>
  <c r="F234" i="45" s="1"/>
  <c r="X232" i="45"/>
  <c r="V232" i="45"/>
  <c r="N233" i="45" s="1"/>
  <c r="T232" i="45"/>
  <c r="J233" i="45" s="1"/>
  <c r="R232" i="45"/>
  <c r="F233" i="45" s="1"/>
  <c r="N232" i="45"/>
  <c r="L232" i="45"/>
  <c r="J232" i="45"/>
  <c r="H232" i="45"/>
  <c r="F232" i="45"/>
  <c r="D232" i="45"/>
  <c r="A232" i="45" s="1"/>
  <c r="T231" i="45"/>
  <c r="R231" i="45"/>
  <c r="C231" i="45" s="1"/>
  <c r="A231" i="45" s="1"/>
  <c r="A230" i="45"/>
  <c r="A229" i="45"/>
  <c r="A228" i="45"/>
  <c r="A227" i="45"/>
  <c r="A226" i="45"/>
  <c r="A225" i="45"/>
  <c r="A224" i="45"/>
  <c r="A223" i="45"/>
  <c r="R222" i="45"/>
  <c r="N222" i="45" s="1"/>
  <c r="A222" i="45" s="1"/>
  <c r="R221" i="45"/>
  <c r="H222" i="45" s="1"/>
  <c r="AA220" i="45"/>
  <c r="F219" i="45"/>
  <c r="AA218" i="45"/>
  <c r="V218" i="45"/>
  <c r="N219" i="45" s="1"/>
  <c r="U218" i="45"/>
  <c r="L219" i="45" s="1"/>
  <c r="T218" i="45"/>
  <c r="J219" i="45" s="1"/>
  <c r="R218" i="45"/>
  <c r="X217" i="45"/>
  <c r="V217" i="45"/>
  <c r="N218" i="45" s="1"/>
  <c r="T217" i="45"/>
  <c r="J218" i="45" s="1"/>
  <c r="R217" i="45"/>
  <c r="F218" i="45" s="1"/>
  <c r="N217" i="45"/>
  <c r="L217" i="45"/>
  <c r="J217" i="45"/>
  <c r="H217" i="45"/>
  <c r="F217" i="45"/>
  <c r="D217" i="45"/>
  <c r="T216" i="45"/>
  <c r="R216" i="45"/>
  <c r="A215" i="45"/>
  <c r="A214" i="45"/>
  <c r="A213" i="45"/>
  <c r="A212" i="45"/>
  <c r="A211" i="45"/>
  <c r="A210" i="45"/>
  <c r="A209" i="45"/>
  <c r="A208" i="45"/>
  <c r="R207" i="45"/>
  <c r="N207" i="45" s="1"/>
  <c r="H207" i="45"/>
  <c r="R206" i="45"/>
  <c r="AA205" i="45"/>
  <c r="AA203" i="45"/>
  <c r="V203" i="45"/>
  <c r="N204" i="45" s="1"/>
  <c r="U203" i="45"/>
  <c r="L204" i="45" s="1"/>
  <c r="T203" i="45"/>
  <c r="J204" i="45" s="1"/>
  <c r="R203" i="45"/>
  <c r="F204" i="45" s="1"/>
  <c r="X202" i="45"/>
  <c r="V202" i="45"/>
  <c r="N203" i="45" s="1"/>
  <c r="T202" i="45"/>
  <c r="J203" i="45" s="1"/>
  <c r="R202" i="45"/>
  <c r="F203" i="45" s="1"/>
  <c r="N202" i="45"/>
  <c r="L202" i="45"/>
  <c r="J202" i="45"/>
  <c r="H202" i="45"/>
  <c r="F202" i="45"/>
  <c r="D202" i="45"/>
  <c r="A202" i="45" s="1"/>
  <c r="T201" i="45"/>
  <c r="R201" i="45"/>
  <c r="A200" i="45"/>
  <c r="A199" i="45"/>
  <c r="A198" i="45"/>
  <c r="A197" i="45"/>
  <c r="A196" i="45"/>
  <c r="A195" i="45"/>
  <c r="A194" i="45"/>
  <c r="A193" i="45"/>
  <c r="R192" i="45"/>
  <c r="N192" i="45" s="1"/>
  <c r="R191" i="45"/>
  <c r="H192" i="45" s="1"/>
  <c r="A192" i="45" s="1"/>
  <c r="AA190" i="45"/>
  <c r="N189" i="45"/>
  <c r="AA188" i="45"/>
  <c r="V188" i="45"/>
  <c r="U188" i="45"/>
  <c r="L189" i="45" s="1"/>
  <c r="T188" i="45"/>
  <c r="J189" i="45" s="1"/>
  <c r="R188" i="45"/>
  <c r="F189" i="45" s="1"/>
  <c r="X187" i="45"/>
  <c r="V187" i="45"/>
  <c r="N188" i="45" s="1"/>
  <c r="T187" i="45"/>
  <c r="J188" i="45" s="1"/>
  <c r="R187" i="45"/>
  <c r="F188" i="45" s="1"/>
  <c r="N187" i="45"/>
  <c r="L187" i="45"/>
  <c r="J187" i="45"/>
  <c r="H187" i="45"/>
  <c r="F187" i="45"/>
  <c r="D187" i="45"/>
  <c r="A187" i="45"/>
  <c r="T186" i="45"/>
  <c r="R186" i="45"/>
  <c r="A185" i="45"/>
  <c r="A184" i="45"/>
  <c r="A183" i="45"/>
  <c r="A182" i="45"/>
  <c r="A181" i="45"/>
  <c r="A180" i="45"/>
  <c r="A179" i="45"/>
  <c r="A178" i="45"/>
  <c r="R177" i="45"/>
  <c r="N177" i="45" s="1"/>
  <c r="R176" i="45"/>
  <c r="H177" i="45" s="1"/>
  <c r="AA175" i="45"/>
  <c r="F174" i="45"/>
  <c r="AA173" i="45"/>
  <c r="V173" i="45"/>
  <c r="N174" i="45" s="1"/>
  <c r="U173" i="45"/>
  <c r="L174" i="45" s="1"/>
  <c r="T173" i="45"/>
  <c r="J174" i="45" s="1"/>
  <c r="R173" i="45"/>
  <c r="X172" i="45"/>
  <c r="V172" i="45"/>
  <c r="N173" i="45" s="1"/>
  <c r="T172" i="45"/>
  <c r="J173" i="45" s="1"/>
  <c r="R172" i="45"/>
  <c r="F173" i="45" s="1"/>
  <c r="N172" i="45"/>
  <c r="L172" i="45"/>
  <c r="J172" i="45"/>
  <c r="H172" i="45"/>
  <c r="F172" i="45"/>
  <c r="D172" i="45"/>
  <c r="A172" i="45"/>
  <c r="T171" i="45"/>
  <c r="R171" i="45"/>
  <c r="A170" i="45"/>
  <c r="A169" i="45"/>
  <c r="A168" i="45"/>
  <c r="A167" i="45"/>
  <c r="A166" i="45"/>
  <c r="A165" i="45"/>
  <c r="A164" i="45"/>
  <c r="A163" i="45"/>
  <c r="R162" i="45"/>
  <c r="N162" i="45" s="1"/>
  <c r="R161" i="45"/>
  <c r="H162" i="45" s="1"/>
  <c r="AA160" i="45"/>
  <c r="AA158" i="45"/>
  <c r="V158" i="45"/>
  <c r="N159" i="45" s="1"/>
  <c r="U158" i="45"/>
  <c r="L159" i="45" s="1"/>
  <c r="T158" i="45"/>
  <c r="J159" i="45" s="1"/>
  <c r="R158" i="45"/>
  <c r="F159" i="45" s="1"/>
  <c r="X157" i="45"/>
  <c r="V157" i="45"/>
  <c r="N158" i="45" s="1"/>
  <c r="T157" i="45"/>
  <c r="J158" i="45" s="1"/>
  <c r="R157" i="45"/>
  <c r="F158" i="45" s="1"/>
  <c r="N157" i="45"/>
  <c r="L157" i="45"/>
  <c r="J157" i="45"/>
  <c r="H157" i="45"/>
  <c r="F157" i="45"/>
  <c r="D157" i="45"/>
  <c r="A157" i="45"/>
  <c r="T156" i="45"/>
  <c r="R156" i="45"/>
  <c r="A155" i="45"/>
  <c r="A154" i="45"/>
  <c r="A153" i="45"/>
  <c r="A152" i="45"/>
  <c r="A151" i="45"/>
  <c r="A150" i="45"/>
  <c r="A149" i="45"/>
  <c r="A148" i="45"/>
  <c r="R147" i="45"/>
  <c r="N147" i="45" s="1"/>
  <c r="R146" i="45"/>
  <c r="H147" i="45" s="1"/>
  <c r="AA145" i="45"/>
  <c r="AA143" i="45"/>
  <c r="V143" i="45"/>
  <c r="N144" i="45" s="1"/>
  <c r="U143" i="45"/>
  <c r="L144" i="45" s="1"/>
  <c r="T143" i="45"/>
  <c r="J144" i="45" s="1"/>
  <c r="R143" i="45"/>
  <c r="F144" i="45" s="1"/>
  <c r="N143" i="45"/>
  <c r="X142" i="45"/>
  <c r="V142" i="45"/>
  <c r="T142" i="45"/>
  <c r="J143" i="45" s="1"/>
  <c r="R142" i="45"/>
  <c r="F143" i="45" s="1"/>
  <c r="N142" i="45"/>
  <c r="L142" i="45"/>
  <c r="J142" i="45"/>
  <c r="H142" i="45"/>
  <c r="F142" i="45"/>
  <c r="D142" i="45"/>
  <c r="A142" i="45"/>
  <c r="T141" i="45"/>
  <c r="R141" i="45"/>
  <c r="A140" i="45"/>
  <c r="A139" i="45"/>
  <c r="A138" i="45"/>
  <c r="A137" i="45"/>
  <c r="A136" i="45"/>
  <c r="A135" i="45"/>
  <c r="A134" i="45"/>
  <c r="A133" i="45"/>
  <c r="R132" i="45"/>
  <c r="N132" i="45" s="1"/>
  <c r="H132" i="45"/>
  <c r="R131" i="45"/>
  <c r="AA130" i="45"/>
  <c r="AA128" i="45"/>
  <c r="V128" i="45"/>
  <c r="N129" i="45" s="1"/>
  <c r="U128" i="45"/>
  <c r="L129" i="45" s="1"/>
  <c r="T128" i="45"/>
  <c r="J129" i="45" s="1"/>
  <c r="R128" i="45"/>
  <c r="F129" i="45" s="1"/>
  <c r="X127" i="45"/>
  <c r="V127" i="45"/>
  <c r="N128" i="45" s="1"/>
  <c r="T127" i="45"/>
  <c r="J128" i="45" s="1"/>
  <c r="R127" i="45"/>
  <c r="F128" i="45" s="1"/>
  <c r="N127" i="45"/>
  <c r="L127" i="45"/>
  <c r="J127" i="45"/>
  <c r="H127" i="45"/>
  <c r="F127" i="45"/>
  <c r="D127" i="45"/>
  <c r="A127" i="45"/>
  <c r="T126" i="45"/>
  <c r="R126" i="45"/>
  <c r="A125" i="45"/>
  <c r="A124" i="45"/>
  <c r="A123" i="45"/>
  <c r="A122" i="45"/>
  <c r="A121" i="45"/>
  <c r="A120" i="45"/>
  <c r="A119" i="45"/>
  <c r="A118" i="45"/>
  <c r="R117" i="45"/>
  <c r="N117" i="45" s="1"/>
  <c r="R116" i="45"/>
  <c r="H117" i="45" s="1"/>
  <c r="AA115" i="45"/>
  <c r="F114" i="45"/>
  <c r="AA113" i="45"/>
  <c r="V113" i="45"/>
  <c r="N114" i="45" s="1"/>
  <c r="U113" i="45"/>
  <c r="L114" i="45" s="1"/>
  <c r="T113" i="45"/>
  <c r="J114" i="45" s="1"/>
  <c r="R113" i="45"/>
  <c r="X112" i="45"/>
  <c r="V112" i="45"/>
  <c r="N113" i="45" s="1"/>
  <c r="T112" i="45"/>
  <c r="J113" i="45" s="1"/>
  <c r="R112" i="45"/>
  <c r="F113" i="45" s="1"/>
  <c r="N112" i="45"/>
  <c r="L112" i="45"/>
  <c r="J112" i="45"/>
  <c r="H112" i="45"/>
  <c r="F112" i="45"/>
  <c r="D112" i="45"/>
  <c r="A112" i="45"/>
  <c r="T111" i="45"/>
  <c r="R111" i="45"/>
  <c r="C111" i="45" s="1"/>
  <c r="A111" i="45" s="1"/>
  <c r="A110" i="45"/>
  <c r="A109" i="45"/>
  <c r="A108" i="45"/>
  <c r="A107" i="45"/>
  <c r="A106" i="45"/>
  <c r="A105" i="45"/>
  <c r="A104" i="45"/>
  <c r="A103" i="45"/>
  <c r="R102" i="45"/>
  <c r="N102" i="45" s="1"/>
  <c r="R101" i="45"/>
  <c r="H102" i="45" s="1"/>
  <c r="AA100" i="45"/>
  <c r="AA98" i="45"/>
  <c r="V98" i="45"/>
  <c r="N99" i="45" s="1"/>
  <c r="U98" i="45"/>
  <c r="L99" i="45" s="1"/>
  <c r="T98" i="45"/>
  <c r="J99" i="45" s="1"/>
  <c r="R98" i="45"/>
  <c r="F99" i="45" s="1"/>
  <c r="X97" i="45"/>
  <c r="V97" i="45"/>
  <c r="N98" i="45" s="1"/>
  <c r="T97" i="45"/>
  <c r="J98" i="45" s="1"/>
  <c r="R97" i="45"/>
  <c r="F98" i="45" s="1"/>
  <c r="N97" i="45"/>
  <c r="L97" i="45"/>
  <c r="J97" i="45"/>
  <c r="H97" i="45"/>
  <c r="F97" i="45"/>
  <c r="D97" i="45"/>
  <c r="A97" i="45"/>
  <c r="T96" i="45"/>
  <c r="R96" i="45"/>
  <c r="A95" i="45"/>
  <c r="A94" i="45"/>
  <c r="A93" i="45"/>
  <c r="A92" i="45"/>
  <c r="A91" i="45"/>
  <c r="A90" i="45"/>
  <c r="A89" i="45"/>
  <c r="A88" i="45"/>
  <c r="R87" i="45"/>
  <c r="N87" i="45"/>
  <c r="H87" i="45"/>
  <c r="A87" i="45" s="1"/>
  <c r="R86" i="45"/>
  <c r="AA83" i="45"/>
  <c r="AA85" i="45" s="1"/>
  <c r="V83" i="45"/>
  <c r="N84" i="45" s="1"/>
  <c r="U83" i="45"/>
  <c r="L84" i="45" s="1"/>
  <c r="T83" i="45"/>
  <c r="J84" i="45" s="1"/>
  <c r="R83" i="45"/>
  <c r="F84" i="45" s="1"/>
  <c r="X82" i="45"/>
  <c r="V82" i="45"/>
  <c r="N83" i="45" s="1"/>
  <c r="T82" i="45"/>
  <c r="J83" i="45" s="1"/>
  <c r="R82" i="45"/>
  <c r="F83" i="45" s="1"/>
  <c r="N82" i="45"/>
  <c r="L82" i="45"/>
  <c r="J82" i="45"/>
  <c r="H82" i="45"/>
  <c r="F82" i="45"/>
  <c r="D82" i="45"/>
  <c r="A82" i="45"/>
  <c r="T81" i="45"/>
  <c r="R81" i="45"/>
  <c r="A80" i="45"/>
  <c r="A79" i="45"/>
  <c r="A78" i="45"/>
  <c r="A77" i="45"/>
  <c r="A76" i="45"/>
  <c r="A75" i="45"/>
  <c r="A74" i="45"/>
  <c r="A73" i="45"/>
  <c r="R72" i="45"/>
  <c r="N72" i="45" s="1"/>
  <c r="R71" i="45"/>
  <c r="H72" i="45" s="1"/>
  <c r="AA68" i="45"/>
  <c r="AA70" i="45" s="1"/>
  <c r="V68" i="45"/>
  <c r="N69" i="45" s="1"/>
  <c r="U68" i="45"/>
  <c r="L69" i="45" s="1"/>
  <c r="T68" i="45"/>
  <c r="J69" i="45" s="1"/>
  <c r="R68" i="45"/>
  <c r="F69" i="45" s="1"/>
  <c r="X67" i="45"/>
  <c r="V67" i="45"/>
  <c r="N68" i="45" s="1"/>
  <c r="T67" i="45"/>
  <c r="J68" i="45" s="1"/>
  <c r="R67" i="45"/>
  <c r="F68" i="45" s="1"/>
  <c r="N67" i="45"/>
  <c r="L67" i="45"/>
  <c r="J67" i="45"/>
  <c r="H67" i="45"/>
  <c r="F67" i="45"/>
  <c r="A67" i="45" s="1"/>
  <c r="D67" i="45"/>
  <c r="T66" i="45"/>
  <c r="R66" i="45"/>
  <c r="C66" i="45" s="1"/>
  <c r="A66" i="45" s="1"/>
  <c r="A65" i="45"/>
  <c r="A64" i="45"/>
  <c r="A63" i="45"/>
  <c r="A62" i="45"/>
  <c r="A61" i="45"/>
  <c r="A60" i="45"/>
  <c r="A59" i="45"/>
  <c r="A58" i="45"/>
  <c r="R57" i="45"/>
  <c r="N57" i="45" s="1"/>
  <c r="R56" i="45"/>
  <c r="H57" i="45" s="1"/>
  <c r="AA55" i="45"/>
  <c r="F54" i="45"/>
  <c r="AA53" i="45"/>
  <c r="V53" i="45"/>
  <c r="N54" i="45" s="1"/>
  <c r="U53" i="45"/>
  <c r="L54" i="45" s="1"/>
  <c r="T53" i="45"/>
  <c r="J54" i="45" s="1"/>
  <c r="R53" i="45"/>
  <c r="X52" i="45"/>
  <c r="V52" i="45"/>
  <c r="N53" i="45" s="1"/>
  <c r="T52" i="45"/>
  <c r="J53" i="45" s="1"/>
  <c r="R52" i="45"/>
  <c r="F53" i="45" s="1"/>
  <c r="N52" i="45"/>
  <c r="L52" i="45"/>
  <c r="J52" i="45"/>
  <c r="H52" i="45"/>
  <c r="F52" i="45"/>
  <c r="A52" i="45" s="1"/>
  <c r="D52" i="45"/>
  <c r="AZ51" i="45"/>
  <c r="R745" i="45" s="1"/>
  <c r="AY51" i="45"/>
  <c r="R744" i="45" s="1"/>
  <c r="N745" i="45" s="1"/>
  <c r="A745" i="45" s="1"/>
  <c r="AV51" i="45"/>
  <c r="AU51" i="45"/>
  <c r="X743" i="45" s="1"/>
  <c r="X745" i="45" s="1"/>
  <c r="T745" i="45" s="1"/>
  <c r="N746" i="45" s="1"/>
  <c r="A746" i="45" s="1"/>
  <c r="T51" i="45"/>
  <c r="R51" i="45"/>
  <c r="AZ50" i="45"/>
  <c r="R730" i="45" s="1"/>
  <c r="AY50" i="45"/>
  <c r="R729" i="45" s="1"/>
  <c r="N730" i="45" s="1"/>
  <c r="A730" i="45" s="1"/>
  <c r="AV50" i="45"/>
  <c r="AU50" i="45"/>
  <c r="X728" i="45" s="1"/>
  <c r="X730" i="45" s="1"/>
  <c r="T730" i="45" s="1"/>
  <c r="N731" i="45" s="1"/>
  <c r="A731" i="45" s="1"/>
  <c r="A50" i="45"/>
  <c r="AZ49" i="45"/>
  <c r="R715" i="45" s="1"/>
  <c r="AY49" i="45"/>
  <c r="R714" i="45" s="1"/>
  <c r="N715" i="45" s="1"/>
  <c r="A715" i="45" s="1"/>
  <c r="AW49" i="45"/>
  <c r="Z713" i="45" s="1"/>
  <c r="Z715" i="45" s="1"/>
  <c r="AV49" i="45"/>
  <c r="Y713" i="45" s="1"/>
  <c r="Y715" i="45" s="1"/>
  <c r="AU49" i="45"/>
  <c r="X713" i="45" s="1"/>
  <c r="X715" i="45" s="1"/>
  <c r="T715" i="45" s="1"/>
  <c r="N716" i="45" s="1"/>
  <c r="A716" i="45" s="1"/>
  <c r="A49" i="45"/>
  <c r="AZ48" i="45"/>
  <c r="R700" i="45" s="1"/>
  <c r="AY48" i="45"/>
  <c r="R699" i="45" s="1"/>
  <c r="N700" i="45" s="1"/>
  <c r="A700" i="45" s="1"/>
  <c r="AV48" i="45"/>
  <c r="AU48" i="45"/>
  <c r="X698" i="45" s="1"/>
  <c r="X700" i="45" s="1"/>
  <c r="T700" i="45" s="1"/>
  <c r="A48" i="45"/>
  <c r="AZ47" i="45"/>
  <c r="R685" i="45" s="1"/>
  <c r="AY47" i="45"/>
  <c r="R684" i="45" s="1"/>
  <c r="N685" i="45" s="1"/>
  <c r="A685" i="45" s="1"/>
  <c r="AW47" i="45"/>
  <c r="Z683" i="45" s="1"/>
  <c r="Z685" i="45" s="1"/>
  <c r="AV47" i="45"/>
  <c r="Y683" i="45" s="1"/>
  <c r="Y685" i="45" s="1"/>
  <c r="AU47" i="45"/>
  <c r="X683" i="45" s="1"/>
  <c r="X685" i="45" s="1"/>
  <c r="T685" i="45" s="1"/>
  <c r="N686" i="45" s="1"/>
  <c r="A686" i="45" s="1"/>
  <c r="A47" i="45"/>
  <c r="AZ46" i="45"/>
  <c r="R670" i="45" s="1"/>
  <c r="AY46" i="45"/>
  <c r="R669" i="45" s="1"/>
  <c r="N670" i="45" s="1"/>
  <c r="A670" i="45" s="1"/>
  <c r="AV46" i="45"/>
  <c r="AU46" i="45"/>
  <c r="X668" i="45" s="1"/>
  <c r="X670" i="45" s="1"/>
  <c r="T670" i="45" s="1"/>
  <c r="N671" i="45" s="1"/>
  <c r="A671" i="45" s="1"/>
  <c r="A46" i="45"/>
  <c r="AZ45" i="45"/>
  <c r="R655" i="45" s="1"/>
  <c r="AY45" i="45"/>
  <c r="R654" i="45" s="1"/>
  <c r="N655" i="45" s="1"/>
  <c r="A655" i="45" s="1"/>
  <c r="AW45" i="45"/>
  <c r="Z653" i="45" s="1"/>
  <c r="Z655" i="45" s="1"/>
  <c r="AV45" i="45"/>
  <c r="Y653" i="45" s="1"/>
  <c r="Y655" i="45" s="1"/>
  <c r="AU45" i="45"/>
  <c r="X653" i="45" s="1"/>
  <c r="X655" i="45" s="1"/>
  <c r="T655" i="45" s="1"/>
  <c r="N656" i="45" s="1"/>
  <c r="A656" i="45" s="1"/>
  <c r="A45" i="45"/>
  <c r="AZ44" i="45"/>
  <c r="R640" i="45" s="1"/>
  <c r="AY44" i="45"/>
  <c r="R639" i="45" s="1"/>
  <c r="N640" i="45" s="1"/>
  <c r="A640" i="45" s="1"/>
  <c r="AW44" i="45"/>
  <c r="Z638" i="45" s="1"/>
  <c r="Z640" i="45" s="1"/>
  <c r="AV44" i="45"/>
  <c r="Y638" i="45" s="1"/>
  <c r="Y640" i="45" s="1"/>
  <c r="AU44" i="45"/>
  <c r="X638" i="45" s="1"/>
  <c r="X640" i="45" s="1"/>
  <c r="T640" i="45" s="1"/>
  <c r="N641" i="45" s="1"/>
  <c r="A641" i="45" s="1"/>
  <c r="A44" i="45"/>
  <c r="AZ43" i="45"/>
  <c r="R625" i="45" s="1"/>
  <c r="AY43" i="45"/>
  <c r="R624" i="45" s="1"/>
  <c r="N625" i="45" s="1"/>
  <c r="A625" i="45" s="1"/>
  <c r="AV43" i="45"/>
  <c r="Y623" i="45" s="1"/>
  <c r="Y625" i="45" s="1"/>
  <c r="AU43" i="45"/>
  <c r="X623" i="45" s="1"/>
  <c r="X625" i="45" s="1"/>
  <c r="T625" i="45" s="1"/>
  <c r="A43" i="45"/>
  <c r="AZ42" i="45"/>
  <c r="R610" i="45" s="1"/>
  <c r="AY42" i="45"/>
  <c r="R609" i="45" s="1"/>
  <c r="N610" i="45" s="1"/>
  <c r="A610" i="45" s="1"/>
  <c r="AV42" i="45"/>
  <c r="AU42" i="45"/>
  <c r="X608" i="45" s="1"/>
  <c r="X610" i="45" s="1"/>
  <c r="T610" i="45" s="1"/>
  <c r="N611" i="45" s="1"/>
  <c r="A611" i="45" s="1"/>
  <c r="R42" i="45"/>
  <c r="N42" i="45" s="1"/>
  <c r="AZ41" i="45"/>
  <c r="R595" i="45" s="1"/>
  <c r="AY41" i="45"/>
  <c r="R594" i="45" s="1"/>
  <c r="N595" i="45" s="1"/>
  <c r="A595" i="45" s="1"/>
  <c r="AW41" i="45"/>
  <c r="Z593" i="45" s="1"/>
  <c r="Z595" i="45" s="1"/>
  <c r="AV41" i="45"/>
  <c r="Y593" i="45" s="1"/>
  <c r="Y595" i="45" s="1"/>
  <c r="AU41" i="45"/>
  <c r="X593" i="45" s="1"/>
  <c r="X595" i="45" s="1"/>
  <c r="T595" i="45" s="1"/>
  <c r="N596" i="45" s="1"/>
  <c r="A596" i="45" s="1"/>
  <c r="R41" i="45"/>
  <c r="H42" i="45" s="1"/>
  <c r="A42" i="45" s="1"/>
  <c r="AZ40" i="45"/>
  <c r="R580" i="45" s="1"/>
  <c r="AY40" i="45"/>
  <c r="R579" i="45" s="1"/>
  <c r="N580" i="45" s="1"/>
  <c r="A580" i="45" s="1"/>
  <c r="AV40" i="45"/>
  <c r="Y578" i="45" s="1"/>
  <c r="Y580" i="45" s="1"/>
  <c r="AU40" i="45"/>
  <c r="X578" i="45" s="1"/>
  <c r="X580" i="45" s="1"/>
  <c r="T580" i="45" s="1"/>
  <c r="AZ39" i="45"/>
  <c r="R565" i="45" s="1"/>
  <c r="AY39" i="45"/>
  <c r="R564" i="45" s="1"/>
  <c r="N565" i="45" s="1"/>
  <c r="A565" i="45" s="1"/>
  <c r="AV39" i="45"/>
  <c r="Y563" i="45" s="1"/>
  <c r="Y565" i="45" s="1"/>
  <c r="AU39" i="45"/>
  <c r="X563" i="45" s="1"/>
  <c r="X565" i="45" s="1"/>
  <c r="T565" i="45" s="1"/>
  <c r="AZ38" i="45"/>
  <c r="R550" i="45" s="1"/>
  <c r="AY38" i="45"/>
  <c r="R549" i="45" s="1"/>
  <c r="N550" i="45" s="1"/>
  <c r="A550" i="45" s="1"/>
  <c r="AV38" i="45"/>
  <c r="Y548" i="45" s="1"/>
  <c r="Y550" i="45" s="1"/>
  <c r="AU38" i="45"/>
  <c r="X548" i="45" s="1"/>
  <c r="X550" i="45" s="1"/>
  <c r="T550" i="45" s="1"/>
  <c r="N551" i="45" s="1"/>
  <c r="A551" i="45" s="1"/>
  <c r="AA38" i="45"/>
  <c r="AA40" i="45" s="1"/>
  <c r="V38" i="45"/>
  <c r="N39" i="45" s="1"/>
  <c r="U38" i="45"/>
  <c r="L39" i="45" s="1"/>
  <c r="T38" i="45"/>
  <c r="J39" i="45" s="1"/>
  <c r="R38" i="45"/>
  <c r="F39" i="45" s="1"/>
  <c r="AZ37" i="45"/>
  <c r="R535" i="45" s="1"/>
  <c r="AY37" i="45"/>
  <c r="R534" i="45" s="1"/>
  <c r="N535" i="45" s="1"/>
  <c r="A535" i="45" s="1"/>
  <c r="AV37" i="45"/>
  <c r="Y533" i="45" s="1"/>
  <c r="Y535" i="45" s="1"/>
  <c r="AU37" i="45"/>
  <c r="X533" i="45" s="1"/>
  <c r="X535" i="45" s="1"/>
  <c r="T535" i="45" s="1"/>
  <c r="X37" i="45"/>
  <c r="V37" i="45"/>
  <c r="N38" i="45" s="1"/>
  <c r="T37" i="45"/>
  <c r="J38" i="45" s="1"/>
  <c r="R37" i="45"/>
  <c r="F38" i="45" s="1"/>
  <c r="N37" i="45"/>
  <c r="L37" i="45"/>
  <c r="J37" i="45"/>
  <c r="H37" i="45"/>
  <c r="F37" i="45"/>
  <c r="D37" i="45"/>
  <c r="A37" i="45" s="1"/>
  <c r="AZ36" i="45"/>
  <c r="R520" i="45" s="1"/>
  <c r="AY36" i="45"/>
  <c r="R519" i="45" s="1"/>
  <c r="N520" i="45" s="1"/>
  <c r="A520" i="45" s="1"/>
  <c r="AW36" i="45"/>
  <c r="Z518" i="45" s="1"/>
  <c r="Z520" i="45" s="1"/>
  <c r="AV36" i="45"/>
  <c r="Y518" i="45" s="1"/>
  <c r="Y520" i="45" s="1"/>
  <c r="AU36" i="45"/>
  <c r="X518" i="45" s="1"/>
  <c r="X520" i="45" s="1"/>
  <c r="T520" i="45" s="1"/>
  <c r="N521" i="45" s="1"/>
  <c r="A521" i="45" s="1"/>
  <c r="T36" i="45"/>
  <c r="R36" i="45"/>
  <c r="AZ35" i="45"/>
  <c r="R505" i="45" s="1"/>
  <c r="AY35" i="45"/>
  <c r="R504" i="45" s="1"/>
  <c r="N505" i="45" s="1"/>
  <c r="A505" i="45" s="1"/>
  <c r="AW35" i="45"/>
  <c r="Z503" i="45" s="1"/>
  <c r="Z505" i="45" s="1"/>
  <c r="AV35" i="45"/>
  <c r="Y503" i="45" s="1"/>
  <c r="Y505" i="45" s="1"/>
  <c r="AU35" i="45"/>
  <c r="X503" i="45" s="1"/>
  <c r="X505" i="45" s="1"/>
  <c r="T505" i="45" s="1"/>
  <c r="N506" i="45" s="1"/>
  <c r="A506" i="45" s="1"/>
  <c r="A35" i="45"/>
  <c r="AZ34" i="45"/>
  <c r="R490" i="45" s="1"/>
  <c r="AY34" i="45"/>
  <c r="R489" i="45" s="1"/>
  <c r="N490" i="45" s="1"/>
  <c r="A490" i="45" s="1"/>
  <c r="AV34" i="45"/>
  <c r="Y488" i="45" s="1"/>
  <c r="Y490" i="45" s="1"/>
  <c r="AU34" i="45"/>
  <c r="X488" i="45" s="1"/>
  <c r="X490" i="45" s="1"/>
  <c r="T490" i="45" s="1"/>
  <c r="N491" i="45" s="1"/>
  <c r="A491" i="45" s="1"/>
  <c r="A34" i="45"/>
  <c r="AZ33" i="45"/>
  <c r="R475" i="45" s="1"/>
  <c r="AY33" i="45"/>
  <c r="R474" i="45" s="1"/>
  <c r="N475" i="45" s="1"/>
  <c r="A475" i="45" s="1"/>
  <c r="AW33" i="45"/>
  <c r="Z473" i="45" s="1"/>
  <c r="Z475" i="45" s="1"/>
  <c r="AV33" i="45"/>
  <c r="Y473" i="45" s="1"/>
  <c r="Y475" i="45" s="1"/>
  <c r="AU33" i="45"/>
  <c r="X473" i="45" s="1"/>
  <c r="X475" i="45" s="1"/>
  <c r="T475" i="45" s="1"/>
  <c r="N476" i="45" s="1"/>
  <c r="A476" i="45" s="1"/>
  <c r="A33" i="45"/>
  <c r="AZ32" i="45"/>
  <c r="R460" i="45" s="1"/>
  <c r="AY32" i="45"/>
  <c r="R459" i="45" s="1"/>
  <c r="N460" i="45" s="1"/>
  <c r="A460" i="45" s="1"/>
  <c r="AV32" i="45"/>
  <c r="Y458" i="45" s="1"/>
  <c r="Y460" i="45" s="1"/>
  <c r="AU32" i="45"/>
  <c r="X458" i="45" s="1"/>
  <c r="X460" i="45" s="1"/>
  <c r="T460" i="45" s="1"/>
  <c r="R457" i="45"/>
  <c r="F458" i="45" s="1"/>
  <c r="A32" i="45"/>
  <c r="AZ31" i="45"/>
  <c r="R445" i="45" s="1"/>
  <c r="AY31" i="45"/>
  <c r="R444" i="45" s="1"/>
  <c r="N445" i="45" s="1"/>
  <c r="A445" i="45" s="1"/>
  <c r="AW31" i="45"/>
  <c r="Z443" i="45" s="1"/>
  <c r="Z445" i="45" s="1"/>
  <c r="AV31" i="45"/>
  <c r="Y443" i="45" s="1"/>
  <c r="Y445" i="45" s="1"/>
  <c r="AU31" i="45"/>
  <c r="X443" i="45" s="1"/>
  <c r="X445" i="45" s="1"/>
  <c r="T445" i="45" s="1"/>
  <c r="N446" i="45" s="1"/>
  <c r="A446" i="45" s="1"/>
  <c r="A31" i="45"/>
  <c r="AZ30" i="45"/>
  <c r="R430" i="45" s="1"/>
  <c r="AY30" i="45"/>
  <c r="R429" i="45" s="1"/>
  <c r="N430" i="45" s="1"/>
  <c r="A430" i="45" s="1"/>
  <c r="AW30" i="45"/>
  <c r="Z428" i="45" s="1"/>
  <c r="Z430" i="45" s="1"/>
  <c r="AV30" i="45"/>
  <c r="Y428" i="45" s="1"/>
  <c r="Y430" i="45" s="1"/>
  <c r="AU30" i="45"/>
  <c r="X428" i="45" s="1"/>
  <c r="X430" i="45" s="1"/>
  <c r="T430" i="45" s="1"/>
  <c r="N431" i="45" s="1"/>
  <c r="A431" i="45" s="1"/>
  <c r="A30" i="45"/>
  <c r="AZ29" i="45"/>
  <c r="R415" i="45" s="1"/>
  <c r="AY29" i="45"/>
  <c r="R414" i="45" s="1"/>
  <c r="N415" i="45" s="1"/>
  <c r="A415" i="45" s="1"/>
  <c r="AW29" i="45"/>
  <c r="Z413" i="45" s="1"/>
  <c r="Z415" i="45" s="1"/>
  <c r="AV29" i="45"/>
  <c r="Y413" i="45" s="1"/>
  <c r="Y415" i="45" s="1"/>
  <c r="AU29" i="45"/>
  <c r="X413" i="45" s="1"/>
  <c r="X415" i="45" s="1"/>
  <c r="T415" i="45" s="1"/>
  <c r="N416" i="45" s="1"/>
  <c r="A416" i="45" s="1"/>
  <c r="A29" i="45"/>
  <c r="AZ28" i="45"/>
  <c r="R400" i="45" s="1"/>
  <c r="AY28" i="45"/>
  <c r="R399" i="45" s="1"/>
  <c r="N400" i="45" s="1"/>
  <c r="A400" i="45" s="1"/>
  <c r="AW28" i="45"/>
  <c r="Z398" i="45" s="1"/>
  <c r="Z400" i="45" s="1"/>
  <c r="AV28" i="45"/>
  <c r="Y398" i="45" s="1"/>
  <c r="Y400" i="45" s="1"/>
  <c r="AU28" i="45"/>
  <c r="X398" i="45" s="1"/>
  <c r="X400" i="45" s="1"/>
  <c r="T400" i="45" s="1"/>
  <c r="A28" i="45"/>
  <c r="AZ27" i="45"/>
  <c r="R385" i="45" s="1"/>
  <c r="AY27" i="45"/>
  <c r="R384" i="45" s="1"/>
  <c r="N385" i="45" s="1"/>
  <c r="A385" i="45" s="1"/>
  <c r="AW27" i="45"/>
  <c r="Z383" i="45" s="1"/>
  <c r="Z385" i="45" s="1"/>
  <c r="AV27" i="45"/>
  <c r="Y383" i="45" s="1"/>
  <c r="Y385" i="45" s="1"/>
  <c r="AU27" i="45"/>
  <c r="X383" i="45" s="1"/>
  <c r="X385" i="45" s="1"/>
  <c r="T385" i="45" s="1"/>
  <c r="N386" i="45" s="1"/>
  <c r="A386" i="45" s="1"/>
  <c r="R27" i="45"/>
  <c r="N27" i="45"/>
  <c r="AZ26" i="45"/>
  <c r="R370" i="45" s="1"/>
  <c r="AY26" i="45"/>
  <c r="R369" i="45" s="1"/>
  <c r="N370" i="45" s="1"/>
  <c r="A370" i="45" s="1"/>
  <c r="AV26" i="45"/>
  <c r="Y368" i="45" s="1"/>
  <c r="Y370" i="45" s="1"/>
  <c r="AU26" i="45"/>
  <c r="X368" i="45" s="1"/>
  <c r="X370" i="45" s="1"/>
  <c r="T370" i="45" s="1"/>
  <c r="N371" i="45" s="1"/>
  <c r="A371" i="45" s="1"/>
  <c r="R26" i="45"/>
  <c r="H27" i="45" s="1"/>
  <c r="AZ25" i="45"/>
  <c r="R355" i="45" s="1"/>
  <c r="AY25" i="45"/>
  <c r="R354" i="45" s="1"/>
  <c r="N355" i="45" s="1"/>
  <c r="A355" i="45" s="1"/>
  <c r="AV25" i="45"/>
  <c r="Y353" i="45" s="1"/>
  <c r="Y355" i="45" s="1"/>
  <c r="AU25" i="45"/>
  <c r="X353" i="45" s="1"/>
  <c r="X355" i="45" s="1"/>
  <c r="AZ24" i="45"/>
  <c r="R340" i="45" s="1"/>
  <c r="AY24" i="45"/>
  <c r="R339" i="45" s="1"/>
  <c r="N340" i="45" s="1"/>
  <c r="A340" i="45" s="1"/>
  <c r="AW24" i="45"/>
  <c r="Z338" i="45" s="1"/>
  <c r="Z340" i="45" s="1"/>
  <c r="AV24" i="45"/>
  <c r="Y338" i="45" s="1"/>
  <c r="Y340" i="45" s="1"/>
  <c r="AU24" i="45"/>
  <c r="X338" i="45" s="1"/>
  <c r="X340" i="45" s="1"/>
  <c r="T340" i="45" s="1"/>
  <c r="N341" i="45" s="1"/>
  <c r="A341" i="45" s="1"/>
  <c r="AZ23" i="45"/>
  <c r="R325" i="45" s="1"/>
  <c r="AY23" i="45"/>
  <c r="R324" i="45" s="1"/>
  <c r="N325" i="45" s="1"/>
  <c r="A325" i="45" s="1"/>
  <c r="AV23" i="45"/>
  <c r="Y323" i="45" s="1"/>
  <c r="Y325" i="45" s="1"/>
  <c r="AU23" i="45"/>
  <c r="X323" i="45" s="1"/>
  <c r="X325" i="45" s="1"/>
  <c r="T325" i="45" s="1"/>
  <c r="N326" i="45" s="1"/>
  <c r="A326" i="45" s="1"/>
  <c r="AA23" i="45"/>
  <c r="AA25" i="45" s="1"/>
  <c r="V23" i="45"/>
  <c r="N24" i="45" s="1"/>
  <c r="U23" i="45"/>
  <c r="L24" i="45" s="1"/>
  <c r="T23" i="45"/>
  <c r="J24" i="45" s="1"/>
  <c r="R23" i="45"/>
  <c r="F24" i="45" s="1"/>
  <c r="AZ22" i="45"/>
  <c r="R310" i="45" s="1"/>
  <c r="AY22" i="45"/>
  <c r="R309" i="45" s="1"/>
  <c r="N310" i="45" s="1"/>
  <c r="A310" i="45" s="1"/>
  <c r="AW22" i="45"/>
  <c r="Z308" i="45" s="1"/>
  <c r="Z310" i="45" s="1"/>
  <c r="AV22" i="45"/>
  <c r="Y308" i="45" s="1"/>
  <c r="Y310" i="45" s="1"/>
  <c r="AU22" i="45"/>
  <c r="X308" i="45" s="1"/>
  <c r="X310" i="45" s="1"/>
  <c r="T310" i="45" s="1"/>
  <c r="N311" i="45" s="1"/>
  <c r="A311" i="45" s="1"/>
  <c r="X22" i="45"/>
  <c r="V22" i="45"/>
  <c r="N23" i="45" s="1"/>
  <c r="T22" i="45"/>
  <c r="J23" i="45" s="1"/>
  <c r="R22" i="45"/>
  <c r="F23" i="45" s="1"/>
  <c r="N22" i="45"/>
  <c r="L22" i="45"/>
  <c r="J22" i="45"/>
  <c r="H22" i="45"/>
  <c r="F22" i="45"/>
  <c r="D22" i="45"/>
  <c r="A22" i="45" s="1"/>
  <c r="AZ21" i="45"/>
  <c r="R295" i="45" s="1"/>
  <c r="AY21" i="45"/>
  <c r="R294" i="45" s="1"/>
  <c r="N295" i="45" s="1"/>
  <c r="A295" i="45" s="1"/>
  <c r="AV21" i="45"/>
  <c r="AU21" i="45"/>
  <c r="X293" i="45" s="1"/>
  <c r="X295" i="45" s="1"/>
  <c r="T295" i="45" s="1"/>
  <c r="N296" i="45" s="1"/>
  <c r="A296" i="45" s="1"/>
  <c r="T21" i="45"/>
  <c r="R21" i="45"/>
  <c r="AZ20" i="45"/>
  <c r="R280" i="45" s="1"/>
  <c r="AY20" i="45"/>
  <c r="R279" i="45" s="1"/>
  <c r="N280" i="45" s="1"/>
  <c r="A280" i="45" s="1"/>
  <c r="AV20" i="45"/>
  <c r="Y278" i="45" s="1"/>
  <c r="Y280" i="45" s="1"/>
  <c r="AU20" i="45"/>
  <c r="X278" i="45" s="1"/>
  <c r="X280" i="45" s="1"/>
  <c r="T280" i="45" s="1"/>
  <c r="A20" i="45"/>
  <c r="AZ19" i="45"/>
  <c r="R265" i="45" s="1"/>
  <c r="AY19" i="45"/>
  <c r="R264" i="45" s="1"/>
  <c r="N265" i="45" s="1"/>
  <c r="A265" i="45" s="1"/>
  <c r="AV19" i="45"/>
  <c r="Y263" i="45" s="1"/>
  <c r="Y265" i="45" s="1"/>
  <c r="AU19" i="45"/>
  <c r="X263" i="45" s="1"/>
  <c r="X265" i="45" s="1"/>
  <c r="A19" i="45"/>
  <c r="AZ18" i="45"/>
  <c r="R250" i="45" s="1"/>
  <c r="AY18" i="45"/>
  <c r="R249" i="45" s="1"/>
  <c r="N250" i="45" s="1"/>
  <c r="A250" i="45" s="1"/>
  <c r="AV18" i="45"/>
  <c r="AW18" i="45" s="1"/>
  <c r="Z248" i="45" s="1"/>
  <c r="Z250" i="45" s="1"/>
  <c r="AU18" i="45"/>
  <c r="X248" i="45" s="1"/>
  <c r="X250" i="45" s="1"/>
  <c r="A18" i="45"/>
  <c r="AZ17" i="45"/>
  <c r="R235" i="45" s="1"/>
  <c r="AY17" i="45"/>
  <c r="R234" i="45" s="1"/>
  <c r="N235" i="45" s="1"/>
  <c r="A235" i="45" s="1"/>
  <c r="AV17" i="45"/>
  <c r="Y233" i="45" s="1"/>
  <c r="Y235" i="45" s="1"/>
  <c r="AU17" i="45"/>
  <c r="X233" i="45" s="1"/>
  <c r="X235" i="45" s="1"/>
  <c r="A17" i="45"/>
  <c r="AZ16" i="45"/>
  <c r="R220" i="45" s="1"/>
  <c r="AY16" i="45"/>
  <c r="R219" i="45" s="1"/>
  <c r="N220" i="45" s="1"/>
  <c r="A220" i="45" s="1"/>
  <c r="AV16" i="45"/>
  <c r="Y218" i="45" s="1"/>
  <c r="Y220" i="45" s="1"/>
  <c r="AU16" i="45"/>
  <c r="X218" i="45" s="1"/>
  <c r="X220" i="45" s="1"/>
  <c r="A16" i="45"/>
  <c r="AZ15" i="45"/>
  <c r="R205" i="45" s="1"/>
  <c r="AY15" i="45"/>
  <c r="R204" i="45" s="1"/>
  <c r="N205" i="45" s="1"/>
  <c r="A205" i="45" s="1"/>
  <c r="AV15" i="45"/>
  <c r="Y203" i="45" s="1"/>
  <c r="Y205" i="45" s="1"/>
  <c r="AU15" i="45"/>
  <c r="X203" i="45" s="1"/>
  <c r="X205" i="45" s="1"/>
  <c r="A15" i="45"/>
  <c r="AZ14" i="45"/>
  <c r="R190" i="45" s="1"/>
  <c r="AY14" i="45"/>
  <c r="R189" i="45" s="1"/>
  <c r="N190" i="45" s="1"/>
  <c r="A190" i="45" s="1"/>
  <c r="AV14" i="45"/>
  <c r="AW14" i="45" s="1"/>
  <c r="Z188" i="45" s="1"/>
  <c r="Z190" i="45" s="1"/>
  <c r="AU14" i="45"/>
  <c r="X188" i="45" s="1"/>
  <c r="X190" i="45" s="1"/>
  <c r="A14" i="45"/>
  <c r="AZ13" i="45"/>
  <c r="R175" i="45" s="1"/>
  <c r="AY13" i="45"/>
  <c r="R174" i="45" s="1"/>
  <c r="N175" i="45" s="1"/>
  <c r="A175" i="45" s="1"/>
  <c r="AV13" i="45"/>
  <c r="Y173" i="45" s="1"/>
  <c r="Y175" i="45" s="1"/>
  <c r="AU13" i="45"/>
  <c r="X173" i="45" s="1"/>
  <c r="X175" i="45" s="1"/>
  <c r="T175" i="45" s="1"/>
  <c r="A13" i="45"/>
  <c r="AZ12" i="45"/>
  <c r="R160" i="45" s="1"/>
  <c r="AY12" i="45"/>
  <c r="R159" i="45" s="1"/>
  <c r="N160" i="45" s="1"/>
  <c r="A160" i="45" s="1"/>
  <c r="AV12" i="45"/>
  <c r="AW12" i="45" s="1"/>
  <c r="Z158" i="45" s="1"/>
  <c r="Z160" i="45" s="1"/>
  <c r="AU12" i="45"/>
  <c r="X158" i="45" s="1"/>
  <c r="X160" i="45" s="1"/>
  <c r="T160" i="45" s="1"/>
  <c r="R12" i="45"/>
  <c r="N12" i="45" s="1"/>
  <c r="H12" i="45"/>
  <c r="AZ11" i="45"/>
  <c r="R145" i="45" s="1"/>
  <c r="AY11" i="45"/>
  <c r="R144" i="45" s="1"/>
  <c r="N145" i="45" s="1"/>
  <c r="A145" i="45" s="1"/>
  <c r="AV11" i="45"/>
  <c r="Y143" i="45" s="1"/>
  <c r="Y145" i="45" s="1"/>
  <c r="AU11" i="45"/>
  <c r="X143" i="45" s="1"/>
  <c r="X145" i="45" s="1"/>
  <c r="T145" i="45" s="1"/>
  <c r="N146" i="45" s="1"/>
  <c r="A146" i="45" s="1"/>
  <c r="R11" i="45"/>
  <c r="AZ10" i="45"/>
  <c r="R130" i="45" s="1"/>
  <c r="AY10" i="45"/>
  <c r="R129" i="45" s="1"/>
  <c r="N130" i="45" s="1"/>
  <c r="A130" i="45" s="1"/>
  <c r="AV10" i="45"/>
  <c r="Y128" i="45" s="1"/>
  <c r="Y130" i="45" s="1"/>
  <c r="AU10" i="45"/>
  <c r="X128" i="45" s="1"/>
  <c r="X130" i="45" s="1"/>
  <c r="T130" i="45" s="1"/>
  <c r="N131" i="45" s="1"/>
  <c r="A131" i="45" s="1"/>
  <c r="AZ9" i="45"/>
  <c r="R115" i="45" s="1"/>
  <c r="AY9" i="45"/>
  <c r="R114" i="45" s="1"/>
  <c r="N115" i="45" s="1"/>
  <c r="A115" i="45" s="1"/>
  <c r="AV9" i="45"/>
  <c r="Y113" i="45" s="1"/>
  <c r="Y115" i="45" s="1"/>
  <c r="AU9" i="45"/>
  <c r="X113" i="45" s="1"/>
  <c r="X115" i="45" s="1"/>
  <c r="T115" i="45" s="1"/>
  <c r="AZ8" i="45"/>
  <c r="R100" i="45" s="1"/>
  <c r="AY8" i="45"/>
  <c r="R99" i="45" s="1"/>
  <c r="N100" i="45" s="1"/>
  <c r="A100" i="45" s="1"/>
  <c r="AV8" i="45"/>
  <c r="Y98" i="45" s="1"/>
  <c r="Y100" i="45" s="1"/>
  <c r="AU8" i="45"/>
  <c r="X98" i="45" s="1"/>
  <c r="X100" i="45" s="1"/>
  <c r="AA8" i="45"/>
  <c r="AA10" i="45" s="1"/>
  <c r="V8" i="45"/>
  <c r="N9" i="45" s="1"/>
  <c r="U8" i="45"/>
  <c r="L9" i="45" s="1"/>
  <c r="T8" i="45"/>
  <c r="J9" i="45" s="1"/>
  <c r="R8" i="45"/>
  <c r="F9" i="45" s="1"/>
  <c r="AZ7" i="45"/>
  <c r="R85" i="45" s="1"/>
  <c r="AY7" i="45"/>
  <c r="R84" i="45" s="1"/>
  <c r="N85" i="45" s="1"/>
  <c r="A85" i="45" s="1"/>
  <c r="AV7" i="45"/>
  <c r="Y83" i="45" s="1"/>
  <c r="Y85" i="45" s="1"/>
  <c r="AU7" i="45"/>
  <c r="X83" i="45" s="1"/>
  <c r="X85" i="45" s="1"/>
  <c r="T85" i="45" s="1"/>
  <c r="X7" i="45"/>
  <c r="V7" i="45"/>
  <c r="N8" i="45" s="1"/>
  <c r="T7" i="45"/>
  <c r="J8" i="45" s="1"/>
  <c r="R7" i="45"/>
  <c r="F8" i="45" s="1"/>
  <c r="N7" i="45"/>
  <c r="L7" i="45"/>
  <c r="J7" i="45"/>
  <c r="H7" i="45"/>
  <c r="F7" i="45"/>
  <c r="D7" i="45"/>
  <c r="A7" i="45"/>
  <c r="AZ6" i="45"/>
  <c r="R70" i="45" s="1"/>
  <c r="AY6" i="45"/>
  <c r="R69" i="45" s="1"/>
  <c r="N70" i="45" s="1"/>
  <c r="A70" i="45" s="1"/>
  <c r="AV6" i="45"/>
  <c r="Y68" i="45" s="1"/>
  <c r="Y70" i="45" s="1"/>
  <c r="AU6" i="45"/>
  <c r="X68" i="45" s="1"/>
  <c r="X70" i="45" s="1"/>
  <c r="T70" i="45" s="1"/>
  <c r="T6" i="45"/>
  <c r="R6" i="45"/>
  <c r="AZ5" i="45"/>
  <c r="R55" i="45" s="1"/>
  <c r="AY5" i="45"/>
  <c r="R54" i="45" s="1"/>
  <c r="N55" i="45" s="1"/>
  <c r="A55" i="45" s="1"/>
  <c r="AW5" i="45"/>
  <c r="Z53" i="45" s="1"/>
  <c r="Z55" i="45" s="1"/>
  <c r="AV5" i="45"/>
  <c r="Y53" i="45" s="1"/>
  <c r="Y55" i="45" s="1"/>
  <c r="AU5" i="45"/>
  <c r="X53" i="45" s="1"/>
  <c r="X55" i="45" s="1"/>
  <c r="T55" i="45" s="1"/>
  <c r="N56" i="45" s="1"/>
  <c r="A56" i="45" s="1"/>
  <c r="AZ4" i="45"/>
  <c r="R40" i="45" s="1"/>
  <c r="AY4" i="45"/>
  <c r="R39" i="45" s="1"/>
  <c r="N40" i="45" s="1"/>
  <c r="A40" i="45" s="1"/>
  <c r="AV4" i="45"/>
  <c r="AW4" i="45" s="1"/>
  <c r="Z38" i="45" s="1"/>
  <c r="Z40" i="45" s="1"/>
  <c r="AU4" i="45"/>
  <c r="X38" i="45" s="1"/>
  <c r="X40" i="45" s="1"/>
  <c r="T40" i="45" s="1"/>
  <c r="N41" i="45" s="1"/>
  <c r="A41" i="45" s="1"/>
  <c r="AZ3" i="45"/>
  <c r="R25" i="45" s="1"/>
  <c r="AY3" i="45"/>
  <c r="R24" i="45" s="1"/>
  <c r="N25" i="45" s="1"/>
  <c r="A25" i="45" s="1"/>
  <c r="AV3" i="45"/>
  <c r="Y23" i="45" s="1"/>
  <c r="Y25" i="45" s="1"/>
  <c r="AU3" i="45"/>
  <c r="X23" i="45" s="1"/>
  <c r="X25" i="45" s="1"/>
  <c r="T25" i="45" s="1"/>
  <c r="N26" i="45" s="1"/>
  <c r="A26" i="45" s="1"/>
  <c r="AZ2" i="45"/>
  <c r="R10" i="45" s="1"/>
  <c r="AY2" i="45"/>
  <c r="R9" i="45" s="1"/>
  <c r="N10" i="45" s="1"/>
  <c r="A10" i="45" s="1"/>
  <c r="AV2" i="45"/>
  <c r="Y8" i="45" s="1"/>
  <c r="Y10" i="45" s="1"/>
  <c r="AU2" i="45"/>
  <c r="X8" i="45" s="1"/>
  <c r="X10" i="45" s="1"/>
  <c r="T10" i="45" s="1"/>
  <c r="N11" i="45" s="1"/>
  <c r="A11" i="45" s="1"/>
  <c r="A750" i="44"/>
  <c r="A749" i="44"/>
  <c r="A735" i="44"/>
  <c r="A734" i="44"/>
  <c r="A720" i="44"/>
  <c r="A719" i="44"/>
  <c r="A705" i="44"/>
  <c r="A704" i="44"/>
  <c r="A690" i="44"/>
  <c r="A689" i="44"/>
  <c r="A675" i="44"/>
  <c r="A674" i="44"/>
  <c r="A660" i="44"/>
  <c r="A659" i="44"/>
  <c r="A645" i="44"/>
  <c r="A644" i="44"/>
  <c r="A630" i="44"/>
  <c r="A629" i="44"/>
  <c r="A615" i="44"/>
  <c r="A614" i="44"/>
  <c r="A600" i="44"/>
  <c r="A599" i="44"/>
  <c r="A585" i="44"/>
  <c r="A584" i="44"/>
  <c r="A570" i="44"/>
  <c r="A569" i="44"/>
  <c r="A555" i="44"/>
  <c r="A554" i="44"/>
  <c r="A540" i="44"/>
  <c r="A539" i="44"/>
  <c r="A525" i="44"/>
  <c r="A524" i="44"/>
  <c r="A510" i="44"/>
  <c r="A509" i="44"/>
  <c r="A495" i="44"/>
  <c r="A494" i="44"/>
  <c r="A480" i="44"/>
  <c r="A479" i="44"/>
  <c r="A465" i="44"/>
  <c r="A464" i="44"/>
  <c r="A450" i="44"/>
  <c r="A449" i="44"/>
  <c r="A375" i="44"/>
  <c r="A374" i="44"/>
  <c r="A435" i="44"/>
  <c r="A434" i="44"/>
  <c r="A420" i="44"/>
  <c r="A419" i="44"/>
  <c r="A405" i="44"/>
  <c r="A404" i="44"/>
  <c r="A390" i="44"/>
  <c r="A389" i="44"/>
  <c r="A360" i="44"/>
  <c r="A359" i="44"/>
  <c r="A345" i="44"/>
  <c r="A344" i="44"/>
  <c r="A330" i="44"/>
  <c r="A329" i="44"/>
  <c r="A315" i="44"/>
  <c r="A314" i="44"/>
  <c r="A300" i="44"/>
  <c r="A299" i="44"/>
  <c r="A285" i="44"/>
  <c r="A284" i="44"/>
  <c r="A270" i="44"/>
  <c r="A269" i="44"/>
  <c r="A255" i="44"/>
  <c r="A254" i="44"/>
  <c r="A240" i="44"/>
  <c r="A239" i="44"/>
  <c r="A225" i="44"/>
  <c r="A224" i="44"/>
  <c r="A210" i="44"/>
  <c r="A209" i="44"/>
  <c r="A195" i="44"/>
  <c r="A194" i="44"/>
  <c r="A180" i="44"/>
  <c r="A179" i="44"/>
  <c r="A105" i="44"/>
  <c r="A104" i="44"/>
  <c r="A165" i="44"/>
  <c r="A164" i="44"/>
  <c r="A150" i="44"/>
  <c r="A149" i="44"/>
  <c r="A135" i="44"/>
  <c r="A134" i="44"/>
  <c r="A120" i="44"/>
  <c r="A119" i="44"/>
  <c r="A90" i="44"/>
  <c r="A89" i="44"/>
  <c r="A75" i="44"/>
  <c r="A74" i="44"/>
  <c r="A60" i="44"/>
  <c r="A59" i="44"/>
  <c r="A45" i="44"/>
  <c r="A44" i="44"/>
  <c r="A30" i="44"/>
  <c r="A29" i="44"/>
  <c r="A15" i="44"/>
  <c r="A14" i="44"/>
  <c r="AV2" i="44"/>
  <c r="Y8" i="49" l="1"/>
  <c r="Y10" i="49" s="1"/>
  <c r="AW9" i="49"/>
  <c r="Z113" i="49" s="1"/>
  <c r="Z115" i="49" s="1"/>
  <c r="N596" i="49"/>
  <c r="A596" i="49" s="1"/>
  <c r="N641" i="49"/>
  <c r="A641" i="49" s="1"/>
  <c r="N746" i="49"/>
  <c r="A746" i="49" s="1"/>
  <c r="C141" i="49"/>
  <c r="A141" i="49" s="1"/>
  <c r="C441" i="49"/>
  <c r="A441" i="49" s="1"/>
  <c r="A447" i="49"/>
  <c r="A492" i="49"/>
  <c r="A702" i="49"/>
  <c r="C381" i="49"/>
  <c r="A381" i="49" s="1"/>
  <c r="A402" i="49"/>
  <c r="C636" i="49"/>
  <c r="A636" i="49" s="1"/>
  <c r="C51" i="49"/>
  <c r="A51" i="49" s="1"/>
  <c r="A57" i="49"/>
  <c r="A147" i="49"/>
  <c r="C156" i="49"/>
  <c r="A156" i="49" s="1"/>
  <c r="C291" i="49"/>
  <c r="A291" i="49" s="1"/>
  <c r="A293" i="49"/>
  <c r="C561" i="49"/>
  <c r="A561" i="49" s="1"/>
  <c r="A582" i="49"/>
  <c r="AW9" i="51"/>
  <c r="Z113" i="51" s="1"/>
  <c r="Z115" i="51" s="1"/>
  <c r="C36" i="51"/>
  <c r="A36" i="51" s="1"/>
  <c r="C81" i="51"/>
  <c r="A81" i="51" s="1"/>
  <c r="C96" i="51"/>
  <c r="A96" i="51" s="1"/>
  <c r="A98" i="51"/>
  <c r="A282" i="51"/>
  <c r="A308" i="51"/>
  <c r="A342" i="51"/>
  <c r="A398" i="51"/>
  <c r="A458" i="51"/>
  <c r="A459" i="51"/>
  <c r="A462" i="51"/>
  <c r="A477" i="51"/>
  <c r="C561" i="51"/>
  <c r="A561" i="51" s="1"/>
  <c r="C576" i="51"/>
  <c r="A576" i="51" s="1"/>
  <c r="A657" i="51"/>
  <c r="A717" i="51"/>
  <c r="A474" i="51"/>
  <c r="N101" i="51"/>
  <c r="A101" i="51" s="1"/>
  <c r="A158" i="51"/>
  <c r="A233" i="51"/>
  <c r="A323" i="51"/>
  <c r="A368" i="51"/>
  <c r="A413" i="51"/>
  <c r="A552" i="51"/>
  <c r="A582" i="51"/>
  <c r="A597" i="51"/>
  <c r="N356" i="51"/>
  <c r="A356" i="51" s="1"/>
  <c r="N446" i="51"/>
  <c r="A446" i="51" s="1"/>
  <c r="N491" i="51"/>
  <c r="A491" i="51" s="1"/>
  <c r="N581" i="51"/>
  <c r="A581" i="51" s="1"/>
  <c r="A42" i="51"/>
  <c r="N611" i="51"/>
  <c r="A611" i="51" s="1"/>
  <c r="A147" i="51"/>
  <c r="C171" i="51"/>
  <c r="A171" i="51" s="1"/>
  <c r="A173" i="51"/>
  <c r="C186" i="51"/>
  <c r="A186" i="51" s="1"/>
  <c r="A218" i="51"/>
  <c r="A222" i="51"/>
  <c r="A248" i="51"/>
  <c r="C261" i="51"/>
  <c r="A261" i="51" s="1"/>
  <c r="A293" i="51"/>
  <c r="A387" i="51"/>
  <c r="C426" i="51"/>
  <c r="A426" i="51" s="1"/>
  <c r="A522" i="51"/>
  <c r="Y8" i="51"/>
  <c r="Y10" i="51" s="1"/>
  <c r="AW2" i="51"/>
  <c r="Z8" i="51" s="1"/>
  <c r="Z10" i="51" s="1"/>
  <c r="Y83" i="51"/>
  <c r="Y85" i="51" s="1"/>
  <c r="AW7" i="51"/>
  <c r="Z83" i="51" s="1"/>
  <c r="Z85" i="51" s="1"/>
  <c r="N71" i="51"/>
  <c r="A71" i="51" s="1"/>
  <c r="A414" i="51"/>
  <c r="A669" i="51"/>
  <c r="A353" i="51"/>
  <c r="A567" i="51"/>
  <c r="A249" i="51"/>
  <c r="A264" i="51"/>
  <c r="A624" i="51"/>
  <c r="A654" i="51"/>
  <c r="N56" i="51"/>
  <c r="A56" i="51" s="1"/>
  <c r="AW6" i="51"/>
  <c r="Z68" i="51" s="1"/>
  <c r="Z70" i="51" s="1"/>
  <c r="AW13" i="51"/>
  <c r="Z173" i="51" s="1"/>
  <c r="Z175" i="51" s="1"/>
  <c r="AW15" i="51"/>
  <c r="Z203" i="51" s="1"/>
  <c r="Z205" i="51" s="1"/>
  <c r="AW17" i="51"/>
  <c r="Z233" i="51" s="1"/>
  <c r="Z235" i="51" s="1"/>
  <c r="AW19" i="51"/>
  <c r="Z263" i="51" s="1"/>
  <c r="Z265" i="51" s="1"/>
  <c r="N296" i="51"/>
  <c r="A296" i="51" s="1"/>
  <c r="AW25" i="51"/>
  <c r="Z353" i="51" s="1"/>
  <c r="Z355" i="51" s="1"/>
  <c r="A518" i="51"/>
  <c r="N551" i="51"/>
  <c r="A551" i="51" s="1"/>
  <c r="N686" i="51"/>
  <c r="A686" i="51" s="1"/>
  <c r="N731" i="51"/>
  <c r="A731" i="51" s="1"/>
  <c r="A162" i="51"/>
  <c r="A234" i="51"/>
  <c r="A237" i="51"/>
  <c r="A309" i="51"/>
  <c r="A312" i="51"/>
  <c r="A324" i="51"/>
  <c r="C396" i="51"/>
  <c r="A396" i="51" s="1"/>
  <c r="C456" i="51"/>
  <c r="A456" i="51" s="1"/>
  <c r="A492" i="51"/>
  <c r="N26" i="51"/>
  <c r="A26" i="51" s="1"/>
  <c r="A24" i="51"/>
  <c r="A99" i="51"/>
  <c r="A174" i="51"/>
  <c r="A189" i="51"/>
  <c r="AW4" i="51"/>
  <c r="Z38" i="51" s="1"/>
  <c r="Z40" i="51" s="1"/>
  <c r="A9" i="51"/>
  <c r="N131" i="51"/>
  <c r="A131" i="51" s="1"/>
  <c r="A12" i="51"/>
  <c r="N521" i="51"/>
  <c r="A521" i="51" s="1"/>
  <c r="C51" i="51"/>
  <c r="A51" i="51" s="1"/>
  <c r="A128" i="51"/>
  <c r="A144" i="51"/>
  <c r="A203" i="51"/>
  <c r="A204" i="51"/>
  <c r="A207" i="51"/>
  <c r="A219" i="51"/>
  <c r="A278" i="51"/>
  <c r="A294" i="51"/>
  <c r="A327" i="51"/>
  <c r="A339" i="51"/>
  <c r="A384" i="51"/>
  <c r="C441" i="51"/>
  <c r="A441" i="51" s="1"/>
  <c r="A447" i="51"/>
  <c r="C651" i="51"/>
  <c r="A651" i="51" s="1"/>
  <c r="C681" i="51"/>
  <c r="A681" i="51" s="1"/>
  <c r="A699" i="51"/>
  <c r="A702" i="51"/>
  <c r="A39" i="51"/>
  <c r="C111" i="51"/>
  <c r="A111" i="51" s="1"/>
  <c r="C156" i="51"/>
  <c r="A156" i="51" s="1"/>
  <c r="A177" i="51"/>
  <c r="C231" i="51"/>
  <c r="A231" i="51" s="1"/>
  <c r="A252" i="51"/>
  <c r="A279" i="51"/>
  <c r="C306" i="51"/>
  <c r="A306" i="51" s="1"/>
  <c r="A354" i="51"/>
  <c r="A428" i="51"/>
  <c r="A444" i="51"/>
  <c r="C501" i="51"/>
  <c r="A501" i="51" s="1"/>
  <c r="C666" i="51"/>
  <c r="A666" i="51" s="1"/>
  <c r="A684" i="51"/>
  <c r="A687" i="51"/>
  <c r="A729" i="51"/>
  <c r="T10" i="51"/>
  <c r="N11" i="51" s="1"/>
  <c r="A11" i="51" s="1"/>
  <c r="A8" i="51"/>
  <c r="A23" i="51"/>
  <c r="AW5" i="51"/>
  <c r="Z53" i="51" s="1"/>
  <c r="Z55" i="51" s="1"/>
  <c r="N146" i="51"/>
  <c r="A146" i="51" s="1"/>
  <c r="AW21" i="51"/>
  <c r="Z293" i="51" s="1"/>
  <c r="Z295" i="51" s="1"/>
  <c r="AW22" i="51"/>
  <c r="Z308" i="51" s="1"/>
  <c r="Z310" i="51" s="1"/>
  <c r="Y23" i="51"/>
  <c r="Y25" i="51" s="1"/>
  <c r="AW24" i="51"/>
  <c r="Z338" i="51" s="1"/>
  <c r="Z340" i="51" s="1"/>
  <c r="AW27" i="51"/>
  <c r="Z383" i="51" s="1"/>
  <c r="Z385" i="51" s="1"/>
  <c r="N401" i="51"/>
  <c r="A401" i="51" s="1"/>
  <c r="Y428" i="51"/>
  <c r="Y430" i="51" s="1"/>
  <c r="AW30" i="51"/>
  <c r="Z428" i="51" s="1"/>
  <c r="Z430" i="51" s="1"/>
  <c r="Y518" i="51"/>
  <c r="Y520" i="51" s="1"/>
  <c r="AW36" i="51"/>
  <c r="Z518" i="51" s="1"/>
  <c r="Z520" i="51" s="1"/>
  <c r="AW43" i="51"/>
  <c r="Z623" i="51" s="1"/>
  <c r="Z625" i="51" s="1"/>
  <c r="N656" i="51"/>
  <c r="A656" i="51" s="1"/>
  <c r="AW47" i="51"/>
  <c r="Z683" i="51" s="1"/>
  <c r="Z685" i="51" s="1"/>
  <c r="N716" i="51"/>
  <c r="A716" i="51" s="1"/>
  <c r="A53" i="51"/>
  <c r="A69" i="51"/>
  <c r="A82" i="51"/>
  <c r="A87" i="51"/>
  <c r="A117" i="51"/>
  <c r="Y398" i="51"/>
  <c r="Y400" i="51" s="1"/>
  <c r="AW28" i="51"/>
  <c r="Z398" i="51" s="1"/>
  <c r="Z400" i="51" s="1"/>
  <c r="A54" i="51"/>
  <c r="A113" i="51"/>
  <c r="A114" i="51"/>
  <c r="A129" i="51"/>
  <c r="Y128" i="51"/>
  <c r="Y130" i="51" s="1"/>
  <c r="A143" i="51"/>
  <c r="AW8" i="51"/>
  <c r="Z98" i="51" s="1"/>
  <c r="Z100" i="51" s="1"/>
  <c r="AW11" i="51"/>
  <c r="Z143" i="51" s="1"/>
  <c r="Z145" i="51" s="1"/>
  <c r="AW31" i="51"/>
  <c r="Z443" i="51" s="1"/>
  <c r="Z445" i="51" s="1"/>
  <c r="N461" i="51"/>
  <c r="A461" i="51" s="1"/>
  <c r="Y488" i="51"/>
  <c r="Y490" i="51" s="1"/>
  <c r="AW34" i="51"/>
  <c r="Z488" i="51" s="1"/>
  <c r="Z490" i="51" s="1"/>
  <c r="A38" i="51"/>
  <c r="R532" i="51"/>
  <c r="F533" i="51" s="1"/>
  <c r="A533" i="51" s="1"/>
  <c r="AF38" i="51"/>
  <c r="AW38" i="51"/>
  <c r="Z548" i="51" s="1"/>
  <c r="Z550" i="51" s="1"/>
  <c r="Y608" i="51"/>
  <c r="Y610" i="51" s="1"/>
  <c r="AW42" i="51"/>
  <c r="Z608" i="51" s="1"/>
  <c r="Z610" i="51" s="1"/>
  <c r="Y668" i="51"/>
  <c r="Y670" i="51" s="1"/>
  <c r="AW46" i="51"/>
  <c r="Z668" i="51" s="1"/>
  <c r="Z670" i="51" s="1"/>
  <c r="Y728" i="51"/>
  <c r="Y730" i="51" s="1"/>
  <c r="AW50" i="51"/>
  <c r="Z728" i="51" s="1"/>
  <c r="Z730" i="51" s="1"/>
  <c r="A52" i="51"/>
  <c r="A72" i="51"/>
  <c r="A83" i="51"/>
  <c r="A102" i="51"/>
  <c r="A127" i="51"/>
  <c r="N176" i="51"/>
  <c r="A176" i="51" s="1"/>
  <c r="AW32" i="51"/>
  <c r="Z458" i="51" s="1"/>
  <c r="Z460" i="51" s="1"/>
  <c r="Y458" i="51"/>
  <c r="Y460" i="51" s="1"/>
  <c r="A68" i="51"/>
  <c r="A84" i="51"/>
  <c r="A159" i="51"/>
  <c r="C126" i="51"/>
  <c r="A126" i="51" s="1"/>
  <c r="C201" i="51"/>
  <c r="A201" i="51" s="1"/>
  <c r="C276" i="51"/>
  <c r="A276" i="51" s="1"/>
  <c r="A443" i="51"/>
  <c r="A369" i="51"/>
  <c r="C216" i="51"/>
  <c r="A216" i="51" s="1"/>
  <c r="A429" i="51"/>
  <c r="AW40" i="51"/>
  <c r="Z578" i="51" s="1"/>
  <c r="Z580" i="51" s="1"/>
  <c r="AW45" i="51"/>
  <c r="Z653" i="51" s="1"/>
  <c r="Z655" i="51" s="1"/>
  <c r="AW49" i="51"/>
  <c r="Z713" i="51" s="1"/>
  <c r="Z715" i="51" s="1"/>
  <c r="C141" i="51"/>
  <c r="A141" i="51" s="1"/>
  <c r="C246" i="51"/>
  <c r="A246" i="51" s="1"/>
  <c r="C291" i="51"/>
  <c r="A291" i="51" s="1"/>
  <c r="C321" i="51"/>
  <c r="A321" i="51" s="1"/>
  <c r="C336" i="51"/>
  <c r="A336" i="51" s="1"/>
  <c r="C351" i="51"/>
  <c r="A351" i="51" s="1"/>
  <c r="C366" i="51"/>
  <c r="A366" i="51" s="1"/>
  <c r="A399" i="51"/>
  <c r="A473" i="51"/>
  <c r="A489" i="51"/>
  <c r="A639" i="51"/>
  <c r="A732" i="51"/>
  <c r="A503" i="51"/>
  <c r="A519" i="51"/>
  <c r="A534" i="51"/>
  <c r="A549" i="51"/>
  <c r="A564" i="51"/>
  <c r="A579" i="51"/>
  <c r="A594" i="51"/>
  <c r="A609" i="51"/>
  <c r="A744" i="51"/>
  <c r="A488" i="51"/>
  <c r="A504" i="51"/>
  <c r="A627" i="51"/>
  <c r="A667" i="51"/>
  <c r="C741" i="51"/>
  <c r="A741" i="51" s="1"/>
  <c r="A622" i="51"/>
  <c r="A642" i="51"/>
  <c r="A652" i="51"/>
  <c r="A672" i="51"/>
  <c r="A682" i="51"/>
  <c r="C711" i="51"/>
  <c r="A711" i="51" s="1"/>
  <c r="C726" i="51"/>
  <c r="A726" i="51" s="1"/>
  <c r="A747" i="51"/>
  <c r="AW12" i="50"/>
  <c r="Z158" i="50" s="1"/>
  <c r="Z160" i="50" s="1"/>
  <c r="AW14" i="50"/>
  <c r="Z188" i="50" s="1"/>
  <c r="Z190" i="50" s="1"/>
  <c r="N206" i="50"/>
  <c r="A206" i="50" s="1"/>
  <c r="C21" i="50"/>
  <c r="A21" i="50" s="1"/>
  <c r="N26" i="50"/>
  <c r="A26" i="50" s="1"/>
  <c r="N326" i="50"/>
  <c r="A326" i="50" s="1"/>
  <c r="A9" i="50"/>
  <c r="AW13" i="50"/>
  <c r="Z173" i="50" s="1"/>
  <c r="Z175" i="50" s="1"/>
  <c r="AW18" i="50"/>
  <c r="Z248" i="50" s="1"/>
  <c r="Z250" i="50" s="1"/>
  <c r="N266" i="50"/>
  <c r="A266" i="50" s="1"/>
  <c r="AW4" i="50"/>
  <c r="Z38" i="50" s="1"/>
  <c r="Z40" i="50" s="1"/>
  <c r="C6" i="50"/>
  <c r="A6" i="50" s="1"/>
  <c r="AW6" i="50"/>
  <c r="Z68" i="50" s="1"/>
  <c r="Z70" i="50" s="1"/>
  <c r="AW16" i="50"/>
  <c r="Z218" i="50" s="1"/>
  <c r="Z220" i="50" s="1"/>
  <c r="N236" i="50"/>
  <c r="A236" i="50" s="1"/>
  <c r="A639" i="50"/>
  <c r="A699" i="50"/>
  <c r="A54" i="50"/>
  <c r="A174" i="50"/>
  <c r="A282" i="50"/>
  <c r="A297" i="50"/>
  <c r="A312" i="50"/>
  <c r="A327" i="50"/>
  <c r="A342" i="50"/>
  <c r="A357" i="50"/>
  <c r="A372" i="50"/>
  <c r="A414" i="50"/>
  <c r="A537" i="50"/>
  <c r="A552" i="50"/>
  <c r="A567" i="50"/>
  <c r="A582" i="50"/>
  <c r="A597" i="50"/>
  <c r="A612" i="50"/>
  <c r="A669" i="50"/>
  <c r="N641" i="50"/>
  <c r="A641" i="50" s="1"/>
  <c r="N746" i="50"/>
  <c r="A746" i="50" s="1"/>
  <c r="A113" i="50"/>
  <c r="A132" i="50"/>
  <c r="A162" i="50"/>
  <c r="A218" i="50"/>
  <c r="A219" i="50"/>
  <c r="C231" i="50"/>
  <c r="A231" i="50" s="1"/>
  <c r="A234" i="50"/>
  <c r="C276" i="50"/>
  <c r="A276" i="50" s="1"/>
  <c r="A278" i="50"/>
  <c r="A387" i="50"/>
  <c r="A399" i="50"/>
  <c r="A402" i="50"/>
  <c r="C426" i="50"/>
  <c r="A426" i="50" s="1"/>
  <c r="C441" i="50"/>
  <c r="A441" i="50" s="1"/>
  <c r="C456" i="50"/>
  <c r="A456" i="50" s="1"/>
  <c r="C471" i="50"/>
  <c r="A471" i="50" s="1"/>
  <c r="C486" i="50"/>
  <c r="A486" i="50" s="1"/>
  <c r="C501" i="50"/>
  <c r="A501" i="50" s="1"/>
  <c r="A507" i="50"/>
  <c r="A642" i="50"/>
  <c r="C666" i="50"/>
  <c r="A666" i="50" s="1"/>
  <c r="A687" i="50"/>
  <c r="A714" i="50"/>
  <c r="A744" i="50"/>
  <c r="N656" i="50"/>
  <c r="A656" i="50" s="1"/>
  <c r="A83" i="50"/>
  <c r="A98" i="50"/>
  <c r="A99" i="50"/>
  <c r="A114" i="50"/>
  <c r="A203" i="50"/>
  <c r="A263" i="50"/>
  <c r="A447" i="50"/>
  <c r="A477" i="50"/>
  <c r="A492" i="50"/>
  <c r="A729" i="50"/>
  <c r="A24" i="50"/>
  <c r="AW24" i="50"/>
  <c r="Z338" i="50" s="1"/>
  <c r="Z340" i="50" s="1"/>
  <c r="N356" i="50"/>
  <c r="A356" i="50" s="1"/>
  <c r="A42" i="50"/>
  <c r="A53" i="50"/>
  <c r="C66" i="50"/>
  <c r="A66" i="50" s="1"/>
  <c r="A68" i="50"/>
  <c r="A69" i="50"/>
  <c r="A84" i="50"/>
  <c r="A102" i="50"/>
  <c r="A143" i="50"/>
  <c r="A173" i="50"/>
  <c r="C186" i="50"/>
  <c r="A186" i="50" s="1"/>
  <c r="A188" i="50"/>
  <c r="A189" i="50"/>
  <c r="A204" i="50"/>
  <c r="A248" i="50"/>
  <c r="A249" i="50"/>
  <c r="A264" i="50"/>
  <c r="C291" i="50"/>
  <c r="A291" i="50" s="1"/>
  <c r="C306" i="50"/>
  <c r="A306" i="50" s="1"/>
  <c r="C321" i="50"/>
  <c r="A321" i="50" s="1"/>
  <c r="C336" i="50"/>
  <c r="A336" i="50" s="1"/>
  <c r="C351" i="50"/>
  <c r="A351" i="50" s="1"/>
  <c r="C366" i="50"/>
  <c r="A366" i="50" s="1"/>
  <c r="C381" i="50"/>
  <c r="A381" i="50" s="1"/>
  <c r="C531" i="50"/>
  <c r="A531" i="50" s="1"/>
  <c r="C546" i="50"/>
  <c r="A546" i="50" s="1"/>
  <c r="C561" i="50"/>
  <c r="A561" i="50" s="1"/>
  <c r="C576" i="50"/>
  <c r="A576" i="50" s="1"/>
  <c r="C591" i="50"/>
  <c r="A591" i="50" s="1"/>
  <c r="C606" i="50"/>
  <c r="A606" i="50" s="1"/>
  <c r="A627" i="50"/>
  <c r="A654" i="50"/>
  <c r="A702" i="50"/>
  <c r="AW19" i="50"/>
  <c r="Z263" i="50" s="1"/>
  <c r="Z265" i="50" s="1"/>
  <c r="Y263" i="50"/>
  <c r="Y265" i="50" s="1"/>
  <c r="Y323" i="50"/>
  <c r="Y325" i="50" s="1"/>
  <c r="AW23" i="50"/>
  <c r="Z323" i="50" s="1"/>
  <c r="Z325" i="50" s="1"/>
  <c r="Y713" i="50"/>
  <c r="Y715" i="50" s="1"/>
  <c r="AW49" i="50"/>
  <c r="Z713" i="50" s="1"/>
  <c r="Z715" i="50" s="1"/>
  <c r="AW2" i="50"/>
  <c r="Z8" i="50" s="1"/>
  <c r="Z10" i="50" s="1"/>
  <c r="T10" i="50" s="1"/>
  <c r="N11" i="50" s="1"/>
  <c r="A11" i="50" s="1"/>
  <c r="Y23" i="50"/>
  <c r="Y25" i="50" s="1"/>
  <c r="Y368" i="50"/>
  <c r="Y370" i="50" s="1"/>
  <c r="AW26" i="50"/>
  <c r="Z368" i="50" s="1"/>
  <c r="Z370" i="50" s="1"/>
  <c r="N446" i="50"/>
  <c r="A446" i="50" s="1"/>
  <c r="T190" i="50"/>
  <c r="N191" i="50" s="1"/>
  <c r="A191" i="50" s="1"/>
  <c r="AW11" i="50"/>
  <c r="Z143" i="50" s="1"/>
  <c r="Z145" i="50" s="1"/>
  <c r="Y143" i="50"/>
  <c r="Y145" i="50" s="1"/>
  <c r="AW15" i="50"/>
  <c r="Z203" i="50" s="1"/>
  <c r="Z205" i="50" s="1"/>
  <c r="Y203" i="50"/>
  <c r="Y205" i="50" s="1"/>
  <c r="N416" i="50"/>
  <c r="A416" i="50" s="1"/>
  <c r="Y533" i="50"/>
  <c r="Y535" i="50" s="1"/>
  <c r="AW37" i="50"/>
  <c r="Z533" i="50" s="1"/>
  <c r="Z535" i="50" s="1"/>
  <c r="N701" i="50"/>
  <c r="A701" i="50" s="1"/>
  <c r="A57" i="50"/>
  <c r="C81" i="50"/>
  <c r="A81" i="50" s="1"/>
  <c r="A87" i="50"/>
  <c r="C111" i="50"/>
  <c r="A111" i="50" s="1"/>
  <c r="A117" i="50"/>
  <c r="C141" i="50"/>
  <c r="A141" i="50" s="1"/>
  <c r="A147" i="50"/>
  <c r="C171" i="50"/>
  <c r="A171" i="50" s="1"/>
  <c r="A177" i="50"/>
  <c r="C201" i="50"/>
  <c r="A201" i="50" s="1"/>
  <c r="A207" i="50"/>
  <c r="A237" i="50"/>
  <c r="AW8" i="50"/>
  <c r="Z98" i="50" s="1"/>
  <c r="Z100" i="50" s="1"/>
  <c r="Y98" i="50"/>
  <c r="Y100" i="50" s="1"/>
  <c r="T100" i="50" s="1"/>
  <c r="N101" i="50" s="1"/>
  <c r="A101" i="50" s="1"/>
  <c r="AW10" i="50"/>
  <c r="Z128" i="50" s="1"/>
  <c r="Z130" i="50" s="1"/>
  <c r="Y128" i="50"/>
  <c r="Y130" i="50" s="1"/>
  <c r="T130" i="50" s="1"/>
  <c r="N131" i="50" s="1"/>
  <c r="A131" i="50" s="1"/>
  <c r="Y578" i="50"/>
  <c r="Y580" i="50" s="1"/>
  <c r="AW40" i="50"/>
  <c r="Z578" i="50" s="1"/>
  <c r="Z580" i="50" s="1"/>
  <c r="AW17" i="50"/>
  <c r="Z233" i="50" s="1"/>
  <c r="Z235" i="50" s="1"/>
  <c r="Y233" i="50"/>
  <c r="Y235" i="50" s="1"/>
  <c r="N596" i="50"/>
  <c r="A596" i="50" s="1"/>
  <c r="Y653" i="50"/>
  <c r="Y655" i="50" s="1"/>
  <c r="AW45" i="50"/>
  <c r="Z653" i="50" s="1"/>
  <c r="Z655" i="50" s="1"/>
  <c r="A23" i="50"/>
  <c r="Y353" i="50"/>
  <c r="Y355" i="50" s="1"/>
  <c r="AW25" i="50"/>
  <c r="Z353" i="50" s="1"/>
  <c r="Z355" i="50" s="1"/>
  <c r="C36" i="50"/>
  <c r="A36" i="50" s="1"/>
  <c r="A39" i="50"/>
  <c r="T55" i="50"/>
  <c r="N56" i="50" s="1"/>
  <c r="A56" i="50" s="1"/>
  <c r="T115" i="50"/>
  <c r="N116" i="50" s="1"/>
  <c r="A116" i="50" s="1"/>
  <c r="A267" i="50"/>
  <c r="AW27" i="50"/>
  <c r="Z383" i="50" s="1"/>
  <c r="Z385" i="50" s="1"/>
  <c r="AW29" i="50"/>
  <c r="Z413" i="50" s="1"/>
  <c r="Z415" i="50" s="1"/>
  <c r="AW31" i="50"/>
  <c r="Z443" i="50" s="1"/>
  <c r="Z445" i="50" s="1"/>
  <c r="AW33" i="50"/>
  <c r="Z473" i="50" s="1"/>
  <c r="Z475" i="50" s="1"/>
  <c r="AW35" i="50"/>
  <c r="Z503" i="50" s="1"/>
  <c r="Z505" i="50" s="1"/>
  <c r="AF37" i="50"/>
  <c r="AW41" i="50"/>
  <c r="Z593" i="50" s="1"/>
  <c r="Z595" i="50" s="1"/>
  <c r="AW44" i="50"/>
  <c r="Z638" i="50" s="1"/>
  <c r="Z640" i="50" s="1"/>
  <c r="AW48" i="50"/>
  <c r="Z698" i="50" s="1"/>
  <c r="Z700" i="50" s="1"/>
  <c r="AW51" i="50"/>
  <c r="Z743" i="50" s="1"/>
  <c r="Z745" i="50" s="1"/>
  <c r="A279" i="50"/>
  <c r="A294" i="50"/>
  <c r="A309" i="50"/>
  <c r="A324" i="50"/>
  <c r="A339" i="50"/>
  <c r="A354" i="50"/>
  <c r="A369" i="50"/>
  <c r="A384" i="50"/>
  <c r="A293" i="50"/>
  <c r="A308" i="50"/>
  <c r="A323" i="50"/>
  <c r="A338" i="50"/>
  <c r="A353" i="50"/>
  <c r="A368" i="50"/>
  <c r="A383" i="50"/>
  <c r="A428" i="50"/>
  <c r="A432" i="50"/>
  <c r="A474" i="50"/>
  <c r="A489" i="50"/>
  <c r="A504" i="50"/>
  <c r="A459" i="50"/>
  <c r="A519" i="50"/>
  <c r="A444" i="50"/>
  <c r="A458" i="50"/>
  <c r="A462" i="50"/>
  <c r="A429" i="50"/>
  <c r="A534" i="50"/>
  <c r="A549" i="50"/>
  <c r="A564" i="50"/>
  <c r="A579" i="50"/>
  <c r="A594" i="50"/>
  <c r="A609" i="50"/>
  <c r="C741" i="50"/>
  <c r="A741" i="50" s="1"/>
  <c r="A517" i="50"/>
  <c r="A522" i="50"/>
  <c r="A717" i="50"/>
  <c r="A622" i="50"/>
  <c r="A637" i="50"/>
  <c r="A697" i="50"/>
  <c r="A742" i="50"/>
  <c r="A672" i="50"/>
  <c r="A682" i="50"/>
  <c r="C711" i="50"/>
  <c r="A711" i="50" s="1"/>
  <c r="A747" i="50"/>
  <c r="N71" i="49"/>
  <c r="A71" i="49" s="1"/>
  <c r="AW13" i="49"/>
  <c r="Z173" i="49" s="1"/>
  <c r="Z175" i="49" s="1"/>
  <c r="N626" i="49"/>
  <c r="A626" i="49" s="1"/>
  <c r="A53" i="49"/>
  <c r="C96" i="49"/>
  <c r="A96" i="49" s="1"/>
  <c r="A207" i="49"/>
  <c r="A222" i="49"/>
  <c r="C246" i="49"/>
  <c r="A246" i="49" s="1"/>
  <c r="A282" i="49"/>
  <c r="C306" i="49"/>
  <c r="A306" i="49" s="1"/>
  <c r="C606" i="49"/>
  <c r="A606" i="49" s="1"/>
  <c r="T115" i="49"/>
  <c r="N116" i="49" s="1"/>
  <c r="A116" i="49" s="1"/>
  <c r="A72" i="49"/>
  <c r="A642" i="49"/>
  <c r="N86" i="49"/>
  <c r="A86" i="49" s="1"/>
  <c r="N266" i="49"/>
  <c r="A266" i="49" s="1"/>
  <c r="N341" i="49"/>
  <c r="A341" i="49" s="1"/>
  <c r="N386" i="49"/>
  <c r="A386" i="49" s="1"/>
  <c r="N551" i="49"/>
  <c r="A551" i="49" s="1"/>
  <c r="N566" i="49"/>
  <c r="A566" i="49" s="1"/>
  <c r="N686" i="49"/>
  <c r="A686" i="49" s="1"/>
  <c r="C126" i="49"/>
  <c r="A126" i="49" s="1"/>
  <c r="A177" i="49"/>
  <c r="C216" i="49"/>
  <c r="A216" i="49" s="1"/>
  <c r="A237" i="49"/>
  <c r="A297" i="49"/>
  <c r="C336" i="49"/>
  <c r="A336" i="49" s="1"/>
  <c r="A473" i="49"/>
  <c r="A672" i="49"/>
  <c r="Y398" i="49"/>
  <c r="Y400" i="49" s="1"/>
  <c r="AW28" i="49"/>
  <c r="Z398" i="49" s="1"/>
  <c r="Z400" i="49" s="1"/>
  <c r="A99" i="49"/>
  <c r="A264" i="49"/>
  <c r="A308" i="49"/>
  <c r="A342" i="49"/>
  <c r="Y338" i="49"/>
  <c r="Y340" i="49" s="1"/>
  <c r="AW24" i="49"/>
  <c r="Z338" i="49" s="1"/>
  <c r="Z340" i="49" s="1"/>
  <c r="A68" i="49"/>
  <c r="A189" i="49"/>
  <c r="Y203" i="49"/>
  <c r="Y205" i="49" s="1"/>
  <c r="AW15" i="49"/>
  <c r="Z203" i="49" s="1"/>
  <c r="Z205" i="49" s="1"/>
  <c r="A83" i="49"/>
  <c r="A233" i="49"/>
  <c r="A278" i="49"/>
  <c r="A279" i="49"/>
  <c r="A387" i="49"/>
  <c r="A729" i="49"/>
  <c r="N221" i="49"/>
  <c r="A221" i="49" s="1"/>
  <c r="A27" i="49"/>
  <c r="N416" i="49"/>
  <c r="A416" i="49" s="1"/>
  <c r="N701" i="49"/>
  <c r="A701" i="49" s="1"/>
  <c r="A489" i="49"/>
  <c r="A504" i="49"/>
  <c r="A534" i="49"/>
  <c r="A564" i="49"/>
  <c r="A609" i="49"/>
  <c r="A624" i="49"/>
  <c r="A627" i="49"/>
  <c r="C651" i="49"/>
  <c r="A651" i="49" s="1"/>
  <c r="A669" i="49"/>
  <c r="A687" i="49"/>
  <c r="A518" i="49"/>
  <c r="A42" i="49"/>
  <c r="C111" i="49"/>
  <c r="A111" i="49" s="1"/>
  <c r="A128" i="49"/>
  <c r="A132" i="49"/>
  <c r="A192" i="49"/>
  <c r="C516" i="49"/>
  <c r="A516" i="49" s="1"/>
  <c r="C546" i="49"/>
  <c r="A546" i="49" s="1"/>
  <c r="C576" i="49"/>
  <c r="A576" i="49" s="1"/>
  <c r="A714" i="49"/>
  <c r="A8" i="49"/>
  <c r="AW7" i="49"/>
  <c r="Z83" i="49" s="1"/>
  <c r="Z85" i="49" s="1"/>
  <c r="N146" i="49"/>
  <c r="A146" i="49" s="1"/>
  <c r="N161" i="49"/>
  <c r="A161" i="49" s="1"/>
  <c r="AW19" i="49"/>
  <c r="Z263" i="49" s="1"/>
  <c r="Z265" i="49" s="1"/>
  <c r="N281" i="49"/>
  <c r="A281" i="49" s="1"/>
  <c r="C21" i="49"/>
  <c r="A21" i="49" s="1"/>
  <c r="AW21" i="49"/>
  <c r="Z293" i="49" s="1"/>
  <c r="Z295" i="49" s="1"/>
  <c r="AW27" i="49"/>
  <c r="Z383" i="49" s="1"/>
  <c r="Z385" i="49" s="1"/>
  <c r="N476" i="49"/>
  <c r="A476" i="49" s="1"/>
  <c r="A98" i="49"/>
  <c r="A102" i="49"/>
  <c r="C411" i="49"/>
  <c r="A411" i="49" s="1"/>
  <c r="C501" i="49"/>
  <c r="A501" i="49" s="1"/>
  <c r="A503" i="49"/>
  <c r="A519" i="49"/>
  <c r="A549" i="49"/>
  <c r="A579" i="49"/>
  <c r="A597" i="49"/>
  <c r="C621" i="49"/>
  <c r="A621" i="49" s="1"/>
  <c r="A639" i="49"/>
  <c r="A657" i="49"/>
  <c r="C681" i="49"/>
  <c r="A681" i="49" s="1"/>
  <c r="A717" i="49"/>
  <c r="A732" i="49"/>
  <c r="A54" i="49"/>
  <c r="A69" i="49"/>
  <c r="A84" i="49"/>
  <c r="A9" i="49"/>
  <c r="A24" i="49"/>
  <c r="A39" i="49"/>
  <c r="A113" i="49"/>
  <c r="A114" i="49"/>
  <c r="T10" i="49"/>
  <c r="N11" i="49" s="1"/>
  <c r="A11" i="49" s="1"/>
  <c r="A38" i="49"/>
  <c r="A129" i="49"/>
  <c r="AW3" i="49"/>
  <c r="Z23" i="49" s="1"/>
  <c r="Z25" i="49" s="1"/>
  <c r="AW8" i="49"/>
  <c r="Z98" i="49" s="1"/>
  <c r="Z100" i="49" s="1"/>
  <c r="T100" i="49" s="1"/>
  <c r="N101" i="49" s="1"/>
  <c r="A101" i="49" s="1"/>
  <c r="AW5" i="49"/>
  <c r="Z53" i="49" s="1"/>
  <c r="Z55" i="49" s="1"/>
  <c r="T55" i="49" s="1"/>
  <c r="N56" i="49" s="1"/>
  <c r="A56" i="49" s="1"/>
  <c r="Y158" i="49"/>
  <c r="Y160" i="49" s="1"/>
  <c r="A174" i="49"/>
  <c r="A188" i="49"/>
  <c r="A218" i="49"/>
  <c r="A234" i="49"/>
  <c r="A248" i="49"/>
  <c r="A252" i="49"/>
  <c r="A294" i="49"/>
  <c r="A312" i="49"/>
  <c r="Y38" i="49"/>
  <c r="Y40" i="49" s="1"/>
  <c r="T40" i="49" s="1"/>
  <c r="N41" i="49" s="1"/>
  <c r="A41" i="49" s="1"/>
  <c r="A143" i="49"/>
  <c r="A203" i="49"/>
  <c r="A339" i="49"/>
  <c r="AW29" i="49"/>
  <c r="Z413" i="49" s="1"/>
  <c r="Z415" i="49" s="1"/>
  <c r="AW31" i="49"/>
  <c r="Z443" i="49" s="1"/>
  <c r="Z445" i="49" s="1"/>
  <c r="AW33" i="49"/>
  <c r="Z473" i="49" s="1"/>
  <c r="Z475" i="49" s="1"/>
  <c r="AW35" i="49"/>
  <c r="Z503" i="49" s="1"/>
  <c r="Z505" i="49" s="1"/>
  <c r="AF37" i="49"/>
  <c r="AW41" i="49"/>
  <c r="Z593" i="49" s="1"/>
  <c r="Z595" i="49" s="1"/>
  <c r="AW44" i="49"/>
  <c r="Z638" i="49" s="1"/>
  <c r="Z640" i="49" s="1"/>
  <c r="AW48" i="49"/>
  <c r="Z698" i="49" s="1"/>
  <c r="Z700" i="49" s="1"/>
  <c r="AW51" i="49"/>
  <c r="Z743" i="49" s="1"/>
  <c r="Z745" i="49" s="1"/>
  <c r="A144" i="49"/>
  <c r="A158" i="49"/>
  <c r="Y188" i="49"/>
  <c r="Y190" i="49" s="1"/>
  <c r="T190" i="49" s="1"/>
  <c r="N191" i="49" s="1"/>
  <c r="A191" i="49" s="1"/>
  <c r="A204" i="49"/>
  <c r="A219" i="49"/>
  <c r="A324" i="49"/>
  <c r="A338" i="49"/>
  <c r="AW10" i="49"/>
  <c r="Z128" i="49" s="1"/>
  <c r="Z130" i="49" s="1"/>
  <c r="T130" i="49" s="1"/>
  <c r="N131" i="49" s="1"/>
  <c r="A131" i="49" s="1"/>
  <c r="AW11" i="49"/>
  <c r="Z143" i="49" s="1"/>
  <c r="Z145" i="49" s="1"/>
  <c r="AW16" i="49"/>
  <c r="Z218" i="49" s="1"/>
  <c r="Z220" i="49" s="1"/>
  <c r="AW18" i="49"/>
  <c r="Z248" i="49" s="1"/>
  <c r="Z250" i="49" s="1"/>
  <c r="AW20" i="49"/>
  <c r="Z278" i="49" s="1"/>
  <c r="Z280" i="49" s="1"/>
  <c r="AW38" i="49"/>
  <c r="Z548" i="49" s="1"/>
  <c r="Z550" i="49" s="1"/>
  <c r="AW39" i="49"/>
  <c r="Z563" i="49" s="1"/>
  <c r="Z565" i="49" s="1"/>
  <c r="AW43" i="49"/>
  <c r="Z623" i="49" s="1"/>
  <c r="Z625" i="49" s="1"/>
  <c r="AW47" i="49"/>
  <c r="Z683" i="49" s="1"/>
  <c r="Z685" i="49" s="1"/>
  <c r="A159" i="49"/>
  <c r="A173" i="49"/>
  <c r="A249" i="49"/>
  <c r="A263" i="49"/>
  <c r="A267" i="49"/>
  <c r="A309" i="49"/>
  <c r="A323" i="49"/>
  <c r="A327" i="49"/>
  <c r="A369" i="49"/>
  <c r="A382" i="49"/>
  <c r="A413" i="49"/>
  <c r="A429" i="49"/>
  <c r="A458" i="49"/>
  <c r="A477" i="49"/>
  <c r="A354" i="49"/>
  <c r="A398" i="49"/>
  <c r="A414" i="49"/>
  <c r="A372" i="49"/>
  <c r="A383" i="49"/>
  <c r="A399" i="49"/>
  <c r="A412" i="49"/>
  <c r="A432" i="49"/>
  <c r="A443" i="49"/>
  <c r="A444" i="49"/>
  <c r="A459" i="49"/>
  <c r="A462" i="49"/>
  <c r="A353" i="49"/>
  <c r="A357" i="49"/>
  <c r="A368" i="49"/>
  <c r="A384" i="49"/>
  <c r="A397" i="49"/>
  <c r="A417" i="49"/>
  <c r="A428" i="49"/>
  <c r="A474" i="49"/>
  <c r="A488" i="49"/>
  <c r="C471" i="49"/>
  <c r="A471" i="49" s="1"/>
  <c r="C486" i="49"/>
  <c r="A486" i="49" s="1"/>
  <c r="A594" i="49"/>
  <c r="A684" i="49"/>
  <c r="A744" i="49"/>
  <c r="A507" i="49"/>
  <c r="A522" i="49"/>
  <c r="A537" i="49"/>
  <c r="A552" i="49"/>
  <c r="A567" i="49"/>
  <c r="A654" i="49"/>
  <c r="A699" i="49"/>
  <c r="A747" i="49"/>
  <c r="C696" i="49"/>
  <c r="A696" i="49" s="1"/>
  <c r="C711" i="49"/>
  <c r="A711" i="49" s="1"/>
  <c r="C726" i="49"/>
  <c r="A726" i="49" s="1"/>
  <c r="N86" i="48"/>
  <c r="A86" i="48" s="1"/>
  <c r="A38" i="48"/>
  <c r="Y68" i="48"/>
  <c r="Y70" i="48" s="1"/>
  <c r="A113" i="48"/>
  <c r="A173" i="48"/>
  <c r="A447" i="48"/>
  <c r="A624" i="48"/>
  <c r="Y8" i="48"/>
  <c r="Y10" i="48" s="1"/>
  <c r="A42" i="48"/>
  <c r="N626" i="48"/>
  <c r="A626" i="48" s="1"/>
  <c r="A53" i="48"/>
  <c r="C186" i="48"/>
  <c r="A186" i="48" s="1"/>
  <c r="A233" i="48"/>
  <c r="A282" i="48"/>
  <c r="C306" i="48"/>
  <c r="A306" i="48" s="1"/>
  <c r="C336" i="48"/>
  <c r="A336" i="48" s="1"/>
  <c r="C351" i="48"/>
  <c r="A351" i="48" s="1"/>
  <c r="Y353" i="48"/>
  <c r="Y355" i="48" s="1"/>
  <c r="C396" i="48"/>
  <c r="A396" i="48" s="1"/>
  <c r="C576" i="48"/>
  <c r="A576" i="48" s="1"/>
  <c r="A102" i="48"/>
  <c r="A162" i="48"/>
  <c r="N101" i="48"/>
  <c r="A101" i="48" s="1"/>
  <c r="Y23" i="48"/>
  <c r="Y25" i="48" s="1"/>
  <c r="AW24" i="48"/>
  <c r="Z338" i="48" s="1"/>
  <c r="Z340" i="48" s="1"/>
  <c r="AW27" i="48"/>
  <c r="Z383" i="48" s="1"/>
  <c r="Z385" i="48" s="1"/>
  <c r="N446" i="48"/>
  <c r="A446" i="48" s="1"/>
  <c r="N551" i="48"/>
  <c r="A551" i="48" s="1"/>
  <c r="C81" i="48"/>
  <c r="A81" i="48" s="1"/>
  <c r="C96" i="48"/>
  <c r="A96" i="48" s="1"/>
  <c r="Y128" i="48"/>
  <c r="Y130" i="48" s="1"/>
  <c r="C156" i="48"/>
  <c r="A156" i="48" s="1"/>
  <c r="A222" i="48"/>
  <c r="C246" i="48"/>
  <c r="A246" i="48" s="1"/>
  <c r="A293" i="48"/>
  <c r="A342" i="48"/>
  <c r="A387" i="48"/>
  <c r="C411" i="48"/>
  <c r="A411" i="48" s="1"/>
  <c r="A443" i="48"/>
  <c r="C471" i="48"/>
  <c r="A471" i="48" s="1"/>
  <c r="C486" i="48"/>
  <c r="A486" i="48" s="1"/>
  <c r="A597" i="48"/>
  <c r="A9" i="48"/>
  <c r="N476" i="48"/>
  <c r="A476" i="48" s="1"/>
  <c r="C111" i="48"/>
  <c r="A111" i="48" s="1"/>
  <c r="A132" i="48"/>
  <c r="C291" i="48"/>
  <c r="A291" i="48" s="1"/>
  <c r="A383" i="48"/>
  <c r="A458" i="48"/>
  <c r="A582" i="48"/>
  <c r="C321" i="48"/>
  <c r="A321" i="48" s="1"/>
  <c r="C141" i="48"/>
  <c r="A141" i="48" s="1"/>
  <c r="C171" i="48"/>
  <c r="A171" i="48" s="1"/>
  <c r="A369" i="48"/>
  <c r="A492" i="48"/>
  <c r="A552" i="48"/>
  <c r="C6" i="48"/>
  <c r="A6" i="48" s="1"/>
  <c r="N131" i="48"/>
  <c r="A131" i="48" s="1"/>
  <c r="A12" i="48"/>
  <c r="A24" i="48"/>
  <c r="T355" i="48"/>
  <c r="N356" i="48" s="1"/>
  <c r="A356" i="48" s="1"/>
  <c r="N371" i="48"/>
  <c r="A371" i="48" s="1"/>
  <c r="N596" i="48"/>
  <c r="A596" i="48" s="1"/>
  <c r="N641" i="48"/>
  <c r="A641" i="48" s="1"/>
  <c r="N746" i="48"/>
  <c r="A746" i="48" s="1"/>
  <c r="A612" i="48"/>
  <c r="A642" i="48"/>
  <c r="A654" i="48"/>
  <c r="C666" i="48"/>
  <c r="A666" i="48" s="1"/>
  <c r="A684" i="48"/>
  <c r="A714" i="48"/>
  <c r="C726" i="48"/>
  <c r="A726" i="48" s="1"/>
  <c r="A744" i="48"/>
  <c r="T175" i="48"/>
  <c r="N176" i="48" s="1"/>
  <c r="A176" i="48" s="1"/>
  <c r="A39" i="48"/>
  <c r="T40" i="48"/>
  <c r="N41" i="48" s="1"/>
  <c r="A41" i="48" s="1"/>
  <c r="N566" i="48"/>
  <c r="A566" i="48" s="1"/>
  <c r="A669" i="48"/>
  <c r="A699" i="48"/>
  <c r="A729" i="48"/>
  <c r="C741" i="48"/>
  <c r="A741" i="48" s="1"/>
  <c r="A8" i="48"/>
  <c r="A23" i="48"/>
  <c r="N311" i="48"/>
  <c r="A311" i="48" s="1"/>
  <c r="AW31" i="48"/>
  <c r="Z443" i="48" s="1"/>
  <c r="Z445" i="48" s="1"/>
  <c r="A503" i="48"/>
  <c r="C51" i="48"/>
  <c r="A51" i="48" s="1"/>
  <c r="A57" i="48"/>
  <c r="A117" i="48"/>
  <c r="A177" i="48"/>
  <c r="A237" i="48"/>
  <c r="A297" i="48"/>
  <c r="A429" i="48"/>
  <c r="A627" i="48"/>
  <c r="A672" i="48"/>
  <c r="C696" i="48"/>
  <c r="A696" i="48" s="1"/>
  <c r="A732" i="48"/>
  <c r="T10" i="48"/>
  <c r="N11" i="48" s="1"/>
  <c r="A11" i="48" s="1"/>
  <c r="T340" i="48"/>
  <c r="N341" i="48" s="1"/>
  <c r="A341" i="48" s="1"/>
  <c r="AF37" i="48"/>
  <c r="Y638" i="48"/>
  <c r="Y640" i="48" s="1"/>
  <c r="AW44" i="48"/>
  <c r="Z638" i="48" s="1"/>
  <c r="Z640" i="48" s="1"/>
  <c r="A99" i="48"/>
  <c r="A159" i="48"/>
  <c r="A219" i="48"/>
  <c r="A279" i="48"/>
  <c r="Y308" i="48"/>
  <c r="Y310" i="48" s="1"/>
  <c r="A339" i="48"/>
  <c r="AW5" i="48"/>
  <c r="Z53" i="48" s="1"/>
  <c r="Z55" i="48" s="1"/>
  <c r="T55" i="48" s="1"/>
  <c r="N56" i="48" s="1"/>
  <c r="A56" i="48" s="1"/>
  <c r="AW21" i="48"/>
  <c r="Z293" i="48" s="1"/>
  <c r="Z295" i="48" s="1"/>
  <c r="Y398" i="48"/>
  <c r="Y400" i="48" s="1"/>
  <c r="T400" i="48" s="1"/>
  <c r="N401" i="48" s="1"/>
  <c r="A401" i="48" s="1"/>
  <c r="AW28" i="48"/>
  <c r="Z398" i="48" s="1"/>
  <c r="Z400" i="48" s="1"/>
  <c r="N491" i="48"/>
  <c r="A491" i="48" s="1"/>
  <c r="AW35" i="48"/>
  <c r="Z503" i="48" s="1"/>
  <c r="Z505" i="48" s="1"/>
  <c r="N686" i="48"/>
  <c r="A686" i="48" s="1"/>
  <c r="A84" i="48"/>
  <c r="A98" i="48"/>
  <c r="A144" i="48"/>
  <c r="A158" i="48"/>
  <c r="A204" i="48"/>
  <c r="A218" i="48"/>
  <c r="A264" i="48"/>
  <c r="A278" i="48"/>
  <c r="A324" i="48"/>
  <c r="A338" i="48"/>
  <c r="T385" i="48"/>
  <c r="N386" i="48" s="1"/>
  <c r="A386" i="48" s="1"/>
  <c r="N461" i="48"/>
  <c r="A461" i="48" s="1"/>
  <c r="Y488" i="48"/>
  <c r="Y490" i="48" s="1"/>
  <c r="AW34" i="48"/>
  <c r="Z488" i="48" s="1"/>
  <c r="Z490" i="48" s="1"/>
  <c r="A37" i="48"/>
  <c r="Y593" i="48"/>
  <c r="Y595" i="48" s="1"/>
  <c r="AW41" i="48"/>
  <c r="Z593" i="48" s="1"/>
  <c r="Z595" i="48" s="1"/>
  <c r="Y743" i="48"/>
  <c r="Y745" i="48" s="1"/>
  <c r="AW51" i="48"/>
  <c r="Z743" i="48" s="1"/>
  <c r="Z745" i="48" s="1"/>
  <c r="A69" i="48"/>
  <c r="A83" i="48"/>
  <c r="Y98" i="48"/>
  <c r="Y100" i="48" s="1"/>
  <c r="A129" i="48"/>
  <c r="A143" i="48"/>
  <c r="A189" i="48"/>
  <c r="A203" i="48"/>
  <c r="A249" i="48"/>
  <c r="A263" i="48"/>
  <c r="A309" i="48"/>
  <c r="A323" i="48"/>
  <c r="AW30" i="48"/>
  <c r="Z428" i="48" s="1"/>
  <c r="Z430" i="48" s="1"/>
  <c r="Y428" i="48"/>
  <c r="Y430" i="48" s="1"/>
  <c r="AW11" i="48"/>
  <c r="Z143" i="48" s="1"/>
  <c r="Z145" i="48" s="1"/>
  <c r="A27" i="48"/>
  <c r="N431" i="48"/>
  <c r="A431" i="48" s="1"/>
  <c r="AW32" i="48"/>
  <c r="Z458" i="48" s="1"/>
  <c r="Z460" i="48" s="1"/>
  <c r="Y458" i="48"/>
  <c r="Y460" i="48" s="1"/>
  <c r="Y698" i="48"/>
  <c r="Y700" i="48" s="1"/>
  <c r="AW48" i="48"/>
  <c r="Z698" i="48" s="1"/>
  <c r="Z700" i="48" s="1"/>
  <c r="A54" i="48"/>
  <c r="A68" i="48"/>
  <c r="A114" i="48"/>
  <c r="A128" i="48"/>
  <c r="A174" i="48"/>
  <c r="A188" i="48"/>
  <c r="A234" i="48"/>
  <c r="A248" i="48"/>
  <c r="A294" i="48"/>
  <c r="A308" i="48"/>
  <c r="Y323" i="48"/>
  <c r="Y325" i="48" s="1"/>
  <c r="A372" i="48"/>
  <c r="A432" i="48"/>
  <c r="Y368" i="48"/>
  <c r="Y370" i="48" s="1"/>
  <c r="A384" i="48"/>
  <c r="A398" i="48"/>
  <c r="Y563" i="48"/>
  <c r="Y565" i="48" s="1"/>
  <c r="AW43" i="48"/>
  <c r="Z623" i="48" s="1"/>
  <c r="Z625" i="48" s="1"/>
  <c r="AW47" i="48"/>
  <c r="Z683" i="48" s="1"/>
  <c r="Z685" i="48" s="1"/>
  <c r="A353" i="48"/>
  <c r="A399" i="48"/>
  <c r="A413" i="48"/>
  <c r="A474" i="48"/>
  <c r="A354" i="48"/>
  <c r="A368" i="48"/>
  <c r="A414" i="48"/>
  <c r="A428" i="48"/>
  <c r="A444" i="48"/>
  <c r="A459" i="48"/>
  <c r="A473" i="48"/>
  <c r="A488" i="48"/>
  <c r="A489" i="48"/>
  <c r="A504" i="48"/>
  <c r="A519" i="48"/>
  <c r="A534" i="48"/>
  <c r="A549" i="48"/>
  <c r="A564" i="48"/>
  <c r="A579" i="48"/>
  <c r="A594" i="48"/>
  <c r="A609" i="48"/>
  <c r="A639" i="48"/>
  <c r="A622" i="48"/>
  <c r="A667" i="48"/>
  <c r="A727" i="48"/>
  <c r="A637" i="48"/>
  <c r="A652" i="48"/>
  <c r="A702" i="48"/>
  <c r="A712" i="48"/>
  <c r="A747" i="48"/>
  <c r="Y83" i="47"/>
  <c r="Y85" i="47" s="1"/>
  <c r="A594" i="47"/>
  <c r="AW2" i="47"/>
  <c r="Z8" i="47" s="1"/>
  <c r="Z10" i="47" s="1"/>
  <c r="N131" i="47"/>
  <c r="A131" i="47" s="1"/>
  <c r="A23" i="47"/>
  <c r="Y368" i="47"/>
  <c r="Y370" i="47" s="1"/>
  <c r="AW26" i="47"/>
  <c r="Z368" i="47" s="1"/>
  <c r="Z370" i="47" s="1"/>
  <c r="AW33" i="47"/>
  <c r="Z473" i="47" s="1"/>
  <c r="Z475" i="47" s="1"/>
  <c r="A579" i="47"/>
  <c r="A654" i="47"/>
  <c r="A714" i="47"/>
  <c r="A489" i="47"/>
  <c r="A504" i="47"/>
  <c r="N161" i="47"/>
  <c r="A161" i="47" s="1"/>
  <c r="AW17" i="47"/>
  <c r="Z233" i="47" s="1"/>
  <c r="Z235" i="47" s="1"/>
  <c r="N641" i="47"/>
  <c r="A641" i="47" s="1"/>
  <c r="N716" i="47"/>
  <c r="A716" i="47" s="1"/>
  <c r="A99" i="47"/>
  <c r="AW3" i="47"/>
  <c r="Z23" i="47" s="1"/>
  <c r="Z25" i="47" s="1"/>
  <c r="C6" i="47"/>
  <c r="A6" i="47" s="1"/>
  <c r="AW6" i="47"/>
  <c r="Z68" i="47" s="1"/>
  <c r="Z70" i="47" s="1"/>
  <c r="Y203" i="47"/>
  <c r="Y205" i="47" s="1"/>
  <c r="AW15" i="47"/>
  <c r="Z203" i="47" s="1"/>
  <c r="Z205" i="47" s="1"/>
  <c r="AW31" i="47"/>
  <c r="Z443" i="47" s="1"/>
  <c r="Z445" i="47" s="1"/>
  <c r="A234" i="47"/>
  <c r="A324" i="47"/>
  <c r="A414" i="47"/>
  <c r="C636" i="47"/>
  <c r="A636" i="47" s="1"/>
  <c r="C696" i="47"/>
  <c r="A696" i="47" s="1"/>
  <c r="A8" i="47"/>
  <c r="T10" i="47"/>
  <c r="N11" i="47" s="1"/>
  <c r="A11" i="47" s="1"/>
  <c r="AW29" i="47"/>
  <c r="Z413" i="47" s="1"/>
  <c r="Z415" i="47" s="1"/>
  <c r="N431" i="47"/>
  <c r="A431" i="47" s="1"/>
  <c r="C51" i="47"/>
  <c r="A51" i="47" s="1"/>
  <c r="C276" i="47"/>
  <c r="A276" i="47" s="1"/>
  <c r="A278" i="47"/>
  <c r="A353" i="47"/>
  <c r="A372" i="47"/>
  <c r="A402" i="47"/>
  <c r="A428" i="47"/>
  <c r="A459" i="47"/>
  <c r="A462" i="47"/>
  <c r="A519" i="47"/>
  <c r="C561" i="47"/>
  <c r="A561" i="47" s="1"/>
  <c r="T355" i="47"/>
  <c r="N356" i="47" s="1"/>
  <c r="A356" i="47" s="1"/>
  <c r="A38" i="47"/>
  <c r="N536" i="47"/>
  <c r="A536" i="47" s="1"/>
  <c r="N581" i="47"/>
  <c r="A581" i="47" s="1"/>
  <c r="A42" i="47"/>
  <c r="N746" i="47"/>
  <c r="A746" i="47" s="1"/>
  <c r="A54" i="47"/>
  <c r="A57" i="47"/>
  <c r="A72" i="47"/>
  <c r="A162" i="47"/>
  <c r="A207" i="47"/>
  <c r="C216" i="47"/>
  <c r="A216" i="47" s="1"/>
  <c r="A219" i="47"/>
  <c r="A308" i="47"/>
  <c r="A323" i="47"/>
  <c r="A369" i="47"/>
  <c r="C411" i="47"/>
  <c r="A411" i="47" s="1"/>
  <c r="C456" i="47"/>
  <c r="A456" i="47" s="1"/>
  <c r="A639" i="47"/>
  <c r="C651" i="47"/>
  <c r="A651" i="47" s="1"/>
  <c r="A669" i="47"/>
  <c r="A699" i="47"/>
  <c r="C711" i="47"/>
  <c r="A711" i="47" s="1"/>
  <c r="A729" i="47"/>
  <c r="A744" i="47"/>
  <c r="N221" i="47"/>
  <c r="A221" i="47" s="1"/>
  <c r="AW24" i="47"/>
  <c r="Z338" i="47" s="1"/>
  <c r="Z340" i="47" s="1"/>
  <c r="T340" i="47" s="1"/>
  <c r="N341" i="47" s="1"/>
  <c r="A341" i="47" s="1"/>
  <c r="A27" i="47"/>
  <c r="T385" i="47"/>
  <c r="N386" i="47" s="1"/>
  <c r="A386" i="47" s="1"/>
  <c r="AW28" i="47"/>
  <c r="Z398" i="47" s="1"/>
  <c r="Z400" i="47" s="1"/>
  <c r="AW30" i="47"/>
  <c r="Z428" i="47" s="1"/>
  <c r="Z430" i="47" s="1"/>
  <c r="T445" i="47"/>
  <c r="N446" i="47" s="1"/>
  <c r="A446" i="47" s="1"/>
  <c r="AW32" i="47"/>
  <c r="Z458" i="47" s="1"/>
  <c r="Z460" i="47" s="1"/>
  <c r="A102" i="47"/>
  <c r="C111" i="47"/>
  <c r="A111" i="47" s="1"/>
  <c r="A293" i="47"/>
  <c r="C306" i="47"/>
  <c r="A306" i="47" s="1"/>
  <c r="A309" i="47"/>
  <c r="A368" i="47"/>
  <c r="A383" i="47"/>
  <c r="A429" i="47"/>
  <c r="A443" i="47"/>
  <c r="C486" i="47"/>
  <c r="A486" i="47" s="1"/>
  <c r="C501" i="47"/>
  <c r="A501" i="47" s="1"/>
  <c r="C546" i="47"/>
  <c r="A546" i="47" s="1"/>
  <c r="C606" i="47"/>
  <c r="A606" i="47" s="1"/>
  <c r="A612" i="47"/>
  <c r="A624" i="47"/>
  <c r="C666" i="47"/>
  <c r="A666" i="47" s="1"/>
  <c r="A684" i="47"/>
  <c r="C726" i="47"/>
  <c r="A726" i="47" s="1"/>
  <c r="A9" i="47"/>
  <c r="T55" i="47"/>
  <c r="N56" i="47" s="1"/>
  <c r="A56" i="47" s="1"/>
  <c r="A39" i="47"/>
  <c r="A12" i="47"/>
  <c r="A24" i="47"/>
  <c r="N461" i="47"/>
  <c r="A461" i="47" s="1"/>
  <c r="A204" i="47"/>
  <c r="Y533" i="47"/>
  <c r="Y535" i="47" s="1"/>
  <c r="N296" i="47"/>
  <c r="A296" i="47" s="1"/>
  <c r="A233" i="47"/>
  <c r="AW4" i="47"/>
  <c r="Z38" i="47" s="1"/>
  <c r="Z40" i="47" s="1"/>
  <c r="T40" i="47" s="1"/>
  <c r="N41" i="47" s="1"/>
  <c r="A41" i="47" s="1"/>
  <c r="AW12" i="47"/>
  <c r="Z158" i="47" s="1"/>
  <c r="Z160" i="47" s="1"/>
  <c r="T175" i="47"/>
  <c r="N176" i="47" s="1"/>
  <c r="A176" i="47" s="1"/>
  <c r="AW14" i="47"/>
  <c r="Z188" i="47" s="1"/>
  <c r="Z190" i="47" s="1"/>
  <c r="T205" i="47"/>
  <c r="N206" i="47" s="1"/>
  <c r="A206" i="47" s="1"/>
  <c r="AW16" i="47"/>
  <c r="Z218" i="47" s="1"/>
  <c r="Z220" i="47" s="1"/>
  <c r="AW18" i="47"/>
  <c r="Z248" i="47" s="1"/>
  <c r="Z250" i="47" s="1"/>
  <c r="T250" i="47" s="1"/>
  <c r="N251" i="47" s="1"/>
  <c r="A251" i="47" s="1"/>
  <c r="AW20" i="47"/>
  <c r="Z278" i="47" s="1"/>
  <c r="Z280" i="47" s="1"/>
  <c r="AW40" i="47"/>
  <c r="Z578" i="47" s="1"/>
  <c r="Z580" i="47" s="1"/>
  <c r="Y638" i="47"/>
  <c r="Y640" i="47" s="1"/>
  <c r="AW44" i="47"/>
  <c r="Z638" i="47" s="1"/>
  <c r="Z640" i="47" s="1"/>
  <c r="AW49" i="47"/>
  <c r="Z713" i="47" s="1"/>
  <c r="Z715" i="47" s="1"/>
  <c r="Y743" i="47"/>
  <c r="Y745" i="47" s="1"/>
  <c r="AW51" i="47"/>
  <c r="Z743" i="47" s="1"/>
  <c r="Z745" i="47" s="1"/>
  <c r="A143" i="47"/>
  <c r="A147" i="47"/>
  <c r="A189" i="47"/>
  <c r="A203" i="47"/>
  <c r="A249" i="47"/>
  <c r="A267" i="47"/>
  <c r="A279" i="47"/>
  <c r="A338" i="47"/>
  <c r="A398" i="47"/>
  <c r="A144" i="47"/>
  <c r="N416" i="47"/>
  <c r="A416" i="47" s="1"/>
  <c r="C66" i="47"/>
  <c r="A66" i="47" s="1"/>
  <c r="A83" i="47"/>
  <c r="A84" i="47"/>
  <c r="A113" i="47"/>
  <c r="A114" i="47"/>
  <c r="A174" i="47"/>
  <c r="A188" i="47"/>
  <c r="A192" i="47"/>
  <c r="A327" i="47"/>
  <c r="A339" i="47"/>
  <c r="A387" i="47"/>
  <c r="A399" i="47"/>
  <c r="A447" i="47"/>
  <c r="T190" i="47"/>
  <c r="N191" i="47" s="1"/>
  <c r="A191" i="47" s="1"/>
  <c r="AF35" i="47"/>
  <c r="Y698" i="47"/>
  <c r="Y700" i="47" s="1"/>
  <c r="AW48" i="47"/>
  <c r="Z698" i="47" s="1"/>
  <c r="Z700" i="47" s="1"/>
  <c r="A159" i="47"/>
  <c r="A173" i="47"/>
  <c r="A177" i="47"/>
  <c r="A384" i="47"/>
  <c r="A444" i="47"/>
  <c r="A217" i="47"/>
  <c r="A222" i="47"/>
  <c r="A262" i="47"/>
  <c r="A307" i="47"/>
  <c r="A367" i="47"/>
  <c r="A427" i="47"/>
  <c r="A247" i="47"/>
  <c r="A322" i="47"/>
  <c r="A382" i="47"/>
  <c r="A442" i="47"/>
  <c r="A457" i="47"/>
  <c r="A473" i="47"/>
  <c r="A474" i="47"/>
  <c r="A642" i="47"/>
  <c r="A652" i="47"/>
  <c r="A702" i="47"/>
  <c r="A712" i="47"/>
  <c r="A637" i="47"/>
  <c r="A697" i="47"/>
  <c r="A742" i="47"/>
  <c r="A672" i="47"/>
  <c r="A747" i="47"/>
  <c r="AW5" i="46"/>
  <c r="Z53" i="46" s="1"/>
  <c r="Z55" i="46" s="1"/>
  <c r="AW16" i="46"/>
  <c r="Z218" i="46" s="1"/>
  <c r="Z220" i="46" s="1"/>
  <c r="N236" i="46"/>
  <c r="A236" i="46" s="1"/>
  <c r="AW22" i="46"/>
  <c r="Z308" i="46" s="1"/>
  <c r="Z310" i="46" s="1"/>
  <c r="Y23" i="46"/>
  <c r="Y25" i="46" s="1"/>
  <c r="N476" i="46"/>
  <c r="A476" i="46" s="1"/>
  <c r="N566" i="46"/>
  <c r="A566" i="46" s="1"/>
  <c r="C66" i="46"/>
  <c r="A66" i="46" s="1"/>
  <c r="A102" i="46"/>
  <c r="A162" i="46"/>
  <c r="C246" i="46"/>
  <c r="A246" i="46" s="1"/>
  <c r="C411" i="46"/>
  <c r="A411" i="46" s="1"/>
  <c r="C456" i="46"/>
  <c r="A456" i="46" s="1"/>
  <c r="C546" i="46"/>
  <c r="A546" i="46" s="1"/>
  <c r="C591" i="46"/>
  <c r="A591" i="46" s="1"/>
  <c r="A609" i="46"/>
  <c r="C666" i="46"/>
  <c r="A666" i="46" s="1"/>
  <c r="A732" i="46"/>
  <c r="A99" i="46"/>
  <c r="Y158" i="46"/>
  <c r="Y160" i="46" s="1"/>
  <c r="A447" i="46"/>
  <c r="N296" i="46"/>
  <c r="A296" i="46" s="1"/>
  <c r="N101" i="46"/>
  <c r="A101" i="46" s="1"/>
  <c r="N116" i="46"/>
  <c r="A116" i="46" s="1"/>
  <c r="A12" i="46"/>
  <c r="AW20" i="46"/>
  <c r="Z278" i="46" s="1"/>
  <c r="Z280" i="46" s="1"/>
  <c r="A27" i="46"/>
  <c r="AW28" i="46"/>
  <c r="Z398" i="46" s="1"/>
  <c r="Z400" i="46" s="1"/>
  <c r="T400" i="46" s="1"/>
  <c r="N401" i="46" s="1"/>
  <c r="A401" i="46" s="1"/>
  <c r="N416" i="46"/>
  <c r="A416" i="46" s="1"/>
  <c r="N491" i="46"/>
  <c r="A491" i="46" s="1"/>
  <c r="C96" i="46"/>
  <c r="A96" i="46" s="1"/>
  <c r="A147" i="46"/>
  <c r="C171" i="46"/>
  <c r="A171" i="46" s="1"/>
  <c r="C186" i="46"/>
  <c r="A186" i="46" s="1"/>
  <c r="C231" i="46"/>
  <c r="A231" i="46" s="1"/>
  <c r="C501" i="46"/>
  <c r="A501" i="46" s="1"/>
  <c r="C516" i="46"/>
  <c r="A516" i="46" s="1"/>
  <c r="A534" i="46"/>
  <c r="C576" i="46"/>
  <c r="A576" i="46" s="1"/>
  <c r="A597" i="46"/>
  <c r="A672" i="46"/>
  <c r="C726" i="46"/>
  <c r="A726" i="46" s="1"/>
  <c r="A84" i="46"/>
  <c r="A189" i="46"/>
  <c r="A264" i="46"/>
  <c r="N611" i="46"/>
  <c r="A611" i="46" s="1"/>
  <c r="A699" i="46"/>
  <c r="A8" i="46"/>
  <c r="A9" i="46"/>
  <c r="N131" i="46"/>
  <c r="A131" i="46" s="1"/>
  <c r="R487" i="46"/>
  <c r="F488" i="46" s="1"/>
  <c r="AF35" i="46"/>
  <c r="R502" i="46" s="1"/>
  <c r="F503" i="46" s="1"/>
  <c r="A503" i="46" s="1"/>
  <c r="A38" i="46"/>
  <c r="A42" i="46"/>
  <c r="A54" i="46"/>
  <c r="A68" i="46"/>
  <c r="A98" i="46"/>
  <c r="C126" i="46"/>
  <c r="A126" i="46" s="1"/>
  <c r="A129" i="46"/>
  <c r="A144" i="46"/>
  <c r="A203" i="46"/>
  <c r="A207" i="46"/>
  <c r="A222" i="46"/>
  <c r="A234" i="46"/>
  <c r="A249" i="46"/>
  <c r="C261" i="46"/>
  <c r="A261" i="46" s="1"/>
  <c r="A309" i="46"/>
  <c r="A444" i="46"/>
  <c r="A507" i="46"/>
  <c r="A522" i="46"/>
  <c r="A639" i="46"/>
  <c r="A24" i="46"/>
  <c r="N656" i="46"/>
  <c r="A656" i="46" s="1"/>
  <c r="A174" i="46"/>
  <c r="A114" i="46"/>
  <c r="A188" i="46"/>
  <c r="A204" i="46"/>
  <c r="C276" i="46"/>
  <c r="A276" i="46" s="1"/>
  <c r="C321" i="46"/>
  <c r="A321" i="46" s="1"/>
  <c r="A387" i="46"/>
  <c r="A414" i="46"/>
  <c r="A462" i="46"/>
  <c r="A549" i="46"/>
  <c r="A552" i="46"/>
  <c r="C621" i="46"/>
  <c r="A621" i="46" s="1"/>
  <c r="C681" i="46"/>
  <c r="A681" i="46" s="1"/>
  <c r="N266" i="46"/>
  <c r="A266" i="46" s="1"/>
  <c r="N386" i="46"/>
  <c r="A386" i="46" s="1"/>
  <c r="N551" i="46"/>
  <c r="A551" i="46" s="1"/>
  <c r="N626" i="46"/>
  <c r="A626" i="46" s="1"/>
  <c r="N671" i="46"/>
  <c r="A671" i="46" s="1"/>
  <c r="N716" i="46"/>
  <c r="A716" i="46" s="1"/>
  <c r="C216" i="46"/>
  <c r="A216" i="46" s="1"/>
  <c r="A324" i="46"/>
  <c r="N326" i="46"/>
  <c r="A326" i="46" s="1"/>
  <c r="A594" i="46"/>
  <c r="N596" i="46"/>
  <c r="A596" i="46" s="1"/>
  <c r="C606" i="46"/>
  <c r="A606" i="46" s="1"/>
  <c r="C651" i="46"/>
  <c r="A651" i="46" s="1"/>
  <c r="A729" i="46"/>
  <c r="A744" i="46"/>
  <c r="N686" i="46"/>
  <c r="A686" i="46" s="1"/>
  <c r="N731" i="46"/>
  <c r="A731" i="46" s="1"/>
  <c r="A158" i="46"/>
  <c r="A248" i="46"/>
  <c r="A354" i="46"/>
  <c r="A369" i="46"/>
  <c r="C381" i="46"/>
  <c r="A381" i="46" s="1"/>
  <c r="C396" i="46"/>
  <c r="A396" i="46" s="1"/>
  <c r="C561" i="46"/>
  <c r="A561" i="46" s="1"/>
  <c r="A612" i="46"/>
  <c r="A627" i="46"/>
  <c r="C636" i="46"/>
  <c r="A636" i="46" s="1"/>
  <c r="A669" i="46"/>
  <c r="A684" i="46"/>
  <c r="A717" i="46"/>
  <c r="C741" i="46"/>
  <c r="A741" i="46" s="1"/>
  <c r="N26" i="46"/>
  <c r="A26" i="46" s="1"/>
  <c r="A159" i="46"/>
  <c r="N161" i="46"/>
  <c r="A161" i="46" s="1"/>
  <c r="T55" i="46"/>
  <c r="N56" i="46" s="1"/>
  <c r="A56" i="46" s="1"/>
  <c r="N11" i="46"/>
  <c r="A11" i="46" s="1"/>
  <c r="N71" i="46"/>
  <c r="A71" i="46" s="1"/>
  <c r="T190" i="46"/>
  <c r="N191" i="46" s="1"/>
  <c r="A191" i="46" s="1"/>
  <c r="N146" i="46"/>
  <c r="A146" i="46" s="1"/>
  <c r="A23" i="46"/>
  <c r="A83" i="46"/>
  <c r="A113" i="46"/>
  <c r="A143" i="46"/>
  <c r="A173" i="46"/>
  <c r="A219" i="46"/>
  <c r="T220" i="46"/>
  <c r="N221" i="46" s="1"/>
  <c r="A221" i="46" s="1"/>
  <c r="A278" i="46"/>
  <c r="AW9" i="46"/>
  <c r="Z113" i="46" s="1"/>
  <c r="Z115" i="46" s="1"/>
  <c r="AW19" i="46"/>
  <c r="Z263" i="46" s="1"/>
  <c r="Z265" i="46" s="1"/>
  <c r="AW25" i="46"/>
  <c r="Z353" i="46" s="1"/>
  <c r="Z355" i="46" s="1"/>
  <c r="T355" i="46" s="1"/>
  <c r="N356" i="46" s="1"/>
  <c r="A356" i="46" s="1"/>
  <c r="N581" i="46"/>
  <c r="A581" i="46" s="1"/>
  <c r="AW47" i="46"/>
  <c r="Z683" i="46" s="1"/>
  <c r="Z685" i="46" s="1"/>
  <c r="AW7" i="46"/>
  <c r="Z83" i="46" s="1"/>
  <c r="Z85" i="46" s="1"/>
  <c r="T85" i="46" s="1"/>
  <c r="N86" i="46" s="1"/>
  <c r="A86" i="46" s="1"/>
  <c r="Y8" i="46"/>
  <c r="Y10" i="46" s="1"/>
  <c r="AW15" i="46"/>
  <c r="Z203" i="46" s="1"/>
  <c r="Z205" i="46" s="1"/>
  <c r="T205" i="46" s="1"/>
  <c r="N206" i="46" s="1"/>
  <c r="A206" i="46" s="1"/>
  <c r="AW17" i="46"/>
  <c r="Z233" i="46" s="1"/>
  <c r="Z235" i="46" s="1"/>
  <c r="AW43" i="46"/>
  <c r="Z623" i="46" s="1"/>
  <c r="Z625" i="46" s="1"/>
  <c r="Y98" i="46"/>
  <c r="Y100" i="46" s="1"/>
  <c r="AW10" i="46"/>
  <c r="Z128" i="46" s="1"/>
  <c r="Z130" i="46" s="1"/>
  <c r="AW11" i="46"/>
  <c r="Z143" i="46" s="1"/>
  <c r="Z145" i="46" s="1"/>
  <c r="AW27" i="46"/>
  <c r="Z383" i="46" s="1"/>
  <c r="Z385" i="46" s="1"/>
  <c r="AW29" i="46"/>
  <c r="Z413" i="46" s="1"/>
  <c r="Z415" i="46" s="1"/>
  <c r="AW31" i="46"/>
  <c r="Z443" i="46" s="1"/>
  <c r="Z445" i="46" s="1"/>
  <c r="AW33" i="46"/>
  <c r="Z473" i="46" s="1"/>
  <c r="Z475" i="46" s="1"/>
  <c r="A488" i="46"/>
  <c r="AW36" i="46"/>
  <c r="Z518" i="46" s="1"/>
  <c r="Z520" i="46" s="1"/>
  <c r="AW42" i="46"/>
  <c r="Z608" i="46" s="1"/>
  <c r="Z610" i="46" s="1"/>
  <c r="AW46" i="46"/>
  <c r="Z668" i="46" s="1"/>
  <c r="Z670" i="46" s="1"/>
  <c r="N701" i="46"/>
  <c r="A701" i="46" s="1"/>
  <c r="AW50" i="46"/>
  <c r="Z728" i="46" s="1"/>
  <c r="Z730" i="46" s="1"/>
  <c r="A294" i="46"/>
  <c r="A308" i="46"/>
  <c r="A338" i="46"/>
  <c r="AW6" i="46"/>
  <c r="Z68" i="46" s="1"/>
  <c r="Z70" i="46" s="1"/>
  <c r="AW13" i="46"/>
  <c r="Z173" i="46" s="1"/>
  <c r="Z175" i="46" s="1"/>
  <c r="T175" i="46" s="1"/>
  <c r="N176" i="46" s="1"/>
  <c r="A176" i="46" s="1"/>
  <c r="AW23" i="46"/>
  <c r="Z323" i="46" s="1"/>
  <c r="Z325" i="46" s="1"/>
  <c r="AW26" i="46"/>
  <c r="Z368" i="46" s="1"/>
  <c r="Z370" i="46" s="1"/>
  <c r="AW34" i="46"/>
  <c r="Z488" i="46" s="1"/>
  <c r="Z490" i="46" s="1"/>
  <c r="AW38" i="46"/>
  <c r="Z548" i="46" s="1"/>
  <c r="Z550" i="46" s="1"/>
  <c r="AW39" i="46"/>
  <c r="Z563" i="46" s="1"/>
  <c r="Z565" i="46" s="1"/>
  <c r="A279" i="46"/>
  <c r="A293" i="46"/>
  <c r="AF36" i="46"/>
  <c r="AW45" i="46"/>
  <c r="Z653" i="46" s="1"/>
  <c r="Z655" i="46" s="1"/>
  <c r="AW49" i="46"/>
  <c r="Z713" i="46" s="1"/>
  <c r="Z715" i="46" s="1"/>
  <c r="A263" i="46"/>
  <c r="A323" i="46"/>
  <c r="A352" i="46"/>
  <c r="A383" i="46"/>
  <c r="A398" i="46"/>
  <c r="A429" i="46"/>
  <c r="A442" i="46"/>
  <c r="A458" i="46"/>
  <c r="A473" i="46"/>
  <c r="A342" i="46"/>
  <c r="A353" i="46"/>
  <c r="A382" i="46"/>
  <c r="A384" i="46"/>
  <c r="A402" i="46"/>
  <c r="A413" i="46"/>
  <c r="A432" i="46"/>
  <c r="A443" i="46"/>
  <c r="A457" i="46"/>
  <c r="A459" i="46"/>
  <c r="A477" i="46"/>
  <c r="A492" i="46"/>
  <c r="A517" i="46"/>
  <c r="A624" i="46"/>
  <c r="A337" i="46"/>
  <c r="A339" i="46"/>
  <c r="A357" i="46"/>
  <c r="A368" i="46"/>
  <c r="A397" i="46"/>
  <c r="A399" i="46"/>
  <c r="A417" i="46"/>
  <c r="A428" i="46"/>
  <c r="A472" i="46"/>
  <c r="A474" i="46"/>
  <c r="A489" i="46"/>
  <c r="A504" i="46"/>
  <c r="A567" i="46"/>
  <c r="A654" i="46"/>
  <c r="A564" i="46"/>
  <c r="A519" i="46"/>
  <c r="A579" i="46"/>
  <c r="A687" i="46"/>
  <c r="A714" i="46"/>
  <c r="A747" i="46"/>
  <c r="A147" i="45"/>
  <c r="C6" i="45"/>
  <c r="A6" i="45" s="1"/>
  <c r="AW8" i="45"/>
  <c r="Z98" i="45" s="1"/>
  <c r="Z100" i="45" s="1"/>
  <c r="AW11" i="45"/>
  <c r="Z143" i="45" s="1"/>
  <c r="Z145" i="45" s="1"/>
  <c r="A83" i="45"/>
  <c r="A84" i="45"/>
  <c r="A117" i="45"/>
  <c r="C171" i="45"/>
  <c r="A171" i="45" s="1"/>
  <c r="C306" i="45"/>
  <c r="A306" i="45" s="1"/>
  <c r="C366" i="45"/>
  <c r="A366" i="45" s="1"/>
  <c r="A399" i="45"/>
  <c r="A462" i="45"/>
  <c r="A507" i="45"/>
  <c r="C51" i="45"/>
  <c r="A51" i="45" s="1"/>
  <c r="C141" i="45"/>
  <c r="A141" i="45" s="1"/>
  <c r="A218" i="45"/>
  <c r="A252" i="45"/>
  <c r="C321" i="45"/>
  <c r="A321" i="45" s="1"/>
  <c r="C396" i="45"/>
  <c r="A396" i="45" s="1"/>
  <c r="A432" i="45"/>
  <c r="A477" i="45"/>
  <c r="A642" i="45"/>
  <c r="C696" i="45"/>
  <c r="A696" i="45" s="1"/>
  <c r="N71" i="45"/>
  <c r="A71" i="45" s="1"/>
  <c r="AW10" i="45"/>
  <c r="Z128" i="45" s="1"/>
  <c r="Z130" i="45" s="1"/>
  <c r="N176" i="45"/>
  <c r="A176" i="45" s="1"/>
  <c r="N566" i="45"/>
  <c r="A566" i="45" s="1"/>
  <c r="A72" i="45"/>
  <c r="A162" i="45"/>
  <c r="C201" i="45"/>
  <c r="A201" i="45" s="1"/>
  <c r="A249" i="45"/>
  <c r="C291" i="45"/>
  <c r="A291" i="45" s="1"/>
  <c r="A293" i="45"/>
  <c r="A312" i="45"/>
  <c r="A387" i="45"/>
  <c r="A402" i="45"/>
  <c r="A492" i="45"/>
  <c r="A522" i="45"/>
  <c r="A684" i="45"/>
  <c r="C726" i="45"/>
  <c r="A726" i="45" s="1"/>
  <c r="AW3" i="45"/>
  <c r="Z23" i="45" s="1"/>
  <c r="Z25" i="45" s="1"/>
  <c r="A132" i="45"/>
  <c r="A24" i="45"/>
  <c r="A534" i="45"/>
  <c r="A8" i="45"/>
  <c r="N86" i="45"/>
  <c r="A86" i="45" s="1"/>
  <c r="N116" i="45"/>
  <c r="A116" i="45" s="1"/>
  <c r="A53" i="45"/>
  <c r="A102" i="45"/>
  <c r="A654" i="45"/>
  <c r="Y293" i="45"/>
  <c r="Y295" i="45" s="1"/>
  <c r="AW21" i="45"/>
  <c r="Z293" i="45" s="1"/>
  <c r="Z295" i="45" s="1"/>
  <c r="A57" i="45"/>
  <c r="A447" i="45"/>
  <c r="A519" i="45"/>
  <c r="A537" i="45"/>
  <c r="A567" i="45"/>
  <c r="N161" i="45"/>
  <c r="A161" i="45" s="1"/>
  <c r="N281" i="45"/>
  <c r="A281" i="45" s="1"/>
  <c r="C21" i="45"/>
  <c r="A21" i="45" s="1"/>
  <c r="A27" i="45"/>
  <c r="C36" i="45"/>
  <c r="A36" i="45" s="1"/>
  <c r="N536" i="45"/>
  <c r="A536" i="45" s="1"/>
  <c r="C126" i="45"/>
  <c r="A126" i="45" s="1"/>
  <c r="A207" i="45"/>
  <c r="A308" i="45"/>
  <c r="A323" i="45"/>
  <c r="A338" i="45"/>
  <c r="A353" i="45"/>
  <c r="A368" i="45"/>
  <c r="C381" i="45"/>
  <c r="A381" i="45" s="1"/>
  <c r="A384" i="45"/>
  <c r="C531" i="45"/>
  <c r="A531" i="45" s="1"/>
  <c r="C561" i="45"/>
  <c r="A561" i="45" s="1"/>
  <c r="C591" i="45"/>
  <c r="A591" i="45" s="1"/>
  <c r="A702" i="45"/>
  <c r="C741" i="45"/>
  <c r="A741" i="45" s="1"/>
  <c r="A39" i="45"/>
  <c r="A54" i="45"/>
  <c r="A237" i="45"/>
  <c r="A324" i="45"/>
  <c r="A354" i="45"/>
  <c r="A582" i="45"/>
  <c r="A714" i="45"/>
  <c r="N461" i="45"/>
  <c r="A461" i="45" s="1"/>
  <c r="N581" i="45"/>
  <c r="A581" i="45" s="1"/>
  <c r="N626" i="45"/>
  <c r="A626" i="45" s="1"/>
  <c r="N701" i="45"/>
  <c r="A701" i="45" s="1"/>
  <c r="C81" i="45"/>
  <c r="A81" i="45" s="1"/>
  <c r="C96" i="45"/>
  <c r="A96" i="45" s="1"/>
  <c r="C156" i="45"/>
  <c r="A156" i="45" s="1"/>
  <c r="A177" i="45"/>
  <c r="C186" i="45"/>
  <c r="A186" i="45" s="1"/>
  <c r="C216" i="45"/>
  <c r="A216" i="45" s="1"/>
  <c r="A248" i="45"/>
  <c r="A263" i="45"/>
  <c r="C276" i="45"/>
  <c r="A276" i="45" s="1"/>
  <c r="A282" i="45"/>
  <c r="A398" i="45"/>
  <c r="A413" i="45"/>
  <c r="A474" i="45"/>
  <c r="C546" i="45"/>
  <c r="A546" i="45" s="1"/>
  <c r="C576" i="45"/>
  <c r="A576" i="45" s="1"/>
  <c r="C606" i="45"/>
  <c r="A606" i="45" s="1"/>
  <c r="C621" i="45"/>
  <c r="A621" i="45" s="1"/>
  <c r="A624" i="45"/>
  <c r="A627" i="45"/>
  <c r="A669" i="45"/>
  <c r="A687" i="45"/>
  <c r="T100" i="45"/>
  <c r="N101" i="45" s="1"/>
  <c r="A101" i="45" s="1"/>
  <c r="A38" i="45"/>
  <c r="A9" i="45"/>
  <c r="A12" i="45"/>
  <c r="A23" i="45"/>
  <c r="Y668" i="45"/>
  <c r="Y670" i="45" s="1"/>
  <c r="AW46" i="45"/>
  <c r="Z668" i="45" s="1"/>
  <c r="Z670" i="45" s="1"/>
  <c r="Y698" i="45"/>
  <c r="Y700" i="45" s="1"/>
  <c r="AW48" i="45"/>
  <c r="Z698" i="45" s="1"/>
  <c r="Z700" i="45" s="1"/>
  <c r="Y728" i="45"/>
  <c r="Y730" i="45" s="1"/>
  <c r="AW50" i="45"/>
  <c r="Z728" i="45" s="1"/>
  <c r="Z730" i="45" s="1"/>
  <c r="Y743" i="45"/>
  <c r="Y745" i="45" s="1"/>
  <c r="AW51" i="45"/>
  <c r="Z743" i="45" s="1"/>
  <c r="Z745" i="45" s="1"/>
  <c r="Y188" i="45"/>
  <c r="Y190" i="45" s="1"/>
  <c r="T190" i="45" s="1"/>
  <c r="N191" i="45" s="1"/>
  <c r="A191" i="45" s="1"/>
  <c r="A234" i="45"/>
  <c r="AW2" i="45"/>
  <c r="Z8" i="45" s="1"/>
  <c r="Z10" i="45" s="1"/>
  <c r="AW6" i="45"/>
  <c r="Z68" i="45" s="1"/>
  <c r="Z70" i="45" s="1"/>
  <c r="AW7" i="45"/>
  <c r="Z83" i="45" s="1"/>
  <c r="Z85" i="45" s="1"/>
  <c r="AW9" i="45"/>
  <c r="Z113" i="45" s="1"/>
  <c r="Z115" i="45" s="1"/>
  <c r="AW13" i="45"/>
  <c r="Z173" i="45" s="1"/>
  <c r="Z175" i="45" s="1"/>
  <c r="AW15" i="45"/>
  <c r="Z203" i="45" s="1"/>
  <c r="Z205" i="45" s="1"/>
  <c r="T205" i="45" s="1"/>
  <c r="N206" i="45" s="1"/>
  <c r="A206" i="45" s="1"/>
  <c r="AW17" i="45"/>
  <c r="Z233" i="45" s="1"/>
  <c r="Z235" i="45" s="1"/>
  <c r="T235" i="45" s="1"/>
  <c r="N236" i="45" s="1"/>
  <c r="A236" i="45" s="1"/>
  <c r="AW19" i="45"/>
  <c r="Z263" i="45" s="1"/>
  <c r="Z265" i="45" s="1"/>
  <c r="AW23" i="45"/>
  <c r="Z323" i="45" s="1"/>
  <c r="Z325" i="45" s="1"/>
  <c r="AW25" i="45"/>
  <c r="Z353" i="45" s="1"/>
  <c r="Z355" i="45" s="1"/>
  <c r="T355" i="45" s="1"/>
  <c r="N356" i="45" s="1"/>
  <c r="A356" i="45" s="1"/>
  <c r="AW26" i="45"/>
  <c r="Z368" i="45" s="1"/>
  <c r="Z370" i="45" s="1"/>
  <c r="AW32" i="45"/>
  <c r="Z458" i="45" s="1"/>
  <c r="Z460" i="45" s="1"/>
  <c r="AW37" i="45"/>
  <c r="Z533" i="45" s="1"/>
  <c r="Z535" i="45" s="1"/>
  <c r="Y38" i="45"/>
  <c r="Y40" i="45" s="1"/>
  <c r="AW40" i="45"/>
  <c r="Z578" i="45" s="1"/>
  <c r="Z580" i="45" s="1"/>
  <c r="AW43" i="45"/>
  <c r="Z623" i="45" s="1"/>
  <c r="Z625" i="45" s="1"/>
  <c r="A68" i="45"/>
  <c r="A69" i="45"/>
  <c r="Y158" i="45"/>
  <c r="Y160" i="45" s="1"/>
  <c r="A204" i="45"/>
  <c r="A219" i="45"/>
  <c r="N401" i="45"/>
  <c r="A401" i="45" s="1"/>
  <c r="A458" i="45"/>
  <c r="A188" i="45"/>
  <c r="A189" i="45"/>
  <c r="A233" i="45"/>
  <c r="A247" i="45"/>
  <c r="Y248" i="45"/>
  <c r="Y250" i="45" s="1"/>
  <c r="T250" i="45" s="1"/>
  <c r="N251" i="45" s="1"/>
  <c r="A251" i="45" s="1"/>
  <c r="A278" i="45"/>
  <c r="A294" i="45"/>
  <c r="A309" i="45"/>
  <c r="A339" i="45"/>
  <c r="AW16" i="45"/>
  <c r="Z218" i="45" s="1"/>
  <c r="Z220" i="45" s="1"/>
  <c r="T220" i="45" s="1"/>
  <c r="N221" i="45" s="1"/>
  <c r="A221" i="45" s="1"/>
  <c r="T265" i="45"/>
  <c r="N266" i="45" s="1"/>
  <c r="A266" i="45" s="1"/>
  <c r="AW20" i="45"/>
  <c r="Z278" i="45" s="1"/>
  <c r="Z280" i="45" s="1"/>
  <c r="AW34" i="45"/>
  <c r="Z488" i="45" s="1"/>
  <c r="Z490" i="45" s="1"/>
  <c r="AW38" i="45"/>
  <c r="Z548" i="45" s="1"/>
  <c r="Z550" i="45" s="1"/>
  <c r="AW39" i="45"/>
  <c r="Z563" i="45" s="1"/>
  <c r="Z565" i="45" s="1"/>
  <c r="Y608" i="45"/>
  <c r="Y610" i="45" s="1"/>
  <c r="AW42" i="45"/>
  <c r="Z608" i="45" s="1"/>
  <c r="Z610" i="45" s="1"/>
  <c r="A98" i="45"/>
  <c r="A99" i="45"/>
  <c r="A113" i="45"/>
  <c r="A114" i="45"/>
  <c r="A128" i="45"/>
  <c r="A129" i="45"/>
  <c r="A143" i="45"/>
  <c r="A144" i="45"/>
  <c r="A158" i="45"/>
  <c r="A159" i="45"/>
  <c r="A173" i="45"/>
  <c r="A174" i="45"/>
  <c r="A203" i="45"/>
  <c r="A217" i="45"/>
  <c r="A264" i="45"/>
  <c r="A279" i="45"/>
  <c r="A297" i="45"/>
  <c r="A369" i="45"/>
  <c r="A383" i="45"/>
  <c r="A414" i="45"/>
  <c r="A504" i="45"/>
  <c r="A397" i="45"/>
  <c r="A428" i="45"/>
  <c r="A443" i="45"/>
  <c r="A459" i="45"/>
  <c r="A579" i="45"/>
  <c r="A262" i="45"/>
  <c r="A292" i="45"/>
  <c r="A322" i="45"/>
  <c r="A352" i="45"/>
  <c r="A357" i="45"/>
  <c r="A412" i="45"/>
  <c r="A417" i="45"/>
  <c r="A429" i="45"/>
  <c r="A444" i="45"/>
  <c r="A327" i="45"/>
  <c r="A372" i="45"/>
  <c r="A489" i="45"/>
  <c r="A594" i="45"/>
  <c r="A609" i="45"/>
  <c r="A699" i="45"/>
  <c r="A729" i="45"/>
  <c r="A549" i="45"/>
  <c r="A597" i="45"/>
  <c r="A657" i="45"/>
  <c r="A717" i="45"/>
  <c r="A552" i="45"/>
  <c r="A564" i="45"/>
  <c r="A639" i="45"/>
  <c r="A744" i="45"/>
  <c r="A612" i="45"/>
  <c r="A652" i="45"/>
  <c r="A697" i="45"/>
  <c r="A742" i="45"/>
  <c r="A637" i="45"/>
  <c r="A712" i="45"/>
  <c r="A747" i="45"/>
  <c r="R547" i="51" l="1"/>
  <c r="F548" i="51" s="1"/>
  <c r="A548" i="51" s="1"/>
  <c r="AF39" i="51"/>
  <c r="R532" i="50"/>
  <c r="F533" i="50" s="1"/>
  <c r="A533" i="50" s="1"/>
  <c r="AF38" i="50"/>
  <c r="R532" i="49"/>
  <c r="F533" i="49" s="1"/>
  <c r="A533" i="49" s="1"/>
  <c r="AF38" i="49"/>
  <c r="R532" i="48"/>
  <c r="F533" i="48" s="1"/>
  <c r="A533" i="48" s="1"/>
  <c r="AF38" i="48"/>
  <c r="R502" i="47"/>
  <c r="F503" i="47" s="1"/>
  <c r="A503" i="47" s="1"/>
  <c r="AF36" i="47"/>
  <c r="R517" i="46"/>
  <c r="F518" i="46" s="1"/>
  <c r="A518" i="46" s="1"/>
  <c r="AF37" i="46"/>
  <c r="R472" i="45"/>
  <c r="F473" i="45" s="1"/>
  <c r="A473" i="45" s="1"/>
  <c r="AF34" i="45"/>
  <c r="R562" i="51" l="1"/>
  <c r="F563" i="51" s="1"/>
  <c r="A563" i="51" s="1"/>
  <c r="AF40" i="51"/>
  <c r="R547" i="50"/>
  <c r="F548" i="50" s="1"/>
  <c r="A548" i="50" s="1"/>
  <c r="AF39" i="50"/>
  <c r="R547" i="49"/>
  <c r="F548" i="49" s="1"/>
  <c r="A548" i="49" s="1"/>
  <c r="AF39" i="49"/>
  <c r="R547" i="48"/>
  <c r="F548" i="48" s="1"/>
  <c r="A548" i="48" s="1"/>
  <c r="AF39" i="48"/>
  <c r="R517" i="47"/>
  <c r="F518" i="47" s="1"/>
  <c r="A518" i="47" s="1"/>
  <c r="AF37" i="47"/>
  <c r="R532" i="46"/>
  <c r="F533" i="46" s="1"/>
  <c r="A533" i="46" s="1"/>
  <c r="AF38" i="46"/>
  <c r="R487" i="45"/>
  <c r="F488" i="45" s="1"/>
  <c r="A488" i="45" s="1"/>
  <c r="AF35" i="45"/>
  <c r="AZ2" i="44"/>
  <c r="R11" i="44"/>
  <c r="R577" i="51" l="1"/>
  <c r="F578" i="51" s="1"/>
  <c r="A578" i="51" s="1"/>
  <c r="AF41" i="51"/>
  <c r="R562" i="50"/>
  <c r="F563" i="50" s="1"/>
  <c r="A563" i="50" s="1"/>
  <c r="AF40" i="50"/>
  <c r="R562" i="49"/>
  <c r="F563" i="49" s="1"/>
  <c r="A563" i="49" s="1"/>
  <c r="AF40" i="49"/>
  <c r="R562" i="48"/>
  <c r="F563" i="48" s="1"/>
  <c r="A563" i="48" s="1"/>
  <c r="AF40" i="48"/>
  <c r="R532" i="47"/>
  <c r="F533" i="47" s="1"/>
  <c r="A533" i="47" s="1"/>
  <c r="AF38" i="47"/>
  <c r="R547" i="46"/>
  <c r="F548" i="46" s="1"/>
  <c r="A548" i="46" s="1"/>
  <c r="AF39" i="46"/>
  <c r="R502" i="45"/>
  <c r="F503" i="45" s="1"/>
  <c r="A503" i="45" s="1"/>
  <c r="AF36" i="45"/>
  <c r="A754" i="44"/>
  <c r="A753" i="44"/>
  <c r="A752" i="44"/>
  <c r="A751" i="44"/>
  <c r="A748" i="44"/>
  <c r="R747" i="44"/>
  <c r="N747" i="44" s="1"/>
  <c r="AA743" i="44"/>
  <c r="AA745" i="44" s="1"/>
  <c r="V743" i="44"/>
  <c r="N744" i="44" s="1"/>
  <c r="U743" i="44"/>
  <c r="L744" i="44" s="1"/>
  <c r="T743" i="44"/>
  <c r="J744" i="44" s="1"/>
  <c r="R743" i="44"/>
  <c r="F744" i="44" s="1"/>
  <c r="X742" i="44"/>
  <c r="V742" i="44"/>
  <c r="N743" i="44" s="1"/>
  <c r="T742" i="44"/>
  <c r="J743" i="44" s="1"/>
  <c r="N742" i="44"/>
  <c r="L742" i="44"/>
  <c r="J742" i="44"/>
  <c r="H742" i="44"/>
  <c r="F742" i="44"/>
  <c r="D742" i="44"/>
  <c r="T741" i="44"/>
  <c r="R741" i="44"/>
  <c r="A740" i="44"/>
  <c r="A739" i="44"/>
  <c r="A738" i="44"/>
  <c r="A737" i="44"/>
  <c r="A736" i="44"/>
  <c r="A733" i="44"/>
  <c r="R732" i="44"/>
  <c r="N732" i="44" s="1"/>
  <c r="AA728" i="44"/>
  <c r="AA730" i="44" s="1"/>
  <c r="V728" i="44"/>
  <c r="N729" i="44" s="1"/>
  <c r="U728" i="44"/>
  <c r="L729" i="44" s="1"/>
  <c r="T728" i="44"/>
  <c r="J729" i="44" s="1"/>
  <c r="R728" i="44"/>
  <c r="F729" i="44" s="1"/>
  <c r="X727" i="44"/>
  <c r="V727" i="44"/>
  <c r="N728" i="44" s="1"/>
  <c r="T727" i="44"/>
  <c r="J728" i="44" s="1"/>
  <c r="N727" i="44"/>
  <c r="L727" i="44"/>
  <c r="J727" i="44"/>
  <c r="H727" i="44"/>
  <c r="F727" i="44"/>
  <c r="D727" i="44"/>
  <c r="T726" i="44"/>
  <c r="R726" i="44"/>
  <c r="A725" i="44"/>
  <c r="A724" i="44"/>
  <c r="A723" i="44"/>
  <c r="A722" i="44"/>
  <c r="A721" i="44"/>
  <c r="A718" i="44"/>
  <c r="R717" i="44"/>
  <c r="N717" i="44" s="1"/>
  <c r="AA713" i="44"/>
  <c r="AA715" i="44" s="1"/>
  <c r="V713" i="44"/>
  <c r="N714" i="44" s="1"/>
  <c r="U713" i="44"/>
  <c r="L714" i="44" s="1"/>
  <c r="T713" i="44"/>
  <c r="J714" i="44" s="1"/>
  <c r="R713" i="44"/>
  <c r="F714" i="44" s="1"/>
  <c r="X712" i="44"/>
  <c r="V712" i="44"/>
  <c r="N713" i="44" s="1"/>
  <c r="T712" i="44"/>
  <c r="J713" i="44" s="1"/>
  <c r="N712" i="44"/>
  <c r="L712" i="44"/>
  <c r="J712" i="44"/>
  <c r="H712" i="44"/>
  <c r="F712" i="44"/>
  <c r="D712" i="44"/>
  <c r="T711" i="44"/>
  <c r="R711" i="44"/>
  <c r="A710" i="44"/>
  <c r="A709" i="44"/>
  <c r="A708" i="44"/>
  <c r="A707" i="44"/>
  <c r="A706" i="44"/>
  <c r="A703" i="44"/>
  <c r="R702" i="44"/>
  <c r="N702" i="44" s="1"/>
  <c r="AA698" i="44"/>
  <c r="AA700" i="44" s="1"/>
  <c r="V698" i="44"/>
  <c r="N699" i="44" s="1"/>
  <c r="U698" i="44"/>
  <c r="L699" i="44" s="1"/>
  <c r="T698" i="44"/>
  <c r="J699" i="44" s="1"/>
  <c r="R698" i="44"/>
  <c r="F699" i="44" s="1"/>
  <c r="X697" i="44"/>
  <c r="V697" i="44"/>
  <c r="N698" i="44" s="1"/>
  <c r="T697" i="44"/>
  <c r="J698" i="44" s="1"/>
  <c r="N697" i="44"/>
  <c r="L697" i="44"/>
  <c r="J697" i="44"/>
  <c r="H697" i="44"/>
  <c r="F697" i="44"/>
  <c r="D697" i="44"/>
  <c r="T696" i="44"/>
  <c r="R696" i="44"/>
  <c r="A695" i="44"/>
  <c r="A694" i="44"/>
  <c r="A693" i="44"/>
  <c r="A692" i="44"/>
  <c r="A691" i="44"/>
  <c r="A688" i="44"/>
  <c r="R687" i="44"/>
  <c r="N687" i="44" s="1"/>
  <c r="AA683" i="44"/>
  <c r="AA685" i="44" s="1"/>
  <c r="V683" i="44"/>
  <c r="N684" i="44" s="1"/>
  <c r="U683" i="44"/>
  <c r="L684" i="44" s="1"/>
  <c r="T683" i="44"/>
  <c r="J684" i="44" s="1"/>
  <c r="R683" i="44"/>
  <c r="F684" i="44" s="1"/>
  <c r="X682" i="44"/>
  <c r="V682" i="44"/>
  <c r="N683" i="44" s="1"/>
  <c r="T682" i="44"/>
  <c r="J683" i="44" s="1"/>
  <c r="N682" i="44"/>
  <c r="L682" i="44"/>
  <c r="J682" i="44"/>
  <c r="H682" i="44"/>
  <c r="F682" i="44"/>
  <c r="D682" i="44"/>
  <c r="T681" i="44"/>
  <c r="R681" i="44"/>
  <c r="A680" i="44"/>
  <c r="A679" i="44"/>
  <c r="A678" i="44"/>
  <c r="A677" i="44"/>
  <c r="A676" i="44"/>
  <c r="A673" i="44"/>
  <c r="R672" i="44"/>
  <c r="N672" i="44" s="1"/>
  <c r="AA668" i="44"/>
  <c r="AA670" i="44" s="1"/>
  <c r="V668" i="44"/>
  <c r="N669" i="44" s="1"/>
  <c r="U668" i="44"/>
  <c r="L669" i="44" s="1"/>
  <c r="T668" i="44"/>
  <c r="J669" i="44" s="1"/>
  <c r="R668" i="44"/>
  <c r="F669" i="44" s="1"/>
  <c r="X667" i="44"/>
  <c r="V667" i="44"/>
  <c r="N668" i="44" s="1"/>
  <c r="T667" i="44"/>
  <c r="J668" i="44" s="1"/>
  <c r="N667" i="44"/>
  <c r="L667" i="44"/>
  <c r="J667" i="44"/>
  <c r="H667" i="44"/>
  <c r="F667" i="44"/>
  <c r="D667" i="44"/>
  <c r="T666" i="44"/>
  <c r="R666" i="44"/>
  <c r="A665" i="44"/>
  <c r="A664" i="44"/>
  <c r="A663" i="44"/>
  <c r="A662" i="44"/>
  <c r="A661" i="44"/>
  <c r="A658" i="44"/>
  <c r="R657" i="44"/>
  <c r="N657" i="44" s="1"/>
  <c r="AA653" i="44"/>
  <c r="AA655" i="44" s="1"/>
  <c r="V653" i="44"/>
  <c r="N654" i="44" s="1"/>
  <c r="U653" i="44"/>
  <c r="L654" i="44" s="1"/>
  <c r="T653" i="44"/>
  <c r="J654" i="44" s="1"/>
  <c r="R653" i="44"/>
  <c r="F654" i="44" s="1"/>
  <c r="X652" i="44"/>
  <c r="V652" i="44"/>
  <c r="N653" i="44" s="1"/>
  <c r="T652" i="44"/>
  <c r="J653" i="44" s="1"/>
  <c r="N652" i="44"/>
  <c r="L652" i="44"/>
  <c r="J652" i="44"/>
  <c r="H652" i="44"/>
  <c r="F652" i="44"/>
  <c r="D652" i="44"/>
  <c r="T651" i="44"/>
  <c r="R651" i="44"/>
  <c r="A650" i="44"/>
  <c r="A649" i="44"/>
  <c r="A648" i="44"/>
  <c r="A647" i="44"/>
  <c r="A646" i="44"/>
  <c r="A643" i="44"/>
  <c r="R642" i="44"/>
  <c r="N642" i="44" s="1"/>
  <c r="AA638" i="44"/>
  <c r="AA640" i="44" s="1"/>
  <c r="V638" i="44"/>
  <c r="N639" i="44" s="1"/>
  <c r="U638" i="44"/>
  <c r="L639" i="44" s="1"/>
  <c r="T638" i="44"/>
  <c r="J639" i="44" s="1"/>
  <c r="R638" i="44"/>
  <c r="F639" i="44" s="1"/>
  <c r="X637" i="44"/>
  <c r="V637" i="44"/>
  <c r="N638" i="44" s="1"/>
  <c r="T637" i="44"/>
  <c r="J638" i="44" s="1"/>
  <c r="N637" i="44"/>
  <c r="L637" i="44"/>
  <c r="J637" i="44"/>
  <c r="H637" i="44"/>
  <c r="F637" i="44"/>
  <c r="D637" i="44"/>
  <c r="T636" i="44"/>
  <c r="R636" i="44"/>
  <c r="A635" i="44"/>
  <c r="A634" i="44"/>
  <c r="A633" i="44"/>
  <c r="A632" i="44"/>
  <c r="A631" i="44"/>
  <c r="A628" i="44"/>
  <c r="R627" i="44"/>
  <c r="N627" i="44" s="1"/>
  <c r="AA623" i="44"/>
  <c r="AA625" i="44" s="1"/>
  <c r="V623" i="44"/>
  <c r="N624" i="44" s="1"/>
  <c r="U623" i="44"/>
  <c r="L624" i="44" s="1"/>
  <c r="T623" i="44"/>
  <c r="J624" i="44" s="1"/>
  <c r="R623" i="44"/>
  <c r="F624" i="44" s="1"/>
  <c r="X622" i="44"/>
  <c r="V622" i="44"/>
  <c r="N623" i="44" s="1"/>
  <c r="T622" i="44"/>
  <c r="J623" i="44" s="1"/>
  <c r="N622" i="44"/>
  <c r="L622" i="44"/>
  <c r="J622" i="44"/>
  <c r="H622" i="44"/>
  <c r="F622" i="44"/>
  <c r="D622" i="44"/>
  <c r="T621" i="44"/>
  <c r="R621" i="44"/>
  <c r="A620" i="44"/>
  <c r="A619" i="44"/>
  <c r="A618" i="44"/>
  <c r="A617" i="44"/>
  <c r="A616" i="44"/>
  <c r="A613" i="44"/>
  <c r="R612" i="44"/>
  <c r="N612" i="44" s="1"/>
  <c r="AA608" i="44"/>
  <c r="AA610" i="44" s="1"/>
  <c r="V608" i="44"/>
  <c r="N609" i="44" s="1"/>
  <c r="U608" i="44"/>
  <c r="L609" i="44" s="1"/>
  <c r="T608" i="44"/>
  <c r="J609" i="44" s="1"/>
  <c r="R608" i="44"/>
  <c r="F609" i="44" s="1"/>
  <c r="X607" i="44"/>
  <c r="V607" i="44"/>
  <c r="N608" i="44" s="1"/>
  <c r="T607" i="44"/>
  <c r="J608" i="44" s="1"/>
  <c r="N607" i="44"/>
  <c r="L607" i="44"/>
  <c r="J607" i="44"/>
  <c r="H607" i="44"/>
  <c r="F607" i="44"/>
  <c r="D607" i="44"/>
  <c r="T606" i="44"/>
  <c r="R606" i="44"/>
  <c r="A605" i="44"/>
  <c r="A604" i="44"/>
  <c r="A603" i="44"/>
  <c r="A602" i="44"/>
  <c r="A601" i="44"/>
  <c r="A598" i="44"/>
  <c r="R597" i="44"/>
  <c r="N597" i="44" s="1"/>
  <c r="AA593" i="44"/>
  <c r="AA595" i="44" s="1"/>
  <c r="V593" i="44"/>
  <c r="N594" i="44" s="1"/>
  <c r="U593" i="44"/>
  <c r="L594" i="44" s="1"/>
  <c r="T593" i="44"/>
  <c r="J594" i="44" s="1"/>
  <c r="R593" i="44"/>
  <c r="F594" i="44" s="1"/>
  <c r="X592" i="44"/>
  <c r="V592" i="44"/>
  <c r="N593" i="44" s="1"/>
  <c r="T592" i="44"/>
  <c r="J593" i="44" s="1"/>
  <c r="N592" i="44"/>
  <c r="L592" i="44"/>
  <c r="J592" i="44"/>
  <c r="H592" i="44"/>
  <c r="F592" i="44"/>
  <c r="D592" i="44"/>
  <c r="T591" i="44"/>
  <c r="R591" i="44"/>
  <c r="A590" i="44"/>
  <c r="A589" i="44"/>
  <c r="A588" i="44"/>
  <c r="A587" i="44"/>
  <c r="A586" i="44"/>
  <c r="A583" i="44"/>
  <c r="R582" i="44"/>
  <c r="N582" i="44" s="1"/>
  <c r="AA578" i="44"/>
  <c r="AA580" i="44" s="1"/>
  <c r="V578" i="44"/>
  <c r="N579" i="44" s="1"/>
  <c r="U578" i="44"/>
  <c r="L579" i="44" s="1"/>
  <c r="T578" i="44"/>
  <c r="J579" i="44" s="1"/>
  <c r="R578" i="44"/>
  <c r="F579" i="44" s="1"/>
  <c r="X577" i="44"/>
  <c r="V577" i="44"/>
  <c r="N578" i="44" s="1"/>
  <c r="T577" i="44"/>
  <c r="J578" i="44" s="1"/>
  <c r="N577" i="44"/>
  <c r="L577" i="44"/>
  <c r="J577" i="44"/>
  <c r="H577" i="44"/>
  <c r="F577" i="44"/>
  <c r="D577" i="44"/>
  <c r="T576" i="44"/>
  <c r="R576" i="44"/>
  <c r="A575" i="44"/>
  <c r="A574" i="44"/>
  <c r="A573" i="44"/>
  <c r="A572" i="44"/>
  <c r="A571" i="44"/>
  <c r="A568" i="44"/>
  <c r="R567" i="44"/>
  <c r="N567" i="44" s="1"/>
  <c r="AA563" i="44"/>
  <c r="AA565" i="44" s="1"/>
  <c r="V563" i="44"/>
  <c r="N564" i="44" s="1"/>
  <c r="U563" i="44"/>
  <c r="L564" i="44" s="1"/>
  <c r="T563" i="44"/>
  <c r="J564" i="44" s="1"/>
  <c r="R563" i="44"/>
  <c r="F564" i="44" s="1"/>
  <c r="X562" i="44"/>
  <c r="V562" i="44"/>
  <c r="N563" i="44" s="1"/>
  <c r="T562" i="44"/>
  <c r="J563" i="44" s="1"/>
  <c r="N562" i="44"/>
  <c r="L562" i="44"/>
  <c r="J562" i="44"/>
  <c r="H562" i="44"/>
  <c r="F562" i="44"/>
  <c r="D562" i="44"/>
  <c r="T561" i="44"/>
  <c r="R561" i="44"/>
  <c r="A560" i="44"/>
  <c r="A559" i="44"/>
  <c r="A558" i="44"/>
  <c r="A557" i="44"/>
  <c r="A556" i="44"/>
  <c r="A553" i="44"/>
  <c r="R552" i="44"/>
  <c r="N552" i="44" s="1"/>
  <c r="AA548" i="44"/>
  <c r="AA550" i="44" s="1"/>
  <c r="V548" i="44"/>
  <c r="N549" i="44" s="1"/>
  <c r="U548" i="44"/>
  <c r="L549" i="44" s="1"/>
  <c r="T548" i="44"/>
  <c r="J549" i="44" s="1"/>
  <c r="R548" i="44"/>
  <c r="F549" i="44" s="1"/>
  <c r="X547" i="44"/>
  <c r="V547" i="44"/>
  <c r="N548" i="44" s="1"/>
  <c r="T547" i="44"/>
  <c r="J548" i="44" s="1"/>
  <c r="N547" i="44"/>
  <c r="L547" i="44"/>
  <c r="J547" i="44"/>
  <c r="H547" i="44"/>
  <c r="F547" i="44"/>
  <c r="D547" i="44"/>
  <c r="T546" i="44"/>
  <c r="R546" i="44"/>
  <c r="A545" i="44"/>
  <c r="A544" i="44"/>
  <c r="A543" i="44"/>
  <c r="A542" i="44"/>
  <c r="A541" i="44"/>
  <c r="A538" i="44"/>
  <c r="R537" i="44"/>
  <c r="N537" i="44" s="1"/>
  <c r="AA533" i="44"/>
  <c r="AA535" i="44" s="1"/>
  <c r="V533" i="44"/>
  <c r="N534" i="44" s="1"/>
  <c r="U533" i="44"/>
  <c r="L534" i="44" s="1"/>
  <c r="T533" i="44"/>
  <c r="J534" i="44" s="1"/>
  <c r="R533" i="44"/>
  <c r="F534" i="44" s="1"/>
  <c r="X532" i="44"/>
  <c r="V532" i="44"/>
  <c r="N533" i="44" s="1"/>
  <c r="T532" i="44"/>
  <c r="J533" i="44" s="1"/>
  <c r="N532" i="44"/>
  <c r="L532" i="44"/>
  <c r="J532" i="44"/>
  <c r="H532" i="44"/>
  <c r="F532" i="44"/>
  <c r="D532" i="44"/>
  <c r="T531" i="44"/>
  <c r="R531" i="44"/>
  <c r="A530" i="44"/>
  <c r="A529" i="44"/>
  <c r="A528" i="44"/>
  <c r="A527" i="44"/>
  <c r="A526" i="44"/>
  <c r="A523" i="44"/>
  <c r="R522" i="44"/>
  <c r="N522" i="44" s="1"/>
  <c r="AA518" i="44"/>
  <c r="AA520" i="44" s="1"/>
  <c r="V518" i="44"/>
  <c r="N519" i="44" s="1"/>
  <c r="U518" i="44"/>
  <c r="L519" i="44" s="1"/>
  <c r="T518" i="44"/>
  <c r="J519" i="44" s="1"/>
  <c r="R518" i="44"/>
  <c r="F519" i="44" s="1"/>
  <c r="X517" i="44"/>
  <c r="V517" i="44"/>
  <c r="N518" i="44" s="1"/>
  <c r="T517" i="44"/>
  <c r="J518" i="44" s="1"/>
  <c r="N517" i="44"/>
  <c r="L517" i="44"/>
  <c r="J517" i="44"/>
  <c r="H517" i="44"/>
  <c r="F517" i="44"/>
  <c r="D517" i="44"/>
  <c r="T516" i="44"/>
  <c r="R516" i="44"/>
  <c r="A515" i="44"/>
  <c r="A514" i="44"/>
  <c r="A513" i="44"/>
  <c r="A512" i="44"/>
  <c r="A511" i="44"/>
  <c r="A508" i="44"/>
  <c r="R507" i="44"/>
  <c r="N507" i="44" s="1"/>
  <c r="AA503" i="44"/>
  <c r="AA505" i="44" s="1"/>
  <c r="V503" i="44"/>
  <c r="N504" i="44" s="1"/>
  <c r="U503" i="44"/>
  <c r="L504" i="44" s="1"/>
  <c r="T503" i="44"/>
  <c r="J504" i="44" s="1"/>
  <c r="R503" i="44"/>
  <c r="F504" i="44" s="1"/>
  <c r="X502" i="44"/>
  <c r="V502" i="44"/>
  <c r="N503" i="44" s="1"/>
  <c r="T502" i="44"/>
  <c r="J503" i="44" s="1"/>
  <c r="N502" i="44"/>
  <c r="L502" i="44"/>
  <c r="J502" i="44"/>
  <c r="H502" i="44"/>
  <c r="F502" i="44"/>
  <c r="D502" i="44"/>
  <c r="T501" i="44"/>
  <c r="R501" i="44"/>
  <c r="A500" i="44"/>
  <c r="A499" i="44"/>
  <c r="A498" i="44"/>
  <c r="A497" i="44"/>
  <c r="A496" i="44"/>
  <c r="A493" i="44"/>
  <c r="R492" i="44"/>
  <c r="N492" i="44" s="1"/>
  <c r="AA488" i="44"/>
  <c r="AA490" i="44" s="1"/>
  <c r="V488" i="44"/>
  <c r="N489" i="44" s="1"/>
  <c r="U488" i="44"/>
  <c r="L489" i="44" s="1"/>
  <c r="T488" i="44"/>
  <c r="J489" i="44" s="1"/>
  <c r="R488" i="44"/>
  <c r="F489" i="44" s="1"/>
  <c r="X487" i="44"/>
  <c r="V487" i="44"/>
  <c r="N488" i="44" s="1"/>
  <c r="T487" i="44"/>
  <c r="J488" i="44" s="1"/>
  <c r="N487" i="44"/>
  <c r="L487" i="44"/>
  <c r="J487" i="44"/>
  <c r="H487" i="44"/>
  <c r="F487" i="44"/>
  <c r="D487" i="44"/>
  <c r="T486" i="44"/>
  <c r="R486" i="44"/>
  <c r="A485" i="44"/>
  <c r="A484" i="44"/>
  <c r="A483" i="44"/>
  <c r="A482" i="44"/>
  <c r="A481" i="44"/>
  <c r="A478" i="44"/>
  <c r="R477" i="44"/>
  <c r="N477" i="44" s="1"/>
  <c r="AA473" i="44"/>
  <c r="AA475" i="44" s="1"/>
  <c r="V473" i="44"/>
  <c r="N474" i="44" s="1"/>
  <c r="U473" i="44"/>
  <c r="L474" i="44" s="1"/>
  <c r="T473" i="44"/>
  <c r="J474" i="44" s="1"/>
  <c r="R473" i="44"/>
  <c r="F474" i="44" s="1"/>
  <c r="X472" i="44"/>
  <c r="V472" i="44"/>
  <c r="N473" i="44" s="1"/>
  <c r="T472" i="44"/>
  <c r="J473" i="44" s="1"/>
  <c r="N472" i="44"/>
  <c r="L472" i="44"/>
  <c r="J472" i="44"/>
  <c r="H472" i="44"/>
  <c r="F472" i="44"/>
  <c r="D472" i="44"/>
  <c r="T471" i="44"/>
  <c r="R471" i="44"/>
  <c r="A470" i="44"/>
  <c r="A469" i="44"/>
  <c r="A468" i="44"/>
  <c r="A467" i="44"/>
  <c r="A466" i="44"/>
  <c r="A463" i="44"/>
  <c r="R462" i="44"/>
  <c r="N462" i="44" s="1"/>
  <c r="AA458" i="44"/>
  <c r="AA460" i="44" s="1"/>
  <c r="V458" i="44"/>
  <c r="N459" i="44" s="1"/>
  <c r="U458" i="44"/>
  <c r="L459" i="44" s="1"/>
  <c r="T458" i="44"/>
  <c r="J459" i="44" s="1"/>
  <c r="R458" i="44"/>
  <c r="F459" i="44" s="1"/>
  <c r="X457" i="44"/>
  <c r="V457" i="44"/>
  <c r="N458" i="44" s="1"/>
  <c r="T457" i="44"/>
  <c r="J458" i="44" s="1"/>
  <c r="N457" i="44"/>
  <c r="L457" i="44"/>
  <c r="J457" i="44"/>
  <c r="H457" i="44"/>
  <c r="F457" i="44"/>
  <c r="D457" i="44"/>
  <c r="T456" i="44"/>
  <c r="R456" i="44"/>
  <c r="A455" i="44"/>
  <c r="A454" i="44"/>
  <c r="A453" i="44"/>
  <c r="A452" i="44"/>
  <c r="A451" i="44"/>
  <c r="A448" i="44"/>
  <c r="R447" i="44"/>
  <c r="N447" i="44" s="1"/>
  <c r="AA443" i="44"/>
  <c r="AA445" i="44" s="1"/>
  <c r="V443" i="44"/>
  <c r="N444" i="44" s="1"/>
  <c r="U443" i="44"/>
  <c r="L444" i="44" s="1"/>
  <c r="T443" i="44"/>
  <c r="J444" i="44" s="1"/>
  <c r="R443" i="44"/>
  <c r="F444" i="44" s="1"/>
  <c r="X442" i="44"/>
  <c r="V442" i="44"/>
  <c r="N443" i="44" s="1"/>
  <c r="T442" i="44"/>
  <c r="J443" i="44" s="1"/>
  <c r="N442" i="44"/>
  <c r="L442" i="44"/>
  <c r="J442" i="44"/>
  <c r="H442" i="44"/>
  <c r="F442" i="44"/>
  <c r="D442" i="44"/>
  <c r="T441" i="44"/>
  <c r="R441" i="44"/>
  <c r="A440" i="44"/>
  <c r="A439" i="44"/>
  <c r="A438" i="44"/>
  <c r="A437" i="44"/>
  <c r="A436" i="44"/>
  <c r="A433" i="44"/>
  <c r="R432" i="44"/>
  <c r="N432" i="44" s="1"/>
  <c r="AA428" i="44"/>
  <c r="AA430" i="44" s="1"/>
  <c r="V428" i="44"/>
  <c r="N429" i="44" s="1"/>
  <c r="U428" i="44"/>
  <c r="L429" i="44" s="1"/>
  <c r="T428" i="44"/>
  <c r="J429" i="44" s="1"/>
  <c r="R428" i="44"/>
  <c r="F429" i="44" s="1"/>
  <c r="X427" i="44"/>
  <c r="V427" i="44"/>
  <c r="N428" i="44" s="1"/>
  <c r="T427" i="44"/>
  <c r="J428" i="44" s="1"/>
  <c r="N427" i="44"/>
  <c r="L427" i="44"/>
  <c r="J427" i="44"/>
  <c r="H427" i="44"/>
  <c r="F427" i="44"/>
  <c r="D427" i="44"/>
  <c r="T426" i="44"/>
  <c r="R426" i="44"/>
  <c r="A425" i="44"/>
  <c r="A424" i="44"/>
  <c r="A423" i="44"/>
  <c r="A422" i="44"/>
  <c r="A421" i="44"/>
  <c r="A418" i="44"/>
  <c r="R417" i="44"/>
  <c r="N417" i="44" s="1"/>
  <c r="AA413" i="44"/>
  <c r="AA415" i="44" s="1"/>
  <c r="V413" i="44"/>
  <c r="N414" i="44" s="1"/>
  <c r="U413" i="44"/>
  <c r="L414" i="44" s="1"/>
  <c r="T413" i="44"/>
  <c r="J414" i="44" s="1"/>
  <c r="R413" i="44"/>
  <c r="F414" i="44" s="1"/>
  <c r="X412" i="44"/>
  <c r="V412" i="44"/>
  <c r="N413" i="44" s="1"/>
  <c r="T412" i="44"/>
  <c r="J413" i="44" s="1"/>
  <c r="N412" i="44"/>
  <c r="L412" i="44"/>
  <c r="J412" i="44"/>
  <c r="H412" i="44"/>
  <c r="F412" i="44"/>
  <c r="D412" i="44"/>
  <c r="T411" i="44"/>
  <c r="R411" i="44"/>
  <c r="A410" i="44"/>
  <c r="A409" i="44"/>
  <c r="A408" i="44"/>
  <c r="A407" i="44"/>
  <c r="A406" i="44"/>
  <c r="A403" i="44"/>
  <c r="R402" i="44"/>
  <c r="N402" i="44" s="1"/>
  <c r="AA398" i="44"/>
  <c r="AA400" i="44" s="1"/>
  <c r="V398" i="44"/>
  <c r="N399" i="44" s="1"/>
  <c r="U398" i="44"/>
  <c r="L399" i="44" s="1"/>
  <c r="T398" i="44"/>
  <c r="J399" i="44" s="1"/>
  <c r="R398" i="44"/>
  <c r="F399" i="44" s="1"/>
  <c r="X397" i="44"/>
  <c r="V397" i="44"/>
  <c r="N398" i="44" s="1"/>
  <c r="T397" i="44"/>
  <c r="J398" i="44" s="1"/>
  <c r="N397" i="44"/>
  <c r="L397" i="44"/>
  <c r="J397" i="44"/>
  <c r="H397" i="44"/>
  <c r="F397" i="44"/>
  <c r="D397" i="44"/>
  <c r="T396" i="44"/>
  <c r="R396" i="44"/>
  <c r="A395" i="44"/>
  <c r="A394" i="44"/>
  <c r="A393" i="44"/>
  <c r="A392" i="44"/>
  <c r="A391" i="44"/>
  <c r="A388" i="44"/>
  <c r="R387" i="44"/>
  <c r="N387" i="44" s="1"/>
  <c r="AA383" i="44"/>
  <c r="AA385" i="44" s="1"/>
  <c r="V383" i="44"/>
  <c r="N384" i="44" s="1"/>
  <c r="U383" i="44"/>
  <c r="L384" i="44" s="1"/>
  <c r="T383" i="44"/>
  <c r="J384" i="44" s="1"/>
  <c r="R383" i="44"/>
  <c r="F384" i="44" s="1"/>
  <c r="X382" i="44"/>
  <c r="V382" i="44"/>
  <c r="N383" i="44" s="1"/>
  <c r="T382" i="44"/>
  <c r="J383" i="44" s="1"/>
  <c r="N382" i="44"/>
  <c r="L382" i="44"/>
  <c r="J382" i="44"/>
  <c r="H382" i="44"/>
  <c r="F382" i="44"/>
  <c r="D382" i="44"/>
  <c r="T381" i="44"/>
  <c r="R381" i="44"/>
  <c r="A380" i="44"/>
  <c r="A379" i="44"/>
  <c r="A378" i="44"/>
  <c r="A377" i="44"/>
  <c r="A376" i="44"/>
  <c r="A373" i="44"/>
  <c r="R372" i="44"/>
  <c r="N372" i="44" s="1"/>
  <c r="AA368" i="44"/>
  <c r="AA370" i="44" s="1"/>
  <c r="V368" i="44"/>
  <c r="N369" i="44" s="1"/>
  <c r="U368" i="44"/>
  <c r="L369" i="44" s="1"/>
  <c r="T368" i="44"/>
  <c r="J369" i="44" s="1"/>
  <c r="R368" i="44"/>
  <c r="F369" i="44" s="1"/>
  <c r="X367" i="44"/>
  <c r="V367" i="44"/>
  <c r="N368" i="44" s="1"/>
  <c r="T367" i="44"/>
  <c r="J368" i="44" s="1"/>
  <c r="N367" i="44"/>
  <c r="L367" i="44"/>
  <c r="J367" i="44"/>
  <c r="H367" i="44"/>
  <c r="F367" i="44"/>
  <c r="D367" i="44"/>
  <c r="T366" i="44"/>
  <c r="R366" i="44"/>
  <c r="A365" i="44"/>
  <c r="A364" i="44"/>
  <c r="A363" i="44"/>
  <c r="A362" i="44"/>
  <c r="A361" i="44"/>
  <c r="A358" i="44"/>
  <c r="R357" i="44"/>
  <c r="N357" i="44" s="1"/>
  <c r="AA353" i="44"/>
  <c r="AA355" i="44" s="1"/>
  <c r="V353" i="44"/>
  <c r="N354" i="44" s="1"/>
  <c r="U353" i="44"/>
  <c r="L354" i="44" s="1"/>
  <c r="T353" i="44"/>
  <c r="J354" i="44" s="1"/>
  <c r="R353" i="44"/>
  <c r="F354" i="44" s="1"/>
  <c r="X352" i="44"/>
  <c r="V352" i="44"/>
  <c r="N353" i="44" s="1"/>
  <c r="T352" i="44"/>
  <c r="J353" i="44" s="1"/>
  <c r="N352" i="44"/>
  <c r="L352" i="44"/>
  <c r="J352" i="44"/>
  <c r="H352" i="44"/>
  <c r="F352" i="44"/>
  <c r="D352" i="44"/>
  <c r="T351" i="44"/>
  <c r="R351" i="44"/>
  <c r="A350" i="44"/>
  <c r="A349" i="44"/>
  <c r="A348" i="44"/>
  <c r="A347" i="44"/>
  <c r="A346" i="44"/>
  <c r="A343" i="44"/>
  <c r="R342" i="44"/>
  <c r="N342" i="44" s="1"/>
  <c r="AA338" i="44"/>
  <c r="AA340" i="44" s="1"/>
  <c r="V338" i="44"/>
  <c r="N339" i="44" s="1"/>
  <c r="U338" i="44"/>
  <c r="L339" i="44" s="1"/>
  <c r="T338" i="44"/>
  <c r="J339" i="44" s="1"/>
  <c r="R338" i="44"/>
  <c r="F339" i="44" s="1"/>
  <c r="X337" i="44"/>
  <c r="V337" i="44"/>
  <c r="N338" i="44" s="1"/>
  <c r="T337" i="44"/>
  <c r="J338" i="44" s="1"/>
  <c r="N337" i="44"/>
  <c r="L337" i="44"/>
  <c r="J337" i="44"/>
  <c r="H337" i="44"/>
  <c r="F337" i="44"/>
  <c r="D337" i="44"/>
  <c r="T336" i="44"/>
  <c r="R336" i="44"/>
  <c r="A335" i="44"/>
  <c r="A334" i="44"/>
  <c r="A333" i="44"/>
  <c r="A332" i="44"/>
  <c r="A331" i="44"/>
  <c r="A328" i="44"/>
  <c r="R327" i="44"/>
  <c r="N327" i="44" s="1"/>
  <c r="AA323" i="44"/>
  <c r="AA325" i="44" s="1"/>
  <c r="V323" i="44"/>
  <c r="N324" i="44" s="1"/>
  <c r="U323" i="44"/>
  <c r="L324" i="44" s="1"/>
  <c r="T323" i="44"/>
  <c r="J324" i="44" s="1"/>
  <c r="R323" i="44"/>
  <c r="F324" i="44" s="1"/>
  <c r="X322" i="44"/>
  <c r="V322" i="44"/>
  <c r="N323" i="44" s="1"/>
  <c r="T322" i="44"/>
  <c r="J323" i="44" s="1"/>
  <c r="N322" i="44"/>
  <c r="L322" i="44"/>
  <c r="J322" i="44"/>
  <c r="H322" i="44"/>
  <c r="F322" i="44"/>
  <c r="D322" i="44"/>
  <c r="T321" i="44"/>
  <c r="R321" i="44"/>
  <c r="A320" i="44"/>
  <c r="A319" i="44"/>
  <c r="A318" i="44"/>
  <c r="A317" i="44"/>
  <c r="A316" i="44"/>
  <c r="A313" i="44"/>
  <c r="R312" i="44"/>
  <c r="N312" i="44" s="1"/>
  <c r="AA308" i="44"/>
  <c r="AA310" i="44" s="1"/>
  <c r="V308" i="44"/>
  <c r="N309" i="44" s="1"/>
  <c r="U308" i="44"/>
  <c r="L309" i="44" s="1"/>
  <c r="T308" i="44"/>
  <c r="J309" i="44" s="1"/>
  <c r="R308" i="44"/>
  <c r="F309" i="44" s="1"/>
  <c r="X307" i="44"/>
  <c r="V307" i="44"/>
  <c r="N308" i="44" s="1"/>
  <c r="T307" i="44"/>
  <c r="J308" i="44" s="1"/>
  <c r="N307" i="44"/>
  <c r="L307" i="44"/>
  <c r="J307" i="44"/>
  <c r="H307" i="44"/>
  <c r="F307" i="44"/>
  <c r="D307" i="44"/>
  <c r="T306" i="44"/>
  <c r="R306" i="44"/>
  <c r="A305" i="44"/>
  <c r="A304" i="44"/>
  <c r="A303" i="44"/>
  <c r="A302" i="44"/>
  <c r="A301" i="44"/>
  <c r="A298" i="44"/>
  <c r="R297" i="44"/>
  <c r="N297" i="44" s="1"/>
  <c r="AA293" i="44"/>
  <c r="AA295" i="44" s="1"/>
  <c r="V293" i="44"/>
  <c r="N294" i="44" s="1"/>
  <c r="U293" i="44"/>
  <c r="L294" i="44" s="1"/>
  <c r="T293" i="44"/>
  <c r="J294" i="44" s="1"/>
  <c r="R293" i="44"/>
  <c r="F294" i="44" s="1"/>
  <c r="X292" i="44"/>
  <c r="V292" i="44"/>
  <c r="N293" i="44" s="1"/>
  <c r="T292" i="44"/>
  <c r="J293" i="44" s="1"/>
  <c r="N292" i="44"/>
  <c r="L292" i="44"/>
  <c r="J292" i="44"/>
  <c r="H292" i="44"/>
  <c r="F292" i="44"/>
  <c r="D292" i="44"/>
  <c r="T291" i="44"/>
  <c r="R291" i="44"/>
  <c r="A290" i="44"/>
  <c r="A289" i="44"/>
  <c r="A288" i="44"/>
  <c r="A287" i="44"/>
  <c r="A286" i="44"/>
  <c r="A283" i="44"/>
  <c r="R282" i="44"/>
  <c r="N282" i="44" s="1"/>
  <c r="AA278" i="44"/>
  <c r="AA280" i="44" s="1"/>
  <c r="V278" i="44"/>
  <c r="N279" i="44" s="1"/>
  <c r="U278" i="44"/>
  <c r="L279" i="44" s="1"/>
  <c r="T278" i="44"/>
  <c r="J279" i="44" s="1"/>
  <c r="R278" i="44"/>
  <c r="F279" i="44" s="1"/>
  <c r="X277" i="44"/>
  <c r="V277" i="44"/>
  <c r="N278" i="44" s="1"/>
  <c r="T277" i="44"/>
  <c r="J278" i="44" s="1"/>
  <c r="N277" i="44"/>
  <c r="L277" i="44"/>
  <c r="J277" i="44"/>
  <c r="H277" i="44"/>
  <c r="F277" i="44"/>
  <c r="D277" i="44"/>
  <c r="T276" i="44"/>
  <c r="R276" i="44"/>
  <c r="A275" i="44"/>
  <c r="A274" i="44"/>
  <c r="A273" i="44"/>
  <c r="A272" i="44"/>
  <c r="A271" i="44"/>
  <c r="A268" i="44"/>
  <c r="R267" i="44"/>
  <c r="N267" i="44" s="1"/>
  <c r="AA263" i="44"/>
  <c r="AA265" i="44" s="1"/>
  <c r="V263" i="44"/>
  <c r="N264" i="44" s="1"/>
  <c r="U263" i="44"/>
  <c r="L264" i="44" s="1"/>
  <c r="T263" i="44"/>
  <c r="J264" i="44" s="1"/>
  <c r="R263" i="44"/>
  <c r="F264" i="44" s="1"/>
  <c r="X262" i="44"/>
  <c r="V262" i="44"/>
  <c r="N263" i="44" s="1"/>
  <c r="T262" i="44"/>
  <c r="J263" i="44" s="1"/>
  <c r="N262" i="44"/>
  <c r="L262" i="44"/>
  <c r="J262" i="44"/>
  <c r="H262" i="44"/>
  <c r="F262" i="44"/>
  <c r="D262" i="44"/>
  <c r="T261" i="44"/>
  <c r="R261" i="44"/>
  <c r="A260" i="44"/>
  <c r="A259" i="44"/>
  <c r="A258" i="44"/>
  <c r="A257" i="44"/>
  <c r="A256" i="44"/>
  <c r="A253" i="44"/>
  <c r="R252" i="44"/>
  <c r="N252" i="44" s="1"/>
  <c r="AA248" i="44"/>
  <c r="AA250" i="44" s="1"/>
  <c r="V248" i="44"/>
  <c r="N249" i="44" s="1"/>
  <c r="U248" i="44"/>
  <c r="L249" i="44" s="1"/>
  <c r="T248" i="44"/>
  <c r="J249" i="44" s="1"/>
  <c r="R248" i="44"/>
  <c r="F249" i="44" s="1"/>
  <c r="X247" i="44"/>
  <c r="V247" i="44"/>
  <c r="N248" i="44" s="1"/>
  <c r="T247" i="44"/>
  <c r="J248" i="44" s="1"/>
  <c r="N247" i="44"/>
  <c r="L247" i="44"/>
  <c r="J247" i="44"/>
  <c r="H247" i="44"/>
  <c r="F247" i="44"/>
  <c r="D247" i="44"/>
  <c r="T246" i="44"/>
  <c r="R246" i="44"/>
  <c r="A245" i="44"/>
  <c r="A244" i="44"/>
  <c r="A243" i="44"/>
  <c r="A242" i="44"/>
  <c r="A241" i="44"/>
  <c r="A238" i="44"/>
  <c r="R237" i="44"/>
  <c r="N237" i="44" s="1"/>
  <c r="AA233" i="44"/>
  <c r="AA235" i="44" s="1"/>
  <c r="V233" i="44"/>
  <c r="N234" i="44" s="1"/>
  <c r="U233" i="44"/>
  <c r="L234" i="44" s="1"/>
  <c r="T233" i="44"/>
  <c r="J234" i="44" s="1"/>
  <c r="R233" i="44"/>
  <c r="F234" i="44" s="1"/>
  <c r="X232" i="44"/>
  <c r="V232" i="44"/>
  <c r="N233" i="44" s="1"/>
  <c r="T232" i="44"/>
  <c r="J233" i="44" s="1"/>
  <c r="N232" i="44"/>
  <c r="L232" i="44"/>
  <c r="J232" i="44"/>
  <c r="H232" i="44"/>
  <c r="F232" i="44"/>
  <c r="D232" i="44"/>
  <c r="T231" i="44"/>
  <c r="R231" i="44"/>
  <c r="A230" i="44"/>
  <c r="A229" i="44"/>
  <c r="A228" i="44"/>
  <c r="A227" i="44"/>
  <c r="A226" i="44"/>
  <c r="A223" i="44"/>
  <c r="R222" i="44"/>
  <c r="N222" i="44" s="1"/>
  <c r="AA218" i="44"/>
  <c r="AA220" i="44" s="1"/>
  <c r="V218" i="44"/>
  <c r="N219" i="44" s="1"/>
  <c r="U218" i="44"/>
  <c r="L219" i="44" s="1"/>
  <c r="T218" i="44"/>
  <c r="J219" i="44" s="1"/>
  <c r="R218" i="44"/>
  <c r="F219" i="44" s="1"/>
  <c r="X217" i="44"/>
  <c r="V217" i="44"/>
  <c r="N218" i="44" s="1"/>
  <c r="T217" i="44"/>
  <c r="J218" i="44" s="1"/>
  <c r="N217" i="44"/>
  <c r="L217" i="44"/>
  <c r="J217" i="44"/>
  <c r="H217" i="44"/>
  <c r="F217" i="44"/>
  <c r="D217" i="44"/>
  <c r="T216" i="44"/>
  <c r="R216" i="44"/>
  <c r="A215" i="44"/>
  <c r="A214" i="44"/>
  <c r="A213" i="44"/>
  <c r="A212" i="44"/>
  <c r="A211" i="44"/>
  <c r="A208" i="44"/>
  <c r="R207" i="44"/>
  <c r="N207" i="44" s="1"/>
  <c r="AA203" i="44"/>
  <c r="AA205" i="44" s="1"/>
  <c r="V203" i="44"/>
  <c r="N204" i="44" s="1"/>
  <c r="U203" i="44"/>
  <c r="L204" i="44" s="1"/>
  <c r="T203" i="44"/>
  <c r="J204" i="44" s="1"/>
  <c r="R203" i="44"/>
  <c r="F204" i="44" s="1"/>
  <c r="X202" i="44"/>
  <c r="V202" i="44"/>
  <c r="N203" i="44" s="1"/>
  <c r="T202" i="44"/>
  <c r="J203" i="44" s="1"/>
  <c r="N202" i="44"/>
  <c r="L202" i="44"/>
  <c r="J202" i="44"/>
  <c r="H202" i="44"/>
  <c r="F202" i="44"/>
  <c r="D202" i="44"/>
  <c r="T201" i="44"/>
  <c r="R201" i="44"/>
  <c r="A200" i="44"/>
  <c r="A199" i="44"/>
  <c r="A198" i="44"/>
  <c r="A197" i="44"/>
  <c r="A196" i="44"/>
  <c r="A193" i="44"/>
  <c r="R192" i="44"/>
  <c r="N192" i="44" s="1"/>
  <c r="AA188" i="44"/>
  <c r="AA190" i="44" s="1"/>
  <c r="V188" i="44"/>
  <c r="N189" i="44" s="1"/>
  <c r="U188" i="44"/>
  <c r="L189" i="44" s="1"/>
  <c r="T188" i="44"/>
  <c r="J189" i="44" s="1"/>
  <c r="R188" i="44"/>
  <c r="F189" i="44" s="1"/>
  <c r="X187" i="44"/>
  <c r="V187" i="44"/>
  <c r="N188" i="44" s="1"/>
  <c r="T187" i="44"/>
  <c r="J188" i="44" s="1"/>
  <c r="N187" i="44"/>
  <c r="L187" i="44"/>
  <c r="J187" i="44"/>
  <c r="H187" i="44"/>
  <c r="F187" i="44"/>
  <c r="D187" i="44"/>
  <c r="T186" i="44"/>
  <c r="R186" i="44"/>
  <c r="A185" i="44"/>
  <c r="A184" i="44"/>
  <c r="A183" i="44"/>
  <c r="A182" i="44"/>
  <c r="A181" i="44"/>
  <c r="A178" i="44"/>
  <c r="R177" i="44"/>
  <c r="N177" i="44" s="1"/>
  <c r="AA173" i="44"/>
  <c r="AA175" i="44" s="1"/>
  <c r="V173" i="44"/>
  <c r="N174" i="44" s="1"/>
  <c r="U173" i="44"/>
  <c r="L174" i="44" s="1"/>
  <c r="T173" i="44"/>
  <c r="J174" i="44" s="1"/>
  <c r="R173" i="44"/>
  <c r="F174" i="44" s="1"/>
  <c r="X172" i="44"/>
  <c r="V172" i="44"/>
  <c r="N173" i="44" s="1"/>
  <c r="T172" i="44"/>
  <c r="J173" i="44" s="1"/>
  <c r="N172" i="44"/>
  <c r="L172" i="44"/>
  <c r="J172" i="44"/>
  <c r="H172" i="44"/>
  <c r="F172" i="44"/>
  <c r="D172" i="44"/>
  <c r="T171" i="44"/>
  <c r="R171" i="44"/>
  <c r="A170" i="44"/>
  <c r="A169" i="44"/>
  <c r="A168" i="44"/>
  <c r="A167" i="44"/>
  <c r="A166" i="44"/>
  <c r="A163" i="44"/>
  <c r="R162" i="44"/>
  <c r="N162" i="44" s="1"/>
  <c r="AA158" i="44"/>
  <c r="AA160" i="44" s="1"/>
  <c r="V158" i="44"/>
  <c r="N159" i="44" s="1"/>
  <c r="U158" i="44"/>
  <c r="L159" i="44" s="1"/>
  <c r="T158" i="44"/>
  <c r="J159" i="44" s="1"/>
  <c r="R158" i="44"/>
  <c r="F159" i="44" s="1"/>
  <c r="X157" i="44"/>
  <c r="V157" i="44"/>
  <c r="N158" i="44" s="1"/>
  <c r="T157" i="44"/>
  <c r="J158" i="44" s="1"/>
  <c r="N157" i="44"/>
  <c r="L157" i="44"/>
  <c r="J157" i="44"/>
  <c r="H157" i="44"/>
  <c r="F157" i="44"/>
  <c r="D157" i="44"/>
  <c r="T156" i="44"/>
  <c r="R156" i="44"/>
  <c r="A155" i="44"/>
  <c r="A154" i="44"/>
  <c r="A153" i="44"/>
  <c r="A152" i="44"/>
  <c r="A151" i="44"/>
  <c r="A148" i="44"/>
  <c r="R147" i="44"/>
  <c r="N147" i="44" s="1"/>
  <c r="AA143" i="44"/>
  <c r="AA145" i="44" s="1"/>
  <c r="V143" i="44"/>
  <c r="N144" i="44" s="1"/>
  <c r="U143" i="44"/>
  <c r="L144" i="44" s="1"/>
  <c r="T143" i="44"/>
  <c r="J144" i="44" s="1"/>
  <c r="R143" i="44"/>
  <c r="F144" i="44" s="1"/>
  <c r="X142" i="44"/>
  <c r="V142" i="44"/>
  <c r="N143" i="44" s="1"/>
  <c r="T142" i="44"/>
  <c r="J143" i="44" s="1"/>
  <c r="N142" i="44"/>
  <c r="L142" i="44"/>
  <c r="J142" i="44"/>
  <c r="H142" i="44"/>
  <c r="F142" i="44"/>
  <c r="D142" i="44"/>
  <c r="T141" i="44"/>
  <c r="R141" i="44"/>
  <c r="A140" i="44"/>
  <c r="A139" i="44"/>
  <c r="A138" i="44"/>
  <c r="A137" i="44"/>
  <c r="A136" i="44"/>
  <c r="A133" i="44"/>
  <c r="R132" i="44"/>
  <c r="N132" i="44" s="1"/>
  <c r="AA128" i="44"/>
  <c r="AA130" i="44" s="1"/>
  <c r="V128" i="44"/>
  <c r="N129" i="44" s="1"/>
  <c r="U128" i="44"/>
  <c r="L129" i="44" s="1"/>
  <c r="T128" i="44"/>
  <c r="J129" i="44" s="1"/>
  <c r="R128" i="44"/>
  <c r="F129" i="44" s="1"/>
  <c r="X127" i="44"/>
  <c r="V127" i="44"/>
  <c r="N128" i="44" s="1"/>
  <c r="T127" i="44"/>
  <c r="J128" i="44" s="1"/>
  <c r="N127" i="44"/>
  <c r="L127" i="44"/>
  <c r="J127" i="44"/>
  <c r="H127" i="44"/>
  <c r="F127" i="44"/>
  <c r="D127" i="44"/>
  <c r="T126" i="44"/>
  <c r="R126" i="44"/>
  <c r="A125" i="44"/>
  <c r="A124" i="44"/>
  <c r="A123" i="44"/>
  <c r="A122" i="44"/>
  <c r="A121" i="44"/>
  <c r="A118" i="44"/>
  <c r="R117" i="44"/>
  <c r="N117" i="44" s="1"/>
  <c r="AA113" i="44"/>
  <c r="AA115" i="44" s="1"/>
  <c r="V113" i="44"/>
  <c r="N114" i="44" s="1"/>
  <c r="U113" i="44"/>
  <c r="L114" i="44" s="1"/>
  <c r="T113" i="44"/>
  <c r="J114" i="44" s="1"/>
  <c r="R113" i="44"/>
  <c r="F114" i="44" s="1"/>
  <c r="X112" i="44"/>
  <c r="V112" i="44"/>
  <c r="N113" i="44" s="1"/>
  <c r="T112" i="44"/>
  <c r="J113" i="44" s="1"/>
  <c r="N112" i="44"/>
  <c r="L112" i="44"/>
  <c r="J112" i="44"/>
  <c r="H112" i="44"/>
  <c r="F112" i="44"/>
  <c r="D112" i="44"/>
  <c r="T111" i="44"/>
  <c r="R111" i="44"/>
  <c r="A110" i="44"/>
  <c r="A109" i="44"/>
  <c r="A108" i="44"/>
  <c r="A107" i="44"/>
  <c r="A106" i="44"/>
  <c r="A103" i="44"/>
  <c r="R102" i="44"/>
  <c r="N102" i="44" s="1"/>
  <c r="AA98" i="44"/>
  <c r="AA100" i="44" s="1"/>
  <c r="V98" i="44"/>
  <c r="N99" i="44" s="1"/>
  <c r="U98" i="44"/>
  <c r="L99" i="44" s="1"/>
  <c r="T98" i="44"/>
  <c r="J99" i="44" s="1"/>
  <c r="R98" i="44"/>
  <c r="F99" i="44" s="1"/>
  <c r="X97" i="44"/>
  <c r="V97" i="44"/>
  <c r="N98" i="44" s="1"/>
  <c r="T97" i="44"/>
  <c r="J98" i="44" s="1"/>
  <c r="N97" i="44"/>
  <c r="L97" i="44"/>
  <c r="J97" i="44"/>
  <c r="H97" i="44"/>
  <c r="F97" i="44"/>
  <c r="D97" i="44"/>
  <c r="T96" i="44"/>
  <c r="R96" i="44"/>
  <c r="A95" i="44"/>
  <c r="A94" i="44"/>
  <c r="A93" i="44"/>
  <c r="A92" i="44"/>
  <c r="A91" i="44"/>
  <c r="A88" i="44"/>
  <c r="R87" i="44"/>
  <c r="N87" i="44" s="1"/>
  <c r="AA83" i="44"/>
  <c r="AA85" i="44" s="1"/>
  <c r="V83" i="44"/>
  <c r="N84" i="44" s="1"/>
  <c r="U83" i="44"/>
  <c r="L84" i="44" s="1"/>
  <c r="T83" i="44"/>
  <c r="J84" i="44" s="1"/>
  <c r="R83" i="44"/>
  <c r="F84" i="44" s="1"/>
  <c r="X82" i="44"/>
  <c r="V82" i="44"/>
  <c r="N83" i="44" s="1"/>
  <c r="T82" i="44"/>
  <c r="J83" i="44" s="1"/>
  <c r="N82" i="44"/>
  <c r="L82" i="44"/>
  <c r="J82" i="44"/>
  <c r="H82" i="44"/>
  <c r="F82" i="44"/>
  <c r="D82" i="44"/>
  <c r="T81" i="44"/>
  <c r="R81" i="44"/>
  <c r="A80" i="44"/>
  <c r="A79" i="44"/>
  <c r="A78" i="44"/>
  <c r="A77" i="44"/>
  <c r="A76" i="44"/>
  <c r="A73" i="44"/>
  <c r="R72" i="44"/>
  <c r="N72" i="44" s="1"/>
  <c r="AA68" i="44"/>
  <c r="AA70" i="44" s="1"/>
  <c r="V68" i="44"/>
  <c r="N69" i="44" s="1"/>
  <c r="U68" i="44"/>
  <c r="L69" i="44" s="1"/>
  <c r="T68" i="44"/>
  <c r="J69" i="44" s="1"/>
  <c r="R68" i="44"/>
  <c r="F69" i="44" s="1"/>
  <c r="X67" i="44"/>
  <c r="V67" i="44"/>
  <c r="N68" i="44" s="1"/>
  <c r="T67" i="44"/>
  <c r="J68" i="44" s="1"/>
  <c r="N67" i="44"/>
  <c r="L67" i="44"/>
  <c r="J67" i="44"/>
  <c r="H67" i="44"/>
  <c r="F67" i="44"/>
  <c r="D67" i="44"/>
  <c r="T66" i="44"/>
  <c r="R66" i="44"/>
  <c r="A65" i="44"/>
  <c r="A64" i="44"/>
  <c r="A63" i="44"/>
  <c r="A62" i="44"/>
  <c r="A61" i="44"/>
  <c r="A58" i="44"/>
  <c r="AZ51" i="44"/>
  <c r="R745" i="44" s="1"/>
  <c r="AY51" i="44"/>
  <c r="R744" i="44" s="1"/>
  <c r="N745" i="44" s="1"/>
  <c r="A745" i="44" s="1"/>
  <c r="AV51" i="44"/>
  <c r="Y743" i="44" s="1"/>
  <c r="Y745" i="44" s="1"/>
  <c r="AU51" i="44"/>
  <c r="X743" i="44" s="1"/>
  <c r="X745" i="44" s="1"/>
  <c r="T745" i="44" s="1"/>
  <c r="R746" i="44"/>
  <c r="H747" i="44" s="1"/>
  <c r="A747" i="44" s="1"/>
  <c r="R57" i="44"/>
  <c r="N57" i="44" s="1"/>
  <c r="AZ50" i="44"/>
  <c r="R730" i="44" s="1"/>
  <c r="AY50" i="44"/>
  <c r="R729" i="44" s="1"/>
  <c r="N730" i="44" s="1"/>
  <c r="A730" i="44" s="1"/>
  <c r="AV50" i="44"/>
  <c r="Y728" i="44" s="1"/>
  <c r="Y730" i="44" s="1"/>
  <c r="AU50" i="44"/>
  <c r="X728" i="44" s="1"/>
  <c r="X730" i="44" s="1"/>
  <c r="T730" i="44" s="1"/>
  <c r="R731" i="44"/>
  <c r="H732" i="44" s="1"/>
  <c r="A732" i="44" s="1"/>
  <c r="AZ49" i="44"/>
  <c r="R715" i="44" s="1"/>
  <c r="AY49" i="44"/>
  <c r="R714" i="44" s="1"/>
  <c r="N715" i="44" s="1"/>
  <c r="A715" i="44" s="1"/>
  <c r="AV49" i="44"/>
  <c r="Y713" i="44" s="1"/>
  <c r="Y715" i="44" s="1"/>
  <c r="AU49" i="44"/>
  <c r="X713" i="44" s="1"/>
  <c r="X715" i="44" s="1"/>
  <c r="T715" i="44" s="1"/>
  <c r="R716" i="44"/>
  <c r="H717" i="44" s="1"/>
  <c r="AZ48" i="44"/>
  <c r="R700" i="44" s="1"/>
  <c r="AY48" i="44"/>
  <c r="R699" i="44" s="1"/>
  <c r="N700" i="44" s="1"/>
  <c r="A700" i="44" s="1"/>
  <c r="AV48" i="44"/>
  <c r="Y698" i="44" s="1"/>
  <c r="Y700" i="44" s="1"/>
  <c r="AU48" i="44"/>
  <c r="X698" i="44" s="1"/>
  <c r="X700" i="44" s="1"/>
  <c r="T700" i="44" s="1"/>
  <c r="R701" i="44"/>
  <c r="H702" i="44" s="1"/>
  <c r="AZ47" i="44"/>
  <c r="R685" i="44" s="1"/>
  <c r="AY47" i="44"/>
  <c r="R684" i="44" s="1"/>
  <c r="N685" i="44" s="1"/>
  <c r="A685" i="44" s="1"/>
  <c r="AV47" i="44"/>
  <c r="AU47" i="44"/>
  <c r="X683" i="44" s="1"/>
  <c r="X685" i="44" s="1"/>
  <c r="T685" i="44" s="1"/>
  <c r="R686" i="44"/>
  <c r="H687" i="44" s="1"/>
  <c r="AA53" i="44"/>
  <c r="AA55" i="44" s="1"/>
  <c r="V53" i="44"/>
  <c r="N54" i="44" s="1"/>
  <c r="U53" i="44"/>
  <c r="L54" i="44" s="1"/>
  <c r="T53" i="44"/>
  <c r="J54" i="44" s="1"/>
  <c r="R53" i="44"/>
  <c r="F54" i="44" s="1"/>
  <c r="AZ46" i="44"/>
  <c r="R670" i="44" s="1"/>
  <c r="AY46" i="44"/>
  <c r="R669" i="44" s="1"/>
  <c r="N670" i="44" s="1"/>
  <c r="A670" i="44" s="1"/>
  <c r="AV46" i="44"/>
  <c r="Y668" i="44" s="1"/>
  <c r="Y670" i="44" s="1"/>
  <c r="AU46" i="44"/>
  <c r="X668" i="44" s="1"/>
  <c r="X670" i="44" s="1"/>
  <c r="T670" i="44" s="1"/>
  <c r="R671" i="44"/>
  <c r="H672" i="44" s="1"/>
  <c r="A672" i="44" s="1"/>
  <c r="X52" i="44"/>
  <c r="V52" i="44"/>
  <c r="N53" i="44" s="1"/>
  <c r="T52" i="44"/>
  <c r="J53" i="44" s="1"/>
  <c r="N52" i="44"/>
  <c r="L52" i="44"/>
  <c r="J52" i="44"/>
  <c r="H52" i="44"/>
  <c r="F52" i="44"/>
  <c r="D52" i="44"/>
  <c r="AZ45" i="44"/>
  <c r="R655" i="44" s="1"/>
  <c r="AY45" i="44"/>
  <c r="R654" i="44" s="1"/>
  <c r="N655" i="44" s="1"/>
  <c r="A655" i="44" s="1"/>
  <c r="AV45" i="44"/>
  <c r="Y653" i="44" s="1"/>
  <c r="Y655" i="44" s="1"/>
  <c r="AU45" i="44"/>
  <c r="X653" i="44" s="1"/>
  <c r="X655" i="44" s="1"/>
  <c r="T655" i="44" s="1"/>
  <c r="R656" i="44"/>
  <c r="H657" i="44" s="1"/>
  <c r="T51" i="44"/>
  <c r="R51" i="44"/>
  <c r="AZ44" i="44"/>
  <c r="R640" i="44" s="1"/>
  <c r="AY44" i="44"/>
  <c r="R639" i="44" s="1"/>
  <c r="N640" i="44" s="1"/>
  <c r="A640" i="44" s="1"/>
  <c r="AV44" i="44"/>
  <c r="Y638" i="44" s="1"/>
  <c r="Y640" i="44" s="1"/>
  <c r="AU44" i="44"/>
  <c r="X638" i="44" s="1"/>
  <c r="X640" i="44" s="1"/>
  <c r="T640" i="44" s="1"/>
  <c r="R641" i="44"/>
  <c r="H642" i="44" s="1"/>
  <c r="A50" i="44"/>
  <c r="AZ43" i="44"/>
  <c r="R625" i="44" s="1"/>
  <c r="AY43" i="44"/>
  <c r="R624" i="44" s="1"/>
  <c r="N625" i="44" s="1"/>
  <c r="A625" i="44" s="1"/>
  <c r="AV43" i="44"/>
  <c r="Y623" i="44" s="1"/>
  <c r="Y625" i="44" s="1"/>
  <c r="AU43" i="44"/>
  <c r="X623" i="44" s="1"/>
  <c r="X625" i="44" s="1"/>
  <c r="T625" i="44" s="1"/>
  <c r="R626" i="44"/>
  <c r="H627" i="44" s="1"/>
  <c r="A49" i="44"/>
  <c r="AZ42" i="44"/>
  <c r="R610" i="44" s="1"/>
  <c r="AY42" i="44"/>
  <c r="R609" i="44" s="1"/>
  <c r="N610" i="44" s="1"/>
  <c r="A610" i="44" s="1"/>
  <c r="AV42" i="44"/>
  <c r="Y608" i="44" s="1"/>
  <c r="Y610" i="44" s="1"/>
  <c r="AU42" i="44"/>
  <c r="X608" i="44" s="1"/>
  <c r="X610" i="44" s="1"/>
  <c r="T610" i="44" s="1"/>
  <c r="R611" i="44"/>
  <c r="H612" i="44" s="1"/>
  <c r="A612" i="44" s="1"/>
  <c r="A48" i="44"/>
  <c r="AZ41" i="44"/>
  <c r="R595" i="44" s="1"/>
  <c r="AY41" i="44"/>
  <c r="R594" i="44" s="1"/>
  <c r="N595" i="44" s="1"/>
  <c r="A595" i="44" s="1"/>
  <c r="AV41" i="44"/>
  <c r="Y593" i="44" s="1"/>
  <c r="Y595" i="44" s="1"/>
  <c r="AU41" i="44"/>
  <c r="X593" i="44" s="1"/>
  <c r="X595" i="44" s="1"/>
  <c r="T595" i="44" s="1"/>
  <c r="R596" i="44"/>
  <c r="H597" i="44" s="1"/>
  <c r="A47" i="44"/>
  <c r="AZ40" i="44"/>
  <c r="R580" i="44" s="1"/>
  <c r="AY40" i="44"/>
  <c r="R579" i="44" s="1"/>
  <c r="N580" i="44" s="1"/>
  <c r="A580" i="44" s="1"/>
  <c r="AV40" i="44"/>
  <c r="Y578" i="44" s="1"/>
  <c r="Y580" i="44" s="1"/>
  <c r="AU40" i="44"/>
  <c r="X578" i="44" s="1"/>
  <c r="X580" i="44" s="1"/>
  <c r="T580" i="44" s="1"/>
  <c r="R581" i="44"/>
  <c r="H582" i="44" s="1"/>
  <c r="A46" i="44"/>
  <c r="AZ39" i="44"/>
  <c r="R565" i="44" s="1"/>
  <c r="AY39" i="44"/>
  <c r="R564" i="44" s="1"/>
  <c r="N565" i="44" s="1"/>
  <c r="A565" i="44" s="1"/>
  <c r="AV39" i="44"/>
  <c r="AU39" i="44"/>
  <c r="X563" i="44" s="1"/>
  <c r="X565" i="44" s="1"/>
  <c r="T565" i="44" s="1"/>
  <c r="R566" i="44"/>
  <c r="H567" i="44" s="1"/>
  <c r="A43" i="44"/>
  <c r="AZ38" i="44"/>
  <c r="R550" i="44" s="1"/>
  <c r="AY38" i="44"/>
  <c r="R549" i="44" s="1"/>
  <c r="N550" i="44" s="1"/>
  <c r="A550" i="44" s="1"/>
  <c r="AV38" i="44"/>
  <c r="Y548" i="44" s="1"/>
  <c r="Y550" i="44" s="1"/>
  <c r="AU38" i="44"/>
  <c r="X548" i="44" s="1"/>
  <c r="X550" i="44" s="1"/>
  <c r="T550" i="44" s="1"/>
  <c r="R551" i="44"/>
  <c r="H552" i="44" s="1"/>
  <c r="R42" i="44"/>
  <c r="N42" i="44" s="1"/>
  <c r="AZ37" i="44"/>
  <c r="R535" i="44" s="1"/>
  <c r="AY37" i="44"/>
  <c r="R534" i="44" s="1"/>
  <c r="N535" i="44" s="1"/>
  <c r="A535" i="44" s="1"/>
  <c r="AV37" i="44"/>
  <c r="Y533" i="44" s="1"/>
  <c r="Y535" i="44" s="1"/>
  <c r="AU37" i="44"/>
  <c r="X533" i="44" s="1"/>
  <c r="X535" i="44" s="1"/>
  <c r="T535" i="44" s="1"/>
  <c r="R536" i="44"/>
  <c r="H537" i="44" s="1"/>
  <c r="AZ36" i="44"/>
  <c r="R520" i="44" s="1"/>
  <c r="AY36" i="44"/>
  <c r="R519" i="44" s="1"/>
  <c r="N520" i="44" s="1"/>
  <c r="A520" i="44" s="1"/>
  <c r="AV36" i="44"/>
  <c r="Y518" i="44" s="1"/>
  <c r="Y520" i="44" s="1"/>
  <c r="AU36" i="44"/>
  <c r="X518" i="44" s="1"/>
  <c r="X520" i="44" s="1"/>
  <c r="T520" i="44" s="1"/>
  <c r="R521" i="44"/>
  <c r="H522" i="44" s="1"/>
  <c r="AZ35" i="44"/>
  <c r="R505" i="44" s="1"/>
  <c r="AY35" i="44"/>
  <c r="R504" i="44" s="1"/>
  <c r="N505" i="44" s="1"/>
  <c r="A505" i="44" s="1"/>
  <c r="AV35" i="44"/>
  <c r="Y503" i="44" s="1"/>
  <c r="Y505" i="44" s="1"/>
  <c r="AU35" i="44"/>
  <c r="X503" i="44" s="1"/>
  <c r="X505" i="44" s="1"/>
  <c r="T505" i="44" s="1"/>
  <c r="R506" i="44"/>
  <c r="H507" i="44" s="1"/>
  <c r="A507" i="44" s="1"/>
  <c r="AZ34" i="44"/>
  <c r="R490" i="44" s="1"/>
  <c r="AY34" i="44"/>
  <c r="R489" i="44" s="1"/>
  <c r="N490" i="44" s="1"/>
  <c r="A490" i="44" s="1"/>
  <c r="AV34" i="44"/>
  <c r="Y488" i="44" s="1"/>
  <c r="Y490" i="44" s="1"/>
  <c r="AU34" i="44"/>
  <c r="X488" i="44" s="1"/>
  <c r="X490" i="44" s="1"/>
  <c r="T490" i="44" s="1"/>
  <c r="R491" i="44"/>
  <c r="H492" i="44" s="1"/>
  <c r="A492" i="44" s="1"/>
  <c r="AA38" i="44"/>
  <c r="AA40" i="44" s="1"/>
  <c r="V38" i="44"/>
  <c r="N39" i="44" s="1"/>
  <c r="U38" i="44"/>
  <c r="L39" i="44" s="1"/>
  <c r="T38" i="44"/>
  <c r="J39" i="44" s="1"/>
  <c r="R38" i="44"/>
  <c r="F39" i="44" s="1"/>
  <c r="AZ33" i="44"/>
  <c r="R475" i="44" s="1"/>
  <c r="AY33" i="44"/>
  <c r="R474" i="44" s="1"/>
  <c r="N475" i="44" s="1"/>
  <c r="A475" i="44" s="1"/>
  <c r="AV33" i="44"/>
  <c r="Y473" i="44" s="1"/>
  <c r="Y475" i="44" s="1"/>
  <c r="AU33" i="44"/>
  <c r="X473" i="44" s="1"/>
  <c r="X475" i="44" s="1"/>
  <c r="T475" i="44" s="1"/>
  <c r="R476" i="44"/>
  <c r="H477" i="44" s="1"/>
  <c r="X37" i="44"/>
  <c r="V37" i="44"/>
  <c r="N38" i="44" s="1"/>
  <c r="T37" i="44"/>
  <c r="J38" i="44" s="1"/>
  <c r="N37" i="44"/>
  <c r="L37" i="44"/>
  <c r="J37" i="44"/>
  <c r="H37" i="44"/>
  <c r="F37" i="44"/>
  <c r="D37" i="44"/>
  <c r="AZ32" i="44"/>
  <c r="R460" i="44" s="1"/>
  <c r="AY32" i="44"/>
  <c r="R459" i="44" s="1"/>
  <c r="N460" i="44" s="1"/>
  <c r="A460" i="44" s="1"/>
  <c r="AV32" i="44"/>
  <c r="Y458" i="44" s="1"/>
  <c r="Y460" i="44" s="1"/>
  <c r="AU32" i="44"/>
  <c r="X458" i="44" s="1"/>
  <c r="X460" i="44" s="1"/>
  <c r="T460" i="44" s="1"/>
  <c r="R461" i="44"/>
  <c r="H462" i="44" s="1"/>
  <c r="T36" i="44"/>
  <c r="R36" i="44"/>
  <c r="AZ31" i="44"/>
  <c r="R445" i="44" s="1"/>
  <c r="AY31" i="44"/>
  <c r="R444" i="44" s="1"/>
  <c r="N445" i="44" s="1"/>
  <c r="A445" i="44" s="1"/>
  <c r="AV31" i="44"/>
  <c r="Y443" i="44" s="1"/>
  <c r="Y445" i="44" s="1"/>
  <c r="AU31" i="44"/>
  <c r="X443" i="44" s="1"/>
  <c r="X445" i="44" s="1"/>
  <c r="T445" i="44" s="1"/>
  <c r="R446" i="44"/>
  <c r="H447" i="44" s="1"/>
  <c r="A35" i="44"/>
  <c r="AZ30" i="44"/>
  <c r="R430" i="44" s="1"/>
  <c r="AY30" i="44"/>
  <c r="R429" i="44" s="1"/>
  <c r="N430" i="44" s="1"/>
  <c r="A430" i="44" s="1"/>
  <c r="AV30" i="44"/>
  <c r="Y428" i="44" s="1"/>
  <c r="Y430" i="44" s="1"/>
  <c r="AU30" i="44"/>
  <c r="X428" i="44" s="1"/>
  <c r="X430" i="44" s="1"/>
  <c r="T430" i="44" s="1"/>
  <c r="R431" i="44"/>
  <c r="H432" i="44" s="1"/>
  <c r="A34" i="44"/>
  <c r="AZ29" i="44"/>
  <c r="R415" i="44" s="1"/>
  <c r="AY29" i="44"/>
  <c r="R414" i="44" s="1"/>
  <c r="N415" i="44" s="1"/>
  <c r="A415" i="44" s="1"/>
  <c r="AV29" i="44"/>
  <c r="Y413" i="44" s="1"/>
  <c r="Y415" i="44" s="1"/>
  <c r="AU29" i="44"/>
  <c r="X413" i="44" s="1"/>
  <c r="X415" i="44" s="1"/>
  <c r="T415" i="44" s="1"/>
  <c r="R416" i="44"/>
  <c r="H417" i="44" s="1"/>
  <c r="A33" i="44"/>
  <c r="AZ28" i="44"/>
  <c r="R400" i="44" s="1"/>
  <c r="AY28" i="44"/>
  <c r="R399" i="44" s="1"/>
  <c r="N400" i="44" s="1"/>
  <c r="A400" i="44" s="1"/>
  <c r="AV28" i="44"/>
  <c r="AU28" i="44"/>
  <c r="X398" i="44" s="1"/>
  <c r="X400" i="44" s="1"/>
  <c r="T400" i="44" s="1"/>
  <c r="R401" i="44"/>
  <c r="H402" i="44" s="1"/>
  <c r="A32" i="44"/>
  <c r="AZ27" i="44"/>
  <c r="R385" i="44" s="1"/>
  <c r="AY27" i="44"/>
  <c r="R384" i="44" s="1"/>
  <c r="N385" i="44" s="1"/>
  <c r="A385" i="44" s="1"/>
  <c r="AV27" i="44"/>
  <c r="Y383" i="44" s="1"/>
  <c r="Y385" i="44" s="1"/>
  <c r="AU27" i="44"/>
  <c r="X383" i="44" s="1"/>
  <c r="X385" i="44" s="1"/>
  <c r="T385" i="44" s="1"/>
  <c r="R386" i="44"/>
  <c r="H387" i="44" s="1"/>
  <c r="A31" i="44"/>
  <c r="AZ26" i="44"/>
  <c r="R370" i="44" s="1"/>
  <c r="AY26" i="44"/>
  <c r="R369" i="44" s="1"/>
  <c r="N370" i="44" s="1"/>
  <c r="A370" i="44" s="1"/>
  <c r="AV26" i="44"/>
  <c r="AU26" i="44"/>
  <c r="X368" i="44" s="1"/>
  <c r="X370" i="44" s="1"/>
  <c r="T370" i="44" s="1"/>
  <c r="R371" i="44"/>
  <c r="H372" i="44" s="1"/>
  <c r="A28" i="44"/>
  <c r="AZ25" i="44"/>
  <c r="R355" i="44" s="1"/>
  <c r="AY25" i="44"/>
  <c r="R354" i="44" s="1"/>
  <c r="N355" i="44" s="1"/>
  <c r="A355" i="44" s="1"/>
  <c r="AV25" i="44"/>
  <c r="Y353" i="44" s="1"/>
  <c r="Y355" i="44" s="1"/>
  <c r="AU25" i="44"/>
  <c r="X353" i="44" s="1"/>
  <c r="X355" i="44" s="1"/>
  <c r="T355" i="44" s="1"/>
  <c r="R356" i="44"/>
  <c r="H357" i="44" s="1"/>
  <c r="R27" i="44"/>
  <c r="N27" i="44" s="1"/>
  <c r="AZ24" i="44"/>
  <c r="R340" i="44" s="1"/>
  <c r="AY24" i="44"/>
  <c r="R339" i="44" s="1"/>
  <c r="N340" i="44" s="1"/>
  <c r="A340" i="44" s="1"/>
  <c r="AV24" i="44"/>
  <c r="Y338" i="44" s="1"/>
  <c r="Y340" i="44" s="1"/>
  <c r="AU24" i="44"/>
  <c r="X338" i="44" s="1"/>
  <c r="X340" i="44" s="1"/>
  <c r="R341" i="44"/>
  <c r="H342" i="44" s="1"/>
  <c r="AZ23" i="44"/>
  <c r="R325" i="44" s="1"/>
  <c r="AY23" i="44"/>
  <c r="R324" i="44" s="1"/>
  <c r="N325" i="44" s="1"/>
  <c r="A325" i="44" s="1"/>
  <c r="AV23" i="44"/>
  <c r="Y323" i="44" s="1"/>
  <c r="Y325" i="44" s="1"/>
  <c r="AU23" i="44"/>
  <c r="X323" i="44" s="1"/>
  <c r="X325" i="44" s="1"/>
  <c r="T325" i="44" s="1"/>
  <c r="R326" i="44"/>
  <c r="H327" i="44" s="1"/>
  <c r="AZ22" i="44"/>
  <c r="R310" i="44" s="1"/>
  <c r="AY22" i="44"/>
  <c r="R309" i="44" s="1"/>
  <c r="N310" i="44" s="1"/>
  <c r="A310" i="44" s="1"/>
  <c r="AV22" i="44"/>
  <c r="Y308" i="44" s="1"/>
  <c r="Y310" i="44" s="1"/>
  <c r="AU22" i="44"/>
  <c r="X308" i="44" s="1"/>
  <c r="X310" i="44" s="1"/>
  <c r="R311" i="44"/>
  <c r="H312" i="44" s="1"/>
  <c r="AZ21" i="44"/>
  <c r="R295" i="44" s="1"/>
  <c r="AY21" i="44"/>
  <c r="R294" i="44" s="1"/>
  <c r="N295" i="44" s="1"/>
  <c r="A295" i="44" s="1"/>
  <c r="AV21" i="44"/>
  <c r="Y293" i="44" s="1"/>
  <c r="Y295" i="44" s="1"/>
  <c r="AU21" i="44"/>
  <c r="X293" i="44" s="1"/>
  <c r="X295" i="44" s="1"/>
  <c r="T295" i="44" s="1"/>
  <c r="R296" i="44"/>
  <c r="H297" i="44" s="1"/>
  <c r="AA23" i="44"/>
  <c r="AA25" i="44" s="1"/>
  <c r="V23" i="44"/>
  <c r="N24" i="44" s="1"/>
  <c r="U23" i="44"/>
  <c r="L24" i="44" s="1"/>
  <c r="T23" i="44"/>
  <c r="J24" i="44" s="1"/>
  <c r="R23" i="44"/>
  <c r="F24" i="44" s="1"/>
  <c r="AZ20" i="44"/>
  <c r="R280" i="44" s="1"/>
  <c r="AY20" i="44"/>
  <c r="R279" i="44" s="1"/>
  <c r="N280" i="44" s="1"/>
  <c r="A280" i="44" s="1"/>
  <c r="AV20" i="44"/>
  <c r="Y278" i="44" s="1"/>
  <c r="Y280" i="44" s="1"/>
  <c r="AU20" i="44"/>
  <c r="X278" i="44" s="1"/>
  <c r="X280" i="44" s="1"/>
  <c r="T280" i="44" s="1"/>
  <c r="R281" i="44"/>
  <c r="H282" i="44" s="1"/>
  <c r="X22" i="44"/>
  <c r="V22" i="44"/>
  <c r="N23" i="44" s="1"/>
  <c r="T22" i="44"/>
  <c r="J23" i="44" s="1"/>
  <c r="N22" i="44"/>
  <c r="L22" i="44"/>
  <c r="J22" i="44"/>
  <c r="H22" i="44"/>
  <c r="F22" i="44"/>
  <c r="D22" i="44"/>
  <c r="AZ19" i="44"/>
  <c r="R265" i="44" s="1"/>
  <c r="AY19" i="44"/>
  <c r="R264" i="44" s="1"/>
  <c r="N265" i="44" s="1"/>
  <c r="A265" i="44" s="1"/>
  <c r="AV19" i="44"/>
  <c r="AW19" i="44" s="1"/>
  <c r="Z263" i="44" s="1"/>
  <c r="Z265" i="44" s="1"/>
  <c r="AU19" i="44"/>
  <c r="X263" i="44" s="1"/>
  <c r="X265" i="44" s="1"/>
  <c r="R266" i="44"/>
  <c r="H267" i="44" s="1"/>
  <c r="T21" i="44"/>
  <c r="R21" i="44"/>
  <c r="AZ18" i="44"/>
  <c r="R250" i="44" s="1"/>
  <c r="AY18" i="44"/>
  <c r="R249" i="44" s="1"/>
  <c r="N250" i="44" s="1"/>
  <c r="A250" i="44" s="1"/>
  <c r="AV18" i="44"/>
  <c r="Y248" i="44" s="1"/>
  <c r="Y250" i="44" s="1"/>
  <c r="AU18" i="44"/>
  <c r="X248" i="44" s="1"/>
  <c r="X250" i="44" s="1"/>
  <c r="R251" i="44"/>
  <c r="H252" i="44" s="1"/>
  <c r="A20" i="44"/>
  <c r="AZ17" i="44"/>
  <c r="R235" i="44" s="1"/>
  <c r="AY17" i="44"/>
  <c r="R234" i="44" s="1"/>
  <c r="N235" i="44" s="1"/>
  <c r="A235" i="44" s="1"/>
  <c r="AV17" i="44"/>
  <c r="AU17" i="44"/>
  <c r="X233" i="44" s="1"/>
  <c r="X235" i="44" s="1"/>
  <c r="R236" i="44"/>
  <c r="H237" i="44" s="1"/>
  <c r="A19" i="44"/>
  <c r="AZ16" i="44"/>
  <c r="R220" i="44" s="1"/>
  <c r="AY16" i="44"/>
  <c r="R219" i="44" s="1"/>
  <c r="N220" i="44" s="1"/>
  <c r="A220" i="44" s="1"/>
  <c r="AV16" i="44"/>
  <c r="Y218" i="44" s="1"/>
  <c r="Y220" i="44" s="1"/>
  <c r="AU16" i="44"/>
  <c r="X218" i="44" s="1"/>
  <c r="X220" i="44" s="1"/>
  <c r="T220" i="44" s="1"/>
  <c r="R221" i="44"/>
  <c r="H222" i="44" s="1"/>
  <c r="A18" i="44"/>
  <c r="AZ15" i="44"/>
  <c r="R205" i="44" s="1"/>
  <c r="AY15" i="44"/>
  <c r="R204" i="44" s="1"/>
  <c r="N205" i="44" s="1"/>
  <c r="A205" i="44" s="1"/>
  <c r="AV15" i="44"/>
  <c r="AU15" i="44"/>
  <c r="X203" i="44" s="1"/>
  <c r="X205" i="44" s="1"/>
  <c r="R206" i="44"/>
  <c r="H207" i="44" s="1"/>
  <c r="A17" i="44"/>
  <c r="AZ14" i="44"/>
  <c r="R190" i="44" s="1"/>
  <c r="AY14" i="44"/>
  <c r="R189" i="44" s="1"/>
  <c r="N190" i="44" s="1"/>
  <c r="A190" i="44" s="1"/>
  <c r="AV14" i="44"/>
  <c r="Y188" i="44" s="1"/>
  <c r="Y190" i="44" s="1"/>
  <c r="AU14" i="44"/>
  <c r="X188" i="44" s="1"/>
  <c r="X190" i="44" s="1"/>
  <c r="R191" i="44"/>
  <c r="H192" i="44" s="1"/>
  <c r="A16" i="44"/>
  <c r="AZ13" i="44"/>
  <c r="R175" i="44" s="1"/>
  <c r="AY13" i="44"/>
  <c r="R174" i="44" s="1"/>
  <c r="N175" i="44" s="1"/>
  <c r="A175" i="44" s="1"/>
  <c r="AV13" i="44"/>
  <c r="Y173" i="44" s="1"/>
  <c r="Y175" i="44" s="1"/>
  <c r="AU13" i="44"/>
  <c r="X173" i="44" s="1"/>
  <c r="X175" i="44" s="1"/>
  <c r="T175" i="44" s="1"/>
  <c r="R176" i="44"/>
  <c r="H177" i="44" s="1"/>
  <c r="A13" i="44"/>
  <c r="AZ12" i="44"/>
  <c r="R160" i="44" s="1"/>
  <c r="AY12" i="44"/>
  <c r="R159" i="44" s="1"/>
  <c r="N160" i="44" s="1"/>
  <c r="A160" i="44" s="1"/>
  <c r="AV12" i="44"/>
  <c r="Y158" i="44" s="1"/>
  <c r="Y160" i="44" s="1"/>
  <c r="AU12" i="44"/>
  <c r="X158" i="44" s="1"/>
  <c r="X160" i="44" s="1"/>
  <c r="T160" i="44" s="1"/>
  <c r="R161" i="44"/>
  <c r="H162" i="44" s="1"/>
  <c r="R12" i="44"/>
  <c r="N12" i="44" s="1"/>
  <c r="AZ11" i="44"/>
  <c r="R145" i="44" s="1"/>
  <c r="AY11" i="44"/>
  <c r="R144" i="44" s="1"/>
  <c r="N145" i="44" s="1"/>
  <c r="A145" i="44" s="1"/>
  <c r="AV11" i="44"/>
  <c r="AW11" i="44" s="1"/>
  <c r="Z143" i="44" s="1"/>
  <c r="Z145" i="44" s="1"/>
  <c r="AU11" i="44"/>
  <c r="X143" i="44" s="1"/>
  <c r="X145" i="44" s="1"/>
  <c r="T145" i="44" s="1"/>
  <c r="R146" i="44"/>
  <c r="H147" i="44" s="1"/>
  <c r="AZ10" i="44"/>
  <c r="R130" i="44" s="1"/>
  <c r="AY10" i="44"/>
  <c r="R129" i="44" s="1"/>
  <c r="N130" i="44" s="1"/>
  <c r="A130" i="44" s="1"/>
  <c r="AV10" i="44"/>
  <c r="Y128" i="44" s="1"/>
  <c r="Y130" i="44" s="1"/>
  <c r="AU10" i="44"/>
  <c r="X128" i="44" s="1"/>
  <c r="X130" i="44" s="1"/>
  <c r="T130" i="44" s="1"/>
  <c r="R131" i="44"/>
  <c r="H132" i="44" s="1"/>
  <c r="AZ9" i="44"/>
  <c r="R115" i="44" s="1"/>
  <c r="AY9" i="44"/>
  <c r="R114" i="44" s="1"/>
  <c r="N115" i="44" s="1"/>
  <c r="A115" i="44" s="1"/>
  <c r="AV9" i="44"/>
  <c r="Y113" i="44" s="1"/>
  <c r="Y115" i="44" s="1"/>
  <c r="AU9" i="44"/>
  <c r="X113" i="44" s="1"/>
  <c r="X115" i="44" s="1"/>
  <c r="T115" i="44" s="1"/>
  <c r="R116" i="44"/>
  <c r="H117" i="44" s="1"/>
  <c r="AZ8" i="44"/>
  <c r="R100" i="44" s="1"/>
  <c r="AY8" i="44"/>
  <c r="R99" i="44" s="1"/>
  <c r="N100" i="44" s="1"/>
  <c r="A100" i="44" s="1"/>
  <c r="AV8" i="44"/>
  <c r="Y98" i="44" s="1"/>
  <c r="Y100" i="44" s="1"/>
  <c r="AU8" i="44"/>
  <c r="X98" i="44" s="1"/>
  <c r="X100" i="44" s="1"/>
  <c r="R101" i="44"/>
  <c r="H102" i="44" s="1"/>
  <c r="AA8" i="44"/>
  <c r="AA10" i="44" s="1"/>
  <c r="V8" i="44"/>
  <c r="N9" i="44" s="1"/>
  <c r="U8" i="44"/>
  <c r="L9" i="44" s="1"/>
  <c r="T8" i="44"/>
  <c r="J9" i="44" s="1"/>
  <c r="R8" i="44"/>
  <c r="F9" i="44" s="1"/>
  <c r="AZ7" i="44"/>
  <c r="R85" i="44" s="1"/>
  <c r="AY7" i="44"/>
  <c r="R84" i="44" s="1"/>
  <c r="N85" i="44" s="1"/>
  <c r="A85" i="44" s="1"/>
  <c r="AV7" i="44"/>
  <c r="AU7" i="44"/>
  <c r="X83" i="44" s="1"/>
  <c r="X85" i="44" s="1"/>
  <c r="T85" i="44" s="1"/>
  <c r="R86" i="44"/>
  <c r="H87" i="44" s="1"/>
  <c r="X7" i="44"/>
  <c r="V7" i="44"/>
  <c r="N8" i="44" s="1"/>
  <c r="T7" i="44"/>
  <c r="J8" i="44" s="1"/>
  <c r="R7" i="44"/>
  <c r="F8" i="44" s="1"/>
  <c r="N7" i="44"/>
  <c r="L7" i="44"/>
  <c r="J7" i="44"/>
  <c r="H7" i="44"/>
  <c r="F7" i="44"/>
  <c r="D7" i="44"/>
  <c r="AZ6" i="44"/>
  <c r="R70" i="44" s="1"/>
  <c r="AY6" i="44"/>
  <c r="R69" i="44" s="1"/>
  <c r="N70" i="44" s="1"/>
  <c r="A70" i="44" s="1"/>
  <c r="AV6" i="44"/>
  <c r="AW6" i="44" s="1"/>
  <c r="Z68" i="44" s="1"/>
  <c r="Z70" i="44" s="1"/>
  <c r="AU6" i="44"/>
  <c r="X68" i="44" s="1"/>
  <c r="X70" i="44" s="1"/>
  <c r="T70" i="44" s="1"/>
  <c r="R71" i="44"/>
  <c r="H72" i="44" s="1"/>
  <c r="T6" i="44"/>
  <c r="R6" i="44"/>
  <c r="AZ5" i="44"/>
  <c r="R55" i="44" s="1"/>
  <c r="AY5" i="44"/>
  <c r="R54" i="44" s="1"/>
  <c r="N55" i="44" s="1"/>
  <c r="A55" i="44" s="1"/>
  <c r="AV5" i="44"/>
  <c r="AU5" i="44"/>
  <c r="X53" i="44" s="1"/>
  <c r="X55" i="44" s="1"/>
  <c r="T55" i="44" s="1"/>
  <c r="R56" i="44"/>
  <c r="H57" i="44" s="1"/>
  <c r="AZ4" i="44"/>
  <c r="R40" i="44" s="1"/>
  <c r="AY4" i="44"/>
  <c r="R39" i="44" s="1"/>
  <c r="N40" i="44" s="1"/>
  <c r="A40" i="44" s="1"/>
  <c r="AV4" i="44"/>
  <c r="AW4" i="44" s="1"/>
  <c r="Z38" i="44" s="1"/>
  <c r="Z40" i="44" s="1"/>
  <c r="AU4" i="44"/>
  <c r="X38" i="44" s="1"/>
  <c r="X40" i="44" s="1"/>
  <c r="T40" i="44" s="1"/>
  <c r="R41" i="44"/>
  <c r="H42" i="44" s="1"/>
  <c r="AZ3" i="44"/>
  <c r="R25" i="44" s="1"/>
  <c r="AY3" i="44"/>
  <c r="R24" i="44" s="1"/>
  <c r="N25" i="44" s="1"/>
  <c r="A25" i="44" s="1"/>
  <c r="AV3" i="44"/>
  <c r="AW3" i="44" s="1"/>
  <c r="Z23" i="44" s="1"/>
  <c r="Z25" i="44" s="1"/>
  <c r="AU3" i="44"/>
  <c r="X23" i="44" s="1"/>
  <c r="X25" i="44" s="1"/>
  <c r="R26" i="44"/>
  <c r="H27" i="44" s="1"/>
  <c r="R22" i="44"/>
  <c r="F23" i="44" s="1"/>
  <c r="R10" i="44"/>
  <c r="AY2" i="44"/>
  <c r="R9" i="44" s="1"/>
  <c r="N10" i="44" s="1"/>
  <c r="A10" i="44" s="1"/>
  <c r="AW2" i="44"/>
  <c r="Z8" i="44" s="1"/>
  <c r="Z10" i="44" s="1"/>
  <c r="AU2" i="44"/>
  <c r="X8" i="44" s="1"/>
  <c r="X10" i="44" s="1"/>
  <c r="T10" i="44" s="1"/>
  <c r="H12" i="44"/>
  <c r="R592" i="51" l="1"/>
  <c r="F593" i="51" s="1"/>
  <c r="A593" i="51" s="1"/>
  <c r="AF42" i="51"/>
  <c r="R577" i="50"/>
  <c r="F578" i="50" s="1"/>
  <c r="A578" i="50" s="1"/>
  <c r="AF41" i="50"/>
  <c r="R577" i="49"/>
  <c r="F578" i="49" s="1"/>
  <c r="A578" i="49" s="1"/>
  <c r="AF41" i="49"/>
  <c r="R577" i="48"/>
  <c r="F578" i="48" s="1"/>
  <c r="A578" i="48" s="1"/>
  <c r="AF41" i="48"/>
  <c r="R547" i="47"/>
  <c r="F548" i="47" s="1"/>
  <c r="A548" i="47" s="1"/>
  <c r="AF39" i="47"/>
  <c r="R562" i="46"/>
  <c r="F563" i="46" s="1"/>
  <c r="A563" i="46" s="1"/>
  <c r="AF40" i="46"/>
  <c r="R517" i="45"/>
  <c r="F518" i="45" s="1"/>
  <c r="A518" i="45" s="1"/>
  <c r="AF37" i="45"/>
  <c r="A267" i="44"/>
  <c r="A162" i="44"/>
  <c r="A642" i="44"/>
  <c r="A702" i="44"/>
  <c r="A417" i="44"/>
  <c r="A27" i="44"/>
  <c r="C171" i="44"/>
  <c r="A171" i="44" s="1"/>
  <c r="C321" i="44"/>
  <c r="A321" i="44" s="1"/>
  <c r="A597" i="44"/>
  <c r="A687" i="44"/>
  <c r="A132" i="44"/>
  <c r="A127" i="44"/>
  <c r="C156" i="44"/>
  <c r="A156" i="44" s="1"/>
  <c r="C6" i="44"/>
  <c r="A6" i="44" s="1"/>
  <c r="N131" i="44"/>
  <c r="A131" i="44" s="1"/>
  <c r="N116" i="44"/>
  <c r="A116" i="44" s="1"/>
  <c r="A522" i="44"/>
  <c r="C576" i="44"/>
  <c r="A576" i="44" s="1"/>
  <c r="AW10" i="44"/>
  <c r="Z128" i="44" s="1"/>
  <c r="Z130" i="44" s="1"/>
  <c r="C471" i="44"/>
  <c r="A471" i="44" s="1"/>
  <c r="N326" i="44"/>
  <c r="A326" i="44" s="1"/>
  <c r="N521" i="44"/>
  <c r="A521" i="44" s="1"/>
  <c r="AW34" i="44"/>
  <c r="Z488" i="44" s="1"/>
  <c r="Z490" i="44" s="1"/>
  <c r="C306" i="44"/>
  <c r="A306" i="44" s="1"/>
  <c r="C426" i="44"/>
  <c r="A426" i="44" s="1"/>
  <c r="C141" i="44"/>
  <c r="A141" i="44" s="1"/>
  <c r="C231" i="44"/>
  <c r="A231" i="44" s="1"/>
  <c r="A292" i="44"/>
  <c r="C561" i="44"/>
  <c r="A561" i="44" s="1"/>
  <c r="A297" i="44"/>
  <c r="A23" i="44"/>
  <c r="AW23" i="44"/>
  <c r="Z323" i="44" s="1"/>
  <c r="Z325" i="44" s="1"/>
  <c r="N506" i="44"/>
  <c r="A506" i="44" s="1"/>
  <c r="AW36" i="44"/>
  <c r="Z518" i="44" s="1"/>
  <c r="Z520" i="44" s="1"/>
  <c r="A262" i="44"/>
  <c r="C531" i="44"/>
  <c r="A531" i="44" s="1"/>
  <c r="C546" i="44"/>
  <c r="A546" i="44" s="1"/>
  <c r="A562" i="44"/>
  <c r="N431" i="44"/>
  <c r="A431" i="44" s="1"/>
  <c r="A102" i="44"/>
  <c r="AW8" i="44"/>
  <c r="Z98" i="44" s="1"/>
  <c r="Z100" i="44" s="1"/>
  <c r="T100" i="44" s="1"/>
  <c r="N101" i="44" s="1"/>
  <c r="A101" i="44" s="1"/>
  <c r="A207" i="44"/>
  <c r="AW20" i="44"/>
  <c r="Z278" i="44" s="1"/>
  <c r="Z280" i="44" s="1"/>
  <c r="Y23" i="44"/>
  <c r="Y25" i="44" s="1"/>
  <c r="T25" i="44" s="1"/>
  <c r="N26" i="44" s="1"/>
  <c r="A26" i="44" s="1"/>
  <c r="AW22" i="44"/>
  <c r="Z308" i="44" s="1"/>
  <c r="Z310" i="44" s="1"/>
  <c r="T310" i="44" s="1"/>
  <c r="N311" i="44" s="1"/>
  <c r="A311" i="44" s="1"/>
  <c r="N671" i="44"/>
  <c r="A671" i="44" s="1"/>
  <c r="C126" i="44"/>
  <c r="A126" i="44" s="1"/>
  <c r="A457" i="44"/>
  <c r="A252" i="44"/>
  <c r="A432" i="44"/>
  <c r="A552" i="44"/>
  <c r="C51" i="44"/>
  <c r="A51" i="44" s="1"/>
  <c r="A52" i="44"/>
  <c r="A82" i="44"/>
  <c r="A97" i="44"/>
  <c r="C201" i="44"/>
  <c r="A201" i="44" s="1"/>
  <c r="C216" i="44"/>
  <c r="A216" i="44" s="1"/>
  <c r="A307" i="44"/>
  <c r="C351" i="44"/>
  <c r="A351" i="44" s="1"/>
  <c r="A427" i="44"/>
  <c r="A42" i="44"/>
  <c r="A282" i="44"/>
  <c r="A117" i="44"/>
  <c r="AW9" i="44"/>
  <c r="Z113" i="44" s="1"/>
  <c r="Z115" i="44" s="1"/>
  <c r="N401" i="44"/>
  <c r="A401" i="44" s="1"/>
  <c r="AW30" i="44"/>
  <c r="Z428" i="44" s="1"/>
  <c r="Z430" i="44" s="1"/>
  <c r="A447" i="44"/>
  <c r="A462" i="44"/>
  <c r="A582" i="44"/>
  <c r="A187" i="44"/>
  <c r="A397" i="44"/>
  <c r="A517" i="44"/>
  <c r="A519" i="44"/>
  <c r="A549" i="44"/>
  <c r="A57" i="44"/>
  <c r="A72" i="44"/>
  <c r="A177" i="44"/>
  <c r="A237" i="44"/>
  <c r="A357" i="44"/>
  <c r="A657" i="44"/>
  <c r="C81" i="44"/>
  <c r="A81" i="44" s="1"/>
  <c r="C111" i="44"/>
  <c r="A111" i="44" s="1"/>
  <c r="A142" i="44"/>
  <c r="A157" i="44"/>
  <c r="C186" i="44"/>
  <c r="A186" i="44" s="1"/>
  <c r="C261" i="44"/>
  <c r="A261" i="44" s="1"/>
  <c r="C291" i="44"/>
  <c r="A291" i="44" s="1"/>
  <c r="A322" i="44"/>
  <c r="C336" i="44"/>
  <c r="A336" i="44" s="1"/>
  <c r="C411" i="44"/>
  <c r="A411" i="44" s="1"/>
  <c r="C501" i="44"/>
  <c r="A501" i="44" s="1"/>
  <c r="C621" i="44"/>
  <c r="A621" i="44" s="1"/>
  <c r="A12" i="44"/>
  <c r="A147" i="44"/>
  <c r="A327" i="44"/>
  <c r="A402" i="44"/>
  <c r="C36" i="44"/>
  <c r="A36" i="44" s="1"/>
  <c r="Y143" i="44"/>
  <c r="Y145" i="44" s="1"/>
  <c r="A172" i="44"/>
  <c r="A217" i="44"/>
  <c r="C246" i="44"/>
  <c r="A246" i="44" s="1"/>
  <c r="C366" i="44"/>
  <c r="A366" i="44" s="1"/>
  <c r="A532" i="44"/>
  <c r="Y233" i="44"/>
  <c r="Y235" i="44" s="1"/>
  <c r="AW17" i="44"/>
  <c r="Z233" i="44" s="1"/>
  <c r="Z235" i="44" s="1"/>
  <c r="A399" i="44"/>
  <c r="A489" i="44"/>
  <c r="A8" i="44"/>
  <c r="Y203" i="44"/>
  <c r="Y205" i="44" s="1"/>
  <c r="AW15" i="44"/>
  <c r="Z203" i="44" s="1"/>
  <c r="Z205" i="44" s="1"/>
  <c r="Y398" i="44"/>
  <c r="Y400" i="44" s="1"/>
  <c r="AW28" i="44"/>
  <c r="Z398" i="44" s="1"/>
  <c r="Z400" i="44" s="1"/>
  <c r="AW5" i="44"/>
  <c r="Z53" i="44" s="1"/>
  <c r="Z55" i="44" s="1"/>
  <c r="Y53" i="44"/>
  <c r="Y55" i="44" s="1"/>
  <c r="A7" i="44"/>
  <c r="Y83" i="44"/>
  <c r="Y85" i="44" s="1"/>
  <c r="AW7" i="44"/>
  <c r="Z83" i="44" s="1"/>
  <c r="Z85" i="44" s="1"/>
  <c r="A22" i="44"/>
  <c r="A294" i="44"/>
  <c r="A174" i="44"/>
  <c r="A384" i="44"/>
  <c r="C486" i="44"/>
  <c r="A486" i="44" s="1"/>
  <c r="A87" i="44"/>
  <c r="A222" i="44"/>
  <c r="N371" i="44"/>
  <c r="A371" i="44" s="1"/>
  <c r="N566" i="44"/>
  <c r="A566" i="44" s="1"/>
  <c r="N686" i="44"/>
  <c r="A686" i="44" s="1"/>
  <c r="A717" i="44"/>
  <c r="A219" i="44"/>
  <c r="A232" i="44"/>
  <c r="A247" i="44"/>
  <c r="A594" i="44"/>
  <c r="C606" i="44"/>
  <c r="A606" i="44" s="1"/>
  <c r="C741" i="44"/>
  <c r="A741" i="44" s="1"/>
  <c r="AW13" i="44"/>
  <c r="Z173" i="44" s="1"/>
  <c r="Z175" i="44" s="1"/>
  <c r="A192" i="44"/>
  <c r="N221" i="44"/>
  <c r="A221" i="44" s="1"/>
  <c r="C21" i="44"/>
  <c r="A21" i="44" s="1"/>
  <c r="N281" i="44"/>
  <c r="A281" i="44" s="1"/>
  <c r="AW21" i="44"/>
  <c r="Z293" i="44" s="1"/>
  <c r="Z295" i="44" s="1"/>
  <c r="A312" i="44"/>
  <c r="Y368" i="44"/>
  <c r="Y370" i="44" s="1"/>
  <c r="AW26" i="44"/>
  <c r="Z368" i="44" s="1"/>
  <c r="Z370" i="44" s="1"/>
  <c r="AW35" i="44"/>
  <c r="Z503" i="44" s="1"/>
  <c r="Z505" i="44" s="1"/>
  <c r="Y563" i="44"/>
  <c r="Y565" i="44" s="1"/>
  <c r="AW39" i="44"/>
  <c r="Z563" i="44" s="1"/>
  <c r="Z565" i="44" s="1"/>
  <c r="AW46" i="44"/>
  <c r="Z668" i="44" s="1"/>
  <c r="Z670" i="44" s="1"/>
  <c r="Y683" i="44"/>
  <c r="Y685" i="44" s="1"/>
  <c r="AW47" i="44"/>
  <c r="Z683" i="44" s="1"/>
  <c r="Z685" i="44" s="1"/>
  <c r="C96" i="44"/>
  <c r="A96" i="44" s="1"/>
  <c r="A99" i="44"/>
  <c r="A202" i="44"/>
  <c r="A367" i="44"/>
  <c r="C651" i="44"/>
  <c r="A651" i="44" s="1"/>
  <c r="C681" i="44"/>
  <c r="A681" i="44" s="1"/>
  <c r="C711" i="44"/>
  <c r="A711" i="44" s="1"/>
  <c r="A387" i="44"/>
  <c r="A567" i="44"/>
  <c r="A67" i="44"/>
  <c r="A112" i="44"/>
  <c r="A159" i="44"/>
  <c r="A277" i="44"/>
  <c r="A352" i="44"/>
  <c r="A382" i="44"/>
  <c r="A459" i="44"/>
  <c r="A474" i="44"/>
  <c r="A487" i="44"/>
  <c r="A502" i="44"/>
  <c r="C516" i="44"/>
  <c r="A516" i="44" s="1"/>
  <c r="C591" i="44"/>
  <c r="A591" i="44" s="1"/>
  <c r="A607" i="44"/>
  <c r="A637" i="44"/>
  <c r="A639" i="44"/>
  <c r="A652" i="44"/>
  <c r="A667" i="44"/>
  <c r="A669" i="44"/>
  <c r="A682" i="44"/>
  <c r="A697" i="44"/>
  <c r="A699" i="44"/>
  <c r="A712" i="44"/>
  <c r="A727" i="44"/>
  <c r="A729" i="44"/>
  <c r="A742" i="44"/>
  <c r="A342" i="44"/>
  <c r="A37" i="44"/>
  <c r="A477" i="44"/>
  <c r="AW33" i="44"/>
  <c r="Z473" i="44" s="1"/>
  <c r="Z475" i="44" s="1"/>
  <c r="A537" i="44"/>
  <c r="A627" i="44"/>
  <c r="AW43" i="44"/>
  <c r="Z623" i="44" s="1"/>
  <c r="Z625" i="44" s="1"/>
  <c r="C66" i="44"/>
  <c r="A66" i="44" s="1"/>
  <c r="A129" i="44"/>
  <c r="C276" i="44"/>
  <c r="A276" i="44" s="1"/>
  <c r="A337" i="44"/>
  <c r="C381" i="44"/>
  <c r="A381" i="44" s="1"/>
  <c r="C396" i="44"/>
  <c r="A396" i="44" s="1"/>
  <c r="A412" i="44"/>
  <c r="C441" i="44"/>
  <c r="A441" i="44" s="1"/>
  <c r="C456" i="44"/>
  <c r="A456" i="44" s="1"/>
  <c r="A579" i="44"/>
  <c r="C636" i="44"/>
  <c r="A636" i="44" s="1"/>
  <c r="C666" i="44"/>
  <c r="A666" i="44" s="1"/>
  <c r="C696" i="44"/>
  <c r="A696" i="44" s="1"/>
  <c r="C726" i="44"/>
  <c r="A726" i="44" s="1"/>
  <c r="A504" i="44"/>
  <c r="N56" i="44"/>
  <c r="A56" i="44" s="1"/>
  <c r="N71" i="44"/>
  <c r="A71" i="44" s="1"/>
  <c r="N386" i="44"/>
  <c r="A386" i="44" s="1"/>
  <c r="N581" i="44"/>
  <c r="A581" i="44" s="1"/>
  <c r="N701" i="44"/>
  <c r="A701" i="44" s="1"/>
  <c r="N416" i="44"/>
  <c r="A416" i="44" s="1"/>
  <c r="N596" i="44"/>
  <c r="A596" i="44" s="1"/>
  <c r="N656" i="44"/>
  <c r="A656" i="44" s="1"/>
  <c r="N176" i="44"/>
  <c r="A176" i="44" s="1"/>
  <c r="N296" i="44"/>
  <c r="A296" i="44" s="1"/>
  <c r="N476" i="44"/>
  <c r="A476" i="44" s="1"/>
  <c r="N551" i="44"/>
  <c r="A551" i="44" s="1"/>
  <c r="N41" i="44"/>
  <c r="A41" i="44" s="1"/>
  <c r="N146" i="44"/>
  <c r="A146" i="44" s="1"/>
  <c r="N161" i="44"/>
  <c r="A161" i="44" s="1"/>
  <c r="N446" i="44"/>
  <c r="A446" i="44" s="1"/>
  <c r="N461" i="44"/>
  <c r="A461" i="44" s="1"/>
  <c r="N611" i="44"/>
  <c r="A611" i="44" s="1"/>
  <c r="N86" i="44"/>
  <c r="A86" i="44" s="1"/>
  <c r="N356" i="44"/>
  <c r="A356" i="44" s="1"/>
  <c r="N536" i="44"/>
  <c r="A536" i="44" s="1"/>
  <c r="N626" i="44"/>
  <c r="A626" i="44" s="1"/>
  <c r="N641" i="44"/>
  <c r="A641" i="44" s="1"/>
  <c r="N731" i="44"/>
  <c r="A731" i="44" s="1"/>
  <c r="N746" i="44"/>
  <c r="A746" i="44" s="1"/>
  <c r="N716" i="44"/>
  <c r="A716" i="44" s="1"/>
  <c r="N11" i="44"/>
  <c r="A11" i="44" s="1"/>
  <c r="A54" i="44"/>
  <c r="A24" i="44"/>
  <c r="A9" i="44"/>
  <c r="A39" i="44"/>
  <c r="A69" i="44"/>
  <c r="A84" i="44"/>
  <c r="N491" i="44"/>
  <c r="A491" i="44" s="1"/>
  <c r="Y263" i="44"/>
  <c r="Y265" i="44" s="1"/>
  <c r="T265" i="44" s="1"/>
  <c r="N266" i="44" s="1"/>
  <c r="A266" i="44" s="1"/>
  <c r="A279" i="44"/>
  <c r="AW14" i="44"/>
  <c r="Z188" i="44" s="1"/>
  <c r="Z190" i="44" s="1"/>
  <c r="T190" i="44" s="1"/>
  <c r="N191" i="44" s="1"/>
  <c r="A191" i="44" s="1"/>
  <c r="AW18" i="44"/>
  <c r="Z248" i="44" s="1"/>
  <c r="Z250" i="44" s="1"/>
  <c r="T250" i="44" s="1"/>
  <c r="N251" i="44" s="1"/>
  <c r="A251" i="44" s="1"/>
  <c r="AW24" i="44"/>
  <c r="Z338" i="44" s="1"/>
  <c r="Z340" i="44" s="1"/>
  <c r="T340" i="44" s="1"/>
  <c r="N341" i="44" s="1"/>
  <c r="A341" i="44" s="1"/>
  <c r="AW25" i="44"/>
  <c r="Z353" i="44" s="1"/>
  <c r="Z355" i="44" s="1"/>
  <c r="AW29" i="44"/>
  <c r="Z413" i="44" s="1"/>
  <c r="Z415" i="44" s="1"/>
  <c r="AW40" i="44"/>
  <c r="Z578" i="44" s="1"/>
  <c r="Z580" i="44" s="1"/>
  <c r="AW44" i="44"/>
  <c r="Z638" i="44" s="1"/>
  <c r="Z640" i="44" s="1"/>
  <c r="AW45" i="44"/>
  <c r="Z653" i="44" s="1"/>
  <c r="Z655" i="44" s="1"/>
  <c r="AW50" i="44"/>
  <c r="Z728" i="44" s="1"/>
  <c r="Z730" i="44" s="1"/>
  <c r="AW51" i="44"/>
  <c r="Z743" i="44" s="1"/>
  <c r="Z745" i="44" s="1"/>
  <c r="A189" i="44"/>
  <c r="A309" i="44"/>
  <c r="Y8" i="44"/>
  <c r="Y10" i="44" s="1"/>
  <c r="A372" i="44"/>
  <c r="Y38" i="44"/>
  <c r="Y40" i="44" s="1"/>
  <c r="AW41" i="44"/>
  <c r="Z593" i="44" s="1"/>
  <c r="Z595" i="44" s="1"/>
  <c r="AW48" i="44"/>
  <c r="Z698" i="44" s="1"/>
  <c r="Z700" i="44" s="1"/>
  <c r="AW49" i="44"/>
  <c r="Z713" i="44" s="1"/>
  <c r="Z715" i="44" s="1"/>
  <c r="Y68" i="44"/>
  <c r="Y70" i="44" s="1"/>
  <c r="A234" i="44"/>
  <c r="A264" i="44"/>
  <c r="A339" i="44"/>
  <c r="A249" i="44"/>
  <c r="AW12" i="44"/>
  <c r="Z158" i="44" s="1"/>
  <c r="Z160" i="44" s="1"/>
  <c r="AW16" i="44"/>
  <c r="Z218" i="44" s="1"/>
  <c r="Z220" i="44" s="1"/>
  <c r="AW27" i="44"/>
  <c r="Z383" i="44" s="1"/>
  <c r="Z385" i="44" s="1"/>
  <c r="AW31" i="44"/>
  <c r="Z443" i="44" s="1"/>
  <c r="Z445" i="44" s="1"/>
  <c r="AW32" i="44"/>
  <c r="Z458" i="44" s="1"/>
  <c r="Z460" i="44" s="1"/>
  <c r="AW37" i="44"/>
  <c r="Z533" i="44" s="1"/>
  <c r="Z535" i="44" s="1"/>
  <c r="AW38" i="44"/>
  <c r="Z548" i="44" s="1"/>
  <c r="Z550" i="44" s="1"/>
  <c r="AW42" i="44"/>
  <c r="Z608" i="44" s="1"/>
  <c r="Z610" i="44" s="1"/>
  <c r="A114" i="44"/>
  <c r="A144" i="44"/>
  <c r="A204" i="44"/>
  <c r="A324" i="44"/>
  <c r="A369" i="44"/>
  <c r="A444" i="44"/>
  <c r="A414" i="44"/>
  <c r="A354" i="44"/>
  <c r="A429" i="44"/>
  <c r="A609" i="44"/>
  <c r="A442" i="44"/>
  <c r="A564" i="44"/>
  <c r="A577" i="44"/>
  <c r="A624" i="44"/>
  <c r="A472" i="44"/>
  <c r="A534" i="44"/>
  <c r="A547" i="44"/>
  <c r="A592" i="44"/>
  <c r="A622" i="44"/>
  <c r="A654" i="44"/>
  <c r="A684" i="44"/>
  <c r="A714" i="44"/>
  <c r="A744" i="44"/>
  <c r="AZ3" i="33"/>
  <c r="BA3" i="33"/>
  <c r="BB3" i="33"/>
  <c r="Z21" i="33" s="1"/>
  <c r="AZ4" i="33"/>
  <c r="BA4" i="33"/>
  <c r="BB4" i="33"/>
  <c r="AZ5" i="33"/>
  <c r="BA5" i="33"/>
  <c r="BB5" i="33" s="1"/>
  <c r="AZ6" i="33"/>
  <c r="X60" i="33" s="1"/>
  <c r="X62" i="33" s="1"/>
  <c r="BA6" i="33"/>
  <c r="Y60" i="33" s="1"/>
  <c r="Y62" i="33" s="1"/>
  <c r="AZ7" i="33"/>
  <c r="BA7" i="33"/>
  <c r="BB7" i="33" s="1"/>
  <c r="Z73" i="33" s="1"/>
  <c r="Z75" i="33" s="1"/>
  <c r="AZ8" i="33"/>
  <c r="BA8" i="33"/>
  <c r="BB8" i="33"/>
  <c r="AZ9" i="33"/>
  <c r="X99" i="33" s="1"/>
  <c r="X101" i="33" s="1"/>
  <c r="BA9" i="33"/>
  <c r="AZ10" i="33"/>
  <c r="BA10" i="33"/>
  <c r="BB10" i="33" s="1"/>
  <c r="AZ11" i="33"/>
  <c r="BA11" i="33"/>
  <c r="BB11" i="33"/>
  <c r="AZ12" i="33"/>
  <c r="X138" i="33" s="1"/>
  <c r="X140" i="33" s="1"/>
  <c r="BA12" i="33"/>
  <c r="BB12" i="33"/>
  <c r="AZ13" i="33"/>
  <c r="X151" i="33" s="1"/>
  <c r="BA13" i="33"/>
  <c r="BB13" i="33" s="1"/>
  <c r="AZ14" i="33"/>
  <c r="BA14" i="33"/>
  <c r="Y164" i="33" s="1"/>
  <c r="Y166" i="33" s="1"/>
  <c r="AZ15" i="33"/>
  <c r="BA15" i="33"/>
  <c r="BB15" i="33" s="1"/>
  <c r="Z177" i="33" s="1"/>
  <c r="Z179" i="33" s="1"/>
  <c r="AZ16" i="33"/>
  <c r="BA16" i="33"/>
  <c r="BB16" i="33" s="1"/>
  <c r="AZ17" i="33"/>
  <c r="X203" i="33" s="1"/>
  <c r="X205" i="33" s="1"/>
  <c r="BA17" i="33"/>
  <c r="BB17" i="33" s="1"/>
  <c r="AZ18" i="33"/>
  <c r="X216" i="33" s="1"/>
  <c r="X218" i="33" s="1"/>
  <c r="BA18" i="33"/>
  <c r="Y216" i="33" s="1"/>
  <c r="Y218" i="33" s="1"/>
  <c r="AZ19" i="33"/>
  <c r="BA19" i="33"/>
  <c r="BB19" i="33" s="1"/>
  <c r="Z229" i="33" s="1"/>
  <c r="Z231" i="33" s="1"/>
  <c r="AZ20" i="33"/>
  <c r="BA20" i="33"/>
  <c r="BB20" i="33"/>
  <c r="AZ21" i="33"/>
  <c r="BA21" i="33"/>
  <c r="AZ22" i="33"/>
  <c r="BA22" i="33"/>
  <c r="BB22" i="33" s="1"/>
  <c r="AZ23" i="33"/>
  <c r="BA23" i="33"/>
  <c r="BB23" i="33"/>
  <c r="AZ24" i="33"/>
  <c r="X294" i="33" s="1"/>
  <c r="X296" i="33" s="1"/>
  <c r="BA24" i="33"/>
  <c r="BB24" i="33" s="1"/>
  <c r="AZ25" i="33"/>
  <c r="BA25" i="33"/>
  <c r="AZ26" i="33"/>
  <c r="BA26" i="33"/>
  <c r="BB26" i="33"/>
  <c r="AZ27" i="33"/>
  <c r="BA27" i="33"/>
  <c r="BB27" i="33" s="1"/>
  <c r="Z333" i="33" s="1"/>
  <c r="Z335" i="33" s="1"/>
  <c r="AZ28" i="33"/>
  <c r="X346" i="33" s="1"/>
  <c r="X348" i="33" s="1"/>
  <c r="BA28" i="33"/>
  <c r="BB28" i="33" s="1"/>
  <c r="AZ29" i="33"/>
  <c r="BA29" i="33"/>
  <c r="BB29" i="33" s="1"/>
  <c r="AZ30" i="33"/>
  <c r="BA30" i="33"/>
  <c r="Y372" i="33" s="1"/>
  <c r="Y374" i="33" s="1"/>
  <c r="AZ31" i="33"/>
  <c r="BA31" i="33"/>
  <c r="BB31" i="33"/>
  <c r="Z385" i="33" s="1"/>
  <c r="Z387" i="33" s="1"/>
  <c r="AZ32" i="33"/>
  <c r="BA32" i="33"/>
  <c r="BB32" i="33"/>
  <c r="AZ33" i="33"/>
  <c r="X411" i="33" s="1"/>
  <c r="X413" i="33" s="1"/>
  <c r="BA33" i="33"/>
  <c r="BB33" i="33" s="1"/>
  <c r="AZ34" i="33"/>
  <c r="X424" i="33" s="1"/>
  <c r="X426" i="33" s="1"/>
  <c r="BA34" i="33"/>
  <c r="BB34" i="33"/>
  <c r="AZ35" i="33"/>
  <c r="BA35" i="33"/>
  <c r="BB35" i="33"/>
  <c r="AZ36" i="33"/>
  <c r="BA36" i="33"/>
  <c r="BB36" i="33" s="1"/>
  <c r="AZ37" i="33"/>
  <c r="X463" i="33" s="1"/>
  <c r="BA37" i="33"/>
  <c r="AZ38" i="33"/>
  <c r="BA38" i="33"/>
  <c r="BB38" i="33" s="1"/>
  <c r="Z476" i="33" s="1"/>
  <c r="Z478" i="33" s="1"/>
  <c r="AZ39" i="33"/>
  <c r="BA39" i="33"/>
  <c r="BB39" i="33" s="1"/>
  <c r="Z489" i="33" s="1"/>
  <c r="Z491" i="33" s="1"/>
  <c r="AZ40" i="33"/>
  <c r="X502" i="33" s="1"/>
  <c r="X504" i="33" s="1"/>
  <c r="BA40" i="33"/>
  <c r="BB40" i="33"/>
  <c r="AZ41" i="33"/>
  <c r="X515" i="33" s="1"/>
  <c r="X517" i="33" s="1"/>
  <c r="BA41" i="33"/>
  <c r="BB41" i="33" s="1"/>
  <c r="AZ42" i="33"/>
  <c r="BA42" i="33"/>
  <c r="BB42" i="33" s="1"/>
  <c r="Z528" i="33" s="1"/>
  <c r="Z530" i="33" s="1"/>
  <c r="AZ43" i="33"/>
  <c r="BA43" i="33"/>
  <c r="BB43" i="33"/>
  <c r="Z541" i="33" s="1"/>
  <c r="Z543" i="33" s="1"/>
  <c r="AZ44" i="33"/>
  <c r="X554" i="33" s="1"/>
  <c r="X556" i="33" s="1"/>
  <c r="BA44" i="33"/>
  <c r="BB44" i="33" s="1"/>
  <c r="Z554" i="33" s="1"/>
  <c r="Z556" i="33" s="1"/>
  <c r="AZ45" i="33"/>
  <c r="BA45" i="33"/>
  <c r="AZ46" i="33"/>
  <c r="BA46" i="33"/>
  <c r="Y580" i="33" s="1"/>
  <c r="Y582" i="33" s="1"/>
  <c r="AZ47" i="33"/>
  <c r="BA47" i="33"/>
  <c r="BB47" i="33" s="1"/>
  <c r="Z593" i="33" s="1"/>
  <c r="Z595" i="33" s="1"/>
  <c r="AZ48" i="33"/>
  <c r="X606" i="33" s="1"/>
  <c r="X608" i="33" s="1"/>
  <c r="BA48" i="33"/>
  <c r="BB48" i="33" s="1"/>
  <c r="Z606" i="33" s="1"/>
  <c r="Z608" i="33" s="1"/>
  <c r="AZ49" i="33"/>
  <c r="X619" i="33" s="1"/>
  <c r="X621" i="33" s="1"/>
  <c r="BA49" i="33"/>
  <c r="BB49" i="33" s="1"/>
  <c r="Z619" i="33" s="1"/>
  <c r="Z621" i="33" s="1"/>
  <c r="AZ50" i="33"/>
  <c r="BA50" i="33"/>
  <c r="Y632" i="33" s="1"/>
  <c r="Y634" i="33" s="1"/>
  <c r="AZ51" i="33"/>
  <c r="BA51" i="33"/>
  <c r="BB51" i="33" s="1"/>
  <c r="Z645" i="33" s="1"/>
  <c r="Z647" i="33" s="1"/>
  <c r="AZ2" i="33"/>
  <c r="X20" i="33"/>
  <c r="AA21" i="33"/>
  <c r="AA23" i="33" s="1"/>
  <c r="Z23" i="33"/>
  <c r="X33" i="33"/>
  <c r="Y34" i="33"/>
  <c r="Y36" i="33" s="1"/>
  <c r="AA34" i="33"/>
  <c r="AA36" i="33" s="1"/>
  <c r="X46" i="33"/>
  <c r="X47" i="33"/>
  <c r="X49" i="33" s="1"/>
  <c r="AA47" i="33"/>
  <c r="AA49" i="33"/>
  <c r="X59" i="33"/>
  <c r="AA60" i="33"/>
  <c r="AA62" i="33" s="1"/>
  <c r="X72" i="33"/>
  <c r="AA73" i="33"/>
  <c r="AA75" i="33" s="1"/>
  <c r="X85" i="33"/>
  <c r="Y86" i="33"/>
  <c r="Y88" i="33" s="1"/>
  <c r="AA86" i="33"/>
  <c r="AA88" i="33" s="1"/>
  <c r="X98" i="33"/>
  <c r="AA99" i="33"/>
  <c r="AA101" i="33"/>
  <c r="X111" i="33"/>
  <c r="AA112" i="33"/>
  <c r="AA114" i="33"/>
  <c r="X124" i="33"/>
  <c r="Z125" i="33"/>
  <c r="Z127" i="33" s="1"/>
  <c r="AA125" i="33"/>
  <c r="AA127" i="33"/>
  <c r="X137" i="33"/>
  <c r="Y138" i="33"/>
  <c r="AA138" i="33"/>
  <c r="Y140" i="33"/>
  <c r="AA140" i="33"/>
  <c r="X150" i="33"/>
  <c r="AA151" i="33"/>
  <c r="AA153" i="33" s="1"/>
  <c r="X153" i="33"/>
  <c r="X163" i="33"/>
  <c r="AA164" i="33"/>
  <c r="AA166" i="33" s="1"/>
  <c r="X176" i="33"/>
  <c r="AA177" i="33"/>
  <c r="AA179" i="33" s="1"/>
  <c r="X189" i="33"/>
  <c r="Y190" i="33"/>
  <c r="Y192" i="33" s="1"/>
  <c r="AA190" i="33"/>
  <c r="AA192" i="33" s="1"/>
  <c r="X202" i="33"/>
  <c r="AA203" i="33"/>
  <c r="AA205" i="33" s="1"/>
  <c r="X215" i="33"/>
  <c r="AA216" i="33"/>
  <c r="AA218" i="33" s="1"/>
  <c r="X228" i="33"/>
  <c r="AA229" i="33"/>
  <c r="AA231" i="33" s="1"/>
  <c r="X241" i="33"/>
  <c r="Y242" i="33"/>
  <c r="Y244" i="33" s="1"/>
  <c r="AA242" i="33"/>
  <c r="AA244" i="33" s="1"/>
  <c r="X254" i="33"/>
  <c r="X255" i="33"/>
  <c r="X257" i="33" s="1"/>
  <c r="AA255" i="33"/>
  <c r="AA257" i="33" s="1"/>
  <c r="X267" i="33"/>
  <c r="AA268" i="33"/>
  <c r="AA270" i="33" s="1"/>
  <c r="X280" i="33"/>
  <c r="Z281" i="33"/>
  <c r="Z283" i="33" s="1"/>
  <c r="AA281" i="33"/>
  <c r="AA283" i="33" s="1"/>
  <c r="X293" i="33"/>
  <c r="Y294" i="33"/>
  <c r="Y296" i="33" s="1"/>
  <c r="AA294" i="33"/>
  <c r="AA296" i="33" s="1"/>
  <c r="X306" i="33"/>
  <c r="X307" i="33"/>
  <c r="X309" i="33" s="1"/>
  <c r="AA307" i="33"/>
  <c r="AA309" i="33" s="1"/>
  <c r="X319" i="33"/>
  <c r="AA320" i="33"/>
  <c r="AA322" i="33"/>
  <c r="X332" i="33"/>
  <c r="AA333" i="33"/>
  <c r="AA335" i="33" s="1"/>
  <c r="X345" i="33"/>
  <c r="Y346" i="33"/>
  <c r="Y348" i="33" s="1"/>
  <c r="AA346" i="33"/>
  <c r="AA348" i="33" s="1"/>
  <c r="X358" i="33"/>
  <c r="X359" i="33"/>
  <c r="X361" i="33" s="1"/>
  <c r="AA359" i="33"/>
  <c r="AA361" i="33" s="1"/>
  <c r="X371" i="33"/>
  <c r="AA372" i="33"/>
  <c r="AA374" i="33" s="1"/>
  <c r="X384" i="33"/>
  <c r="AA385" i="33"/>
  <c r="AA387" i="33" s="1"/>
  <c r="X397" i="33"/>
  <c r="Y398" i="33"/>
  <c r="Y400" i="33" s="1"/>
  <c r="AA398" i="33"/>
  <c r="AA400" i="33" s="1"/>
  <c r="X410" i="33"/>
  <c r="AA411" i="33"/>
  <c r="AA413" i="33"/>
  <c r="X423" i="33"/>
  <c r="AA424" i="33"/>
  <c r="AA426" i="33" s="1"/>
  <c r="X436" i="33"/>
  <c r="Z437" i="33"/>
  <c r="Z439" i="33" s="1"/>
  <c r="AA437" i="33"/>
  <c r="AA439" i="33" s="1"/>
  <c r="X449" i="33"/>
  <c r="Y450" i="33"/>
  <c r="Y452" i="33" s="1"/>
  <c r="AA450" i="33"/>
  <c r="AA452" i="33"/>
  <c r="X462" i="33"/>
  <c r="AA463" i="33"/>
  <c r="AA465" i="33" s="1"/>
  <c r="X465" i="33"/>
  <c r="X475" i="33"/>
  <c r="AA476" i="33"/>
  <c r="AA478" i="33" s="1"/>
  <c r="X488" i="33"/>
  <c r="AA489" i="33"/>
  <c r="AA491" i="33"/>
  <c r="X501" i="33"/>
  <c r="Y502" i="33"/>
  <c r="Y504" i="33" s="1"/>
  <c r="Z502" i="33"/>
  <c r="Z504" i="33" s="1"/>
  <c r="AA502" i="33"/>
  <c r="AA504" i="33" s="1"/>
  <c r="X514" i="33"/>
  <c r="Y515" i="33"/>
  <c r="Y517" i="33" s="1"/>
  <c r="Z515" i="33"/>
  <c r="Z517" i="33" s="1"/>
  <c r="AA515" i="33"/>
  <c r="AA517" i="33" s="1"/>
  <c r="X527" i="33"/>
  <c r="X528" i="33"/>
  <c r="Y528" i="33"/>
  <c r="AA528" i="33"/>
  <c r="X530" i="33"/>
  <c r="Y530" i="33"/>
  <c r="AA530" i="33"/>
  <c r="X540" i="33"/>
  <c r="X541" i="33"/>
  <c r="Y541" i="33"/>
  <c r="Y543" i="33" s="1"/>
  <c r="AA541" i="33"/>
  <c r="AA543" i="33" s="1"/>
  <c r="X543" i="33"/>
  <c r="X553" i="33"/>
  <c r="Y554" i="33"/>
  <c r="Y556" i="33" s="1"/>
  <c r="AA554" i="33"/>
  <c r="AA556" i="33" s="1"/>
  <c r="X566" i="33"/>
  <c r="X567" i="33"/>
  <c r="X569" i="33" s="1"/>
  <c r="AA567" i="33"/>
  <c r="AA569" i="33" s="1"/>
  <c r="X579" i="33"/>
  <c r="X580" i="33"/>
  <c r="X582" i="33" s="1"/>
  <c r="AA580" i="33"/>
  <c r="AA582" i="33"/>
  <c r="X592" i="33"/>
  <c r="X593" i="33"/>
  <c r="Y593" i="33"/>
  <c r="Y595" i="33" s="1"/>
  <c r="AA593" i="33"/>
  <c r="AA595" i="33" s="1"/>
  <c r="X595" i="33"/>
  <c r="X605" i="33"/>
  <c r="Y606" i="33"/>
  <c r="Y608" i="33" s="1"/>
  <c r="AA606" i="33"/>
  <c r="AA608" i="33"/>
  <c r="X618" i="33"/>
  <c r="Y619" i="33"/>
  <c r="Y621" i="33" s="1"/>
  <c r="AA619" i="33"/>
  <c r="AA621" i="33"/>
  <c r="X631" i="33"/>
  <c r="X632" i="33"/>
  <c r="X634" i="33" s="1"/>
  <c r="AA632" i="33"/>
  <c r="AA634" i="33"/>
  <c r="X644" i="33"/>
  <c r="X645" i="33"/>
  <c r="Y645" i="33"/>
  <c r="AA645" i="33"/>
  <c r="X647" i="33"/>
  <c r="Y647" i="33"/>
  <c r="AA647" i="33"/>
  <c r="AA8" i="33"/>
  <c r="AA10" i="33" s="1"/>
  <c r="X7" i="33"/>
  <c r="BA2" i="33"/>
  <c r="BB2" i="33" s="1"/>
  <c r="Z8" i="33" s="1"/>
  <c r="Z10" i="33" s="1"/>
  <c r="X21" i="33"/>
  <c r="X23" i="33" s="1"/>
  <c r="X34" i="33"/>
  <c r="X36" i="33" s="1"/>
  <c r="X73" i="33"/>
  <c r="X75" i="33" s="1"/>
  <c r="X86" i="33"/>
  <c r="X88" i="33" s="1"/>
  <c r="X112" i="33"/>
  <c r="X114" i="33" s="1"/>
  <c r="Y112" i="33"/>
  <c r="Y114" i="33" s="1"/>
  <c r="X125" i="33"/>
  <c r="X127" i="33" s="1"/>
  <c r="Z138" i="33"/>
  <c r="Z140" i="33" s="1"/>
  <c r="Y151" i="33"/>
  <c r="Y153" i="33" s="1"/>
  <c r="X164" i="33"/>
  <c r="X166" i="33" s="1"/>
  <c r="X177" i="33"/>
  <c r="X179" i="33" s="1"/>
  <c r="X190" i="33"/>
  <c r="X192" i="33" s="1"/>
  <c r="Y203" i="33"/>
  <c r="Y205" i="33" s="1"/>
  <c r="X229" i="33"/>
  <c r="X231" i="33" s="1"/>
  <c r="X242" i="33"/>
  <c r="X244" i="33" s="1"/>
  <c r="X268" i="33"/>
  <c r="X270" i="33" s="1"/>
  <c r="Y268" i="33"/>
  <c r="Y270" i="33" s="1"/>
  <c r="X281" i="33"/>
  <c r="X283" i="33" s="1"/>
  <c r="X320" i="33"/>
  <c r="X322" i="33" s="1"/>
  <c r="Y320" i="33"/>
  <c r="Y322" i="33" s="1"/>
  <c r="X333" i="33"/>
  <c r="X335" i="33" s="1"/>
  <c r="X372" i="33"/>
  <c r="X374" i="33" s="1"/>
  <c r="X385" i="33"/>
  <c r="X387" i="33" s="1"/>
  <c r="X398" i="33"/>
  <c r="X400" i="33" s="1"/>
  <c r="Y411" i="33"/>
  <c r="Y413" i="33" s="1"/>
  <c r="Y424" i="33"/>
  <c r="Y426" i="33" s="1"/>
  <c r="X437" i="33"/>
  <c r="X439" i="33" s="1"/>
  <c r="X450" i="33"/>
  <c r="X452" i="33" s="1"/>
  <c r="X476" i="33"/>
  <c r="X478" i="33" s="1"/>
  <c r="Y476" i="33"/>
  <c r="Y478" i="33" s="1"/>
  <c r="X489" i="33"/>
  <c r="X491" i="33" s="1"/>
  <c r="X8" i="33"/>
  <c r="X10" i="33" s="1"/>
  <c r="R607" i="51" l="1"/>
  <c r="F608" i="51" s="1"/>
  <c r="A608" i="51" s="1"/>
  <c r="AF43" i="51"/>
  <c r="R592" i="50"/>
  <c r="F593" i="50" s="1"/>
  <c r="A593" i="50" s="1"/>
  <c r="AF42" i="50"/>
  <c r="R592" i="49"/>
  <c r="F593" i="49" s="1"/>
  <c r="A593" i="49" s="1"/>
  <c r="AF42" i="49"/>
  <c r="R592" i="48"/>
  <c r="F593" i="48" s="1"/>
  <c r="A593" i="48" s="1"/>
  <c r="AF42" i="48"/>
  <c r="R562" i="47"/>
  <c r="F563" i="47" s="1"/>
  <c r="A563" i="47" s="1"/>
  <c r="AF40" i="47"/>
  <c r="R577" i="46"/>
  <c r="F578" i="46" s="1"/>
  <c r="A578" i="46" s="1"/>
  <c r="AF41" i="46"/>
  <c r="R532" i="45"/>
  <c r="F533" i="45" s="1"/>
  <c r="A533" i="45" s="1"/>
  <c r="AF38" i="45"/>
  <c r="T235" i="44"/>
  <c r="N236" i="44" s="1"/>
  <c r="A236" i="44" s="1"/>
  <c r="T205" i="44"/>
  <c r="N206" i="44" s="1"/>
  <c r="A206" i="44" s="1"/>
  <c r="BB50" i="33"/>
  <c r="Z632" i="33" s="1"/>
  <c r="Z634" i="33" s="1"/>
  <c r="BB18" i="33"/>
  <c r="R37" i="44"/>
  <c r="F38" i="44" s="1"/>
  <c r="A38" i="44" s="1"/>
  <c r="BB37" i="33"/>
  <c r="Y463" i="33"/>
  <c r="Y465" i="33" s="1"/>
  <c r="BB21" i="33"/>
  <c r="Y255" i="33"/>
  <c r="Y257" i="33" s="1"/>
  <c r="BB25" i="33"/>
  <c r="Y307" i="33"/>
  <c r="Y309" i="33" s="1"/>
  <c r="BB9" i="33"/>
  <c r="Y99" i="33"/>
  <c r="Y101" i="33" s="1"/>
  <c r="BB6" i="33"/>
  <c r="BB45" i="33"/>
  <c r="Z567" i="33" s="1"/>
  <c r="Z569" i="33" s="1"/>
  <c r="Y567" i="33"/>
  <c r="Y569" i="33" s="1"/>
  <c r="Y359" i="33"/>
  <c r="Y361" i="33" s="1"/>
  <c r="Y47" i="33"/>
  <c r="Y49" i="33" s="1"/>
  <c r="BB46" i="33"/>
  <c r="Z580" i="33" s="1"/>
  <c r="Z582" i="33" s="1"/>
  <c r="BB30" i="33"/>
  <c r="BB14" i="33"/>
  <c r="Z164" i="33" s="1"/>
  <c r="Z166" i="33" s="1"/>
  <c r="Y489" i="33"/>
  <c r="Y491" i="33" s="1"/>
  <c r="Y437" i="33"/>
  <c r="Y439" i="33" s="1"/>
  <c r="Y385" i="33"/>
  <c r="Y387" i="33" s="1"/>
  <c r="Y333" i="33"/>
  <c r="Y335" i="33" s="1"/>
  <c r="Y281" i="33"/>
  <c r="Y283" i="33" s="1"/>
  <c r="Y229" i="33"/>
  <c r="Y231" i="33" s="1"/>
  <c r="Y177" i="33"/>
  <c r="Y179" i="33" s="1"/>
  <c r="Y125" i="33"/>
  <c r="Y127" i="33" s="1"/>
  <c r="Y73" i="33"/>
  <c r="Y75" i="33" s="1"/>
  <c r="Y21" i="33"/>
  <c r="Y23" i="33" s="1"/>
  <c r="Z424" i="33"/>
  <c r="Z426" i="33" s="1"/>
  <c r="Z112" i="33"/>
  <c r="Z114" i="33" s="1"/>
  <c r="Z268" i="33"/>
  <c r="Z270" i="33" s="1"/>
  <c r="Z34" i="33"/>
  <c r="Z36" i="33" s="1"/>
  <c r="Z216" i="33"/>
  <c r="Z218" i="33" s="1"/>
  <c r="Z372" i="33"/>
  <c r="Z374" i="33" s="1"/>
  <c r="Z190" i="33"/>
  <c r="Z192" i="33" s="1"/>
  <c r="Z86" i="33"/>
  <c r="Z88" i="33" s="1"/>
  <c r="Y8" i="33"/>
  <c r="Y10" i="33" s="1"/>
  <c r="Z320" i="33"/>
  <c r="Z322" i="33" s="1"/>
  <c r="Z60" i="33"/>
  <c r="Z62" i="33" s="1"/>
  <c r="Z463" i="33"/>
  <c r="Z465" i="33" s="1"/>
  <c r="Z411" i="33"/>
  <c r="Z413" i="33" s="1"/>
  <c r="Z359" i="33"/>
  <c r="Z361" i="33" s="1"/>
  <c r="Z307" i="33"/>
  <c r="Z309" i="33" s="1"/>
  <c r="Z255" i="33"/>
  <c r="Z257" i="33" s="1"/>
  <c r="Z203" i="33"/>
  <c r="Z205" i="33" s="1"/>
  <c r="Z151" i="33"/>
  <c r="Z153" i="33" s="1"/>
  <c r="Z99" i="33"/>
  <c r="Z101" i="33" s="1"/>
  <c r="Z47" i="33"/>
  <c r="Z49" i="33" s="1"/>
  <c r="Z450" i="33"/>
  <c r="Z452" i="33" s="1"/>
  <c r="Z398" i="33"/>
  <c r="Z400" i="33" s="1"/>
  <c r="Z346" i="33"/>
  <c r="Z348" i="33" s="1"/>
  <c r="Z294" i="33"/>
  <c r="Z296" i="33" s="1"/>
  <c r="Z242" i="33"/>
  <c r="Z244" i="33" s="1"/>
  <c r="T10" i="33"/>
  <c r="R622" i="51" l="1"/>
  <c r="F623" i="51" s="1"/>
  <c r="A623" i="51" s="1"/>
  <c r="AF44" i="51"/>
  <c r="R607" i="50"/>
  <c r="F608" i="50" s="1"/>
  <c r="A608" i="50" s="1"/>
  <c r="AF43" i="50"/>
  <c r="R607" i="49"/>
  <c r="F608" i="49" s="1"/>
  <c r="A608" i="49" s="1"/>
  <c r="AF43" i="49"/>
  <c r="R607" i="48"/>
  <c r="F608" i="48" s="1"/>
  <c r="A608" i="48" s="1"/>
  <c r="AF43" i="48"/>
  <c r="R577" i="47"/>
  <c r="F578" i="47" s="1"/>
  <c r="A578" i="47" s="1"/>
  <c r="AF41" i="47"/>
  <c r="R592" i="46"/>
  <c r="F593" i="46" s="1"/>
  <c r="A593" i="46" s="1"/>
  <c r="AF42" i="46"/>
  <c r="R547" i="45"/>
  <c r="F548" i="45" s="1"/>
  <c r="A548" i="45" s="1"/>
  <c r="AF39" i="45"/>
  <c r="R52" i="44"/>
  <c r="F53" i="44" s="1"/>
  <c r="A53" i="44" s="1"/>
  <c r="R637" i="51" l="1"/>
  <c r="F638" i="51" s="1"/>
  <c r="A638" i="51" s="1"/>
  <c r="AF45" i="51"/>
  <c r="R622" i="50"/>
  <c r="F623" i="50" s="1"/>
  <c r="A623" i="50" s="1"/>
  <c r="AF44" i="50"/>
  <c r="R622" i="49"/>
  <c r="F623" i="49" s="1"/>
  <c r="A623" i="49" s="1"/>
  <c r="AF44" i="49"/>
  <c r="R622" i="48"/>
  <c r="F623" i="48" s="1"/>
  <c r="A623" i="48" s="1"/>
  <c r="AF44" i="48"/>
  <c r="R592" i="47"/>
  <c r="F593" i="47" s="1"/>
  <c r="A593" i="47" s="1"/>
  <c r="AF42" i="47"/>
  <c r="R607" i="46"/>
  <c r="F608" i="46" s="1"/>
  <c r="A608" i="46" s="1"/>
  <c r="AF43" i="46"/>
  <c r="R562" i="45"/>
  <c r="F563" i="45" s="1"/>
  <c r="A563" i="45" s="1"/>
  <c r="AF40" i="45"/>
  <c r="R67" i="44"/>
  <c r="F68" i="44" s="1"/>
  <c r="A68" i="44" s="1"/>
  <c r="T647" i="33"/>
  <c r="T634" i="33"/>
  <c r="T621" i="33"/>
  <c r="T608" i="33"/>
  <c r="T595" i="33"/>
  <c r="T582" i="33"/>
  <c r="T569" i="33"/>
  <c r="T556" i="33"/>
  <c r="T543" i="33"/>
  <c r="T530" i="33"/>
  <c r="T517" i="33"/>
  <c r="T504" i="33"/>
  <c r="T491" i="33"/>
  <c r="T478" i="33"/>
  <c r="T465" i="33"/>
  <c r="T452" i="33"/>
  <c r="T439" i="33"/>
  <c r="T426" i="33"/>
  <c r="T413" i="33"/>
  <c r="T400" i="33"/>
  <c r="T387" i="33"/>
  <c r="T374" i="33"/>
  <c r="T361" i="33"/>
  <c r="T348" i="33"/>
  <c r="T335" i="33"/>
  <c r="T322" i="33"/>
  <c r="T309" i="33"/>
  <c r="T296" i="33"/>
  <c r="T283" i="33"/>
  <c r="T270" i="33"/>
  <c r="T257" i="33"/>
  <c r="T244" i="33"/>
  <c r="T231" i="33"/>
  <c r="T218" i="33"/>
  <c r="T205" i="33"/>
  <c r="T192" i="33"/>
  <c r="T179" i="33"/>
  <c r="T166" i="33"/>
  <c r="T153" i="33"/>
  <c r="T140" i="33"/>
  <c r="T127" i="33"/>
  <c r="T114" i="33"/>
  <c r="T101" i="33"/>
  <c r="T88" i="33"/>
  <c r="T75" i="33"/>
  <c r="T62" i="33"/>
  <c r="T49" i="33"/>
  <c r="T36" i="33"/>
  <c r="T23" i="33"/>
  <c r="A654" i="33"/>
  <c r="A653" i="33"/>
  <c r="A652" i="33"/>
  <c r="A651" i="33"/>
  <c r="A650" i="33"/>
  <c r="R649" i="33"/>
  <c r="N649" i="33" s="1"/>
  <c r="V645" i="33"/>
  <c r="N646" i="33" s="1"/>
  <c r="U645" i="33"/>
  <c r="L646" i="33" s="1"/>
  <c r="T645" i="33"/>
  <c r="J646" i="33" s="1"/>
  <c r="R645" i="33"/>
  <c r="F646" i="33" s="1"/>
  <c r="V644" i="33"/>
  <c r="N645" i="33" s="1"/>
  <c r="T644" i="33"/>
  <c r="J645" i="33" s="1"/>
  <c r="N644" i="33"/>
  <c r="L644" i="33"/>
  <c r="J644" i="33"/>
  <c r="H644" i="33"/>
  <c r="F644" i="33"/>
  <c r="D644" i="33"/>
  <c r="T643" i="33"/>
  <c r="R643" i="33"/>
  <c r="A642" i="33"/>
  <c r="A641" i="33"/>
  <c r="A640" i="33"/>
  <c r="A639" i="33"/>
  <c r="A638" i="33"/>
  <c r="A637" i="33"/>
  <c r="R636" i="33"/>
  <c r="N636" i="33" s="1"/>
  <c r="V632" i="33"/>
  <c r="N633" i="33" s="1"/>
  <c r="U632" i="33"/>
  <c r="L633" i="33" s="1"/>
  <c r="T632" i="33"/>
  <c r="J633" i="33" s="1"/>
  <c r="R632" i="33"/>
  <c r="F633" i="33" s="1"/>
  <c r="V631" i="33"/>
  <c r="N632" i="33" s="1"/>
  <c r="T631" i="33"/>
  <c r="J632" i="33" s="1"/>
  <c r="N631" i="33"/>
  <c r="L631" i="33"/>
  <c r="J631" i="33"/>
  <c r="H631" i="33"/>
  <c r="F631" i="33"/>
  <c r="D631" i="33"/>
  <c r="T630" i="33"/>
  <c r="R630" i="33"/>
  <c r="A629" i="33"/>
  <c r="A628" i="33"/>
  <c r="A627" i="33"/>
  <c r="A626" i="33"/>
  <c r="A625" i="33"/>
  <c r="A624" i="33"/>
  <c r="R623" i="33"/>
  <c r="N623" i="33" s="1"/>
  <c r="V619" i="33"/>
  <c r="N620" i="33" s="1"/>
  <c r="U619" i="33"/>
  <c r="L620" i="33" s="1"/>
  <c r="T619" i="33"/>
  <c r="J620" i="33" s="1"/>
  <c r="R619" i="33"/>
  <c r="F620" i="33" s="1"/>
  <c r="V618" i="33"/>
  <c r="N619" i="33" s="1"/>
  <c r="T618" i="33"/>
  <c r="J619" i="33" s="1"/>
  <c r="N618" i="33"/>
  <c r="L618" i="33"/>
  <c r="J618" i="33"/>
  <c r="H618" i="33"/>
  <c r="F618" i="33"/>
  <c r="D618" i="33"/>
  <c r="T617" i="33"/>
  <c r="R617" i="33"/>
  <c r="A616" i="33"/>
  <c r="A615" i="33"/>
  <c r="A614" i="33"/>
  <c r="A613" i="33"/>
  <c r="A612" i="33"/>
  <c r="A611" i="33"/>
  <c r="R610" i="33"/>
  <c r="N610" i="33" s="1"/>
  <c r="V606" i="33"/>
  <c r="N607" i="33" s="1"/>
  <c r="U606" i="33"/>
  <c r="L607" i="33" s="1"/>
  <c r="T606" i="33"/>
  <c r="J607" i="33" s="1"/>
  <c r="R606" i="33"/>
  <c r="F607" i="33" s="1"/>
  <c r="V605" i="33"/>
  <c r="N606" i="33" s="1"/>
  <c r="T605" i="33"/>
  <c r="J606" i="33" s="1"/>
  <c r="N605" i="33"/>
  <c r="L605" i="33"/>
  <c r="J605" i="33"/>
  <c r="H605" i="33"/>
  <c r="F605" i="33"/>
  <c r="D605" i="33"/>
  <c r="T604" i="33"/>
  <c r="R604" i="33"/>
  <c r="A603" i="33"/>
  <c r="A602" i="33"/>
  <c r="A601" i="33"/>
  <c r="A600" i="33"/>
  <c r="A599" i="33"/>
  <c r="A598" i="33"/>
  <c r="R597" i="33"/>
  <c r="N597" i="33" s="1"/>
  <c r="V593" i="33"/>
  <c r="N594" i="33" s="1"/>
  <c r="U593" i="33"/>
  <c r="L594" i="33" s="1"/>
  <c r="T593" i="33"/>
  <c r="J594" i="33" s="1"/>
  <c r="R593" i="33"/>
  <c r="F594" i="33" s="1"/>
  <c r="V592" i="33"/>
  <c r="N593" i="33" s="1"/>
  <c r="T592" i="33"/>
  <c r="J593" i="33" s="1"/>
  <c r="N592" i="33"/>
  <c r="L592" i="33"/>
  <c r="J592" i="33"/>
  <c r="H592" i="33"/>
  <c r="F592" i="33"/>
  <c r="D592" i="33"/>
  <c r="T591" i="33"/>
  <c r="R591" i="33"/>
  <c r="A590" i="33"/>
  <c r="A589" i="33"/>
  <c r="A588" i="33"/>
  <c r="A587" i="33"/>
  <c r="A586" i="33"/>
  <c r="A585" i="33"/>
  <c r="R584" i="33"/>
  <c r="N584" i="33" s="1"/>
  <c r="V580" i="33"/>
  <c r="N581" i="33" s="1"/>
  <c r="U580" i="33"/>
  <c r="L581" i="33" s="1"/>
  <c r="T580" i="33"/>
  <c r="J581" i="33" s="1"/>
  <c r="R580" i="33"/>
  <c r="F581" i="33" s="1"/>
  <c r="V579" i="33"/>
  <c r="N580" i="33" s="1"/>
  <c r="T579" i="33"/>
  <c r="J580" i="33" s="1"/>
  <c r="N579" i="33"/>
  <c r="L579" i="33"/>
  <c r="J579" i="33"/>
  <c r="H579" i="33"/>
  <c r="F579" i="33"/>
  <c r="D579" i="33"/>
  <c r="T578" i="33"/>
  <c r="R578" i="33"/>
  <c r="A577" i="33"/>
  <c r="A576" i="33"/>
  <c r="A575" i="33"/>
  <c r="A574" i="33"/>
  <c r="A573" i="33"/>
  <c r="A572" i="33"/>
  <c r="R571" i="33"/>
  <c r="N571" i="33" s="1"/>
  <c r="V567" i="33"/>
  <c r="N568" i="33" s="1"/>
  <c r="U567" i="33"/>
  <c r="L568" i="33" s="1"/>
  <c r="T567" i="33"/>
  <c r="J568" i="33" s="1"/>
  <c r="R567" i="33"/>
  <c r="F568" i="33" s="1"/>
  <c r="V566" i="33"/>
  <c r="N567" i="33" s="1"/>
  <c r="T566" i="33"/>
  <c r="J567" i="33" s="1"/>
  <c r="N566" i="33"/>
  <c r="L566" i="33"/>
  <c r="J566" i="33"/>
  <c r="H566" i="33"/>
  <c r="F566" i="33"/>
  <c r="D566" i="33"/>
  <c r="T565" i="33"/>
  <c r="R565" i="33"/>
  <c r="A564" i="33"/>
  <c r="A563" i="33"/>
  <c r="A562" i="33"/>
  <c r="A561" i="33"/>
  <c r="A560" i="33"/>
  <c r="A559" i="33"/>
  <c r="R558" i="33"/>
  <c r="N558" i="33" s="1"/>
  <c r="V554" i="33"/>
  <c r="N555" i="33" s="1"/>
  <c r="U554" i="33"/>
  <c r="L555" i="33" s="1"/>
  <c r="T554" i="33"/>
  <c r="J555" i="33" s="1"/>
  <c r="R554" i="33"/>
  <c r="F555" i="33" s="1"/>
  <c r="V553" i="33"/>
  <c r="N554" i="33" s="1"/>
  <c r="T553" i="33"/>
  <c r="J554" i="33" s="1"/>
  <c r="N553" i="33"/>
  <c r="L553" i="33"/>
  <c r="J553" i="33"/>
  <c r="H553" i="33"/>
  <c r="F553" i="33"/>
  <c r="D553" i="33"/>
  <c r="T552" i="33"/>
  <c r="R552" i="33"/>
  <c r="A551" i="33"/>
  <c r="A550" i="33"/>
  <c r="A549" i="33"/>
  <c r="A548" i="33"/>
  <c r="A547" i="33"/>
  <c r="A546" i="33"/>
  <c r="R545" i="33"/>
  <c r="N545" i="33" s="1"/>
  <c r="V541" i="33"/>
  <c r="N542" i="33" s="1"/>
  <c r="U541" i="33"/>
  <c r="L542" i="33" s="1"/>
  <c r="T541" i="33"/>
  <c r="J542" i="33" s="1"/>
  <c r="R541" i="33"/>
  <c r="F542" i="33" s="1"/>
  <c r="V540" i="33"/>
  <c r="N541" i="33" s="1"/>
  <c r="T540" i="33"/>
  <c r="J541" i="33" s="1"/>
  <c r="N540" i="33"/>
  <c r="L540" i="33"/>
  <c r="J540" i="33"/>
  <c r="H540" i="33"/>
  <c r="F540" i="33"/>
  <c r="D540" i="33"/>
  <c r="T539" i="33"/>
  <c r="R539" i="33"/>
  <c r="A538" i="33"/>
  <c r="A537" i="33"/>
  <c r="A536" i="33"/>
  <c r="A535" i="33"/>
  <c r="A534" i="33"/>
  <c r="A533" i="33"/>
  <c r="R532" i="33"/>
  <c r="N532" i="33" s="1"/>
  <c r="V528" i="33"/>
  <c r="N529" i="33" s="1"/>
  <c r="U528" i="33"/>
  <c r="L529" i="33" s="1"/>
  <c r="T528" i="33"/>
  <c r="J529" i="33" s="1"/>
  <c r="R528" i="33"/>
  <c r="F529" i="33" s="1"/>
  <c r="V527" i="33"/>
  <c r="N528" i="33" s="1"/>
  <c r="T527" i="33"/>
  <c r="J528" i="33" s="1"/>
  <c r="N527" i="33"/>
  <c r="L527" i="33"/>
  <c r="J527" i="33"/>
  <c r="H527" i="33"/>
  <c r="F527" i="33"/>
  <c r="D527" i="33"/>
  <c r="T526" i="33"/>
  <c r="R526" i="33"/>
  <c r="A525" i="33"/>
  <c r="A524" i="33"/>
  <c r="A523" i="33"/>
  <c r="A522" i="33"/>
  <c r="A521" i="33"/>
  <c r="A520" i="33"/>
  <c r="R519" i="33"/>
  <c r="N519" i="33" s="1"/>
  <c r="V515" i="33"/>
  <c r="N516" i="33" s="1"/>
  <c r="U515" i="33"/>
  <c r="L516" i="33" s="1"/>
  <c r="T515" i="33"/>
  <c r="J516" i="33" s="1"/>
  <c r="R515" i="33"/>
  <c r="F516" i="33" s="1"/>
  <c r="V514" i="33"/>
  <c r="N515" i="33" s="1"/>
  <c r="T514" i="33"/>
  <c r="J515" i="33" s="1"/>
  <c r="N514" i="33"/>
  <c r="L514" i="33"/>
  <c r="J514" i="33"/>
  <c r="H514" i="33"/>
  <c r="F514" i="33"/>
  <c r="D514" i="33"/>
  <c r="T513" i="33"/>
  <c r="R513" i="33"/>
  <c r="A512" i="33"/>
  <c r="A511" i="33"/>
  <c r="A510" i="33"/>
  <c r="A509" i="33"/>
  <c r="A508" i="33"/>
  <c r="A507" i="33"/>
  <c r="R506" i="33"/>
  <c r="N506" i="33" s="1"/>
  <c r="V502" i="33"/>
  <c r="N503" i="33" s="1"/>
  <c r="U502" i="33"/>
  <c r="L503" i="33" s="1"/>
  <c r="T502" i="33"/>
  <c r="J503" i="33" s="1"/>
  <c r="R502" i="33"/>
  <c r="F503" i="33" s="1"/>
  <c r="V501" i="33"/>
  <c r="N502" i="33" s="1"/>
  <c r="T501" i="33"/>
  <c r="J502" i="33" s="1"/>
  <c r="N501" i="33"/>
  <c r="L501" i="33"/>
  <c r="J501" i="33"/>
  <c r="H501" i="33"/>
  <c r="F501" i="33"/>
  <c r="D501" i="33"/>
  <c r="T500" i="33"/>
  <c r="R500" i="33"/>
  <c r="A499" i="33"/>
  <c r="A498" i="33"/>
  <c r="A497" i="33"/>
  <c r="A496" i="33"/>
  <c r="A495" i="33"/>
  <c r="A494" i="33"/>
  <c r="R493" i="33"/>
  <c r="N493" i="33" s="1"/>
  <c r="V489" i="33"/>
  <c r="N490" i="33" s="1"/>
  <c r="U489" i="33"/>
  <c r="L490" i="33" s="1"/>
  <c r="T489" i="33"/>
  <c r="J490" i="33" s="1"/>
  <c r="R489" i="33"/>
  <c r="F490" i="33" s="1"/>
  <c r="V488" i="33"/>
  <c r="N489" i="33" s="1"/>
  <c r="T488" i="33"/>
  <c r="J489" i="33" s="1"/>
  <c r="N488" i="33"/>
  <c r="L488" i="33"/>
  <c r="J488" i="33"/>
  <c r="H488" i="33"/>
  <c r="F488" i="33"/>
  <c r="D488" i="33"/>
  <c r="T487" i="33"/>
  <c r="R487" i="33"/>
  <c r="A486" i="33"/>
  <c r="A485" i="33"/>
  <c r="A484" i="33"/>
  <c r="A483" i="33"/>
  <c r="A482" i="33"/>
  <c r="A481" i="33"/>
  <c r="R480" i="33"/>
  <c r="N480" i="33" s="1"/>
  <c r="V476" i="33"/>
  <c r="N477" i="33" s="1"/>
  <c r="U476" i="33"/>
  <c r="L477" i="33" s="1"/>
  <c r="T476" i="33"/>
  <c r="J477" i="33" s="1"/>
  <c r="R476" i="33"/>
  <c r="F477" i="33" s="1"/>
  <c r="V475" i="33"/>
  <c r="N476" i="33" s="1"/>
  <c r="T475" i="33"/>
  <c r="J476" i="33" s="1"/>
  <c r="N475" i="33"/>
  <c r="L475" i="33"/>
  <c r="J475" i="33"/>
  <c r="H475" i="33"/>
  <c r="F475" i="33"/>
  <c r="D475" i="33"/>
  <c r="T474" i="33"/>
  <c r="R474" i="33"/>
  <c r="A473" i="33"/>
  <c r="A472" i="33"/>
  <c r="A471" i="33"/>
  <c r="A470" i="33"/>
  <c r="A469" i="33"/>
  <c r="A468" i="33"/>
  <c r="R467" i="33"/>
  <c r="N467" i="33" s="1"/>
  <c r="V463" i="33"/>
  <c r="N464" i="33" s="1"/>
  <c r="U463" i="33"/>
  <c r="L464" i="33" s="1"/>
  <c r="T463" i="33"/>
  <c r="J464" i="33" s="1"/>
  <c r="R463" i="33"/>
  <c r="F464" i="33" s="1"/>
  <c r="V462" i="33"/>
  <c r="N463" i="33" s="1"/>
  <c r="T462" i="33"/>
  <c r="J463" i="33" s="1"/>
  <c r="N462" i="33"/>
  <c r="L462" i="33"/>
  <c r="J462" i="33"/>
  <c r="H462" i="33"/>
  <c r="F462" i="33"/>
  <c r="D462" i="33"/>
  <c r="T461" i="33"/>
  <c r="R461" i="33"/>
  <c r="A460" i="33"/>
  <c r="A459" i="33"/>
  <c r="A458" i="33"/>
  <c r="A457" i="33"/>
  <c r="A456" i="33"/>
  <c r="A455" i="33"/>
  <c r="R454" i="33"/>
  <c r="N454" i="33" s="1"/>
  <c r="V450" i="33"/>
  <c r="N451" i="33" s="1"/>
  <c r="U450" i="33"/>
  <c r="L451" i="33" s="1"/>
  <c r="T450" i="33"/>
  <c r="J451" i="33" s="1"/>
  <c r="R450" i="33"/>
  <c r="F451" i="33" s="1"/>
  <c r="V449" i="33"/>
  <c r="N450" i="33" s="1"/>
  <c r="T449" i="33"/>
  <c r="J450" i="33" s="1"/>
  <c r="N449" i="33"/>
  <c r="L449" i="33"/>
  <c r="J449" i="33"/>
  <c r="H449" i="33"/>
  <c r="F449" i="33"/>
  <c r="D449" i="33"/>
  <c r="T448" i="33"/>
  <c r="R448" i="33"/>
  <c r="A447" i="33"/>
  <c r="A446" i="33"/>
  <c r="A445" i="33"/>
  <c r="A444" i="33"/>
  <c r="A443" i="33"/>
  <c r="A442" i="33"/>
  <c r="R441" i="33"/>
  <c r="N441" i="33" s="1"/>
  <c r="V437" i="33"/>
  <c r="N438" i="33" s="1"/>
  <c r="U437" i="33"/>
  <c r="L438" i="33" s="1"/>
  <c r="T437" i="33"/>
  <c r="J438" i="33" s="1"/>
  <c r="R437" i="33"/>
  <c r="F438" i="33" s="1"/>
  <c r="V436" i="33"/>
  <c r="N437" i="33" s="1"/>
  <c r="T436" i="33"/>
  <c r="J437" i="33" s="1"/>
  <c r="N436" i="33"/>
  <c r="L436" i="33"/>
  <c r="J436" i="33"/>
  <c r="H436" i="33"/>
  <c r="F436" i="33"/>
  <c r="D436" i="33"/>
  <c r="T435" i="33"/>
  <c r="R435" i="33"/>
  <c r="A434" i="33"/>
  <c r="A433" i="33"/>
  <c r="A432" i="33"/>
  <c r="A431" i="33"/>
  <c r="A430" i="33"/>
  <c r="A429" i="33"/>
  <c r="R428" i="33"/>
  <c r="N428" i="33" s="1"/>
  <c r="V424" i="33"/>
  <c r="N425" i="33" s="1"/>
  <c r="U424" i="33"/>
  <c r="L425" i="33" s="1"/>
  <c r="T424" i="33"/>
  <c r="J425" i="33" s="1"/>
  <c r="R424" i="33"/>
  <c r="F425" i="33" s="1"/>
  <c r="V423" i="33"/>
  <c r="N424" i="33" s="1"/>
  <c r="T423" i="33"/>
  <c r="J424" i="33" s="1"/>
  <c r="N423" i="33"/>
  <c r="L423" i="33"/>
  <c r="J423" i="33"/>
  <c r="H423" i="33"/>
  <c r="F423" i="33"/>
  <c r="D423" i="33"/>
  <c r="T422" i="33"/>
  <c r="R422" i="33"/>
  <c r="A421" i="33"/>
  <c r="A420" i="33"/>
  <c r="A419" i="33"/>
  <c r="A418" i="33"/>
  <c r="A417" i="33"/>
  <c r="A416" i="33"/>
  <c r="R415" i="33"/>
  <c r="N415" i="33" s="1"/>
  <c r="V411" i="33"/>
  <c r="N412" i="33" s="1"/>
  <c r="U411" i="33"/>
  <c r="L412" i="33" s="1"/>
  <c r="T411" i="33"/>
  <c r="J412" i="33" s="1"/>
  <c r="R411" i="33"/>
  <c r="F412" i="33" s="1"/>
  <c r="V410" i="33"/>
  <c r="N411" i="33" s="1"/>
  <c r="T410" i="33"/>
  <c r="J411" i="33" s="1"/>
  <c r="N410" i="33"/>
  <c r="L410" i="33"/>
  <c r="J410" i="33"/>
  <c r="H410" i="33"/>
  <c r="F410" i="33"/>
  <c r="D410" i="33"/>
  <c r="T409" i="33"/>
  <c r="R409" i="33"/>
  <c r="A408" i="33"/>
  <c r="A407" i="33"/>
  <c r="A406" i="33"/>
  <c r="A405" i="33"/>
  <c r="A404" i="33"/>
  <c r="A403" i="33"/>
  <c r="R402" i="33"/>
  <c r="N402" i="33" s="1"/>
  <c r="V398" i="33"/>
  <c r="N399" i="33" s="1"/>
  <c r="U398" i="33"/>
  <c r="L399" i="33" s="1"/>
  <c r="T398" i="33"/>
  <c r="J399" i="33" s="1"/>
  <c r="R398" i="33"/>
  <c r="F399" i="33" s="1"/>
  <c r="V397" i="33"/>
  <c r="N398" i="33" s="1"/>
  <c r="T397" i="33"/>
  <c r="J398" i="33" s="1"/>
  <c r="N397" i="33"/>
  <c r="L397" i="33"/>
  <c r="J397" i="33"/>
  <c r="H397" i="33"/>
  <c r="F397" i="33"/>
  <c r="D397" i="33"/>
  <c r="T396" i="33"/>
  <c r="R396" i="33"/>
  <c r="A395" i="33"/>
  <c r="A394" i="33"/>
  <c r="A393" i="33"/>
  <c r="A392" i="33"/>
  <c r="A391" i="33"/>
  <c r="A390" i="33"/>
  <c r="R389" i="33"/>
  <c r="N389" i="33" s="1"/>
  <c r="V385" i="33"/>
  <c r="N386" i="33" s="1"/>
  <c r="U385" i="33"/>
  <c r="L386" i="33" s="1"/>
  <c r="T385" i="33"/>
  <c r="J386" i="33" s="1"/>
  <c r="R385" i="33"/>
  <c r="F386" i="33" s="1"/>
  <c r="V384" i="33"/>
  <c r="N385" i="33" s="1"/>
  <c r="T384" i="33"/>
  <c r="J385" i="33" s="1"/>
  <c r="N384" i="33"/>
  <c r="L384" i="33"/>
  <c r="J384" i="33"/>
  <c r="H384" i="33"/>
  <c r="F384" i="33"/>
  <c r="D384" i="33"/>
  <c r="T383" i="33"/>
  <c r="R383" i="33"/>
  <c r="A382" i="33"/>
  <c r="A381" i="33"/>
  <c r="A380" i="33"/>
  <c r="A379" i="33"/>
  <c r="A378" i="33"/>
  <c r="A377" i="33"/>
  <c r="R376" i="33"/>
  <c r="N376" i="33" s="1"/>
  <c r="V372" i="33"/>
  <c r="N373" i="33" s="1"/>
  <c r="U372" i="33"/>
  <c r="L373" i="33" s="1"/>
  <c r="T372" i="33"/>
  <c r="J373" i="33" s="1"/>
  <c r="R372" i="33"/>
  <c r="F373" i="33" s="1"/>
  <c r="V371" i="33"/>
  <c r="N372" i="33" s="1"/>
  <c r="T371" i="33"/>
  <c r="J372" i="33" s="1"/>
  <c r="N371" i="33"/>
  <c r="L371" i="33"/>
  <c r="J371" i="33"/>
  <c r="H371" i="33"/>
  <c r="F371" i="33"/>
  <c r="D371" i="33"/>
  <c r="T370" i="33"/>
  <c r="R370" i="33"/>
  <c r="A369" i="33"/>
  <c r="A368" i="33"/>
  <c r="A367" i="33"/>
  <c r="A366" i="33"/>
  <c r="A365" i="33"/>
  <c r="A364" i="33"/>
  <c r="R363" i="33"/>
  <c r="N363" i="33" s="1"/>
  <c r="V359" i="33"/>
  <c r="N360" i="33" s="1"/>
  <c r="U359" i="33"/>
  <c r="L360" i="33" s="1"/>
  <c r="T359" i="33"/>
  <c r="J360" i="33" s="1"/>
  <c r="R359" i="33"/>
  <c r="F360" i="33" s="1"/>
  <c r="V358" i="33"/>
  <c r="N359" i="33" s="1"/>
  <c r="T358" i="33"/>
  <c r="J359" i="33" s="1"/>
  <c r="N358" i="33"/>
  <c r="L358" i="33"/>
  <c r="J358" i="33"/>
  <c r="H358" i="33"/>
  <c r="F358" i="33"/>
  <c r="D358" i="33"/>
  <c r="T357" i="33"/>
  <c r="R357" i="33"/>
  <c r="A356" i="33"/>
  <c r="A355" i="33"/>
  <c r="A354" i="33"/>
  <c r="A353" i="33"/>
  <c r="A352" i="33"/>
  <c r="A351" i="33"/>
  <c r="R350" i="33"/>
  <c r="N350" i="33" s="1"/>
  <c r="V346" i="33"/>
  <c r="N347" i="33" s="1"/>
  <c r="U346" i="33"/>
  <c r="L347" i="33" s="1"/>
  <c r="T346" i="33"/>
  <c r="J347" i="33" s="1"/>
  <c r="R346" i="33"/>
  <c r="F347" i="33" s="1"/>
  <c r="V345" i="33"/>
  <c r="N346" i="33" s="1"/>
  <c r="T345" i="33"/>
  <c r="J346" i="33" s="1"/>
  <c r="N345" i="33"/>
  <c r="L345" i="33"/>
  <c r="J345" i="33"/>
  <c r="H345" i="33"/>
  <c r="F345" i="33"/>
  <c r="D345" i="33"/>
  <c r="T344" i="33"/>
  <c r="R344" i="33"/>
  <c r="A343" i="33"/>
  <c r="A342" i="33"/>
  <c r="A341" i="33"/>
  <c r="A340" i="33"/>
  <c r="A339" i="33"/>
  <c r="A338" i="33"/>
  <c r="R337" i="33"/>
  <c r="N337" i="33" s="1"/>
  <c r="V333" i="33"/>
  <c r="N334" i="33" s="1"/>
  <c r="U333" i="33"/>
  <c r="L334" i="33" s="1"/>
  <c r="T333" i="33"/>
  <c r="J334" i="33" s="1"/>
  <c r="R333" i="33"/>
  <c r="F334" i="33" s="1"/>
  <c r="V332" i="33"/>
  <c r="N333" i="33" s="1"/>
  <c r="T332" i="33"/>
  <c r="J333" i="33" s="1"/>
  <c r="N332" i="33"/>
  <c r="L332" i="33"/>
  <c r="J332" i="33"/>
  <c r="H332" i="33"/>
  <c r="F332" i="33"/>
  <c r="D332" i="33"/>
  <c r="T331" i="33"/>
  <c r="R331" i="33"/>
  <c r="A330" i="33"/>
  <c r="A329" i="33"/>
  <c r="A328" i="33"/>
  <c r="A327" i="33"/>
  <c r="A326" i="33"/>
  <c r="A325" i="33"/>
  <c r="R324" i="33"/>
  <c r="N324" i="33" s="1"/>
  <c r="V320" i="33"/>
  <c r="N321" i="33" s="1"/>
  <c r="U320" i="33"/>
  <c r="L321" i="33" s="1"/>
  <c r="T320" i="33"/>
  <c r="J321" i="33" s="1"/>
  <c r="R320" i="33"/>
  <c r="F321" i="33" s="1"/>
  <c r="V319" i="33"/>
  <c r="N320" i="33" s="1"/>
  <c r="T319" i="33"/>
  <c r="J320" i="33" s="1"/>
  <c r="N319" i="33"/>
  <c r="L319" i="33"/>
  <c r="J319" i="33"/>
  <c r="H319" i="33"/>
  <c r="F319" i="33"/>
  <c r="D319" i="33"/>
  <c r="T318" i="33"/>
  <c r="R318" i="33"/>
  <c r="A317" i="33"/>
  <c r="A316" i="33"/>
  <c r="A315" i="33"/>
  <c r="A314" i="33"/>
  <c r="A313" i="33"/>
  <c r="A312" i="33"/>
  <c r="R311" i="33"/>
  <c r="N311" i="33" s="1"/>
  <c r="V307" i="33"/>
  <c r="N308" i="33" s="1"/>
  <c r="U307" i="33"/>
  <c r="L308" i="33" s="1"/>
  <c r="T307" i="33"/>
  <c r="J308" i="33" s="1"/>
  <c r="R307" i="33"/>
  <c r="F308" i="33" s="1"/>
  <c r="V306" i="33"/>
  <c r="N307" i="33" s="1"/>
  <c r="T306" i="33"/>
  <c r="J307" i="33" s="1"/>
  <c r="N306" i="33"/>
  <c r="L306" i="33"/>
  <c r="J306" i="33"/>
  <c r="H306" i="33"/>
  <c r="F306" i="33"/>
  <c r="D306" i="33"/>
  <c r="T305" i="33"/>
  <c r="R305" i="33"/>
  <c r="A304" i="33"/>
  <c r="A303" i="33"/>
  <c r="A302" i="33"/>
  <c r="A301" i="33"/>
  <c r="A300" i="33"/>
  <c r="A299" i="33"/>
  <c r="R298" i="33"/>
  <c r="N298" i="33" s="1"/>
  <c r="V294" i="33"/>
  <c r="N295" i="33" s="1"/>
  <c r="U294" i="33"/>
  <c r="L295" i="33" s="1"/>
  <c r="T294" i="33"/>
  <c r="J295" i="33" s="1"/>
  <c r="R294" i="33"/>
  <c r="F295" i="33" s="1"/>
  <c r="V293" i="33"/>
  <c r="N294" i="33" s="1"/>
  <c r="T293" i="33"/>
  <c r="J294" i="33" s="1"/>
  <c r="N293" i="33"/>
  <c r="L293" i="33"/>
  <c r="J293" i="33"/>
  <c r="H293" i="33"/>
  <c r="F293" i="33"/>
  <c r="D293" i="33"/>
  <c r="T292" i="33"/>
  <c r="R292" i="33"/>
  <c r="A291" i="33"/>
  <c r="A290" i="33"/>
  <c r="A289" i="33"/>
  <c r="A288" i="33"/>
  <c r="A287" i="33"/>
  <c r="A286" i="33"/>
  <c r="R285" i="33"/>
  <c r="N285" i="33" s="1"/>
  <c r="V281" i="33"/>
  <c r="N282" i="33" s="1"/>
  <c r="U281" i="33"/>
  <c r="L282" i="33" s="1"/>
  <c r="T281" i="33"/>
  <c r="J282" i="33" s="1"/>
  <c r="R281" i="33"/>
  <c r="F282" i="33" s="1"/>
  <c r="V280" i="33"/>
  <c r="N281" i="33" s="1"/>
  <c r="T280" i="33"/>
  <c r="J281" i="33" s="1"/>
  <c r="N280" i="33"/>
  <c r="L280" i="33"/>
  <c r="J280" i="33"/>
  <c r="H280" i="33"/>
  <c r="F280" i="33"/>
  <c r="D280" i="33"/>
  <c r="T279" i="33"/>
  <c r="R279" i="33"/>
  <c r="A278" i="33"/>
  <c r="A277" i="33"/>
  <c r="A276" i="33"/>
  <c r="A275" i="33"/>
  <c r="A274" i="33"/>
  <c r="A273" i="33"/>
  <c r="R272" i="33"/>
  <c r="N272" i="33" s="1"/>
  <c r="V268" i="33"/>
  <c r="N269" i="33" s="1"/>
  <c r="U268" i="33"/>
  <c r="L269" i="33" s="1"/>
  <c r="T268" i="33"/>
  <c r="J269" i="33" s="1"/>
  <c r="R268" i="33"/>
  <c r="F269" i="33" s="1"/>
  <c r="V267" i="33"/>
  <c r="N268" i="33" s="1"/>
  <c r="T267" i="33"/>
  <c r="J268" i="33" s="1"/>
  <c r="N267" i="33"/>
  <c r="L267" i="33"/>
  <c r="J267" i="33"/>
  <c r="H267" i="33"/>
  <c r="F267" i="33"/>
  <c r="D267" i="33"/>
  <c r="T266" i="33"/>
  <c r="R266" i="33"/>
  <c r="A265" i="33"/>
  <c r="A264" i="33"/>
  <c r="A263" i="33"/>
  <c r="A262" i="33"/>
  <c r="A261" i="33"/>
  <c r="A260" i="33"/>
  <c r="R259" i="33"/>
  <c r="N259" i="33" s="1"/>
  <c r="V255" i="33"/>
  <c r="N256" i="33" s="1"/>
  <c r="U255" i="33"/>
  <c r="L256" i="33" s="1"/>
  <c r="T255" i="33"/>
  <c r="J256" i="33" s="1"/>
  <c r="R255" i="33"/>
  <c r="F256" i="33" s="1"/>
  <c r="V254" i="33"/>
  <c r="N255" i="33" s="1"/>
  <c r="T254" i="33"/>
  <c r="J255" i="33" s="1"/>
  <c r="N254" i="33"/>
  <c r="L254" i="33"/>
  <c r="J254" i="33"/>
  <c r="H254" i="33"/>
  <c r="F254" i="33"/>
  <c r="D254" i="33"/>
  <c r="T253" i="33"/>
  <c r="R253" i="33"/>
  <c r="A252" i="33"/>
  <c r="A251" i="33"/>
  <c r="A250" i="33"/>
  <c r="A249" i="33"/>
  <c r="A248" i="33"/>
  <c r="A247" i="33"/>
  <c r="R246" i="33"/>
  <c r="N246" i="33" s="1"/>
  <c r="V242" i="33"/>
  <c r="N243" i="33" s="1"/>
  <c r="U242" i="33"/>
  <c r="L243" i="33" s="1"/>
  <c r="T242" i="33"/>
  <c r="J243" i="33" s="1"/>
  <c r="R242" i="33"/>
  <c r="F243" i="33" s="1"/>
  <c r="V241" i="33"/>
  <c r="N242" i="33" s="1"/>
  <c r="T241" i="33"/>
  <c r="J242" i="33" s="1"/>
  <c r="N241" i="33"/>
  <c r="L241" i="33"/>
  <c r="J241" i="33"/>
  <c r="H241" i="33"/>
  <c r="F241" i="33"/>
  <c r="D241" i="33"/>
  <c r="T240" i="33"/>
  <c r="R240" i="33"/>
  <c r="A239" i="33"/>
  <c r="A238" i="33"/>
  <c r="A237" i="33"/>
  <c r="A236" i="33"/>
  <c r="A235" i="33"/>
  <c r="A234" i="33"/>
  <c r="R233" i="33"/>
  <c r="N233" i="33" s="1"/>
  <c r="V229" i="33"/>
  <c r="N230" i="33" s="1"/>
  <c r="U229" i="33"/>
  <c r="L230" i="33" s="1"/>
  <c r="T229" i="33"/>
  <c r="J230" i="33" s="1"/>
  <c r="R229" i="33"/>
  <c r="F230" i="33" s="1"/>
  <c r="V228" i="33"/>
  <c r="N229" i="33" s="1"/>
  <c r="T228" i="33"/>
  <c r="J229" i="33" s="1"/>
  <c r="N228" i="33"/>
  <c r="L228" i="33"/>
  <c r="J228" i="33"/>
  <c r="H228" i="33"/>
  <c r="F228" i="33"/>
  <c r="D228" i="33"/>
  <c r="T227" i="33"/>
  <c r="R227" i="33"/>
  <c r="A226" i="33"/>
  <c r="A225" i="33"/>
  <c r="A224" i="33"/>
  <c r="A223" i="33"/>
  <c r="A222" i="33"/>
  <c r="A221" i="33"/>
  <c r="R220" i="33"/>
  <c r="N220" i="33" s="1"/>
  <c r="V216" i="33"/>
  <c r="N217" i="33" s="1"/>
  <c r="U216" i="33"/>
  <c r="L217" i="33" s="1"/>
  <c r="T216" i="33"/>
  <c r="J217" i="33" s="1"/>
  <c r="R216" i="33"/>
  <c r="F217" i="33" s="1"/>
  <c r="V215" i="33"/>
  <c r="N216" i="33" s="1"/>
  <c r="T215" i="33"/>
  <c r="J216" i="33" s="1"/>
  <c r="N215" i="33"/>
  <c r="L215" i="33"/>
  <c r="J215" i="33"/>
  <c r="H215" i="33"/>
  <c r="F215" i="33"/>
  <c r="D215" i="33"/>
  <c r="T214" i="33"/>
  <c r="R214" i="33"/>
  <c r="A213" i="33"/>
  <c r="A212" i="33"/>
  <c r="A211" i="33"/>
  <c r="A210" i="33"/>
  <c r="A209" i="33"/>
  <c r="A208" i="33"/>
  <c r="R207" i="33"/>
  <c r="N207" i="33" s="1"/>
  <c r="V203" i="33"/>
  <c r="N204" i="33" s="1"/>
  <c r="U203" i="33"/>
  <c r="L204" i="33" s="1"/>
  <c r="T203" i="33"/>
  <c r="J204" i="33" s="1"/>
  <c r="R203" i="33"/>
  <c r="F204" i="33" s="1"/>
  <c r="V202" i="33"/>
  <c r="N203" i="33" s="1"/>
  <c r="T202" i="33"/>
  <c r="J203" i="33" s="1"/>
  <c r="N202" i="33"/>
  <c r="L202" i="33"/>
  <c r="J202" i="33"/>
  <c r="H202" i="33"/>
  <c r="F202" i="33"/>
  <c r="A202" i="33" s="1"/>
  <c r="D202" i="33"/>
  <c r="T201" i="33"/>
  <c r="R201" i="33"/>
  <c r="A200" i="33"/>
  <c r="A199" i="33"/>
  <c r="A198" i="33"/>
  <c r="A197" i="33"/>
  <c r="A196" i="33"/>
  <c r="A195" i="33"/>
  <c r="R194" i="33"/>
  <c r="N194" i="33" s="1"/>
  <c r="V190" i="33"/>
  <c r="N191" i="33" s="1"/>
  <c r="U190" i="33"/>
  <c r="L191" i="33" s="1"/>
  <c r="T190" i="33"/>
  <c r="J191" i="33" s="1"/>
  <c r="R190" i="33"/>
  <c r="F191" i="33" s="1"/>
  <c r="V189" i="33"/>
  <c r="N190" i="33" s="1"/>
  <c r="T189" i="33"/>
  <c r="J190" i="33" s="1"/>
  <c r="N189" i="33"/>
  <c r="L189" i="33"/>
  <c r="J189" i="33"/>
  <c r="H189" i="33"/>
  <c r="F189" i="33"/>
  <c r="D189" i="33"/>
  <c r="T188" i="33"/>
  <c r="R188" i="33"/>
  <c r="A187" i="33"/>
  <c r="A186" i="33"/>
  <c r="A185" i="33"/>
  <c r="A184" i="33"/>
  <c r="A183" i="33"/>
  <c r="A182" i="33"/>
  <c r="R181" i="33"/>
  <c r="N181" i="33" s="1"/>
  <c r="V177" i="33"/>
  <c r="N178" i="33" s="1"/>
  <c r="U177" i="33"/>
  <c r="L178" i="33" s="1"/>
  <c r="T177" i="33"/>
  <c r="J178" i="33" s="1"/>
  <c r="R177" i="33"/>
  <c r="F178" i="33" s="1"/>
  <c r="V176" i="33"/>
  <c r="N177" i="33" s="1"/>
  <c r="T176" i="33"/>
  <c r="J177" i="33" s="1"/>
  <c r="N176" i="33"/>
  <c r="L176" i="33"/>
  <c r="J176" i="33"/>
  <c r="H176" i="33"/>
  <c r="F176" i="33"/>
  <c r="D176" i="33"/>
  <c r="T175" i="33"/>
  <c r="R175" i="33"/>
  <c r="A174" i="33"/>
  <c r="A173" i="33"/>
  <c r="A172" i="33"/>
  <c r="A171" i="33"/>
  <c r="A170" i="33"/>
  <c r="A169" i="33"/>
  <c r="R168" i="33"/>
  <c r="N168" i="33" s="1"/>
  <c r="V164" i="33"/>
  <c r="N165" i="33" s="1"/>
  <c r="U164" i="33"/>
  <c r="L165" i="33" s="1"/>
  <c r="T164" i="33"/>
  <c r="J165" i="33" s="1"/>
  <c r="R164" i="33"/>
  <c r="F165" i="33" s="1"/>
  <c r="V163" i="33"/>
  <c r="N164" i="33" s="1"/>
  <c r="T163" i="33"/>
  <c r="J164" i="33" s="1"/>
  <c r="N163" i="33"/>
  <c r="L163" i="33"/>
  <c r="J163" i="33"/>
  <c r="H163" i="33"/>
  <c r="F163" i="33"/>
  <c r="D163" i="33"/>
  <c r="T162" i="33"/>
  <c r="R162" i="33"/>
  <c r="A161" i="33"/>
  <c r="A160" i="33"/>
  <c r="A159" i="33"/>
  <c r="A158" i="33"/>
  <c r="A157" i="33"/>
  <c r="A156" i="33"/>
  <c r="R155" i="33"/>
  <c r="N155" i="33" s="1"/>
  <c r="V151" i="33"/>
  <c r="N152" i="33" s="1"/>
  <c r="U151" i="33"/>
  <c r="L152" i="33" s="1"/>
  <c r="T151" i="33"/>
  <c r="J152" i="33" s="1"/>
  <c r="R151" i="33"/>
  <c r="F152" i="33" s="1"/>
  <c r="V150" i="33"/>
  <c r="N151" i="33" s="1"/>
  <c r="T150" i="33"/>
  <c r="J151" i="33" s="1"/>
  <c r="N150" i="33"/>
  <c r="L150" i="33"/>
  <c r="J150" i="33"/>
  <c r="H150" i="33"/>
  <c r="F150" i="33"/>
  <c r="D150" i="33"/>
  <c r="T149" i="33"/>
  <c r="R149" i="33"/>
  <c r="A148" i="33"/>
  <c r="A147" i="33"/>
  <c r="A146" i="33"/>
  <c r="A145" i="33"/>
  <c r="A144" i="33"/>
  <c r="A143" i="33"/>
  <c r="R142" i="33"/>
  <c r="N142" i="33" s="1"/>
  <c r="V138" i="33"/>
  <c r="N139" i="33" s="1"/>
  <c r="U138" i="33"/>
  <c r="L139" i="33" s="1"/>
  <c r="T138" i="33"/>
  <c r="J139" i="33" s="1"/>
  <c r="R138" i="33"/>
  <c r="F139" i="33" s="1"/>
  <c r="V137" i="33"/>
  <c r="N138" i="33" s="1"/>
  <c r="T137" i="33"/>
  <c r="J138" i="33" s="1"/>
  <c r="N137" i="33"/>
  <c r="L137" i="33"/>
  <c r="J137" i="33"/>
  <c r="H137" i="33"/>
  <c r="F137" i="33"/>
  <c r="D137" i="33"/>
  <c r="T136" i="33"/>
  <c r="R136" i="33"/>
  <c r="A135" i="33"/>
  <c r="A134" i="33"/>
  <c r="A133" i="33"/>
  <c r="A132" i="33"/>
  <c r="A131" i="33"/>
  <c r="A130" i="33"/>
  <c r="R129" i="33"/>
  <c r="N129" i="33" s="1"/>
  <c r="V125" i="33"/>
  <c r="N126" i="33" s="1"/>
  <c r="U125" i="33"/>
  <c r="L126" i="33" s="1"/>
  <c r="T125" i="33"/>
  <c r="J126" i="33" s="1"/>
  <c r="R125" i="33"/>
  <c r="F126" i="33" s="1"/>
  <c r="V124" i="33"/>
  <c r="N125" i="33" s="1"/>
  <c r="T124" i="33"/>
  <c r="J125" i="33" s="1"/>
  <c r="N124" i="33"/>
  <c r="L124" i="33"/>
  <c r="J124" i="33"/>
  <c r="H124" i="33"/>
  <c r="F124" i="33"/>
  <c r="D124" i="33"/>
  <c r="T123" i="33"/>
  <c r="R123" i="33"/>
  <c r="A122" i="33"/>
  <c r="A121" i="33"/>
  <c r="A120" i="33"/>
  <c r="A119" i="33"/>
  <c r="A118" i="33"/>
  <c r="A117" i="33"/>
  <c r="R116" i="33"/>
  <c r="N116" i="33" s="1"/>
  <c r="V112" i="33"/>
  <c r="N113" i="33" s="1"/>
  <c r="U112" i="33"/>
  <c r="L113" i="33" s="1"/>
  <c r="T112" i="33"/>
  <c r="J113" i="33" s="1"/>
  <c r="R112" i="33"/>
  <c r="F113" i="33" s="1"/>
  <c r="V111" i="33"/>
  <c r="N112" i="33" s="1"/>
  <c r="T111" i="33"/>
  <c r="J112" i="33" s="1"/>
  <c r="N111" i="33"/>
  <c r="L111" i="33"/>
  <c r="J111" i="33"/>
  <c r="H111" i="33"/>
  <c r="F111" i="33"/>
  <c r="D111" i="33"/>
  <c r="T110" i="33"/>
  <c r="R110" i="33"/>
  <c r="A109" i="33"/>
  <c r="A108" i="33"/>
  <c r="A107" i="33"/>
  <c r="A106" i="33"/>
  <c r="A105" i="33"/>
  <c r="A104" i="33"/>
  <c r="R103" i="33"/>
  <c r="N103" i="33" s="1"/>
  <c r="V99" i="33"/>
  <c r="N100" i="33" s="1"/>
  <c r="U99" i="33"/>
  <c r="L100" i="33" s="1"/>
  <c r="T99" i="33"/>
  <c r="J100" i="33" s="1"/>
  <c r="R99" i="33"/>
  <c r="F100" i="33" s="1"/>
  <c r="V98" i="33"/>
  <c r="N99" i="33" s="1"/>
  <c r="T98" i="33"/>
  <c r="J99" i="33" s="1"/>
  <c r="N98" i="33"/>
  <c r="L98" i="33"/>
  <c r="J98" i="33"/>
  <c r="H98" i="33"/>
  <c r="F98" i="33"/>
  <c r="D98" i="33"/>
  <c r="T97" i="33"/>
  <c r="R97" i="33"/>
  <c r="A96" i="33"/>
  <c r="A95" i="33"/>
  <c r="A94" i="33"/>
  <c r="A93" i="33"/>
  <c r="A92" i="33"/>
  <c r="A91" i="33"/>
  <c r="R90" i="33"/>
  <c r="N90" i="33" s="1"/>
  <c r="V86" i="33"/>
  <c r="N87" i="33" s="1"/>
  <c r="U86" i="33"/>
  <c r="L87" i="33" s="1"/>
  <c r="T86" i="33"/>
  <c r="J87" i="33" s="1"/>
  <c r="R86" i="33"/>
  <c r="F87" i="33" s="1"/>
  <c r="V85" i="33"/>
  <c r="N86" i="33" s="1"/>
  <c r="T85" i="33"/>
  <c r="J86" i="33" s="1"/>
  <c r="N85" i="33"/>
  <c r="L85" i="33"/>
  <c r="J85" i="33"/>
  <c r="H85" i="33"/>
  <c r="F85" i="33"/>
  <c r="D85" i="33"/>
  <c r="T84" i="33"/>
  <c r="R84" i="33"/>
  <c r="A83" i="33"/>
  <c r="A82" i="33"/>
  <c r="A81" i="33"/>
  <c r="A80" i="33"/>
  <c r="A79" i="33"/>
  <c r="A78" i="33"/>
  <c r="R77" i="33"/>
  <c r="N77" i="33" s="1"/>
  <c r="V73" i="33"/>
  <c r="N74" i="33" s="1"/>
  <c r="U73" i="33"/>
  <c r="L74" i="33" s="1"/>
  <c r="T73" i="33"/>
  <c r="J74" i="33" s="1"/>
  <c r="R73" i="33"/>
  <c r="F74" i="33" s="1"/>
  <c r="V72" i="33"/>
  <c r="N73" i="33" s="1"/>
  <c r="T72" i="33"/>
  <c r="J73" i="33" s="1"/>
  <c r="N72" i="33"/>
  <c r="L72" i="33"/>
  <c r="J72" i="33"/>
  <c r="H72" i="33"/>
  <c r="F72" i="33"/>
  <c r="D72" i="33"/>
  <c r="T71" i="33"/>
  <c r="R71" i="33"/>
  <c r="A70" i="33"/>
  <c r="A69" i="33"/>
  <c r="A68" i="33"/>
  <c r="A67" i="33"/>
  <c r="A66" i="33"/>
  <c r="A65" i="33"/>
  <c r="R64" i="33"/>
  <c r="N64" i="33" s="1"/>
  <c r="V60" i="33"/>
  <c r="N61" i="33" s="1"/>
  <c r="U60" i="33"/>
  <c r="L61" i="33" s="1"/>
  <c r="T60" i="33"/>
  <c r="J61" i="33" s="1"/>
  <c r="R60" i="33"/>
  <c r="F61" i="33" s="1"/>
  <c r="V59" i="33"/>
  <c r="N60" i="33" s="1"/>
  <c r="T59" i="33"/>
  <c r="J60" i="33" s="1"/>
  <c r="N59" i="33"/>
  <c r="L59" i="33"/>
  <c r="J59" i="33"/>
  <c r="H59" i="33"/>
  <c r="F59" i="33"/>
  <c r="D59" i="33"/>
  <c r="T58" i="33"/>
  <c r="R58" i="33"/>
  <c r="A57" i="33"/>
  <c r="A56" i="33"/>
  <c r="A55" i="33"/>
  <c r="A54" i="33"/>
  <c r="A53" i="33"/>
  <c r="A52" i="33"/>
  <c r="BE51" i="33"/>
  <c r="R647" i="33" s="1"/>
  <c r="N648" i="33" s="1"/>
  <c r="A648" i="33" s="1"/>
  <c r="BD51" i="33"/>
  <c r="R646" i="33" s="1"/>
  <c r="N647" i="33" s="1"/>
  <c r="A647" i="33" s="1"/>
  <c r="AY51" i="33"/>
  <c r="AX51" i="33"/>
  <c r="R648" i="33" s="1"/>
  <c r="H649" i="33" s="1"/>
  <c r="R51" i="33"/>
  <c r="N51" i="33" s="1"/>
  <c r="BE50" i="33"/>
  <c r="R634" i="33" s="1"/>
  <c r="BD50" i="33"/>
  <c r="R633" i="33" s="1"/>
  <c r="N634" i="33" s="1"/>
  <c r="A634" i="33" s="1"/>
  <c r="AY50" i="33"/>
  <c r="AX50" i="33"/>
  <c r="R635" i="33" s="1"/>
  <c r="H636" i="33" s="1"/>
  <c r="BE49" i="33"/>
  <c r="R621" i="33" s="1"/>
  <c r="BD49" i="33"/>
  <c r="R620" i="33" s="1"/>
  <c r="N621" i="33" s="1"/>
  <c r="A621" i="33" s="1"/>
  <c r="AY49" i="33"/>
  <c r="AX49" i="33"/>
  <c r="R622" i="33" s="1"/>
  <c r="H623" i="33" s="1"/>
  <c r="BE48" i="33"/>
  <c r="R608" i="33" s="1"/>
  <c r="BD48" i="33"/>
  <c r="R607" i="33" s="1"/>
  <c r="N608" i="33" s="1"/>
  <c r="A608" i="33" s="1"/>
  <c r="AY48" i="33"/>
  <c r="AX48" i="33"/>
  <c r="R609" i="33" s="1"/>
  <c r="H610" i="33" s="1"/>
  <c r="BE47" i="33"/>
  <c r="R595" i="33" s="1"/>
  <c r="BD47" i="33"/>
  <c r="R594" i="33" s="1"/>
  <c r="N595" i="33" s="1"/>
  <c r="A595" i="33" s="1"/>
  <c r="AY47" i="33"/>
  <c r="AX47" i="33"/>
  <c r="R596" i="33" s="1"/>
  <c r="H597" i="33" s="1"/>
  <c r="V47" i="33"/>
  <c r="N48" i="33" s="1"/>
  <c r="U47" i="33"/>
  <c r="L48" i="33" s="1"/>
  <c r="T47" i="33"/>
  <c r="J48" i="33" s="1"/>
  <c r="R47" i="33"/>
  <c r="F48" i="33" s="1"/>
  <c r="BE46" i="33"/>
  <c r="R582" i="33" s="1"/>
  <c r="BD46" i="33"/>
  <c r="R581" i="33" s="1"/>
  <c r="N582" i="33" s="1"/>
  <c r="A582" i="33" s="1"/>
  <c r="AY46" i="33"/>
  <c r="AX46" i="33"/>
  <c r="R583" i="33" s="1"/>
  <c r="H584" i="33" s="1"/>
  <c r="V46" i="33"/>
  <c r="N47" i="33" s="1"/>
  <c r="T46" i="33"/>
  <c r="J47" i="33" s="1"/>
  <c r="N46" i="33"/>
  <c r="L46" i="33"/>
  <c r="J46" i="33"/>
  <c r="H46" i="33"/>
  <c r="F46" i="33"/>
  <c r="D46" i="33"/>
  <c r="BE45" i="33"/>
  <c r="R569" i="33" s="1"/>
  <c r="BD45" i="33"/>
  <c r="R568" i="33" s="1"/>
  <c r="N569" i="33" s="1"/>
  <c r="A569" i="33" s="1"/>
  <c r="AY45" i="33"/>
  <c r="AX45" i="33"/>
  <c r="R570" i="33" s="1"/>
  <c r="H571" i="33" s="1"/>
  <c r="T45" i="33"/>
  <c r="R45" i="33"/>
  <c r="BE44" i="33"/>
  <c r="R556" i="33" s="1"/>
  <c r="BD44" i="33"/>
  <c r="R555" i="33" s="1"/>
  <c r="N556" i="33" s="1"/>
  <c r="A556" i="33" s="1"/>
  <c r="AY44" i="33"/>
  <c r="AX44" i="33"/>
  <c r="R557" i="33" s="1"/>
  <c r="H558" i="33" s="1"/>
  <c r="A44" i="33"/>
  <c r="BE43" i="33"/>
  <c r="R543" i="33" s="1"/>
  <c r="N544" i="33" s="1"/>
  <c r="A544" i="33" s="1"/>
  <c r="BD43" i="33"/>
  <c r="R542" i="33" s="1"/>
  <c r="N543" i="33" s="1"/>
  <c r="A543" i="33" s="1"/>
  <c r="AY43" i="33"/>
  <c r="AX43" i="33"/>
  <c r="R544" i="33" s="1"/>
  <c r="H545" i="33" s="1"/>
  <c r="A43" i="33"/>
  <c r="BE42" i="33"/>
  <c r="R530" i="33" s="1"/>
  <c r="BD42" i="33"/>
  <c r="R529" i="33" s="1"/>
  <c r="N530" i="33" s="1"/>
  <c r="A530" i="33" s="1"/>
  <c r="AY42" i="33"/>
  <c r="AX42" i="33"/>
  <c r="R531" i="33" s="1"/>
  <c r="H532" i="33" s="1"/>
  <c r="A42" i="33"/>
  <c r="BE41" i="33"/>
  <c r="R517" i="33" s="1"/>
  <c r="BD41" i="33"/>
  <c r="R516" i="33" s="1"/>
  <c r="N517" i="33" s="1"/>
  <c r="A517" i="33" s="1"/>
  <c r="AY41" i="33"/>
  <c r="AX41" i="33"/>
  <c r="R518" i="33" s="1"/>
  <c r="H519" i="33" s="1"/>
  <c r="A41" i="33"/>
  <c r="BE40" i="33"/>
  <c r="R504" i="33" s="1"/>
  <c r="BD40" i="33"/>
  <c r="R503" i="33" s="1"/>
  <c r="N504" i="33" s="1"/>
  <c r="A504" i="33" s="1"/>
  <c r="AY40" i="33"/>
  <c r="AX40" i="33"/>
  <c r="R505" i="33" s="1"/>
  <c r="H506" i="33" s="1"/>
  <c r="A40" i="33"/>
  <c r="BE39" i="33"/>
  <c r="R491" i="33" s="1"/>
  <c r="N492" i="33" s="1"/>
  <c r="A492" i="33" s="1"/>
  <c r="BD39" i="33"/>
  <c r="R490" i="33" s="1"/>
  <c r="N491" i="33" s="1"/>
  <c r="A491" i="33" s="1"/>
  <c r="AY39" i="33"/>
  <c r="AX39" i="33"/>
  <c r="R492" i="33" s="1"/>
  <c r="H493" i="33" s="1"/>
  <c r="A493" i="33" s="1"/>
  <c r="A39" i="33"/>
  <c r="BE38" i="33"/>
  <c r="R478" i="33" s="1"/>
  <c r="BD38" i="33"/>
  <c r="R477" i="33" s="1"/>
  <c r="N478" i="33" s="1"/>
  <c r="A478" i="33" s="1"/>
  <c r="AY38" i="33"/>
  <c r="AX38" i="33"/>
  <c r="R479" i="33" s="1"/>
  <c r="H480" i="33" s="1"/>
  <c r="R38" i="33"/>
  <c r="N38" i="33" s="1"/>
  <c r="BE37" i="33"/>
  <c r="R465" i="33" s="1"/>
  <c r="BD37" i="33"/>
  <c r="R464" i="33" s="1"/>
  <c r="N465" i="33" s="1"/>
  <c r="A465" i="33" s="1"/>
  <c r="AY37" i="33"/>
  <c r="AX37" i="33"/>
  <c r="R466" i="33" s="1"/>
  <c r="H467" i="33" s="1"/>
  <c r="BE36" i="33"/>
  <c r="R452" i="33" s="1"/>
  <c r="BD36" i="33"/>
  <c r="R451" i="33" s="1"/>
  <c r="N452" i="33" s="1"/>
  <c r="A452" i="33" s="1"/>
  <c r="AY36" i="33"/>
  <c r="AX36" i="33"/>
  <c r="R453" i="33" s="1"/>
  <c r="H454" i="33" s="1"/>
  <c r="BE35" i="33"/>
  <c r="R439" i="33" s="1"/>
  <c r="N440" i="33" s="1"/>
  <c r="A440" i="33" s="1"/>
  <c r="BD35" i="33"/>
  <c r="R438" i="33" s="1"/>
  <c r="N439" i="33" s="1"/>
  <c r="A439" i="33" s="1"/>
  <c r="AY35" i="33"/>
  <c r="AX35" i="33"/>
  <c r="R440" i="33" s="1"/>
  <c r="H441" i="33" s="1"/>
  <c r="BE34" i="33"/>
  <c r="R426" i="33" s="1"/>
  <c r="BD34" i="33"/>
  <c r="R425" i="33" s="1"/>
  <c r="N426" i="33" s="1"/>
  <c r="A426" i="33" s="1"/>
  <c r="AY34" i="33"/>
  <c r="AX34" i="33"/>
  <c r="R427" i="33" s="1"/>
  <c r="H428" i="33" s="1"/>
  <c r="V34" i="33"/>
  <c r="N35" i="33" s="1"/>
  <c r="U34" i="33"/>
  <c r="L35" i="33" s="1"/>
  <c r="T34" i="33"/>
  <c r="J35" i="33" s="1"/>
  <c r="R34" i="33"/>
  <c r="F35" i="33" s="1"/>
  <c r="BE33" i="33"/>
  <c r="R413" i="33" s="1"/>
  <c r="BD33" i="33"/>
  <c r="R412" i="33" s="1"/>
  <c r="N413" i="33" s="1"/>
  <c r="A413" i="33" s="1"/>
  <c r="AY33" i="33"/>
  <c r="AX33" i="33"/>
  <c r="R414" i="33" s="1"/>
  <c r="H415" i="33" s="1"/>
  <c r="V33" i="33"/>
  <c r="N34" i="33" s="1"/>
  <c r="T33" i="33"/>
  <c r="J34" i="33" s="1"/>
  <c r="N33" i="33"/>
  <c r="L33" i="33"/>
  <c r="J33" i="33"/>
  <c r="H33" i="33"/>
  <c r="F33" i="33"/>
  <c r="D33" i="33"/>
  <c r="BE32" i="33"/>
  <c r="R400" i="33" s="1"/>
  <c r="BD32" i="33"/>
  <c r="R399" i="33" s="1"/>
  <c r="N400" i="33" s="1"/>
  <c r="A400" i="33" s="1"/>
  <c r="AY32" i="33"/>
  <c r="AX32" i="33"/>
  <c r="R401" i="33" s="1"/>
  <c r="H402" i="33" s="1"/>
  <c r="T32" i="33"/>
  <c r="R32" i="33"/>
  <c r="BE31" i="33"/>
  <c r="R387" i="33" s="1"/>
  <c r="BD31" i="33"/>
  <c r="R386" i="33" s="1"/>
  <c r="N387" i="33" s="1"/>
  <c r="A387" i="33" s="1"/>
  <c r="AY31" i="33"/>
  <c r="AX31" i="33"/>
  <c r="R388" i="33" s="1"/>
  <c r="H389" i="33" s="1"/>
  <c r="A31" i="33"/>
  <c r="BE30" i="33"/>
  <c r="R374" i="33" s="1"/>
  <c r="BD30" i="33"/>
  <c r="R373" i="33" s="1"/>
  <c r="N374" i="33" s="1"/>
  <c r="A374" i="33" s="1"/>
  <c r="AY30" i="33"/>
  <c r="AX30" i="33"/>
  <c r="R375" i="33" s="1"/>
  <c r="H376" i="33" s="1"/>
  <c r="A30" i="33"/>
  <c r="BE29" i="33"/>
  <c r="R361" i="33" s="1"/>
  <c r="BD29" i="33"/>
  <c r="R360" i="33" s="1"/>
  <c r="N361" i="33" s="1"/>
  <c r="A361" i="33" s="1"/>
  <c r="AY29" i="33"/>
  <c r="AX29" i="33"/>
  <c r="R362" i="33" s="1"/>
  <c r="H363" i="33" s="1"/>
  <c r="A29" i="33"/>
  <c r="BE28" i="33"/>
  <c r="R348" i="33" s="1"/>
  <c r="BD28" i="33"/>
  <c r="R347" i="33" s="1"/>
  <c r="N348" i="33" s="1"/>
  <c r="A348" i="33" s="1"/>
  <c r="AY28" i="33"/>
  <c r="AX28" i="33"/>
  <c r="R349" i="33" s="1"/>
  <c r="H350" i="33" s="1"/>
  <c r="A28" i="33"/>
  <c r="BE27" i="33"/>
  <c r="R335" i="33" s="1"/>
  <c r="BD27" i="33"/>
  <c r="R334" i="33" s="1"/>
  <c r="N335" i="33" s="1"/>
  <c r="A335" i="33" s="1"/>
  <c r="AY27" i="33"/>
  <c r="AX27" i="33"/>
  <c r="R336" i="33" s="1"/>
  <c r="H337" i="33" s="1"/>
  <c r="A27" i="33"/>
  <c r="BE26" i="33"/>
  <c r="R322" i="33" s="1"/>
  <c r="BD26" i="33"/>
  <c r="R321" i="33" s="1"/>
  <c r="N322" i="33" s="1"/>
  <c r="A322" i="33" s="1"/>
  <c r="AY26" i="33"/>
  <c r="AX26" i="33"/>
  <c r="R323" i="33" s="1"/>
  <c r="H324" i="33" s="1"/>
  <c r="A26" i="33"/>
  <c r="BE25" i="33"/>
  <c r="R309" i="33" s="1"/>
  <c r="BD25" i="33"/>
  <c r="R308" i="33" s="1"/>
  <c r="N309" i="33" s="1"/>
  <c r="A309" i="33" s="1"/>
  <c r="AY25" i="33"/>
  <c r="AX25" i="33"/>
  <c r="R310" i="33" s="1"/>
  <c r="H311" i="33" s="1"/>
  <c r="R25" i="33"/>
  <c r="N25" i="33" s="1"/>
  <c r="BE24" i="33"/>
  <c r="R296" i="33" s="1"/>
  <c r="BD24" i="33"/>
  <c r="R295" i="33" s="1"/>
  <c r="N296" i="33" s="1"/>
  <c r="A296" i="33" s="1"/>
  <c r="AY24" i="33"/>
  <c r="AX24" i="33"/>
  <c r="R297" i="33" s="1"/>
  <c r="H298" i="33" s="1"/>
  <c r="BE23" i="33"/>
  <c r="R283" i="33" s="1"/>
  <c r="BD23" i="33"/>
  <c r="R282" i="33" s="1"/>
  <c r="N283" i="33" s="1"/>
  <c r="A283" i="33" s="1"/>
  <c r="AY23" i="33"/>
  <c r="AX23" i="33"/>
  <c r="R284" i="33" s="1"/>
  <c r="H285" i="33" s="1"/>
  <c r="BE22" i="33"/>
  <c r="R270" i="33" s="1"/>
  <c r="BD22" i="33"/>
  <c r="R269" i="33" s="1"/>
  <c r="N270" i="33" s="1"/>
  <c r="A270" i="33" s="1"/>
  <c r="AY22" i="33"/>
  <c r="AX22" i="33"/>
  <c r="R271" i="33" s="1"/>
  <c r="H272" i="33" s="1"/>
  <c r="BE21" i="33"/>
  <c r="R257" i="33" s="1"/>
  <c r="BD21" i="33"/>
  <c r="R256" i="33" s="1"/>
  <c r="N257" i="33" s="1"/>
  <c r="A257" i="33" s="1"/>
  <c r="AY21" i="33"/>
  <c r="AX21" i="33"/>
  <c r="R258" i="33" s="1"/>
  <c r="H259" i="33" s="1"/>
  <c r="V21" i="33"/>
  <c r="N22" i="33" s="1"/>
  <c r="U21" i="33"/>
  <c r="L22" i="33" s="1"/>
  <c r="T21" i="33"/>
  <c r="J22" i="33" s="1"/>
  <c r="R21" i="33"/>
  <c r="F22" i="33" s="1"/>
  <c r="BE20" i="33"/>
  <c r="R244" i="33" s="1"/>
  <c r="BD20" i="33"/>
  <c r="R243" i="33" s="1"/>
  <c r="N244" i="33" s="1"/>
  <c r="A244" i="33" s="1"/>
  <c r="AY20" i="33"/>
  <c r="AX20" i="33"/>
  <c r="R245" i="33" s="1"/>
  <c r="H246" i="33" s="1"/>
  <c r="V20" i="33"/>
  <c r="N21" i="33" s="1"/>
  <c r="T20" i="33"/>
  <c r="J21" i="33" s="1"/>
  <c r="N20" i="33"/>
  <c r="L20" i="33"/>
  <c r="J20" i="33"/>
  <c r="H20" i="33"/>
  <c r="F20" i="33"/>
  <c r="D20" i="33"/>
  <c r="BE19" i="33"/>
  <c r="R231" i="33" s="1"/>
  <c r="BD19" i="33"/>
  <c r="R230" i="33" s="1"/>
  <c r="N231" i="33" s="1"/>
  <c r="A231" i="33" s="1"/>
  <c r="AY19" i="33"/>
  <c r="AX19" i="33"/>
  <c r="R232" i="33" s="1"/>
  <c r="H233" i="33" s="1"/>
  <c r="T19" i="33"/>
  <c r="R19" i="33"/>
  <c r="BE18" i="33"/>
  <c r="R218" i="33" s="1"/>
  <c r="BD18" i="33"/>
  <c r="R217" i="33" s="1"/>
  <c r="N218" i="33" s="1"/>
  <c r="A218" i="33" s="1"/>
  <c r="AY18" i="33"/>
  <c r="AX18" i="33"/>
  <c r="R219" i="33" s="1"/>
  <c r="H220" i="33" s="1"/>
  <c r="A18" i="33"/>
  <c r="BE17" i="33"/>
  <c r="R205" i="33" s="1"/>
  <c r="BD17" i="33"/>
  <c r="R204" i="33" s="1"/>
  <c r="N205" i="33" s="1"/>
  <c r="A205" i="33" s="1"/>
  <c r="AY17" i="33"/>
  <c r="AX17" i="33"/>
  <c r="R206" i="33" s="1"/>
  <c r="H207" i="33" s="1"/>
  <c r="A17" i="33"/>
  <c r="BE16" i="33"/>
  <c r="R192" i="33" s="1"/>
  <c r="BD16" i="33"/>
  <c r="R191" i="33" s="1"/>
  <c r="N192" i="33" s="1"/>
  <c r="A192" i="33" s="1"/>
  <c r="AY16" i="33"/>
  <c r="AX16" i="33"/>
  <c r="R193" i="33" s="1"/>
  <c r="H194" i="33" s="1"/>
  <c r="A16" i="33"/>
  <c r="BE15" i="33"/>
  <c r="R179" i="33" s="1"/>
  <c r="BD15" i="33"/>
  <c r="R178" i="33" s="1"/>
  <c r="N179" i="33" s="1"/>
  <c r="A179" i="33" s="1"/>
  <c r="AY15" i="33"/>
  <c r="AX15" i="33"/>
  <c r="R180" i="33" s="1"/>
  <c r="H181" i="33" s="1"/>
  <c r="A15" i="33"/>
  <c r="BE14" i="33"/>
  <c r="R166" i="33" s="1"/>
  <c r="BD14" i="33"/>
  <c r="R165" i="33" s="1"/>
  <c r="N166" i="33" s="1"/>
  <c r="A166" i="33" s="1"/>
  <c r="AY14" i="33"/>
  <c r="AX14" i="33"/>
  <c r="R167" i="33" s="1"/>
  <c r="H168" i="33" s="1"/>
  <c r="A14" i="33"/>
  <c r="BE13" i="33"/>
  <c r="R153" i="33" s="1"/>
  <c r="BD13" i="33"/>
  <c r="R152" i="33" s="1"/>
  <c r="N153" i="33" s="1"/>
  <c r="A153" i="33" s="1"/>
  <c r="AY13" i="33"/>
  <c r="AX13" i="33"/>
  <c r="R154" i="33" s="1"/>
  <c r="H155" i="33" s="1"/>
  <c r="A13" i="33"/>
  <c r="BE12" i="33"/>
  <c r="R140" i="33" s="1"/>
  <c r="BD12" i="33"/>
  <c r="R139" i="33" s="1"/>
  <c r="N140" i="33" s="1"/>
  <c r="A140" i="33" s="1"/>
  <c r="AY12" i="33"/>
  <c r="AX12" i="33"/>
  <c r="R141" i="33" s="1"/>
  <c r="H142" i="33" s="1"/>
  <c r="R12" i="33"/>
  <c r="N12" i="33" s="1"/>
  <c r="BE11" i="33"/>
  <c r="R127" i="33" s="1"/>
  <c r="BD11" i="33"/>
  <c r="R126" i="33" s="1"/>
  <c r="N127" i="33" s="1"/>
  <c r="A127" i="33" s="1"/>
  <c r="AY11" i="33"/>
  <c r="AX11" i="33"/>
  <c r="R128" i="33" s="1"/>
  <c r="H129" i="33" s="1"/>
  <c r="BE10" i="33"/>
  <c r="R114" i="33" s="1"/>
  <c r="BD10" i="33"/>
  <c r="R113" i="33" s="1"/>
  <c r="N114" i="33" s="1"/>
  <c r="A114" i="33" s="1"/>
  <c r="AY10" i="33"/>
  <c r="AX10" i="33"/>
  <c r="R115" i="33" s="1"/>
  <c r="H116" i="33" s="1"/>
  <c r="BE9" i="33"/>
  <c r="R101" i="33" s="1"/>
  <c r="BD9" i="33"/>
  <c r="R100" i="33" s="1"/>
  <c r="N101" i="33" s="1"/>
  <c r="A101" i="33" s="1"/>
  <c r="AY9" i="33"/>
  <c r="AX9" i="33"/>
  <c r="R102" i="33" s="1"/>
  <c r="H103" i="33" s="1"/>
  <c r="BE8" i="33"/>
  <c r="R88" i="33" s="1"/>
  <c r="BD8" i="33"/>
  <c r="R87" i="33" s="1"/>
  <c r="N88" i="33" s="1"/>
  <c r="A88" i="33" s="1"/>
  <c r="AY8" i="33"/>
  <c r="AX8" i="33"/>
  <c r="R89" i="33" s="1"/>
  <c r="H90" i="33" s="1"/>
  <c r="V8" i="33"/>
  <c r="N9" i="33" s="1"/>
  <c r="U8" i="33"/>
  <c r="L9" i="33" s="1"/>
  <c r="T8" i="33"/>
  <c r="J9" i="33" s="1"/>
  <c r="R8" i="33"/>
  <c r="F9" i="33" s="1"/>
  <c r="BE7" i="33"/>
  <c r="R75" i="33" s="1"/>
  <c r="BD7" i="33"/>
  <c r="R74" i="33" s="1"/>
  <c r="N75" i="33" s="1"/>
  <c r="A75" i="33" s="1"/>
  <c r="AY7" i="33"/>
  <c r="AX7" i="33"/>
  <c r="R76" i="33" s="1"/>
  <c r="H77" i="33" s="1"/>
  <c r="V7" i="33"/>
  <c r="N8" i="33" s="1"/>
  <c r="T7" i="33"/>
  <c r="J8" i="33" s="1"/>
  <c r="R7" i="33"/>
  <c r="F8" i="33" s="1"/>
  <c r="N7" i="33"/>
  <c r="L7" i="33"/>
  <c r="J7" i="33"/>
  <c r="H7" i="33"/>
  <c r="F7" i="33"/>
  <c r="D7" i="33"/>
  <c r="BE6" i="33"/>
  <c r="R62" i="33" s="1"/>
  <c r="BD6" i="33"/>
  <c r="R61" i="33" s="1"/>
  <c r="N62" i="33" s="1"/>
  <c r="A62" i="33" s="1"/>
  <c r="AY6" i="33"/>
  <c r="AX6" i="33"/>
  <c r="R63" i="33" s="1"/>
  <c r="H64" i="33" s="1"/>
  <c r="T6" i="33"/>
  <c r="R6" i="33"/>
  <c r="BE5" i="33"/>
  <c r="R49" i="33" s="1"/>
  <c r="N50" i="33" s="1"/>
  <c r="A50" i="33" s="1"/>
  <c r="BD5" i="33"/>
  <c r="R48" i="33" s="1"/>
  <c r="N49" i="33" s="1"/>
  <c r="A49" i="33" s="1"/>
  <c r="AY5" i="33"/>
  <c r="AX5" i="33"/>
  <c r="R50" i="33" s="1"/>
  <c r="H51" i="33" s="1"/>
  <c r="BE4" i="33"/>
  <c r="R36" i="33" s="1"/>
  <c r="BD4" i="33"/>
  <c r="R35" i="33" s="1"/>
  <c r="N36" i="33" s="1"/>
  <c r="A36" i="33" s="1"/>
  <c r="AY4" i="33"/>
  <c r="AX4" i="33"/>
  <c r="R37" i="33" s="1"/>
  <c r="H38" i="33" s="1"/>
  <c r="BE3" i="33"/>
  <c r="R23" i="33" s="1"/>
  <c r="N24" i="33" s="1"/>
  <c r="A24" i="33" s="1"/>
  <c r="BD3" i="33"/>
  <c r="R22" i="33" s="1"/>
  <c r="N23" i="33" s="1"/>
  <c r="A23" i="33" s="1"/>
  <c r="AY3" i="33"/>
  <c r="AX3" i="33"/>
  <c r="R24" i="33" s="1"/>
  <c r="H25" i="33" s="1"/>
  <c r="A25" i="33" s="1"/>
  <c r="AF3" i="33"/>
  <c r="R20" i="33" s="1"/>
  <c r="F21" i="33" s="1"/>
  <c r="BE2" i="33"/>
  <c r="R10" i="33" s="1"/>
  <c r="N11" i="33" s="1"/>
  <c r="BD2" i="33"/>
  <c r="R9" i="33" s="1"/>
  <c r="N10" i="33" s="1"/>
  <c r="A10" i="33" s="1"/>
  <c r="AY2" i="33"/>
  <c r="AX2" i="33"/>
  <c r="R11" i="33" s="1"/>
  <c r="H12" i="33" s="1"/>
  <c r="H279" i="32"/>
  <c r="A279" i="32" s="1"/>
  <c r="H278" i="32"/>
  <c r="A278" i="32" s="1"/>
  <c r="H277" i="32"/>
  <c r="A277" i="32"/>
  <c r="H276" i="32"/>
  <c r="A276" i="32" s="1"/>
  <c r="H275" i="32"/>
  <c r="A275" i="32" s="1"/>
  <c r="H274" i="32"/>
  <c r="A274" i="32" s="1"/>
  <c r="H273" i="32"/>
  <c r="A273" i="32" s="1"/>
  <c r="H272" i="32"/>
  <c r="A272" i="32" s="1"/>
  <c r="H271" i="32"/>
  <c r="A271" i="32"/>
  <c r="H270" i="32"/>
  <c r="A270" i="32" s="1"/>
  <c r="H269" i="32"/>
  <c r="A269" i="32"/>
  <c r="H268" i="32"/>
  <c r="A268" i="32" s="1"/>
  <c r="H267" i="32"/>
  <c r="A267" i="32" s="1"/>
  <c r="H266" i="32"/>
  <c r="A266" i="32" s="1"/>
  <c r="H265" i="32"/>
  <c r="A265" i="32" s="1"/>
  <c r="H264" i="32"/>
  <c r="A264" i="32" s="1"/>
  <c r="H263" i="32"/>
  <c r="A263" i="32"/>
  <c r="H262" i="32"/>
  <c r="A262" i="32" s="1"/>
  <c r="H261" i="32"/>
  <c r="A261" i="32"/>
  <c r="H260" i="32"/>
  <c r="A260" i="32" s="1"/>
  <c r="H259" i="32"/>
  <c r="A259" i="32" s="1"/>
  <c r="H258" i="32"/>
  <c r="A258" i="32" s="1"/>
  <c r="H257" i="32"/>
  <c r="A257" i="32" s="1"/>
  <c r="H256" i="32"/>
  <c r="A256" i="32" s="1"/>
  <c r="H255" i="32"/>
  <c r="A255" i="32"/>
  <c r="H254" i="32"/>
  <c r="A254" i="32" s="1"/>
  <c r="H253" i="32"/>
  <c r="A253" i="32"/>
  <c r="H252" i="32"/>
  <c r="A252" i="32" s="1"/>
  <c r="H251" i="32"/>
  <c r="A251" i="32" s="1"/>
  <c r="H250" i="32"/>
  <c r="A250" i="32" s="1"/>
  <c r="H249" i="32"/>
  <c r="A249" i="32" s="1"/>
  <c r="H248" i="32"/>
  <c r="A248" i="32" s="1"/>
  <c r="H247" i="32"/>
  <c r="A247" i="32"/>
  <c r="H246" i="32"/>
  <c r="A246" i="32" s="1"/>
  <c r="H245" i="32"/>
  <c r="A245" i="32"/>
  <c r="H244" i="32"/>
  <c r="A244" i="32" s="1"/>
  <c r="H243" i="32"/>
  <c r="A243" i="32" s="1"/>
  <c r="H242" i="32"/>
  <c r="A242" i="32" s="1"/>
  <c r="H241" i="32"/>
  <c r="A241" i="32" s="1"/>
  <c r="H240" i="32"/>
  <c r="A240" i="32" s="1"/>
  <c r="A239" i="32"/>
  <c r="A238" i="32"/>
  <c r="A237" i="32"/>
  <c r="A236" i="32"/>
  <c r="H235" i="32"/>
  <c r="A235" i="32"/>
  <c r="H234" i="32"/>
  <c r="A234" i="32" s="1"/>
  <c r="H233" i="32"/>
  <c r="A233" i="32"/>
  <c r="H232" i="32"/>
  <c r="A232" i="32" s="1"/>
  <c r="H231" i="32"/>
  <c r="A231" i="32" s="1"/>
  <c r="H230" i="32"/>
  <c r="A230" i="32" s="1"/>
  <c r="H229" i="32"/>
  <c r="A229" i="32" s="1"/>
  <c r="H228" i="32"/>
  <c r="A228" i="32" s="1"/>
  <c r="H227" i="32"/>
  <c r="A227" i="32"/>
  <c r="H226" i="32"/>
  <c r="A226" i="32" s="1"/>
  <c r="H225" i="32"/>
  <c r="A225" i="32"/>
  <c r="H224" i="32"/>
  <c r="A224" i="32" s="1"/>
  <c r="H223" i="32"/>
  <c r="A223" i="32" s="1"/>
  <c r="H222" i="32"/>
  <c r="A222" i="32" s="1"/>
  <c r="H221" i="32"/>
  <c r="A221" i="32" s="1"/>
  <c r="H220" i="32"/>
  <c r="A220" i="32" s="1"/>
  <c r="H219" i="32"/>
  <c r="A219" i="32"/>
  <c r="H218" i="32"/>
  <c r="A218" i="32" s="1"/>
  <c r="H217" i="32"/>
  <c r="A217" i="32"/>
  <c r="H216" i="32"/>
  <c r="A216" i="32" s="1"/>
  <c r="A215" i="32"/>
  <c r="A214" i="32"/>
  <c r="A213" i="32"/>
  <c r="A212" i="32"/>
  <c r="H211" i="32"/>
  <c r="A211" i="32" s="1"/>
  <c r="H210" i="32"/>
  <c r="A210" i="32" s="1"/>
  <c r="H209" i="32"/>
  <c r="A209" i="32" s="1"/>
  <c r="H208" i="32"/>
  <c r="A208" i="32" s="1"/>
  <c r="H207" i="32"/>
  <c r="A207" i="32"/>
  <c r="H206" i="32"/>
  <c r="A206" i="32" s="1"/>
  <c r="H205" i="32"/>
  <c r="A205" i="32"/>
  <c r="H204" i="32"/>
  <c r="A204" i="32" s="1"/>
  <c r="H203" i="32"/>
  <c r="A203" i="32"/>
  <c r="H202" i="32"/>
  <c r="A202" i="32" s="1"/>
  <c r="H201" i="32"/>
  <c r="A201" i="32" s="1"/>
  <c r="H200" i="32"/>
  <c r="A200" i="32" s="1"/>
  <c r="H199" i="32"/>
  <c r="A199" i="32"/>
  <c r="H198" i="32"/>
  <c r="A198" i="32" s="1"/>
  <c r="H197" i="32"/>
  <c r="A197" i="32"/>
  <c r="H196" i="32"/>
  <c r="A196" i="32" s="1"/>
  <c r="H195" i="32"/>
  <c r="A195" i="32"/>
  <c r="H194" i="32"/>
  <c r="A194" i="32" s="1"/>
  <c r="H193" i="32"/>
  <c r="A193" i="32" s="1"/>
  <c r="H192" i="32"/>
  <c r="A192" i="32" s="1"/>
  <c r="H191" i="32"/>
  <c r="A191" i="32"/>
  <c r="H190" i="32"/>
  <c r="A190" i="32" s="1"/>
  <c r="H189" i="32"/>
  <c r="A189" i="32"/>
  <c r="H188" i="32"/>
  <c r="A188" i="32" s="1"/>
  <c r="H187" i="32"/>
  <c r="A187" i="32"/>
  <c r="H186" i="32"/>
  <c r="A186" i="32" s="1"/>
  <c r="H185" i="32"/>
  <c r="A185" i="32" s="1"/>
  <c r="H184" i="32"/>
  <c r="A184" i="32" s="1"/>
  <c r="H183" i="32"/>
  <c r="A183" i="32"/>
  <c r="H182" i="32"/>
  <c r="A182" i="32" s="1"/>
  <c r="H181" i="32"/>
  <c r="A181" i="32"/>
  <c r="H180" i="32"/>
  <c r="A180" i="32" s="1"/>
  <c r="H179" i="32"/>
  <c r="A179" i="32"/>
  <c r="H178" i="32"/>
  <c r="A178" i="32" s="1"/>
  <c r="H177" i="32"/>
  <c r="A177" i="32" s="1"/>
  <c r="H176" i="32"/>
  <c r="A176" i="32" s="1"/>
  <c r="H175" i="32"/>
  <c r="A175" i="32"/>
  <c r="H174" i="32"/>
  <c r="A174" i="32" s="1"/>
  <c r="H173" i="32"/>
  <c r="A173" i="32"/>
  <c r="H172" i="32"/>
  <c r="A172" i="32" s="1"/>
  <c r="A171" i="32"/>
  <c r="A170" i="32"/>
  <c r="A169" i="32"/>
  <c r="A168" i="32"/>
  <c r="H167" i="32"/>
  <c r="A167" i="32"/>
  <c r="H166" i="32"/>
  <c r="A166" i="32" s="1"/>
  <c r="H165" i="32"/>
  <c r="A165" i="32" s="1"/>
  <c r="H164" i="32"/>
  <c r="A164" i="32" s="1"/>
  <c r="H163" i="32"/>
  <c r="A163" i="32"/>
  <c r="H162" i="32"/>
  <c r="A162" i="32" s="1"/>
  <c r="H161" i="32"/>
  <c r="A161" i="32"/>
  <c r="H160" i="32"/>
  <c r="A160" i="32" s="1"/>
  <c r="H159" i="32"/>
  <c r="A159" i="32"/>
  <c r="H158" i="32"/>
  <c r="A158" i="32" s="1"/>
  <c r="H157" i="32"/>
  <c r="A157" i="32" s="1"/>
  <c r="H156" i="32"/>
  <c r="A156" i="32" s="1"/>
  <c r="H155" i="32"/>
  <c r="A155" i="32"/>
  <c r="H154" i="32"/>
  <c r="A154" i="32" s="1"/>
  <c r="H153" i="32"/>
  <c r="A153" i="32"/>
  <c r="H152" i="32"/>
  <c r="A152" i="32" s="1"/>
  <c r="H151" i="32"/>
  <c r="A151" i="32"/>
  <c r="H150" i="32"/>
  <c r="A150" i="32" s="1"/>
  <c r="H149" i="32"/>
  <c r="A149" i="32" s="1"/>
  <c r="H148" i="32"/>
  <c r="A148" i="32" s="1"/>
  <c r="H147" i="32"/>
  <c r="A147" i="32"/>
  <c r="H146" i="32"/>
  <c r="A146" i="32" s="1"/>
  <c r="H145" i="32"/>
  <c r="A145" i="32"/>
  <c r="H144" i="32"/>
  <c r="A144" i="32" s="1"/>
  <c r="H143" i="32"/>
  <c r="A143" i="32"/>
  <c r="H142" i="32"/>
  <c r="A142" i="32" s="1"/>
  <c r="H141" i="32"/>
  <c r="A141" i="32" s="1"/>
  <c r="H140" i="32"/>
  <c r="A140" i="32" s="1"/>
  <c r="H139" i="32"/>
  <c r="A139" i="32"/>
  <c r="H138" i="32"/>
  <c r="A138" i="32" s="1"/>
  <c r="H137" i="32"/>
  <c r="A137" i="32"/>
  <c r="H136" i="32"/>
  <c r="A136" i="32" s="1"/>
  <c r="H135" i="32"/>
  <c r="A135" i="32"/>
  <c r="H134" i="32"/>
  <c r="A134" i="32" s="1"/>
  <c r="H133" i="32"/>
  <c r="A133" i="32" s="1"/>
  <c r="H132" i="32"/>
  <c r="A132" i="32" s="1"/>
  <c r="H131" i="32"/>
  <c r="A131" i="32"/>
  <c r="H130" i="32"/>
  <c r="A130" i="32" s="1"/>
  <c r="H129" i="32"/>
  <c r="A129" i="32"/>
  <c r="H128" i="32"/>
  <c r="A128" i="32" s="1"/>
  <c r="A127" i="32"/>
  <c r="A126" i="32"/>
  <c r="A125" i="32"/>
  <c r="A124" i="32"/>
  <c r="H123" i="32"/>
  <c r="A123" i="32"/>
  <c r="H122" i="32"/>
  <c r="A122" i="32" s="1"/>
  <c r="H121" i="32"/>
  <c r="A121" i="32" s="1"/>
  <c r="H120" i="32"/>
  <c r="A120" i="32" s="1"/>
  <c r="H119" i="32"/>
  <c r="A119" i="32"/>
  <c r="H118" i="32"/>
  <c r="A118" i="32" s="1"/>
  <c r="H117" i="32"/>
  <c r="A117" i="32"/>
  <c r="H116" i="32"/>
  <c r="A116" i="32" s="1"/>
  <c r="H115" i="32"/>
  <c r="A115" i="32"/>
  <c r="H114" i="32"/>
  <c r="A114" i="32" s="1"/>
  <c r="H113" i="32"/>
  <c r="A113" i="32" s="1"/>
  <c r="H112" i="32"/>
  <c r="A112" i="32" s="1"/>
  <c r="H111" i="32"/>
  <c r="A111" i="32"/>
  <c r="H110" i="32"/>
  <c r="A110" i="32" s="1"/>
  <c r="H109" i="32"/>
  <c r="A109" i="32"/>
  <c r="H108" i="32"/>
  <c r="A108" i="32" s="1"/>
  <c r="H107" i="32"/>
  <c r="A107" i="32"/>
  <c r="H106" i="32"/>
  <c r="A106" i="32" s="1"/>
  <c r="H105" i="32"/>
  <c r="A105" i="32" s="1"/>
  <c r="H104" i="32"/>
  <c r="A104" i="32" s="1"/>
  <c r="H103" i="32"/>
  <c r="A103" i="32"/>
  <c r="H102" i="32"/>
  <c r="A102" i="32" s="1"/>
  <c r="H101" i="32"/>
  <c r="A101" i="32"/>
  <c r="H100" i="32"/>
  <c r="A100" i="32" s="1"/>
  <c r="H99" i="32"/>
  <c r="A99" i="32"/>
  <c r="H98" i="32"/>
  <c r="A98" i="32" s="1"/>
  <c r="H97" i="32"/>
  <c r="A97" i="32" s="1"/>
  <c r="H96" i="32"/>
  <c r="A96" i="32" s="1"/>
  <c r="H95" i="32"/>
  <c r="A95" i="32"/>
  <c r="H94" i="32"/>
  <c r="A94" i="32" s="1"/>
  <c r="H93" i="32"/>
  <c r="A93" i="32"/>
  <c r="H92" i="32"/>
  <c r="A92" i="32" s="1"/>
  <c r="H91" i="32"/>
  <c r="A91" i="32"/>
  <c r="H90" i="32"/>
  <c r="A90" i="32" s="1"/>
  <c r="H89" i="32"/>
  <c r="A89" i="32"/>
  <c r="H88" i="32"/>
  <c r="A88" i="32" s="1"/>
  <c r="H87" i="32"/>
  <c r="A87" i="32" s="1"/>
  <c r="H86" i="32"/>
  <c r="A86" i="32" s="1"/>
  <c r="H85" i="32"/>
  <c r="A85" i="32" s="1"/>
  <c r="A84" i="32"/>
  <c r="A83" i="32"/>
  <c r="A82" i="32"/>
  <c r="A81" i="32"/>
  <c r="A80" i="32"/>
  <c r="H79" i="32"/>
  <c r="A79" i="32" s="1"/>
  <c r="H78" i="32"/>
  <c r="A78" i="32"/>
  <c r="H77" i="32"/>
  <c r="A77" i="32" s="1"/>
  <c r="H76" i="32"/>
  <c r="A76" i="32" s="1"/>
  <c r="H75" i="32"/>
  <c r="A75" i="32" s="1"/>
  <c r="H74" i="32"/>
  <c r="A74" i="32" s="1"/>
  <c r="H73" i="32"/>
  <c r="A73" i="32" s="1"/>
  <c r="H72" i="32"/>
  <c r="A72" i="32"/>
  <c r="H71" i="32"/>
  <c r="A71" i="32" s="1"/>
  <c r="H70" i="32"/>
  <c r="A70" i="32"/>
  <c r="H69" i="32"/>
  <c r="A69" i="32" s="1"/>
  <c r="H68" i="32"/>
  <c r="A68" i="32" s="1"/>
  <c r="H67" i="32"/>
  <c r="A67" i="32" s="1"/>
  <c r="H66" i="32"/>
  <c r="A66" i="32" s="1"/>
  <c r="H65" i="32"/>
  <c r="A65" i="32" s="1"/>
  <c r="H64" i="32"/>
  <c r="A64" i="32"/>
  <c r="H63" i="32"/>
  <c r="A63" i="32" s="1"/>
  <c r="H62" i="32"/>
  <c r="A62" i="32"/>
  <c r="H61" i="32"/>
  <c r="A61" i="32" s="1"/>
  <c r="H60" i="32"/>
  <c r="A60" i="32" s="1"/>
  <c r="H59" i="32"/>
  <c r="A59" i="32" s="1"/>
  <c r="H58" i="32"/>
  <c r="A58" i="32" s="1"/>
  <c r="H57" i="32"/>
  <c r="A57" i="32" s="1"/>
  <c r="H56" i="32"/>
  <c r="A56" i="32"/>
  <c r="H55" i="32"/>
  <c r="A55" i="32" s="1"/>
  <c r="H54" i="32"/>
  <c r="A54" i="32"/>
  <c r="H53" i="32"/>
  <c r="A53" i="32" s="1"/>
  <c r="H52" i="32"/>
  <c r="A52" i="32" s="1"/>
  <c r="H51" i="32"/>
  <c r="A51" i="32" s="1"/>
  <c r="H50" i="32"/>
  <c r="A50" i="32" s="1"/>
  <c r="H49" i="32"/>
  <c r="A49" i="32" s="1"/>
  <c r="H48" i="32"/>
  <c r="A48" i="32"/>
  <c r="H47" i="32"/>
  <c r="A47" i="32" s="1"/>
  <c r="H46" i="32"/>
  <c r="A46" i="32"/>
  <c r="H45" i="32"/>
  <c r="A45" i="32" s="1"/>
  <c r="H44" i="32"/>
  <c r="A44" i="32" s="1"/>
  <c r="H43" i="32"/>
  <c r="A43" i="32" s="1"/>
  <c r="A42" i="32"/>
  <c r="A41" i="32"/>
  <c r="A40" i="32"/>
  <c r="A39" i="32"/>
  <c r="H38" i="32"/>
  <c r="A38" i="32" s="1"/>
  <c r="H37" i="32"/>
  <c r="A37" i="32" s="1"/>
  <c r="H36" i="32"/>
  <c r="A36" i="32"/>
  <c r="H35" i="32"/>
  <c r="A35" i="32" s="1"/>
  <c r="H34" i="32"/>
  <c r="A34" i="32"/>
  <c r="H33" i="32"/>
  <c r="A33" i="32" s="1"/>
  <c r="H32" i="32"/>
  <c r="A32" i="32" s="1"/>
  <c r="H31" i="32"/>
  <c r="A31" i="32" s="1"/>
  <c r="H30" i="32"/>
  <c r="A30" i="32" s="1"/>
  <c r="H29" i="32"/>
  <c r="A29" i="32" s="1"/>
  <c r="H28" i="32"/>
  <c r="A28" i="32"/>
  <c r="H27" i="32"/>
  <c r="A27" i="32" s="1"/>
  <c r="H26" i="32"/>
  <c r="A26" i="32"/>
  <c r="H25" i="32"/>
  <c r="A25" i="32" s="1"/>
  <c r="H24" i="32"/>
  <c r="A24" i="32" s="1"/>
  <c r="H23" i="32"/>
  <c r="A23" i="32" s="1"/>
  <c r="H22" i="32"/>
  <c r="A22" i="32" s="1"/>
  <c r="H21" i="32"/>
  <c r="A21" i="32" s="1"/>
  <c r="H20" i="32"/>
  <c r="A20" i="32"/>
  <c r="H19" i="32"/>
  <c r="A19" i="32" s="1"/>
  <c r="H18" i="32"/>
  <c r="A18" i="32"/>
  <c r="H17" i="32"/>
  <c r="A17" i="32" s="1"/>
  <c r="H16" i="32"/>
  <c r="A16" i="32" s="1"/>
  <c r="H15" i="32"/>
  <c r="A15" i="32" s="1"/>
  <c r="H14" i="32"/>
  <c r="A14" i="32" s="1"/>
  <c r="H13" i="32"/>
  <c r="A13" i="32" s="1"/>
  <c r="H12" i="32"/>
  <c r="A12" i="32"/>
  <c r="H11" i="32"/>
  <c r="A11" i="32" s="1"/>
  <c r="H10" i="32"/>
  <c r="A10" i="32"/>
  <c r="H9" i="32"/>
  <c r="A9" i="32" s="1"/>
  <c r="H8" i="32"/>
  <c r="A8" i="32" s="1"/>
  <c r="H7" i="32"/>
  <c r="A7" i="32" s="1"/>
  <c r="H6" i="32"/>
  <c r="A6" i="32"/>
  <c r="A5" i="32"/>
  <c r="A4" i="32"/>
  <c r="A3" i="32"/>
  <c r="A2" i="32"/>
  <c r="A1" i="32"/>
  <c r="AF46" i="51" l="1"/>
  <c r="R652" i="51"/>
  <c r="F653" i="51" s="1"/>
  <c r="A653" i="51" s="1"/>
  <c r="R637" i="50"/>
  <c r="F638" i="50" s="1"/>
  <c r="A638" i="50" s="1"/>
  <c r="AF45" i="50"/>
  <c r="R637" i="49"/>
  <c r="F638" i="49" s="1"/>
  <c r="A638" i="49" s="1"/>
  <c r="AF45" i="49"/>
  <c r="R637" i="48"/>
  <c r="F638" i="48" s="1"/>
  <c r="A638" i="48" s="1"/>
  <c r="AF45" i="48"/>
  <c r="R607" i="47"/>
  <c r="F608" i="47" s="1"/>
  <c r="A608" i="47" s="1"/>
  <c r="AF43" i="47"/>
  <c r="R622" i="46"/>
  <c r="F623" i="46" s="1"/>
  <c r="A623" i="46" s="1"/>
  <c r="AF44" i="46"/>
  <c r="R577" i="45"/>
  <c r="F578" i="45" s="1"/>
  <c r="A578" i="45" s="1"/>
  <c r="AF41" i="45"/>
  <c r="A605" i="33"/>
  <c r="R82" i="44"/>
  <c r="F83" i="44" s="1"/>
  <c r="A83" i="44" s="1"/>
  <c r="A306" i="33"/>
  <c r="A384" i="33"/>
  <c r="A397" i="33"/>
  <c r="A337" i="33"/>
  <c r="A254" i="33"/>
  <c r="A332" i="33"/>
  <c r="A345" i="33"/>
  <c r="A566" i="33"/>
  <c r="A72" i="33"/>
  <c r="A553" i="33"/>
  <c r="A98" i="33"/>
  <c r="A319" i="33"/>
  <c r="A371" i="33"/>
  <c r="A85" i="33"/>
  <c r="A215" i="33"/>
  <c r="A410" i="33"/>
  <c r="A423" i="33"/>
  <c r="A449" i="33"/>
  <c r="A46" i="33"/>
  <c r="A358" i="33"/>
  <c r="A436" i="33"/>
  <c r="A462" i="33"/>
  <c r="A527" i="33"/>
  <c r="A618" i="33"/>
  <c r="A631" i="33"/>
  <c r="A644" i="33"/>
  <c r="A33" i="33"/>
  <c r="A111" i="33"/>
  <c r="A124" i="33"/>
  <c r="A137" i="33"/>
  <c r="A163" i="33"/>
  <c r="A176" i="33"/>
  <c r="A189" i="33"/>
  <c r="A488" i="33"/>
  <c r="A514" i="33"/>
  <c r="A7" i="33"/>
  <c r="A20" i="33"/>
  <c r="A59" i="33"/>
  <c r="A150" i="33"/>
  <c r="A267" i="33"/>
  <c r="A280" i="33"/>
  <c r="A293" i="33"/>
  <c r="A501" i="33"/>
  <c r="C305" i="33"/>
  <c r="A305" i="33" s="1"/>
  <c r="A129" i="33"/>
  <c r="A181" i="33"/>
  <c r="C149" i="33"/>
  <c r="A149" i="33" s="1"/>
  <c r="C435" i="33"/>
  <c r="A435" i="33" s="1"/>
  <c r="A532" i="33"/>
  <c r="A415" i="33"/>
  <c r="C539" i="33"/>
  <c r="A539" i="33" s="1"/>
  <c r="A519" i="33"/>
  <c r="A38" i="33"/>
  <c r="A116" i="33"/>
  <c r="C32" i="33"/>
  <c r="A32" i="33" s="1"/>
  <c r="C188" i="33"/>
  <c r="A188" i="33" s="1"/>
  <c r="A285" i="33"/>
  <c r="C292" i="33"/>
  <c r="A292" i="33" s="1"/>
  <c r="C487" i="33"/>
  <c r="A487" i="33" s="1"/>
  <c r="N102" i="33"/>
  <c r="A102" i="33" s="1"/>
  <c r="N388" i="33"/>
  <c r="A388" i="33" s="1"/>
  <c r="N76" i="33"/>
  <c r="A76" i="33" s="1"/>
  <c r="N154" i="33"/>
  <c r="A154" i="33" s="1"/>
  <c r="N206" i="33"/>
  <c r="A206" i="33" s="1"/>
  <c r="N596" i="33"/>
  <c r="A596" i="33" s="1"/>
  <c r="A51" i="33"/>
  <c r="A9" i="33"/>
  <c r="A48" i="33"/>
  <c r="A597" i="33"/>
  <c r="C6" i="33"/>
  <c r="A6" i="33" s="1"/>
  <c r="A142" i="33"/>
  <c r="A22" i="33"/>
  <c r="A636" i="33"/>
  <c r="C58" i="33"/>
  <c r="A58" i="33" s="1"/>
  <c r="C84" i="33"/>
  <c r="A84" i="33" s="1"/>
  <c r="C97" i="33"/>
  <c r="A97" i="33" s="1"/>
  <c r="A126" i="33"/>
  <c r="C136" i="33"/>
  <c r="A136" i="33" s="1"/>
  <c r="C383" i="33"/>
  <c r="A383" i="33" s="1"/>
  <c r="C500" i="33"/>
  <c r="A500" i="33" s="1"/>
  <c r="C604" i="33"/>
  <c r="A604" i="33" s="1"/>
  <c r="C71" i="33"/>
  <c r="A71" i="33" s="1"/>
  <c r="C110" i="33"/>
  <c r="A110" i="33" s="1"/>
  <c r="C240" i="33"/>
  <c r="A240" i="33" s="1"/>
  <c r="C266" i="33"/>
  <c r="A266" i="33" s="1"/>
  <c r="C318" i="33"/>
  <c r="A318" i="33" s="1"/>
  <c r="C552" i="33"/>
  <c r="A552" i="33" s="1"/>
  <c r="N141" i="33"/>
  <c r="A141" i="33" s="1"/>
  <c r="N193" i="33"/>
  <c r="A193" i="33" s="1"/>
  <c r="N245" i="33"/>
  <c r="A245" i="33" s="1"/>
  <c r="N258" i="33"/>
  <c r="A258" i="33" s="1"/>
  <c r="N310" i="33"/>
  <c r="A310" i="33" s="1"/>
  <c r="N362" i="33"/>
  <c r="A362" i="33" s="1"/>
  <c r="N609" i="33"/>
  <c r="A609" i="33" s="1"/>
  <c r="N297" i="33"/>
  <c r="A297" i="33" s="1"/>
  <c r="A464" i="33"/>
  <c r="A633" i="33"/>
  <c r="A259" i="33"/>
  <c r="A272" i="33"/>
  <c r="N427" i="33"/>
  <c r="A427" i="33" s="1"/>
  <c r="N505" i="33"/>
  <c r="A505" i="33" s="1"/>
  <c r="A545" i="33"/>
  <c r="N557" i="33"/>
  <c r="A557" i="33" s="1"/>
  <c r="A100" i="33"/>
  <c r="C214" i="33"/>
  <c r="A214" i="33" s="1"/>
  <c r="A230" i="33"/>
  <c r="C331" i="33"/>
  <c r="A331" i="33" s="1"/>
  <c r="C370" i="33"/>
  <c r="A370" i="33" s="1"/>
  <c r="A412" i="33"/>
  <c r="A477" i="33"/>
  <c r="C578" i="33"/>
  <c r="A578" i="33" s="1"/>
  <c r="C617" i="33"/>
  <c r="A617" i="33" s="1"/>
  <c r="A155" i="33"/>
  <c r="A207" i="33"/>
  <c r="A324" i="33"/>
  <c r="A298" i="33"/>
  <c r="N349" i="33"/>
  <c r="A349" i="33" s="1"/>
  <c r="A454" i="33"/>
  <c r="A467" i="33"/>
  <c r="A649" i="33"/>
  <c r="C175" i="33"/>
  <c r="A175" i="33" s="1"/>
  <c r="C201" i="33"/>
  <c r="A201" i="33" s="1"/>
  <c r="C227" i="33"/>
  <c r="A227" i="33" s="1"/>
  <c r="C253" i="33"/>
  <c r="A253" i="33" s="1"/>
  <c r="A334" i="33"/>
  <c r="C344" i="33"/>
  <c r="A344" i="33" s="1"/>
  <c r="C357" i="33"/>
  <c r="A357" i="33" s="1"/>
  <c r="C422" i="33"/>
  <c r="A422" i="33" s="1"/>
  <c r="C474" i="33"/>
  <c r="A474" i="33" s="1"/>
  <c r="C565" i="33"/>
  <c r="A565" i="33" s="1"/>
  <c r="C591" i="33"/>
  <c r="A591" i="33" s="1"/>
  <c r="N37" i="33"/>
  <c r="A37" i="33" s="1"/>
  <c r="A11" i="33"/>
  <c r="A376" i="33"/>
  <c r="A61" i="33"/>
  <c r="A139" i="33"/>
  <c r="A191" i="33"/>
  <c r="A282" i="33"/>
  <c r="A168" i="33"/>
  <c r="A350" i="33"/>
  <c r="A8" i="33"/>
  <c r="A178" i="33"/>
  <c r="A295" i="33"/>
  <c r="A490" i="33"/>
  <c r="A529" i="33"/>
  <c r="A581" i="33"/>
  <c r="A77" i="33"/>
  <c r="A103" i="33"/>
  <c r="A233" i="33"/>
  <c r="A389" i="33"/>
  <c r="A402" i="33"/>
  <c r="A428" i="33"/>
  <c r="A571" i="33"/>
  <c r="A584" i="33"/>
  <c r="A610" i="33"/>
  <c r="A90" i="33"/>
  <c r="A256" i="33"/>
  <c r="A347" i="33"/>
  <c r="C396" i="33"/>
  <c r="A396" i="33" s="1"/>
  <c r="A480" i="33"/>
  <c r="C513" i="33"/>
  <c r="A513" i="33" s="1"/>
  <c r="A594" i="33"/>
  <c r="A607" i="33"/>
  <c r="C643" i="33"/>
  <c r="A643" i="33" s="1"/>
  <c r="A12" i="33"/>
  <c r="A21" i="33"/>
  <c r="A220" i="33"/>
  <c r="C19" i="33"/>
  <c r="A19" i="33" s="1"/>
  <c r="A311" i="33"/>
  <c r="A363" i="33"/>
  <c r="A441" i="33"/>
  <c r="A506" i="33"/>
  <c r="A558" i="33"/>
  <c r="C45" i="33"/>
  <c r="A45" i="33" s="1"/>
  <c r="A623" i="33"/>
  <c r="C123" i="33"/>
  <c r="A123" i="33" s="1"/>
  <c r="C162" i="33"/>
  <c r="A162" i="33" s="1"/>
  <c r="A194" i="33"/>
  <c r="N219" i="33"/>
  <c r="A219" i="33" s="1"/>
  <c r="A246" i="33"/>
  <c r="A386" i="33"/>
  <c r="C409" i="33"/>
  <c r="A409" i="33" s="1"/>
  <c r="C448" i="33"/>
  <c r="A448" i="33" s="1"/>
  <c r="A646" i="33"/>
  <c r="A542" i="33"/>
  <c r="A35" i="33"/>
  <c r="A64" i="33"/>
  <c r="A74" i="33"/>
  <c r="A243" i="33"/>
  <c r="N115" i="33"/>
  <c r="A115" i="33" s="1"/>
  <c r="A87" i="33"/>
  <c r="N63" i="33"/>
  <c r="A63" i="33" s="1"/>
  <c r="N89" i="33"/>
  <c r="A89" i="33" s="1"/>
  <c r="N128" i="33"/>
  <c r="A128" i="33" s="1"/>
  <c r="A217" i="33"/>
  <c r="N453" i="33"/>
  <c r="A453" i="33" s="1"/>
  <c r="A204" i="33"/>
  <c r="N375" i="33"/>
  <c r="A375" i="33" s="1"/>
  <c r="A113" i="33"/>
  <c r="N180" i="33"/>
  <c r="A180" i="33" s="1"/>
  <c r="A228" i="33"/>
  <c r="A241" i="33"/>
  <c r="A269" i="33"/>
  <c r="N271" i="33"/>
  <c r="A271" i="33" s="1"/>
  <c r="C279" i="33"/>
  <c r="A279" i="33" s="1"/>
  <c r="A308" i="33"/>
  <c r="N401" i="33"/>
  <c r="A401" i="33" s="1"/>
  <c r="A425" i="33"/>
  <c r="N635" i="33"/>
  <c r="A635" i="33" s="1"/>
  <c r="N336" i="33"/>
  <c r="A336" i="33" s="1"/>
  <c r="A165" i="33"/>
  <c r="N167" i="33"/>
  <c r="A167" i="33" s="1"/>
  <c r="N284" i="33"/>
  <c r="A284" i="33" s="1"/>
  <c r="A373" i="33"/>
  <c r="AF4" i="33"/>
  <c r="A152" i="33"/>
  <c r="N232" i="33"/>
  <c r="A232" i="33" s="1"/>
  <c r="A321" i="33"/>
  <c r="N323" i="33"/>
  <c r="A323" i="33" s="1"/>
  <c r="A360" i="33"/>
  <c r="N414" i="33"/>
  <c r="A414" i="33" s="1"/>
  <c r="A451" i="33"/>
  <c r="A568" i="33"/>
  <c r="N479" i="33"/>
  <c r="A479" i="33" s="1"/>
  <c r="N518" i="33"/>
  <c r="A518" i="33" s="1"/>
  <c r="A555" i="33"/>
  <c r="A399" i="33"/>
  <c r="A438" i="33"/>
  <c r="N570" i="33"/>
  <c r="A570" i="33" s="1"/>
  <c r="C461" i="33"/>
  <c r="A461" i="33" s="1"/>
  <c r="A475" i="33"/>
  <c r="A503" i="33"/>
  <c r="A516" i="33"/>
  <c r="C526" i="33"/>
  <c r="A526" i="33" s="1"/>
  <c r="A540" i="33"/>
  <c r="A579" i="33"/>
  <c r="A592" i="33"/>
  <c r="A620" i="33"/>
  <c r="N622" i="33"/>
  <c r="A622" i="33" s="1"/>
  <c r="C630" i="33"/>
  <c r="A630" i="33" s="1"/>
  <c r="N466" i="33"/>
  <c r="A466" i="33" s="1"/>
  <c r="N531" i="33"/>
  <c r="A531" i="33" s="1"/>
  <c r="N583" i="33"/>
  <c r="A583" i="33" s="1"/>
  <c r="R667" i="51" l="1"/>
  <c r="F668" i="51" s="1"/>
  <c r="A668" i="51" s="1"/>
  <c r="AF47" i="51"/>
  <c r="R652" i="50"/>
  <c r="F653" i="50" s="1"/>
  <c r="A653" i="50" s="1"/>
  <c r="AF46" i="50"/>
  <c r="R652" i="49"/>
  <c r="F653" i="49" s="1"/>
  <c r="A653" i="49" s="1"/>
  <c r="AF46" i="49"/>
  <c r="R652" i="48"/>
  <c r="F653" i="48" s="1"/>
  <c r="A653" i="48" s="1"/>
  <c r="AF46" i="48"/>
  <c r="R622" i="47"/>
  <c r="F623" i="47" s="1"/>
  <c r="A623" i="47" s="1"/>
  <c r="AF44" i="47"/>
  <c r="R637" i="46"/>
  <c r="F638" i="46" s="1"/>
  <c r="A638" i="46" s="1"/>
  <c r="AF45" i="46"/>
  <c r="R592" i="45"/>
  <c r="F593" i="45" s="1"/>
  <c r="A593" i="45" s="1"/>
  <c r="AF42" i="45"/>
  <c r="R97" i="44"/>
  <c r="F98" i="44" s="1"/>
  <c r="A98" i="44" s="1"/>
  <c r="AF5" i="33"/>
  <c r="R33" i="33"/>
  <c r="F34" i="33" s="1"/>
  <c r="A34" i="33" s="1"/>
  <c r="R682" i="51" l="1"/>
  <c r="F683" i="51" s="1"/>
  <c r="A683" i="51" s="1"/>
  <c r="AF48" i="51"/>
  <c r="R667" i="50"/>
  <c r="F668" i="50" s="1"/>
  <c r="A668" i="50" s="1"/>
  <c r="AF47" i="50"/>
  <c r="R667" i="49"/>
  <c r="F668" i="49" s="1"/>
  <c r="A668" i="49" s="1"/>
  <c r="AF47" i="49"/>
  <c r="R667" i="48"/>
  <c r="F668" i="48" s="1"/>
  <c r="A668" i="48" s="1"/>
  <c r="AF47" i="48"/>
  <c r="R637" i="47"/>
  <c r="F638" i="47" s="1"/>
  <c r="A638" i="47" s="1"/>
  <c r="AF45" i="47"/>
  <c r="R652" i="46"/>
  <c r="F653" i="46" s="1"/>
  <c r="A653" i="46" s="1"/>
  <c r="AF46" i="46"/>
  <c r="R607" i="45"/>
  <c r="F608" i="45" s="1"/>
  <c r="A608" i="45" s="1"/>
  <c r="AF43" i="45"/>
  <c r="R112" i="44"/>
  <c r="F113" i="44" s="1"/>
  <c r="A113" i="44" s="1"/>
  <c r="R46" i="33"/>
  <c r="F47" i="33" s="1"/>
  <c r="A47" i="33" s="1"/>
  <c r="AF6" i="33"/>
  <c r="R697" i="51" l="1"/>
  <c r="F698" i="51" s="1"/>
  <c r="A698" i="51" s="1"/>
  <c r="AF49" i="51"/>
  <c r="R682" i="50"/>
  <c r="F683" i="50" s="1"/>
  <c r="A683" i="50" s="1"/>
  <c r="AF48" i="50"/>
  <c r="R682" i="49"/>
  <c r="F683" i="49" s="1"/>
  <c r="A683" i="49" s="1"/>
  <c r="AF48" i="49"/>
  <c r="R682" i="48"/>
  <c r="F683" i="48" s="1"/>
  <c r="A683" i="48" s="1"/>
  <c r="AF48" i="48"/>
  <c r="R652" i="47"/>
  <c r="F653" i="47" s="1"/>
  <c r="A653" i="47" s="1"/>
  <c r="AF46" i="47"/>
  <c r="R667" i="46"/>
  <c r="F668" i="46" s="1"/>
  <c r="A668" i="46" s="1"/>
  <c r="AF47" i="46"/>
  <c r="R622" i="45"/>
  <c r="F623" i="45" s="1"/>
  <c r="A623" i="45" s="1"/>
  <c r="AF44" i="45"/>
  <c r="R127" i="44"/>
  <c r="F128" i="44" s="1"/>
  <c r="A128" i="44" s="1"/>
  <c r="AF7" i="33"/>
  <c r="R59" i="33"/>
  <c r="F60" i="33" s="1"/>
  <c r="A60" i="33" s="1"/>
  <c r="R712" i="51" l="1"/>
  <c r="F713" i="51" s="1"/>
  <c r="A713" i="51" s="1"/>
  <c r="AF50" i="51"/>
  <c r="R697" i="50"/>
  <c r="F698" i="50" s="1"/>
  <c r="A698" i="50" s="1"/>
  <c r="AF49" i="50"/>
  <c r="R697" i="49"/>
  <c r="F698" i="49" s="1"/>
  <c r="A698" i="49" s="1"/>
  <c r="AF49" i="49"/>
  <c r="R697" i="48"/>
  <c r="F698" i="48" s="1"/>
  <c r="A698" i="48" s="1"/>
  <c r="AF49" i="48"/>
  <c r="R667" i="47"/>
  <c r="F668" i="47" s="1"/>
  <c r="A668" i="47" s="1"/>
  <c r="AF47" i="47"/>
  <c r="R682" i="46"/>
  <c r="F683" i="46" s="1"/>
  <c r="A683" i="46" s="1"/>
  <c r="AF48" i="46"/>
  <c r="R637" i="45"/>
  <c r="F638" i="45" s="1"/>
  <c r="A638" i="45" s="1"/>
  <c r="AF45" i="45"/>
  <c r="R142" i="44"/>
  <c r="F143" i="44" s="1"/>
  <c r="A143" i="44" s="1"/>
  <c r="R72" i="33"/>
  <c r="F73" i="33" s="1"/>
  <c r="A73" i="33" s="1"/>
  <c r="AF8" i="33"/>
  <c r="R727" i="51" l="1"/>
  <c r="F728" i="51" s="1"/>
  <c r="A728" i="51" s="1"/>
  <c r="AF51" i="51"/>
  <c r="R742" i="51" s="1"/>
  <c r="F743" i="51" s="1"/>
  <c r="A743" i="51" s="1"/>
  <c r="R712" i="50"/>
  <c r="F713" i="50" s="1"/>
  <c r="A713" i="50" s="1"/>
  <c r="AF50" i="50"/>
  <c r="R712" i="49"/>
  <c r="F713" i="49" s="1"/>
  <c r="A713" i="49" s="1"/>
  <c r="AF50" i="49"/>
  <c r="R712" i="48"/>
  <c r="F713" i="48" s="1"/>
  <c r="A713" i="48" s="1"/>
  <c r="AF50" i="48"/>
  <c r="R682" i="47"/>
  <c r="F683" i="47" s="1"/>
  <c r="A683" i="47" s="1"/>
  <c r="AF48" i="47"/>
  <c r="R697" i="46"/>
  <c r="F698" i="46" s="1"/>
  <c r="A698" i="46" s="1"/>
  <c r="AF49" i="46"/>
  <c r="R652" i="45"/>
  <c r="F653" i="45" s="1"/>
  <c r="A653" i="45" s="1"/>
  <c r="AF46" i="45"/>
  <c r="R157" i="44"/>
  <c r="F158" i="44" s="1"/>
  <c r="A158" i="44" s="1"/>
  <c r="R85" i="33"/>
  <c r="F86" i="33" s="1"/>
  <c r="A86" i="33" s="1"/>
  <c r="AF9" i="33"/>
  <c r="R727" i="50" l="1"/>
  <c r="F728" i="50" s="1"/>
  <c r="A728" i="50" s="1"/>
  <c r="AF51" i="50"/>
  <c r="R742" i="50" s="1"/>
  <c r="F743" i="50" s="1"/>
  <c r="A743" i="50" s="1"/>
  <c r="R727" i="49"/>
  <c r="F728" i="49" s="1"/>
  <c r="A728" i="49" s="1"/>
  <c r="AF51" i="49"/>
  <c r="R742" i="49" s="1"/>
  <c r="F743" i="49" s="1"/>
  <c r="A743" i="49" s="1"/>
  <c r="R727" i="48"/>
  <c r="F728" i="48" s="1"/>
  <c r="A728" i="48" s="1"/>
  <c r="AF51" i="48"/>
  <c r="R742" i="48" s="1"/>
  <c r="F743" i="48" s="1"/>
  <c r="A743" i="48" s="1"/>
  <c r="AF49" i="47"/>
  <c r="R697" i="47"/>
  <c r="F698" i="47" s="1"/>
  <c r="A698" i="47" s="1"/>
  <c r="R712" i="46"/>
  <c r="F713" i="46" s="1"/>
  <c r="A713" i="46" s="1"/>
  <c r="AF50" i="46"/>
  <c r="R667" i="45"/>
  <c r="F668" i="45" s="1"/>
  <c r="A668" i="45" s="1"/>
  <c r="AF47" i="45"/>
  <c r="R172" i="44"/>
  <c r="F173" i="44" s="1"/>
  <c r="A173" i="44" s="1"/>
  <c r="R98" i="33"/>
  <c r="F99" i="33" s="1"/>
  <c r="A99" i="33" s="1"/>
  <c r="AF10" i="33"/>
  <c r="R712" i="47" l="1"/>
  <c r="F713" i="47" s="1"/>
  <c r="A713" i="47" s="1"/>
  <c r="AF50" i="47"/>
  <c r="R727" i="46"/>
  <c r="F728" i="46" s="1"/>
  <c r="A728" i="46" s="1"/>
  <c r="AF51" i="46"/>
  <c r="R742" i="46" s="1"/>
  <c r="F743" i="46" s="1"/>
  <c r="A743" i="46" s="1"/>
  <c r="R682" i="45"/>
  <c r="F683" i="45" s="1"/>
  <c r="A683" i="45" s="1"/>
  <c r="AF48" i="45"/>
  <c r="R187" i="44"/>
  <c r="F188" i="44" s="1"/>
  <c r="A188" i="44" s="1"/>
  <c r="R111" i="33"/>
  <c r="F112" i="33" s="1"/>
  <c r="A112" i="33" s="1"/>
  <c r="AF11" i="33"/>
  <c r="R727" i="47" l="1"/>
  <c r="F728" i="47" s="1"/>
  <c r="A728" i="47" s="1"/>
  <c r="AF51" i="47"/>
  <c r="R742" i="47" s="1"/>
  <c r="F743" i="47" s="1"/>
  <c r="A743" i="47" s="1"/>
  <c r="R697" i="45"/>
  <c r="F698" i="45" s="1"/>
  <c r="A698" i="45" s="1"/>
  <c r="AF49" i="45"/>
  <c r="R202" i="44"/>
  <c r="F203" i="44" s="1"/>
  <c r="A203" i="44" s="1"/>
  <c r="R124" i="33"/>
  <c r="F125" i="33" s="1"/>
  <c r="A125" i="33" s="1"/>
  <c r="AF12" i="33"/>
  <c r="R712" i="45" l="1"/>
  <c r="F713" i="45" s="1"/>
  <c r="A713" i="45" s="1"/>
  <c r="AF50" i="45"/>
  <c r="R217" i="44"/>
  <c r="F218" i="44" s="1"/>
  <c r="A218" i="44" s="1"/>
  <c r="R137" i="33"/>
  <c r="F138" i="33" s="1"/>
  <c r="A138" i="33" s="1"/>
  <c r="AF13" i="33"/>
  <c r="R727" i="45" l="1"/>
  <c r="F728" i="45" s="1"/>
  <c r="A728" i="45" s="1"/>
  <c r="AF51" i="45"/>
  <c r="R742" i="45" s="1"/>
  <c r="F743" i="45" s="1"/>
  <c r="A743" i="45" s="1"/>
  <c r="R232" i="44"/>
  <c r="F233" i="44" s="1"/>
  <c r="A233" i="44" s="1"/>
  <c r="R150" i="33"/>
  <c r="F151" i="33" s="1"/>
  <c r="A151" i="33" s="1"/>
  <c r="AF14" i="33"/>
  <c r="R247" i="44" l="1"/>
  <c r="F248" i="44" s="1"/>
  <c r="A248" i="44" s="1"/>
  <c r="R163" i="33"/>
  <c r="F164" i="33" s="1"/>
  <c r="A164" i="33" s="1"/>
  <c r="AF15" i="33"/>
  <c r="R262" i="44" l="1"/>
  <c r="F263" i="44" s="1"/>
  <c r="A263" i="44" s="1"/>
  <c r="R176" i="33"/>
  <c r="F177" i="33" s="1"/>
  <c r="A177" i="33" s="1"/>
  <c r="AF16" i="33"/>
  <c r="R277" i="44" l="1"/>
  <c r="F278" i="44" s="1"/>
  <c r="A278" i="44" s="1"/>
  <c r="R189" i="33"/>
  <c r="F190" i="33" s="1"/>
  <c r="A190" i="33" s="1"/>
  <c r="AF17" i="33"/>
  <c r="R292" i="44" l="1"/>
  <c r="F293" i="44" s="1"/>
  <c r="A293" i="44" s="1"/>
  <c r="R202" i="33"/>
  <c r="F203" i="33" s="1"/>
  <c r="A203" i="33" s="1"/>
  <c r="AF18" i="33"/>
  <c r="R307" i="44" l="1"/>
  <c r="F308" i="44" s="1"/>
  <c r="A308" i="44" s="1"/>
  <c r="AF19" i="33"/>
  <c r="R215" i="33"/>
  <c r="F216" i="33" s="1"/>
  <c r="A216" i="33" s="1"/>
  <c r="R322" i="44" l="1"/>
  <c r="F323" i="44" s="1"/>
  <c r="A323" i="44" s="1"/>
  <c r="AF20" i="33"/>
  <c r="R228" i="33"/>
  <c r="F229" i="33" s="1"/>
  <c r="A229" i="33" s="1"/>
  <c r="R337" i="44" l="1"/>
  <c r="F338" i="44" s="1"/>
  <c r="A338" i="44" s="1"/>
  <c r="R241" i="33"/>
  <c r="F242" i="33" s="1"/>
  <c r="A242" i="33" s="1"/>
  <c r="AF21" i="33"/>
  <c r="R352" i="44" l="1"/>
  <c r="F353" i="44" s="1"/>
  <c r="A353" i="44" s="1"/>
  <c r="R254" i="33"/>
  <c r="F255" i="33" s="1"/>
  <c r="A255" i="33" s="1"/>
  <c r="AF22" i="33"/>
  <c r="R367" i="44" l="1"/>
  <c r="F368" i="44" s="1"/>
  <c r="A368" i="44" s="1"/>
  <c r="R267" i="33"/>
  <c r="F268" i="33" s="1"/>
  <c r="A268" i="33" s="1"/>
  <c r="AF23" i="33"/>
  <c r="R382" i="44" l="1"/>
  <c r="F383" i="44" s="1"/>
  <c r="A383" i="44" s="1"/>
  <c r="AF24" i="33"/>
  <c r="R280" i="33"/>
  <c r="F281" i="33" s="1"/>
  <c r="A281" i="33" s="1"/>
  <c r="R397" i="44" l="1"/>
  <c r="F398" i="44" s="1"/>
  <c r="A398" i="44" s="1"/>
  <c r="R293" i="33"/>
  <c r="F294" i="33" s="1"/>
  <c r="A294" i="33" s="1"/>
  <c r="AF25" i="33"/>
  <c r="R412" i="44" l="1"/>
  <c r="F413" i="44" s="1"/>
  <c r="A413" i="44" s="1"/>
  <c r="R306" i="33"/>
  <c r="F307" i="33" s="1"/>
  <c r="A307" i="33" s="1"/>
  <c r="AF26" i="33"/>
  <c r="R427" i="44" l="1"/>
  <c r="F428" i="44" s="1"/>
  <c r="A428" i="44" s="1"/>
  <c r="R319" i="33"/>
  <c r="F320" i="33" s="1"/>
  <c r="A320" i="33" s="1"/>
  <c r="AF27" i="33"/>
  <c r="R442" i="44" l="1"/>
  <c r="F443" i="44" s="1"/>
  <c r="A443" i="44" s="1"/>
  <c r="AF32" i="44"/>
  <c r="R332" i="33"/>
  <c r="F333" i="33" s="1"/>
  <c r="A333" i="33" s="1"/>
  <c r="AF28" i="33"/>
  <c r="R457" i="44" l="1"/>
  <c r="F458" i="44" s="1"/>
  <c r="A458" i="44" s="1"/>
  <c r="AF33" i="44"/>
  <c r="R345" i="33"/>
  <c r="F346" i="33" s="1"/>
  <c r="A346" i="33" s="1"/>
  <c r="AF29" i="33"/>
  <c r="R472" i="44" l="1"/>
  <c r="F473" i="44" s="1"/>
  <c r="A473" i="44" s="1"/>
  <c r="AF34" i="44"/>
  <c r="R358" i="33"/>
  <c r="F359" i="33" s="1"/>
  <c r="A359" i="33" s="1"/>
  <c r="AF30" i="33"/>
  <c r="R487" i="44" l="1"/>
  <c r="F488" i="44" s="1"/>
  <c r="A488" i="44" s="1"/>
  <c r="AF35" i="44"/>
  <c r="R371" i="33"/>
  <c r="F372" i="33" s="1"/>
  <c r="A372" i="33" s="1"/>
  <c r="AF31" i="33"/>
  <c r="R502" i="44" l="1"/>
  <c r="F503" i="44" s="1"/>
  <c r="A503" i="44" s="1"/>
  <c r="AF36" i="44"/>
  <c r="R384" i="33"/>
  <c r="F385" i="33" s="1"/>
  <c r="A385" i="33" s="1"/>
  <c r="AF32" i="33"/>
  <c r="R517" i="44" l="1"/>
  <c r="F518" i="44" s="1"/>
  <c r="A518" i="44" s="1"/>
  <c r="AF37" i="44"/>
  <c r="R397" i="33"/>
  <c r="F398" i="33" s="1"/>
  <c r="A398" i="33" s="1"/>
  <c r="AF33" i="33"/>
  <c r="R532" i="44" l="1"/>
  <c r="F533" i="44" s="1"/>
  <c r="A533" i="44" s="1"/>
  <c r="AF38" i="44"/>
  <c r="R410" i="33"/>
  <c r="F411" i="33" s="1"/>
  <c r="A411" i="33" s="1"/>
  <c r="AF34" i="33"/>
  <c r="R547" i="44" l="1"/>
  <c r="F548" i="44" s="1"/>
  <c r="A548" i="44" s="1"/>
  <c r="AF39" i="44"/>
  <c r="R423" i="33"/>
  <c r="F424" i="33" s="1"/>
  <c r="A424" i="33" s="1"/>
  <c r="AF35" i="33"/>
  <c r="R562" i="44" l="1"/>
  <c r="F563" i="44" s="1"/>
  <c r="A563" i="44" s="1"/>
  <c r="AF40" i="44"/>
  <c r="R436" i="33"/>
  <c r="F437" i="33" s="1"/>
  <c r="A437" i="33" s="1"/>
  <c r="AF36" i="33"/>
  <c r="R577" i="44" l="1"/>
  <c r="F578" i="44" s="1"/>
  <c r="A578" i="44" s="1"/>
  <c r="AF41" i="44"/>
  <c r="R449" i="33"/>
  <c r="F450" i="33" s="1"/>
  <c r="A450" i="33" s="1"/>
  <c r="AF37" i="33"/>
  <c r="R592" i="44" l="1"/>
  <c r="F593" i="44" s="1"/>
  <c r="A593" i="44" s="1"/>
  <c r="AF42" i="44"/>
  <c r="R462" i="33"/>
  <c r="F463" i="33" s="1"/>
  <c r="A463" i="33" s="1"/>
  <c r="AF38" i="33"/>
  <c r="R607" i="44" l="1"/>
  <c r="F608" i="44" s="1"/>
  <c r="A608" i="44" s="1"/>
  <c r="AF43" i="44"/>
  <c r="R475" i="33"/>
  <c r="F476" i="33" s="1"/>
  <c r="A476" i="33" s="1"/>
  <c r="AF39" i="33"/>
  <c r="R622" i="44" l="1"/>
  <c r="F623" i="44" s="1"/>
  <c r="A623" i="44" s="1"/>
  <c r="AF44" i="44"/>
  <c r="R488" i="33"/>
  <c r="F489" i="33" s="1"/>
  <c r="A489" i="33" s="1"/>
  <c r="AF40" i="33"/>
  <c r="R637" i="44" l="1"/>
  <c r="F638" i="44" s="1"/>
  <c r="A638" i="44" s="1"/>
  <c r="AF45" i="44"/>
  <c r="R501" i="33"/>
  <c r="F502" i="33" s="1"/>
  <c r="A502" i="33" s="1"/>
  <c r="AF41" i="33"/>
  <c r="R652" i="44" l="1"/>
  <c r="F653" i="44" s="1"/>
  <c r="A653" i="44" s="1"/>
  <c r="AF46" i="44"/>
  <c r="R514" i="33"/>
  <c r="F515" i="33" s="1"/>
  <c r="A515" i="33" s="1"/>
  <c r="AF42" i="33"/>
  <c r="R667" i="44" l="1"/>
  <c r="F668" i="44" s="1"/>
  <c r="A668" i="44" s="1"/>
  <c r="AF47" i="44"/>
  <c r="R527" i="33"/>
  <c r="F528" i="33" s="1"/>
  <c r="A528" i="33" s="1"/>
  <c r="AF43" i="33"/>
  <c r="R682" i="44" l="1"/>
  <c r="F683" i="44" s="1"/>
  <c r="A683" i="44" s="1"/>
  <c r="AF48" i="44"/>
  <c r="R540" i="33"/>
  <c r="F541" i="33" s="1"/>
  <c r="A541" i="33" s="1"/>
  <c r="AF44" i="33"/>
  <c r="R697" i="44" l="1"/>
  <c r="F698" i="44" s="1"/>
  <c r="A698" i="44" s="1"/>
  <c r="AF49" i="44"/>
  <c r="R553" i="33"/>
  <c r="F554" i="33" s="1"/>
  <c r="A554" i="33" s="1"/>
  <c r="AF45" i="33"/>
  <c r="R712" i="44" l="1"/>
  <c r="F713" i="44" s="1"/>
  <c r="A713" i="44" s="1"/>
  <c r="AF50" i="44"/>
  <c r="R566" i="33"/>
  <c r="F567" i="33" s="1"/>
  <c r="A567" i="33" s="1"/>
  <c r="AF46" i="33"/>
  <c r="R727" i="44" l="1"/>
  <c r="F728" i="44" s="1"/>
  <c r="A728" i="44" s="1"/>
  <c r="AF51" i="44"/>
  <c r="R742" i="44" s="1"/>
  <c r="F743" i="44" s="1"/>
  <c r="A743" i="44" s="1"/>
  <c r="AF47" i="33"/>
  <c r="R579" i="33"/>
  <c r="F580" i="33" s="1"/>
  <c r="A580" i="33" s="1"/>
  <c r="R592" i="33" l="1"/>
  <c r="F593" i="33" s="1"/>
  <c r="A593" i="33" s="1"/>
  <c r="AF48" i="33"/>
  <c r="R605" i="33" l="1"/>
  <c r="F606" i="33" s="1"/>
  <c r="A606" i="33" s="1"/>
  <c r="AF49" i="33"/>
  <c r="R618" i="33" l="1"/>
  <c r="F619" i="33" s="1"/>
  <c r="A619" i="33" s="1"/>
  <c r="AF50" i="33"/>
  <c r="R631" i="33" l="1"/>
  <c r="F632" i="33" s="1"/>
  <c r="A632" i="33" s="1"/>
  <c r="AF51" i="33"/>
  <c r="R644" i="33" s="1"/>
  <c r="F645" i="33" s="1"/>
  <c r="A645" i="33" s="1"/>
</calcChain>
</file>

<file path=xl/sharedStrings.xml><?xml version="1.0" encoding="utf-8"?>
<sst xmlns="http://schemas.openxmlformats.org/spreadsheetml/2006/main" count="61954" uniqueCount="1334">
  <si>
    <t>#contents()</t>
  </si>
  <si>
    <t>&amp;br;</t>
  </si>
  <si>
    <t>LEFT:80</t>
  </si>
  <si>
    <t>LEFT:100</t>
  </si>
  <si>
    <t>&gt;</t>
  </si>
  <si>
    <t>色</t>
  </si>
  <si>
    <t>レアリティ</t>
  </si>
  <si>
    <t>コモン</t>
  </si>
  <si>
    <t>マナコスト</t>
  </si>
  <si>
    <t>種別</t>
  </si>
  <si>
    <t>クリーチャー</t>
  </si>
  <si>
    <t>サブタイプ</t>
  </si>
  <si>
    <t>テキスト</t>
  </si>
  <si>
    <t>PT</t>
  </si>
  <si>
    <t>シールド数</t>
  </si>
  <si>
    <t>ウィザード</t>
  </si>
  <si>
    <t>クレリック</t>
  </si>
  <si>
    <t>絆魂</t>
  </si>
  <si>
    <t>ディフェンダー</t>
  </si>
  <si>
    <t>呪文</t>
  </si>
  <si>
    <t>サポート</t>
  </si>
  <si>
    <t>アンコモン</t>
  </si>
  <si>
    <t>レア</t>
  </si>
  <si>
    <t>神話レア</t>
  </si>
  <si>
    <t>|</t>
  </si>
  <si>
    <t/>
  </si>
  <si>
    <t>英テキスト</t>
    <rPh sb="0" eb="1">
      <t>エイ</t>
    </rPh>
    <phoneticPr fontId="1"/>
  </si>
  <si>
    <t>Menace</t>
  </si>
  <si>
    <t>At the beginning of your turn, draw 1 card.</t>
  </si>
  <si>
    <t>Defender</t>
  </si>
  <si>
    <t>Text</t>
  </si>
  <si>
    <t>Lifelink</t>
  </si>
  <si>
    <t>Lifelink</t>
    <phoneticPr fontId="1"/>
  </si>
  <si>
    <t>Vigiliance</t>
  </si>
  <si>
    <t>名</t>
    <rPh sb="0" eb="1">
      <t>メイ</t>
    </rPh>
    <phoneticPr fontId="1"/>
  </si>
  <si>
    <t>英名</t>
    <rPh sb="0" eb="2">
      <t>エイメイ</t>
    </rPh>
    <phoneticPr fontId="1"/>
  </si>
  <si>
    <t>マナ</t>
    <phoneticPr fontId="1"/>
  </si>
  <si>
    <t>種別</t>
    <rPh sb="0" eb="2">
      <t>シュベツ</t>
    </rPh>
    <phoneticPr fontId="1"/>
  </si>
  <si>
    <t>ST</t>
    <phoneticPr fontId="1"/>
  </si>
  <si>
    <t>テキスト</t>
    <phoneticPr fontId="1"/>
  </si>
  <si>
    <t>英テキ</t>
    <rPh sb="0" eb="1">
      <t>エイ</t>
    </rPh>
    <phoneticPr fontId="1"/>
  </si>
  <si>
    <t>PT</t>
    <phoneticPr fontId="1"/>
  </si>
  <si>
    <t>SLD</t>
  </si>
  <si>
    <t>SLD</t>
    <phoneticPr fontId="1"/>
  </si>
  <si>
    <t>色</t>
    <rPh sb="0" eb="1">
      <t>イロ</t>
    </rPh>
    <phoneticPr fontId="1"/>
  </si>
  <si>
    <t>Re</t>
  </si>
  <si>
    <t>Re</t>
    <phoneticPr fontId="1"/>
  </si>
  <si>
    <t>マナ</t>
  </si>
  <si>
    <t>ST1</t>
  </si>
  <si>
    <t>ST2</t>
  </si>
  <si>
    <t>ST3</t>
  </si>
  <si>
    <t>keyword</t>
    <phoneticPr fontId="1"/>
  </si>
  <si>
    <t>P</t>
    <phoneticPr fontId="1"/>
  </si>
  <si>
    <t>T</t>
    <phoneticPr fontId="1"/>
  </si>
  <si>
    <t>白</t>
    <rPh sb="0" eb="1">
      <t>シロ</t>
    </rPh>
    <phoneticPr fontId="1"/>
  </si>
  <si>
    <t>青</t>
    <rPh sb="0" eb="1">
      <t>アオ</t>
    </rPh>
    <phoneticPr fontId="1"/>
  </si>
  <si>
    <t>黒</t>
    <rPh sb="0" eb="1">
      <t>クロ</t>
    </rPh>
    <phoneticPr fontId="1"/>
  </si>
  <si>
    <t>赤</t>
    <rPh sb="0" eb="1">
      <t>アカ</t>
    </rPh>
    <phoneticPr fontId="1"/>
  </si>
  <si>
    <t>緑</t>
    <rPh sb="0" eb="1">
      <t>ミドリ</t>
    </rPh>
    <phoneticPr fontId="1"/>
  </si>
  <si>
    <t>多色</t>
    <rPh sb="0" eb="2">
      <t>タショク</t>
    </rPh>
    <phoneticPr fontId="1"/>
  </si>
  <si>
    <t>無色</t>
    <rPh sb="0" eb="2">
      <t>ムショク</t>
    </rPh>
    <phoneticPr fontId="1"/>
  </si>
  <si>
    <t>コモン</t>
    <phoneticPr fontId="1"/>
  </si>
  <si>
    <t>アンコモン</t>
    <phoneticPr fontId="1"/>
  </si>
  <si>
    <t>レア</t>
    <phoneticPr fontId="1"/>
  </si>
  <si>
    <t>神話レア</t>
    <rPh sb="0" eb="2">
      <t>シンワ</t>
    </rPh>
    <phoneticPr fontId="1"/>
  </si>
  <si>
    <t>クリーチャー</t>
    <phoneticPr fontId="1"/>
  </si>
  <si>
    <t>呪文</t>
    <rPh sb="0" eb="2">
      <t>ジュモン</t>
    </rPh>
    <phoneticPr fontId="1"/>
  </si>
  <si>
    <t>サポート</t>
    <phoneticPr fontId="1"/>
  </si>
  <si>
    <t>マーフォーク</t>
  </si>
  <si>
    <t>エレメンタル</t>
  </si>
  <si>
    <t>到達</t>
  </si>
  <si>
    <t>Reach</t>
  </si>
  <si>
    <t>警戒</t>
  </si>
  <si>
    <t>飛行</t>
  </si>
  <si>
    <t>Flying</t>
  </si>
  <si>
    <t>ブロックされない</t>
  </si>
  <si>
    <t>Unblockable</t>
  </si>
  <si>
    <t>威迫</t>
  </si>
  <si>
    <t>バーサーカー</t>
  </si>
  <si>
    <t>Berserker</t>
  </si>
  <si>
    <t>先制攻撃</t>
  </si>
  <si>
    <t>First strike</t>
  </si>
  <si>
    <t>二段攻撃</t>
  </si>
  <si>
    <t>Double strike</t>
  </si>
  <si>
    <t>トランプル</t>
  </si>
  <si>
    <t>Trample</t>
  </si>
  <si>
    <t>速攻</t>
  </si>
  <si>
    <t>Haste</t>
  </si>
  <si>
    <t>呪禁</t>
  </si>
  <si>
    <t>Hexproof</t>
  </si>
  <si>
    <t>攻撃できない</t>
  </si>
  <si>
    <t>Can't attack</t>
  </si>
  <si>
    <t>無効化</t>
  </si>
  <si>
    <t>Disable</t>
  </si>
  <si>
    <t>ダメージ軽減</t>
  </si>
  <si>
    <t>Prevent Damage</t>
  </si>
  <si>
    <t>高名N</t>
  </si>
  <si>
    <t>Renown N</t>
  </si>
  <si>
    <t>接死</t>
  </si>
  <si>
    <t>嚥下N</t>
  </si>
  <si>
    <t>Ingest</t>
  </si>
  <si>
    <t>上陸</t>
  </si>
  <si>
    <t>Landfall</t>
  </si>
  <si>
    <t>収斂</t>
  </si>
  <si>
    <t>Converge</t>
  </si>
  <si>
    <t>欠色</t>
  </si>
  <si>
    <t>Devoid</t>
  </si>
  <si>
    <t>昇華N</t>
  </si>
  <si>
    <t>Process</t>
  </si>
  <si>
    <t>昂揚</t>
  </si>
  <si>
    <t>Delirium</t>
  </si>
  <si>
    <t>エネルギー化Nをする</t>
  </si>
  <si>
    <t>Energize N</t>
  </si>
  <si>
    <t>超過N</t>
  </si>
  <si>
    <t>Overload N</t>
  </si>
  <si>
    <t>覚醒N</t>
  </si>
  <si>
    <t>Awaken N</t>
  </si>
  <si>
    <t>マッドネスN</t>
  </si>
  <si>
    <t>Madness N</t>
  </si>
  <si>
    <t>現出N</t>
  </si>
  <si>
    <t>Emerge N</t>
  </si>
  <si>
    <t>搭乗N</t>
  </si>
  <si>
    <t>Crew N</t>
  </si>
  <si>
    <t>結集</t>
  </si>
  <si>
    <t>Rally</t>
  </si>
  <si>
    <t>変身する</t>
  </si>
  <si>
    <t>Transform</t>
  </si>
  <si>
    <t>合体する</t>
  </si>
  <si>
    <t>Meld</t>
  </si>
  <si>
    <t>死亡する</t>
  </si>
  <si>
    <t>Die</t>
  </si>
  <si>
    <t>再生N</t>
  </si>
  <si>
    <t>Regenerate N</t>
  </si>
  <si>
    <t>補強する</t>
  </si>
  <si>
    <t>調査を行う</t>
  </si>
  <si>
    <t>Investigate</t>
  </si>
  <si>
    <t>製造N</t>
  </si>
  <si>
    <t>Fabricate N</t>
  </si>
  <si>
    <t>c</t>
    <phoneticPr fontId="1"/>
  </si>
  <si>
    <t>シャーマン</t>
  </si>
  <si>
    <t>ドルイド</t>
  </si>
  <si>
    <t>ホラー</t>
  </si>
  <si>
    <t>インプ</t>
  </si>
  <si>
    <t>ゴブリン</t>
  </si>
  <si>
    <t>スカウト</t>
  </si>
  <si>
    <t>ビースト</t>
  </si>
  <si>
    <t>白青</t>
  </si>
  <si>
    <t>青黒</t>
  </si>
  <si>
    <t>黒赤</t>
  </si>
  <si>
    <t>赤緑</t>
  </si>
  <si>
    <t>緑白</t>
  </si>
  <si>
    <t>白黒</t>
  </si>
  <si>
    <t>青赤</t>
  </si>
  <si>
    <t>黒緑</t>
  </si>
  <si>
    <t>赤白</t>
  </si>
  <si>
    <t>緑青</t>
  </si>
  <si>
    <t>Vigiliance</t>
    <phoneticPr fontId="1"/>
  </si>
  <si>
    <t>Lifelink</t>
    <phoneticPr fontId="1"/>
  </si>
  <si>
    <t>&amp;br;&amp;br;</t>
  </si>
  <si>
    <t>#back(text=戻る,left)</t>
  </si>
  <si>
    <t>#comment(above,nsize=[15],size=[30],num=[10])</t>
  </si>
  <si>
    <t>テキスト1</t>
    <phoneticPr fontId="1"/>
  </si>
  <si>
    <t>テキスト2</t>
  </si>
  <si>
    <t>テキスト3</t>
  </si>
  <si>
    <t>テキスト合算</t>
    <rPh sb="4" eb="6">
      <t>ガッサン</t>
    </rPh>
    <phoneticPr fontId="1"/>
  </si>
  <si>
    <t xml:space="preserve"> </t>
    <phoneticPr fontId="1"/>
  </si>
  <si>
    <t>Devoid</t>
    <phoneticPr fontId="1"/>
  </si>
  <si>
    <t>Menace</t>
    <phoneticPr fontId="1"/>
  </si>
  <si>
    <t>Defender</t>
    <phoneticPr fontId="1"/>
  </si>
  <si>
    <t>Trample</t>
    <phoneticPr fontId="1"/>
  </si>
  <si>
    <t>Converge</t>
    <phoneticPr fontId="1"/>
  </si>
  <si>
    <t>Death Touch</t>
    <phoneticPr fontId="1"/>
  </si>
  <si>
    <t>Summon 2 2/2 White Knight Ally tokens.</t>
  </si>
  <si>
    <t>Ayli, Eternal Pilgrim</t>
  </si>
  <si>
    <t>When this creature enters the battlefield, each other creature you control gains ‘When this creature is Destroyed, you gain life equal to this creature's Power'.&amp;br;Activate 2:Destroy the first creature you control and the first creature your opponent controls.</t>
  </si>
  <si>
    <t>Baloth Null</t>
  </si>
  <si>
    <t>When this creature enters the battlefield, the last 2 creatures that were Destroyed are returned to your hand.</t>
  </si>
  <si>
    <t>Birthing Hulk</t>
  </si>
  <si>
    <t>When this creature enters the battlefield, summon 2 1/1 Eldrazi Scions with ‘When this creature is Destroyed, gain 3 mana'.&amp;br;Activate 2:This creature is returned to full life.</t>
  </si>
  <si>
    <t>Captain's Claws</t>
  </si>
  <si>
    <t>While this Support is in play, the first creature you control gains +1/0 and summons 1 1/1 Kor Ally token whenever it attacks.</t>
  </si>
  <si>
    <t>Chitinous Cloak</t>
  </si>
  <si>
    <t>Target creature gains +2/+2.</t>
  </si>
  <si>
    <t>Cliffhaven Vampire</t>
  </si>
  <si>
    <t>When you gain life, deal 1 damage to your opponent.</t>
  </si>
  <si>
    <t>Crush of Tentacles</t>
  </si>
  <si>
    <t>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t>
  </si>
  <si>
    <t>Cyclone Sire</t>
  </si>
  <si>
    <t>When this creature is Destroyed from the battlefield, summon 3 1/1 Island tokens with Haste.</t>
  </si>
  <si>
    <t>Deepfathom Skulker</t>
  </si>
  <si>
    <t>Whenever a creature you control deals damage to your opponent, draw 1 card.&amp;br;Activate 2:The first creature you control is Unblockable until the end of your turn.</t>
  </si>
  <si>
    <t>Devour in Flames</t>
  </si>
  <si>
    <t>Deal 5 damage to target creature or Planeswalker and give 5 mana to your opponent.</t>
  </si>
  <si>
    <t>Drana's Chosen</t>
  </si>
  <si>
    <t>Activate 3:Summon 2 2/2 Zombie tokens.</t>
  </si>
  <si>
    <t>Embodiment of Insight</t>
  </si>
  <si>
    <t>While this creature is on the battlefield, all Land elementals you control gain Vigilance.&amp;br;Landfall:The first creature you control on the battlefield gains +3/+3 until the end of your turn.</t>
  </si>
  <si>
    <t>Flayer Drone</t>
  </si>
  <si>
    <t>When a colorless creature you control enters the battlefield, deal 1 damage to your opponent.</t>
  </si>
  <si>
    <t>General Tazri</t>
  </si>
  <si>
    <t>When this creature enters the battlefield, Fetch the first Ally creature in your library. It is free.&amp;br;Activate 5:Each creature you control gains +1/+1.</t>
  </si>
  <si>
    <t>Gladehart Cavalry</t>
  </si>
  <si>
    <t>When this creature enters the battlefield, each creature you control on the battlefield gains +2/+2 and Berserker.</t>
  </si>
  <si>
    <t>Goblin Dark-Dwellers</t>
  </si>
  <si>
    <t>Menace.&amp;br;When this creature enters the battlefield, the last Spell you cast is Returned to your hand and gains 6 mana.</t>
  </si>
  <si>
    <t>Inverter of Truth</t>
  </si>
  <si>
    <t>At the beginning of your turn, if there are 1 or more Void gems on the board, convert each Void gem to your Planeswalker's color and take 5 damage.&amp;br;At the end of your turn, Ingest 3.</t>
  </si>
  <si>
    <t>Iona's Blessing</t>
  </si>
  <si>
    <t>Target creature gains +2/+2 and Vigilance.</t>
  </si>
  <si>
    <t>Jori En, Ruin Diver</t>
  </si>
  <si>
    <t>Kalitas, Traitor of Ghet</t>
  </si>
  <si>
    <t>When a creature your opponent controls is Destroyed from the battlefield, summon 1 2/2 Zombie.&amp;br;Activate 3:The first Zombie you control gains -2/-2 and this creature gains +2/+2.</t>
  </si>
  <si>
    <t>Kozilek, the Great Distortion</t>
  </si>
  <si>
    <t>When this creature enters the battlefield, you draw 6 cards.&amp;br;Activate 5:Each card you control in hand gains 1 mana.&amp;br;Trap 5:Drain 5 mana from your opponent.&amp;br;Menace.</t>
  </si>
  <si>
    <t>Kozilek's Return</t>
  </si>
  <si>
    <t>Deal 2 damage to each creature your opponent controls.&amp;br;When an Eldrazi creature you control enters the battlefield, Return this spell to your hand.</t>
  </si>
  <si>
    <t>Linvala, the Preserver</t>
  </si>
  <si>
    <t>When this creature enters the battlefield, you gain 10 life and if your opponent controls 3 creatures, summon 2 4/4 Angel tokens with Flying.&amp;br;Regenerate 4.</t>
  </si>
  <si>
    <t>Make a Stand</t>
  </si>
  <si>
    <t>Each creature you control gains +1/0, Berserker and Prevent Damage until the end of your turn.</t>
  </si>
  <si>
    <t>Matter Reshaper</t>
  </si>
  <si>
    <t>When this creature is Destroyed, Fetch the next card in your Library. It gains 3 mana.</t>
  </si>
  <si>
    <t>Mina and Denn, Wildborn</t>
  </si>
  <si>
    <t>At the beginning of your turn, convert 1 gem to Green and 1 gem to Red.&amp;br;Activate 2:Your other creatures gain Berserker and Trample until the end of your turn.</t>
  </si>
  <si>
    <t>Mindmelter</t>
  </si>
  <si>
    <t>Activate 1:Discard the last card your opponent controls in hand.</t>
  </si>
  <si>
    <t>Mirrorpool</t>
  </si>
  <si>
    <t>When a creature you control enters the battlefield, Reinforce it then Destroy this support.&amp;br;When you cast a spell you control, the first spell in your hand becomes free then Destroy this support.</t>
  </si>
  <si>
    <t>Munda's Vanguard</t>
  </si>
  <si>
    <t>Activate 2:Each creature you control gains +1/+1.</t>
  </si>
  <si>
    <t>Oath of Chandra</t>
  </si>
  <si>
    <t>When this support enters the battlefield, deal 5 damage to target opponent or creature.&amp;br;When a non-token creature or support you control enters the battlefield, deal 2 damage to your opponent.</t>
  </si>
  <si>
    <t>Oath of Gideon</t>
  </si>
  <si>
    <t>When this support enters the battlefield, summon 4 1/1 Kor Ally tokens.&amp;br;Landfall white:Summon 4 1/1 Kor Ally tokens.</t>
  </si>
  <si>
    <t>Oath of Jace</t>
  </si>
  <si>
    <t>When this support enters the battlefield, draw 2 cards,&amp;br;When you cast a spell or support, drain 1 mana from your opponent.</t>
  </si>
  <si>
    <t>Oath of Nissa</t>
  </si>
  <si>
    <t>When this support enters the battlefield, Fetch one of the next 4 cards in your library. It gains 6 mana.&amp;br;When you match 3 or more Green gems, you gain 2 mana.</t>
  </si>
  <si>
    <t>Pyromancer's Assault</t>
  </si>
  <si>
    <t>When you cast a Spell, deal 1 damage to your opponent.</t>
  </si>
  <si>
    <t>Reality Smasher</t>
  </si>
  <si>
    <t>When your opponent casts a spell on this creature, your opponent discards 1 card,</t>
  </si>
  <si>
    <t>Reaver Drone</t>
  </si>
  <si>
    <t>At the beginning of your turn, if you control less than 2 colorless creatures, you take 2 damage.</t>
  </si>
  <si>
    <t>Reckless Bushwhacker</t>
  </si>
  <si>
    <t>When you cast a Spell, Support or Creature, this spell costs 1 less until the end of your turn.&amp;br;When this creature enters the battlefield, each creature you control gains Haste and +1/0 until the end of your turn.</t>
  </si>
  <si>
    <t>Reflector Mage</t>
  </si>
  <si>
    <t>When this creature enters the battlefield, if your opponent has less than 6 cards in hand, Return target creature to your opponent's hand. It costs 300 more mana until the beginning of your next turn.</t>
  </si>
  <si>
    <t>Relentless Hunter</t>
  </si>
  <si>
    <t>Activate 2:This creature gains +1/+1, Trample and Berserker until the end of your turn.</t>
  </si>
  <si>
    <t>Remorseless Punishment</t>
  </si>
  <si>
    <t>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t>
  </si>
  <si>
    <t>Seed Guardian</t>
  </si>
  <si>
    <t>When this creature is Destroyed from the battlefield, summon 1 3/3 Green Elemental tokens.</t>
  </si>
  <si>
    <t>Spatial Contortion</t>
  </si>
  <si>
    <t>Give +3/-3 to target creature until the end of your turn.</t>
  </si>
  <si>
    <t>Sphinx of the Final Word</t>
  </si>
  <si>
    <t>While this creature is on the battlefield, each of your creatures on the battlefield gain Hexproof.</t>
  </si>
  <si>
    <t>Stone Haven Outfitter</t>
  </si>
  <si>
    <t>While this creature is on the battlefield, give +2/+2 and Berserker to each of your creatures.&amp;br;When a creature you control is Destroyed from the battlefield, draw 1 card.</t>
  </si>
  <si>
    <t>Stormchaser Mage</t>
  </si>
  <si>
    <t>When you cast a Spell, this creature gains +1/+1 until the end of your turn.</t>
  </si>
  <si>
    <t>Strider Harness</t>
  </si>
  <si>
    <t>While this Support is in play, the first creature you control gains +1/+1 and Haste.</t>
  </si>
  <si>
    <t>Sylvan Advocate</t>
  </si>
  <si>
    <t>If there are 8 or more Green gems on the board, this creature gains +6/+6.</t>
  </si>
  <si>
    <t>Tyrant of Valakut</t>
  </si>
  <si>
    <t>When you cast a Spell, Support or Creature, this creature costs 1 less until the end of your turn.&amp;br;When this creature enters the battlefield, deal 6 damage to your opponent and to each creature your opponent controls.</t>
  </si>
  <si>
    <t>Visions of Brutality</t>
  </si>
  <si>
    <t>Give ‘When this creature deals damage, you take damage equal to how much damage this creature dealt' and Unblockable to target creature.</t>
  </si>
  <si>
    <t>Walker of the Wastes</t>
  </si>
  <si>
    <t>When this creature enters the battlefield, if you control 3 or more Supports, this creature gains +3/+3.</t>
  </si>
  <si>
    <t>World Breaker</t>
  </si>
  <si>
    <t>When this creature enters the battlefield, Destroy 1 Support gem your opponent controls and a 5×5 block around it.&amp;br;When you match 5 or more Gems, if this creature was Destroyed from the battlefield, it is Returned to your hand.</t>
  </si>
  <si>
    <t>Zendikar Resurgent</t>
  </si>
  <si>
    <t>When you match 3 or more Gems, you gain 2 mana.&amp;br;When a creature you control enters the battlefield, you draw 1 card.</t>
  </si>
  <si>
    <t>Allied Reinforcements</t>
    <phoneticPr fontId="1"/>
  </si>
  <si>
    <t>Flying</t>
    <phoneticPr fontId="1"/>
  </si>
  <si>
    <t>Hexproof</t>
    <phoneticPr fontId="1"/>
  </si>
  <si>
    <t>Reach</t>
    <phoneticPr fontId="1"/>
  </si>
  <si>
    <t>First strike</t>
    <phoneticPr fontId="1"/>
  </si>
  <si>
    <t>Unblockable</t>
    <phoneticPr fontId="1"/>
  </si>
  <si>
    <t>Berserker</t>
    <phoneticPr fontId="1"/>
  </si>
  <si>
    <t>**白</t>
  </si>
  <si>
    <t>|</t>
    <phoneticPr fontId="1"/>
  </si>
  <si>
    <t>|</t>
    <phoneticPr fontId="1"/>
  </si>
  <si>
    <t>LEFT:500</t>
  </si>
  <si>
    <t>LEFT:50</t>
  </si>
  <si>
    <t>|c</t>
  </si>
  <si>
    <t>カード名</t>
    <rPh sb="3" eb="4">
      <t>メイ</t>
    </rPh>
    <phoneticPr fontId="1"/>
  </si>
  <si>
    <t>コスト</t>
  </si>
  <si>
    <t>[[</t>
    <phoneticPr fontId="1"/>
  </si>
  <si>
    <t>[[</t>
    <phoneticPr fontId="1"/>
  </si>
  <si>
    <t>《</t>
    <phoneticPr fontId="1"/>
  </si>
  <si>
    <t>《</t>
    <phoneticPr fontId="1"/>
  </si>
  <si>
    <t>》</t>
    <phoneticPr fontId="1"/>
  </si>
  <si>
    <t>》</t>
    <phoneticPr fontId="1"/>
  </si>
  <si>
    <t>&gt;</t>
    <phoneticPr fontId="1"/>
  </si>
  <si>
    <t>&gt;</t>
    <phoneticPr fontId="1"/>
  </si>
  <si>
    <t>]]</t>
    <phoneticPr fontId="1"/>
  </si>
  <si>
    <t>|</t>
    <phoneticPr fontId="1"/>
  </si>
  <si>
    <t>[[</t>
    <phoneticPr fontId="1"/>
  </si>
  <si>
    <t>《</t>
    <phoneticPr fontId="1"/>
  </si>
  <si>
    <t>》</t>
    <phoneticPr fontId="1"/>
  </si>
  <si>
    <t>&gt;</t>
    <phoneticPr fontId="1"/>
  </si>
  <si>
    <t>**青</t>
    <rPh sb="2" eb="3">
      <t>アオ</t>
    </rPh>
    <phoneticPr fontId="1"/>
  </si>
  <si>
    <t>]]</t>
    <phoneticPr fontId="1"/>
  </si>
  <si>
    <t>|</t>
    <phoneticPr fontId="1"/>
  </si>
  <si>
    <t>[[</t>
    <phoneticPr fontId="1"/>
  </si>
  <si>
    <t>《</t>
    <phoneticPr fontId="1"/>
  </si>
  <si>
    <t>》</t>
    <phoneticPr fontId="1"/>
  </si>
  <si>
    <t>&gt;</t>
    <phoneticPr fontId="1"/>
  </si>
  <si>
    <t>**黒</t>
    <rPh sb="2" eb="3">
      <t>クロ</t>
    </rPh>
    <phoneticPr fontId="1"/>
  </si>
  <si>
    <t>]]</t>
    <phoneticPr fontId="1"/>
  </si>
  <si>
    <t>|</t>
    <phoneticPr fontId="1"/>
  </si>
  <si>
    <t>[[</t>
    <phoneticPr fontId="1"/>
  </si>
  <si>
    <t>《</t>
    <phoneticPr fontId="1"/>
  </si>
  <si>
    <t>》</t>
    <phoneticPr fontId="1"/>
  </si>
  <si>
    <t>&gt;</t>
    <phoneticPr fontId="1"/>
  </si>
  <si>
    <t>**赤</t>
    <rPh sb="2" eb="3">
      <t>アカ</t>
    </rPh>
    <phoneticPr fontId="1"/>
  </si>
  <si>
    <t>]]</t>
    <phoneticPr fontId="1"/>
  </si>
  <si>
    <t>|</t>
    <phoneticPr fontId="1"/>
  </si>
  <si>
    <t>[[</t>
    <phoneticPr fontId="1"/>
  </si>
  <si>
    <t>《</t>
    <phoneticPr fontId="1"/>
  </si>
  <si>
    <t>》</t>
    <phoneticPr fontId="1"/>
  </si>
  <si>
    <t>&gt;</t>
    <phoneticPr fontId="1"/>
  </si>
  <si>
    <t>**緑</t>
    <rPh sb="2" eb="3">
      <t>ミドリ</t>
    </rPh>
    <phoneticPr fontId="1"/>
  </si>
  <si>
    <t>]]</t>
    <phoneticPr fontId="1"/>
  </si>
  <si>
    <t>|</t>
    <phoneticPr fontId="1"/>
  </si>
  <si>
    <t>[[</t>
    <phoneticPr fontId="1"/>
  </si>
  <si>
    <t>《</t>
    <phoneticPr fontId="1"/>
  </si>
  <si>
    <t>》</t>
    <phoneticPr fontId="1"/>
  </si>
  <si>
    <t>&gt;</t>
    <phoneticPr fontId="1"/>
  </si>
  <si>
    <t>**多色</t>
    <rPh sb="2" eb="4">
      <t>タショク</t>
    </rPh>
    <phoneticPr fontId="1"/>
  </si>
  <si>
    <t>]]</t>
    <phoneticPr fontId="1"/>
  </si>
  <si>
    <t>|</t>
    <phoneticPr fontId="1"/>
  </si>
  <si>
    <t>[[</t>
    <phoneticPr fontId="1"/>
  </si>
  <si>
    <t>《</t>
    <phoneticPr fontId="1"/>
  </si>
  <si>
    <t>》</t>
    <phoneticPr fontId="1"/>
  </si>
  <si>
    <t>&gt;</t>
    <phoneticPr fontId="1"/>
  </si>
  <si>
    <t>**無色</t>
    <rPh sb="2" eb="4">
      <t>ムショク</t>
    </rPh>
    <phoneticPr fontId="1"/>
  </si>
  <si>
    <t>Reinforce</t>
    <phoneticPr fontId="1"/>
  </si>
  <si>
    <t>Evergreen</t>
    <phoneticPr fontId="1"/>
  </si>
  <si>
    <t>Death Touch</t>
  </si>
  <si>
    <t>P</t>
    <phoneticPr fontId="1"/>
  </si>
  <si>
    <t xml:space="preserve"> </t>
  </si>
  <si>
    <t xml:space="preserve"> </t>
    <phoneticPr fontId="1"/>
  </si>
  <si>
    <t>Evergreen1</t>
    <phoneticPr fontId="1"/>
  </si>
  <si>
    <t>Evergreen2</t>
  </si>
  <si>
    <t>Evergreen3</t>
  </si>
  <si>
    <t>Evergreen4</t>
  </si>
  <si>
    <t>バー</t>
    <phoneticPr fontId="1"/>
  </si>
  <si>
    <t>飛行</t>
    <rPh sb="0" eb="2">
      <t>ヒコウ</t>
    </rPh>
    <phoneticPr fontId="1"/>
  </si>
  <si>
    <t>ディ</t>
    <phoneticPr fontId="1"/>
  </si>
  <si>
    <t>到達</t>
    <rPh sb="0" eb="2">
      <t>トウタツ</t>
    </rPh>
    <phoneticPr fontId="1"/>
  </si>
  <si>
    <t>警戒</t>
    <rPh sb="0" eb="2">
      <t>ケイカイ</t>
    </rPh>
    <phoneticPr fontId="1"/>
  </si>
  <si>
    <t>絆魂</t>
    <rPh sb="0" eb="1">
      <t>キズナ</t>
    </rPh>
    <rPh sb="1" eb="2">
      <t>タマシイ</t>
    </rPh>
    <phoneticPr fontId="1"/>
  </si>
  <si>
    <t>接死</t>
    <rPh sb="0" eb="1">
      <t>セツ</t>
    </rPh>
    <rPh sb="1" eb="2">
      <t>シ</t>
    </rPh>
    <phoneticPr fontId="1"/>
  </si>
  <si>
    <t>先制</t>
    <rPh sb="0" eb="2">
      <t>センセイ</t>
    </rPh>
    <phoneticPr fontId="1"/>
  </si>
  <si>
    <t>速攻</t>
    <rPh sb="0" eb="2">
      <t>ソッコウ</t>
    </rPh>
    <phoneticPr fontId="1"/>
  </si>
  <si>
    <t>トラ</t>
    <phoneticPr fontId="1"/>
  </si>
  <si>
    <t>二段</t>
    <rPh sb="0" eb="2">
      <t>ニダン</t>
    </rPh>
    <phoneticPr fontId="1"/>
  </si>
  <si>
    <t>ブロ</t>
    <phoneticPr fontId="1"/>
  </si>
  <si>
    <t>呪禁</t>
    <rPh sb="0" eb="1">
      <t>ジュ</t>
    </rPh>
    <rPh sb="1" eb="2">
      <t>キン</t>
    </rPh>
    <phoneticPr fontId="1"/>
  </si>
  <si>
    <t>威迫</t>
    <rPh sb="0" eb="2">
      <t>イハク</t>
    </rPh>
    <phoneticPr fontId="1"/>
  </si>
  <si>
    <t>ダメ</t>
    <phoneticPr fontId="1"/>
  </si>
  <si>
    <t>変身</t>
    <rPh sb="0" eb="2">
      <t>ヘンシン</t>
    </rPh>
    <phoneticPr fontId="1"/>
  </si>
  <si>
    <t>合体</t>
    <rPh sb="0" eb="2">
      <t>ガッタイ</t>
    </rPh>
    <phoneticPr fontId="1"/>
  </si>
  <si>
    <t>欠色</t>
    <rPh sb="0" eb="1">
      <t>ケツ</t>
    </rPh>
    <rPh sb="1" eb="2">
      <t>ショク</t>
    </rPh>
    <phoneticPr fontId="1"/>
  </si>
  <si>
    <t>収斂</t>
    <rPh sb="0" eb="2">
      <t>シュウレン</t>
    </rPh>
    <phoneticPr fontId="1"/>
  </si>
  <si>
    <t xml:space="preserve"> </t>
    <phoneticPr fontId="1"/>
  </si>
  <si>
    <t>**</t>
    <phoneticPr fontId="1"/>
  </si>
  <si>
    <t>追い討ち/Aggravated Assault</t>
  </si>
  <si>
    <t>稲妻の連鎖/Chain Lightning</t>
  </si>
  <si>
    <t>聖別されたスフィンクス/Consecrated Sphinx</t>
  </si>
  <si>
    <t>対抗呪文/Counterspell</t>
  </si>
  <si>
    <t>暗黒の儀式/Dark Ritual</t>
  </si>
  <si>
    <t>忠臣/Loyal Retainers</t>
  </si>
  <si>
    <t>大渦の脈動/Maelstrom Pulse</t>
  </si>
  <si>
    <t>否定の契約/Pact of Negation</t>
  </si>
  <si>
    <t>名誉回復/Vindicate</t>
  </si>
  <si>
    <t>神の怒り/Wrath of God</t>
  </si>
  <si>
    <t>Masterpiece</t>
  </si>
  <si>
    <t>Haste</t>
    <phoneticPr fontId="1"/>
  </si>
  <si>
    <t>Whenever this creature attacks, it gets +1/+0 until end of turn.Activate 1: This creature gains Prevent Damage until end of turn. Lose 1 life.</t>
  </si>
  <si>
    <t>First StrikeWhen this creature enters the battlefield, it Explores 1.</t>
  </si>
  <si>
    <t>While you control a Dinosaur, this creature gains Double Strike.</t>
  </si>
  <si>
    <t>When this creature enters the battlefield, gain 6 life.</t>
  </si>
  <si>
    <t>When this creature enters the battlefield, you may fetch the next card named Legion Conquistador from your library into your hand.</t>
  </si>
  <si>
    <t>When this creature enters the battlefield, create a 1/1 Vampire token with lifelink.</t>
  </si>
  <si>
    <t>VigilanceActivate 2: Deals damage equal to its Toughness to the first creature your opponent controls with Defender, Vigilance or Reach.</t>
  </si>
  <si>
    <t>Whenever this creature attacks, disable the first creature your opponent controls until the end of the turn.</t>
  </si>
  <si>
    <t>Destroy an opponent’s nonland support.</t>
  </si>
  <si>
    <t>Destroy target creature with power 6 or greater</t>
  </si>
  <si>
    <t>You gain 6 life.Draw a card.</t>
  </si>
  <si>
    <t>Enrage: All creatures you control gets +1/+1.</t>
  </si>
  <si>
    <t>FlyingActivate 2: Your first other Vampire gets +2/+0 and Flying until end of turn.</t>
  </si>
  <si>
    <t>First StrikeWhen this creature dies, if there are 5 or more white gems, all your creatures gets +1/+1.</t>
  </si>
  <si>
    <t>Activate White 2: This creature gains Vigilance until end of turn. Lose 1 life.Activate Black 2: This creature gains Flying until end of turn. Lose 1 life.</t>
  </si>
  <si>
    <t>FlyingWhen this creature enters the battlefield, another target creature you control gets +1/+1 and gains flying until end of turn.</t>
  </si>
  <si>
    <t>Defender. While this creature is on the battlefield under your control, Dinosaurs cards in your hand cost 2 less.</t>
  </si>
  <si>
    <t>Create 2 1/1 White Vampire creature tokens with Lifelink.</t>
  </si>
  <si>
    <t>Target creature gains Prevent Damage until the beginning of your next turn. Pick one of the next 2 cards of your library. Fetch that card and destroy the other.</t>
  </si>
  <si>
    <t>The first creature you control gets +2/+2 until end of turn. If it’s a Vampire, it gains First Strike untilend of turn.</t>
  </si>
  <si>
    <t>VigilanceWhen this creature enters the battlefield, return the first creature from your graveyard with mana cost 8 or less to the battlefield, then reinforce the last other Vampire you control.</t>
  </si>
  <si>
    <t>Double StrikeWhenever this creature attacks, other creatures you control gains Double Strike until end of turn.</t>
  </si>
  <si>
    <t>FlyingWhile this creature is on the battlefield, creatures your opponent control enters the battlefield Disabled until the beginning of your opponent’s next turn.</t>
  </si>
  <si>
    <t>At the beginning of each player turn, that player gains 5 life and his or her opponent loses 5 life.</t>
  </si>
  <si>
    <t>When this support enters the board, exile target creature. While this support is on the board, increase the cost of creatures in your opponent's hand by 2. When this support is destroyed, your opponent draws a card.</t>
  </si>
  <si>
    <t>While this support is on the board, creatures your opponent controls have &amp;#8220;When this creature attacks, convert 4 gems to your planeswalker colors, exile this creature and, at the end of turn, destroy Settle the Wreckage&amp;#8221;.</t>
  </si>
  <si>
    <t>While this creature is on the battlefield, whenever a non-token Vampire you control attacks, create a 1/1 White Vampire creature token with Lifelink for each time that vampire is reinforced.</t>
  </si>
  <si>
    <t>When this creature enters the battlefield, destroy all non-Dinosaur creatures.</t>
  </si>
  <si>
    <t>When this support enters the board, create a 1/1 White Vampire token with lifelink.When you attack with a creature reinforced two or more times, transform this support.</t>
  </si>
  <si>
    <t>At the begining of your turn convert 2 gems to white. Activate 2 White:Create 2 1/1 white Vampire creature tokens with Lifelink.</t>
  </si>
  <si>
    <t>When this creature enters the battlefield, find 2 Treasures.</t>
  </si>
  <si>
    <t>While you control another Merfolk, this creature gains Flying.</t>
  </si>
  <si>
    <t>When this creature enters the battlefield, if you Raided, discard a card and draw a card.</t>
  </si>
  <si>
    <t>When this creature enters the battlefield, it Explores 1.</t>
  </si>
  <si>
    <t>When this creature enters the battlefield, target creature is disabled until the beginning of your next turn.</t>
  </si>
  <si>
    <t>Return target creature to its owner’s hand and find a Treasure.</t>
  </si>
  <si>
    <t>Target creature you control gains Hexproof and gets +0/+3 until the start of your next turn.</t>
  </si>
  <si>
    <t>Target creature gains Flying and gets +2/+2.</t>
  </si>
  <si>
    <t>Return the first creature your opponent controls to its owner's hand. If the creature cost was 10 or less, draw a card.</t>
  </si>
  <si>
    <t>Draw 2 cards and find a Treasure.</t>
  </si>
  <si>
    <t>Exile target creature you control, then return it to the battlefield under its owner’s control. If you control a Pirate, draw a card.</t>
  </si>
  <si>
    <t>When this creature enters the battlefield, fetch the first Vehicle card from your library.</t>
  </si>
  <si>
    <t>Unblockable. Whenever a Merfolk enters the battlefield under your control, this creature gets +1/+1 until end of turn.</t>
  </si>
  <si>
    <t>When this creature dies, if there are 6 or more blue gems, draw 3 cards.</t>
  </si>
  <si>
    <t>When this creature enters the battlefield, if you Raided, it gets +2/+2.</t>
  </si>
  <si>
    <t>When this creature enters the battlefield, your opponent's creatures are disabled until end of turn.</t>
  </si>
  <si>
    <t>Discard a card unless you Raided. Draw 3 cards.</t>
  </si>
  <si>
    <t>Whenever a Pirate enters the battlefield under your control, reduce this spell's mana cost by 3.Drain 8 mana from the first card in your opponent’s hand.</t>
  </si>
  <si>
    <t>Whenever a nontoken Merfolk creature enters the battlefield under your control, create a 1/1 Merfolk token with hexproof and this support loses 1 shield.</t>
  </si>
  <si>
    <t>Creatures you control with Flying get +1/+1.</t>
  </si>
  <si>
    <t>Activate 4: Unblockable until end of turn.Whenever this creature causes combat damage to your opponent, discard a card and draw a card.</t>
  </si>
  <si>
    <t>When this creature deals damage to your opponent, increase the mana cost of the lower half of your opponent’s hand by 3.</t>
  </si>
  <si>
    <t>Activate 3: Your buffed creatures gains Unblockable until end of turn.</t>
  </si>
  <si>
    <t>Activate 3 Blue: This creature gains &amp;#8220;When this creature dies, drain all the mana from the first spell in your opponent's hand.&amp;#8221; until the start of your turn.</t>
  </si>
  <si>
    <t>Draw 3 cards.If you have 6 cards in your hand, each card in your hand gains 3 mana.</t>
  </si>
  <si>
    <t>Return all creatures and nonland supports your opponent controls to their owner’s hands and increase their cost by 2. If there is no room in your opponent’s hand, destroy them.</t>
  </si>
  <si>
    <t>When this support enters the battlefield, all creatures you control and all creatures in your hand gain the Merfolk, Vampire, Pirate and Dinosaur subtypes.When this support is destroyed, draw a card.</t>
  </si>
  <si>
    <t>While you have another Merfolk in the battlefield, your opponent's spells cost 5 more mana.</t>
  </si>
  <si>
    <t>Drain all mana from the first card in your opponent’s hand and find all 4 Treasures.</t>
  </si>
  <si>
    <t>At the beginning of your turn, pick one from the top two cards of your library. Fetch that card and destroy the other.At the end of your turn, if there are 7 or more cards in your graveyard, transform this support.</t>
  </si>
  <si>
    <t>At the begining of your turn convert 2 gems to blue. Activate 2 Blue:Fetch the first spell or nonland support from your library, it gains 3 man</t>
  </si>
  <si>
    <t>When this creature enters the battlefield, if you Raided, your opponent discards a card.</t>
  </si>
  <si>
    <t>This creature can’t attack unless you control a support.</t>
  </si>
  <si>
    <t>When this creature dies, find a Treasure.</t>
  </si>
  <si>
    <t>Whenever a creature you control Explores, the first creature your opponent controls gets -3/-3 until end of turn.</t>
  </si>
  <si>
    <t>When this creature enters the battlefield, it Explores 2.</t>
  </si>
  <si>
    <t>When this creature dies, your opponent finds 2 Treasures.</t>
  </si>
  <si>
    <t>Destroy target creature and find 2 Treasures.</t>
  </si>
  <si>
    <t>Destroy the last creature you control and draw 2 cards.</t>
  </si>
  <si>
    <t>Your opponent discards 2 cards. If you Raided, find a Treasure.</t>
  </si>
  <si>
    <t>When this creature dies, if there are 4 or more black gems, your opponent loses 4 life and you gain 4 life.</t>
  </si>
  <si>
    <t>When this creature dies, if you control a Vampire reinforced 2 or more times, return this creature from your graveyard to your hand. It costs 3 less.</t>
  </si>
  <si>
    <t>When this creature enters the battlefield, exile the last noncreature card from your opponent’s hand.When this creature dies, your opponent draws a card.</t>
  </si>
  <si>
    <t>Activate 1: The first other creature you control is destroyed and you find 2 Treasures.At the end of your turn, if you control more than 3 Treasures, draw a card.</t>
  </si>
  <si>
    <t>Whenever this creature attacks, your opponent loses 2 life. If this creature is reinforced at least 2 times, your opponent loses 4 life instead.</t>
  </si>
  <si>
    <t>The opponent discards the first noncreature card from hand.</t>
  </si>
  <si>
    <t>Return a Pirate, Vampire, Dinosaur and Merfolk from your graveyard to your hand.You lose 2 life for each card returned this way and each card gains 3 mana.</t>
  </si>
  <si>
    <t>Destroy target non-Merfolk creature.</t>
  </si>
  <si>
    <t>Whenever your opponent discards a card, that player loses 3 life.At the end of your turn, if you Raided, your opponent discards a card.</t>
  </si>
  <si>
    <t>When this creature enters the battlefield, your opponent loses 1 life for each Vampire you control. Then that player loses 1 life for each time those Vampires were reinforced.</t>
  </si>
  <si>
    <t>Activate 3 Black: Exile the last 2 cards from your opponent’s graveyard. Then this creature Explores 1.</t>
  </si>
  <si>
    <t>Whenever this creature attacks, if you control another nontoken Pirate, you are drained of 3 mana and create a 2/2 Black Pirate token with Menace.</t>
  </si>
  <si>
    <t>Exile target creature. Your opponent loses 2 life. You gain 2 life.</t>
  </si>
  <si>
    <t>Whenever a creature your opponent controls dies, find a Treasure. At the beginning of your turn, if you control 3 or more treasures, all cards in your hand gains 1 mana.</t>
  </si>
  <si>
    <t>Trap 3 Blue: Draw a card. This support loses 1 Shield.Trap 3 Red: Your opponent loses 3 life. This support loses 1 Shield.</t>
  </si>
  <si>
    <t>When this creature enters the battlefield, you lose X life and your opponent loses X life times 2, where X is the number of black gems.</t>
  </si>
  <si>
    <t>Whenever this creature attacks, your opponent loses X life and you gain X life, where X is the number of times your Vampires have been reinforced.</t>
  </si>
  <si>
    <t>Activate 2: Lose 5 life and draw 2 cards.At the end of your turn, if you lost 20 or more life this game, transform this support.</t>
  </si>
  <si>
    <t>At the begining of your turn convert 2 gems to black. Activate 1 Black:Destroy the last creature you control and gain life equal to its toughness times 2.</t>
  </si>
  <si>
    <t>Activate 2: This creature gets +1/+0 until end of turn.</t>
  </si>
  <si>
    <t>When this creature enters the battlefield, if you Raided, it deals 3 damage to target creature or planeswalker.</t>
  </si>
  <si>
    <t>Enrage: Deals 3 damage to your opponent.</t>
  </si>
  <si>
    <t>While you control another Dinosaur, this creature gets +X/+0 and has Trample.</t>
  </si>
  <si>
    <t>Whenever this creature attacks, if you control a Dinosaur, this creature receives +1/+1 until end of turn.</t>
  </si>
  <si>
    <t>Deals 3 damage to target creature. If you Raided, deals 6 damage instead.</t>
  </si>
  <si>
    <t>Deals 1 damage to target creature you control. That creature gains Trample until end of turn. Draw a card.</t>
  </si>
  <si>
    <t>Target creature gains Haste and gets +2/+2.</t>
  </si>
  <si>
    <t>Deals 4 damage to target creature or planeswalker.</t>
  </si>
  <si>
    <t>Menace.When this creature dies, if there are 5 or more red gems, it deals 3 damage to the first 2 creatures your opponent controls.</t>
  </si>
  <si>
    <t>Activate 2: Deal 1 damage to your opponent's planeswalker for each Pirate you control.</t>
  </si>
  <si>
    <t>While this creature is on the battlefield, reduce the cost of the Dinosaurs in your hand by 2. Activate 1: Your Dinosaurs gain Haste until end of turn.</t>
  </si>
  <si>
    <t>Enrage: Create a 3/3 green Dinosaur creature token with Trample.</t>
  </si>
  <si>
    <t>When this creature enters the battlefield, find a Treasure.</t>
  </si>
  <si>
    <t>Deals 2 damage to each non-Pirate.</t>
  </si>
  <si>
    <t>Whenever this support loses 1 shield, deal 1 damage to the first creature an opponent controls.</t>
  </si>
  <si>
    <t>While this support is on the board, the first creature your opponent controls has Unblockable. At the end of your turn, find a Treasure.</t>
  </si>
  <si>
    <t>Activate 5 Red: Gain control of the first creature your opponent controls until end of turn. That creature gains Haste until end of turn.</t>
  </si>
  <si>
    <t>Menace. While this creature is on the battlefield, your opponent can’t gain life.Whenever another creature enters the battlefield, deal 1 damage to that creature’s controller.</t>
  </si>
  <si>
    <t>When this creature enters the battlefield, discard 2 cards then draw 2 cards.If the last two cards in your hand share a creature type, this creature gets +2/+2.</t>
  </si>
  <si>
    <t>When this creature enters the battlefield, if you Raided, destroy 2 blocks of 3&amp;#215;3 gems.</t>
  </si>
  <si>
    <t>Whenever this creature attacks, it gets +X/+Y until end of turn, where X is the power and Y is the toughness of the first other creature you control.</t>
  </si>
  <si>
    <t>Deals 4 damage to target player. If you Raided and there are 4 or more red gems, return this spell to your hand.</t>
  </si>
  <si>
    <t>Whenever you play a card that costs 15 or more mana, fetch the next card that costs 10 or less from your library. It gains full mana and this support loses 1 shield.</t>
  </si>
  <si>
    <t>When this creature enters the battlefield, it deals 3 damage to your opponent and 3 damage to target creature.</t>
  </si>
  <si>
    <t>Whenever this creature attacks, find a Treasure.Whenever a Treasure enters the board, Pirates you control get +X/+0 until end of turn where X is the number of Treasures you control.</t>
  </si>
  <si>
    <t>Deals 10 damage to each creature and destroy all the gems.</t>
  </si>
  <si>
    <t>At the beginning of your turn, draw a card. At the end of your turn, discard your last card.At the beginning of your opponent's turn, if you cast 3 or more cards last turn, transform this support.</t>
  </si>
  <si>
    <t>At the begining of your turn convert 2 gems to red. Activate 2 Red:Deals 3 damage to the last creature your opponent controls.</t>
  </si>
  <si>
    <t>Whenever this creature attacks, if your opponent controls a creature with Defender, this creature gets +1/+1 until end of turn.</t>
  </si>
  <si>
    <t>When this creature enters the battlefield, target Merfolk you control gets +1/+1.</t>
  </si>
  <si>
    <t>Activate 1: This creature gets +1/+1.</t>
  </si>
  <si>
    <t>Enrage: Gain 2 life.</t>
  </si>
  <si>
    <t>Target creature gets +3/+3 and gains Trample until end of turn.</t>
  </si>
  <si>
    <t>Target creature gets +5/+5 and gains Berserk until end of turn.</t>
  </si>
  <si>
    <t>Destroy a support controlled by your opponent. Draw a card.</t>
  </si>
  <si>
    <t>While this support is on the board, the first creature you control gets +1/+1.At the beginning of your turn, convert 2 gems to your planeswalker colors.</t>
  </si>
  <si>
    <t>While you control a Dinosaur, this creature gets +2/+2.Activate 1: Convert 3 gems to green.</t>
  </si>
  <si>
    <t>When this creature dies, if there are 8 or more green gems, your first creature gets +5/+5 and gains trample until end of turn.</t>
  </si>
  <si>
    <t>While you control another Merfolk or a blue support, this creature gets +1/+1.</t>
  </si>
  <si>
    <t>Enrage: Convert 2 gems to your planeswalker colors.</t>
  </si>
  <si>
    <t>Other Dinosaurs you control get +1/+1.Activate 1: Creates a 3/3 Dinosaur creature token with Trample.</t>
  </si>
  <si>
    <t>When this creature enters the battlefield, the first and second Merfolks on the battlefield under your control gets +1/+1.</t>
  </si>
  <si>
    <t>Target creature gets +1/+1. The first Merfolk you control, gets +1/+1.</t>
  </si>
  <si>
    <t>While you control a Dinosaur, this spell costs 2 less.The first creature you control gets +1/+1 and deals damage equals to its power to the first creature your opponent controls, then that creature deals damage equal to its power to your creature.</t>
  </si>
  <si>
    <t>While this support is on the board, creatures you control have “Whenever an opponent casts a spell on this creature, draw a card and Shapers' Sanctuary loses 1 shield.”</t>
  </si>
  <si>
    <t>When this creature enters the battlefield or attacks, exile the top card from your opponent's graveyard. If the exiled card is a creature, you gain 2 life. If it’s a spell or support, this creature gets +1/+1.</t>
  </si>
  <si>
    <t>Whenever you cast a spell or support, this creature gets +1/+1.</t>
  </si>
  <si>
    <t>Whenever this creature deals combat damage, it Explores 1.</t>
  </si>
  <si>
    <t>Enrage: Draw a card.</t>
  </si>
  <si>
    <t>Whenever a creature you control explores, this creature gets +1/+1 and you gain 3 life.</t>
  </si>
  <si>
    <t>Fetch the next Dinosaur card from your library and convert 3 gems to green.</t>
  </si>
  <si>
    <t>Can’t have it’s mana drained or raised.</t>
  </si>
  <si>
    <t>Whenever this or another creature enters the battlefield under your control, you gain life equal to its toughness.</t>
  </si>
  <si>
    <t>When this support enters the board, pick one of the first 4 creature cards of your library. Fetch that card and destroy the others. That card gains 3 mana. At the end of your turn, if you control three or more creatures, transform this support.</t>
  </si>
  <si>
    <t>At the beginning of your turn, convert X gems to green, where X is the number of creatures you control times 2.</t>
  </si>
  <si>
    <t>When this creature enters the battlefield, it gets +1/+1 for each support you control. Activate 1: Find a Treasure.</t>
  </si>
  <si>
    <t>When this creature enters the battlefield, move target creature your opponent controls to your hand.When this creature dies, your opponent draws 2 cards.</t>
  </si>
  <si>
    <t>Whenever this creature attacks, it gets +1/+1 until end of turn for each other Pirate you control.</t>
  </si>
  <si>
    <t>When this creature enters the battlefield, it deals 1 damage to each other creature.</t>
  </si>
  <si>
    <t>While this creature is on the battlefield, other Dinosaurs you control have Haste.When this creature enters the battlefield, create a 3/3 green Dinosaur token with Trample.</t>
  </si>
  <si>
    <t>While this creature is on the battlefield, whenever a creature you control attacks, it gains +X/+0 where X is the difference between its toughness and its power until end of turn.</t>
  </si>
  <si>
    <t>Create a 1/1 White Vampire creature token with lifelink. If you control two or more Vampires, reinforce all your creatures.</t>
  </si>
  <si>
    <t>Activate 1: Destroy your opponent's last creature. You lose 5 life.</t>
  </si>
  <si>
    <t>Activate 2: The first creature you control gets +2/+2.At the end of the turn, if you control a buffed creature, draw a card.</t>
  </si>
  <si>
    <t>When this creature enters the battlefield, draw a card for each creature you control, then this creature gets +X/+X, where X is equal to two times the amount of cards in your hand.</t>
  </si>
  <si>
    <t>While this creature is on the battlefield, other Pirates you control get +2/+2.When this creature deals damage, if you control 2 or more Pirates, gain control of the first creature your opponent controls.</t>
  </si>
  <si>
    <t>Whenever this creature deals damage, the first Dinosaur from your hand that is not Gishath, Sun’s Avatar gains full mana.</t>
  </si>
  <si>
    <t>Crew 4.</t>
  </si>
  <si>
    <t>At the beginning of your turn, convert 2 gems to your opponent's planeswalker colors.When this support is destroyed, destroy a Land your opponent controls, convert 3 gems to your planeswalker colors, then convert 3 gems to your opponent planeswalker colors.</t>
  </si>
  <si>
    <t>When this support enters the battlefield, target opponent loses 2 life and you gain 2 life.Activate 1: Convert 3 colored gems to Loyalty gems.</t>
  </si>
  <si>
    <t>While this support is on the battlefield, your first creature gets +2/+1.Whenever a nontoken Pirate enters the battlefield under your control, if this support is in your hand, reduce its mana cost by 2.</t>
  </si>
  <si>
    <t>At the beginning of your turn, convert 2 gems of your opponent's planeswalker colors to gems of other colors.</t>
  </si>
  <si>
    <t>At the end of your turn, discard the last card from your hand. When you do, this support deals 2 damage to your opponent’s first creature.</t>
  </si>
  <si>
    <t>Activate 2: If you have 3 or more creatures that share a type in your deck, convert 3 gems to your planeswalker colors.</t>
  </si>
  <si>
    <t>While this support is on the board, your first creature gets +2/+0 and &amp;#8220;Whenever this creature deals combat damage, find a Treasure.&amp;#8221;</t>
  </si>
  <si>
    <t>Activate 2: Draw a card, then this support loses 1 Shield.When Sentinel Totem is destroyed, exile all cards from all graveyards.</t>
  </si>
  <si>
    <t>Crew 2.Whenever this creature deals combat damage, your opponent discards a card. While this creature is on the battlefield, other Pirates you control get +2/+0.</t>
  </si>
  <si>
    <t>Crew 4. When this support enters the board, create a 4/6 Vehicle token with “When this creature attacks, Conqueror’s Galleon gains 1 shield.”</t>
  </si>
  <si>
    <t>At the begining of your turn convert 2 gems to your planeswalker colors. Activate 1 Red:Discard a card,then draw a card. Activate 1 Blue:Draw a card. Activate 1 Black:Return the last Creature card in your graveyard to your hand.</t>
  </si>
  <si>
    <t>When this support enters the board, create 2 0/2 Plant creature tokens with Defender and Prevent Damage for your opponent.Your first creature gets +2/+1.Whenever your first creature deals combat damage, transform this support.</t>
  </si>
  <si>
    <t>At the begining of your turn convert 3 gems to your planeswalker colors. Then,repeat this effect.</t>
  </si>
  <si>
    <t>Your spells cost 1 less to cast.Whenever you cast a spell, this support gains 1 shield.</t>
  </si>
  <si>
    <t>At the begining of your turn convert 2 gems to your planeswalker colors. Whenever you cast a spell that costs 9 or more mana, return that spell to your hand with 6 mana, and this support loses 1 shield.</t>
  </si>
  <si>
    <t>Activate 2: Convert 2 gems to your planeswalker colors.At the end of your turn, if there are 8 or more gems of one of your planeswalker colors, transform this support.</t>
  </si>
  <si>
    <t>At the begining of your turn convert 2 gems to Loyality Gems. While this support is on the battlefield, your opponent's first creature has its power reduced to 0. At the end of the opponent's turn, if he controls a creature with power equal to 0, this support loses 1 shield.</t>
  </si>
  <si>
    <t>Activate 2: Gain 1 shield.At the end of your turn, if Treasure Map has 4 or more shield, transform this support and find 2 Treasures.</t>
  </si>
  <si>
    <t>At the begining of your turn convert 2 gems to Loyality Gems. Whenever a Treasure you control is destroyed. draw a card and this support loses 1 shield.</t>
  </si>
  <si>
    <t>Crew 2.Whenever a creature you control Explores, this creature gets +2/+2.</t>
  </si>
  <si>
    <t>While this support is in play, your opponent's planeswalker can't activate Loyalty abilities.At the end of your opponent's turn, this support loses 1 shield.</t>
  </si>
  <si>
    <t>At the beginning of your turn, convert 2 colored gems to Loyalty gems.Instead, if you have at least 3 creatures that share a type in your deck, convert 3 gems to your planeswalker colors.</t>
  </si>
  <si>
    <t>While this support is on the board, if you have 3 or more creatures that share a type in your deck, all your creatures gets +2/+2. Whenever a creature enters the battlefield under your control, if you have 3 or more creatures that share a type in your deck, draw a card.</t>
  </si>
  <si>
    <t>Adanto Vanguard</t>
  </si>
  <si>
    <t>Emissary of Sunrise</t>
  </si>
  <si>
    <t>Imperial Lancer</t>
  </si>
  <si>
    <t>Inspiring Cleric</t>
  </si>
  <si>
    <t>Legion Conquistador</t>
  </si>
  <si>
    <t>Paladin of the Bloodstained</t>
  </si>
  <si>
    <t>Steadfast Armasaur</t>
  </si>
  <si>
    <t>Territorial Hammerskull</t>
  </si>
  <si>
    <t>Demystify</t>
  </si>
  <si>
    <t>Legion's Judgment</t>
  </si>
  <si>
    <t>Ritual of Rejuvenation</t>
  </si>
  <si>
    <t>Bellowing Aegisaur</t>
  </si>
  <si>
    <t>Duskborne Skymarcher</t>
  </si>
  <si>
    <t>Encampment Keeper</t>
  </si>
  <si>
    <t>Glorifier of Dusk</t>
  </si>
  <si>
    <t>Imperial Aerosaur</t>
  </si>
  <si>
    <t>Kinjalli's Caller</t>
  </si>
  <si>
    <t>Queen's Commission</t>
  </si>
  <si>
    <t>Sheltering Light</t>
  </si>
  <si>
    <t>Vampire's Zeal</t>
  </si>
  <si>
    <t>Bishop of Rebirth</t>
  </si>
  <si>
    <t>Goring Ceratops</t>
  </si>
  <si>
    <t>Kinjalli's Sunwing</t>
  </si>
  <si>
    <t>Axis of Mortality</t>
  </si>
  <si>
    <t>Ixalan's Binding</t>
  </si>
  <si>
    <t>Settle the Wreckage</t>
  </si>
  <si>
    <t>Mavren Fein, Dusk Apostle</t>
  </si>
  <si>
    <t>Wakening Sun's Avatar</t>
  </si>
  <si>
    <t>Legion's Landing</t>
  </si>
  <si>
    <t>Adanto, the First Fort</t>
  </si>
  <si>
    <t>Prosperous Pirates</t>
  </si>
  <si>
    <t>Shaper Apprentice</t>
  </si>
  <si>
    <t>Shipwreck Looter</t>
  </si>
  <si>
    <t>Siren Lookout</t>
  </si>
  <si>
    <t>Watertrap Weaver</t>
  </si>
  <si>
    <t>Depths of Desire</t>
  </si>
  <si>
    <t>Dive Down</t>
  </si>
  <si>
    <t>One With the Wind</t>
  </si>
  <si>
    <t>Perilous Voyage</t>
  </si>
  <si>
    <t>Pirate's Prize</t>
  </si>
  <si>
    <t>Siren's Ruse</t>
  </si>
  <si>
    <t>Deadeye Quartermaster</t>
  </si>
  <si>
    <t>River Sneak</t>
  </si>
  <si>
    <t>Shore Keeper</t>
  </si>
  <si>
    <t>Storm Fleet Aerialist</t>
  </si>
  <si>
    <t>Tempest Caller</t>
  </si>
  <si>
    <t>Chart a Course</t>
  </si>
  <si>
    <t>Lookout's Dispersal</t>
  </si>
  <si>
    <t>Deeproot Waters</t>
  </si>
  <si>
    <t>Favorable Winds</t>
  </si>
  <si>
    <t>Daring Saboteur</t>
  </si>
  <si>
    <t>Fleet Swallower</t>
  </si>
  <si>
    <t>Herald of Secret Streams</t>
  </si>
  <si>
    <t>Siren Stormtamer</t>
  </si>
  <si>
    <t>Overflowing Insight</t>
  </si>
  <si>
    <t>River's Rebuke</t>
  </si>
  <si>
    <t>Arcane Adaptation</t>
  </si>
  <si>
    <t>Kopala, Warden of Waves</t>
  </si>
  <si>
    <t>Spell Swindle</t>
  </si>
  <si>
    <t>Search for Azcanta</t>
  </si>
  <si>
    <t>Azcanta, the Sunken Ruin</t>
  </si>
  <si>
    <t>Deadeye Tormentor</t>
  </si>
  <si>
    <t>Desperate Castaways</t>
  </si>
  <si>
    <t>Dire Fleet Hoarder</t>
  </si>
  <si>
    <t>Dire Fleet Interloper</t>
  </si>
  <si>
    <t>Lurking Chupacabra</t>
  </si>
  <si>
    <t>Queen's Agent</t>
  </si>
  <si>
    <t>Seekers' Squire</t>
  </si>
  <si>
    <t>Wanted Scoundrels</t>
  </si>
  <si>
    <t>Contract Killing</t>
  </si>
  <si>
    <t>Costly Plunder</t>
  </si>
  <si>
    <t>Heartless Pillage</t>
  </si>
  <si>
    <t>Blight Keeper</t>
  </si>
  <si>
    <t>Deathless Ancient</t>
  </si>
  <si>
    <t>Kitesail Freebooter</t>
  </si>
  <si>
    <t>Ruthless Knave</t>
  </si>
  <si>
    <t>Vicious Conquistador</t>
  </si>
  <si>
    <t>Duress</t>
  </si>
  <si>
    <t>Grim Captain's Call</t>
  </si>
  <si>
    <t>Walk the Plank</t>
  </si>
  <si>
    <t>Raiders' Wake</t>
  </si>
  <si>
    <t>Bishop of the Bloodstained</t>
  </si>
  <si>
    <t>Deadeye Tracker</t>
  </si>
  <si>
    <t>Fathom Fleet Captain</t>
  </si>
  <si>
    <t>Vraska's Contempt</t>
  </si>
  <si>
    <t>Revel in Riches</t>
  </si>
  <si>
    <t>Sword-Point Diplomacy</t>
  </si>
  <si>
    <t>Dire Fleet Ravager</t>
  </si>
  <si>
    <t>Sanctum Seeker</t>
  </si>
  <si>
    <t>Arguel's Blood Fast</t>
  </si>
  <si>
    <t>Temple of Aclazotz</t>
  </si>
  <si>
    <t>Brazen Buccaneers</t>
  </si>
  <si>
    <t>Fathom Fleet Firebrand</t>
  </si>
  <si>
    <t>Nest Robber</t>
  </si>
  <si>
    <t>Storm Fleet Pyromancer</t>
  </si>
  <si>
    <t>Sun-Crowned Hunters</t>
  </si>
  <si>
    <t>Thrash of Raptors</t>
  </si>
  <si>
    <t>Tilonalli's Knight</t>
  </si>
  <si>
    <t>Firecannon Blast</t>
  </si>
  <si>
    <t>Rile</t>
  </si>
  <si>
    <t>Swashbuckling</t>
  </si>
  <si>
    <t>Unfriendly Fire</t>
  </si>
  <si>
    <t>Charging Monstrosaur</t>
  </si>
  <si>
    <t>Fire Shrine Keeper</t>
  </si>
  <si>
    <t>Lightning-Rig Crew</t>
  </si>
  <si>
    <t>Otepec Huntmaster</t>
  </si>
  <si>
    <t>Raptor Hatchling</t>
  </si>
  <si>
    <t>Rigging Runner</t>
  </si>
  <si>
    <t>Wily Goblin</t>
  </si>
  <si>
    <t>Fiery Cannonade</t>
  </si>
  <si>
    <t>Makeshift Munitions</t>
  </si>
  <si>
    <t>Trove of Temptation</t>
  </si>
  <si>
    <t>Captivating Crew</t>
  </si>
  <si>
    <t>Rampaging Ferocidon</t>
  </si>
  <si>
    <t>Rowdy Crew</t>
  </si>
  <si>
    <t>Storm Fleet Arsonist</t>
  </si>
  <si>
    <t>Tilonalli's Skinshifter</t>
  </si>
  <si>
    <t>Repeating Barrage</t>
  </si>
  <si>
    <t>Sunbird's Invocation</t>
  </si>
  <si>
    <t>Burning Sun's Avatar</t>
  </si>
  <si>
    <t>Captain Lannery Storm</t>
  </si>
  <si>
    <t>Star of Extinction</t>
  </si>
  <si>
    <t>Vance's Blasting Cannons</t>
  </si>
  <si>
    <t>Spitfire Bastion</t>
  </si>
  <si>
    <t>Colossal Dreadmaw</t>
  </si>
  <si>
    <t>Deeproot Warrior</t>
  </si>
  <si>
    <t>Ixalli's Diviner</t>
  </si>
  <si>
    <t>Jade Guardian</t>
  </si>
  <si>
    <t>Jungle Delver</t>
  </si>
  <si>
    <t>Ravenous Daggertooth</t>
  </si>
  <si>
    <t>Crash the Ramparts</t>
  </si>
  <si>
    <t>Emergent Growth</t>
  </si>
  <si>
    <t>Slice in Twain</t>
  </si>
  <si>
    <t>New Horizons</t>
  </si>
  <si>
    <t>Drover of the Mighty</t>
  </si>
  <si>
    <t>Ixalli's Keeper</t>
  </si>
  <si>
    <t>Kumena's Speaker</t>
  </si>
  <si>
    <t>Merfolk Branchwalker</t>
  </si>
  <si>
    <t>Ranging Raptors</t>
  </si>
  <si>
    <t>Thundering Spineback</t>
  </si>
  <si>
    <t>Vineshaper Mystic</t>
  </si>
  <si>
    <t>River Heralds' Boon</t>
  </si>
  <si>
    <t>Savage Stomp</t>
  </si>
  <si>
    <t>Shapers' Sanctuary</t>
  </si>
  <si>
    <t>Deathgorge Scavenger</t>
  </si>
  <si>
    <t>Deeproot Champion</t>
  </si>
  <si>
    <t>Emperor's Vanguard</t>
  </si>
  <si>
    <t>Ripjaw Raptor</t>
  </si>
  <si>
    <t>Wildgrowth Walker</t>
  </si>
  <si>
    <t>Commune with Dinosaurs</t>
  </si>
  <si>
    <t>Carnage Tyrant</t>
  </si>
  <si>
    <t>Verdant Sun's Avatar</t>
  </si>
  <si>
    <t>Growing Rites of Itlimoc</t>
  </si>
  <si>
    <t>Itlimoc, Cradle of the Sun</t>
  </si>
  <si>
    <t>Deadeye Plunderers</t>
  </si>
  <si>
    <t>Hostage Taker</t>
  </si>
  <si>
    <t>Dire Fleet Captain</t>
  </si>
  <si>
    <t>Raging Swordtooth</t>
  </si>
  <si>
    <t>Regisaur Alpha</t>
  </si>
  <si>
    <t>Belligerent Brontodon</t>
  </si>
  <si>
    <t>Call to the Feast</t>
  </si>
  <si>
    <t>Vona, Butcher of Magan</t>
  </si>
  <si>
    <t>Sky Terror</t>
  </si>
  <si>
    <t>Shapers of Nature</t>
  </si>
  <si>
    <t>Tishana, Voice of Thunder</t>
  </si>
  <si>
    <t>Admiral Beckett Brass</t>
  </si>
  <si>
    <t>Gishath, Sun's Avatar</t>
  </si>
  <si>
    <t>Dusk Legion Dreadnought</t>
  </si>
  <si>
    <t>Field of Ruin</t>
  </si>
  <si>
    <t>Hierophant's Chalice</t>
  </si>
  <si>
    <t>Pirate's Cutlass</t>
  </si>
  <si>
    <t>Unknown Shores</t>
  </si>
  <si>
    <t>Elaborate Firecannon</t>
  </si>
  <si>
    <t>Pillar of Origins</t>
  </si>
  <si>
    <t>Prying Blade</t>
  </si>
  <si>
    <t>Sentinel Totem</t>
  </si>
  <si>
    <t>Fell Flagship</t>
  </si>
  <si>
    <t>Conqueror's Galleon</t>
  </si>
  <si>
    <t>Conqueror's Foothold</t>
  </si>
  <si>
    <t>Dowsing Dagger</t>
  </si>
  <si>
    <t>Lost Vale</t>
  </si>
  <si>
    <t>Primal Amulet</t>
  </si>
  <si>
    <t>Primal Wellspring</t>
  </si>
  <si>
    <t>Thaumatic Compass</t>
  </si>
  <si>
    <t>Spires of Orazca</t>
  </si>
  <si>
    <t>Treasure Map</t>
  </si>
  <si>
    <t>Treasure Cove</t>
  </si>
  <si>
    <t>Shadowed Caravel</t>
  </si>
  <si>
    <t>Sorcerous Spyglass</t>
  </si>
  <si>
    <t>Unclaimed Territory</t>
  </si>
  <si>
    <t>Vanquisher's Banner</t>
  </si>
  <si>
    <t>Blood Baron of Vizkopa</t>
  </si>
  <si>
    <t>Knight of the Reliquary</t>
  </si>
  <si>
    <t>Magus of the Moon</t>
  </si>
  <si>
    <t>Spiritmonger</t>
  </si>
  <si>
    <t>Electrolyze</t>
  </si>
  <si>
    <t>Swords to Plowshares</t>
  </si>
  <si>
    <t>Aether Vial</t>
  </si>
  <si>
    <t>Curse of Predation</t>
  </si>
  <si>
    <t>Flusterstorm</t>
  </si>
  <si>
    <t>Sanguine Bond</t>
  </si>
  <si>
    <t>Whenever you gain life, this creature gets +2/+2. At the beginning of your turn, if this creature has 12 or more power, this creature gains Flying until end of turn.</t>
  </si>
  <si>
    <t>When this creature enters the battlefield, it gets +1/+1 for each Land in your graveyard.Whenever a support you control is destroyed, fetch the next Land from your library, it gains 5 mana.</t>
  </si>
  <si>
    <t>When this creature enters the battlefield, destroy all Land supports.Activate 2 Red: All supports loses 1 shield, then convert X gems to red, where X is the number of supports on the board.</t>
  </si>
  <si>
    <t>Whenever this creature deals damage to a creature, it Explores 2.Activate 1 Black: Regenerate 3.Activate 1 Green: Gain 6 life.</t>
  </si>
  <si>
    <t>Choose up to 2 targets. Deals 2 damage to target creature then deals 2 damage to that creature for each time it was reinforced. Draw a card.</t>
  </si>
  <si>
    <t>Exile target creature. It’s controller gains life equal to that creature’s power.</t>
  </si>
  <si>
    <t>At the beginning of your turn, this support gains 1 shield. At the end of your turn, the first creature in your hand gains mana equal to this support shield. Destroy this support when you cast a creature.</t>
  </si>
  <si>
    <t>Whenever a creature you control deals combat damage, that creature gets +1/+1 and this support loses 1 shield.</t>
  </si>
  <si>
    <t>At the end of your opponent’s turn, drain 2 mana from all the cards in your opponent’s hand for each card you played last turn and this support loses 1 shield.</t>
  </si>
  <si>
    <t>Whenever you gain life, your opponent loses life equal to that amount and this support loses 1 shield.</t>
  </si>
  <si>
    <t>白</t>
  </si>
  <si>
    <t>アダントの先兵</t>
  </si>
  <si>
    <t>吸血鬼</t>
    <rPh sb="0" eb="3">
      <t>キュウケツキ</t>
    </rPh>
    <phoneticPr fontId="1"/>
  </si>
  <si>
    <t>兵士</t>
    <rPh sb="0" eb="2">
      <t>ヘイシ</t>
    </rPh>
    <phoneticPr fontId="1"/>
  </si>
  <si>
    <t>このクリーチャーが攻撃するたび、ターン終了時まで、それは+1/+0の修正を受ける。</t>
    <rPh sb="9" eb="11">
      <t>コウゲキ</t>
    </rPh>
    <rPh sb="19" eb="22">
      <t>シュウリョウジ</t>
    </rPh>
    <rPh sb="34" eb="36">
      <t>シュウセイ</t>
    </rPh>
    <rPh sb="37" eb="38">
      <t>ウ</t>
    </rPh>
    <phoneticPr fontId="1"/>
  </si>
  <si>
    <t>ジェム2個を起動する：ターン終了時まで、このクリーチャーはダメージ軽減を得る。3点のライフを失う。</t>
    <rPh sb="33" eb="35">
      <t>ケイゲン</t>
    </rPh>
    <rPh sb="36" eb="37">
      <t>エ</t>
    </rPh>
    <rPh sb="40" eb="41">
      <t>テン</t>
    </rPh>
    <rPh sb="46" eb="47">
      <t>ウシナ</t>
    </rPh>
    <phoneticPr fontId="1"/>
  </si>
  <si>
    <t>日の出の使者</t>
  </si>
  <si>
    <t>人間</t>
    <rPh sb="0" eb="2">
      <t>ニンゲン</t>
    </rPh>
    <phoneticPr fontId="1"/>
  </si>
  <si>
    <t xml:space="preserve">先制攻撃  </t>
  </si>
  <si>
    <t>このクリーチャーが戦場に出たとき、これは探検1を行う。</t>
    <rPh sb="9" eb="11">
      <t>センジョウ</t>
    </rPh>
    <rPh sb="12" eb="13">
      <t>デ</t>
    </rPh>
    <rPh sb="20" eb="22">
      <t>タンケン</t>
    </rPh>
    <rPh sb="24" eb="25">
      <t>オコナ</t>
    </rPh>
    <phoneticPr fontId="1"/>
  </si>
  <si>
    <t>帝国の槍騎兵</t>
  </si>
  <si>
    <t>騎士</t>
    <rPh sb="0" eb="2">
      <t>キシ</t>
    </rPh>
    <phoneticPr fontId="1"/>
  </si>
  <si>
    <t>あなたが恐竜をコントロールしている間、このクリーチャーは二段攻撃を得る。</t>
    <rPh sb="4" eb="6">
      <t>キョウリュウ</t>
    </rPh>
    <rPh sb="17" eb="18">
      <t>アイダ</t>
    </rPh>
    <rPh sb="28" eb="30">
      <t>ニダン</t>
    </rPh>
    <rPh sb="30" eb="32">
      <t>コウゲキ</t>
    </rPh>
    <rPh sb="33" eb="34">
      <t>エ</t>
    </rPh>
    <phoneticPr fontId="1"/>
  </si>
  <si>
    <t>駆り立てる僧侶</t>
  </si>
  <si>
    <t>このクリーチャーが戦場に出たとき、あなたは6点のライフを得る。</t>
    <rPh sb="9" eb="11">
      <t>センジョウ</t>
    </rPh>
    <rPh sb="12" eb="13">
      <t>デ</t>
    </rPh>
    <rPh sb="22" eb="23">
      <t>テン</t>
    </rPh>
    <rPh sb="28" eb="29">
      <t>エ</t>
    </rPh>
    <phoneticPr fontId="1"/>
  </si>
  <si>
    <t>軍団の征服者</t>
  </si>
  <si>
    <t>このクリーチャーが戦場に出たとき、あなたはあなたのライブラリーから「軍団の征服者」という名前のカードを取ってきて、手札に加えても良い。</t>
    <rPh sb="9" eb="11">
      <t>センジョウ</t>
    </rPh>
    <rPh sb="12" eb="13">
      <t>デ</t>
    </rPh>
    <rPh sb="34" eb="36">
      <t>グンダン</t>
    </rPh>
    <rPh sb="37" eb="40">
      <t>セイフクシャ</t>
    </rPh>
    <rPh sb="44" eb="46">
      <t>ナマエ</t>
    </rPh>
    <rPh sb="51" eb="52">
      <t>ト</t>
    </rPh>
    <rPh sb="57" eb="59">
      <t>テフダ</t>
    </rPh>
    <rPh sb="60" eb="61">
      <t>クワ</t>
    </rPh>
    <rPh sb="64" eb="65">
      <t>ヨ</t>
    </rPh>
    <phoneticPr fontId="1"/>
  </si>
  <si>
    <t>血潮隊の聖騎士</t>
  </si>
  <si>
    <t>このクリーチャーが戦場に出たとき、絆魂を持つ1/1の白の吸血鬼・クリーチャー・トークンを1体生成する。</t>
    <rPh sb="9" eb="11">
      <t>センジョウ</t>
    </rPh>
    <rPh sb="12" eb="13">
      <t>デ</t>
    </rPh>
    <rPh sb="17" eb="19">
      <t>キズナタマシイ</t>
    </rPh>
    <rPh sb="45" eb="48">
      <t>タイセイセイ</t>
    </rPh>
    <phoneticPr fontId="1"/>
  </si>
  <si>
    <t>不動のアルマサウルス</t>
  </si>
  <si>
    <t>恐竜</t>
    <rPh sb="0" eb="2">
      <t>キョウリュウ</t>
    </rPh>
    <phoneticPr fontId="1"/>
  </si>
  <si>
    <t xml:space="preserve">警戒  </t>
  </si>
  <si>
    <t>ジェム2個を起動する：対戦相手がコントロールする、ディフェンダーか警戒か到達を持つ最初のクリーチャーに、これのタフネスに等しい点数のダメージを与える。</t>
    <rPh sb="4" eb="5">
      <t>コ</t>
    </rPh>
    <rPh sb="6" eb="8">
      <t>キドウ</t>
    </rPh>
    <rPh sb="11" eb="15">
      <t>タイセンアイテ</t>
    </rPh>
    <rPh sb="33" eb="35">
      <t>ケイカイ</t>
    </rPh>
    <rPh sb="36" eb="38">
      <t>トウタツ</t>
    </rPh>
    <rPh sb="39" eb="40">
      <t>モ</t>
    </rPh>
    <rPh sb="41" eb="43">
      <t>サイショ</t>
    </rPh>
    <rPh sb="60" eb="61">
      <t>ヒト</t>
    </rPh>
    <rPh sb="63" eb="65">
      <t>テンスウ</t>
    </rPh>
    <rPh sb="71" eb="72">
      <t>アタ</t>
    </rPh>
    <phoneticPr fontId="1"/>
  </si>
  <si>
    <t>縄張り持ちの槌頭</t>
  </si>
  <si>
    <t>このクリーチャーが攻撃するたび、ターン終了時まで、対戦相手がコントロールする最初のクリーチャーを無効化する。</t>
    <rPh sb="9" eb="11">
      <t>コウゲキ</t>
    </rPh>
    <rPh sb="19" eb="22">
      <t>シュウリョウジ</t>
    </rPh>
    <rPh sb="25" eb="27">
      <t>タイセン</t>
    </rPh>
    <rPh sb="27" eb="29">
      <t>アイテ</t>
    </rPh>
    <rPh sb="38" eb="40">
      <t>サイショ</t>
    </rPh>
    <rPh sb="48" eb="51">
      <t>ムコウカ</t>
    </rPh>
    <phoneticPr fontId="1"/>
  </si>
  <si>
    <t>啓蒙</t>
  </si>
  <si>
    <t>対戦相手の土地出ないサポートを1つ破壊する。</t>
    <rPh sb="0" eb="2">
      <t>タイセン</t>
    </rPh>
    <rPh sb="2" eb="4">
      <t>アイテ</t>
    </rPh>
    <rPh sb="5" eb="8">
      <t>トチデ</t>
    </rPh>
    <rPh sb="17" eb="19">
      <t>ハカイ</t>
    </rPh>
    <phoneticPr fontId="1"/>
  </si>
  <si>
    <t>軍団の裁き</t>
  </si>
  <si>
    <t>パワー6以上のクリーチャー1体を対象とし、それを破壊する。</t>
    <rPh sb="4" eb="6">
      <t>イジョウ</t>
    </rPh>
    <rPh sb="14" eb="15">
      <t>タイ</t>
    </rPh>
    <rPh sb="16" eb="18">
      <t>タイショウ</t>
    </rPh>
    <rPh sb="24" eb="26">
      <t>ハカイ</t>
    </rPh>
    <phoneticPr fontId="1"/>
  </si>
  <si>
    <t>若返りの儀式</t>
  </si>
  <si>
    <t>あなたは6点のライフを得る。</t>
    <rPh sb="5" eb="6">
      <t>テン</t>
    </rPh>
    <rPh sb="11" eb="12">
      <t>エ</t>
    </rPh>
    <phoneticPr fontId="1"/>
  </si>
  <si>
    <t>カードを1枚引く。</t>
    <rPh sb="5" eb="7">
      <t>マイヒ</t>
    </rPh>
    <phoneticPr fontId="1"/>
  </si>
  <si>
    <t>吠えるイージサウルス</t>
  </si>
  <si>
    <t>激昂：あなたがコントロールするすべてのクリーチャーは+1/+1の修正を受ける。</t>
    <rPh sb="0" eb="2">
      <t>ゲキコウ</t>
    </rPh>
    <rPh sb="32" eb="34">
      <t>シュウセイ</t>
    </rPh>
    <rPh sb="35" eb="36">
      <t>ウ</t>
    </rPh>
    <phoneticPr fontId="1"/>
  </si>
  <si>
    <t>薄暮まといの空渡り</t>
  </si>
  <si>
    <t xml:space="preserve">飛行  </t>
  </si>
  <si>
    <t>ジェム2個を起動する：ターン終了時まで、あなたの最初の他の吸血鬼は+2/+0の修正を受けるとともに飛行を得る。</t>
    <rPh sb="24" eb="26">
      <t>サイショ</t>
    </rPh>
    <rPh sb="27" eb="28">
      <t>タ</t>
    </rPh>
    <rPh sb="29" eb="32">
      <t>キュウケツキ</t>
    </rPh>
    <rPh sb="39" eb="41">
      <t>シュウセイ</t>
    </rPh>
    <rPh sb="42" eb="43">
      <t>ウ</t>
    </rPh>
    <rPh sb="49" eb="51">
      <t>ヒコウ</t>
    </rPh>
    <rPh sb="52" eb="53">
      <t>エ</t>
    </rPh>
    <phoneticPr fontId="1"/>
  </si>
  <si>
    <t>宿営地の守り手</t>
  </si>
  <si>
    <t>猟犬</t>
    <rPh sb="0" eb="2">
      <t>リョウケン</t>
    </rPh>
    <phoneticPr fontId="1"/>
  </si>
  <si>
    <t>このクリーチャーが死亡した時、白ジェムが5個以上あった場合、あなたのすべてのクリーチャーは+1/+1の修正を受ける。</t>
    <rPh sb="9" eb="11">
      <t>シボウ</t>
    </rPh>
    <rPh sb="13" eb="14">
      <t>トキ</t>
    </rPh>
    <rPh sb="15" eb="16">
      <t>シロ</t>
    </rPh>
    <rPh sb="21" eb="24">
      <t>コイジョウ</t>
    </rPh>
    <rPh sb="27" eb="29">
      <t>バアイ</t>
    </rPh>
    <rPh sb="51" eb="53">
      <t>シュウセイ</t>
    </rPh>
    <rPh sb="54" eb="55">
      <t>ウ</t>
    </rPh>
    <phoneticPr fontId="1"/>
  </si>
  <si>
    <t>薄暮の賛美者</t>
  </si>
  <si>
    <t>白ジェム2個を起動する：ターン終了時まで、このクリーチャーは警戒を得る。1点のライフを失う。</t>
    <rPh sb="0" eb="1">
      <t>シロ</t>
    </rPh>
    <rPh sb="5" eb="6">
      <t>コ</t>
    </rPh>
    <rPh sb="7" eb="9">
      <t>キドウ</t>
    </rPh>
    <rPh sb="15" eb="18">
      <t>シュウリョウジ</t>
    </rPh>
    <rPh sb="30" eb="32">
      <t>ケイカイ</t>
    </rPh>
    <rPh sb="33" eb="34">
      <t>エ</t>
    </rPh>
    <rPh sb="37" eb="38">
      <t>テン</t>
    </rPh>
    <rPh sb="43" eb="44">
      <t>ウシナ</t>
    </rPh>
    <phoneticPr fontId="1"/>
  </si>
  <si>
    <t>黒ジェム2個を起動する：ターン終了時まで、このクリーチャーは飛行を得る。1点のライフを失う。</t>
    <rPh sb="0" eb="1">
      <t>クロ</t>
    </rPh>
    <rPh sb="5" eb="6">
      <t>コ</t>
    </rPh>
    <rPh sb="7" eb="9">
      <t>キドウ</t>
    </rPh>
    <rPh sb="15" eb="18">
      <t>シュウリョウジ</t>
    </rPh>
    <rPh sb="30" eb="32">
      <t>ヒコウ</t>
    </rPh>
    <rPh sb="33" eb="34">
      <t>エ</t>
    </rPh>
    <rPh sb="37" eb="38">
      <t>テン</t>
    </rPh>
    <rPh sb="43" eb="44">
      <t>ウシナ</t>
    </rPh>
    <phoneticPr fontId="1"/>
  </si>
  <si>
    <t>帝国のエアロサウルス</t>
  </si>
  <si>
    <t>このクリーチャーが戦場に出たとき、あなたがコントロールする他のクリーチャー1体を対象とする。ターン終了時まで、それは+1/+1の修正を受けるとともに飛行を得る。</t>
    <rPh sb="9" eb="11">
      <t>センジョウ</t>
    </rPh>
    <rPh sb="12" eb="13">
      <t>デ</t>
    </rPh>
    <rPh sb="29" eb="30">
      <t>タ</t>
    </rPh>
    <rPh sb="38" eb="39">
      <t>タイ</t>
    </rPh>
    <rPh sb="40" eb="42">
      <t>タイショウ</t>
    </rPh>
    <rPh sb="49" eb="52">
      <t>シュウリョウジ</t>
    </rPh>
    <rPh sb="64" eb="66">
      <t>シュウセイ</t>
    </rPh>
    <rPh sb="67" eb="68">
      <t>ウ</t>
    </rPh>
    <rPh sb="74" eb="76">
      <t>ヒコウ</t>
    </rPh>
    <rPh sb="77" eb="78">
      <t>エ</t>
    </rPh>
    <phoneticPr fontId="1"/>
  </si>
  <si>
    <t>キンジャーリの呼び手</t>
  </si>
  <si>
    <t xml:space="preserve">ディフェンダー  </t>
  </si>
  <si>
    <t>このクリーチャーが戦場に出ている間、あなたの手札の恐竜・カードのマナ・コストは2少なくなる。</t>
    <rPh sb="9" eb="11">
      <t>センジョウ</t>
    </rPh>
    <rPh sb="12" eb="13">
      <t>デ</t>
    </rPh>
    <rPh sb="16" eb="17">
      <t>アイダ</t>
    </rPh>
    <rPh sb="22" eb="24">
      <t>テフダ</t>
    </rPh>
    <rPh sb="25" eb="27">
      <t>キョウリュウ</t>
    </rPh>
    <rPh sb="40" eb="41">
      <t>スク</t>
    </rPh>
    <phoneticPr fontId="1"/>
  </si>
  <si>
    <t>女王の任命</t>
  </si>
  <si>
    <t>絆魂を持つ1/1の白の吸血鬼・クリーチャー・トークンを2体生成する。</t>
    <rPh sb="0" eb="2">
      <t>キズナタマシイ</t>
    </rPh>
    <rPh sb="28" eb="31">
      <t>タイセイセイ</t>
    </rPh>
    <phoneticPr fontId="1"/>
  </si>
  <si>
    <t>防護の光</t>
  </si>
  <si>
    <t>クリーチャー1体を対象とする。あなたの次のターン開始時まで、それはダメージ軽減を得る。</t>
    <rPh sb="7" eb="8">
      <t>タイ</t>
    </rPh>
    <rPh sb="9" eb="11">
      <t>タイショウ</t>
    </rPh>
    <rPh sb="19" eb="20">
      <t>ツギ</t>
    </rPh>
    <rPh sb="24" eb="26">
      <t>カイシ</t>
    </rPh>
    <rPh sb="26" eb="27">
      <t>ジ</t>
    </rPh>
    <rPh sb="37" eb="39">
      <t>ケイゲン</t>
    </rPh>
    <rPh sb="40" eb="41">
      <t>エ</t>
    </rPh>
    <phoneticPr fontId="1"/>
  </si>
  <si>
    <t>あなたのライブラリーの次の2枚のうち1枚を選ぶ。そのカードを取ってきて、他を破壊する。</t>
    <rPh sb="11" eb="12">
      <t>ツギ</t>
    </rPh>
    <rPh sb="14" eb="15">
      <t>マイ</t>
    </rPh>
    <rPh sb="19" eb="20">
      <t>マイ</t>
    </rPh>
    <rPh sb="21" eb="22">
      <t>エラ</t>
    </rPh>
    <rPh sb="30" eb="31">
      <t>ト</t>
    </rPh>
    <rPh sb="36" eb="37">
      <t>ホカ</t>
    </rPh>
    <rPh sb="38" eb="40">
      <t>ハカイ</t>
    </rPh>
    <phoneticPr fontId="1"/>
  </si>
  <si>
    <t>吸血鬼の士気</t>
  </si>
  <si>
    <t>ターン終了時まで、あなたがコントロールする最初のクリーチャーは+2/+2の修正を受ける。それが吸血鬼である場合、ターン終了時まで、それは先制攻撃を得る。</t>
    <rPh sb="3" eb="6">
      <t>シュウリョウジ</t>
    </rPh>
    <rPh sb="21" eb="23">
      <t>サイショ</t>
    </rPh>
    <rPh sb="37" eb="39">
      <t>シュウセイ</t>
    </rPh>
    <rPh sb="40" eb="41">
      <t>ウ</t>
    </rPh>
    <rPh sb="47" eb="50">
      <t>キュウケツキ</t>
    </rPh>
    <rPh sb="53" eb="55">
      <t>バアイ</t>
    </rPh>
    <rPh sb="59" eb="62">
      <t>シュウリョウジ</t>
    </rPh>
    <rPh sb="68" eb="70">
      <t>センセイ</t>
    </rPh>
    <rPh sb="70" eb="72">
      <t>コウゲキ</t>
    </rPh>
    <rPh sb="73" eb="74">
      <t>エ</t>
    </rPh>
    <phoneticPr fontId="1"/>
  </si>
  <si>
    <t>再誕の司教</t>
  </si>
  <si>
    <t>このクリーチャーが戦場に出たとき、あなたの墓地からマナ・コストが8以下の最初のクリーチャーを戦場に戻し、その後あなたのコントロールする最後の他の吸血鬼を1体強化する。</t>
    <rPh sb="9" eb="11">
      <t>センジョウ</t>
    </rPh>
    <rPh sb="12" eb="13">
      <t>デ</t>
    </rPh>
    <rPh sb="21" eb="23">
      <t>ボチ</t>
    </rPh>
    <rPh sb="33" eb="35">
      <t>イカ</t>
    </rPh>
    <rPh sb="36" eb="38">
      <t>サイショ</t>
    </rPh>
    <rPh sb="46" eb="48">
      <t>センジョウ</t>
    </rPh>
    <rPh sb="49" eb="50">
      <t>モド</t>
    </rPh>
    <rPh sb="54" eb="55">
      <t>ゴ</t>
    </rPh>
    <rPh sb="67" eb="69">
      <t>サイゴ</t>
    </rPh>
    <rPh sb="70" eb="71">
      <t>タ</t>
    </rPh>
    <rPh sb="72" eb="75">
      <t>キュウケツキ</t>
    </rPh>
    <rPh sb="77" eb="78">
      <t>タイ</t>
    </rPh>
    <rPh sb="78" eb="80">
      <t>キョウカ</t>
    </rPh>
    <phoneticPr fontId="1"/>
  </si>
  <si>
    <t>突き刺すケラトプス</t>
  </si>
  <si>
    <t>このクリーチャーが攻撃するたび、ターン終了時まで、あなたがコントロールする他のクリーチャーは二段攻撃を得る。</t>
    <rPh sb="9" eb="11">
      <t>コウゲキ</t>
    </rPh>
    <rPh sb="19" eb="22">
      <t>シュウリョウジ</t>
    </rPh>
    <rPh sb="37" eb="38">
      <t>タ</t>
    </rPh>
    <rPh sb="46" eb="48">
      <t>ニダン</t>
    </rPh>
    <rPh sb="48" eb="50">
      <t>コウゲキ</t>
    </rPh>
    <rPh sb="51" eb="52">
      <t>エ</t>
    </rPh>
    <phoneticPr fontId="1"/>
  </si>
  <si>
    <t>キンジャーリの陽光翼</t>
  </si>
  <si>
    <t>このクリーチャーが戦場に出ている間、対戦相手がコントロールするクリーチャーは、対戦相手の次のターン開始時まで無効化された状態で戦場に出る。</t>
    <rPh sb="9" eb="11">
      <t>センジョウ</t>
    </rPh>
    <rPh sb="12" eb="13">
      <t>デ</t>
    </rPh>
    <rPh sb="16" eb="17">
      <t>アイダ</t>
    </rPh>
    <rPh sb="18" eb="20">
      <t>タイセン</t>
    </rPh>
    <rPh sb="20" eb="22">
      <t>アイテ</t>
    </rPh>
    <rPh sb="39" eb="41">
      <t>タイセン</t>
    </rPh>
    <rPh sb="41" eb="43">
      <t>アイテ</t>
    </rPh>
    <rPh sb="44" eb="45">
      <t>ツギ</t>
    </rPh>
    <rPh sb="49" eb="51">
      <t>カイシ</t>
    </rPh>
    <rPh sb="51" eb="52">
      <t>ジ</t>
    </rPh>
    <rPh sb="54" eb="57">
      <t>ムコウカ</t>
    </rPh>
    <rPh sb="60" eb="62">
      <t>ジョウタイ</t>
    </rPh>
    <rPh sb="63" eb="65">
      <t>センジョウ</t>
    </rPh>
    <rPh sb="66" eb="67">
      <t>デ</t>
    </rPh>
    <phoneticPr fontId="1"/>
  </si>
  <si>
    <t>定命の枢軸</t>
  </si>
  <si>
    <t>各プレイヤーのターン開始時に、そのプレイヤーは5点のライフを得て、そのプレイヤーの対戦相手は5点のライフを失う。</t>
    <rPh sb="0" eb="1">
      <t>カク</t>
    </rPh>
    <rPh sb="10" eb="12">
      <t>カイシ</t>
    </rPh>
    <rPh sb="12" eb="13">
      <t>ジ</t>
    </rPh>
    <rPh sb="24" eb="25">
      <t>テン</t>
    </rPh>
    <rPh sb="30" eb="31">
      <t>エ</t>
    </rPh>
    <rPh sb="41" eb="43">
      <t>タイセン</t>
    </rPh>
    <rPh sb="43" eb="45">
      <t>アイテ</t>
    </rPh>
    <rPh sb="47" eb="48">
      <t>テン</t>
    </rPh>
    <rPh sb="53" eb="54">
      <t>ウシナ</t>
    </rPh>
    <phoneticPr fontId="1"/>
  </si>
  <si>
    <t>イクサランの束縛</t>
  </si>
  <si>
    <t>このサポートがボードに出たとき、クリーチャー1体を対象とし、それを追放する。</t>
    <rPh sb="11" eb="12">
      <t>デ</t>
    </rPh>
    <rPh sb="23" eb="24">
      <t>タイ</t>
    </rPh>
    <rPh sb="25" eb="27">
      <t>タイショウ</t>
    </rPh>
    <rPh sb="33" eb="35">
      <t>ツイホウ</t>
    </rPh>
    <phoneticPr fontId="1"/>
  </si>
  <si>
    <t>このサポートがボード上にある間、対戦相手の手札にあるクリーチャーのマナ・コストは2多くなる。このサポートが破壊されたとき、対戦相手はカードを1枚引く。</t>
    <rPh sb="10" eb="11">
      <t>ジョウ</t>
    </rPh>
    <rPh sb="14" eb="15">
      <t>アイダ</t>
    </rPh>
    <rPh sb="16" eb="18">
      <t>タイセン</t>
    </rPh>
    <rPh sb="18" eb="20">
      <t>アイテ</t>
    </rPh>
    <rPh sb="21" eb="23">
      <t>テフダ</t>
    </rPh>
    <rPh sb="41" eb="42">
      <t>オオ</t>
    </rPh>
    <rPh sb="53" eb="55">
      <t>ハカイ</t>
    </rPh>
    <rPh sb="61" eb="63">
      <t>タイセン</t>
    </rPh>
    <rPh sb="63" eb="65">
      <t>アイテ</t>
    </rPh>
    <rPh sb="71" eb="72">
      <t>マイ</t>
    </rPh>
    <rPh sb="72" eb="73">
      <t>ヒ</t>
    </rPh>
    <phoneticPr fontId="1"/>
  </si>
  <si>
    <t>残骸の漂着</t>
  </si>
  <si>
    <t>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t>
    <rPh sb="10" eb="11">
      <t>ジョウ</t>
    </rPh>
    <rPh sb="14" eb="15">
      <t>アイダ</t>
    </rPh>
    <rPh sb="16" eb="20">
      <t>タイセンアイテ</t>
    </rPh>
    <rPh sb="46" eb="48">
      <t>コウゲキ</t>
    </rPh>
    <rPh sb="50" eb="51">
      <t>トキ</t>
    </rPh>
    <rPh sb="56" eb="57">
      <t>コ</t>
    </rPh>
    <rPh sb="73" eb="74">
      <t>イロ</t>
    </rPh>
    <rPh sb="75" eb="77">
      <t>ヘンカン</t>
    </rPh>
    <rPh sb="88" eb="90">
      <t>ツイホウ</t>
    </rPh>
    <rPh sb="96" eb="99">
      <t>シュウリョウジ</t>
    </rPh>
    <rPh sb="101" eb="103">
      <t>ザンガイ</t>
    </rPh>
    <rPh sb="104" eb="106">
      <t>ヒョウチャク</t>
    </rPh>
    <rPh sb="107" eb="109">
      <t>ハカイ</t>
    </rPh>
    <rPh sb="113" eb="114">
      <t>モ</t>
    </rPh>
    <phoneticPr fontId="1"/>
  </si>
  <si>
    <t>薄暮の使徒、マーブレン・フェイン</t>
  </si>
  <si>
    <t>このクリーチャーが戦場に出ている間、あなたがコントロールするトークン出ない吸血鬼が攻撃するたび、絆魂を持つ1/1の白の吸血鬼・クリーチャー・トークンを、その吸血鬼が強化されている回数1回につき生成する。</t>
    <rPh sb="9" eb="11">
      <t>センジョウ</t>
    </rPh>
    <rPh sb="12" eb="13">
      <t>デ</t>
    </rPh>
    <rPh sb="16" eb="17">
      <t>アイダ</t>
    </rPh>
    <rPh sb="34" eb="35">
      <t>デ</t>
    </rPh>
    <rPh sb="37" eb="40">
      <t>キュウケツキ</t>
    </rPh>
    <rPh sb="41" eb="43">
      <t>コウゲキ</t>
    </rPh>
    <rPh sb="48" eb="50">
      <t>キズナタマシイ</t>
    </rPh>
    <rPh sb="78" eb="81">
      <t>キュウケツキ</t>
    </rPh>
    <rPh sb="82" eb="84">
      <t>キョウカ</t>
    </rPh>
    <rPh sb="89" eb="91">
      <t>カイスウ</t>
    </rPh>
    <rPh sb="92" eb="93">
      <t>カイ</t>
    </rPh>
    <rPh sb="96" eb="98">
      <t>セイセイ</t>
    </rPh>
    <phoneticPr fontId="1"/>
  </si>
  <si>
    <t>覚醒の太陽の化身</t>
  </si>
  <si>
    <t>アバター</t>
  </si>
  <si>
    <t>このクリーチャーが戦場に出たとき、すべての恐竜でないクリーチャーを破壊する。</t>
    <rPh sb="9" eb="11">
      <t>センジョウ</t>
    </rPh>
    <rPh sb="12" eb="13">
      <t>デ</t>
    </rPh>
    <rPh sb="21" eb="23">
      <t>キョウリュウ</t>
    </rPh>
    <rPh sb="33" eb="35">
      <t>ハカイ</t>
    </rPh>
    <phoneticPr fontId="1"/>
  </si>
  <si>
    <t>軍団の上陸</t>
  </si>
  <si>
    <t>このサポートがボードに出たとき、絆魂を持つ1/1の白の吸血鬼・トークンを1体生成する。</t>
    <rPh sb="11" eb="12">
      <t>デ</t>
    </rPh>
    <rPh sb="16" eb="17">
      <t>キズナ</t>
    </rPh>
    <rPh sb="17" eb="18">
      <t>タマシイ</t>
    </rPh>
    <rPh sb="19" eb="20">
      <t>モ</t>
    </rPh>
    <rPh sb="25" eb="26">
      <t>シロ</t>
    </rPh>
    <rPh sb="27" eb="30">
      <t>キュウケツキ</t>
    </rPh>
    <rPh sb="37" eb="38">
      <t>タイ</t>
    </rPh>
    <rPh sb="38" eb="40">
      <t>セイセイ</t>
    </rPh>
    <phoneticPr fontId="1"/>
  </si>
  <si>
    <t>あなたが2回以上強化されたクリーチャーで攻撃した時、このサポートを変身させる。</t>
    <rPh sb="5" eb="8">
      <t>カイイジョウ</t>
    </rPh>
    <rPh sb="8" eb="10">
      <t>キョウカ</t>
    </rPh>
    <rPh sb="20" eb="22">
      <t>コウゲキ</t>
    </rPh>
    <rPh sb="24" eb="25">
      <t>トキ</t>
    </rPh>
    <rPh sb="33" eb="35">
      <t>ヘンシン</t>
    </rPh>
    <phoneticPr fontId="1"/>
  </si>
  <si>
    <t>一番砦、アダント</t>
  </si>
  <si>
    <t>あなたのターン開始時に、ジェム2個を白に変換する。</t>
    <rPh sb="7" eb="9">
      <t>カイシ</t>
    </rPh>
    <rPh sb="9" eb="10">
      <t>ジ</t>
    </rPh>
    <rPh sb="16" eb="17">
      <t>コ</t>
    </rPh>
    <rPh sb="18" eb="19">
      <t>シロ</t>
    </rPh>
    <rPh sb="20" eb="22">
      <t>ヘンカン</t>
    </rPh>
    <phoneticPr fontId="1"/>
  </si>
  <si>
    <t>白ジェム2個を起動する：絆魂を持つ1/1の白の吸血鬼・クリーチャー・トークンを2体生成する。</t>
    <rPh sb="0" eb="1">
      <t>シロ</t>
    </rPh>
    <rPh sb="5" eb="6">
      <t>コ</t>
    </rPh>
    <rPh sb="7" eb="9">
      <t>キドウ</t>
    </rPh>
    <rPh sb="12" eb="13">
      <t>キズナ</t>
    </rPh>
    <rPh sb="13" eb="14">
      <t>タマシイ</t>
    </rPh>
    <rPh sb="15" eb="16">
      <t>モ</t>
    </rPh>
    <rPh sb="21" eb="22">
      <t>シロ</t>
    </rPh>
    <rPh sb="23" eb="26">
      <t>キュウケツキ</t>
    </rPh>
    <rPh sb="40" eb="41">
      <t>タイ</t>
    </rPh>
    <rPh sb="41" eb="43">
      <t>セイセイ</t>
    </rPh>
    <phoneticPr fontId="1"/>
  </si>
  <si>
    <t>Activate 2: Your first other Vampire gets +2/+0 and Flying until end of turn.</t>
    <phoneticPr fontId="1"/>
  </si>
  <si>
    <t>When this creature dies, if there are 5 or more white gems, all your creatures gets +1/+1.</t>
    <phoneticPr fontId="1"/>
  </si>
  <si>
    <t>When this creature enters the battlefield, another target creature you control gets +1/+1 and gains flying until end of turn.</t>
    <phoneticPr fontId="1"/>
  </si>
  <si>
    <t>While this creature is on the battlefield under your control, Dinosaurs cards in your hand cost 2 less.</t>
    <phoneticPr fontId="1"/>
  </si>
  <si>
    <t>When this creature enters the battlefield, return the first creature from your graveyard with mana cost 8 or less to the battlefield, then reinforce the last other Vampire you control.</t>
    <phoneticPr fontId="1"/>
  </si>
  <si>
    <t>Whenever this creature attacks, other creatures you control gains Double Strike until end of turn.</t>
    <phoneticPr fontId="1"/>
  </si>
  <si>
    <t>While this creature is on the battlefield, creatures your opponent control enters the battlefield Disabled until the beginning of your opponent’s next turn.</t>
    <phoneticPr fontId="1"/>
  </si>
  <si>
    <t>Whenever a Merfolk enters the battlefield under your control, this creature gets +1/+1 until end of turn.</t>
    <phoneticPr fontId="1"/>
  </si>
  <si>
    <t>When this creature enters the battlefield, it Explores 1.</t>
    <phoneticPr fontId="1"/>
  </si>
  <si>
    <t>Activate 2: Deals damage equal to its Toughness to the first creature your opponent controls with Defender, Vigilance or Reach.</t>
    <phoneticPr fontId="1"/>
  </si>
  <si>
    <t>*情報</t>
    <rPh sb="1" eb="3">
      <t>ジョウホウ</t>
    </rPh>
    <phoneticPr fontId="1"/>
  </si>
  <si>
    <t>青</t>
  </si>
  <si>
    <t>裕福な海賊</t>
  </si>
  <si>
    <t>海賊</t>
    <rPh sb="0" eb="2">
      <t>カイゾク</t>
    </rPh>
    <phoneticPr fontId="1"/>
  </si>
  <si>
    <t>このクリーチャーが戦場に出たとき、宝物を2つ見つける。</t>
    <rPh sb="9" eb="11">
      <t>センジョウ</t>
    </rPh>
    <rPh sb="12" eb="13">
      <t>デ</t>
    </rPh>
    <rPh sb="17" eb="19">
      <t>タカラモノ</t>
    </rPh>
    <rPh sb="22" eb="23">
      <t>ミ</t>
    </rPh>
    <phoneticPr fontId="1"/>
  </si>
  <si>
    <t>見習い形成師</t>
  </si>
  <si>
    <t>あなたが他のマーフォークをコントロールしている間、このクリーチャーは飛行を得る。</t>
    <rPh sb="4" eb="5">
      <t>タ</t>
    </rPh>
    <rPh sb="23" eb="24">
      <t>アイダ</t>
    </rPh>
    <rPh sb="34" eb="36">
      <t>ヒコウ</t>
    </rPh>
    <rPh sb="37" eb="38">
      <t>エ</t>
    </rPh>
    <phoneticPr fontId="1"/>
  </si>
  <si>
    <t>難破船あさり</t>
  </si>
  <si>
    <t>このクリーチャーが戦場に出たとき、あなたが強襲していた場合、カードを1枚捨てて、カードを1枚引く。</t>
    <rPh sb="9" eb="11">
      <t>センジョウ</t>
    </rPh>
    <rPh sb="12" eb="13">
      <t>デ</t>
    </rPh>
    <rPh sb="21" eb="23">
      <t>キョウシュウ</t>
    </rPh>
    <rPh sb="27" eb="29">
      <t>バアイ</t>
    </rPh>
    <rPh sb="35" eb="36">
      <t>マイ</t>
    </rPh>
    <rPh sb="36" eb="37">
      <t>ス</t>
    </rPh>
    <rPh sb="45" eb="47">
      <t>マイヒ</t>
    </rPh>
    <phoneticPr fontId="1"/>
  </si>
  <si>
    <t>セイレーンの見張り番</t>
  </si>
  <si>
    <t>セイレーン</t>
  </si>
  <si>
    <t>水罠織り</t>
  </si>
  <si>
    <t>このクリーチャーが戦場に出たとき、クリーチャー1体を対象とする。あなたの次のターン開始時まで、それを無効化する。</t>
    <rPh sb="9" eb="11">
      <t>センジョウ</t>
    </rPh>
    <rPh sb="12" eb="13">
      <t>デ</t>
    </rPh>
    <rPh sb="24" eb="25">
      <t>タイ</t>
    </rPh>
    <rPh sb="26" eb="28">
      <t>タイショウ</t>
    </rPh>
    <rPh sb="36" eb="37">
      <t>ツギ</t>
    </rPh>
    <rPh sb="41" eb="44">
      <t>カイシジ</t>
    </rPh>
    <rPh sb="50" eb="53">
      <t>ムコウカ</t>
    </rPh>
    <phoneticPr fontId="1"/>
  </si>
  <si>
    <t>欲望の深み</t>
  </si>
  <si>
    <t>クリーチャー1体を対象とし、それをオーナーの手札に戻し、宝物を1つ見つける。</t>
    <rPh sb="7" eb="8">
      <t>タイ</t>
    </rPh>
    <rPh sb="9" eb="11">
      <t>タイショウ</t>
    </rPh>
    <rPh sb="22" eb="24">
      <t>テフダ</t>
    </rPh>
    <rPh sb="25" eb="26">
      <t>モド</t>
    </rPh>
    <rPh sb="28" eb="30">
      <t>タカラモノ</t>
    </rPh>
    <rPh sb="33" eb="34">
      <t>ミ</t>
    </rPh>
    <phoneticPr fontId="1"/>
  </si>
  <si>
    <t>潜水</t>
  </si>
  <si>
    <t>あなたがコントロールするクリーチャー1体を対象とする。あなたの次のターン開始時まで、それは呪禁を得るとともに+0/+3の修正を受ける。</t>
    <rPh sb="19" eb="20">
      <t>タイ</t>
    </rPh>
    <rPh sb="21" eb="23">
      <t>タイショウ</t>
    </rPh>
    <rPh sb="31" eb="32">
      <t>ツギ</t>
    </rPh>
    <rPh sb="36" eb="38">
      <t>カイシ</t>
    </rPh>
    <rPh sb="38" eb="39">
      <t>ジ</t>
    </rPh>
    <rPh sb="45" eb="47">
      <t>ジュキン</t>
    </rPh>
    <rPh sb="48" eb="49">
      <t>エ</t>
    </rPh>
    <rPh sb="60" eb="62">
      <t>シュウセイ</t>
    </rPh>
    <rPh sb="63" eb="64">
      <t>ウ</t>
    </rPh>
    <phoneticPr fontId="1"/>
  </si>
  <si>
    <t>風と共に</t>
  </si>
  <si>
    <t>クリーチャー1体を対象とする。それは飛行を得るとともに+2/+2の修正を受ける。</t>
    <rPh sb="7" eb="8">
      <t>タイ</t>
    </rPh>
    <rPh sb="9" eb="11">
      <t>タイショウ</t>
    </rPh>
    <rPh sb="18" eb="20">
      <t>ヒコウ</t>
    </rPh>
    <rPh sb="21" eb="22">
      <t>エ</t>
    </rPh>
    <rPh sb="33" eb="35">
      <t>シュウセイ</t>
    </rPh>
    <rPh sb="36" eb="37">
      <t>ウ</t>
    </rPh>
    <phoneticPr fontId="1"/>
  </si>
  <si>
    <t>危険な航海</t>
  </si>
  <si>
    <t>対戦相手がコントロールする最初のクリーチャーを1体オーナーの手札に戻す。そのクリーチャーのマナ・コストが10以下である場合、カードを1枚引く。</t>
    <rPh sb="0" eb="2">
      <t>タイセン</t>
    </rPh>
    <rPh sb="2" eb="4">
      <t>アイテ</t>
    </rPh>
    <rPh sb="13" eb="15">
      <t>サイショ</t>
    </rPh>
    <rPh sb="24" eb="25">
      <t>タイ</t>
    </rPh>
    <rPh sb="30" eb="32">
      <t>テフダ</t>
    </rPh>
    <rPh sb="33" eb="34">
      <t>モド</t>
    </rPh>
    <rPh sb="54" eb="56">
      <t>イカ</t>
    </rPh>
    <rPh sb="59" eb="61">
      <t>バアイ</t>
    </rPh>
    <rPh sb="67" eb="69">
      <t>マイヒ</t>
    </rPh>
    <phoneticPr fontId="1"/>
  </si>
  <si>
    <t>海賊の獲物</t>
  </si>
  <si>
    <t>カードを2枚引き、宝物を1つ見つける。</t>
    <rPh sb="5" eb="6">
      <t>マイ</t>
    </rPh>
    <rPh sb="6" eb="7">
      <t>ヒ</t>
    </rPh>
    <rPh sb="9" eb="11">
      <t>タカラモノ</t>
    </rPh>
    <rPh sb="14" eb="15">
      <t>ミ</t>
    </rPh>
    <phoneticPr fontId="1"/>
  </si>
  <si>
    <t>セイレーンの策略</t>
  </si>
  <si>
    <t>あなたがコントロールするクリーチャー1体を対象とし、それを追放する。その後それをオーナーのコントロール下で戦場に戻す。あなたが海賊をコントロールしている場合、カードを1枚引く。</t>
    <rPh sb="19" eb="20">
      <t>タイ</t>
    </rPh>
    <rPh sb="21" eb="23">
      <t>タイショウ</t>
    </rPh>
    <rPh sb="29" eb="31">
      <t>ツイホウ</t>
    </rPh>
    <rPh sb="36" eb="37">
      <t>ゴ</t>
    </rPh>
    <rPh sb="51" eb="52">
      <t>カ</t>
    </rPh>
    <rPh sb="53" eb="55">
      <t>センジョウ</t>
    </rPh>
    <rPh sb="56" eb="57">
      <t>モド</t>
    </rPh>
    <rPh sb="63" eb="65">
      <t>カイゾク</t>
    </rPh>
    <rPh sb="76" eb="78">
      <t>バアイ</t>
    </rPh>
    <rPh sb="84" eb="86">
      <t>マイヒ</t>
    </rPh>
    <phoneticPr fontId="1"/>
  </si>
  <si>
    <t>巧射艦隊の操舵手</t>
  </si>
  <si>
    <t>このクリーチャーが戦場に出たとき、あなたのライブラリーから最初の機体・カードを取ってくる。</t>
    <rPh sb="9" eb="11">
      <t>センジョウ</t>
    </rPh>
    <rPh sb="12" eb="13">
      <t>デ</t>
    </rPh>
    <rPh sb="29" eb="31">
      <t>サイショ</t>
    </rPh>
    <rPh sb="32" eb="34">
      <t>キタイ</t>
    </rPh>
    <rPh sb="39" eb="40">
      <t>ト</t>
    </rPh>
    <phoneticPr fontId="1"/>
  </si>
  <si>
    <t>川潜み</t>
  </si>
  <si>
    <t>戦士</t>
    <rPh sb="0" eb="2">
      <t>センシ</t>
    </rPh>
    <phoneticPr fontId="1"/>
  </si>
  <si>
    <t xml:space="preserve">ブロックされない  </t>
  </si>
  <si>
    <t>マーフォークが1体あなたのコントロール下で戦場に出るたび、ターン終了時まで、このクリーチャーは+1/+1の修正を受ける。</t>
    <rPh sb="8" eb="9">
      <t>タイ</t>
    </rPh>
    <rPh sb="19" eb="20">
      <t>カ</t>
    </rPh>
    <rPh sb="21" eb="23">
      <t>センジョウ</t>
    </rPh>
    <rPh sb="24" eb="25">
      <t>デ</t>
    </rPh>
    <rPh sb="32" eb="35">
      <t>シュウリョウジ</t>
    </rPh>
    <rPh sb="53" eb="55">
      <t>シュウセイ</t>
    </rPh>
    <rPh sb="56" eb="57">
      <t>ウ</t>
    </rPh>
    <phoneticPr fontId="1"/>
  </si>
  <si>
    <t>岸の守り手</t>
  </si>
  <si>
    <t>三葉虫</t>
    <rPh sb="0" eb="3">
      <t>サンヨウチュウ</t>
    </rPh>
    <phoneticPr fontId="1"/>
  </si>
  <si>
    <t>このクリーチャーが死亡した時、青ジェムが6個以上ある場合、カードを3枚引く。</t>
    <rPh sb="9" eb="11">
      <t>シボウ</t>
    </rPh>
    <rPh sb="13" eb="14">
      <t>トキ</t>
    </rPh>
    <rPh sb="15" eb="16">
      <t>アオ</t>
    </rPh>
    <rPh sb="21" eb="22">
      <t>コ</t>
    </rPh>
    <rPh sb="22" eb="24">
      <t>イジョウ</t>
    </rPh>
    <rPh sb="26" eb="28">
      <t>バアイ</t>
    </rPh>
    <rPh sb="34" eb="36">
      <t>マイヒ</t>
    </rPh>
    <phoneticPr fontId="1"/>
  </si>
  <si>
    <t>風雲艦隊の空中要員</t>
  </si>
  <si>
    <t>このクリーチャーが戦場に出たとき、あなたが強襲していた場合、これは+2/+2の修正を受ける。</t>
    <rPh sb="9" eb="11">
      <t>センジョウ</t>
    </rPh>
    <rPh sb="12" eb="13">
      <t>デ</t>
    </rPh>
    <rPh sb="21" eb="23">
      <t>キョウシュウ</t>
    </rPh>
    <rPh sb="27" eb="29">
      <t>バアイ</t>
    </rPh>
    <rPh sb="39" eb="41">
      <t>シュウセイ</t>
    </rPh>
    <rPh sb="42" eb="43">
      <t>ウ</t>
    </rPh>
    <phoneticPr fontId="1"/>
  </si>
  <si>
    <t>大嵐呼び</t>
  </si>
  <si>
    <t>このクリーチャーが戦場に出たとき、ターン終了時まで、対戦相手のクリーチャーを無効化する。</t>
    <rPh sb="9" eb="11">
      <t>センジョウ</t>
    </rPh>
    <rPh sb="12" eb="13">
      <t>デ</t>
    </rPh>
    <rPh sb="20" eb="23">
      <t>シュウリョウジ</t>
    </rPh>
    <rPh sb="26" eb="30">
      <t>タイセンアイテ</t>
    </rPh>
    <rPh sb="38" eb="41">
      <t>ムコウカ</t>
    </rPh>
    <phoneticPr fontId="1"/>
  </si>
  <si>
    <t>航路の作成</t>
  </si>
  <si>
    <t>あなたが強襲していないかぎり、カードを1枚捨てる。</t>
    <rPh sb="4" eb="6">
      <t>キョウシュウ</t>
    </rPh>
    <rPh sb="20" eb="21">
      <t>マイ</t>
    </rPh>
    <rPh sb="21" eb="22">
      <t>ス</t>
    </rPh>
    <phoneticPr fontId="1"/>
  </si>
  <si>
    <t>カードを3枚引く。</t>
    <rPh sb="5" eb="6">
      <t>マイ</t>
    </rPh>
    <rPh sb="6" eb="7">
      <t>ヒ</t>
    </rPh>
    <phoneticPr fontId="1"/>
  </si>
  <si>
    <t>見張りによる消散</t>
  </si>
  <si>
    <t>海賊があなたのコントロール下で戦場に出るたび、この呪文のマナ・コストは3減る。</t>
    <rPh sb="0" eb="2">
      <t>カイゾク</t>
    </rPh>
    <rPh sb="13" eb="14">
      <t>カ</t>
    </rPh>
    <rPh sb="15" eb="17">
      <t>センジョウ</t>
    </rPh>
    <rPh sb="18" eb="19">
      <t>デ</t>
    </rPh>
    <rPh sb="25" eb="27">
      <t>ジュモン</t>
    </rPh>
    <rPh sb="36" eb="37">
      <t>ヘ</t>
    </rPh>
    <phoneticPr fontId="1"/>
  </si>
  <si>
    <t>対戦相手の手札の最初のカードから8マナを吸収する。</t>
    <rPh sb="0" eb="2">
      <t>タイセン</t>
    </rPh>
    <rPh sb="2" eb="4">
      <t>アイテ</t>
    </rPh>
    <rPh sb="5" eb="7">
      <t>テフダ</t>
    </rPh>
    <rPh sb="8" eb="10">
      <t>サイショ</t>
    </rPh>
    <rPh sb="20" eb="22">
      <t>キュウシュウ</t>
    </rPh>
    <phoneticPr fontId="1"/>
  </si>
  <si>
    <t>深根の水域</t>
  </si>
  <si>
    <t>トークンでないマーフォーク・クリーチャーがあなたのコントロール下で戦場に出るたび、呪禁を持つ1/1のマーフォーク・トークンを1体生成し、このサポートは1シールドを失う。</t>
    <rPh sb="41" eb="42">
      <t>ジュ</t>
    </rPh>
    <rPh sb="42" eb="43">
      <t>キン</t>
    </rPh>
    <rPh sb="44" eb="45">
      <t>モ</t>
    </rPh>
    <rPh sb="63" eb="66">
      <t>タイセイセイ</t>
    </rPh>
    <rPh sb="81" eb="82">
      <t>ウシナ</t>
    </rPh>
    <phoneticPr fontId="1"/>
  </si>
  <si>
    <t>順風</t>
  </si>
  <si>
    <t>あなたがコントロールする飛行を持つクリーチャーは+1/+1の修正を受ける。</t>
    <rPh sb="12" eb="14">
      <t>ヒコウ</t>
    </rPh>
    <rPh sb="15" eb="16">
      <t>モ</t>
    </rPh>
    <rPh sb="30" eb="32">
      <t>シュウセイ</t>
    </rPh>
    <rPh sb="33" eb="34">
      <t>ウ</t>
    </rPh>
    <phoneticPr fontId="1"/>
  </si>
  <si>
    <t>勇敢な妨害工作員</t>
  </si>
  <si>
    <t>ジェム4個を起動する:ターン終了時まで、ブロックされない。</t>
    <rPh sb="4" eb="5">
      <t>コ</t>
    </rPh>
    <rPh sb="6" eb="8">
      <t>キドウ</t>
    </rPh>
    <rPh sb="14" eb="17">
      <t>シュウリョウジ</t>
    </rPh>
    <phoneticPr fontId="1"/>
  </si>
  <si>
    <t>このクリーチャーが対戦相手に戦闘ダメージを与えるたび、カードを1枚捨てて、カードを1枚引く。</t>
    <rPh sb="9" eb="11">
      <t>タイセン</t>
    </rPh>
    <rPh sb="11" eb="13">
      <t>アイテ</t>
    </rPh>
    <rPh sb="14" eb="16">
      <t>セントウ</t>
    </rPh>
    <rPh sb="21" eb="22">
      <t>アタ</t>
    </rPh>
    <rPh sb="32" eb="33">
      <t>マイ</t>
    </rPh>
    <rPh sb="33" eb="34">
      <t>ス</t>
    </rPh>
    <rPh sb="42" eb="43">
      <t>マイ</t>
    </rPh>
    <rPh sb="43" eb="44">
      <t>ヒ</t>
    </rPh>
    <phoneticPr fontId="1"/>
  </si>
  <si>
    <t>船団呑み</t>
  </si>
  <si>
    <t>魚</t>
    <rPh sb="0" eb="1">
      <t>サカナ</t>
    </rPh>
    <phoneticPr fontId="1"/>
  </si>
  <si>
    <t>このクリーチャーが対戦相手にダメージを与えたとき、対戦相手の手札の下半分のマナ・コストは3多くなる。</t>
    <rPh sb="19" eb="20">
      <t>アタ</t>
    </rPh>
    <rPh sb="25" eb="27">
      <t>タイセン</t>
    </rPh>
    <rPh sb="27" eb="29">
      <t>アイテ</t>
    </rPh>
    <rPh sb="30" eb="32">
      <t>テフダ</t>
    </rPh>
    <rPh sb="33" eb="36">
      <t>シタハンブン</t>
    </rPh>
    <rPh sb="45" eb="46">
      <t>オオ</t>
    </rPh>
    <phoneticPr fontId="1"/>
  </si>
  <si>
    <t>秘滝の軍使</t>
  </si>
  <si>
    <t>ジェム3個を起動する；ターン終了時まで、バフされているあなたのクリーチャーはブロックされないを得る。</t>
    <rPh sb="4" eb="5">
      <t>コ</t>
    </rPh>
    <rPh sb="6" eb="8">
      <t>キドウ</t>
    </rPh>
    <rPh sb="14" eb="17">
      <t>シュウリョウジ</t>
    </rPh>
    <rPh sb="47" eb="48">
      <t>エ</t>
    </rPh>
    <phoneticPr fontId="1"/>
  </si>
  <si>
    <t>セイレーンの嵐鎮め</t>
  </si>
  <si>
    <t>青ジェム3個を起動する：あなたのターン開始時まで、このクリーチャーは「このクリーチャーが死亡した時、対戦相手の手札の最初の呪文からすべてのマナを吸収する」を得る。</t>
    <rPh sb="0" eb="1">
      <t>アオ</t>
    </rPh>
    <rPh sb="5" eb="6">
      <t>コ</t>
    </rPh>
    <rPh sb="7" eb="9">
      <t>キドウ</t>
    </rPh>
    <rPh sb="19" eb="21">
      <t>カイシ</t>
    </rPh>
    <rPh sb="21" eb="22">
      <t>ジ</t>
    </rPh>
    <rPh sb="44" eb="46">
      <t>シボウ</t>
    </rPh>
    <rPh sb="48" eb="49">
      <t>トキ</t>
    </rPh>
    <rPh sb="50" eb="52">
      <t>タイセン</t>
    </rPh>
    <rPh sb="52" eb="54">
      <t>アイテ</t>
    </rPh>
    <rPh sb="55" eb="57">
      <t>テフダ</t>
    </rPh>
    <rPh sb="58" eb="60">
      <t>サイショ</t>
    </rPh>
    <rPh sb="61" eb="63">
      <t>ジュモン</t>
    </rPh>
    <rPh sb="72" eb="74">
      <t>キュウシュウ</t>
    </rPh>
    <rPh sb="78" eb="79">
      <t>エ</t>
    </rPh>
    <phoneticPr fontId="1"/>
  </si>
  <si>
    <t>溢れ出る洞察</t>
  </si>
  <si>
    <t>あなたの手札にカードが6枚ある場合、あなたの手札の各カードはそれぞれ3マナを得る。</t>
    <rPh sb="4" eb="6">
      <t>テフダ</t>
    </rPh>
    <rPh sb="12" eb="13">
      <t>マイ</t>
    </rPh>
    <rPh sb="15" eb="17">
      <t>バアイ</t>
    </rPh>
    <rPh sb="22" eb="24">
      <t>テフダ</t>
    </rPh>
    <rPh sb="25" eb="26">
      <t>カク</t>
    </rPh>
    <rPh sb="38" eb="39">
      <t>エ</t>
    </rPh>
    <phoneticPr fontId="1"/>
  </si>
  <si>
    <t>川の叱責</t>
  </si>
  <si>
    <t>対戦相手がコントロールするすべてのクリーチャーと土地出ないサポートをオーナーの手札に戻す。それらのマナ・コストは2多くなる。対戦相手の手札に空きがない場合、それらを破壊する。</t>
    <rPh sb="0" eb="2">
      <t>タイセン</t>
    </rPh>
    <rPh sb="2" eb="4">
      <t>アイテ</t>
    </rPh>
    <rPh sb="24" eb="26">
      <t>トチ</t>
    </rPh>
    <rPh sb="26" eb="27">
      <t>デ</t>
    </rPh>
    <rPh sb="39" eb="41">
      <t>テフダ</t>
    </rPh>
    <rPh sb="42" eb="43">
      <t>モド</t>
    </rPh>
    <rPh sb="57" eb="58">
      <t>オオ</t>
    </rPh>
    <rPh sb="62" eb="64">
      <t>タイセン</t>
    </rPh>
    <rPh sb="64" eb="66">
      <t>アイテ</t>
    </rPh>
    <rPh sb="67" eb="69">
      <t>テフダ</t>
    </rPh>
    <rPh sb="70" eb="71">
      <t>ア</t>
    </rPh>
    <rPh sb="75" eb="77">
      <t>バアイ</t>
    </rPh>
    <rPh sb="82" eb="84">
      <t>ハカイ</t>
    </rPh>
    <phoneticPr fontId="1"/>
  </si>
  <si>
    <t>秘儀での順応</t>
  </si>
  <si>
    <t>このサポートが戦場に出たとき、あなたがコントロールするすべてのクリーチャーとあなたの手札のすべてのクリーチャーはマーフォークと吸血鬼と海賊と恐竜のサブタイプを得る。</t>
    <rPh sb="7" eb="9">
      <t>センジョウ</t>
    </rPh>
    <rPh sb="10" eb="11">
      <t>デ</t>
    </rPh>
    <rPh sb="42" eb="44">
      <t>テフダ</t>
    </rPh>
    <rPh sb="63" eb="66">
      <t>キュウケツキ</t>
    </rPh>
    <rPh sb="67" eb="69">
      <t>カイゾク</t>
    </rPh>
    <rPh sb="70" eb="72">
      <t>キョウリュウ</t>
    </rPh>
    <rPh sb="79" eb="80">
      <t>エ</t>
    </rPh>
    <phoneticPr fontId="1"/>
  </si>
  <si>
    <t>このサポートが破壊されたとき、カードを1枚引く。</t>
    <rPh sb="7" eb="9">
      <t>ハカイ</t>
    </rPh>
    <rPh sb="20" eb="22">
      <t>マイヒ</t>
    </rPh>
    <phoneticPr fontId="1"/>
  </si>
  <si>
    <t>波を司る者、コパラ</t>
  </si>
  <si>
    <t>戦場にあなたの他のマーフォークが出ている間、対戦相手の呪文のマナ・コストは5多くなる。</t>
    <rPh sb="0" eb="2">
      <t>センジョウ</t>
    </rPh>
    <rPh sb="7" eb="8">
      <t>タ</t>
    </rPh>
    <rPh sb="16" eb="17">
      <t>デ</t>
    </rPh>
    <rPh sb="20" eb="21">
      <t>アイダ</t>
    </rPh>
    <rPh sb="22" eb="24">
      <t>タイセン</t>
    </rPh>
    <rPh sb="24" eb="26">
      <t>アイテ</t>
    </rPh>
    <rPh sb="27" eb="29">
      <t>ジュモン</t>
    </rPh>
    <rPh sb="38" eb="39">
      <t>オオ</t>
    </rPh>
    <phoneticPr fontId="1"/>
  </si>
  <si>
    <t>呪文詐欺</t>
  </si>
  <si>
    <t>対戦相手の手札の最初のカードからすべてのマナを吸収する。全てのマナを吸収し、宝物を4つ見つける。</t>
    <rPh sb="0" eb="2">
      <t>タイセン</t>
    </rPh>
    <rPh sb="2" eb="4">
      <t>アイテ</t>
    </rPh>
    <rPh sb="5" eb="7">
      <t>テフダ</t>
    </rPh>
    <rPh sb="28" eb="29">
      <t>スベ</t>
    </rPh>
    <rPh sb="34" eb="36">
      <t>キュウシュウ</t>
    </rPh>
    <rPh sb="38" eb="40">
      <t>タカラモノ</t>
    </rPh>
    <rPh sb="43" eb="44">
      <t>ミ</t>
    </rPh>
    <phoneticPr fontId="1"/>
  </si>
  <si>
    <t>アズカンタの探索</t>
  </si>
  <si>
    <t>あなたのターン開始時に、あなたのライブラリーの一番上から2枚のカードから1枚を選ぶ。そのカードを取ってきて、他を破壊する。</t>
    <rPh sb="7" eb="10">
      <t>カイシジ</t>
    </rPh>
    <rPh sb="23" eb="25">
      <t>イチバン</t>
    </rPh>
    <rPh sb="25" eb="26">
      <t>ウエ</t>
    </rPh>
    <rPh sb="29" eb="30">
      <t>マイ</t>
    </rPh>
    <rPh sb="37" eb="38">
      <t>マイ</t>
    </rPh>
    <rPh sb="39" eb="40">
      <t>エラ</t>
    </rPh>
    <rPh sb="48" eb="49">
      <t>ト</t>
    </rPh>
    <rPh sb="54" eb="55">
      <t>タ</t>
    </rPh>
    <rPh sb="56" eb="58">
      <t>ハカイ</t>
    </rPh>
    <phoneticPr fontId="1"/>
  </si>
  <si>
    <t>あなたのターン終了時に、あなたの墓地にカードが7枚以上ある場合、このサポートを変身させる。</t>
    <rPh sb="7" eb="10">
      <t>シュウリョウジ</t>
    </rPh>
    <rPh sb="16" eb="18">
      <t>ボチ</t>
    </rPh>
    <rPh sb="24" eb="25">
      <t>マイ</t>
    </rPh>
    <rPh sb="25" eb="27">
      <t>イジョウ</t>
    </rPh>
    <rPh sb="29" eb="31">
      <t>バアイ</t>
    </rPh>
    <rPh sb="39" eb="41">
      <t>ヘンシン</t>
    </rPh>
    <phoneticPr fontId="1"/>
  </si>
  <si>
    <t>水没遺跡、アズカンタ</t>
  </si>
  <si>
    <t>土地</t>
    <rPh sb="0" eb="2">
      <t>トチ</t>
    </rPh>
    <phoneticPr fontId="1"/>
  </si>
  <si>
    <t>あなたのターン開始時に、ジェム2個を青に変換する。</t>
    <rPh sb="7" eb="9">
      <t>カイシ</t>
    </rPh>
    <rPh sb="9" eb="10">
      <t>ジ</t>
    </rPh>
    <rPh sb="16" eb="17">
      <t>コ</t>
    </rPh>
    <rPh sb="18" eb="19">
      <t>アオ</t>
    </rPh>
    <rPh sb="20" eb="22">
      <t>ヘンカン</t>
    </rPh>
    <phoneticPr fontId="1"/>
  </si>
  <si>
    <t>青ジェム2個を起動する：あなたのライブラリーから最初の呪文化土地出ないサポートを取ってくる。それは3マナを得る。</t>
    <rPh sb="0" eb="1">
      <t>アオ</t>
    </rPh>
    <rPh sb="5" eb="6">
      <t>コ</t>
    </rPh>
    <rPh sb="7" eb="9">
      <t>キドウ</t>
    </rPh>
    <rPh sb="24" eb="26">
      <t>サイショ</t>
    </rPh>
    <rPh sb="27" eb="29">
      <t>ジュモン</t>
    </rPh>
    <rPh sb="29" eb="30">
      <t>カ</t>
    </rPh>
    <rPh sb="30" eb="32">
      <t>トチ</t>
    </rPh>
    <rPh sb="32" eb="33">
      <t>デ</t>
    </rPh>
    <rPh sb="40" eb="41">
      <t>ト</t>
    </rPh>
    <rPh sb="53" eb="54">
      <t>エ</t>
    </rPh>
    <phoneticPr fontId="1"/>
  </si>
  <si>
    <t>黒</t>
  </si>
  <si>
    <t>巧射艦隊の拷問者</t>
  </si>
  <si>
    <t>このクリーチャーが戦場に出たとき、あなたが強襲していた場合、対戦相手はカードを1枚捨てる。</t>
    <rPh sb="9" eb="11">
      <t>センジョウ</t>
    </rPh>
    <rPh sb="12" eb="13">
      <t>デ</t>
    </rPh>
    <rPh sb="30" eb="32">
      <t>タイセン</t>
    </rPh>
    <rPh sb="32" eb="34">
      <t>アイテ</t>
    </rPh>
    <rPh sb="40" eb="41">
      <t>マイ</t>
    </rPh>
    <rPh sb="41" eb="42">
      <t>ス</t>
    </rPh>
    <phoneticPr fontId="1"/>
  </si>
  <si>
    <t>自暴自棄の漂流者</t>
  </si>
  <si>
    <t>あなたがサポートをコントロールしていない限り、このクリーチャーは攻撃できない。</t>
    <rPh sb="20" eb="21">
      <t>カギ</t>
    </rPh>
    <rPh sb="32" eb="34">
      <t>コウゲキ</t>
    </rPh>
    <phoneticPr fontId="1"/>
  </si>
  <si>
    <t>凶兆艦隊の貯め込み屋</t>
  </si>
  <si>
    <t>このクリーチャーが死亡した時、宝物を1つ見つける。</t>
    <rPh sb="9" eb="11">
      <t>シボウ</t>
    </rPh>
    <rPh sb="13" eb="14">
      <t>トキ</t>
    </rPh>
    <rPh sb="15" eb="17">
      <t>タカラモノ</t>
    </rPh>
    <rPh sb="20" eb="21">
      <t>ミ</t>
    </rPh>
    <phoneticPr fontId="1"/>
  </si>
  <si>
    <t>凶兆艦隊の侵入者</t>
  </si>
  <si>
    <t xml:space="preserve">威迫  </t>
  </si>
  <si>
    <t>隠れ潜むチュパカブラ</t>
  </si>
  <si>
    <t>あなたがコントロールするクリーチャーが探検を行うたび、対戦相手がコントロールする最初のクリーチャーは-3/-3の修正を受ける。</t>
    <rPh sb="19" eb="21">
      <t>タンケン</t>
    </rPh>
    <rPh sb="22" eb="23">
      <t>オコナ</t>
    </rPh>
    <rPh sb="27" eb="31">
      <t>タイセンアイテ</t>
    </rPh>
    <rPh sb="40" eb="42">
      <t>サイショ</t>
    </rPh>
    <rPh sb="56" eb="58">
      <t>シュウセイ</t>
    </rPh>
    <rPh sb="59" eb="60">
      <t>ウ</t>
    </rPh>
    <phoneticPr fontId="1"/>
  </si>
  <si>
    <t>女王の工作員</t>
  </si>
  <si>
    <t xml:space="preserve">絆魂  </t>
  </si>
  <si>
    <t>このクリーチャーが戦場に出たとき、これは探検2を行う。</t>
    <rPh sb="9" eb="11">
      <t>センジョウ</t>
    </rPh>
    <rPh sb="12" eb="13">
      <t>デ</t>
    </rPh>
    <rPh sb="20" eb="22">
      <t>タンケン</t>
    </rPh>
    <rPh sb="24" eb="25">
      <t>オコナ</t>
    </rPh>
    <phoneticPr fontId="1"/>
  </si>
  <si>
    <t>探求者の従者</t>
  </si>
  <si>
    <t>指名手配の獄道者</t>
  </si>
  <si>
    <t>このクリーチャーが死亡した時、対戦相手は宝物を2つ見つける。</t>
    <rPh sb="9" eb="11">
      <t>シボウ</t>
    </rPh>
    <rPh sb="13" eb="14">
      <t>トキ</t>
    </rPh>
    <rPh sb="15" eb="17">
      <t>タイセン</t>
    </rPh>
    <rPh sb="17" eb="19">
      <t>アイテ</t>
    </rPh>
    <rPh sb="20" eb="22">
      <t>タカラモノ</t>
    </rPh>
    <rPh sb="25" eb="26">
      <t>ミ</t>
    </rPh>
    <phoneticPr fontId="1"/>
  </si>
  <si>
    <t>依頼殺人</t>
  </si>
  <si>
    <t>クリーチャー1体を対象とし、それを破壊する。宝物を2つ見つける。</t>
    <rPh sb="7" eb="8">
      <t>タイ</t>
    </rPh>
    <rPh sb="9" eb="11">
      <t>タイショウ</t>
    </rPh>
    <rPh sb="17" eb="19">
      <t>ハカイ</t>
    </rPh>
    <rPh sb="22" eb="24">
      <t>タカラモノ</t>
    </rPh>
    <rPh sb="27" eb="28">
      <t>ミ</t>
    </rPh>
    <phoneticPr fontId="1"/>
  </si>
  <si>
    <t>高くつく略奪</t>
  </si>
  <si>
    <t>あなたがコントロールする最後のクリーチャーを破壊し、カードを2枚引く。</t>
    <rPh sb="12" eb="14">
      <t>サイゴ</t>
    </rPh>
    <rPh sb="22" eb="24">
      <t>ハカイ</t>
    </rPh>
    <rPh sb="31" eb="32">
      <t>マイ</t>
    </rPh>
    <rPh sb="32" eb="33">
      <t>ヒ</t>
    </rPh>
    <phoneticPr fontId="1"/>
  </si>
  <si>
    <t>無情な略奪</t>
  </si>
  <si>
    <t>対戦相手はカードを2枚捨てる。あなたが強襲していた場合、宝物を1つ見つける。</t>
    <rPh sb="0" eb="2">
      <t>タイセン</t>
    </rPh>
    <rPh sb="2" eb="4">
      <t>アイテ</t>
    </rPh>
    <rPh sb="10" eb="11">
      <t>マイ</t>
    </rPh>
    <rPh sb="11" eb="12">
      <t>ス</t>
    </rPh>
    <rPh sb="28" eb="30">
      <t>タカラモノ</t>
    </rPh>
    <rPh sb="33" eb="34">
      <t>ミ</t>
    </rPh>
    <phoneticPr fontId="1"/>
  </si>
  <si>
    <t>立ち枯れの守り手</t>
  </si>
  <si>
    <t>蝙蝠</t>
    <rPh sb="0" eb="2">
      <t>コウモリ</t>
    </rPh>
    <phoneticPr fontId="1"/>
  </si>
  <si>
    <t>このクリーチャーが死亡した時、黒ジェムが4個以上ある場合、対戦相手は4点のライフを失い、あなたは4点のライフを得る。</t>
    <rPh sb="15" eb="16">
      <t>クロ</t>
    </rPh>
    <rPh sb="21" eb="24">
      <t>コイジョウ</t>
    </rPh>
    <rPh sb="26" eb="28">
      <t>バアイ</t>
    </rPh>
    <rPh sb="29" eb="31">
      <t>タイセン</t>
    </rPh>
    <rPh sb="31" eb="33">
      <t>アイテ</t>
    </rPh>
    <rPh sb="35" eb="36">
      <t>テン</t>
    </rPh>
    <rPh sb="41" eb="42">
      <t>ウシナ</t>
    </rPh>
    <rPh sb="49" eb="50">
      <t>テン</t>
    </rPh>
    <rPh sb="55" eb="56">
      <t>エ</t>
    </rPh>
    <phoneticPr fontId="1"/>
  </si>
  <si>
    <t>不死の古き者</t>
  </si>
  <si>
    <t>このクリーチャーが死亡した時、あなたが2回以上強化された吸血鬼をコントロールしている場合、あなたの墓地からこのクリーチャーをあなたの手札に戻す。これのマナ・コストは3少なくなる。</t>
    <rPh sb="9" eb="11">
      <t>シボウ</t>
    </rPh>
    <rPh sb="13" eb="14">
      <t>トキ</t>
    </rPh>
    <rPh sb="20" eb="23">
      <t>カイイジョウ</t>
    </rPh>
    <rPh sb="23" eb="25">
      <t>キョウカ</t>
    </rPh>
    <rPh sb="28" eb="31">
      <t>キュウケツキ</t>
    </rPh>
    <rPh sb="42" eb="44">
      <t>バアイ</t>
    </rPh>
    <rPh sb="49" eb="51">
      <t>ボチ</t>
    </rPh>
    <rPh sb="66" eb="68">
      <t>テフダ</t>
    </rPh>
    <rPh sb="69" eb="70">
      <t>モド</t>
    </rPh>
    <rPh sb="83" eb="84">
      <t>スク</t>
    </rPh>
    <phoneticPr fontId="1"/>
  </si>
  <si>
    <t>帆凧の掠め盗り</t>
  </si>
  <si>
    <t>このクリーチャーが戦場に出たとき、対戦相手の手札からクリーチャーでない最後の手札を追放する。</t>
    <rPh sb="9" eb="11">
      <t>センジョウ</t>
    </rPh>
    <rPh sb="12" eb="13">
      <t>デ</t>
    </rPh>
    <rPh sb="17" eb="19">
      <t>タイセン</t>
    </rPh>
    <rPh sb="19" eb="21">
      <t>アイテ</t>
    </rPh>
    <rPh sb="22" eb="24">
      <t>テフダ</t>
    </rPh>
    <rPh sb="35" eb="37">
      <t>サイゴ</t>
    </rPh>
    <rPh sb="38" eb="40">
      <t>テフダ</t>
    </rPh>
    <rPh sb="41" eb="43">
      <t>ツイホウ</t>
    </rPh>
    <phoneticPr fontId="1"/>
  </si>
  <si>
    <t>このクリーチャーが死亡した時、対戦相手はカードを1枚引く。</t>
    <rPh sb="9" eb="11">
      <t>シボウ</t>
    </rPh>
    <rPh sb="13" eb="14">
      <t>トキ</t>
    </rPh>
    <rPh sb="15" eb="17">
      <t>タイセン</t>
    </rPh>
    <rPh sb="17" eb="19">
      <t>アイテ</t>
    </rPh>
    <rPh sb="25" eb="26">
      <t>マイ</t>
    </rPh>
    <rPh sb="26" eb="27">
      <t>ヒ</t>
    </rPh>
    <phoneticPr fontId="1"/>
  </si>
  <si>
    <t>無情な無頼漢</t>
  </si>
  <si>
    <t>オーク</t>
  </si>
  <si>
    <t>ジェム1個を起動する：あなたがコントロールする他の最初のクリーチャーを破壊し、あなたは宝物を2つ見つける。</t>
    <rPh sb="4" eb="5">
      <t>コ</t>
    </rPh>
    <rPh sb="6" eb="8">
      <t>キドウ</t>
    </rPh>
    <rPh sb="23" eb="24">
      <t>タ</t>
    </rPh>
    <rPh sb="25" eb="27">
      <t>サイショ</t>
    </rPh>
    <rPh sb="35" eb="37">
      <t>ハカイ</t>
    </rPh>
    <rPh sb="43" eb="45">
      <t>タカラモノ</t>
    </rPh>
    <rPh sb="48" eb="49">
      <t>ミ</t>
    </rPh>
    <phoneticPr fontId="1"/>
  </si>
  <si>
    <t>あなたのターン終了時に、あなたが宝物を3つ以上コントロールしている場合、カードを1枚引く。</t>
    <rPh sb="7" eb="10">
      <t>シュウリョウジ</t>
    </rPh>
    <rPh sb="16" eb="18">
      <t>タカラモノ</t>
    </rPh>
    <rPh sb="21" eb="23">
      <t>イジョウ</t>
    </rPh>
    <rPh sb="33" eb="35">
      <t>バアイ</t>
    </rPh>
    <rPh sb="41" eb="42">
      <t>マイ</t>
    </rPh>
    <rPh sb="42" eb="43">
      <t>ヒ</t>
    </rPh>
    <phoneticPr fontId="1"/>
  </si>
  <si>
    <t>敵意ある征服者</t>
  </si>
  <si>
    <t>このクリーチャーが攻撃するたび、対戦相手は2点のライフを失う。このクリーチャーが少なくとも2回強化されている場合、代わりに対戦相手は4点のライフを失う。</t>
    <rPh sb="9" eb="11">
      <t>コウゲキ</t>
    </rPh>
    <rPh sb="16" eb="18">
      <t>タイセン</t>
    </rPh>
    <rPh sb="18" eb="20">
      <t>アイテ</t>
    </rPh>
    <rPh sb="22" eb="23">
      <t>テン</t>
    </rPh>
    <rPh sb="28" eb="29">
      <t>ウシナ</t>
    </rPh>
    <rPh sb="40" eb="41">
      <t>スク</t>
    </rPh>
    <rPh sb="46" eb="47">
      <t>カイ</t>
    </rPh>
    <rPh sb="47" eb="49">
      <t>キョウカ</t>
    </rPh>
    <rPh sb="54" eb="56">
      <t>バアイ</t>
    </rPh>
    <rPh sb="57" eb="58">
      <t>カ</t>
    </rPh>
    <rPh sb="61" eb="63">
      <t>タイセン</t>
    </rPh>
    <rPh sb="63" eb="65">
      <t>アイテ</t>
    </rPh>
    <rPh sb="67" eb="68">
      <t>テン</t>
    </rPh>
    <rPh sb="73" eb="74">
      <t>ウシナ</t>
    </rPh>
    <phoneticPr fontId="1"/>
  </si>
  <si>
    <t>強迫</t>
  </si>
  <si>
    <t>対戦相手は手札からクリーチャーでない最初のカードを捨てる。</t>
    <rPh sb="0" eb="2">
      <t>タイセン</t>
    </rPh>
    <rPh sb="2" eb="4">
      <t>アイテ</t>
    </rPh>
    <rPh sb="5" eb="7">
      <t>テフダ</t>
    </rPh>
    <rPh sb="18" eb="20">
      <t>サイショ</t>
    </rPh>
    <rPh sb="25" eb="26">
      <t>ス</t>
    </rPh>
    <phoneticPr fontId="1"/>
  </si>
  <si>
    <t>不気味な船長の召集</t>
  </si>
  <si>
    <t>あなたの墓地から、海賊1体と吸血鬼1体と恐竜1体とマーフォーク1体をあなたの手札に戻す。</t>
    <rPh sb="4" eb="6">
      <t>ボチ</t>
    </rPh>
    <rPh sb="9" eb="11">
      <t>カイゾク</t>
    </rPh>
    <rPh sb="12" eb="13">
      <t>タイ</t>
    </rPh>
    <rPh sb="14" eb="17">
      <t>キュウケツキ</t>
    </rPh>
    <rPh sb="18" eb="19">
      <t>タイ</t>
    </rPh>
    <rPh sb="20" eb="22">
      <t>キョウリュウ</t>
    </rPh>
    <rPh sb="23" eb="24">
      <t>タイ</t>
    </rPh>
    <rPh sb="32" eb="33">
      <t>タイ</t>
    </rPh>
    <rPh sb="38" eb="40">
      <t>テフダ</t>
    </rPh>
    <rPh sb="41" eb="42">
      <t>モド</t>
    </rPh>
    <phoneticPr fontId="1"/>
  </si>
  <si>
    <t>これにより戻されたカード1枚につきあなたは2点のライフを失い、それらの各カードは3マナを得る。</t>
    <rPh sb="5" eb="6">
      <t>モド</t>
    </rPh>
    <rPh sb="13" eb="14">
      <t>マイ</t>
    </rPh>
    <rPh sb="22" eb="23">
      <t>テン</t>
    </rPh>
    <rPh sb="28" eb="29">
      <t>ウシナ</t>
    </rPh>
    <rPh sb="35" eb="36">
      <t>カク</t>
    </rPh>
    <rPh sb="44" eb="45">
      <t>エ</t>
    </rPh>
    <phoneticPr fontId="1"/>
  </si>
  <si>
    <t>板歩きの刑</t>
  </si>
  <si>
    <t>マーフォークでないクリーチャー1体を対象とし、それを破壊する。</t>
    <rPh sb="16" eb="17">
      <t>タイ</t>
    </rPh>
    <rPh sb="18" eb="20">
      <t>タイショウ</t>
    </rPh>
    <rPh sb="26" eb="28">
      <t>ハカイ</t>
    </rPh>
    <phoneticPr fontId="1"/>
  </si>
  <si>
    <t>略奪者の痕跡</t>
  </si>
  <si>
    <t>対戦相手がカードを捨てるたび、そのプレイヤーは3点のライフを失う。</t>
    <rPh sb="0" eb="2">
      <t>タイセン</t>
    </rPh>
    <rPh sb="2" eb="4">
      <t>アイテ</t>
    </rPh>
    <rPh sb="9" eb="10">
      <t>ス</t>
    </rPh>
    <rPh sb="24" eb="25">
      <t>テン</t>
    </rPh>
    <rPh sb="30" eb="31">
      <t>ウシナ</t>
    </rPh>
    <phoneticPr fontId="1"/>
  </si>
  <si>
    <t>あなたのターン終了時に、あなたが強襲していた場合、対戦相手はカードを1枚捨てる。</t>
    <rPh sb="7" eb="10">
      <t>シュウリョウジ</t>
    </rPh>
    <rPh sb="16" eb="18">
      <t>キョウシュウ</t>
    </rPh>
    <rPh sb="22" eb="24">
      <t>バアイ</t>
    </rPh>
    <rPh sb="25" eb="27">
      <t>タイセン</t>
    </rPh>
    <rPh sb="27" eb="29">
      <t>アイテ</t>
    </rPh>
    <rPh sb="35" eb="36">
      <t>マイ</t>
    </rPh>
    <rPh sb="36" eb="37">
      <t>ス</t>
    </rPh>
    <phoneticPr fontId="1"/>
  </si>
  <si>
    <t>血潮隊の司教</t>
  </si>
  <si>
    <t>このクリーチャーが戦場に出たとき、対戦相手はあなたがコントロールする吸血鬼1体につき1点のライフを失う。その後、そのプレイヤーは、それらの吸血鬼が強化された回数1回につき1点のライフを失う。</t>
    <rPh sb="9" eb="11">
      <t>センジョウ</t>
    </rPh>
    <rPh sb="12" eb="13">
      <t>デ</t>
    </rPh>
    <rPh sb="17" eb="19">
      <t>タイセン</t>
    </rPh>
    <rPh sb="19" eb="21">
      <t>アイテ</t>
    </rPh>
    <rPh sb="34" eb="37">
      <t>キュウケツキ</t>
    </rPh>
    <rPh sb="38" eb="39">
      <t>タイ</t>
    </rPh>
    <rPh sb="43" eb="44">
      <t>テン</t>
    </rPh>
    <rPh sb="49" eb="50">
      <t>ウシナ</t>
    </rPh>
    <rPh sb="54" eb="55">
      <t>ゴ</t>
    </rPh>
    <rPh sb="69" eb="72">
      <t>キュウケツキ</t>
    </rPh>
    <rPh sb="73" eb="75">
      <t>キョウカ</t>
    </rPh>
    <rPh sb="78" eb="80">
      <t>カイスウ</t>
    </rPh>
    <rPh sb="81" eb="82">
      <t>カイ</t>
    </rPh>
    <rPh sb="86" eb="87">
      <t>テン</t>
    </rPh>
    <rPh sb="92" eb="93">
      <t>ウシナ</t>
    </rPh>
    <phoneticPr fontId="1"/>
  </si>
  <si>
    <t>巧射艦隊の追跡者</t>
  </si>
  <si>
    <t>黒ジェム3個を起動する：対戦相手の墓地から最後の2枚のカードを追放する。その後、このクリーチャーは探検1を行う。</t>
    <rPh sb="0" eb="1">
      <t>クロ</t>
    </rPh>
    <rPh sb="5" eb="6">
      <t>コ</t>
    </rPh>
    <rPh sb="7" eb="9">
      <t>キドウ</t>
    </rPh>
    <rPh sb="12" eb="14">
      <t>タイセン</t>
    </rPh>
    <rPh sb="14" eb="16">
      <t>アイテ</t>
    </rPh>
    <rPh sb="17" eb="19">
      <t>ボチ</t>
    </rPh>
    <rPh sb="21" eb="23">
      <t>サイゴ</t>
    </rPh>
    <rPh sb="25" eb="26">
      <t>マイ</t>
    </rPh>
    <rPh sb="31" eb="33">
      <t>ツイホウ</t>
    </rPh>
    <rPh sb="38" eb="39">
      <t>ゴ</t>
    </rPh>
    <rPh sb="49" eb="51">
      <t>タンケン</t>
    </rPh>
    <rPh sb="53" eb="54">
      <t>オコナ</t>
    </rPh>
    <phoneticPr fontId="1"/>
  </si>
  <si>
    <t>深海艦隊の船長</t>
  </si>
  <si>
    <t>このクリーチャーが攻撃するたび、あなたが他のトークンでない海賊をコントロールしている場合、あなたは3マナを吸収され、威迫を持つ2/2の黒の海賊・トークンを1体生成する。</t>
    <rPh sb="9" eb="11">
      <t>コウゲキ</t>
    </rPh>
    <rPh sb="20" eb="21">
      <t>タ</t>
    </rPh>
    <rPh sb="29" eb="31">
      <t>カイゾク</t>
    </rPh>
    <rPh sb="42" eb="44">
      <t>バアイ</t>
    </rPh>
    <rPh sb="53" eb="55">
      <t>キュウシュウ</t>
    </rPh>
    <rPh sb="58" eb="60">
      <t>イハク</t>
    </rPh>
    <rPh sb="61" eb="62">
      <t>モ</t>
    </rPh>
    <rPh sb="67" eb="68">
      <t>クロ</t>
    </rPh>
    <rPh sb="69" eb="71">
      <t>カイゾク</t>
    </rPh>
    <rPh sb="78" eb="79">
      <t>タイ</t>
    </rPh>
    <rPh sb="79" eb="81">
      <t>セイセイ</t>
    </rPh>
    <phoneticPr fontId="1"/>
  </si>
  <si>
    <t>ヴラスカの侮辱</t>
  </si>
  <si>
    <t>クリーチャー1体を対象とし、それを追放する。</t>
    <rPh sb="7" eb="8">
      <t>タイ</t>
    </rPh>
    <rPh sb="9" eb="11">
      <t>タイショウ</t>
    </rPh>
    <phoneticPr fontId="1"/>
  </si>
  <si>
    <t>対戦相手は2点のライフを失う。あなたは2点のライフを得る。</t>
    <rPh sb="0" eb="2">
      <t>タイセン</t>
    </rPh>
    <rPh sb="2" eb="4">
      <t>アイテ</t>
    </rPh>
    <rPh sb="6" eb="7">
      <t>テン</t>
    </rPh>
    <rPh sb="12" eb="13">
      <t>ウシナ</t>
    </rPh>
    <rPh sb="20" eb="21">
      <t>テン</t>
    </rPh>
    <rPh sb="26" eb="27">
      <t>エ</t>
    </rPh>
    <phoneticPr fontId="1"/>
  </si>
  <si>
    <t>富の享楽</t>
  </si>
  <si>
    <t>対戦相手がコントロールするクリーチャーが死亡するたび、宝物を1つ見つける。</t>
    <rPh sb="0" eb="2">
      <t>タイセン</t>
    </rPh>
    <rPh sb="2" eb="4">
      <t>アイテ</t>
    </rPh>
    <rPh sb="20" eb="22">
      <t>シボウ</t>
    </rPh>
    <rPh sb="27" eb="29">
      <t>タカラモノ</t>
    </rPh>
    <rPh sb="32" eb="33">
      <t>ミ</t>
    </rPh>
    <phoneticPr fontId="1"/>
  </si>
  <si>
    <t>あなたのターン開始時に、あなたが宝物を3つ以上コントロールしている場合、あなたの手札のすべてのカードは1マナを得る。</t>
    <rPh sb="7" eb="9">
      <t>カイシ</t>
    </rPh>
    <rPh sb="9" eb="10">
      <t>ジ</t>
    </rPh>
    <rPh sb="16" eb="18">
      <t>タカラモノ</t>
    </rPh>
    <rPh sb="21" eb="23">
      <t>イジョウ</t>
    </rPh>
    <rPh sb="33" eb="35">
      <t>バアイ</t>
    </rPh>
    <rPh sb="40" eb="42">
      <t>テフダ</t>
    </rPh>
    <rPh sb="55" eb="56">
      <t>エ</t>
    </rPh>
    <phoneticPr fontId="1"/>
  </si>
  <si>
    <t>剣呑な交渉</t>
  </si>
  <si>
    <t>青ジェム3個に罠をかける：カードを1枚引く。このサポートは1シールドを失う。</t>
    <rPh sb="0" eb="1">
      <t>アオ</t>
    </rPh>
    <rPh sb="5" eb="6">
      <t>コ</t>
    </rPh>
    <rPh sb="7" eb="8">
      <t>ワナ</t>
    </rPh>
    <rPh sb="18" eb="19">
      <t>マイ</t>
    </rPh>
    <rPh sb="19" eb="20">
      <t>ヒ</t>
    </rPh>
    <rPh sb="35" eb="36">
      <t>ウシナ</t>
    </rPh>
    <phoneticPr fontId="1"/>
  </si>
  <si>
    <t>赤ジェム3個に罠をかける：対戦相手は3点のライフを失う。このサポートは1シールドを失う。</t>
    <rPh sb="0" eb="1">
      <t>アカ</t>
    </rPh>
    <rPh sb="5" eb="6">
      <t>コ</t>
    </rPh>
    <rPh sb="7" eb="8">
      <t>ワナ</t>
    </rPh>
    <rPh sb="13" eb="15">
      <t>タイセン</t>
    </rPh>
    <rPh sb="15" eb="17">
      <t>アイテ</t>
    </rPh>
    <rPh sb="19" eb="20">
      <t>テン</t>
    </rPh>
    <rPh sb="25" eb="26">
      <t>ウシナ</t>
    </rPh>
    <rPh sb="41" eb="42">
      <t>ウシナ</t>
    </rPh>
    <phoneticPr fontId="1"/>
  </si>
  <si>
    <t>凶兆艦隊の荒廃者</t>
  </si>
  <si>
    <t xml:space="preserve">威迫 接死 </t>
  </si>
  <si>
    <t>このクリーチャーが戦場に出たとき、あなたはX点のライフを失い、対戦相手はXの2倍の点数のライフを失う。Xは黒ジェムの総数に等しい。</t>
    <rPh sb="9" eb="11">
      <t>センジョウ</t>
    </rPh>
    <rPh sb="12" eb="13">
      <t>デ</t>
    </rPh>
    <rPh sb="22" eb="23">
      <t>テン</t>
    </rPh>
    <rPh sb="28" eb="29">
      <t>ウシナ</t>
    </rPh>
    <rPh sb="31" eb="33">
      <t>タイセン</t>
    </rPh>
    <rPh sb="33" eb="35">
      <t>アイテ</t>
    </rPh>
    <rPh sb="39" eb="40">
      <t>バイ</t>
    </rPh>
    <rPh sb="41" eb="43">
      <t>テンスウ</t>
    </rPh>
    <rPh sb="48" eb="49">
      <t>ウシナ</t>
    </rPh>
    <rPh sb="53" eb="54">
      <t>クロ</t>
    </rPh>
    <rPh sb="58" eb="60">
      <t>ソウスウ</t>
    </rPh>
    <rPh sb="61" eb="62">
      <t>ヒト</t>
    </rPh>
    <phoneticPr fontId="1"/>
  </si>
  <si>
    <t>聖域探究者</t>
  </si>
  <si>
    <t>このクリーチャーが攻撃するたび、対戦相手はX点のライフを失い、あなたはX点のライフを得る。Xはあなたの吸血鬼が強化された回数に等しい。</t>
    <rPh sb="9" eb="11">
      <t>コウゲキ</t>
    </rPh>
    <rPh sb="16" eb="18">
      <t>タイセン</t>
    </rPh>
    <rPh sb="18" eb="20">
      <t>アイテ</t>
    </rPh>
    <rPh sb="22" eb="23">
      <t>テン</t>
    </rPh>
    <rPh sb="28" eb="29">
      <t>ウシナ</t>
    </rPh>
    <rPh sb="36" eb="37">
      <t>テン</t>
    </rPh>
    <rPh sb="42" eb="43">
      <t>エ</t>
    </rPh>
    <rPh sb="51" eb="54">
      <t>キュウケツキ</t>
    </rPh>
    <rPh sb="55" eb="57">
      <t>キョウカ</t>
    </rPh>
    <rPh sb="60" eb="62">
      <t>カイスウ</t>
    </rPh>
    <rPh sb="63" eb="64">
      <t>ヒト</t>
    </rPh>
    <phoneticPr fontId="1"/>
  </si>
  <si>
    <t>アルゲールの断血</t>
  </si>
  <si>
    <t>ジェム2個を起動する：5点のライフを失い、カードを2枚引く。</t>
    <rPh sb="12" eb="13">
      <t>テン</t>
    </rPh>
    <rPh sb="18" eb="19">
      <t>ウシナ</t>
    </rPh>
    <rPh sb="26" eb="27">
      <t>マイ</t>
    </rPh>
    <rPh sb="27" eb="28">
      <t>ヒ</t>
    </rPh>
    <phoneticPr fontId="1"/>
  </si>
  <si>
    <t>あなたのターン終了時に、このゲームであなたが20点以上のライフを失っていた場合、このサポートを変身させる。</t>
    <rPh sb="7" eb="10">
      <t>シュウリョウジ</t>
    </rPh>
    <rPh sb="24" eb="27">
      <t>テンイジョウ</t>
    </rPh>
    <rPh sb="32" eb="33">
      <t>ウシナ</t>
    </rPh>
    <rPh sb="37" eb="39">
      <t>バアイ</t>
    </rPh>
    <rPh sb="47" eb="49">
      <t>ヘンシン</t>
    </rPh>
    <phoneticPr fontId="1"/>
  </si>
  <si>
    <t>アクロゾズの神殿</t>
  </si>
  <si>
    <t>あなたのターン開始時に、ジェム2個を黒に変換する。</t>
    <rPh sb="7" eb="9">
      <t>カイシ</t>
    </rPh>
    <rPh sb="9" eb="10">
      <t>ジ</t>
    </rPh>
    <rPh sb="16" eb="17">
      <t>コ</t>
    </rPh>
    <rPh sb="18" eb="19">
      <t>クロ</t>
    </rPh>
    <rPh sb="20" eb="22">
      <t>ヘンカン</t>
    </rPh>
    <phoneticPr fontId="1"/>
  </si>
  <si>
    <t>黒ジェム1個を起動する：あなたがコントロールする最後のクリーチャーを破壊し、それのタフネスの2倍に等しい点数のライフを得る。</t>
    <rPh sb="0" eb="1">
      <t>クロ</t>
    </rPh>
    <rPh sb="5" eb="6">
      <t>コ</t>
    </rPh>
    <rPh sb="7" eb="9">
      <t>キドウ</t>
    </rPh>
    <rPh sb="24" eb="26">
      <t>サイゴ</t>
    </rPh>
    <rPh sb="34" eb="36">
      <t>ハカイ</t>
    </rPh>
    <rPh sb="47" eb="48">
      <t>バイ</t>
    </rPh>
    <rPh sb="49" eb="50">
      <t>ヒト</t>
    </rPh>
    <rPh sb="52" eb="54">
      <t>テンスウ</t>
    </rPh>
    <rPh sb="59" eb="60">
      <t>エ</t>
    </rPh>
    <phoneticPr fontId="1"/>
  </si>
  <si>
    <t>赤</t>
  </si>
  <si>
    <t>鉄面連合の海賊</t>
  </si>
  <si>
    <t xml:space="preserve">速攻  </t>
  </si>
  <si>
    <t>深海艦隊の扇動者</t>
  </si>
  <si>
    <t>ジェム2個を起動する：ターン終了時まで、このクリーチャーは+1/+0の修正を受ける。</t>
    <rPh sb="4" eb="5">
      <t>コ</t>
    </rPh>
    <rPh sb="6" eb="8">
      <t>キドウ</t>
    </rPh>
    <rPh sb="14" eb="17">
      <t>シュウリョウジ</t>
    </rPh>
    <rPh sb="35" eb="37">
      <t>シュウセイ</t>
    </rPh>
    <rPh sb="38" eb="39">
      <t>ウ</t>
    </rPh>
    <phoneticPr fontId="1"/>
  </si>
  <si>
    <t>巣荒らし</t>
  </si>
  <si>
    <t>風雲艦隊の紅蓮術士</t>
  </si>
  <si>
    <t>このクリーチャーが戦場に出たとき、あなたが強襲していた場合、クリーチャー1体かプレインズウォーカー1体を対象とする。これはそれに3点のダメージを与える。</t>
    <rPh sb="9" eb="11">
      <t>センジョウ</t>
    </rPh>
    <rPh sb="12" eb="13">
      <t>デ</t>
    </rPh>
    <rPh sb="37" eb="38">
      <t>タイ</t>
    </rPh>
    <rPh sb="50" eb="51">
      <t>タイ</t>
    </rPh>
    <rPh sb="52" eb="54">
      <t>タイショウ</t>
    </rPh>
    <rPh sb="65" eb="66">
      <t>テン</t>
    </rPh>
    <rPh sb="72" eb="73">
      <t>アタ</t>
    </rPh>
    <phoneticPr fontId="1"/>
  </si>
  <si>
    <t>太陽冠のハンター</t>
  </si>
  <si>
    <t>激昂：対戦相手に3点のダメージを与える。</t>
    <rPh sb="0" eb="2">
      <t>ゲキコウ</t>
    </rPh>
    <rPh sb="3" eb="5">
      <t>タイセン</t>
    </rPh>
    <rPh sb="5" eb="7">
      <t>アイテ</t>
    </rPh>
    <rPh sb="9" eb="10">
      <t>テン</t>
    </rPh>
    <rPh sb="16" eb="17">
      <t>アタ</t>
    </rPh>
    <phoneticPr fontId="1"/>
  </si>
  <si>
    <t>猛竜の群れ</t>
  </si>
  <si>
    <t>あなたが他の恐竜をコントロールしている間、このクリーチャーは+2/+0の修正を受けるとともにトランプルを得る。</t>
    <rPh sb="4" eb="5">
      <t>タ</t>
    </rPh>
    <rPh sb="6" eb="8">
      <t>キョウリュウ</t>
    </rPh>
    <rPh sb="19" eb="20">
      <t>アイダ</t>
    </rPh>
    <rPh sb="36" eb="38">
      <t>シュウセイ</t>
    </rPh>
    <rPh sb="39" eb="40">
      <t>ウ</t>
    </rPh>
    <rPh sb="52" eb="53">
      <t>エ</t>
    </rPh>
    <phoneticPr fontId="1"/>
  </si>
  <si>
    <t>ティロナーリの騎士</t>
  </si>
  <si>
    <t>このクリーチャーが攻撃するたび、あなたが恐竜をコントロールしている場合、ターン終了時まで、このクリーチャーは+1/+1の修正を受ける。</t>
    <rPh sb="9" eb="11">
      <t>コウゲキ</t>
    </rPh>
    <rPh sb="20" eb="22">
      <t>キョウリュウ</t>
    </rPh>
    <rPh sb="33" eb="35">
      <t>バアイ</t>
    </rPh>
    <rPh sb="39" eb="42">
      <t>シュウリョウジ</t>
    </rPh>
    <rPh sb="60" eb="62">
      <t>シュウセイ</t>
    </rPh>
    <rPh sb="63" eb="64">
      <t>ウ</t>
    </rPh>
    <phoneticPr fontId="1"/>
  </si>
  <si>
    <t>火炎砲発射</t>
  </si>
  <si>
    <t>クリーチャー1体を対象とし、それに3点のダメージを与える。あなたが強襲していた場合、代わりに6点のダメージを与える。</t>
    <rPh sb="7" eb="8">
      <t>タイ</t>
    </rPh>
    <rPh sb="9" eb="11">
      <t>タイショウ</t>
    </rPh>
    <rPh sb="18" eb="19">
      <t>テン</t>
    </rPh>
    <rPh sb="25" eb="26">
      <t>アタ</t>
    </rPh>
    <rPh sb="33" eb="35">
      <t>キョウシュウ</t>
    </rPh>
    <rPh sb="39" eb="41">
      <t>バアイ</t>
    </rPh>
    <rPh sb="42" eb="43">
      <t>カ</t>
    </rPh>
    <rPh sb="47" eb="48">
      <t>テン</t>
    </rPh>
    <rPh sb="54" eb="55">
      <t>アタ</t>
    </rPh>
    <phoneticPr fontId="1"/>
  </si>
  <si>
    <t>苛立ち</t>
  </si>
  <si>
    <t>あなたがコントロールするクリーチャー1体を対象とし、それに1点のダメージを与える。</t>
    <rPh sb="19" eb="20">
      <t>タイ</t>
    </rPh>
    <rPh sb="21" eb="23">
      <t>タイショウ</t>
    </rPh>
    <rPh sb="30" eb="31">
      <t>テン</t>
    </rPh>
    <rPh sb="37" eb="38">
      <t>アタ</t>
    </rPh>
    <phoneticPr fontId="1"/>
  </si>
  <si>
    <t>ターン終了時まで、そのクリーチャーはトランプルを得る。カードを1枚引く。</t>
    <rPh sb="3" eb="6">
      <t>シュウリョウジ</t>
    </rPh>
    <rPh sb="24" eb="25">
      <t>エ</t>
    </rPh>
    <rPh sb="32" eb="34">
      <t>マイヒ</t>
    </rPh>
    <phoneticPr fontId="1"/>
  </si>
  <si>
    <t>向こう見ず</t>
  </si>
  <si>
    <t>オーラ</t>
  </si>
  <si>
    <t>クリーチャー1体を対象とする。それは速攻を得るとともに+2/+2の修正を受ける。</t>
    <rPh sb="7" eb="8">
      <t>タイ</t>
    </rPh>
    <rPh sb="9" eb="11">
      <t>タイショウ</t>
    </rPh>
    <rPh sb="18" eb="20">
      <t>ソッコウ</t>
    </rPh>
    <rPh sb="21" eb="22">
      <t>エ</t>
    </rPh>
    <rPh sb="33" eb="35">
      <t>シュウセイ</t>
    </rPh>
    <rPh sb="36" eb="37">
      <t>ウ</t>
    </rPh>
    <phoneticPr fontId="1"/>
  </si>
  <si>
    <t>決別の砲撃</t>
  </si>
  <si>
    <t>クリーチャー1体かプレインズウォーカー1体を対象とし、それに4点のダメージを与える。</t>
    <rPh sb="7" eb="8">
      <t>タイ</t>
    </rPh>
    <rPh sb="20" eb="21">
      <t>タイ</t>
    </rPh>
    <rPh sb="22" eb="24">
      <t>タイショウ</t>
    </rPh>
    <rPh sb="31" eb="32">
      <t>テン</t>
    </rPh>
    <rPh sb="38" eb="39">
      <t>アタ</t>
    </rPh>
    <phoneticPr fontId="1"/>
  </si>
  <si>
    <t>突進するモンストロサウルス</t>
  </si>
  <si>
    <t xml:space="preserve">トランプル 速攻 </t>
  </si>
  <si>
    <t>火の祭殿の守り手</t>
  </si>
  <si>
    <t>このクリーチャーが死亡した時、赤ジェムが5個以上ある場合、これは対戦相手がコントロールする最初の2体のクリーチャーに3点のダメージを与える。</t>
    <rPh sb="9" eb="11">
      <t>シボウ</t>
    </rPh>
    <rPh sb="13" eb="14">
      <t>トキ</t>
    </rPh>
    <rPh sb="15" eb="16">
      <t>アカ</t>
    </rPh>
    <rPh sb="21" eb="24">
      <t>コイジョウ</t>
    </rPh>
    <rPh sb="26" eb="28">
      <t>バアイ</t>
    </rPh>
    <rPh sb="32" eb="34">
      <t>タイセン</t>
    </rPh>
    <rPh sb="34" eb="36">
      <t>アイテ</t>
    </rPh>
    <rPh sb="45" eb="47">
      <t>サイショ</t>
    </rPh>
    <rPh sb="49" eb="50">
      <t>タイ</t>
    </rPh>
    <rPh sb="59" eb="60">
      <t>テン</t>
    </rPh>
    <rPh sb="66" eb="67">
      <t>アタ</t>
    </rPh>
    <phoneticPr fontId="1"/>
  </si>
  <si>
    <t>稲妻砲手</t>
  </si>
  <si>
    <t>ジェム2個を起動する：対戦相手のプレインズウォーカーに、あなたがコントロールする海賊1体につき1点のダメージを与える。</t>
    <rPh sb="11" eb="13">
      <t>タイセン</t>
    </rPh>
    <rPh sb="13" eb="15">
      <t>アイテ</t>
    </rPh>
    <rPh sb="40" eb="42">
      <t>カイゾク</t>
    </rPh>
    <rPh sb="43" eb="44">
      <t>タイ</t>
    </rPh>
    <rPh sb="48" eb="49">
      <t>テン</t>
    </rPh>
    <rPh sb="55" eb="56">
      <t>アタ</t>
    </rPh>
    <phoneticPr fontId="1"/>
  </si>
  <si>
    <t>オテペクの猟匠</t>
  </si>
  <si>
    <t>このクリーチャーが戦場に出ている間、あなたの手札の恐竜のマナ・コストは2少なくなる。</t>
    <rPh sb="9" eb="11">
      <t>センジョウ</t>
    </rPh>
    <rPh sb="12" eb="13">
      <t>デ</t>
    </rPh>
    <rPh sb="16" eb="17">
      <t>アイダ</t>
    </rPh>
    <rPh sb="22" eb="24">
      <t>テフダ</t>
    </rPh>
    <rPh sb="25" eb="27">
      <t>キョウリュウ</t>
    </rPh>
    <rPh sb="36" eb="37">
      <t>スク</t>
    </rPh>
    <phoneticPr fontId="1"/>
  </si>
  <si>
    <t>ジェム1個を起動する：ターン終了時まで、あなたの恐竜は速攻を得る。</t>
    <rPh sb="4" eb="5">
      <t>コ</t>
    </rPh>
    <rPh sb="6" eb="8">
      <t>キドウ</t>
    </rPh>
    <rPh sb="14" eb="17">
      <t>シュウリョウジ</t>
    </rPh>
    <rPh sb="24" eb="26">
      <t>キョウリュウ</t>
    </rPh>
    <rPh sb="27" eb="29">
      <t>ソッコウ</t>
    </rPh>
    <rPh sb="30" eb="31">
      <t>エ</t>
    </rPh>
    <phoneticPr fontId="1"/>
  </si>
  <si>
    <t>猛竜の幼生</t>
  </si>
  <si>
    <t>激昂：トランプルを持つ3/3の緑の恐竜・クリーチャー・トークンを1体生成する。</t>
    <rPh sb="0" eb="2">
      <t>ゲキコウ</t>
    </rPh>
    <rPh sb="9" eb="10">
      <t>モ</t>
    </rPh>
    <rPh sb="15" eb="16">
      <t>ミドリ</t>
    </rPh>
    <rPh sb="17" eb="19">
      <t>キョウリュウ</t>
    </rPh>
    <rPh sb="33" eb="36">
      <t>タイセイセイ</t>
    </rPh>
    <phoneticPr fontId="1"/>
  </si>
  <si>
    <t>帆綱走り</t>
  </si>
  <si>
    <t>ずる賢いゴブリン</t>
  </si>
  <si>
    <t>このクリーチャーが戦場に出たとき、宝物を1つ見つける。</t>
    <rPh sb="17" eb="19">
      <t>タカラモノ</t>
    </rPh>
    <rPh sb="22" eb="23">
      <t>ミ</t>
    </rPh>
    <phoneticPr fontId="1"/>
  </si>
  <si>
    <t>焦熱の連続砲撃</t>
  </si>
  <si>
    <t>海賊でない各クリーチャーにそれぞれ2点のダメージを与える。</t>
    <rPh sb="0" eb="2">
      <t>カイゾク</t>
    </rPh>
    <rPh sb="5" eb="6">
      <t>カク</t>
    </rPh>
    <rPh sb="18" eb="19">
      <t>テン</t>
    </rPh>
    <rPh sb="25" eb="26">
      <t>アタ</t>
    </rPh>
    <phoneticPr fontId="1"/>
  </si>
  <si>
    <t>間に合わせの砲弾</t>
  </si>
  <si>
    <t>このサポートが1シールドを失ったとき、対戦相手がコントロールする最初のクリーチャーに1点のダメージを与える。</t>
    <rPh sb="13" eb="14">
      <t>ウシナ</t>
    </rPh>
    <rPh sb="19" eb="21">
      <t>タイセン</t>
    </rPh>
    <rPh sb="21" eb="23">
      <t>アイテ</t>
    </rPh>
    <rPh sb="32" eb="34">
      <t>サイショ</t>
    </rPh>
    <rPh sb="43" eb="44">
      <t>テン</t>
    </rPh>
    <rPh sb="50" eb="51">
      <t>アタ</t>
    </rPh>
    <phoneticPr fontId="1"/>
  </si>
  <si>
    <t>誘惑の財宝</t>
  </si>
  <si>
    <t>このサポートがボード上にある間、対戦相手がコントロールする最初のクリーチャーはブロックされないを持つ。</t>
    <rPh sb="10" eb="11">
      <t>ジョウ</t>
    </rPh>
    <rPh sb="14" eb="15">
      <t>アイダ</t>
    </rPh>
    <rPh sb="16" eb="18">
      <t>タイセン</t>
    </rPh>
    <rPh sb="18" eb="20">
      <t>アイテ</t>
    </rPh>
    <rPh sb="29" eb="31">
      <t>サイショ</t>
    </rPh>
    <rPh sb="48" eb="49">
      <t>モ</t>
    </rPh>
    <phoneticPr fontId="1"/>
  </si>
  <si>
    <t>あなたのターン終了時に、宝物を1つ見つける。</t>
    <rPh sb="7" eb="10">
      <t>シュウリョウジ</t>
    </rPh>
    <rPh sb="12" eb="14">
      <t>タカラモノ</t>
    </rPh>
    <rPh sb="17" eb="18">
      <t>ミ</t>
    </rPh>
    <phoneticPr fontId="1"/>
  </si>
  <si>
    <t>蠱惑的な船員</t>
  </si>
  <si>
    <t>赤ジェム5個を起動する：ターン終了時まで、対戦相手がコントロールする最初のクリーチャーのコントロールを得る。ターン終了時まで、そのクリーチャーは速攻を得る。</t>
    <rPh sb="0" eb="1">
      <t>アカ</t>
    </rPh>
    <rPh sb="5" eb="6">
      <t>コ</t>
    </rPh>
    <rPh sb="7" eb="9">
      <t>キドウ</t>
    </rPh>
    <rPh sb="15" eb="18">
      <t>シュウリョウジ</t>
    </rPh>
    <rPh sb="21" eb="23">
      <t>タイセン</t>
    </rPh>
    <rPh sb="23" eb="25">
      <t>アイテ</t>
    </rPh>
    <rPh sb="34" eb="36">
      <t>サイショ</t>
    </rPh>
    <rPh sb="51" eb="52">
      <t>エ</t>
    </rPh>
    <rPh sb="57" eb="60">
      <t>シュウリョウジ</t>
    </rPh>
    <rPh sb="72" eb="74">
      <t>ソッコウ</t>
    </rPh>
    <rPh sb="75" eb="76">
      <t>エ</t>
    </rPh>
    <phoneticPr fontId="1"/>
  </si>
  <si>
    <t>暴れ回るフェロキドン</t>
  </si>
  <si>
    <t>このクリーチャーが戦場に出ている間、対戦相手はライフを得られない。</t>
    <rPh sb="9" eb="11">
      <t>センジョウ</t>
    </rPh>
    <rPh sb="12" eb="13">
      <t>デ</t>
    </rPh>
    <rPh sb="16" eb="17">
      <t>アイダ</t>
    </rPh>
    <rPh sb="18" eb="20">
      <t>タイセン</t>
    </rPh>
    <rPh sb="20" eb="22">
      <t>アイテ</t>
    </rPh>
    <rPh sb="27" eb="28">
      <t>エ</t>
    </rPh>
    <phoneticPr fontId="1"/>
  </si>
  <si>
    <t>他のクリーチャーが戦場に出るたび、そのクリーチャーのコントローラーに1点のダメージを与える。</t>
    <rPh sb="0" eb="1">
      <t>タ</t>
    </rPh>
    <rPh sb="9" eb="11">
      <t>センジョウ</t>
    </rPh>
    <rPh sb="12" eb="13">
      <t>デ</t>
    </rPh>
    <rPh sb="35" eb="36">
      <t>テン</t>
    </rPh>
    <rPh sb="42" eb="43">
      <t>アタ</t>
    </rPh>
    <phoneticPr fontId="1"/>
  </si>
  <si>
    <t>荒くれ船員</t>
  </si>
  <si>
    <t xml:space="preserve">トランプル  </t>
  </si>
  <si>
    <t>このクリーチャーが戦場に出たとき、カードを2枚捨てて、その後カードを2枚引く。</t>
    <rPh sb="9" eb="11">
      <t>センジョウ</t>
    </rPh>
    <rPh sb="12" eb="13">
      <t>デ</t>
    </rPh>
    <rPh sb="22" eb="23">
      <t>マイ</t>
    </rPh>
    <rPh sb="23" eb="24">
      <t>ス</t>
    </rPh>
    <rPh sb="29" eb="30">
      <t>ゴ</t>
    </rPh>
    <rPh sb="35" eb="36">
      <t>マイ</t>
    </rPh>
    <rPh sb="36" eb="37">
      <t>ヒ</t>
    </rPh>
    <phoneticPr fontId="1"/>
  </si>
  <si>
    <t>あなたの手札の最後の2枚のカードに共通のクリーチャー・タイプがある場合、このクリーチャーは+2/+2の修正を受ける。</t>
    <rPh sb="4" eb="6">
      <t>テフダ</t>
    </rPh>
    <rPh sb="7" eb="9">
      <t>サイゴ</t>
    </rPh>
    <rPh sb="11" eb="12">
      <t>マイ</t>
    </rPh>
    <rPh sb="17" eb="19">
      <t>キョウツウ</t>
    </rPh>
    <rPh sb="33" eb="35">
      <t>バアイ</t>
    </rPh>
    <rPh sb="51" eb="53">
      <t>シュウセイ</t>
    </rPh>
    <rPh sb="54" eb="55">
      <t>ウ</t>
    </rPh>
    <phoneticPr fontId="1"/>
  </si>
  <si>
    <t>風雲艦隊の放火魔</t>
  </si>
  <si>
    <t>このクリーチャーが戦場に出たとき、あなたが強襲していた場合、2ブロックの3×3ジェムを破壊する。</t>
    <rPh sb="9" eb="11">
      <t>センジョウ</t>
    </rPh>
    <rPh sb="12" eb="13">
      <t>デ</t>
    </rPh>
    <rPh sb="21" eb="23">
      <t>キョウシュウ</t>
    </rPh>
    <rPh sb="27" eb="29">
      <t>バアイ</t>
    </rPh>
    <rPh sb="43" eb="45">
      <t>ハカイ</t>
    </rPh>
    <phoneticPr fontId="1"/>
  </si>
  <si>
    <t>ティロナーリの肌変わり</t>
  </si>
  <si>
    <t>このクリーチャーが攻撃するたび、これは+X/+Yの修正を受ける。XとYはそれぞれ、あなたがコントロールする他の最初のクリーチャーのパワーとタフネスに等しい。</t>
    <rPh sb="9" eb="11">
      <t>コウゲキ</t>
    </rPh>
    <rPh sb="25" eb="27">
      <t>シュウセイ</t>
    </rPh>
    <rPh sb="28" eb="29">
      <t>ウ</t>
    </rPh>
    <rPh sb="53" eb="54">
      <t>タ</t>
    </rPh>
    <rPh sb="55" eb="57">
      <t>サイショ</t>
    </rPh>
    <rPh sb="74" eb="75">
      <t>ヒト</t>
    </rPh>
    <phoneticPr fontId="1"/>
  </si>
  <si>
    <t>反復連射</t>
  </si>
  <si>
    <t>プレイヤー1人を対象とし、そのプレイヤーに4点のダメージを与える。あなたが強襲していて、赤ジェムが4個以上ある場合、この呪文をあなたの手札に戻す。</t>
    <rPh sb="6" eb="7">
      <t>ニン</t>
    </rPh>
    <rPh sb="8" eb="10">
      <t>タイショウ</t>
    </rPh>
    <rPh sb="22" eb="23">
      <t>テン</t>
    </rPh>
    <rPh sb="29" eb="30">
      <t>アタ</t>
    </rPh>
    <rPh sb="37" eb="39">
      <t>キョウシュウ</t>
    </rPh>
    <rPh sb="44" eb="45">
      <t>アカ</t>
    </rPh>
    <rPh sb="50" eb="51">
      <t>コ</t>
    </rPh>
    <rPh sb="51" eb="53">
      <t>イジョウ</t>
    </rPh>
    <rPh sb="55" eb="57">
      <t>バアイ</t>
    </rPh>
    <rPh sb="60" eb="62">
      <t>ジュモン</t>
    </rPh>
    <rPh sb="67" eb="69">
      <t>テフダ</t>
    </rPh>
    <rPh sb="70" eb="71">
      <t>モド</t>
    </rPh>
    <phoneticPr fontId="1"/>
  </si>
  <si>
    <t>太陽鳥の祈祷</t>
  </si>
  <si>
    <t>あなたが、マナ・コストが15以上のカードをプレイするたび、あなたのライブラリーから次のマナ・コストが10以下のカードを取ってくる。それはいっぱいのマナを得て、このサポートは1シールドを失う。</t>
    <rPh sb="14" eb="16">
      <t>イジョウ</t>
    </rPh>
    <rPh sb="41" eb="42">
      <t>ツギ</t>
    </rPh>
    <rPh sb="52" eb="54">
      <t>イカ</t>
    </rPh>
    <rPh sb="59" eb="60">
      <t>ト</t>
    </rPh>
    <rPh sb="76" eb="77">
      <t>エ</t>
    </rPh>
    <rPh sb="92" eb="93">
      <t>ウシナ</t>
    </rPh>
    <phoneticPr fontId="1"/>
  </si>
  <si>
    <t>焼熱の太陽の化身</t>
  </si>
  <si>
    <t>このクリーチャーが戦場に出たとき、クリーチャー1体を対象とする。これはそれに3点、対戦相手に3点のダメージを与える。</t>
    <rPh sb="24" eb="25">
      <t>タイ</t>
    </rPh>
    <rPh sb="26" eb="28">
      <t>タイショウ</t>
    </rPh>
    <rPh sb="39" eb="40">
      <t>テン</t>
    </rPh>
    <rPh sb="41" eb="43">
      <t>タイセン</t>
    </rPh>
    <rPh sb="43" eb="45">
      <t>アイテ</t>
    </rPh>
    <rPh sb="47" eb="48">
      <t>テン</t>
    </rPh>
    <rPh sb="54" eb="55">
      <t>アタ</t>
    </rPh>
    <phoneticPr fontId="1"/>
  </si>
  <si>
    <t>風雲船長ラネリー</t>
  </si>
  <si>
    <t>このクリーチャーが攻撃を与えるたび、宝物を1つ見つける。</t>
    <rPh sb="9" eb="11">
      <t>コウゲキ</t>
    </rPh>
    <rPh sb="12" eb="13">
      <t>アタ</t>
    </rPh>
    <rPh sb="18" eb="20">
      <t>タカラモノ</t>
    </rPh>
    <rPh sb="23" eb="24">
      <t>ミ</t>
    </rPh>
    <phoneticPr fontId="1"/>
  </si>
  <si>
    <t>宝物が1つボードに出るたび、ターン終了時まで、あなたがコントロールする海賊は+X/+0の修正を受ける。Xはあなたがコントロールする宝物の総数に等しい。</t>
    <rPh sb="0" eb="2">
      <t>タカラモノ</t>
    </rPh>
    <rPh sb="9" eb="10">
      <t>デ</t>
    </rPh>
    <rPh sb="17" eb="20">
      <t>シュウリョウジ</t>
    </rPh>
    <rPh sb="35" eb="37">
      <t>カイゾク</t>
    </rPh>
    <rPh sb="44" eb="46">
      <t>シュウセイ</t>
    </rPh>
    <rPh sb="47" eb="48">
      <t>ウ</t>
    </rPh>
    <rPh sb="65" eb="67">
      <t>タカラモノ</t>
    </rPh>
    <rPh sb="68" eb="70">
      <t>ソウスウ</t>
    </rPh>
    <rPh sb="71" eb="72">
      <t>ヒト</t>
    </rPh>
    <phoneticPr fontId="1"/>
  </si>
  <si>
    <t>絶滅の星</t>
  </si>
  <si>
    <t>各クリーチャーにそれぞれ10点のダメージを与え、すべてのジェムを破壊する。</t>
    <rPh sb="0" eb="1">
      <t>カク</t>
    </rPh>
    <rPh sb="14" eb="15">
      <t>テン</t>
    </rPh>
    <rPh sb="21" eb="22">
      <t>アタ</t>
    </rPh>
    <rPh sb="32" eb="34">
      <t>ハカイ</t>
    </rPh>
    <phoneticPr fontId="1"/>
  </si>
  <si>
    <t>ヴァンスの爆破砲</t>
  </si>
  <si>
    <t>あなたのターン開始時に、カードを1枚引く。あなたのターン終了時にあなたの最後のカードを捨てる。</t>
    <rPh sb="7" eb="9">
      <t>カイシ</t>
    </rPh>
    <rPh sb="9" eb="10">
      <t>ジ</t>
    </rPh>
    <rPh sb="17" eb="18">
      <t>マイ</t>
    </rPh>
    <rPh sb="18" eb="19">
      <t>ヒ</t>
    </rPh>
    <rPh sb="28" eb="31">
      <t>シュウリョウジ</t>
    </rPh>
    <rPh sb="36" eb="38">
      <t>サイゴ</t>
    </rPh>
    <rPh sb="43" eb="44">
      <t>ス</t>
    </rPh>
    <phoneticPr fontId="1"/>
  </si>
  <si>
    <t>対戦相手のターン開始時に、直前のターンにあなたがカードを3枚以上唱えていた場合、このサポートを変身させる。</t>
    <rPh sb="0" eb="2">
      <t>タイセン</t>
    </rPh>
    <rPh sb="2" eb="4">
      <t>アイテ</t>
    </rPh>
    <rPh sb="8" eb="10">
      <t>カイシ</t>
    </rPh>
    <rPh sb="10" eb="11">
      <t>ジ</t>
    </rPh>
    <rPh sb="13" eb="15">
      <t>チョクゼン</t>
    </rPh>
    <rPh sb="29" eb="32">
      <t>マイイジョウ</t>
    </rPh>
    <rPh sb="32" eb="33">
      <t>トナ</t>
    </rPh>
    <rPh sb="37" eb="39">
      <t>バアイ</t>
    </rPh>
    <rPh sb="47" eb="49">
      <t>ヘンシン</t>
    </rPh>
    <phoneticPr fontId="1"/>
  </si>
  <si>
    <t>火を吐く稜堡</t>
  </si>
  <si>
    <t>あなたのターン開始時に、ジェム2個を赤に変換する。</t>
    <rPh sb="7" eb="9">
      <t>カイシ</t>
    </rPh>
    <rPh sb="9" eb="10">
      <t>ジ</t>
    </rPh>
    <rPh sb="16" eb="17">
      <t>コ</t>
    </rPh>
    <rPh sb="18" eb="19">
      <t>アカ</t>
    </rPh>
    <rPh sb="20" eb="22">
      <t>ヘンカン</t>
    </rPh>
    <phoneticPr fontId="1"/>
  </si>
  <si>
    <t>赤ジェム2個を起動する；対戦相手がコントロールする最後のクリーチャーが3点のダメージを与える。</t>
    <rPh sb="0" eb="1">
      <t>アカ</t>
    </rPh>
    <rPh sb="5" eb="6">
      <t>コ</t>
    </rPh>
    <rPh sb="7" eb="9">
      <t>キドウ</t>
    </rPh>
    <rPh sb="12" eb="14">
      <t>タイセン</t>
    </rPh>
    <rPh sb="14" eb="16">
      <t>アイテ</t>
    </rPh>
    <rPh sb="25" eb="27">
      <t>サイゴ</t>
    </rPh>
    <rPh sb="36" eb="37">
      <t>テン</t>
    </rPh>
    <rPh sb="43" eb="44">
      <t>アタ</t>
    </rPh>
    <phoneticPr fontId="1"/>
  </si>
  <si>
    <t>緑</t>
  </si>
  <si>
    <t>巨大な戦慄大口</t>
  </si>
  <si>
    <t>深根の戦士</t>
  </si>
  <si>
    <t>このクリーチャーが攻撃するたび、対戦相手がディフェンダーを持つクリーチャーをコントロールしている場合、ターン終了時までこのクリーチャーは+1/+1の修正を受ける。</t>
    <rPh sb="9" eb="11">
      <t>コウゲキ</t>
    </rPh>
    <rPh sb="16" eb="18">
      <t>タイセン</t>
    </rPh>
    <rPh sb="18" eb="20">
      <t>アイテ</t>
    </rPh>
    <rPh sb="29" eb="30">
      <t>モ</t>
    </rPh>
    <rPh sb="48" eb="50">
      <t>バアイ</t>
    </rPh>
    <rPh sb="54" eb="57">
      <t>シュウリョウジ</t>
    </rPh>
    <rPh sb="74" eb="76">
      <t>シュウセイ</t>
    </rPh>
    <rPh sb="77" eb="78">
      <t>ウ</t>
    </rPh>
    <phoneticPr fontId="1"/>
  </si>
  <si>
    <t>イクサーリの卜占師</t>
  </si>
  <si>
    <t>翡翠の守護者</t>
  </si>
  <si>
    <t xml:space="preserve">呪禁  </t>
  </si>
  <si>
    <t>このクリーチャーが戦場に出たとき、あなたがコントロールするマーフォーク1体を対象とする。それは+1/+1の修正を受ける。</t>
    <rPh sb="9" eb="11">
      <t>センジョウ</t>
    </rPh>
    <rPh sb="12" eb="13">
      <t>デ</t>
    </rPh>
    <rPh sb="36" eb="37">
      <t>タイ</t>
    </rPh>
    <rPh sb="38" eb="40">
      <t>タイショウ</t>
    </rPh>
    <rPh sb="53" eb="55">
      <t>シュウセイ</t>
    </rPh>
    <rPh sb="56" eb="57">
      <t>ウ</t>
    </rPh>
    <phoneticPr fontId="1"/>
  </si>
  <si>
    <t>ジャングルの探査者</t>
  </si>
  <si>
    <t>ジェム1個を起動する：このクリーチャーは+1/+1の修正を受ける。</t>
    <rPh sb="4" eb="5">
      <t>コ</t>
    </rPh>
    <rPh sb="6" eb="8">
      <t>キドウ</t>
    </rPh>
    <rPh sb="26" eb="28">
      <t>シュウセイ</t>
    </rPh>
    <rPh sb="29" eb="30">
      <t>ウ</t>
    </rPh>
    <phoneticPr fontId="1"/>
  </si>
  <si>
    <t>貪欲な短剣歯</t>
  </si>
  <si>
    <t>激昂：あなたは2点のライフを得る。</t>
    <rPh sb="0" eb="2">
      <t>ゲキコウ</t>
    </rPh>
    <rPh sb="8" eb="9">
      <t>テン</t>
    </rPh>
    <rPh sb="14" eb="15">
      <t>エ</t>
    </rPh>
    <phoneticPr fontId="1"/>
  </si>
  <si>
    <t>塁壁壊し</t>
  </si>
  <si>
    <t>クリーチャー1体を対象とする。ターン終了時まで、それは+3/+3の修正を受けるとともにトランプを得る。</t>
    <rPh sb="7" eb="8">
      <t>タイ</t>
    </rPh>
    <rPh sb="9" eb="11">
      <t>タイショウ</t>
    </rPh>
    <rPh sb="18" eb="21">
      <t>シュウリョウジ</t>
    </rPh>
    <rPh sb="33" eb="35">
      <t>シュウセイ</t>
    </rPh>
    <rPh sb="36" eb="37">
      <t>ウ</t>
    </rPh>
    <rPh sb="48" eb="49">
      <t>エ</t>
    </rPh>
    <phoneticPr fontId="1"/>
  </si>
  <si>
    <t>創発的成長</t>
  </si>
  <si>
    <t>クリーチャー1体を対象とする。ターン終了時まで、それは+5/+5の修正を受けるとともにバーサーカーを得る。</t>
    <rPh sb="7" eb="8">
      <t>タイ</t>
    </rPh>
    <rPh sb="9" eb="11">
      <t>タイショウ</t>
    </rPh>
    <rPh sb="18" eb="21">
      <t>シュウリョウジ</t>
    </rPh>
    <rPh sb="33" eb="35">
      <t>シュウセイ</t>
    </rPh>
    <rPh sb="36" eb="37">
      <t>ウ</t>
    </rPh>
    <rPh sb="50" eb="51">
      <t>エ</t>
    </rPh>
    <phoneticPr fontId="1"/>
  </si>
  <si>
    <t>真っ二つ</t>
  </si>
  <si>
    <t>対戦相手がコントロールするサポートを1個破壊する。カードを1枚引く。</t>
    <rPh sb="0" eb="2">
      <t>タイセン</t>
    </rPh>
    <rPh sb="2" eb="4">
      <t>アイテ</t>
    </rPh>
    <rPh sb="19" eb="20">
      <t>コ</t>
    </rPh>
    <rPh sb="20" eb="22">
      <t>ハカイ</t>
    </rPh>
    <rPh sb="30" eb="32">
      <t>マイヒ</t>
    </rPh>
    <phoneticPr fontId="1"/>
  </si>
  <si>
    <t>新たな地平</t>
  </si>
  <si>
    <t>このサポートがボード上にある間、あなたがコントロールする最初のクリーチャーは+1/+1の修正を受ける。</t>
    <rPh sb="10" eb="11">
      <t>ジョウ</t>
    </rPh>
    <rPh sb="14" eb="15">
      <t>アイダ</t>
    </rPh>
    <rPh sb="28" eb="30">
      <t>サイショ</t>
    </rPh>
    <rPh sb="44" eb="46">
      <t>シュウセイ</t>
    </rPh>
    <rPh sb="47" eb="48">
      <t>ウ</t>
    </rPh>
    <phoneticPr fontId="1"/>
  </si>
  <si>
    <t>あなたのターン開始時に、ジェム2個をあなたのプレインズウォーカーの色に変換する。</t>
    <rPh sb="7" eb="10">
      <t>カイシジ</t>
    </rPh>
    <rPh sb="16" eb="17">
      <t>コ</t>
    </rPh>
    <rPh sb="33" eb="34">
      <t>イロ</t>
    </rPh>
    <rPh sb="35" eb="37">
      <t>ヘンカン</t>
    </rPh>
    <phoneticPr fontId="1"/>
  </si>
  <si>
    <t>大物群れの操り手</t>
  </si>
  <si>
    <t>あなたが恐竜をコントロールしている間、このクリーチャーは+2/+2の修正を受ける。</t>
    <rPh sb="4" eb="6">
      <t>キョウリュウ</t>
    </rPh>
    <rPh sb="17" eb="18">
      <t>アイダ</t>
    </rPh>
    <rPh sb="34" eb="36">
      <t>シュウセイ</t>
    </rPh>
    <rPh sb="37" eb="38">
      <t>ウ</t>
    </rPh>
    <phoneticPr fontId="1"/>
  </si>
  <si>
    <t>ジェム1個を起動する：ジェム3個を緑に変換する。</t>
    <rPh sb="4" eb="5">
      <t>コ</t>
    </rPh>
    <rPh sb="6" eb="8">
      <t>キドウ</t>
    </rPh>
    <rPh sb="15" eb="16">
      <t>コ</t>
    </rPh>
    <rPh sb="17" eb="18">
      <t>ミドリ</t>
    </rPh>
    <rPh sb="19" eb="21">
      <t>ヘンカン</t>
    </rPh>
    <phoneticPr fontId="1"/>
  </si>
  <si>
    <t>イクサーリの守り手</t>
  </si>
  <si>
    <t>このクリーチャーが死亡したとき、緑ジェムが8個以上ある場合、ターン終了時まで、あなたの最初のクリーチャーは+5/+5の修正を受けるとともにトランプルを得る。</t>
    <rPh sb="9" eb="11">
      <t>シボウ</t>
    </rPh>
    <rPh sb="16" eb="17">
      <t>ミドリ</t>
    </rPh>
    <rPh sb="22" eb="23">
      <t>コ</t>
    </rPh>
    <rPh sb="23" eb="25">
      <t>イジョウ</t>
    </rPh>
    <rPh sb="27" eb="29">
      <t>バアイ</t>
    </rPh>
    <rPh sb="33" eb="36">
      <t>シュウリョウジ</t>
    </rPh>
    <rPh sb="43" eb="45">
      <t>サイショ</t>
    </rPh>
    <rPh sb="59" eb="61">
      <t>シュウセイ</t>
    </rPh>
    <rPh sb="62" eb="63">
      <t>ウ</t>
    </rPh>
    <rPh sb="75" eb="76">
      <t>エ</t>
    </rPh>
    <phoneticPr fontId="1"/>
  </si>
  <si>
    <t>クメーナの語り部</t>
  </si>
  <si>
    <t>あなたが他のマーフォークか青のサポートをコントロールしている間、このクリーチャーは+1/+1の修正を受ける。</t>
    <rPh sb="4" eb="5">
      <t>タ</t>
    </rPh>
    <rPh sb="13" eb="14">
      <t>アオ</t>
    </rPh>
    <rPh sb="30" eb="31">
      <t>アイダ</t>
    </rPh>
    <rPh sb="47" eb="49">
      <t>シュウセイ</t>
    </rPh>
    <rPh sb="50" eb="51">
      <t>ウ</t>
    </rPh>
    <phoneticPr fontId="1"/>
  </si>
  <si>
    <t>マーフォークの枝渡り</t>
  </si>
  <si>
    <t>このクリーチャーが戦場に出たとき、これは探検1を行う。</t>
    <rPh sb="20" eb="22">
      <t>タンケン</t>
    </rPh>
    <rPh sb="24" eb="25">
      <t>オコナ</t>
    </rPh>
    <phoneticPr fontId="1"/>
  </si>
  <si>
    <t>群棲する猛竜</t>
  </si>
  <si>
    <t>激昂：ジェム2個をあなたのプレインズウォーカーの色に変換する。</t>
    <rPh sb="0" eb="2">
      <t>ゲキコウ</t>
    </rPh>
    <rPh sb="7" eb="8">
      <t>コ</t>
    </rPh>
    <rPh sb="24" eb="25">
      <t>イロ</t>
    </rPh>
    <rPh sb="26" eb="28">
      <t>ヘンカン</t>
    </rPh>
    <phoneticPr fontId="1"/>
  </si>
  <si>
    <t>轟く棘背びれ</t>
  </si>
  <si>
    <t>あなたがコントロールする他の恐竜は+1/+1の修正を受ける。</t>
    <rPh sb="12" eb="13">
      <t>タ</t>
    </rPh>
    <rPh sb="14" eb="16">
      <t>キョウリュウ</t>
    </rPh>
    <rPh sb="23" eb="25">
      <t>シュウセイ</t>
    </rPh>
    <rPh sb="26" eb="27">
      <t>ウ</t>
    </rPh>
    <phoneticPr fontId="1"/>
  </si>
  <si>
    <t>ジェム1個を起動する：トランプルを持つ3/3の緑の恐竜・クリーチャー・トークンを1体生成する。</t>
    <rPh sb="4" eb="5">
      <t>コ</t>
    </rPh>
    <rPh sb="6" eb="8">
      <t>キドウ</t>
    </rPh>
    <rPh sb="17" eb="18">
      <t>モ</t>
    </rPh>
    <rPh sb="23" eb="24">
      <t>ミドリ</t>
    </rPh>
    <rPh sb="25" eb="27">
      <t>キョウリュウ</t>
    </rPh>
    <rPh sb="41" eb="44">
      <t>タイセイセイ</t>
    </rPh>
    <phoneticPr fontId="1"/>
  </si>
  <si>
    <t>蔦形成師の神秘家</t>
  </si>
  <si>
    <t>このクリーチャーが戦場に出たとき、戦場に出ているあなたがコントロールしている最初と2番目のマーフォークは+1/+1の修正を受ける。</t>
    <rPh sb="9" eb="11">
      <t>センジョウ</t>
    </rPh>
    <rPh sb="12" eb="13">
      <t>デ</t>
    </rPh>
    <rPh sb="17" eb="19">
      <t>センジョウ</t>
    </rPh>
    <rPh sb="20" eb="21">
      <t>デ</t>
    </rPh>
    <rPh sb="38" eb="40">
      <t>サイショ</t>
    </rPh>
    <rPh sb="42" eb="44">
      <t>バンメ</t>
    </rPh>
    <rPh sb="58" eb="60">
      <t>シュウセイ</t>
    </rPh>
    <rPh sb="61" eb="62">
      <t>ウ</t>
    </rPh>
    <phoneticPr fontId="1"/>
  </si>
  <si>
    <t>川守りの恩恵</t>
  </si>
  <si>
    <t>クリーチャー1体を対象とする。それは+1/+1の修正を受ける。あなたがコントロールする最初のマーフォークは+1/+1の修正を受ける。</t>
    <rPh sb="7" eb="8">
      <t>タイ</t>
    </rPh>
    <rPh sb="9" eb="11">
      <t>タイショウ</t>
    </rPh>
    <rPh sb="24" eb="26">
      <t>シュウセイ</t>
    </rPh>
    <rPh sb="27" eb="28">
      <t>ウ</t>
    </rPh>
    <rPh sb="43" eb="45">
      <t>サイショ</t>
    </rPh>
    <rPh sb="59" eb="61">
      <t>シュウセイ</t>
    </rPh>
    <rPh sb="62" eb="63">
      <t>ウ</t>
    </rPh>
    <phoneticPr fontId="1"/>
  </si>
  <si>
    <t>凶暴な踏みつけ</t>
  </si>
  <si>
    <t>あなたが恐竜をコントロールしている間、この呪文のマナ・コストは2少なくなる。</t>
    <rPh sb="4" eb="6">
      <t>キョウリュウ</t>
    </rPh>
    <rPh sb="17" eb="18">
      <t>アイダ</t>
    </rPh>
    <rPh sb="21" eb="23">
      <t>ジュモン</t>
    </rPh>
    <rPh sb="32" eb="33">
      <t>スク</t>
    </rPh>
    <phoneticPr fontId="1"/>
  </si>
  <si>
    <t>あなたがコントロールする最初のクリーチャーは+1/+1の修正を受け、それのパワーに等しい点数のダメージを対戦相手がコントロールする最初のクリーチャーに与え、その後そのクリーチャーはそれのパワーに等しい点数のダメージをあなたのそのクリーチャーに与える。</t>
    <rPh sb="12" eb="14">
      <t>サイショ</t>
    </rPh>
    <rPh sb="28" eb="30">
      <t>シュウセイ</t>
    </rPh>
    <rPh sb="31" eb="32">
      <t>ウ</t>
    </rPh>
    <rPh sb="41" eb="42">
      <t>ヒト</t>
    </rPh>
    <rPh sb="44" eb="46">
      <t>テンスウ</t>
    </rPh>
    <rPh sb="52" eb="56">
      <t>タイセンアイテ</t>
    </rPh>
    <rPh sb="65" eb="67">
      <t>サイショ</t>
    </rPh>
    <rPh sb="75" eb="76">
      <t>アタ</t>
    </rPh>
    <rPh sb="80" eb="81">
      <t>ゴ</t>
    </rPh>
    <rPh sb="97" eb="98">
      <t>ヒト</t>
    </rPh>
    <rPh sb="100" eb="102">
      <t>テンスウ</t>
    </rPh>
    <rPh sb="121" eb="122">
      <t>アタ</t>
    </rPh>
    <phoneticPr fontId="1"/>
  </si>
  <si>
    <t>形成師の聖域</t>
  </si>
  <si>
    <t>このサポートが戦場に出ている間、あなたがコントロールするクリーチャーは「対戦相手がこのクリーチャーに呪文を唱えるたび、カードを1枚引き、形成師の聖域は1シールドを失う」を持つ。</t>
    <rPh sb="7" eb="9">
      <t>センジョウ</t>
    </rPh>
    <rPh sb="10" eb="11">
      <t>デ</t>
    </rPh>
    <rPh sb="14" eb="15">
      <t>アイダ</t>
    </rPh>
    <rPh sb="36" eb="38">
      <t>タイセン</t>
    </rPh>
    <rPh sb="38" eb="40">
      <t>アイテ</t>
    </rPh>
    <rPh sb="50" eb="52">
      <t>ジュモン</t>
    </rPh>
    <rPh sb="53" eb="54">
      <t>トナ</t>
    </rPh>
    <rPh sb="64" eb="65">
      <t>マイ</t>
    </rPh>
    <rPh sb="65" eb="66">
      <t>ヒ</t>
    </rPh>
    <rPh sb="68" eb="70">
      <t>ケイセイ</t>
    </rPh>
    <rPh sb="70" eb="71">
      <t>シ</t>
    </rPh>
    <rPh sb="72" eb="74">
      <t>セイイキ</t>
    </rPh>
    <rPh sb="81" eb="82">
      <t>ウシナ</t>
    </rPh>
    <rPh sb="85" eb="86">
      <t>モ</t>
    </rPh>
    <phoneticPr fontId="1"/>
  </si>
  <si>
    <t>貪る死肉あさり</t>
  </si>
  <si>
    <t>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t>
    <rPh sb="9" eb="11">
      <t>センジョウ</t>
    </rPh>
    <rPh sb="12" eb="13">
      <t>デ</t>
    </rPh>
    <rPh sb="15" eb="17">
      <t>コウゲキ</t>
    </rPh>
    <rPh sb="22" eb="24">
      <t>タイセン</t>
    </rPh>
    <rPh sb="24" eb="26">
      <t>アイテ</t>
    </rPh>
    <rPh sb="27" eb="29">
      <t>ボチ</t>
    </rPh>
    <rPh sb="31" eb="33">
      <t>イチバン</t>
    </rPh>
    <rPh sb="33" eb="34">
      <t>ウエ</t>
    </rPh>
    <rPh sb="39" eb="41">
      <t>ツイホウ</t>
    </rPh>
    <rPh sb="46" eb="48">
      <t>ツイホウ</t>
    </rPh>
    <rPh sb="64" eb="66">
      <t>バアイ</t>
    </rPh>
    <rPh sb="72" eb="73">
      <t>テン</t>
    </rPh>
    <rPh sb="78" eb="79">
      <t>エ</t>
    </rPh>
    <rPh sb="84" eb="86">
      <t>ジュモン</t>
    </rPh>
    <rPh sb="94" eb="96">
      <t>バアイ</t>
    </rPh>
    <rPh sb="112" eb="114">
      <t>シュウセイ</t>
    </rPh>
    <rPh sb="115" eb="116">
      <t>ウ</t>
    </rPh>
    <phoneticPr fontId="1"/>
  </si>
  <si>
    <t>深根の勇者</t>
  </si>
  <si>
    <t>あなたが呪文かサポートを唱えたとき、このクリーチャーは+1/+1の修正を受ける。</t>
    <rPh sb="4" eb="6">
      <t>ジュモン</t>
    </rPh>
    <rPh sb="12" eb="13">
      <t>トナ</t>
    </rPh>
    <rPh sb="33" eb="35">
      <t>シュウセイ</t>
    </rPh>
    <rPh sb="36" eb="37">
      <t>ウ</t>
    </rPh>
    <phoneticPr fontId="1"/>
  </si>
  <si>
    <t>皇帝の先兵</t>
  </si>
  <si>
    <t>このクリーチャーが戦闘ダメージを与えるたび、これは探検1を行う。</t>
    <rPh sb="9" eb="11">
      <t>セントウ</t>
    </rPh>
    <rPh sb="16" eb="17">
      <t>アタ</t>
    </rPh>
    <rPh sb="25" eb="27">
      <t>タンケン</t>
    </rPh>
    <rPh sb="29" eb="30">
      <t>オコナ</t>
    </rPh>
    <phoneticPr fontId="1"/>
  </si>
  <si>
    <t>切り裂き顎の猛竜</t>
  </si>
  <si>
    <t>激昂：カードを1枚引く。</t>
    <rPh sb="0" eb="2">
      <t>ゲキコウ</t>
    </rPh>
    <rPh sb="8" eb="9">
      <t>マイ</t>
    </rPh>
    <rPh sb="9" eb="10">
      <t>ヒ</t>
    </rPh>
    <phoneticPr fontId="1"/>
  </si>
  <si>
    <t>野茂み歩き</t>
  </si>
  <si>
    <t>あなたがコントロールするクリーチャーが探検を行うたび、このクリーチャーは+1/+1の修正を受け、あなたは3点のライフを得る。</t>
    <rPh sb="19" eb="21">
      <t>タンケン</t>
    </rPh>
    <rPh sb="22" eb="23">
      <t>オコナ</t>
    </rPh>
    <rPh sb="42" eb="44">
      <t>シュウセイ</t>
    </rPh>
    <rPh sb="45" eb="46">
      <t>ウ</t>
    </rPh>
    <rPh sb="53" eb="54">
      <t>テン</t>
    </rPh>
    <rPh sb="59" eb="60">
      <t>エ</t>
    </rPh>
    <phoneticPr fontId="1"/>
  </si>
  <si>
    <t>恐竜との融和</t>
  </si>
  <si>
    <t>あなたのライブラリーから次の恐竜・カードを1枚取ってきて、ジェム3個を緑に変換する。</t>
    <rPh sb="14" eb="16">
      <t>キョウリュウ</t>
    </rPh>
    <rPh sb="22" eb="23">
      <t>マイ</t>
    </rPh>
    <rPh sb="23" eb="24">
      <t>ト</t>
    </rPh>
    <rPh sb="33" eb="34">
      <t>コ</t>
    </rPh>
    <rPh sb="35" eb="36">
      <t>ミドリ</t>
    </rPh>
    <rPh sb="37" eb="39">
      <t>ヘンカン</t>
    </rPh>
    <phoneticPr fontId="1"/>
  </si>
  <si>
    <t>殺戮の暴君</t>
  </si>
  <si>
    <t xml:space="preserve">トランプル 呪禁 </t>
  </si>
  <si>
    <t>これのマナを吸収したり、マナ・コストを多くしたりできない。</t>
    <rPh sb="6" eb="8">
      <t>キュウシュウ</t>
    </rPh>
    <rPh sb="19" eb="20">
      <t>オオ</t>
    </rPh>
    <phoneticPr fontId="1"/>
  </si>
  <si>
    <t>翠緑の太陽の化身</t>
  </si>
  <si>
    <t>これか他のクリーチャーがあなたのコントロール下で戦場に出るたび、あなたはそれのタフネスに等しい点数のライフを得る。</t>
    <rPh sb="3" eb="4">
      <t>タ</t>
    </rPh>
    <rPh sb="22" eb="23">
      <t>カ</t>
    </rPh>
    <rPh sb="24" eb="26">
      <t>センジョウ</t>
    </rPh>
    <rPh sb="27" eb="28">
      <t>デ</t>
    </rPh>
    <rPh sb="44" eb="45">
      <t>ヒト</t>
    </rPh>
    <rPh sb="47" eb="49">
      <t>テンスウ</t>
    </rPh>
    <rPh sb="54" eb="55">
      <t>エ</t>
    </rPh>
    <phoneticPr fontId="1"/>
  </si>
  <si>
    <t>イトリモクの成長儀式</t>
  </si>
  <si>
    <t>このサポートがボードに出たとき、あなたのライブラリーの最初の4枚のクリーチャー・カードのうち1枚を選ぶ。そのカードを取ってきて、他を破壊する。そのカードは3マナを得る。</t>
    <rPh sb="11" eb="12">
      <t>デ</t>
    </rPh>
    <rPh sb="27" eb="29">
      <t>サイショ</t>
    </rPh>
    <rPh sb="31" eb="32">
      <t>マイ</t>
    </rPh>
    <rPh sb="47" eb="48">
      <t>マイ</t>
    </rPh>
    <rPh sb="49" eb="50">
      <t>エラ</t>
    </rPh>
    <rPh sb="58" eb="59">
      <t>ト</t>
    </rPh>
    <rPh sb="64" eb="65">
      <t>タ</t>
    </rPh>
    <rPh sb="66" eb="68">
      <t>ハカイ</t>
    </rPh>
    <rPh sb="81" eb="82">
      <t>エ</t>
    </rPh>
    <phoneticPr fontId="1"/>
  </si>
  <si>
    <t>あなたのターン終了時に、あなたがクリーチャーを3体以上コントロールしている場合、このサポートを変身させる。</t>
    <rPh sb="7" eb="10">
      <t>シュウリョウジ</t>
    </rPh>
    <rPh sb="24" eb="27">
      <t>タイイジョウ</t>
    </rPh>
    <rPh sb="37" eb="39">
      <t>バアイ</t>
    </rPh>
    <rPh sb="47" eb="49">
      <t>ヘンシン</t>
    </rPh>
    <phoneticPr fontId="1"/>
  </si>
  <si>
    <t>太陽の揺籃の地、イトリモク</t>
  </si>
  <si>
    <t>あなたのターン開始時に、ジェムX個を緑に変換する。Xはあなたのコントロールするクリーチャーの総数の2倍に等しい。</t>
    <rPh sb="7" eb="9">
      <t>カイシ</t>
    </rPh>
    <rPh sb="9" eb="10">
      <t>ジ</t>
    </rPh>
    <rPh sb="16" eb="17">
      <t>コ</t>
    </rPh>
    <rPh sb="18" eb="19">
      <t>ミドリ</t>
    </rPh>
    <rPh sb="20" eb="22">
      <t>ヘンカン</t>
    </rPh>
    <rPh sb="46" eb="48">
      <t>ソウスウ</t>
    </rPh>
    <rPh sb="50" eb="51">
      <t>バイ</t>
    </rPh>
    <rPh sb="52" eb="53">
      <t>ヒト</t>
    </rPh>
    <phoneticPr fontId="1"/>
  </si>
  <si>
    <t>巧射艦隊の略取者</t>
  </si>
  <si>
    <t>このクリーチャーが戦場に出たとき、これはあなたがコントロールするサポート1つにつき+1/+1の修正を受ける。</t>
    <rPh sb="9" eb="11">
      <t>センジョウ</t>
    </rPh>
    <rPh sb="12" eb="13">
      <t>デ</t>
    </rPh>
    <rPh sb="47" eb="49">
      <t>シュウセイ</t>
    </rPh>
    <rPh sb="50" eb="51">
      <t>ウ</t>
    </rPh>
    <phoneticPr fontId="1"/>
  </si>
  <si>
    <t>ジェム1個を起動する：宝物を1つ見つける。</t>
    <rPh sb="4" eb="5">
      <t>コ</t>
    </rPh>
    <rPh sb="6" eb="8">
      <t>キドウ</t>
    </rPh>
    <rPh sb="11" eb="13">
      <t>タカラモノ</t>
    </rPh>
    <rPh sb="16" eb="17">
      <t>ミ</t>
    </rPh>
    <phoneticPr fontId="1"/>
  </si>
  <si>
    <t>人質取り</t>
  </si>
  <si>
    <t>このクリーチャーが戦場に出たとき、対戦相手がコントロールするクリーチャー1体を対象とし、それをあなたの手札に移動する。</t>
    <rPh sb="9" eb="11">
      <t>センジョウ</t>
    </rPh>
    <rPh sb="12" eb="13">
      <t>デ</t>
    </rPh>
    <rPh sb="17" eb="19">
      <t>タイセン</t>
    </rPh>
    <rPh sb="19" eb="21">
      <t>アイテ</t>
    </rPh>
    <rPh sb="37" eb="38">
      <t>タイ</t>
    </rPh>
    <rPh sb="39" eb="41">
      <t>タイショウ</t>
    </rPh>
    <rPh sb="51" eb="53">
      <t>テフダ</t>
    </rPh>
    <rPh sb="54" eb="56">
      <t>イドウ</t>
    </rPh>
    <phoneticPr fontId="1"/>
  </si>
  <si>
    <t>このクリーチャーが死亡した時、あなたは2点のライフを得る。対戦相手はカードを2枚引く。</t>
    <rPh sb="29" eb="31">
      <t>タイセン</t>
    </rPh>
    <rPh sb="31" eb="33">
      <t>アイテ</t>
    </rPh>
    <rPh sb="39" eb="40">
      <t>マイ</t>
    </rPh>
    <rPh sb="40" eb="41">
      <t>ヒ</t>
    </rPh>
    <phoneticPr fontId="1"/>
  </si>
  <si>
    <t>凶兆艦隊の船長</t>
  </si>
  <si>
    <t>このクリーチャーが攻撃するたび、ターン終了時まで、これはあなたがコントロールする他の海賊1体につき+1/+1の修正を受ける。</t>
    <rPh sb="9" eb="11">
      <t>コウゲキ</t>
    </rPh>
    <rPh sb="19" eb="22">
      <t>シュウリョウジ</t>
    </rPh>
    <rPh sb="40" eb="41">
      <t>タ</t>
    </rPh>
    <rPh sb="42" eb="44">
      <t>カイゾク</t>
    </rPh>
    <rPh sb="45" eb="46">
      <t>タイ</t>
    </rPh>
    <rPh sb="55" eb="57">
      <t>シュウセイ</t>
    </rPh>
    <rPh sb="58" eb="59">
      <t>ウ</t>
    </rPh>
    <phoneticPr fontId="1"/>
  </si>
  <si>
    <t>怒り狂う長剣歯</t>
  </si>
  <si>
    <t>このクリーチャーが戦場に出たとき、これは他の各クリーチャーにそれぞれ1点のダメージを与える。</t>
    <rPh sb="9" eb="11">
      <t>センジョウ</t>
    </rPh>
    <rPh sb="12" eb="13">
      <t>デ</t>
    </rPh>
    <rPh sb="20" eb="21">
      <t>タ</t>
    </rPh>
    <rPh sb="22" eb="23">
      <t>カク</t>
    </rPh>
    <rPh sb="35" eb="36">
      <t>テン</t>
    </rPh>
    <rPh sb="42" eb="43">
      <t>アタ</t>
    </rPh>
    <phoneticPr fontId="1"/>
  </si>
  <si>
    <t>レギサウルスの頭目</t>
  </si>
  <si>
    <t>このクリーチャーが戦場に出ている間、あなたがコントロールする他の恐竜は速攻を持つ。</t>
    <rPh sb="9" eb="11">
      <t>センジョウ</t>
    </rPh>
    <rPh sb="12" eb="13">
      <t>デ</t>
    </rPh>
    <rPh sb="16" eb="17">
      <t>アイダ</t>
    </rPh>
    <rPh sb="30" eb="31">
      <t>タ</t>
    </rPh>
    <rPh sb="32" eb="34">
      <t>キョウリュウ</t>
    </rPh>
    <rPh sb="35" eb="37">
      <t>ソッコウ</t>
    </rPh>
    <rPh sb="38" eb="39">
      <t>モ</t>
    </rPh>
    <phoneticPr fontId="1"/>
  </si>
  <si>
    <t>このクリーチャーが戦場に出たとき、トランプルを持つ3/3の緑の恐竜・トークンを1体生成する。</t>
    <rPh sb="9" eb="11">
      <t>センジョウ</t>
    </rPh>
    <rPh sb="12" eb="13">
      <t>デ</t>
    </rPh>
    <rPh sb="23" eb="24">
      <t>モ</t>
    </rPh>
    <rPh sb="29" eb="30">
      <t>ミドリ</t>
    </rPh>
    <rPh sb="31" eb="33">
      <t>キョウリュウ</t>
    </rPh>
    <rPh sb="40" eb="41">
      <t>タイ</t>
    </rPh>
    <rPh sb="41" eb="43">
      <t>セイセイ</t>
    </rPh>
    <phoneticPr fontId="1"/>
  </si>
  <si>
    <t>好戦的なブロントドン</t>
  </si>
  <si>
    <t>このクリーチャーが戦場に出ている間、あなたがコントロールするクリーチャーが攻撃するたび、ターン終了時まで、それは+X/+0の修正を受ける。Xはそれのタフネスとパワーの差に等しい。</t>
    <rPh sb="9" eb="11">
      <t>センジョウ</t>
    </rPh>
    <rPh sb="12" eb="13">
      <t>デ</t>
    </rPh>
    <rPh sb="16" eb="17">
      <t>アイダ</t>
    </rPh>
    <rPh sb="37" eb="39">
      <t>コウゲキ</t>
    </rPh>
    <rPh sb="47" eb="50">
      <t>シュウリョウジ</t>
    </rPh>
    <rPh sb="62" eb="64">
      <t>シュウセイ</t>
    </rPh>
    <rPh sb="65" eb="66">
      <t>ウ</t>
    </rPh>
    <rPh sb="83" eb="84">
      <t>サ</t>
    </rPh>
    <rPh sb="85" eb="86">
      <t>ヒト</t>
    </rPh>
    <phoneticPr fontId="1"/>
  </si>
  <si>
    <t>饗宴への召集</t>
  </si>
  <si>
    <t>絆魂を持つ1/1の白の吸血鬼・クリーチャー・トークンを1体生成する。</t>
    <rPh sb="0" eb="2">
      <t>キズナタマシイ</t>
    </rPh>
    <rPh sb="28" eb="31">
      <t>タイセイセイ</t>
    </rPh>
    <phoneticPr fontId="1"/>
  </si>
  <si>
    <t>あなたが2体以上の吸血鬼をコントロールしている場合、すべてのあなたのクリーチャーを強化する。</t>
    <rPh sb="5" eb="8">
      <t>タイイジョウ</t>
    </rPh>
    <rPh sb="9" eb="12">
      <t>キュウケツキ</t>
    </rPh>
    <rPh sb="23" eb="25">
      <t>バアイ</t>
    </rPh>
    <rPh sb="41" eb="43">
      <t>キョウカ</t>
    </rPh>
    <phoneticPr fontId="1"/>
  </si>
  <si>
    <t>マガーンの鏖殺者、ヴォーナ</t>
  </si>
  <si>
    <t xml:space="preserve">警戒 絆魂 </t>
  </si>
  <si>
    <t>空の恐怖</t>
  </si>
  <si>
    <t xml:space="preserve">飛行 威迫 </t>
  </si>
  <si>
    <t>自然形成師</t>
  </si>
  <si>
    <t>ジェム2個を起動する：あなたがコントロールする最初のクリーチャーは+2/+2の修正を受ける。</t>
    <rPh sb="4" eb="5">
      <t>コ</t>
    </rPh>
    <rPh sb="6" eb="8">
      <t>キドウ</t>
    </rPh>
    <rPh sb="23" eb="25">
      <t>サイショ</t>
    </rPh>
    <rPh sb="39" eb="41">
      <t>シュウセイ</t>
    </rPh>
    <rPh sb="42" eb="43">
      <t>ウ</t>
    </rPh>
    <phoneticPr fontId="1"/>
  </si>
  <si>
    <t>ターン終了時に、あなたがバフされているクリーチャーをコントロールしている場合、カードを1枚引く。</t>
    <rPh sb="3" eb="6">
      <t>シュウリョウジ</t>
    </rPh>
    <rPh sb="36" eb="38">
      <t>バアイ</t>
    </rPh>
    <rPh sb="44" eb="45">
      <t>マイ</t>
    </rPh>
    <rPh sb="45" eb="46">
      <t>ヒ</t>
    </rPh>
    <phoneticPr fontId="1"/>
  </si>
  <si>
    <t>轟く声、ティシャーナ</t>
  </si>
  <si>
    <t>青黒赤</t>
  </si>
  <si>
    <t>鉄面提督ベケット</t>
  </si>
  <si>
    <t>赤緑白</t>
  </si>
  <si>
    <t>太陽の化身、ギシャス</t>
  </si>
  <si>
    <t>バーサーカー トランプル 警戒 速攻</t>
  </si>
  <si>
    <t>無色</t>
  </si>
  <si>
    <t>薄暮軍団の弩級艦</t>
  </si>
  <si>
    <t>機体</t>
    <rPh sb="0" eb="2">
      <t>キタイ</t>
    </rPh>
    <phoneticPr fontId="1"/>
  </si>
  <si>
    <t>搭乗4</t>
    <rPh sb="0" eb="2">
      <t>トウジョウ</t>
    </rPh>
    <phoneticPr fontId="1"/>
  </si>
  <si>
    <t>廃墟の地</t>
  </si>
  <si>
    <t>あなたのターン開始時に、ジェム2個を対戦相手のプレインズウォーカーの色に変換する。</t>
    <rPh sb="7" eb="9">
      <t>カイシ</t>
    </rPh>
    <rPh sb="9" eb="10">
      <t>ジ</t>
    </rPh>
    <rPh sb="16" eb="17">
      <t>コ</t>
    </rPh>
    <rPh sb="18" eb="20">
      <t>タイセン</t>
    </rPh>
    <rPh sb="20" eb="22">
      <t>アイテ</t>
    </rPh>
    <rPh sb="34" eb="35">
      <t>イロ</t>
    </rPh>
    <rPh sb="36" eb="38">
      <t>ヘンカン</t>
    </rPh>
    <phoneticPr fontId="1"/>
  </si>
  <si>
    <t>このサポートが破壊されたとき、対戦相手がコントロールする土地を1つ破壊し、ジェム3個をあなたのプレインズウォーカーの色に変換し、その後ジェム3個を対戦相手のプレインズウォーカーの色に変換する。</t>
    <rPh sb="7" eb="9">
      <t>ハカイ</t>
    </rPh>
    <rPh sb="15" eb="17">
      <t>タイセン</t>
    </rPh>
    <rPh sb="17" eb="19">
      <t>アイテ</t>
    </rPh>
    <rPh sb="28" eb="30">
      <t>トチ</t>
    </rPh>
    <rPh sb="33" eb="35">
      <t>ハカイ</t>
    </rPh>
    <rPh sb="41" eb="42">
      <t>コ</t>
    </rPh>
    <rPh sb="58" eb="59">
      <t>イロ</t>
    </rPh>
    <rPh sb="60" eb="62">
      <t>ヘンカン</t>
    </rPh>
    <rPh sb="66" eb="67">
      <t>ゴ</t>
    </rPh>
    <rPh sb="71" eb="72">
      <t>コ</t>
    </rPh>
    <rPh sb="73" eb="75">
      <t>タイセン</t>
    </rPh>
    <rPh sb="75" eb="77">
      <t>アイテ</t>
    </rPh>
    <rPh sb="89" eb="90">
      <t>イロ</t>
    </rPh>
    <rPh sb="91" eb="93">
      <t>ヘンカン</t>
    </rPh>
    <phoneticPr fontId="1"/>
  </si>
  <si>
    <t>秘儀司祭の杯</t>
  </si>
  <si>
    <t>このサポートがボード上に出たとき、対戦相手1人を対象とする。そのプレイヤーは2点のライフを失いあなたは2点のライフを得る。</t>
    <rPh sb="17" eb="19">
      <t>タイセン</t>
    </rPh>
    <rPh sb="19" eb="21">
      <t>アイテ</t>
    </rPh>
    <rPh sb="22" eb="23">
      <t>ニン</t>
    </rPh>
    <rPh sb="24" eb="26">
      <t>タイショウ</t>
    </rPh>
    <rPh sb="39" eb="40">
      <t>テン</t>
    </rPh>
    <rPh sb="45" eb="46">
      <t>ウシナ</t>
    </rPh>
    <rPh sb="52" eb="53">
      <t>テン</t>
    </rPh>
    <rPh sb="58" eb="59">
      <t>エ</t>
    </rPh>
    <phoneticPr fontId="1"/>
  </si>
  <si>
    <t>ジェム1個を起動する：色ジェム3個を忠誠ジェムに変換する。</t>
    <rPh sb="4" eb="5">
      <t>コ</t>
    </rPh>
    <rPh sb="6" eb="8">
      <t>キドウ</t>
    </rPh>
    <rPh sb="11" eb="12">
      <t>イロ</t>
    </rPh>
    <rPh sb="16" eb="17">
      <t>コ</t>
    </rPh>
    <rPh sb="18" eb="20">
      <t>チュウセイ</t>
    </rPh>
    <rPh sb="24" eb="26">
      <t>ヘンカン</t>
    </rPh>
    <phoneticPr fontId="1"/>
  </si>
  <si>
    <t>海賊のカットラス</t>
  </si>
  <si>
    <t>装備品</t>
    <rPh sb="0" eb="2">
      <t>ソウビ</t>
    </rPh>
    <rPh sb="2" eb="3">
      <t>ヒン</t>
    </rPh>
    <phoneticPr fontId="1"/>
  </si>
  <si>
    <t>このサポートがボード上にある間、あなたの最初のクリーチャーは+2/+1の修正を受ける。</t>
    <rPh sb="10" eb="11">
      <t>ジョウ</t>
    </rPh>
    <rPh sb="14" eb="15">
      <t>アイダ</t>
    </rPh>
    <rPh sb="20" eb="22">
      <t>サイショ</t>
    </rPh>
    <rPh sb="36" eb="38">
      <t>シュウセイ</t>
    </rPh>
    <rPh sb="39" eb="40">
      <t>ウ</t>
    </rPh>
    <phoneticPr fontId="1"/>
  </si>
  <si>
    <t>トークンでない海賊があなたのコントロール下で戦場に出るたび、このサポートがあなたの手札にある場合、これのマナ・コストは2少なくなる。</t>
    <rPh sb="7" eb="9">
      <t>カイゾク</t>
    </rPh>
    <rPh sb="20" eb="21">
      <t>カ</t>
    </rPh>
    <rPh sb="22" eb="24">
      <t>センジョウ</t>
    </rPh>
    <rPh sb="25" eb="26">
      <t>デ</t>
    </rPh>
    <rPh sb="41" eb="43">
      <t>テフダ</t>
    </rPh>
    <rPh sb="46" eb="48">
      <t>バアイ</t>
    </rPh>
    <rPh sb="60" eb="61">
      <t>スク</t>
    </rPh>
    <phoneticPr fontId="1"/>
  </si>
  <si>
    <t>未知の岸</t>
  </si>
  <si>
    <t>あなたのターン開始時に、対戦相手のプレインズウォーカーの色ジェム2個を他の色のジェムに変換する。</t>
    <rPh sb="7" eb="10">
      <t>カイシジ</t>
    </rPh>
    <rPh sb="12" eb="14">
      <t>タイセン</t>
    </rPh>
    <rPh sb="14" eb="16">
      <t>アイテ</t>
    </rPh>
    <rPh sb="28" eb="29">
      <t>イロ</t>
    </rPh>
    <rPh sb="33" eb="34">
      <t>コ</t>
    </rPh>
    <rPh sb="35" eb="36">
      <t>タ</t>
    </rPh>
    <rPh sb="37" eb="38">
      <t>イロ</t>
    </rPh>
    <rPh sb="43" eb="45">
      <t>ヘンカン</t>
    </rPh>
    <phoneticPr fontId="1"/>
  </si>
  <si>
    <t>繁雑な火炎砲</t>
  </si>
  <si>
    <t>あなたのターン終了時に、あなたの手札から最後のカードを捨てる。そうしたとき、このサポートは対戦相手の対処のクリーチャーに2点のダメージを与える。</t>
    <rPh sb="7" eb="10">
      <t>シュウリョウジ</t>
    </rPh>
    <rPh sb="16" eb="18">
      <t>テフダ</t>
    </rPh>
    <rPh sb="20" eb="22">
      <t>サイゴ</t>
    </rPh>
    <rPh sb="27" eb="28">
      <t>ス</t>
    </rPh>
    <rPh sb="45" eb="47">
      <t>タイセン</t>
    </rPh>
    <rPh sb="47" eb="49">
      <t>アイテ</t>
    </rPh>
    <rPh sb="50" eb="52">
      <t>タイショ</t>
    </rPh>
    <rPh sb="61" eb="62">
      <t>テン</t>
    </rPh>
    <rPh sb="68" eb="69">
      <t>アタ</t>
    </rPh>
    <phoneticPr fontId="1"/>
  </si>
  <si>
    <t>起源の柱</t>
  </si>
  <si>
    <t>ジェム2個を起動する：あなたのデッキに共通のタイプを持つクリーチャーが3体以上入っている場合、ジェム3個をあなたのプレインズウォーカーの色に変換する。</t>
    <rPh sb="4" eb="5">
      <t>コ</t>
    </rPh>
    <rPh sb="6" eb="8">
      <t>キドウ</t>
    </rPh>
    <rPh sb="19" eb="21">
      <t>キョウツウ</t>
    </rPh>
    <rPh sb="26" eb="27">
      <t>モ</t>
    </rPh>
    <rPh sb="36" eb="37">
      <t>タイ</t>
    </rPh>
    <rPh sb="37" eb="39">
      <t>イジョウ</t>
    </rPh>
    <rPh sb="39" eb="40">
      <t>ハイ</t>
    </rPh>
    <rPh sb="44" eb="46">
      <t>バアイ</t>
    </rPh>
    <rPh sb="51" eb="52">
      <t>コ</t>
    </rPh>
    <rPh sb="68" eb="69">
      <t>イロ</t>
    </rPh>
    <rPh sb="70" eb="72">
      <t>ヘンカン</t>
    </rPh>
    <phoneticPr fontId="1"/>
  </si>
  <si>
    <t>もぎ取り刃</t>
  </si>
  <si>
    <t>このサポートがボード上にある間、あなたの最初のクリーチャーは+2/+0の修正を受けるとともに「このクリーチャーが戦闘ダメージを与えるたび、宝物を1つ見つける」を得る。</t>
    <rPh sb="10" eb="11">
      <t>ジョウ</t>
    </rPh>
    <rPh sb="14" eb="15">
      <t>アイダ</t>
    </rPh>
    <rPh sb="20" eb="22">
      <t>サイショ</t>
    </rPh>
    <rPh sb="36" eb="38">
      <t>シュウセイ</t>
    </rPh>
    <rPh sb="39" eb="40">
      <t>ウ</t>
    </rPh>
    <rPh sb="56" eb="58">
      <t>セントウ</t>
    </rPh>
    <rPh sb="63" eb="64">
      <t>アタ</t>
    </rPh>
    <rPh sb="69" eb="71">
      <t>タカラモノ</t>
    </rPh>
    <rPh sb="74" eb="75">
      <t>ミ</t>
    </rPh>
    <rPh sb="80" eb="81">
      <t>エ</t>
    </rPh>
    <phoneticPr fontId="1"/>
  </si>
  <si>
    <t>歩哨のトーテム像</t>
  </si>
  <si>
    <t>ジェム2個を起動する：カードを1枚引き、その後このサポートは1シールドを失う。</t>
    <rPh sb="4" eb="5">
      <t>コ</t>
    </rPh>
    <rPh sb="6" eb="8">
      <t>キドウ</t>
    </rPh>
    <rPh sb="16" eb="18">
      <t>マイヒ</t>
    </rPh>
    <rPh sb="22" eb="23">
      <t>ゴ</t>
    </rPh>
    <rPh sb="36" eb="37">
      <t>ウシナ</t>
    </rPh>
    <phoneticPr fontId="1"/>
  </si>
  <si>
    <t>歩哨のトーテム像が破壊されたとき、すべての墓地からすべてのカードを追放する。</t>
    <rPh sb="0" eb="2">
      <t>ホショウ</t>
    </rPh>
    <rPh sb="7" eb="8">
      <t>ゾウ</t>
    </rPh>
    <rPh sb="9" eb="11">
      <t>ハカイ</t>
    </rPh>
    <rPh sb="21" eb="23">
      <t>ボチ</t>
    </rPh>
    <rPh sb="33" eb="35">
      <t>ツイホウ</t>
    </rPh>
    <phoneticPr fontId="1"/>
  </si>
  <si>
    <t>不吉な旗艦</t>
  </si>
  <si>
    <t>搭乗2</t>
    <rPh sb="0" eb="2">
      <t>トウジョウ</t>
    </rPh>
    <phoneticPr fontId="1"/>
  </si>
  <si>
    <t>このクリーチャーが戦闘ダメージを与えるたび、対戦相手はカードを1枚捨てる。</t>
    <rPh sb="22" eb="24">
      <t>タイセン</t>
    </rPh>
    <rPh sb="24" eb="26">
      <t>アイテ</t>
    </rPh>
    <rPh sb="32" eb="33">
      <t>マイ</t>
    </rPh>
    <rPh sb="33" eb="34">
      <t>ス</t>
    </rPh>
    <phoneticPr fontId="1"/>
  </si>
  <si>
    <t>このクリーチャーが戦場に出ている間、あなたがコントロールする他の海賊は+2/+0の修正を受ける。</t>
    <rPh sb="12" eb="13">
      <t>デ</t>
    </rPh>
    <rPh sb="16" eb="17">
      <t>アイダ</t>
    </rPh>
    <rPh sb="30" eb="31">
      <t>タ</t>
    </rPh>
    <rPh sb="32" eb="34">
      <t>カイゾク</t>
    </rPh>
    <rPh sb="41" eb="43">
      <t>シュウセイ</t>
    </rPh>
    <rPh sb="44" eb="45">
      <t>ウ</t>
    </rPh>
    <phoneticPr fontId="1"/>
  </si>
  <si>
    <t>征服者のガレオン船</t>
  </si>
  <si>
    <t>搭乗4</t>
    <rPh sb="0" eb="2">
      <t>トウジョウ</t>
    </rPh>
    <phoneticPr fontId="1"/>
  </si>
  <si>
    <t>(このサポートがボード上に出たとき、)「このクリーチャーが攻撃したとき、征服者のガレオン船は1シールドを得る。」をもつ4/5の機体・トークンを1体生成する。</t>
    <rPh sb="11" eb="12">
      <t>ジョウ</t>
    </rPh>
    <rPh sb="13" eb="14">
      <t>デ</t>
    </rPh>
    <rPh sb="29" eb="31">
      <t>コウゲキ</t>
    </rPh>
    <rPh sb="36" eb="39">
      <t>セイフクシャ</t>
    </rPh>
    <rPh sb="44" eb="45">
      <t>セン</t>
    </rPh>
    <rPh sb="52" eb="53">
      <t>エ</t>
    </rPh>
    <rPh sb="63" eb="65">
      <t>キタイ</t>
    </rPh>
    <rPh sb="72" eb="73">
      <t>タイ</t>
    </rPh>
    <rPh sb="73" eb="75">
      <t>セイセイ</t>
    </rPh>
    <phoneticPr fontId="1"/>
  </si>
  <si>
    <t>あなたのターン終了時に、このサポートが5シールド以上持っている場合、このサポートを変身させる。</t>
    <rPh sb="7" eb="10">
      <t>シュウリョウジ</t>
    </rPh>
    <rPh sb="24" eb="26">
      <t>イジョウ</t>
    </rPh>
    <rPh sb="26" eb="27">
      <t>モ</t>
    </rPh>
    <rPh sb="31" eb="33">
      <t>バアイ</t>
    </rPh>
    <rPh sb="41" eb="43">
      <t>ヘンシン</t>
    </rPh>
    <phoneticPr fontId="1"/>
  </si>
  <si>
    <t>征服者の橋頭堡</t>
  </si>
  <si>
    <t>あなたのターン開始時に、ジェム2個をあなたのプレインズウォーカーの色に変換する。</t>
    <rPh sb="7" eb="9">
      <t>カイシ</t>
    </rPh>
    <rPh sb="9" eb="10">
      <t>ジ</t>
    </rPh>
    <rPh sb="16" eb="17">
      <t>コ</t>
    </rPh>
    <phoneticPr fontId="1"/>
  </si>
  <si>
    <t>赤ジェム1個を起動する：カードを1枚捨てて、その後カードを1枚引く。&amp;br;青ジェム1個を起動する：カードを1枚引く。</t>
    <rPh sb="0" eb="1">
      <t>アカ</t>
    </rPh>
    <rPh sb="5" eb="6">
      <t>コ</t>
    </rPh>
    <rPh sb="7" eb="9">
      <t>キドウ</t>
    </rPh>
    <rPh sb="17" eb="18">
      <t>マイ</t>
    </rPh>
    <rPh sb="18" eb="19">
      <t>ス</t>
    </rPh>
    <rPh sb="24" eb="25">
      <t>ゴ</t>
    </rPh>
    <rPh sb="30" eb="31">
      <t>マイ</t>
    </rPh>
    <rPh sb="31" eb="32">
      <t>ヒ</t>
    </rPh>
    <rPh sb="38" eb="39">
      <t>アオ</t>
    </rPh>
    <rPh sb="43" eb="44">
      <t>コ</t>
    </rPh>
    <rPh sb="45" eb="47">
      <t>キドウ</t>
    </rPh>
    <rPh sb="55" eb="56">
      <t>マイ</t>
    </rPh>
    <rPh sb="56" eb="57">
      <t>ヒ</t>
    </rPh>
    <phoneticPr fontId="1"/>
  </si>
  <si>
    <t>黒ジェム1個を起動する：あなたの墓地のある最後のクリーチャー・カード1枚をあなたの手札に戻す。</t>
    <rPh sb="0" eb="1">
      <t>クロ</t>
    </rPh>
    <rPh sb="5" eb="6">
      <t>コ</t>
    </rPh>
    <rPh sb="7" eb="9">
      <t>キドウ</t>
    </rPh>
    <rPh sb="16" eb="18">
      <t>ボチ</t>
    </rPh>
    <rPh sb="21" eb="23">
      <t>サイゴ</t>
    </rPh>
    <rPh sb="35" eb="36">
      <t>マイ</t>
    </rPh>
    <rPh sb="41" eb="43">
      <t>テフダ</t>
    </rPh>
    <rPh sb="44" eb="45">
      <t>モド</t>
    </rPh>
    <phoneticPr fontId="1"/>
  </si>
  <si>
    <t>探査の短剣</t>
  </si>
  <si>
    <t>このサポートがボード上に出たとき、ディフェンダーとダメージ軽減を持つ0/2の植物・クリーチャー・トークン2体を対戦相手のコントロール下で生成する。</t>
    <rPh sb="29" eb="31">
      <t>ケイゲン</t>
    </rPh>
    <rPh sb="32" eb="33">
      <t>モ</t>
    </rPh>
    <rPh sb="38" eb="40">
      <t>ショクブツ</t>
    </rPh>
    <rPh sb="53" eb="54">
      <t>タイ</t>
    </rPh>
    <rPh sb="55" eb="57">
      <t>タイセン</t>
    </rPh>
    <rPh sb="57" eb="59">
      <t>アイテ</t>
    </rPh>
    <rPh sb="66" eb="67">
      <t>カ</t>
    </rPh>
    <rPh sb="68" eb="70">
      <t>セイセイ</t>
    </rPh>
    <phoneticPr fontId="1"/>
  </si>
  <si>
    <t>あなたの最初のクリーチャーは+2/+1の修正を受ける。</t>
    <rPh sb="4" eb="6">
      <t>サイショ</t>
    </rPh>
    <rPh sb="20" eb="22">
      <t>シュウセイ</t>
    </rPh>
    <rPh sb="23" eb="24">
      <t>ウ</t>
    </rPh>
    <phoneticPr fontId="1"/>
  </si>
  <si>
    <t>あなたの最初のクリーチャーが戦闘ダメージを与えるたび、このサポートを変身させる。</t>
    <rPh sb="4" eb="6">
      <t>サイショ</t>
    </rPh>
    <rPh sb="14" eb="16">
      <t>セントウ</t>
    </rPh>
    <rPh sb="21" eb="22">
      <t>アタ</t>
    </rPh>
    <rPh sb="34" eb="36">
      <t>ヘンシン</t>
    </rPh>
    <phoneticPr fontId="1"/>
  </si>
  <si>
    <t>失われた谷間</t>
  </si>
  <si>
    <t>あなたのターン開始時に、ジェム3個をあなたのプレインズウォーカーの色に変換する。その後、この効果をもう1回繰り返す。</t>
    <rPh sb="7" eb="10">
      <t>カイシジ</t>
    </rPh>
    <rPh sb="16" eb="17">
      <t>コ</t>
    </rPh>
    <rPh sb="33" eb="34">
      <t>イロ</t>
    </rPh>
    <rPh sb="35" eb="37">
      <t>ヘンカン</t>
    </rPh>
    <rPh sb="42" eb="43">
      <t>ゴ</t>
    </rPh>
    <rPh sb="46" eb="48">
      <t>コウカ</t>
    </rPh>
    <rPh sb="52" eb="53">
      <t>カイ</t>
    </rPh>
    <rPh sb="53" eb="54">
      <t>ク</t>
    </rPh>
    <rPh sb="55" eb="56">
      <t>カエ</t>
    </rPh>
    <phoneticPr fontId="1"/>
  </si>
  <si>
    <t>原初の呪物</t>
  </si>
  <si>
    <t>あなたの呪文を唱えるマナ・コストは1少なくなる。</t>
    <rPh sb="4" eb="6">
      <t>ジュモン</t>
    </rPh>
    <rPh sb="7" eb="8">
      <t>トナ</t>
    </rPh>
    <rPh sb="18" eb="19">
      <t>スク</t>
    </rPh>
    <phoneticPr fontId="1"/>
  </si>
  <si>
    <t>あなたが呪文を唱えるたび、このサポートは1シールドを得る。</t>
    <rPh sb="4" eb="6">
      <t>ジュモン</t>
    </rPh>
    <rPh sb="7" eb="8">
      <t>トナ</t>
    </rPh>
    <rPh sb="26" eb="27">
      <t>エ</t>
    </rPh>
    <phoneticPr fontId="1"/>
  </si>
  <si>
    <t>あなたのターン終了時に、このサポートが4シールド以上持っている場合、このサポートを変身させる。</t>
    <rPh sb="7" eb="10">
      <t>シュウリョウジ</t>
    </rPh>
    <rPh sb="24" eb="26">
      <t>イジョウ</t>
    </rPh>
    <rPh sb="26" eb="27">
      <t>モ</t>
    </rPh>
    <rPh sb="31" eb="33">
      <t>バアイ</t>
    </rPh>
    <rPh sb="41" eb="43">
      <t>ヘンシン</t>
    </rPh>
    <phoneticPr fontId="1"/>
  </si>
  <si>
    <t>原初の水源</t>
  </si>
  <si>
    <t>あなたが、マナ・コストが9以上の呪文を唱えるたび、その呪文を6マナ得た状態であなたの手札に戻し、このサポートは1シールドを失う。</t>
    <rPh sb="13" eb="15">
      <t>イジョウ</t>
    </rPh>
    <rPh sb="16" eb="18">
      <t>ジュモン</t>
    </rPh>
    <rPh sb="19" eb="20">
      <t>トナ</t>
    </rPh>
    <rPh sb="27" eb="29">
      <t>ジュモン</t>
    </rPh>
    <rPh sb="33" eb="34">
      <t>エ</t>
    </rPh>
    <rPh sb="35" eb="37">
      <t>ジョウタイ</t>
    </rPh>
    <rPh sb="42" eb="44">
      <t>テフダ</t>
    </rPh>
    <rPh sb="45" eb="46">
      <t>モド</t>
    </rPh>
    <rPh sb="61" eb="62">
      <t>ウシナ</t>
    </rPh>
    <phoneticPr fontId="1"/>
  </si>
  <si>
    <t>魔学コンパス</t>
  </si>
  <si>
    <t>ジェム2個を起動する：ジェム2個をあなたのプレインズウォーカーの色に変換する。</t>
    <rPh sb="4" eb="5">
      <t>コ</t>
    </rPh>
    <rPh sb="6" eb="8">
      <t>キドウ</t>
    </rPh>
    <rPh sb="15" eb="16">
      <t>コ</t>
    </rPh>
    <rPh sb="32" eb="33">
      <t>イロ</t>
    </rPh>
    <rPh sb="34" eb="36">
      <t>ヘンカン</t>
    </rPh>
    <phoneticPr fontId="1"/>
  </si>
  <si>
    <t>あなたのターン終了時にあなたのプレインズウォーカーの色のうち1色のジェムが8個以上あった場合、このサポートを変身させる。</t>
    <rPh sb="7" eb="10">
      <t>シュウリョウジ</t>
    </rPh>
    <rPh sb="26" eb="27">
      <t>イロ</t>
    </rPh>
    <rPh sb="31" eb="32">
      <t>ショク</t>
    </rPh>
    <rPh sb="38" eb="41">
      <t>コイジョウ</t>
    </rPh>
    <rPh sb="44" eb="46">
      <t>バアイ</t>
    </rPh>
    <rPh sb="54" eb="56">
      <t>ヘンシン</t>
    </rPh>
    <phoneticPr fontId="1"/>
  </si>
  <si>
    <t>オラーズカの尖塔</t>
  </si>
  <si>
    <t>あなたのターン開始時に、ジェム2個を忠誠ジェムに変換する。</t>
    <rPh sb="7" eb="10">
      <t>カイシジ</t>
    </rPh>
    <rPh sb="16" eb="17">
      <t>コ</t>
    </rPh>
    <rPh sb="18" eb="20">
      <t>チュウセイ</t>
    </rPh>
    <rPh sb="24" eb="26">
      <t>ヘンカン</t>
    </rPh>
    <phoneticPr fontId="1"/>
  </si>
  <si>
    <t>このサポートが戦場に出ている間、対戦相手の最初のクリーチャーはそのパワーが0になる。</t>
    <rPh sb="7" eb="9">
      <t>センジョウ</t>
    </rPh>
    <rPh sb="10" eb="11">
      <t>デ</t>
    </rPh>
    <rPh sb="14" eb="15">
      <t>アイダ</t>
    </rPh>
    <rPh sb="16" eb="18">
      <t>タイセン</t>
    </rPh>
    <rPh sb="18" eb="20">
      <t>アイテ</t>
    </rPh>
    <rPh sb="21" eb="23">
      <t>サイショ</t>
    </rPh>
    <phoneticPr fontId="1"/>
  </si>
  <si>
    <t>対戦相手のターン終了時に、そのプレイヤーがパワー0に等しいクリーチャーをコントロールしている場合、このサポートは1シールドを失う。</t>
    <rPh sb="0" eb="2">
      <t>タイセン</t>
    </rPh>
    <rPh sb="2" eb="4">
      <t>アイテ</t>
    </rPh>
    <rPh sb="8" eb="11">
      <t>シュウリョウジ</t>
    </rPh>
    <rPh sb="26" eb="27">
      <t>ヒト</t>
    </rPh>
    <rPh sb="46" eb="48">
      <t>バアイ</t>
    </rPh>
    <rPh sb="62" eb="63">
      <t>ウシナ</t>
    </rPh>
    <phoneticPr fontId="1"/>
  </si>
  <si>
    <t>宝物の地図</t>
  </si>
  <si>
    <t>ジェム2個を起動する：このサポートは1シールドを得る。</t>
    <rPh sb="4" eb="5">
      <t>コ</t>
    </rPh>
    <rPh sb="6" eb="8">
      <t>キドウ</t>
    </rPh>
    <rPh sb="24" eb="25">
      <t>エ</t>
    </rPh>
    <phoneticPr fontId="1"/>
  </si>
  <si>
    <t>あなたのターン終了時に、このサポートが4シールド以上持っている場合、このサポートを変身させて、宝物を2つ見つける。</t>
    <rPh sb="7" eb="10">
      <t>シュウリョウジ</t>
    </rPh>
    <rPh sb="24" eb="26">
      <t>イジョウ</t>
    </rPh>
    <rPh sb="26" eb="27">
      <t>モ</t>
    </rPh>
    <rPh sb="31" eb="33">
      <t>バアイ</t>
    </rPh>
    <rPh sb="41" eb="43">
      <t>ヘンシン</t>
    </rPh>
    <rPh sb="47" eb="49">
      <t>タカラモノ</t>
    </rPh>
    <rPh sb="52" eb="53">
      <t>ミ</t>
    </rPh>
    <phoneticPr fontId="1"/>
  </si>
  <si>
    <t>宝物の入り江</t>
  </si>
  <si>
    <t>あなたのターン開始時に、ジェム2個を忠誠ジェムに変換する。</t>
    <rPh sb="7" eb="9">
      <t>カイシ</t>
    </rPh>
    <rPh sb="9" eb="10">
      <t>ジ</t>
    </rPh>
    <rPh sb="16" eb="17">
      <t>コ</t>
    </rPh>
    <rPh sb="18" eb="20">
      <t>チュウセイ</t>
    </rPh>
    <rPh sb="24" eb="26">
      <t>ヘンカン</t>
    </rPh>
    <phoneticPr fontId="1"/>
  </si>
  <si>
    <t>あなたがコントロールする宝物が破壊されるたび、カードを1枚引き、このサポートは1シールドを失う。</t>
    <rPh sb="12" eb="14">
      <t>タカラモノ</t>
    </rPh>
    <rPh sb="15" eb="17">
      <t>ハカイ</t>
    </rPh>
    <rPh sb="28" eb="29">
      <t>マイ</t>
    </rPh>
    <rPh sb="29" eb="30">
      <t>ヒ</t>
    </rPh>
    <rPh sb="45" eb="46">
      <t>ウシナ</t>
    </rPh>
    <phoneticPr fontId="1"/>
  </si>
  <si>
    <t>陰鬱な帆船</t>
  </si>
  <si>
    <t>あなたがコントロールするクリーチャーが探検を行うたび、このクリーチャーは+2/+2の修正を受ける。</t>
    <rPh sb="19" eb="21">
      <t>タンケン</t>
    </rPh>
    <rPh sb="22" eb="23">
      <t>オコナ</t>
    </rPh>
    <rPh sb="42" eb="44">
      <t>シュウセイ</t>
    </rPh>
    <rPh sb="45" eb="46">
      <t>ウ</t>
    </rPh>
    <phoneticPr fontId="1"/>
  </si>
  <si>
    <t>魔術遠眼鏡</t>
  </si>
  <si>
    <t>このサポートがボード上にある間、対戦相手のプレインズウォーカーは忠誠度能力を起動できない。</t>
    <rPh sb="10" eb="11">
      <t>ジョウ</t>
    </rPh>
    <rPh sb="14" eb="15">
      <t>アイダ</t>
    </rPh>
    <rPh sb="16" eb="18">
      <t>タイセン</t>
    </rPh>
    <rPh sb="18" eb="20">
      <t>アイテ</t>
    </rPh>
    <rPh sb="32" eb="34">
      <t>チュウセイ</t>
    </rPh>
    <rPh sb="34" eb="35">
      <t>ド</t>
    </rPh>
    <rPh sb="35" eb="37">
      <t>ノウリョク</t>
    </rPh>
    <rPh sb="38" eb="40">
      <t>キドウ</t>
    </rPh>
    <phoneticPr fontId="1"/>
  </si>
  <si>
    <t>対戦相手のターン終了時に、このサポートは1シールドを失う。</t>
    <rPh sb="0" eb="2">
      <t>タイセン</t>
    </rPh>
    <rPh sb="2" eb="4">
      <t>アイテ</t>
    </rPh>
    <rPh sb="8" eb="11">
      <t>シュウリョウジ</t>
    </rPh>
    <rPh sb="26" eb="27">
      <t>ウシナ</t>
    </rPh>
    <phoneticPr fontId="1"/>
  </si>
  <si>
    <t>手付かずの領土</t>
  </si>
  <si>
    <t>あなたのターン開始時に、色ジェム2個を忠誠ジェムに変換する。</t>
    <rPh sb="7" eb="10">
      <t>カイシジ</t>
    </rPh>
    <rPh sb="12" eb="13">
      <t>イロ</t>
    </rPh>
    <rPh sb="17" eb="18">
      <t>コ</t>
    </rPh>
    <rPh sb="19" eb="21">
      <t>チュウセイ</t>
    </rPh>
    <rPh sb="25" eb="27">
      <t>ヘンカン</t>
    </rPh>
    <phoneticPr fontId="1"/>
  </si>
  <si>
    <t>あなたのデッキに共通のタイプを持つクリーチャーが3枚以上入っている場合、代わりにジェム3個をあなたのプレインズウォーカーの色に変換する。</t>
    <rPh sb="8" eb="10">
      <t>キョウツウ</t>
    </rPh>
    <rPh sb="15" eb="16">
      <t>モ</t>
    </rPh>
    <rPh sb="25" eb="28">
      <t>マイイジョウ</t>
    </rPh>
    <rPh sb="28" eb="29">
      <t>ハイ</t>
    </rPh>
    <rPh sb="33" eb="35">
      <t>バアイ</t>
    </rPh>
    <rPh sb="36" eb="37">
      <t>カ</t>
    </rPh>
    <rPh sb="44" eb="45">
      <t>コ</t>
    </rPh>
    <rPh sb="61" eb="62">
      <t>イロ</t>
    </rPh>
    <rPh sb="63" eb="65">
      <t>ヘンカン</t>
    </rPh>
    <phoneticPr fontId="1"/>
  </si>
  <si>
    <t>勝者の戦旗</t>
  </si>
  <si>
    <t>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t>
    <rPh sb="10" eb="11">
      <t>ジョウ</t>
    </rPh>
    <rPh sb="14" eb="15">
      <t>アイダ</t>
    </rPh>
    <rPh sb="24" eb="26">
      <t>キョウツウ</t>
    </rPh>
    <rPh sb="31" eb="32">
      <t>モ</t>
    </rPh>
    <rPh sb="41" eb="44">
      <t>タイイジョウ</t>
    </rPh>
    <rPh sb="44" eb="45">
      <t>ハイ</t>
    </rPh>
    <rPh sb="49" eb="51">
      <t>バアイ</t>
    </rPh>
    <rPh sb="73" eb="75">
      <t>シュウセイ</t>
    </rPh>
    <rPh sb="76" eb="77">
      <t>ウ</t>
    </rPh>
    <rPh sb="97" eb="98">
      <t>カ</t>
    </rPh>
    <rPh sb="99" eb="101">
      <t>センジョウ</t>
    </rPh>
    <rPh sb="102" eb="103">
      <t>デ</t>
    </rPh>
    <rPh sb="115" eb="117">
      <t>キョウツウ</t>
    </rPh>
    <rPh sb="122" eb="123">
      <t>モ</t>
    </rPh>
    <rPh sb="132" eb="135">
      <t>タイイジョウ</t>
    </rPh>
    <rPh sb="135" eb="136">
      <t>ハイ</t>
    </rPh>
    <rPh sb="140" eb="142">
      <t>バアイ</t>
    </rPh>
    <rPh sb="148" eb="149">
      <t>マイ</t>
    </rPh>
    <rPh sb="149" eb="150">
      <t>ヒ</t>
    </rPh>
    <phoneticPr fontId="1"/>
  </si>
  <si>
    <t>ヴィズコーパの血男爵</t>
  </si>
  <si>
    <t>あなたがライフを得るたび、このクリーチャーは+2/+2の修正を受ける。</t>
    <rPh sb="8" eb="9">
      <t>エ</t>
    </rPh>
    <rPh sb="28" eb="30">
      <t>シュウセイ</t>
    </rPh>
    <rPh sb="31" eb="32">
      <t>ウ</t>
    </rPh>
    <phoneticPr fontId="1"/>
  </si>
  <si>
    <t>あなたのターン開始時に、このクリーチャーのパワーが12以上である場合、ターン終了時まで、このクリーチャーは飛行を得る。</t>
    <rPh sb="7" eb="9">
      <t>カイシ</t>
    </rPh>
    <rPh sb="9" eb="10">
      <t>ジ</t>
    </rPh>
    <rPh sb="27" eb="29">
      <t>イジョウ</t>
    </rPh>
    <rPh sb="32" eb="34">
      <t>バアイ</t>
    </rPh>
    <rPh sb="38" eb="41">
      <t>シュウリョウジ</t>
    </rPh>
    <rPh sb="53" eb="55">
      <t>ヒコウ</t>
    </rPh>
    <rPh sb="56" eb="57">
      <t>エ</t>
    </rPh>
    <phoneticPr fontId="1"/>
  </si>
  <si>
    <t>聖遺の騎士</t>
  </si>
  <si>
    <t>このクリーチャーが戦場に出たとき、これはあなたの墓地にある土地1枚につき、+1/+1の修正を受ける。</t>
    <rPh sb="9" eb="11">
      <t>センジョウ</t>
    </rPh>
    <rPh sb="12" eb="13">
      <t>デ</t>
    </rPh>
    <rPh sb="24" eb="26">
      <t>ボチ</t>
    </rPh>
    <rPh sb="29" eb="31">
      <t>トチ</t>
    </rPh>
    <rPh sb="32" eb="33">
      <t>マイ</t>
    </rPh>
    <rPh sb="43" eb="45">
      <t>シュウセイ</t>
    </rPh>
    <rPh sb="46" eb="47">
      <t>ウ</t>
    </rPh>
    <phoneticPr fontId="1"/>
  </si>
  <si>
    <t>あなたがコントロールするサポートが破壊されるたび、あなたのライブラリーから次の土地を1つ取ってくる。それは5マナを得る。</t>
    <rPh sb="17" eb="19">
      <t>ハカイ</t>
    </rPh>
    <rPh sb="37" eb="38">
      <t>ツギ</t>
    </rPh>
    <rPh sb="39" eb="41">
      <t>トチ</t>
    </rPh>
    <rPh sb="44" eb="45">
      <t>ト</t>
    </rPh>
    <rPh sb="57" eb="58">
      <t>エ</t>
    </rPh>
    <phoneticPr fontId="1"/>
  </si>
  <si>
    <t>月の大魔術師</t>
  </si>
  <si>
    <t>このクリーチャーが戦場に出たとき、すべての土地・サポートを破壊する。</t>
    <rPh sb="9" eb="11">
      <t>センジョウ</t>
    </rPh>
    <rPh sb="12" eb="13">
      <t>デ</t>
    </rPh>
    <rPh sb="21" eb="23">
      <t>トチ</t>
    </rPh>
    <rPh sb="29" eb="31">
      <t>ハカイ</t>
    </rPh>
    <phoneticPr fontId="1"/>
  </si>
  <si>
    <t>赤ジェム2個を起動する：すべてのサポートは1シールドを失う。その後ジェムX個を赤に変換する。Xはボード上に出ているサポートの総数に等しい。</t>
    <rPh sb="0" eb="1">
      <t>アカ</t>
    </rPh>
    <rPh sb="5" eb="6">
      <t>コ</t>
    </rPh>
    <rPh sb="7" eb="9">
      <t>キドウ</t>
    </rPh>
    <rPh sb="27" eb="28">
      <t>ウシナ</t>
    </rPh>
    <rPh sb="32" eb="33">
      <t>ゴ</t>
    </rPh>
    <rPh sb="37" eb="38">
      <t>コ</t>
    </rPh>
    <rPh sb="39" eb="40">
      <t>アカ</t>
    </rPh>
    <rPh sb="41" eb="43">
      <t>ヘンカン</t>
    </rPh>
    <rPh sb="51" eb="52">
      <t>ジョウ</t>
    </rPh>
    <rPh sb="53" eb="54">
      <t>デ</t>
    </rPh>
    <rPh sb="62" eb="64">
      <t>ソウスウ</t>
    </rPh>
    <rPh sb="65" eb="66">
      <t>ヒト</t>
    </rPh>
    <phoneticPr fontId="1"/>
  </si>
  <si>
    <t>黒緑</t>
    <rPh sb="0" eb="1">
      <t>クロ</t>
    </rPh>
    <rPh sb="1" eb="2">
      <t>ミドリ</t>
    </rPh>
    <phoneticPr fontId="1"/>
  </si>
  <si>
    <t>魂売り</t>
  </si>
  <si>
    <t>このクリーチャーがクリーチャーにダメージを与えるたび、これは探検2を行う。</t>
    <rPh sb="21" eb="22">
      <t>アタ</t>
    </rPh>
    <rPh sb="30" eb="32">
      <t>タンケン</t>
    </rPh>
    <rPh sb="34" eb="35">
      <t>オコナ</t>
    </rPh>
    <phoneticPr fontId="1"/>
  </si>
  <si>
    <t>黒ジェム1個を起動する：再生3。</t>
    <rPh sb="0" eb="1">
      <t>クロ</t>
    </rPh>
    <rPh sb="5" eb="6">
      <t>コ</t>
    </rPh>
    <rPh sb="7" eb="9">
      <t>キドウ</t>
    </rPh>
    <rPh sb="12" eb="14">
      <t>サイセイ</t>
    </rPh>
    <phoneticPr fontId="1"/>
  </si>
  <si>
    <t>緑ジェム1個を起動する：6点のライフを得る。</t>
    <rPh sb="0" eb="1">
      <t>ミドリ</t>
    </rPh>
    <rPh sb="5" eb="6">
      <t>コ</t>
    </rPh>
    <rPh sb="7" eb="9">
      <t>キドウ</t>
    </rPh>
    <rPh sb="13" eb="14">
      <t>テン</t>
    </rPh>
    <rPh sb="19" eb="20">
      <t>エ</t>
    </rPh>
    <phoneticPr fontId="1"/>
  </si>
  <si>
    <t>電解</t>
    <rPh sb="0" eb="2">
      <t>デンカイ</t>
    </rPh>
    <phoneticPr fontId="1"/>
  </si>
  <si>
    <t>クリーチャー最大2体を対象とする。それらの各クリーチャーにそれぞれ2点のダメージを与え、その後そのクリーチャーにそれが強化された回数1回につき2点のダメージを与える。カードを1枚引く。</t>
    <rPh sb="6" eb="8">
      <t>サイダイ</t>
    </rPh>
    <rPh sb="9" eb="10">
      <t>タイ</t>
    </rPh>
    <rPh sb="11" eb="13">
      <t>タイショウ</t>
    </rPh>
    <rPh sb="21" eb="22">
      <t>カク</t>
    </rPh>
    <rPh sb="34" eb="35">
      <t>テン</t>
    </rPh>
    <rPh sb="41" eb="42">
      <t>アタ</t>
    </rPh>
    <rPh sb="46" eb="47">
      <t>ゴ</t>
    </rPh>
    <rPh sb="59" eb="61">
      <t>キョウカ</t>
    </rPh>
    <rPh sb="64" eb="66">
      <t>カイスウ</t>
    </rPh>
    <rPh sb="67" eb="68">
      <t>カイ</t>
    </rPh>
    <rPh sb="72" eb="73">
      <t>テン</t>
    </rPh>
    <rPh sb="79" eb="80">
      <t>アタ</t>
    </rPh>
    <rPh sb="88" eb="90">
      <t>マイヒ</t>
    </rPh>
    <phoneticPr fontId="1"/>
  </si>
  <si>
    <t>剣を鍬に</t>
  </si>
  <si>
    <t>クリーチャー1体を対象とし、それを追放する。それのコントローラーはクリーチャーのパワーに等しい点数のライフを得る。</t>
    <rPh sb="7" eb="8">
      <t>タイ</t>
    </rPh>
    <rPh sb="9" eb="11">
      <t>タイショウ</t>
    </rPh>
    <rPh sb="44" eb="45">
      <t>ヒト</t>
    </rPh>
    <rPh sb="47" eb="49">
      <t>テンスウ</t>
    </rPh>
    <rPh sb="54" eb="55">
      <t>エ</t>
    </rPh>
    <phoneticPr fontId="1"/>
  </si>
  <si>
    <t>霊気の薬瓶</t>
    <rPh sb="0" eb="2">
      <t>レイキ</t>
    </rPh>
    <rPh sb="3" eb="4">
      <t>ヤク</t>
    </rPh>
    <rPh sb="4" eb="5">
      <t>ビン</t>
    </rPh>
    <phoneticPr fontId="1"/>
  </si>
  <si>
    <t>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t>
    <rPh sb="7" eb="9">
      <t>カイシ</t>
    </rPh>
    <rPh sb="9" eb="10">
      <t>ジ</t>
    </rPh>
    <rPh sb="25" eb="26">
      <t>エ</t>
    </rPh>
    <rPh sb="35" eb="38">
      <t>シュウリョウジ</t>
    </rPh>
    <rPh sb="43" eb="45">
      <t>テフダ</t>
    </rPh>
    <rPh sb="46" eb="48">
      <t>サイショ</t>
    </rPh>
    <rPh sb="65" eb="66">
      <t>ヒト</t>
    </rPh>
    <rPh sb="71" eb="72">
      <t>エ</t>
    </rPh>
    <rPh sb="85" eb="86">
      <t>トナ</t>
    </rPh>
    <rPh sb="98" eb="100">
      <t>ハカイ</t>
    </rPh>
    <phoneticPr fontId="1"/>
  </si>
  <si>
    <t>捕食の呪い</t>
  </si>
  <si>
    <t>あなたがコントロールするクリーチャー1体が戦闘ダメージを与えるたび、そのクリーチャーは+1/+1の修正を受け、このサポートは1シールドを失う。</t>
    <rPh sb="19" eb="20">
      <t>タイ</t>
    </rPh>
    <rPh sb="21" eb="23">
      <t>セントウ</t>
    </rPh>
    <rPh sb="28" eb="29">
      <t>アタ</t>
    </rPh>
    <rPh sb="49" eb="51">
      <t>シュウセイ</t>
    </rPh>
    <rPh sb="52" eb="53">
      <t>ウ</t>
    </rPh>
    <rPh sb="68" eb="69">
      <t>ウシナ</t>
    </rPh>
    <phoneticPr fontId="1"/>
  </si>
  <si>
    <t>狼狽の嵐</t>
    <rPh sb="0" eb="2">
      <t>ロウバイ</t>
    </rPh>
    <rPh sb="3" eb="4">
      <t>アラシ</t>
    </rPh>
    <phoneticPr fontId="1"/>
  </si>
  <si>
    <t>対戦相手のターン終了時に、対戦相手の手札のすべてのカードから、直前のターンにあなたがプレイしたカード1枚につき2マナを吸収し、このサポートは1シールドを失う。</t>
    <rPh sb="0" eb="2">
      <t>タイセン</t>
    </rPh>
    <rPh sb="2" eb="4">
      <t>アイテ</t>
    </rPh>
    <rPh sb="8" eb="11">
      <t>シュウリョウジ</t>
    </rPh>
    <rPh sb="13" eb="15">
      <t>タイセン</t>
    </rPh>
    <rPh sb="15" eb="17">
      <t>アイテ</t>
    </rPh>
    <rPh sb="18" eb="20">
      <t>テフダ</t>
    </rPh>
    <rPh sb="31" eb="33">
      <t>チョクゼン</t>
    </rPh>
    <rPh sb="51" eb="52">
      <t>マイ</t>
    </rPh>
    <rPh sb="59" eb="61">
      <t>キュウシュウ</t>
    </rPh>
    <rPh sb="76" eb="77">
      <t>ウシナ</t>
    </rPh>
    <phoneticPr fontId="1"/>
  </si>
  <si>
    <t>血なまぐさい結合</t>
  </si>
  <si>
    <t>あなたがライフを得るたび、対戦相手はその点数に等しい点数のライフを失い、このサポートは1シールドを失う。</t>
    <rPh sb="8" eb="9">
      <t>エ</t>
    </rPh>
    <rPh sb="13" eb="15">
      <t>タイセン</t>
    </rPh>
    <rPh sb="15" eb="17">
      <t>アイテ</t>
    </rPh>
    <rPh sb="20" eb="22">
      <t>テンスウ</t>
    </rPh>
    <rPh sb="23" eb="24">
      <t>ヒト</t>
    </rPh>
    <rPh sb="26" eb="28">
      <t>テンスウ</t>
    </rPh>
    <rPh sb="33" eb="34">
      <t>ウシナ</t>
    </rPh>
    <rPh sb="49" eb="50">
      <t>ウシナ</t>
    </rPh>
    <phoneticPr fontId="1"/>
  </si>
  <si>
    <t>*イクサラン</t>
    <phoneticPr fontId="1"/>
  </si>
  <si>
    <t>カードギャラリー(リンクは海外公式サイト)</t>
  </si>
  <si>
    <t>https://d3go.com/magic-puzzle-quest-ixalan-set-gallery/</t>
    <phoneticPr fontId="1"/>
  </si>
  <si>
    <t>**白</t>
    <phoneticPr fontId="1"/>
  </si>
  <si>
    <t>|LEFT:500|LEFT:50|LEFT:80|LEFT:100|c</t>
  </si>
  <si>
    <t>|カード名|コスト|レアリティ|種別|</t>
  </si>
  <si>
    <t>《[[</t>
    <phoneticPr fontId="1"/>
  </si>
  <si>
    <t>]]/</t>
    <phoneticPr fontId="1"/>
  </si>
  <si>
    <t>When this support enters the board, exile target creature. While this support is on the board, increase the cost of creatures in your opponent&amp;#8217;s hand by 2. When this support is destroyed, your opponent draws a card.</t>
  </si>
  <si>
    <t>[[《軍団の上陸/</t>
    <phoneticPr fontId="1"/>
  </si>
  <si>
    <t>》&amp;br;→《一番砦、アダント/Adanto, the First Fort》&gt;軍団の上陸]]</t>
  </si>
  <si>
    <t>Return the first creature your opponent controls to its owner&amp;#8217;s hand. If the creature cost was 10 or less, draw a card.</t>
  </si>
  <si>
    <t>When this creature enters the battlefield, your opponent&amp;#8217;s creatures are disabled until end of turn.</t>
  </si>
  <si>
    <t>Whenever a Pirate enters the battlefield under your control, reduce this spell&amp;#8217;s mana cost by 3.Drain 8 mana from the first card in your opponent’s hand.</t>
  </si>
  <si>
    <t>Activate 3 Blue: This creature gains &amp;#8220;When this creature dies, drain all the mana from the first spell in your opponent&amp;#8217;s hand.&amp;#8221; until the start of your turn.</t>
  </si>
  <si>
    <t>While you have another Merfolk in the battlefield, your opponent&amp;#8217;s spells cost 5 more mana.</t>
  </si>
  <si>
    <t>[[《</t>
  </si>
  <si>
    <t>/</t>
    <phoneticPr fontId="1"/>
  </si>
  <si>
    <t>》&amp;br;→《水没遺跡、アズカンタ/Azcanta, the Sunken Ruin》&gt;アズカンタの探索]]</t>
  </si>
  <si>
    <t>t》&amp;br;→《アクロゾズの神殿/Temple of Aclazotz》&gt;アルゲールの断血]]</t>
  </si>
  <si>
    <t>Activate 2: Deal 1 damage to your opponent&amp;#8217;s planeswalker for each Pirate you control.</t>
  </si>
  <si>
    <t>》&amp;br;→《火を吐く稜堡/Spitfire Bastion》&gt;ヴァンスの爆破砲]]</t>
  </si>
  <si>
    <t>At the beginning of your turn, draw a card. At the end of your turn, discard your last card.At the beginning of your opponent&amp;#8217;s turn, if you cast 3 or more cards last turn, transform this support.</t>
  </si>
  <si>
    <t>While this support is on the board, creatures you control have “Whenever an opponent casts a spell on this creature, draw a card and Shapers&amp;#8217; Sanctuary loses 1 shield.”</t>
  </si>
  <si>
    <t>When this creature enters the battlefield or attacks, exile the top card from your opponent&amp;#8217;s graveyard. If the exiled card is a creature, you gain 2 life. If it’s a spell or support, this creature gets +1/+1.</t>
  </si>
  <si>
    <t>》&amp;br;→《太陽の揺籃の地、イトリモク/Itlimoc, Cradle of the Sun》&gt;イトリモクの成長儀式]]</t>
  </si>
  <si>
    <t>Activate 1: Destroy your opponent&amp;#8217;s last creature. You lose 5 life.</t>
  </si>
  <si>
    <t>At the beginning of your turn, convert 2 gems to your opponent&amp;#8217;s planeswalker colors.When this support is destroyed, destroy a Land your opponent controls, convert 3 gems to your planeswalker colors, then convert 3 gems to your opponent planeswalker colors.</t>
  </si>
  <si>
    <t>At the beginning of your turn, convert 2 gems of your opponent&amp;#8217;s planeswalker colors to gems of other colors.</t>
  </si>
  <si>
    <t>》&amp;br;→《征服者の橋頭堡/Conqueror's Foothold》&gt;征服者のガレオン船]]</t>
  </si>
  <si>
    <t>》&amp;br;→《失われた谷間/Lost Vale》&gt;探査の短剣]]</t>
    <phoneticPr fontId="1"/>
  </si>
  <si>
    <t>When this support enters the board, create 2 0/2 Plant creature tokens with Defender and Prevent Damage for your opponent.Your first creature gets +2/+1.</t>
  </si>
  <si>
    <t>》&amp;br;→《原初の水源/Primal Wellspring》&gt;原初の呪物]]</t>
  </si>
  <si>
    <t>》&amp;br;→《オラーズカの尖塔/Spires of Orazca》&gt;魔学コンパス]]</t>
  </si>
  <si>
    <t>》&amp;br;→《宝物の入り江/Treasure Cove》&gt;宝物の地図]]</t>
  </si>
  <si>
    <t>While this support is in play, your opponent&amp;#8217;s planeswalker can&amp;#8217;t activate Loyalty abilities.At the end of your opponent&amp;#8217;s turn, this support loses 1 shield.</t>
  </si>
  <si>
    <t>イクサラン・エリートカード</t>
    <phoneticPr fontId="1"/>
  </si>
  <si>
    <t>https://d3go.com/mtgpq-card-list-elite-collection/</t>
  </si>
  <si>
    <t>Elite</t>
  </si>
  <si>
    <t>Whenever you gain life, this creature gets +2/+2. At the beginning of your turn, if this creature has 12 or more power, this creature gains Flying until end of turn.</t>
    <phoneticPr fontId="1"/>
  </si>
  <si>
    <t>When this creature enters the battlefield, it gets +1/+1 for each Land in your graveyard.Whenever a support you control is destroyed, fetch the next Land from your library, it gains 5 mana.</t>
    <phoneticPr fontId="1"/>
  </si>
  <si>
    <t>When this creature enters the battlefield, destroy all Land supports.Activate 2 Red: All supports loses 1 shield, then convert X gems to red, where X is the number of supports on the board.</t>
    <phoneticPr fontId="1"/>
  </si>
  <si>
    <t>Whenever this creature deals damage to a creature, it Explores 2.Activate 1 Black: Regenerate 3.Activate 1 Green: Gain 6 life.</t>
    <phoneticPr fontId="1"/>
  </si>
  <si>
    <t>呪文</t>
    <phoneticPr fontId="1"/>
  </si>
  <si>
    <t>Exile target creature. It’s controller gains life equal to that creature’s power.</t>
    <phoneticPr fontId="1"/>
  </si>
  <si>
    <t>（ジェム1個を起動する：対戦相手の最後のクリーチャーを破壊する。あなたはライフを5失う。)</t>
    <rPh sb="5" eb="6">
      <t>コ</t>
    </rPh>
    <rPh sb="7" eb="9">
      <t>キドウ</t>
    </rPh>
    <rPh sb="12" eb="14">
      <t>タイセン</t>
    </rPh>
    <rPh sb="14" eb="16">
      <t>アイテ</t>
    </rPh>
    <rPh sb="17" eb="19">
      <t>サイゴ</t>
    </rPh>
    <rPh sb="27" eb="29">
      <t>ハカイ</t>
    </rPh>
    <rPh sb="41" eb="42">
      <t>ウシナ</t>
    </rPh>
    <phoneticPr fontId="1"/>
  </si>
  <si>
    <t>(このクリーチャーが戦場に出たとき、あなたがコントロールするクリーチャーの数だけカードを引く。その後、このクリーチャーは+X/+Xの修正を受ける。Xはあなたの手札の2倍の数に等しい。)</t>
    <rPh sb="10" eb="12">
      <t>センジョウ</t>
    </rPh>
    <rPh sb="13" eb="14">
      <t>デ</t>
    </rPh>
    <rPh sb="37" eb="38">
      <t>カズ</t>
    </rPh>
    <rPh sb="44" eb="45">
      <t>ヒ</t>
    </rPh>
    <rPh sb="49" eb="50">
      <t>ゴ</t>
    </rPh>
    <rPh sb="66" eb="68">
      <t>シュウセイ</t>
    </rPh>
    <rPh sb="69" eb="70">
      <t>ウ</t>
    </rPh>
    <rPh sb="79" eb="81">
      <t>テフダ</t>
    </rPh>
    <rPh sb="83" eb="84">
      <t>バイ</t>
    </rPh>
    <rPh sb="85" eb="86">
      <t>カズ</t>
    </rPh>
    <rPh sb="87" eb="88">
      <t>ヒト</t>
    </rPh>
    <phoneticPr fontId="1"/>
  </si>
  <si>
    <t>(このクリーチャーが戦場に出ている間、他の海賊は+2/+2の修正を受ける。)</t>
    <rPh sb="10" eb="12">
      <t>センジョウ</t>
    </rPh>
    <rPh sb="13" eb="14">
      <t>デ</t>
    </rPh>
    <rPh sb="17" eb="18">
      <t>アイダ</t>
    </rPh>
    <rPh sb="19" eb="20">
      <t>タ</t>
    </rPh>
    <rPh sb="21" eb="23">
      <t>カイゾク</t>
    </rPh>
    <rPh sb="30" eb="32">
      <t>シュウセイ</t>
    </rPh>
    <rPh sb="33" eb="34">
      <t>ウ</t>
    </rPh>
    <phoneticPr fontId="1"/>
  </si>
  <si>
    <t>(このクリーチャーが戦闘ダメージを与えたとき、あなたが2体以上の海賊をコントロールしている場合、対戦相手のコントロールする最初のクリーチャーのコントロールを得る。)</t>
    <rPh sb="10" eb="12">
      <t>セントウ</t>
    </rPh>
    <rPh sb="17" eb="18">
      <t>アタ</t>
    </rPh>
    <rPh sb="28" eb="31">
      <t>タイイジョウ</t>
    </rPh>
    <rPh sb="32" eb="34">
      <t>カイゾク</t>
    </rPh>
    <rPh sb="45" eb="47">
      <t>バアイ</t>
    </rPh>
    <rPh sb="48" eb="52">
      <t>タイセンアイテ</t>
    </rPh>
    <rPh sb="61" eb="63">
      <t>サイショ</t>
    </rPh>
    <rPh sb="78" eb="79">
      <t>エ</t>
    </rPh>
    <phoneticPr fontId="1"/>
  </si>
  <si>
    <t>(このクリーチャーが戦闘ダメージを与えたとき、あなたの手札にある太陽の化身、ギシャスでない最初の恐竜カードはいっぱいのマナを得る。)</t>
    <rPh sb="10" eb="12">
      <t>セントウ</t>
    </rPh>
    <rPh sb="17" eb="18">
      <t>アタ</t>
    </rPh>
    <rPh sb="27" eb="29">
      <t>テフダ</t>
    </rPh>
    <rPh sb="32" eb="34">
      <t>タイヨウ</t>
    </rPh>
    <rPh sb="35" eb="37">
      <t>ケシン</t>
    </rPh>
    <rPh sb="45" eb="47">
      <t>サイショ</t>
    </rPh>
    <rPh sb="48" eb="50">
      <t>キョウリュウ</t>
    </rPh>
    <rPh sb="62" eb="63">
      <t>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</si>
</sst>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6" x14ac:knownFonts="1">
    <font>
      <sz val="11"/>
      <color theme="1"/>
      <name val="ＭＳ Ｐゴシック"/>
      <family val="2"/>
      <charset val="128"/>
      <scheme val="minor"/>
    </font>
    <font>
      <sz val="6"/>
      <name val="ＭＳ Ｐゴシック"/>
      <family val="2"/>
      <charset val="128"/>
      <scheme val="minor"/>
    </font>
    <font>
      <sz val="11"/>
      <name val="ＭＳ Ｐゴシック"/>
      <family val="2"/>
      <charset val="128"/>
      <scheme val="minor"/>
    </font>
    <font>
      <sz val="11"/>
      <name val="ＭＳ Ｐゴシック"/>
      <family val="3"/>
      <charset val="128"/>
      <scheme val="minor"/>
    </font>
    <font>
      <sz val="11"/>
      <color theme="1"/>
      <name val="ＭＳ Ｐゴシック"/>
      <family val="3"/>
      <charset val="128"/>
      <scheme val="minor"/>
    </font>
    <font>
      <u/>
      <sz val="11"/>
      <color theme="10"/>
      <name val="ＭＳ Ｐゴシック"/>
      <family val="2"/>
      <charset val="128"/>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50">
    <xf numFmtId="0" fontId="0" fillId="0" borderId="0" xfId="0">
      <alignment vertical="center"/>
    </xf>
    <xf numFmtId="49" fontId="0" fillId="0" borderId="0" xfId="0" applyNumberFormat="1">
      <alignment vertical="center"/>
    </xf>
    <xf numFmtId="0" fontId="0" fillId="0" borderId="0" xfId="0" applyNumberFormat="1">
      <alignment vertical="center"/>
    </xf>
    <xf numFmtId="0" fontId="0" fillId="0" borderId="2" xfId="0" applyBorder="1">
      <alignment vertical="center"/>
    </xf>
    <xf numFmtId="49" fontId="0" fillId="0" borderId="5" xfId="0" applyNumberFormat="1" applyBorder="1">
      <alignment vertical="center"/>
    </xf>
    <xf numFmtId="0" fontId="0" fillId="0" borderId="0" xfId="0" applyBorder="1">
      <alignment vertical="center"/>
    </xf>
    <xf numFmtId="0" fontId="0" fillId="0" borderId="5" xfId="0" applyBorder="1">
      <alignment vertical="center"/>
    </xf>
    <xf numFmtId="49" fontId="0" fillId="0" borderId="7" xfId="0" applyNumberFormat="1" applyBorder="1">
      <alignment vertical="center"/>
    </xf>
    <xf numFmtId="0" fontId="0" fillId="0" borderId="1"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2" fillId="0" borderId="1" xfId="0" applyFont="1" applyBorder="1">
      <alignment vertical="center"/>
    </xf>
    <xf numFmtId="0" fontId="2" fillId="0" borderId="0" xfId="0" applyFont="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3" fillId="0" borderId="6" xfId="0" applyFont="1" applyBorder="1">
      <alignment vertical="center"/>
    </xf>
    <xf numFmtId="49" fontId="3" fillId="0" borderId="0" xfId="0" applyNumberFormat="1" applyFont="1" applyBorder="1">
      <alignment vertical="center"/>
    </xf>
    <xf numFmtId="0" fontId="3" fillId="0" borderId="8" xfId="0" applyFont="1" applyBorder="1">
      <alignment vertical="center"/>
    </xf>
    <xf numFmtId="0" fontId="3" fillId="0" borderId="9" xfId="0" applyFont="1"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0" xfId="0" applyAlignment="1">
      <alignment vertical="center"/>
    </xf>
    <xf numFmtId="0" fontId="0" fillId="0" borderId="21" xfId="0" applyBorder="1">
      <alignment vertical="center"/>
    </xf>
    <xf numFmtId="0" fontId="0" fillId="0" borderId="5" xfId="0" applyFill="1" applyBorder="1">
      <alignment vertical="center"/>
    </xf>
    <xf numFmtId="176" fontId="0" fillId="0" borderId="1" xfId="0" applyNumberFormat="1" applyBorder="1">
      <alignment vertical="center"/>
    </xf>
    <xf numFmtId="176" fontId="0" fillId="0" borderId="19" xfId="0" applyNumberFormat="1" applyBorder="1">
      <alignment vertical="center"/>
    </xf>
    <xf numFmtId="0" fontId="0" fillId="0" borderId="3" xfId="0" applyBorder="1">
      <alignment vertical="center"/>
    </xf>
    <xf numFmtId="0" fontId="0" fillId="0" borderId="8" xfId="0" applyBorder="1">
      <alignment vertical="center"/>
    </xf>
    <xf numFmtId="0" fontId="0" fillId="0" borderId="22" xfId="0" applyBorder="1">
      <alignment vertical="center"/>
    </xf>
    <xf numFmtId="0" fontId="0" fillId="0" borderId="7"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0" fillId="0" borderId="1" xfId="0" applyFont="1" applyFill="1" applyBorder="1" applyAlignment="1">
      <alignment vertical="center"/>
    </xf>
    <xf numFmtId="0" fontId="0" fillId="0" borderId="22" xfId="0" applyFont="1" applyFill="1" applyBorder="1" applyAlignment="1">
      <alignment vertical="center"/>
    </xf>
    <xf numFmtId="0" fontId="0" fillId="2" borderId="1" xfId="0" applyFont="1" applyFill="1" applyBorder="1" applyAlignment="1">
      <alignment vertical="center"/>
    </xf>
    <xf numFmtId="0" fontId="4" fillId="0" borderId="1" xfId="0" applyFont="1" applyFill="1" applyBorder="1" applyAlignment="1">
      <alignment vertical="center"/>
    </xf>
    <xf numFmtId="0" fontId="0" fillId="3" borderId="22" xfId="0" applyFont="1" applyFill="1" applyBorder="1" applyAlignment="1">
      <alignment vertical="center"/>
    </xf>
    <xf numFmtId="0" fontId="0" fillId="2" borderId="22" xfId="0" applyFont="1" applyFill="1" applyBorder="1" applyAlignment="1">
      <alignment vertical="center"/>
    </xf>
    <xf numFmtId="0" fontId="5"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d3go.com/magic-puzzle-quest-ixalan-set-gallery/"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E754"/>
  <sheetViews>
    <sheetView topLeftCell="A436" zoomScale="85" zoomScaleNormal="85" workbookViewId="0">
      <selection activeCell="AJ465" sqref="AJ465"/>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776</v>
      </c>
      <c r="AG2" s="8" t="s">
        <v>7</v>
      </c>
      <c r="AH2" s="8">
        <v>6</v>
      </c>
      <c r="AI2" s="8" t="s">
        <v>777</v>
      </c>
      <c r="AJ2" s="8" t="s">
        <v>565</v>
      </c>
      <c r="AK2" s="8" t="s">
        <v>10</v>
      </c>
      <c r="AL2" s="8" t="s">
        <v>778</v>
      </c>
      <c r="AM2" s="8" t="s">
        <v>779</v>
      </c>
      <c r="AN2" s="8"/>
      <c r="AO2" s="8" t="s">
        <v>780</v>
      </c>
      <c r="AP2" s="8" t="s">
        <v>781</v>
      </c>
      <c r="AQ2" s="8"/>
      <c r="AR2" s="8"/>
      <c r="AS2" s="8">
        <v>1</v>
      </c>
      <c r="AT2" s="8">
        <v>1</v>
      </c>
      <c r="AU2" s="8" t="str">
        <f>LEFT(AO2,2)</f>
        <v>この</v>
      </c>
      <c r="AV2" s="8" t="str">
        <f>IF(ISERROR(FIND(" ",AO2)),"",MID(AO2,FIND(" ",AO2)+1,2))</f>
        <v/>
      </c>
      <c r="AW2" s="8" t="str">
        <f>IF(LEN(AV2)&gt;1,IF(ISERROR(FIND(" ",AO2,FIND(" ",AO2)+1)),"",MID(AO2,FIND(" ",AO2)+4,2)),"")</f>
        <v/>
      </c>
      <c r="AX2" s="8"/>
      <c r="AY2" s="8" t="str">
        <f>IF(AO2="","",AO2&amp;IF(AP2="","","&amp;br;"&amp;AP2)&amp;IF(AQ2="","","&amp;br;"&amp;AQ2))</f>
        <v>このクリーチャーが攻撃するたび、ターン終了時まで、それは+1/+0の修正を受ける。&amp;br;ジェム2個を起動する：ターン終了時まで、このクリーチャーはダメージ軽減を得る。3点のライフを失う。</v>
      </c>
      <c r="AZ2" s="25" t="str">
        <f>IF(AJ2="","",VLOOKUP(AJ2,BC:BE,3,FALSE))</f>
        <v>Whenever this creature attacks, it gets +1/+0 until end of turn.Activate 1: This creature gains Prevent Damage until end of turn. Lose 1 life.</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776</v>
      </c>
      <c r="AG3" s="8" t="s">
        <v>7</v>
      </c>
      <c r="AH3" s="8">
        <v>13</v>
      </c>
      <c r="AI3" s="8" t="s">
        <v>782</v>
      </c>
      <c r="AJ3" s="8" t="s">
        <v>566</v>
      </c>
      <c r="AK3" s="8" t="s">
        <v>10</v>
      </c>
      <c r="AL3" s="8" t="s">
        <v>783</v>
      </c>
      <c r="AM3" s="8" t="s">
        <v>16</v>
      </c>
      <c r="AN3" s="8"/>
      <c r="AO3" s="8" t="s">
        <v>784</v>
      </c>
      <c r="AP3" s="8" t="s">
        <v>785</v>
      </c>
      <c r="AQ3" s="8"/>
      <c r="AR3" s="8"/>
      <c r="AS3" s="8">
        <v>2</v>
      </c>
      <c r="AT3" s="8">
        <v>2</v>
      </c>
      <c r="AU3" s="8" t="str">
        <f>LEFT(AO3,2)</f>
        <v>先制</v>
      </c>
      <c r="AV3" s="8" t="str">
        <f>IF(ISERROR(FIND(" ",AO3)),"",MID(AO3,FIND(" ",AO3)+1,2))</f>
        <v xml:space="preserve"> </v>
      </c>
      <c r="AW3" s="8" t="str">
        <f>IF(LEN(AV3)&gt;1,IF(ISERROR(FIND(" ",AO3,FIND(" ",AO3)+1)),"",MID(AO3,FIND(" ",AO3)+4,2)),"")</f>
        <v/>
      </c>
      <c r="AX3" s="8"/>
      <c r="AY3" s="8" t="str">
        <f>IF(AO3="","",AO3&amp;IF(AP3="","","&amp;br;"&amp;AP3)&amp;IF(AQ3="","","&amp;br;"&amp;AQ3))</f>
        <v>先制攻撃  &amp;br;このクリーチャーが戦場に出たとき、これは探検1を行う。</v>
      </c>
      <c r="AZ3" s="25" t="str">
        <f>IF(AJ3="","",VLOOKUP(AJ3,BC:BE,3,FALSE))</f>
        <v>When this creature enters the battlefield, it Explores 1.</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776</v>
      </c>
      <c r="AG4" s="8" t="s">
        <v>7</v>
      </c>
      <c r="AH4" s="8">
        <v>6</v>
      </c>
      <c r="AI4" s="8" t="s">
        <v>786</v>
      </c>
      <c r="AJ4" s="8" t="s">
        <v>567</v>
      </c>
      <c r="AK4" s="8" t="s">
        <v>10</v>
      </c>
      <c r="AL4" s="8" t="s">
        <v>783</v>
      </c>
      <c r="AM4" s="8" t="s">
        <v>787</v>
      </c>
      <c r="AN4" s="8"/>
      <c r="AO4" s="8" t="s">
        <v>788</v>
      </c>
      <c r="AP4" s="8"/>
      <c r="AQ4" s="8"/>
      <c r="AR4" s="8"/>
      <c r="AS4" s="8">
        <v>2</v>
      </c>
      <c r="AT4" s="8">
        <v>2</v>
      </c>
      <c r="AU4" s="8" t="str">
        <f>LEFT(AO4,2)</f>
        <v>あな</v>
      </c>
      <c r="AV4" s="8" t="str">
        <f>IF(ISERROR(FIND(" ",AO4)),"",MID(AO4,FIND(" ",AO4)+1,2))</f>
        <v/>
      </c>
      <c r="AW4" s="8" t="str">
        <f>IF(LEN(AV4)&gt;1,IF(ISERROR(FIND(" ",AO4,FIND(" ",AO4)+1)),"",MID(AO4,FIND(" ",AO4)+4,2)),"")</f>
        <v/>
      </c>
      <c r="AX4" s="8"/>
      <c r="AY4" s="8" t="str">
        <f>IF(AO4="","",AO4&amp;IF(AP4="","","&amp;br;"&amp;AP4)&amp;IF(AQ4="","","&amp;br;"&amp;AQ4))</f>
        <v>あなたが恐竜をコントロールしている間、このクリーチャーは二段攻撃を得る。</v>
      </c>
      <c r="AZ4" s="25" t="str">
        <f>IF(AJ4="","",VLOOKUP(AJ4,BC:BE,3,FALSE))</f>
        <v>While you control a Dinosaur, this creature gains Double Strike.</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776</v>
      </c>
      <c r="AG5" s="8" t="s">
        <v>7</v>
      </c>
      <c r="AH5" s="8">
        <v>12</v>
      </c>
      <c r="AI5" s="8" t="s">
        <v>789</v>
      </c>
      <c r="AJ5" s="8" t="s">
        <v>568</v>
      </c>
      <c r="AK5" s="8" t="s">
        <v>10</v>
      </c>
      <c r="AL5" s="8" t="s">
        <v>778</v>
      </c>
      <c r="AM5" s="8" t="s">
        <v>16</v>
      </c>
      <c r="AN5" s="8"/>
      <c r="AO5" s="8" t="s">
        <v>790</v>
      </c>
      <c r="AP5" s="8"/>
      <c r="AQ5" s="8"/>
      <c r="AR5" s="8"/>
      <c r="AS5" s="8">
        <v>3</v>
      </c>
      <c r="AT5" s="8">
        <v>3</v>
      </c>
      <c r="AU5" s="8" t="str">
        <f>LEFT(AO5,2)</f>
        <v>この</v>
      </c>
      <c r="AV5" s="8" t="str">
        <f>IF(ISERROR(FIND(" ",AO5)),"",MID(AO5,FIND(" ",AO5)+1,2))</f>
        <v/>
      </c>
      <c r="AW5" s="8" t="str">
        <f>IF(LEN(AV5)&gt;1,IF(ISERROR(FIND(" ",AO5,FIND(" ",AO5)+1)),"",MID(AO5,FIND(" ",AO5)+4,2)),"")</f>
        <v/>
      </c>
      <c r="AX5" s="8"/>
      <c r="AY5" s="8" t="str">
        <f>IF(AO5="","",AO5&amp;IF(AP5="","","&amp;br;"&amp;AP5)&amp;IF(AQ5="","","&amp;br;"&amp;AQ5))</f>
        <v>このクリーチャーが戦場に出たとき、あなたは6点のライフを得る。</v>
      </c>
      <c r="AZ5" s="25" t="str">
        <f>IF(AJ5="","",VLOOKUP(AJ5,BC:BE,3,FALSE))</f>
        <v>When this creature enters the battlefield, gain 6 life.</v>
      </c>
      <c r="BA5" s="31" t="s">
        <v>165</v>
      </c>
      <c r="BB5">
        <v>4</v>
      </c>
      <c r="BC5" t="s">
        <v>568</v>
      </c>
      <c r="BD5" t="s">
        <v>30</v>
      </c>
      <c r="BE5" t="s">
        <v>387</v>
      </c>
    </row>
    <row r="6" spans="1:57" x14ac:dyDescent="0.15">
      <c r="A6" t="str">
        <f>CONCATENATE(C6,D6,E6,F6,G6,H6,I6,J6,K6,L6,M6,N6,O6,P6)</f>
        <v>*アダントの先兵/Adanto Vanguard</v>
      </c>
      <c r="B6" t="s">
        <v>165</v>
      </c>
      <c r="C6" t="str">
        <f>"*"&amp;R6&amp;"/"&amp;T6</f>
        <v>*アダントの先兵/Adanto Vanguard</v>
      </c>
      <c r="Q6" s="6" t="s">
        <v>34</v>
      </c>
      <c r="R6" s="12" t="str">
        <f>INDEX(AI:AI,W5+1)</f>
        <v>アダントの先兵</v>
      </c>
      <c r="S6" s="16" t="s">
        <v>35</v>
      </c>
      <c r="T6" s="12" t="str">
        <f>INDEX(AJ:AJ,W5+1)</f>
        <v>Adanto Vanguard</v>
      </c>
      <c r="U6" s="16"/>
      <c r="V6" s="17"/>
      <c r="W6" s="9"/>
      <c r="X6" s="6"/>
      <c r="Y6" s="5"/>
      <c r="Z6" s="5"/>
      <c r="AA6" s="30"/>
      <c r="AB6" t="s">
        <v>60</v>
      </c>
      <c r="AC6" t="s">
        <v>369</v>
      </c>
      <c r="AD6" s="10" t="s">
        <v>104</v>
      </c>
      <c r="AE6" s="39">
        <v>5</v>
      </c>
      <c r="AF6" s="24" t="s">
        <v>776</v>
      </c>
      <c r="AG6" s="8" t="s">
        <v>7</v>
      </c>
      <c r="AH6" s="8">
        <v>8</v>
      </c>
      <c r="AI6" s="8" t="s">
        <v>791</v>
      </c>
      <c r="AJ6" s="8" t="s">
        <v>569</v>
      </c>
      <c r="AK6" s="8" t="s">
        <v>10</v>
      </c>
      <c r="AL6" s="8" t="s">
        <v>778</v>
      </c>
      <c r="AM6" s="8" t="s">
        <v>779</v>
      </c>
      <c r="AN6" s="8"/>
      <c r="AO6" s="8" t="s">
        <v>792</v>
      </c>
      <c r="AP6" s="8"/>
      <c r="AQ6" s="8"/>
      <c r="AR6" s="8"/>
      <c r="AS6" s="8">
        <v>3</v>
      </c>
      <c r="AT6" s="8">
        <v>3</v>
      </c>
      <c r="AU6" s="8" t="str">
        <f>LEFT(AO6,2)</f>
        <v>この</v>
      </c>
      <c r="AV6" s="8" t="str">
        <f>IF(ISERROR(FIND(" ",AO6)),"",MID(AO6,FIND(" ",AO6)+1,2))</f>
        <v/>
      </c>
      <c r="AW6" s="8" t="str">
        <f>IF(LEN(AV6)&gt;1,IF(ISERROR(FIND(" ",AO6,FIND(" ",AO6)+1)),"",MID(AO6,FIND(" ",AO6)+4,2)),"")</f>
        <v/>
      </c>
      <c r="AX6" s="8"/>
      <c r="AY6" s="8" t="str">
        <f>IF(AO6="","",AO6&amp;IF(AP6="","","&amp;br;"&amp;AP6)&amp;IF(AQ6="","","&amp;br;"&amp;AQ6))</f>
        <v>このクリーチャーが戦場に出たとき、あなたはあなたのライブラリーから「軍団の征服者」という名前のカードを取ってきて、手札に加えても良い。</v>
      </c>
      <c r="AZ6" s="25" t="str">
        <f>IF(AJ6="","",VLOOKUP(AJ6,BC:BE,3,FALSE))</f>
        <v>When this creature enters the battlefield, you may fetch the next card named Legion Conquistador from your library into your hand.</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白</v>
      </c>
      <c r="S7" s="18" t="s">
        <v>46</v>
      </c>
      <c r="T7" s="12" t="str">
        <f>INDEX(AG:AG,W5+1)</f>
        <v>コモン</v>
      </c>
      <c r="U7" s="18" t="s">
        <v>36</v>
      </c>
      <c r="V7" s="12">
        <f>INDEX(AH:AH,W5+1)</f>
        <v>6</v>
      </c>
      <c r="W7" s="10"/>
      <c r="X7" s="12" t="str">
        <f>INDEX(AO:AO,W5+1)</f>
        <v>このクリーチャーが攻撃するたび、ターン終了時まで、それは+1/+0の修正を受ける。</v>
      </c>
      <c r="Y7" s="5"/>
      <c r="Z7" s="5"/>
      <c r="AA7" s="30"/>
      <c r="AB7" t="s">
        <v>146</v>
      </c>
      <c r="AC7" t="s">
        <v>363</v>
      </c>
      <c r="AD7" s="10" t="s">
        <v>89</v>
      </c>
      <c r="AE7" s="39">
        <v>6</v>
      </c>
      <c r="AF7" s="24" t="s">
        <v>776</v>
      </c>
      <c r="AG7" s="8" t="s">
        <v>7</v>
      </c>
      <c r="AH7" s="8">
        <v>14</v>
      </c>
      <c r="AI7" s="8" t="s">
        <v>793</v>
      </c>
      <c r="AJ7" s="8" t="s">
        <v>570</v>
      </c>
      <c r="AK7" s="8" t="s">
        <v>10</v>
      </c>
      <c r="AL7" s="8" t="s">
        <v>778</v>
      </c>
      <c r="AM7" s="8" t="s">
        <v>787</v>
      </c>
      <c r="AN7" s="8"/>
      <c r="AO7" s="8" t="s">
        <v>794</v>
      </c>
      <c r="AP7" s="8"/>
      <c r="AQ7" s="8"/>
      <c r="AR7" s="8"/>
      <c r="AS7" s="8">
        <v>3</v>
      </c>
      <c r="AT7" s="8">
        <v>2</v>
      </c>
      <c r="AU7" s="8" t="str">
        <f>LEFT(AO7,2)</f>
        <v>この</v>
      </c>
      <c r="AV7" s="8" t="str">
        <f>IF(ISERROR(FIND(" ",AO7)),"",MID(AO7,FIND(" ",AO7)+1,2))</f>
        <v/>
      </c>
      <c r="AW7" s="8" t="str">
        <f>IF(LEN(AV7)&gt;1,IF(ISERROR(FIND(" ",AO7,FIND(" ",AO7)+1)),"",MID(AO7,FIND(" ",AO7)+4,2)),"")</f>
        <v/>
      </c>
      <c r="AX7" s="8"/>
      <c r="AY7" s="8" t="str">
        <f>IF(AO7="","",AO7&amp;IF(AP7="","","&amp;br;"&amp;AP7)&amp;IF(AQ7="","","&amp;br;"&amp;AQ7))</f>
        <v>このクリーチャーが戦場に出たとき、絆魂を持つ1/1の白の吸血鬼・クリーチャー・トークンを1体生成する。</v>
      </c>
      <c r="AZ7" s="25" t="str">
        <f>IF(AJ7="","",VLOOKUP(AJ7,BC:BE,3,FALSE))</f>
        <v>When this creature enters the battlefield, create a 1/1 Vampire token with lifelink.</v>
      </c>
      <c r="BA7" s="31" t="s">
        <v>165</v>
      </c>
      <c r="BB7">
        <v>6</v>
      </c>
      <c r="BC7" t="s">
        <v>570</v>
      </c>
      <c r="BD7" t="s">
        <v>30</v>
      </c>
      <c r="BE7" t="s">
        <v>389</v>
      </c>
    </row>
    <row r="8" spans="1:57" x14ac:dyDescent="0.15">
      <c r="A8" t="str">
        <f t="shared" si="0"/>
        <v>|色|白|レアリティ|コモン|マナコスト|6|</v>
      </c>
      <c r="B8" t="s">
        <v>165</v>
      </c>
      <c r="C8" t="s">
        <v>24</v>
      </c>
      <c r="D8" s="1" t="s">
        <v>5</v>
      </c>
      <c r="E8" t="s">
        <v>24</v>
      </c>
      <c r="F8" t="str">
        <f>IF(R7=0,"",R7)</f>
        <v>白</v>
      </c>
      <c r="G8" t="s">
        <v>24</v>
      </c>
      <c r="H8" s="1" t="s">
        <v>6</v>
      </c>
      <c r="I8" t="s">
        <v>24</v>
      </c>
      <c r="J8" t="str">
        <f>IF(T7=0,"",T7)</f>
        <v>コモン</v>
      </c>
      <c r="K8" t="s">
        <v>24</v>
      </c>
      <c r="L8" s="1" t="s">
        <v>8</v>
      </c>
      <c r="M8" t="s">
        <v>24</v>
      </c>
      <c r="N8">
        <f>IF(V7=0,"",V7)</f>
        <v>6</v>
      </c>
      <c r="O8" t="s">
        <v>24</v>
      </c>
      <c r="Q8" s="6" t="s">
        <v>37</v>
      </c>
      <c r="R8" s="12" t="str">
        <f>INDEX(AK:AK,W5+1)</f>
        <v>クリーチャー</v>
      </c>
      <c r="S8" s="18" t="s">
        <v>38</v>
      </c>
      <c r="T8" s="12" t="str">
        <f>INDEX(AL:AL,W5+1)</f>
        <v>吸血鬼</v>
      </c>
      <c r="U8" s="12" t="str">
        <f>INDEX(AM:AM,W5+1)</f>
        <v>兵士</v>
      </c>
      <c r="V8" s="12">
        <f>INDEX(AN:AN,W5+1)</f>
        <v>0</v>
      </c>
      <c r="W8" s="10"/>
      <c r="X8" s="12" t="str">
        <f>INDEX(AU:AU,W5+1)</f>
        <v>この</v>
      </c>
      <c r="Y8" s="12" t="str">
        <f>INDEX(AV:AV,W5+1)</f>
        <v/>
      </c>
      <c r="Z8" s="12" t="str">
        <f>INDEX(AW:AW,W5+1)</f>
        <v/>
      </c>
      <c r="AA8" s="12">
        <f>INDEX(AX:AX,W5+1)</f>
        <v>0</v>
      </c>
      <c r="AB8" t="s">
        <v>147</v>
      </c>
      <c r="AC8" t="s">
        <v>357</v>
      </c>
      <c r="AD8" s="10" t="s">
        <v>343</v>
      </c>
      <c r="AE8" s="39">
        <v>7</v>
      </c>
      <c r="AF8" s="24" t="s">
        <v>776</v>
      </c>
      <c r="AG8" s="8" t="s">
        <v>7</v>
      </c>
      <c r="AH8" s="8">
        <v>17</v>
      </c>
      <c r="AI8" s="8" t="s">
        <v>795</v>
      </c>
      <c r="AJ8" s="8" t="s">
        <v>571</v>
      </c>
      <c r="AK8" s="8" t="s">
        <v>10</v>
      </c>
      <c r="AL8" s="8" t="s">
        <v>796</v>
      </c>
      <c r="AM8" s="8"/>
      <c r="AN8" s="8"/>
      <c r="AO8" s="8" t="s">
        <v>797</v>
      </c>
      <c r="AP8" s="8" t="s">
        <v>798</v>
      </c>
      <c r="AQ8" s="8"/>
      <c r="AR8" s="8"/>
      <c r="AS8" s="8">
        <v>3</v>
      </c>
      <c r="AT8" s="8">
        <v>3</v>
      </c>
      <c r="AU8" s="8" t="str">
        <f>LEFT(AO8,2)</f>
        <v>警戒</v>
      </c>
      <c r="AV8" s="8" t="str">
        <f>IF(ISERROR(FIND(" ",AO8)),"",MID(AO8,FIND(" ",AO8)+1,2))</f>
        <v xml:space="preserve"> </v>
      </c>
      <c r="AW8" s="8" t="str">
        <f>IF(LEN(AV8)&gt;1,IF(ISERROR(FIND(" ",AO8,FIND(" ",AO8)+1)),"",MID(AO8,FIND(" ",AO8)+4,2)),"")</f>
        <v/>
      </c>
      <c r="AX8" s="8"/>
      <c r="AY8" s="8" t="str">
        <f>IF(AO8="","",AO8&amp;IF(AP8="","","&amp;br;"&amp;AP8)&amp;IF(AQ8="","","&amp;br;"&amp;AQ8))</f>
        <v>警戒  &amp;br;ジェム2個を起動する：対戦相手がコントロールする、ディフェンダーか警戒か到達を持つ最初のクリーチャーに、これのタフネスに等しい点数のダメージを与える。</v>
      </c>
      <c r="AZ8" s="25" t="str">
        <f>IF(AJ8="","",VLOOKUP(AJ8,BC:BE,3,FALSE))</f>
        <v>Activate 2: Deals damage equal to its Toughness to the first creature your opponent controls with Defender, Vigilance or Reach.</v>
      </c>
      <c r="BA8" s="31" t="s">
        <v>165</v>
      </c>
      <c r="BB8">
        <v>7</v>
      </c>
      <c r="BC8" t="s">
        <v>571</v>
      </c>
      <c r="BD8" t="s">
        <v>30</v>
      </c>
      <c r="BE8" t="s">
        <v>864</v>
      </c>
    </row>
    <row r="9" spans="1:57" x14ac:dyDescent="0.15">
      <c r="A9" t="str">
        <f t="shared" si="0"/>
        <v>|種別|クリーチャー|サブタイプ|吸血鬼|兵士||</v>
      </c>
      <c r="B9" t="s">
        <v>165</v>
      </c>
      <c r="C9" t="s">
        <v>24</v>
      </c>
      <c r="D9" s="1" t="s">
        <v>9</v>
      </c>
      <c r="E9" t="s">
        <v>24</v>
      </c>
      <c r="F9" t="str">
        <f>IF(R8=0,"",R8)</f>
        <v>クリーチャー</v>
      </c>
      <c r="G9" t="s">
        <v>24</v>
      </c>
      <c r="H9" s="1" t="s">
        <v>11</v>
      </c>
      <c r="I9" t="s">
        <v>24</v>
      </c>
      <c r="J9" t="str">
        <f>IF(T8=0,"",T8)</f>
        <v>吸血鬼</v>
      </c>
      <c r="K9" t="s">
        <v>24</v>
      </c>
      <c r="L9" t="str">
        <f>IF(U8=0,"",U8)</f>
        <v>兵士</v>
      </c>
      <c r="M9" t="s">
        <v>24</v>
      </c>
      <c r="N9" t="str">
        <f>IF(V8=0,"",V8)</f>
        <v/>
      </c>
      <c r="O9" t="s">
        <v>24</v>
      </c>
      <c r="Q9" s="6" t="s">
        <v>39</v>
      </c>
      <c r="R9" s="12" t="str">
        <f>INDEX(AY:AY,W5+1)</f>
        <v>このクリーチャーが攻撃するたび、ターン終了時まで、それは+1/+0の修正を受ける。&amp;br;ジェム2個を起動する：ターン終了時まで、このクリーチャーはダメージ軽減を得る。3点のライフを失う。</v>
      </c>
      <c r="S9" s="16"/>
      <c r="T9" s="16"/>
      <c r="U9" s="16"/>
      <c r="V9" s="17"/>
      <c r="W9" s="10"/>
      <c r="X9" s="36" t="s">
        <v>345</v>
      </c>
      <c r="Y9" s="36"/>
      <c r="Z9" s="36"/>
      <c r="AA9" s="25" t="s">
        <v>345</v>
      </c>
      <c r="AB9" t="s">
        <v>148</v>
      </c>
      <c r="AC9" t="s">
        <v>358</v>
      </c>
      <c r="AD9" s="10" t="s">
        <v>81</v>
      </c>
      <c r="AE9" s="39">
        <v>8</v>
      </c>
      <c r="AF9" s="24" t="s">
        <v>776</v>
      </c>
      <c r="AG9" s="8" t="s">
        <v>7</v>
      </c>
      <c r="AH9" s="8">
        <v>9</v>
      </c>
      <c r="AI9" s="8" t="s">
        <v>799</v>
      </c>
      <c r="AJ9" s="8" t="s">
        <v>572</v>
      </c>
      <c r="AK9" s="8" t="s">
        <v>10</v>
      </c>
      <c r="AL9" s="8" t="s">
        <v>796</v>
      </c>
      <c r="AM9" s="8"/>
      <c r="AN9" s="8"/>
      <c r="AO9" s="8" t="s">
        <v>800</v>
      </c>
      <c r="AP9" s="8"/>
      <c r="AQ9" s="8"/>
      <c r="AR9" s="8"/>
      <c r="AS9" s="8">
        <v>2</v>
      </c>
      <c r="AT9" s="8">
        <v>3</v>
      </c>
      <c r="AU9" s="8" t="str">
        <f>LEFT(AO9,2)</f>
        <v>この</v>
      </c>
      <c r="AV9" s="8" t="str">
        <f>IF(ISERROR(FIND(" ",AO9)),"",MID(AO9,FIND(" ",AO9)+1,2))</f>
        <v/>
      </c>
      <c r="AW9" s="8" t="str">
        <f>IF(LEN(AV9)&gt;1,IF(ISERROR(FIND(" ",AO9,FIND(" ",AO9)+1)),"",MID(AO9,FIND(" ",AO9)+4,2)),"")</f>
        <v/>
      </c>
      <c r="AX9" s="8"/>
      <c r="AY9" s="8" t="str">
        <f>IF(AO9="","",AO9&amp;IF(AP9="","","&amp;br;"&amp;AP9)&amp;IF(AQ9="","","&amp;br;"&amp;AQ9))</f>
        <v>このクリーチャーが攻撃するたび、ターン終了時まで、対戦相手がコントロールする最初のクリーチャーを無効化する。</v>
      </c>
      <c r="AZ9" s="25" t="str">
        <f>IF(AJ9="","",VLOOKUP(AJ9,BC:BE,3,FALSE))</f>
        <v>Whenever this creature attacks, disable the first creature your opponent controls until the end of the turn.</v>
      </c>
      <c r="BA9" s="31" t="s">
        <v>165</v>
      </c>
      <c r="BB9">
        <v>8</v>
      </c>
      <c r="BC9" t="s">
        <v>572</v>
      </c>
      <c r="BD9" t="s">
        <v>30</v>
      </c>
      <c r="BE9" t="s">
        <v>391</v>
      </c>
    </row>
    <row r="10" spans="1:57" x14ac:dyDescent="0.15">
      <c r="A10" t="str">
        <f t="shared" si="0"/>
        <v>|テキスト|&gt;|&gt;|&gt;|&gt;|このクリーチャーが攻撃するたび、ターン終了時まで、それは+1/+0の修正を受ける。&amp;br;ジェム2個を起動する：ターン終了時まで、このクリーチャーはダメージ軽減を得る。3点のライフを失う。|</v>
      </c>
      <c r="B10" t="s">
        <v>165</v>
      </c>
      <c r="C10" t="s">
        <v>24</v>
      </c>
      <c r="D10" s="1" t="s">
        <v>12</v>
      </c>
      <c r="E10" t="s">
        <v>24</v>
      </c>
      <c r="F10" s="1" t="s">
        <v>4</v>
      </c>
      <c r="G10" t="s">
        <v>24</v>
      </c>
      <c r="H10" s="1" t="s">
        <v>4</v>
      </c>
      <c r="I10" t="s">
        <v>24</v>
      </c>
      <c r="J10" s="1" t="s">
        <v>4</v>
      </c>
      <c r="K10" t="s">
        <v>24</v>
      </c>
      <c r="L10" s="1" t="s">
        <v>4</v>
      </c>
      <c r="M10" t="s">
        <v>24</v>
      </c>
      <c r="N10" t="str">
        <f>IF(R9=0,"",R9)</f>
        <v>このクリーチャーが攻撃するたび、ターン終了時まで、それは+1/+0の修正を受ける。&amp;br;ジェム2個を起動する：ターン終了時まで、このクリーチャーはダメージ軽減を得る。3点のライフを失う。</v>
      </c>
      <c r="O10" t="s">
        <v>24</v>
      </c>
      <c r="Q10" s="4" t="s">
        <v>40</v>
      </c>
      <c r="R10" s="12" t="str">
        <f>INDEX(AZ:AZ,W5+1)</f>
        <v>Whenever this creature attacks, it gets +1/+0 until end of turn.Activate 1: This creature gains Prevent Damage until end of turn. Lose 1 life.</v>
      </c>
      <c r="S10" s="6" t="s">
        <v>342</v>
      </c>
      <c r="T10" s="12" t="str">
        <f>IF(X10="","",X10&amp;IF(Y10="",""," "&amp;Y10)&amp;IF(Z10="",""," "&amp;Z10)&amp;IF(AA10="",""," "&amp;AA10))</f>
        <v/>
      </c>
      <c r="U10" s="16"/>
      <c r="V10" s="17"/>
      <c r="W10" s="10" t="s">
        <v>342</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776</v>
      </c>
      <c r="AG10" s="8" t="s">
        <v>7</v>
      </c>
      <c r="AH10" s="8">
        <v>3</v>
      </c>
      <c r="AI10" s="8" t="s">
        <v>801</v>
      </c>
      <c r="AJ10" s="8" t="s">
        <v>573</v>
      </c>
      <c r="AK10" s="8" t="s">
        <v>19</v>
      </c>
      <c r="AL10" s="8"/>
      <c r="AM10" s="8"/>
      <c r="AN10" s="8"/>
      <c r="AO10" s="8" t="s">
        <v>802</v>
      </c>
      <c r="AP10" s="8"/>
      <c r="AQ10" s="8"/>
      <c r="AR10" s="8"/>
      <c r="AS10" s="8"/>
      <c r="AT10" s="8"/>
      <c r="AU10" s="8" t="str">
        <f>LEFT(AO10,2)</f>
        <v>対戦</v>
      </c>
      <c r="AV10" s="8" t="str">
        <f>IF(ISERROR(FIND(" ",AO10)),"",MID(AO10,FIND(" ",AO10)+1,2))</f>
        <v/>
      </c>
      <c r="AW10" s="8" t="str">
        <f>IF(LEN(AV10)&gt;1,IF(ISERROR(FIND(" ",AO10,FIND(" ",AO10)+1)),"",MID(AO10,FIND(" ",AO10)+4,2)),"")</f>
        <v/>
      </c>
      <c r="AX10" s="8"/>
      <c r="AY10" s="8" t="str">
        <f>IF(AO10="","",AO10&amp;IF(AP10="","","&amp;br;"&amp;AP10)&amp;IF(AQ10="","","&amp;br;"&amp;AQ10))</f>
        <v>対戦相手の土地出ないサポートを1つ破壊する。</v>
      </c>
      <c r="AZ10" s="25" t="str">
        <f>IF(AJ10="","",VLOOKUP(AJ10,BC:BE,3,FALSE))</f>
        <v>Destroy an opponent’s nonland support.</v>
      </c>
      <c r="BA10" s="31" t="s">
        <v>165</v>
      </c>
      <c r="BB10">
        <v>9</v>
      </c>
      <c r="BC10" t="s">
        <v>573</v>
      </c>
      <c r="BD10" t="s">
        <v>30</v>
      </c>
      <c r="BE10" t="s">
        <v>392</v>
      </c>
    </row>
    <row r="11" spans="1:57" x14ac:dyDescent="0.15">
      <c r="A11" t="str">
        <f t="shared" si="0"/>
        <v>|英テキスト|&gt;|&gt;|&gt;|&gt;|Whenever this creature attacks, it gets +1/+0 until end of turn.Activate 1: This creature gains Prevent Damage until end of turn. Lose 1 life.|</v>
      </c>
      <c r="B11" t="s">
        <v>165</v>
      </c>
      <c r="C11" t="s">
        <v>24</v>
      </c>
      <c r="D11" s="1" t="s">
        <v>26</v>
      </c>
      <c r="E11" t="s">
        <v>24</v>
      </c>
      <c r="F11" s="1" t="s">
        <v>4</v>
      </c>
      <c r="G11" t="s">
        <v>24</v>
      </c>
      <c r="H11" s="1" t="s">
        <v>4</v>
      </c>
      <c r="I11" t="s">
        <v>24</v>
      </c>
      <c r="J11" s="1" t="s">
        <v>4</v>
      </c>
      <c r="K11" t="s">
        <v>24</v>
      </c>
      <c r="L11" s="1" t="s">
        <v>4</v>
      </c>
      <c r="M11" t="s">
        <v>24</v>
      </c>
      <c r="N11" t="str">
        <f>IF(T10="","",T10&amp;"&amp;br;")&amp;IF(R10=0,"",R10)</f>
        <v>Whenever this creature attacks, it gets +1/+0 until end of turn.Activate 1: This creature gains Prevent Damage until end of turn. Lose 1 life.</v>
      </c>
      <c r="O11" t="s">
        <v>24</v>
      </c>
      <c r="Q11" s="6" t="s">
        <v>41</v>
      </c>
      <c r="R11" s="12" t="str">
        <f>IF(INDEX(AS:AS,W5+1)="",0,INDEX(AS:AS,W5+1)&amp;"/"&amp;INDEX(AT:AT,W5+1))</f>
        <v>1/1</v>
      </c>
      <c r="S11" s="16"/>
      <c r="T11" s="16"/>
      <c r="U11" s="16"/>
      <c r="V11" s="17"/>
      <c r="W11" s="10"/>
      <c r="X11" s="6"/>
      <c r="Y11" s="5"/>
      <c r="Z11" s="5"/>
      <c r="AA11" s="30"/>
      <c r="AB11" t="s">
        <v>150</v>
      </c>
      <c r="AC11" t="s">
        <v>365</v>
      </c>
      <c r="AD11" s="10" t="s">
        <v>95</v>
      </c>
      <c r="AE11" s="39">
        <v>10</v>
      </c>
      <c r="AF11" s="24" t="s">
        <v>776</v>
      </c>
      <c r="AG11" s="8" t="s">
        <v>7</v>
      </c>
      <c r="AH11" s="8">
        <v>5</v>
      </c>
      <c r="AI11" s="8" t="s">
        <v>803</v>
      </c>
      <c r="AJ11" s="8" t="s">
        <v>574</v>
      </c>
      <c r="AK11" s="8" t="s">
        <v>19</v>
      </c>
      <c r="AL11" s="8"/>
      <c r="AM11" s="8"/>
      <c r="AN11" s="8"/>
      <c r="AO11" s="8" t="s">
        <v>804</v>
      </c>
      <c r="AP11" s="8"/>
      <c r="AQ11" s="8"/>
      <c r="AR11" s="8"/>
      <c r="AS11" s="8"/>
      <c r="AT11" s="8"/>
      <c r="AU11" s="8" t="str">
        <f>LEFT(AO11,2)</f>
        <v>パワ</v>
      </c>
      <c r="AV11" s="8" t="str">
        <f>IF(ISERROR(FIND(" ",AO11)),"",MID(AO11,FIND(" ",AO11)+1,2))</f>
        <v/>
      </c>
      <c r="AW11" s="8" t="str">
        <f>IF(LEN(AV11)&gt;1,IF(ISERROR(FIND(" ",AO11,FIND(" ",AO11)+1)),"",MID(AO11,FIND(" ",AO11)+4,2)),"")</f>
        <v/>
      </c>
      <c r="AX11" s="8"/>
      <c r="AY11" s="8" t="str">
        <f>IF(AO11="","",AO11&amp;IF(AP11="","","&amp;br;"&amp;AP11)&amp;IF(AQ11="","","&amp;br;"&amp;AQ11))</f>
        <v>パワー6以上のクリーチャー1体を対象とし、それを破壊する。</v>
      </c>
      <c r="AZ11" s="25" t="str">
        <f>IF(AJ11="","",VLOOKUP(AJ11,BC:BE,3,FALSE))</f>
        <v>Destroy target creature with power 6 or greater</v>
      </c>
      <c r="BA11" s="31" t="s">
        <v>165</v>
      </c>
      <c r="BB11">
        <v>10</v>
      </c>
      <c r="BC11" t="s">
        <v>574</v>
      </c>
      <c r="BD11" t="s">
        <v>30</v>
      </c>
      <c r="BE11" t="s">
        <v>393</v>
      </c>
    </row>
    <row r="12" spans="1:57" x14ac:dyDescent="0.15">
      <c r="A12" t="str">
        <f t="shared" si="0"/>
        <v>|PT|&gt;|1/1|シールド数|&gt;||</v>
      </c>
      <c r="B12" t="s">
        <v>165</v>
      </c>
      <c r="C12" t="s">
        <v>24</v>
      </c>
      <c r="D12" t="s">
        <v>13</v>
      </c>
      <c r="E12" t="s">
        <v>24</v>
      </c>
      <c r="F12" t="s">
        <v>4</v>
      </c>
      <c r="G12" t="s">
        <v>24</v>
      </c>
      <c r="H12" t="str">
        <f>IF(R11=0,"",R11)</f>
        <v>1/1</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776</v>
      </c>
      <c r="AG12" s="8" t="s">
        <v>7</v>
      </c>
      <c r="AH12" s="8">
        <v>10</v>
      </c>
      <c r="AI12" s="8" t="s">
        <v>805</v>
      </c>
      <c r="AJ12" s="8" t="s">
        <v>575</v>
      </c>
      <c r="AK12" s="8" t="s">
        <v>19</v>
      </c>
      <c r="AL12" s="8"/>
      <c r="AM12" s="8"/>
      <c r="AN12" s="8"/>
      <c r="AO12" s="8" t="s">
        <v>806</v>
      </c>
      <c r="AP12" s="8" t="s">
        <v>807</v>
      </c>
      <c r="AQ12" s="8"/>
      <c r="AR12" s="8"/>
      <c r="AS12" s="8"/>
      <c r="AT12" s="8"/>
      <c r="AU12" s="8" t="str">
        <f>LEFT(AO12,2)</f>
        <v>あな</v>
      </c>
      <c r="AV12" s="8" t="str">
        <f>IF(ISERROR(FIND(" ",AO12)),"",MID(AO12,FIND(" ",AO12)+1,2))</f>
        <v/>
      </c>
      <c r="AW12" s="8" t="str">
        <f>IF(LEN(AV12)&gt;1,IF(ISERROR(FIND(" ",AO12,FIND(" ",AO12)+1)),"",MID(AO12,FIND(" ",AO12)+4,2)),"")</f>
        <v/>
      </c>
      <c r="AX12" s="8"/>
      <c r="AY12" s="8" t="str">
        <f>IF(AO12="","",AO12&amp;IF(AP12="","","&amp;br;"&amp;AP12)&amp;IF(AQ12="","","&amp;br;"&amp;AQ12))</f>
        <v>あなたは6点のライフを得る。&amp;br;カードを1枚引く。</v>
      </c>
      <c r="AZ12" s="25" t="str">
        <f>IF(AJ12="","",VLOOKUP(AJ12,BC:BE,3,FALSE))</f>
        <v>You gain 6 life.Draw a card.</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776</v>
      </c>
      <c r="AG13" s="8" t="s">
        <v>21</v>
      </c>
      <c r="AH13" s="8">
        <v>15</v>
      </c>
      <c r="AI13" s="8" t="s">
        <v>808</v>
      </c>
      <c r="AJ13" s="8" t="s">
        <v>576</v>
      </c>
      <c r="AK13" s="8" t="s">
        <v>10</v>
      </c>
      <c r="AL13" s="8" t="s">
        <v>796</v>
      </c>
      <c r="AM13" s="8"/>
      <c r="AN13" s="8"/>
      <c r="AO13" s="8" t="s">
        <v>809</v>
      </c>
      <c r="AP13" s="8"/>
      <c r="AQ13" s="8"/>
      <c r="AR13" s="8"/>
      <c r="AS13" s="8">
        <v>4</v>
      </c>
      <c r="AT13" s="8">
        <v>4</v>
      </c>
      <c r="AU13" s="8" t="str">
        <f>LEFT(AO13,2)</f>
        <v>激昂</v>
      </c>
      <c r="AV13" s="8" t="str">
        <f>IF(ISERROR(FIND(" ",AO13)),"",MID(AO13,FIND(" ",AO13)+1,2))</f>
        <v/>
      </c>
      <c r="AW13" s="8" t="str">
        <f>IF(LEN(AV13)&gt;1,IF(ISERROR(FIND(" ",AO13,FIND(" ",AO13)+1)),"",MID(AO13,FIND(" ",AO13)+4,2)),"")</f>
        <v/>
      </c>
      <c r="AX13" s="8"/>
      <c r="AY13" s="8" t="str">
        <f>IF(AO13="","",AO13&amp;IF(AP13="","","&amp;br;"&amp;AP13)&amp;IF(AQ13="","","&amp;br;"&amp;AQ13))</f>
        <v>激昂：あなたがコントロールするすべてのクリーチャーは+1/+1の修正を受ける。</v>
      </c>
      <c r="AZ13" s="25" t="str">
        <f>IF(AJ13="","",VLOOKUP(AJ13,BC:BE,3,FALSE))</f>
        <v>Enrage: All creatures you control gets +1/+1.</v>
      </c>
      <c r="BA13" s="31" t="s">
        <v>165</v>
      </c>
      <c r="BB13">
        <v>12</v>
      </c>
      <c r="BC13" t="s">
        <v>576</v>
      </c>
      <c r="BD13" t="s">
        <v>30</v>
      </c>
      <c r="BE13" t="s">
        <v>395</v>
      </c>
    </row>
    <row r="14" spans="1:57" x14ac:dyDescent="0.15">
      <c r="A14" t="str">
        <f t="shared" ref="A14" si="1">CONCATENATE(C14,D14,E14,F14,G14,H14,I14,J14,K14,L14,M14,N14,O14,P14)</f>
        <v>*情報</v>
      </c>
      <c r="B14" t="s">
        <v>165</v>
      </c>
      <c r="C14" t="s">
        <v>865</v>
      </c>
      <c r="R14"/>
      <c r="S14"/>
      <c r="T14"/>
      <c r="U14"/>
      <c r="V14"/>
      <c r="AB14" t="s">
        <v>153</v>
      </c>
      <c r="AC14" t="s">
        <v>360</v>
      </c>
      <c r="AD14" s="10" t="s">
        <v>85</v>
      </c>
      <c r="AE14" s="39">
        <v>13</v>
      </c>
      <c r="AF14" s="24" t="s">
        <v>776</v>
      </c>
      <c r="AG14" s="8" t="s">
        <v>21</v>
      </c>
      <c r="AH14" s="8">
        <v>7</v>
      </c>
      <c r="AI14" s="8" t="s">
        <v>810</v>
      </c>
      <c r="AJ14" s="8" t="s">
        <v>577</v>
      </c>
      <c r="AK14" s="8" t="s">
        <v>10</v>
      </c>
      <c r="AL14" s="8" t="s">
        <v>778</v>
      </c>
      <c r="AM14" s="8" t="s">
        <v>16</v>
      </c>
      <c r="AN14" s="8"/>
      <c r="AO14" s="8" t="s">
        <v>811</v>
      </c>
      <c r="AP14" s="8" t="s">
        <v>812</v>
      </c>
      <c r="AQ14" s="8"/>
      <c r="AR14" s="8"/>
      <c r="AS14" s="8">
        <v>2</v>
      </c>
      <c r="AT14" s="8">
        <v>2</v>
      </c>
      <c r="AU14" s="8" t="str">
        <f>LEFT(AO14,2)</f>
        <v>飛行</v>
      </c>
      <c r="AV14" s="8" t="str">
        <f>IF(ISERROR(FIND(" ",AO14)),"",MID(AO14,FIND(" ",AO14)+1,2))</f>
        <v xml:space="preserve"> </v>
      </c>
      <c r="AW14" s="8" t="str">
        <f>IF(LEN(AV14)&gt;1,IF(ISERROR(FIND(" ",AO14,FIND(" ",AO14)+1)),"",MID(AO14,FIND(" ",AO14)+4,2)),"")</f>
        <v/>
      </c>
      <c r="AX14" s="8"/>
      <c r="AY14" s="8" t="str">
        <f>IF(AO14="","",AO14&amp;IF(AP14="","","&amp;br;"&amp;AP14)&amp;IF(AQ14="","","&amp;br;"&amp;AQ14))</f>
        <v>飛行  &amp;br;ジェム2個を起動する：ターン終了時まで、あなたの最初の他の吸血鬼は+2/+0の修正を受けるとともに飛行を得る。</v>
      </c>
      <c r="AZ14" s="25" t="str">
        <f>IF(AJ14="","",VLOOKUP(AJ14,BC:BE,3,FALSE))</f>
        <v>Activate 2: Your first other Vampire gets +2/+0 and Flying until end of turn.</v>
      </c>
      <c r="BA14" s="31" t="s">
        <v>165</v>
      </c>
      <c r="BB14">
        <v>13</v>
      </c>
      <c r="BC14" t="s">
        <v>577</v>
      </c>
      <c r="BD14" t="s">
        <v>30</v>
      </c>
      <c r="BE14" t="s">
        <v>855</v>
      </c>
    </row>
    <row r="15" spans="1:57" x14ac:dyDescent="0.15">
      <c r="A15" t="str">
        <f t="shared" ref="A15" si="2">CONCATENATE(C15,D15,E15,F15,G15,H15,I15,J15,K15,L15,M15,N15,O15,P15)</f>
        <v>&amp;br;&amp;br;</v>
      </c>
      <c r="B15" t="s">
        <v>165</v>
      </c>
      <c r="C15" t="s">
        <v>158</v>
      </c>
      <c r="R15"/>
      <c r="S15"/>
      <c r="T15"/>
      <c r="U15"/>
      <c r="V15"/>
      <c r="AB15" t="s">
        <v>154</v>
      </c>
      <c r="AC15" t="s">
        <v>361</v>
      </c>
      <c r="AD15" s="10" t="s">
        <v>83</v>
      </c>
      <c r="AE15" s="39">
        <v>14</v>
      </c>
      <c r="AF15" s="24" t="s">
        <v>776</v>
      </c>
      <c r="AG15" s="8" t="s">
        <v>21</v>
      </c>
      <c r="AH15" s="8">
        <v>9</v>
      </c>
      <c r="AI15" s="8" t="s">
        <v>813</v>
      </c>
      <c r="AJ15" s="8" t="s">
        <v>578</v>
      </c>
      <c r="AK15" s="8" t="s">
        <v>10</v>
      </c>
      <c r="AL15" s="8" t="s">
        <v>814</v>
      </c>
      <c r="AM15" s="8"/>
      <c r="AN15" s="8"/>
      <c r="AO15" s="8" t="s">
        <v>784</v>
      </c>
      <c r="AP15" s="8" t="s">
        <v>815</v>
      </c>
      <c r="AQ15" s="8"/>
      <c r="AR15" s="8"/>
      <c r="AS15" s="8">
        <v>2</v>
      </c>
      <c r="AT15" s="8">
        <v>2</v>
      </c>
      <c r="AU15" s="8" t="str">
        <f>LEFT(AO15,2)</f>
        <v>先制</v>
      </c>
      <c r="AV15" s="8" t="str">
        <f>IF(ISERROR(FIND(" ",AO15)),"",MID(AO15,FIND(" ",AO15)+1,2))</f>
        <v xml:space="preserve"> </v>
      </c>
      <c r="AW15" s="8" t="str">
        <f>IF(LEN(AV15)&gt;1,IF(ISERROR(FIND(" ",AO15,FIND(" ",AO15)+1)),"",MID(AO15,FIND(" ",AO15)+4,2)),"")</f>
        <v/>
      </c>
      <c r="AX15" s="8"/>
      <c r="AY15" s="8" t="str">
        <f>IF(AO15="","",AO15&amp;IF(AP15="","","&amp;br;"&amp;AP15)&amp;IF(AQ15="","","&amp;br;"&amp;AQ15))</f>
        <v>先制攻撃  &amp;br;このクリーチャーが死亡した時、白ジェムが5個以上あった場合、あなたのすべてのクリーチャーは+1/+1の修正を受ける。</v>
      </c>
      <c r="AZ15" s="25" t="str">
        <f>IF(AJ15="","",VLOOKUP(AJ15,BC:BE,3,FALSE))</f>
        <v>When this creature dies, if there are 5 or more white gems, all your creatures gets +1/+1.</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776</v>
      </c>
      <c r="AG16" s="8" t="s">
        <v>21</v>
      </c>
      <c r="AH16" s="8">
        <v>14</v>
      </c>
      <c r="AI16" s="8" t="s">
        <v>816</v>
      </c>
      <c r="AJ16" s="8" t="s">
        <v>579</v>
      </c>
      <c r="AK16" s="8" t="s">
        <v>10</v>
      </c>
      <c r="AL16" s="8" t="s">
        <v>778</v>
      </c>
      <c r="AM16" s="8" t="s">
        <v>779</v>
      </c>
      <c r="AN16" s="8"/>
      <c r="AO16" s="8" t="s">
        <v>817</v>
      </c>
      <c r="AP16" s="8" t="s">
        <v>818</v>
      </c>
      <c r="AQ16" s="8"/>
      <c r="AR16" s="8"/>
      <c r="AS16" s="8">
        <v>4</v>
      </c>
      <c r="AT16" s="8">
        <v>4</v>
      </c>
      <c r="AU16" s="8" t="str">
        <f>LEFT(AO16,2)</f>
        <v>白ジ</v>
      </c>
      <c r="AV16" s="8" t="str">
        <f>IF(ISERROR(FIND(" ",AO16)),"",MID(AO16,FIND(" ",AO16)+1,2))</f>
        <v/>
      </c>
      <c r="AW16" s="8" t="str">
        <f>IF(LEN(AV16)&gt;1,IF(ISERROR(FIND(" ",AO16,FIND(" ",AO16)+1)),"",MID(AO16,FIND(" ",AO16)+4,2)),"")</f>
        <v/>
      </c>
      <c r="AX16" s="8"/>
      <c r="AY16" s="8" t="str">
        <f>IF(AO16="","",AO16&amp;IF(AP16="","","&amp;br;"&amp;AP16)&amp;IF(AQ16="","","&amp;br;"&amp;AQ16))</f>
        <v>白ジェム2個を起動する：ターン終了時まで、このクリーチャーは警戒を得る。1点のライフを失う。&amp;br;黒ジェム2個を起動する：ターン終了時まで、このクリーチャーは飛行を得る。1点のライフを失う。</v>
      </c>
      <c r="AZ16" s="25" t="str">
        <f>IF(AJ16="","",VLOOKUP(AJ16,BC:BE,3,FALSE))</f>
        <v>Activate White 2: This creature gains Vigilance until end of turn. Lose 1 life.Activate Black 2: This creature gains Flying until end of turn. Lose 1 life.</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776</v>
      </c>
      <c r="AG17" s="8" t="s">
        <v>21</v>
      </c>
      <c r="AH17" s="8">
        <v>10</v>
      </c>
      <c r="AI17" s="8" t="s">
        <v>819</v>
      </c>
      <c r="AJ17" s="8" t="s">
        <v>580</v>
      </c>
      <c r="AK17" s="8" t="s">
        <v>10</v>
      </c>
      <c r="AL17" s="8" t="s">
        <v>796</v>
      </c>
      <c r="AM17" s="8"/>
      <c r="AN17" s="8"/>
      <c r="AO17" s="8" t="s">
        <v>811</v>
      </c>
      <c r="AP17" s="8" t="s">
        <v>820</v>
      </c>
      <c r="AQ17" s="8"/>
      <c r="AR17" s="8"/>
      <c r="AS17" s="8">
        <v>3</v>
      </c>
      <c r="AT17" s="8">
        <v>3</v>
      </c>
      <c r="AU17" s="8" t="str">
        <f>LEFT(AO17,2)</f>
        <v>飛行</v>
      </c>
      <c r="AV17" s="8" t="str">
        <f>IF(ISERROR(FIND(" ",AO17)),"",MID(AO17,FIND(" ",AO17)+1,2))</f>
        <v xml:space="preserve"> </v>
      </c>
      <c r="AW17" s="8" t="str">
        <f>IF(LEN(AV17)&gt;1,IF(ISERROR(FIND(" ",AO17,FIND(" ",AO17)+1)),"",MID(AO17,FIND(" ",AO17)+4,2)),"")</f>
        <v/>
      </c>
      <c r="AX17" s="8"/>
      <c r="AY17" s="8" t="str">
        <f>IF(AO17="","",AO17&amp;IF(AP17="","","&amp;br;"&amp;AP17)&amp;IF(AQ17="","","&amp;br;"&amp;AQ17))</f>
        <v>飛行  &amp;br;このクリーチャーが戦場に出たとき、あなたがコントロールする他のクリーチャー1体を対象とする。ターン終了時まで、それは+1/+1の修正を受けるとともに飛行を得る。</v>
      </c>
      <c r="AZ17" s="25" t="str">
        <f>IF(AJ17="","",VLOOKUP(AJ17,BC:BE,3,FALSE))</f>
        <v>When this creature enters the battlefield, another target creature you control gets +1/+1 and gains flying until end of turn.</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776</v>
      </c>
      <c r="AG18" s="8" t="s">
        <v>21</v>
      </c>
      <c r="AH18" s="8">
        <v>7</v>
      </c>
      <c r="AI18" s="8" t="s">
        <v>821</v>
      </c>
      <c r="AJ18" s="8" t="s">
        <v>581</v>
      </c>
      <c r="AK18" s="8" t="s">
        <v>10</v>
      </c>
      <c r="AL18" s="8" t="s">
        <v>783</v>
      </c>
      <c r="AM18" s="8" t="s">
        <v>16</v>
      </c>
      <c r="AN18" s="8"/>
      <c r="AO18" s="8" t="s">
        <v>822</v>
      </c>
      <c r="AP18" s="8" t="s">
        <v>823</v>
      </c>
      <c r="AQ18" s="8"/>
      <c r="AR18" s="8"/>
      <c r="AS18" s="8">
        <v>0</v>
      </c>
      <c r="AT18" s="8">
        <v>4</v>
      </c>
      <c r="AU18" s="8" t="str">
        <f>LEFT(AO18,2)</f>
        <v>ディ</v>
      </c>
      <c r="AV18" s="8" t="str">
        <f>IF(ISERROR(FIND(" ",AO18)),"",MID(AO18,FIND(" ",AO18)+1,2))</f>
        <v xml:space="preserve"> </v>
      </c>
      <c r="AW18" s="8" t="str">
        <f>IF(LEN(AV18)&gt;1,IF(ISERROR(FIND(" ",AO18,FIND(" ",AO18)+1)),"",MID(AO18,FIND(" ",AO18)+4,2)),"")</f>
        <v/>
      </c>
      <c r="AX18" s="8"/>
      <c r="AY18" s="8" t="str">
        <f>IF(AO18="","",AO18&amp;IF(AP18="","","&amp;br;"&amp;AP18)&amp;IF(AQ18="","","&amp;br;"&amp;AQ18))</f>
        <v>ディフェンダー  &amp;br;このクリーチャーが戦場に出ている間、あなたの手札の恐竜・カードのマナ・コストは2少なくなる。</v>
      </c>
      <c r="AZ18" s="25" t="str">
        <f>IF(AJ18="","",VLOOKUP(AJ18,BC:BE,3,FALSE))</f>
        <v>While this creature is on the battlefield under your control, Dinosaurs cards in your hand cost 2 less.</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776</v>
      </c>
      <c r="AG19" s="8" t="s">
        <v>21</v>
      </c>
      <c r="AH19" s="8">
        <v>6</v>
      </c>
      <c r="AI19" s="8" t="s">
        <v>824</v>
      </c>
      <c r="AJ19" s="8" t="s">
        <v>582</v>
      </c>
      <c r="AK19" s="8" t="s">
        <v>19</v>
      </c>
      <c r="AL19" s="8"/>
      <c r="AM19" s="8"/>
      <c r="AN19" s="8"/>
      <c r="AO19" s="8" t="s">
        <v>825</v>
      </c>
      <c r="AP19" s="8"/>
      <c r="AQ19" s="8"/>
      <c r="AR19" s="8"/>
      <c r="AS19" s="8"/>
      <c r="AT19" s="8"/>
      <c r="AU19" s="8" t="str">
        <f>LEFT(AO19,2)</f>
        <v>絆魂</v>
      </c>
      <c r="AV19" s="8" t="str">
        <f>IF(ISERROR(FIND(" ",AO19)),"",MID(AO19,FIND(" ",AO19)+1,2))</f>
        <v/>
      </c>
      <c r="AW19" s="8" t="str">
        <f>IF(LEN(AV19)&gt;1,IF(ISERROR(FIND(" ",AO19,FIND(" ",AO19)+1)),"",MID(AO19,FIND(" ",AO19)+4,2)),"")</f>
        <v/>
      </c>
      <c r="AX19" s="8"/>
      <c r="AY19" s="8" t="str">
        <f>IF(AO19="","",AO19&amp;IF(AP19="","","&amp;br;"&amp;AP19)&amp;IF(AQ19="","","&amp;br;"&amp;AQ19))</f>
        <v>絆魂を持つ1/1の白の吸血鬼・クリーチャー・トークンを2体生成する。</v>
      </c>
      <c r="AZ19" s="25" t="str">
        <f>IF(AJ19="","",VLOOKUP(AJ19,BC:BE,3,FALSE))</f>
        <v>Create 2 1/1 White Vampire creature tokens with Lifelink.</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776</v>
      </c>
      <c r="AG20" s="8" t="s">
        <v>21</v>
      </c>
      <c r="AH20" s="8">
        <v>10</v>
      </c>
      <c r="AI20" s="8" t="s">
        <v>826</v>
      </c>
      <c r="AJ20" s="8" t="s">
        <v>583</v>
      </c>
      <c r="AK20" s="8" t="s">
        <v>19</v>
      </c>
      <c r="AL20" s="8"/>
      <c r="AM20" s="8"/>
      <c r="AN20" s="8"/>
      <c r="AO20" s="8" t="s">
        <v>827</v>
      </c>
      <c r="AP20" s="8" t="s">
        <v>828</v>
      </c>
      <c r="AQ20" s="8"/>
      <c r="AR20" s="8"/>
      <c r="AS20" s="8"/>
      <c r="AT20" s="8"/>
      <c r="AU20" s="8" t="str">
        <f>LEFT(AO20,2)</f>
        <v>クリ</v>
      </c>
      <c r="AV20" s="8" t="str">
        <f>IF(ISERROR(FIND(" ",AO20)),"",MID(AO20,FIND(" ",AO20)+1,2))</f>
        <v/>
      </c>
      <c r="AW20" s="8" t="str">
        <f>IF(LEN(AV20)&gt;1,IF(ISERROR(FIND(" ",AO20,FIND(" ",AO20)+1)),"",MID(AO20,FIND(" ",AO20)+4,2)),"")</f>
        <v/>
      </c>
      <c r="AX20" s="8"/>
      <c r="AY20" s="8" t="str">
        <f>IF(AO20="","",AO20&amp;IF(AP20="","","&amp;br;"&amp;AP20)&amp;IF(AQ20="","","&amp;br;"&amp;AQ20))</f>
        <v>クリーチャー1体を対象とする。あなたの次のターン開始時まで、それはダメージ軽減を得る。&amp;br;あなたのライブラリーの次の2枚のうち1枚を選ぶ。そのカードを取ってきて、他を破壊する。</v>
      </c>
      <c r="AZ20" s="25" t="str">
        <f>IF(AJ20="","",VLOOKUP(AJ20,BC:BE,3,FALSE))</f>
        <v>Target creature gains Prevent Damage until the beginning of your next turn. Pick one of the next 2 cards of your library. Fetch that card and destroy the other.</v>
      </c>
      <c r="BA20" s="31" t="s">
        <v>165</v>
      </c>
      <c r="BB20">
        <v>19</v>
      </c>
      <c r="BC20" t="s">
        <v>583</v>
      </c>
      <c r="BD20" t="s">
        <v>30</v>
      </c>
      <c r="BE20" t="s">
        <v>402</v>
      </c>
    </row>
    <row r="21" spans="1:57" x14ac:dyDescent="0.15">
      <c r="A21" t="str">
        <f t="shared" si="0"/>
        <v>*日の出の使者/Emissary of Sunrise</v>
      </c>
      <c r="B21" t="s">
        <v>165</v>
      </c>
      <c r="C21" t="str">
        <f t="shared" ref="C21" si="3">"*"&amp;R21&amp;"/"&amp;T21</f>
        <v>*日の出の使者/Emissary of Sunrise</v>
      </c>
      <c r="Q21" s="6" t="s">
        <v>34</v>
      </c>
      <c r="R21" s="12" t="str">
        <f>INDEX(AI:AI,W20+1)</f>
        <v>日の出の使者</v>
      </c>
      <c r="S21" s="16" t="s">
        <v>35</v>
      </c>
      <c r="T21" s="12" t="str">
        <f>INDEX(AJ:AJ,W20+1)</f>
        <v>Emissary of Sunrise</v>
      </c>
      <c r="U21" s="16"/>
      <c r="V21" s="17"/>
      <c r="W21" s="9"/>
      <c r="X21" s="6"/>
      <c r="Y21" s="5"/>
      <c r="Z21" s="5"/>
      <c r="AA21" s="30"/>
      <c r="AD21" s="10"/>
      <c r="AE21" s="39">
        <v>20</v>
      </c>
      <c r="AF21" s="24" t="s">
        <v>776</v>
      </c>
      <c r="AG21" s="8" t="s">
        <v>21</v>
      </c>
      <c r="AH21" s="8">
        <v>5</v>
      </c>
      <c r="AI21" s="8" t="s">
        <v>829</v>
      </c>
      <c r="AJ21" s="8" t="s">
        <v>584</v>
      </c>
      <c r="AK21" s="8" t="s">
        <v>19</v>
      </c>
      <c r="AL21" s="8"/>
      <c r="AM21" s="8"/>
      <c r="AN21" s="8"/>
      <c r="AO21" s="8" t="s">
        <v>830</v>
      </c>
      <c r="AP21" s="8"/>
      <c r="AQ21" s="8"/>
      <c r="AR21" s="8"/>
      <c r="AS21" s="8"/>
      <c r="AT21" s="8"/>
      <c r="AU21" s="8" t="str">
        <f>LEFT(AO21,2)</f>
        <v>ター</v>
      </c>
      <c r="AV21" s="8" t="str">
        <f>IF(ISERROR(FIND(" ",AO21)),"",MID(AO21,FIND(" ",AO21)+1,2))</f>
        <v/>
      </c>
      <c r="AW21" s="8" t="str">
        <f>IF(LEN(AV21)&gt;1,IF(ISERROR(FIND(" ",AO21,FIND(" ",AO21)+1)),"",MID(AO21,FIND(" ",AO21)+4,2)),"")</f>
        <v/>
      </c>
      <c r="AX21" s="8"/>
      <c r="AY21" s="8" t="str">
        <f>IF(AO21="","",AO21&amp;IF(AP21="","","&amp;br;"&amp;AP21)&amp;IF(AQ21="","","&amp;br;"&amp;AQ21))</f>
        <v>ターン終了時まで、あなたがコントロールする最初のクリーチャーは+2/+2の修正を受ける。それが吸血鬼である場合、ターン終了時まで、それは先制攻撃を得る。</v>
      </c>
      <c r="AZ21" s="25" t="str">
        <f>IF(AJ21="","",VLOOKUP(AJ21,BC:BE,3,FALSE))</f>
        <v>The first creature you control gets +2/+2 until end of turn. If it’s a Vampire, it gains First Strike untilend of turn.</v>
      </c>
      <c r="BA21" s="31" t="s">
        <v>165</v>
      </c>
      <c r="BB21">
        <v>20</v>
      </c>
      <c r="BC21" t="s">
        <v>584</v>
      </c>
      <c r="BD21" t="s">
        <v>30</v>
      </c>
      <c r="BE21" t="s">
        <v>403</v>
      </c>
    </row>
    <row r="22" spans="1:57" x14ac:dyDescent="0.15">
      <c r="A22" t="str">
        <f t="shared" si="0"/>
        <v>|LEFT:80|LEFT:100|LEFT:100|LEFT:100|LEFT:100|LEFT:100|c</v>
      </c>
      <c r="B22" t="s">
        <v>165</v>
      </c>
      <c r="C22" t="s">
        <v>24</v>
      </c>
      <c r="D22" s="2" t="str">
        <f t="shared" ref="D22" si="4">$Q$1</f>
        <v>LEFT:80</v>
      </c>
      <c r="E22" s="2" t="s">
        <v>24</v>
      </c>
      <c r="F22" s="2" t="str">
        <f t="shared" ref="F22" si="5">$R$1</f>
        <v>LEFT:100</v>
      </c>
      <c r="G22" s="2" t="s">
        <v>24</v>
      </c>
      <c r="H22" s="2" t="str">
        <f t="shared" ref="H22" si="6">$R$1</f>
        <v>LEFT:100</v>
      </c>
      <c r="I22" s="2" t="s">
        <v>24</v>
      </c>
      <c r="J22" s="2" t="str">
        <f t="shared" ref="J22" si="7">$R$1</f>
        <v>LEFT:100</v>
      </c>
      <c r="K22" s="2" t="s">
        <v>24</v>
      </c>
      <c r="L22" s="2" t="str">
        <f t="shared" ref="L22" si="8">$R$1</f>
        <v>LEFT:100</v>
      </c>
      <c r="M22" s="2" t="s">
        <v>24</v>
      </c>
      <c r="N22" s="2" t="str">
        <f t="shared" ref="N22" si="9">$R$1</f>
        <v>LEFT:100</v>
      </c>
      <c r="O22" t="s">
        <v>24</v>
      </c>
      <c r="P22" t="s">
        <v>138</v>
      </c>
      <c r="Q22" s="4" t="s">
        <v>44</v>
      </c>
      <c r="R22" s="12" t="str">
        <f>INDEX(AF:AF,W20+1)</f>
        <v>白</v>
      </c>
      <c r="S22" s="18" t="s">
        <v>46</v>
      </c>
      <c r="T22" s="12" t="str">
        <f>INDEX(AG:AG,W20+1)</f>
        <v>コモン</v>
      </c>
      <c r="U22" s="18" t="s">
        <v>36</v>
      </c>
      <c r="V22" s="12">
        <f>INDEX(AH:AH,W20+1)</f>
        <v>13</v>
      </c>
      <c r="W22" s="10"/>
      <c r="X22" s="12" t="str">
        <f>INDEX(AO:AO,W20+1)</f>
        <v xml:space="preserve">先制攻撃  </v>
      </c>
      <c r="Y22" s="5"/>
      <c r="Z22" s="5"/>
      <c r="AA22" s="30"/>
      <c r="AD22" s="10"/>
      <c r="AE22" s="39">
        <v>21</v>
      </c>
      <c r="AF22" s="24" t="s">
        <v>776</v>
      </c>
      <c r="AG22" s="8" t="s">
        <v>22</v>
      </c>
      <c r="AH22" s="8">
        <v>15</v>
      </c>
      <c r="AI22" s="8" t="s">
        <v>831</v>
      </c>
      <c r="AJ22" s="8" t="s">
        <v>585</v>
      </c>
      <c r="AK22" s="8" t="s">
        <v>10</v>
      </c>
      <c r="AL22" s="8" t="s">
        <v>778</v>
      </c>
      <c r="AM22" s="8" t="s">
        <v>16</v>
      </c>
      <c r="AN22" s="8"/>
      <c r="AO22" s="8" t="s">
        <v>797</v>
      </c>
      <c r="AP22" s="8" t="s">
        <v>832</v>
      </c>
      <c r="AQ22" s="8"/>
      <c r="AR22" s="8"/>
      <c r="AS22" s="8">
        <v>4</v>
      </c>
      <c r="AT22" s="8">
        <v>4</v>
      </c>
      <c r="AU22" s="8" t="str">
        <f>LEFT(AO22,2)</f>
        <v>警戒</v>
      </c>
      <c r="AV22" s="8" t="str">
        <f>IF(ISERROR(FIND(" ",AO22)),"",MID(AO22,FIND(" ",AO22)+1,2))</f>
        <v xml:space="preserve"> </v>
      </c>
      <c r="AW22" s="8" t="str">
        <f>IF(LEN(AV22)&gt;1,IF(ISERROR(FIND(" ",AO22,FIND(" ",AO22)+1)),"",MID(AO22,FIND(" ",AO22)+4,2)),"")</f>
        <v/>
      </c>
      <c r="AX22" s="8"/>
      <c r="AY22" s="8" t="str">
        <f>IF(AO22="","",AO22&amp;IF(AP22="","","&amp;br;"&amp;AP22)&amp;IF(AQ22="","","&amp;br;"&amp;AQ22))</f>
        <v>警戒  &amp;br;このクリーチャーが戦場に出たとき、あなたの墓地からマナ・コストが8以下の最初のクリーチャーを戦場に戻し、その後あなたのコントロールする最後の他の吸血鬼を1体強化する。</v>
      </c>
      <c r="AZ22" s="25" t="str">
        <f>IF(AJ22="","",VLOOKUP(AJ22,BC:BE,3,FALSE))</f>
        <v>When this creature enters the battlefield, return the first creature from your graveyard with mana cost 8 or less to the battlefield, then reinforce the last other Vampire you control.</v>
      </c>
      <c r="BA22" s="31" t="s">
        <v>165</v>
      </c>
      <c r="BB22">
        <v>21</v>
      </c>
      <c r="BC22" t="s">
        <v>585</v>
      </c>
      <c r="BD22" t="s">
        <v>30</v>
      </c>
      <c r="BE22" t="s">
        <v>859</v>
      </c>
    </row>
    <row r="23" spans="1:57" x14ac:dyDescent="0.15">
      <c r="A23" t="str">
        <f t="shared" si="0"/>
        <v>|色|白|レアリティ|コモン|マナコスト|13|</v>
      </c>
      <c r="B23" t="s">
        <v>165</v>
      </c>
      <c r="C23" t="s">
        <v>24</v>
      </c>
      <c r="D23" s="1" t="s">
        <v>5</v>
      </c>
      <c r="E23" t="s">
        <v>24</v>
      </c>
      <c r="F23" t="str">
        <f t="shared" ref="F23:F24" si="10">IF(R22=0,"",R22)</f>
        <v>白</v>
      </c>
      <c r="G23" t="s">
        <v>24</v>
      </c>
      <c r="H23" s="1" t="s">
        <v>6</v>
      </c>
      <c r="I23" t="s">
        <v>24</v>
      </c>
      <c r="J23" t="str">
        <f t="shared" ref="J23:J24" si="11">IF(T22=0,"",T22)</f>
        <v>コモン</v>
      </c>
      <c r="K23" t="s">
        <v>24</v>
      </c>
      <c r="L23" s="1" t="s">
        <v>8</v>
      </c>
      <c r="M23" t="s">
        <v>24</v>
      </c>
      <c r="N23">
        <f t="shared" ref="N23:N24" si="12">IF(V22=0,"",V22)</f>
        <v>13</v>
      </c>
      <c r="O23" t="s">
        <v>24</v>
      </c>
      <c r="Q23" s="6" t="s">
        <v>37</v>
      </c>
      <c r="R23" s="12" t="str">
        <f>INDEX(AK:AK,W20+1)</f>
        <v>クリーチャー</v>
      </c>
      <c r="S23" s="18" t="s">
        <v>38</v>
      </c>
      <c r="T23" s="12" t="str">
        <f>INDEX(AL:AL,W20+1)</f>
        <v>人間</v>
      </c>
      <c r="U23" s="12" t="str">
        <f>INDEX(AM:AM,W20+1)</f>
        <v>クレリック</v>
      </c>
      <c r="V23" s="12">
        <f>INDEX(AN:AN,W20+1)</f>
        <v>0</v>
      </c>
      <c r="W23" s="10"/>
      <c r="X23" s="12" t="str">
        <f>INDEX(AU:AU,W20+1)</f>
        <v>先制</v>
      </c>
      <c r="Y23" s="12" t="str">
        <f>INDEX(AV:AV,W20+1)</f>
        <v xml:space="preserve"> </v>
      </c>
      <c r="Z23" s="12" t="str">
        <f>INDEX(AW:AW,W20+1)</f>
        <v/>
      </c>
      <c r="AA23" s="12">
        <f>INDEX(AX:AX,W20+1)</f>
        <v>0</v>
      </c>
      <c r="AD23" s="10"/>
      <c r="AE23" s="39">
        <v>22</v>
      </c>
      <c r="AF23" s="24" t="s">
        <v>776</v>
      </c>
      <c r="AG23" s="8" t="s">
        <v>22</v>
      </c>
      <c r="AH23" s="8">
        <v>21</v>
      </c>
      <c r="AI23" s="8" t="s">
        <v>833</v>
      </c>
      <c r="AJ23" s="8" t="s">
        <v>586</v>
      </c>
      <c r="AK23" s="8" t="s">
        <v>10</v>
      </c>
      <c r="AL23" s="8" t="s">
        <v>796</v>
      </c>
      <c r="AM23" s="8"/>
      <c r="AN23" s="8"/>
      <c r="AO23" s="8" t="s">
        <v>834</v>
      </c>
      <c r="AP23" s="8"/>
      <c r="AQ23" s="8"/>
      <c r="AR23" s="8"/>
      <c r="AS23" s="8">
        <v>3</v>
      </c>
      <c r="AT23" s="8">
        <v>3</v>
      </c>
      <c r="AU23" s="8" t="str">
        <f>LEFT(AO23,2)</f>
        <v>この</v>
      </c>
      <c r="AV23" s="8" t="str">
        <f>IF(ISERROR(FIND(" ",AO23)),"",MID(AO23,FIND(" ",AO23)+1,2))</f>
        <v/>
      </c>
      <c r="AW23" s="8" t="str">
        <f>IF(LEN(AV23)&gt;1,IF(ISERROR(FIND(" ",AO23,FIND(" ",AO23)+1)),"",MID(AO23,FIND(" ",AO23)+4,2)),"")</f>
        <v/>
      </c>
      <c r="AX23" s="8"/>
      <c r="AY23" s="8" t="str">
        <f>IF(AO23="","",AO23&amp;IF(AP23="","","&amp;br;"&amp;AP23)&amp;IF(AQ23="","","&amp;br;"&amp;AQ23))</f>
        <v>このクリーチャーが攻撃するたび、ターン終了時まで、あなたがコントロールする他のクリーチャーは二段攻撃を得る。</v>
      </c>
      <c r="AZ23" s="25" t="str">
        <f>IF(AJ23="","",VLOOKUP(AJ23,BC:BE,3,FALSE))</f>
        <v>Whenever this creature attacks, other creatures you control gains Double Strike until end of turn.</v>
      </c>
      <c r="BA23" s="31" t="s">
        <v>165</v>
      </c>
      <c r="BB23">
        <v>22</v>
      </c>
      <c r="BC23" t="s">
        <v>586</v>
      </c>
      <c r="BD23" t="s">
        <v>30</v>
      </c>
      <c r="BE23" t="s">
        <v>860</v>
      </c>
    </row>
    <row r="24" spans="1:57" x14ac:dyDescent="0.15">
      <c r="A24" t="str">
        <f t="shared" si="0"/>
        <v>|種別|クリーチャー|サブタイプ|人間|クレリック||</v>
      </c>
      <c r="B24" t="s">
        <v>165</v>
      </c>
      <c r="C24" t="s">
        <v>24</v>
      </c>
      <c r="D24" s="1" t="s">
        <v>9</v>
      </c>
      <c r="E24" t="s">
        <v>24</v>
      </c>
      <c r="F24" t="str">
        <f t="shared" si="10"/>
        <v>クリーチャー</v>
      </c>
      <c r="G24" t="s">
        <v>24</v>
      </c>
      <c r="H24" s="1" t="s">
        <v>11</v>
      </c>
      <c r="I24" t="s">
        <v>24</v>
      </c>
      <c r="J24" t="str">
        <f t="shared" si="11"/>
        <v>人間</v>
      </c>
      <c r="K24" t="s">
        <v>24</v>
      </c>
      <c r="L24" t="str">
        <f t="shared" ref="L24" si="13">IF(U23=0,"",U23)</f>
        <v>クレリック</v>
      </c>
      <c r="M24" t="s">
        <v>24</v>
      </c>
      <c r="N24" t="str">
        <f t="shared" si="12"/>
        <v/>
      </c>
      <c r="O24" t="s">
        <v>24</v>
      </c>
      <c r="Q24" s="6" t="s">
        <v>39</v>
      </c>
      <c r="R24" s="12" t="str">
        <f>INDEX(AY:AY,W20+1)</f>
        <v>先制攻撃  &amp;br;このクリーチャーが戦場に出たとき、これは探検1を行う。</v>
      </c>
      <c r="S24" s="16"/>
      <c r="T24" s="16"/>
      <c r="U24" s="16"/>
      <c r="V24" s="17"/>
      <c r="W24" s="10"/>
      <c r="X24" s="36"/>
      <c r="Y24" s="36"/>
      <c r="Z24" s="36"/>
      <c r="AA24" s="25"/>
      <c r="AD24" s="11"/>
      <c r="AE24" s="39">
        <v>23</v>
      </c>
      <c r="AF24" s="24" t="s">
        <v>776</v>
      </c>
      <c r="AG24" s="8" t="s">
        <v>22</v>
      </c>
      <c r="AH24" s="8">
        <v>13</v>
      </c>
      <c r="AI24" s="8" t="s">
        <v>835</v>
      </c>
      <c r="AJ24" s="8" t="s">
        <v>587</v>
      </c>
      <c r="AK24" s="8" t="s">
        <v>10</v>
      </c>
      <c r="AL24" s="8" t="s">
        <v>796</v>
      </c>
      <c r="AM24" s="8"/>
      <c r="AN24" s="8"/>
      <c r="AO24" s="8" t="s">
        <v>811</v>
      </c>
      <c r="AP24" s="8" t="s">
        <v>836</v>
      </c>
      <c r="AQ24" s="8"/>
      <c r="AR24" s="8"/>
      <c r="AS24" s="8">
        <v>3</v>
      </c>
      <c r="AT24" s="8">
        <v>3</v>
      </c>
      <c r="AU24" s="8" t="str">
        <f>LEFT(AO24,2)</f>
        <v>飛行</v>
      </c>
      <c r="AV24" s="8" t="str">
        <f>IF(ISERROR(FIND(" ",AO24)),"",MID(AO24,FIND(" ",AO24)+1,2))</f>
        <v xml:space="preserve"> </v>
      </c>
      <c r="AW24" s="8" t="str">
        <f>IF(LEN(AV24)&gt;1,IF(ISERROR(FIND(" ",AO24,FIND(" ",AO24)+1)),"",MID(AO24,FIND(" ",AO24)+4,2)),"")</f>
        <v/>
      </c>
      <c r="AX24" s="8"/>
      <c r="AY24" s="8" t="str">
        <f>IF(AO24="","",AO24&amp;IF(AP24="","","&amp;br;"&amp;AP24)&amp;IF(AQ24="","","&amp;br;"&amp;AQ24))</f>
        <v>飛行  &amp;br;このクリーチャーが戦場に出ている間、対戦相手がコントロールするクリーチャーは、対戦相手の次のターン開始時まで無効化された状態で戦場に出る。</v>
      </c>
      <c r="AZ24" s="25" t="str">
        <f>IF(AJ24="","",VLOOKUP(AJ24,BC:BE,3,FALSE))</f>
        <v>While this creature is on the battlefield, creatures your opponent control enters the battlefield Disabled until the beginning of your opponent’s next turn.</v>
      </c>
      <c r="BA24" s="31" t="s">
        <v>165</v>
      </c>
      <c r="BB24">
        <v>23</v>
      </c>
      <c r="BC24" t="s">
        <v>587</v>
      </c>
      <c r="BD24" t="s">
        <v>30</v>
      </c>
      <c r="BE24" t="s">
        <v>861</v>
      </c>
    </row>
    <row r="25" spans="1:57" x14ac:dyDescent="0.15">
      <c r="A25" t="str">
        <f t="shared" si="0"/>
        <v>|テキスト|&gt;|&gt;|&gt;|&gt;|先制攻撃  &amp;br;このクリーチャーが戦場に出たとき、これは探検1を行う。|</v>
      </c>
      <c r="B25" t="s">
        <v>165</v>
      </c>
      <c r="C25" t="s">
        <v>24</v>
      </c>
      <c r="D25" s="1" t="s">
        <v>12</v>
      </c>
      <c r="E25" t="s">
        <v>24</v>
      </c>
      <c r="F25" s="1" t="s">
        <v>4</v>
      </c>
      <c r="G25" t="s">
        <v>24</v>
      </c>
      <c r="H25" s="1" t="s">
        <v>4</v>
      </c>
      <c r="I25" t="s">
        <v>24</v>
      </c>
      <c r="J25" s="1" t="s">
        <v>4</v>
      </c>
      <c r="K25" t="s">
        <v>24</v>
      </c>
      <c r="L25" s="1" t="s">
        <v>4</v>
      </c>
      <c r="M25" t="s">
        <v>24</v>
      </c>
      <c r="N25" t="str">
        <f t="shared" ref="N25" si="14">IF(R24=0,"",R24)</f>
        <v>先制攻撃  &amp;br;このクリーチャーが戦場に出たとき、これは探検1を行う。</v>
      </c>
      <c r="O25" t="s">
        <v>24</v>
      </c>
      <c r="Q25" s="4" t="s">
        <v>40</v>
      </c>
      <c r="R25" s="12" t="str">
        <f>INDEX(AZ:AZ,W20+1)</f>
        <v>When this creature enters the battlefield, it Explores 1.</v>
      </c>
      <c r="S25" s="6" t="s">
        <v>342</v>
      </c>
      <c r="T25" s="12" t="str">
        <f>IF(X25="","",X25&amp;IF(Y25="",""," "&amp;Y25)&amp;IF(Z25="",""," "&amp;Z25)&amp;IF(AA25="",""," "&amp;AA25))</f>
        <v xml:space="preserve">First strike  </v>
      </c>
      <c r="U25" s="16"/>
      <c r="V25" s="17"/>
      <c r="W25" s="10" t="s">
        <v>342</v>
      </c>
      <c r="X25" s="6" t="str">
        <f>IF(ISERROR(IF(LEN(X24)&gt;1,X24,VLOOKUP(X23,$AC:$AD,2,FALSE))),"",IF(LEN(X24)&gt;1,X24,VLOOKUP(X23,$AC:$AD,2,FALSE)))</f>
        <v>First strike</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776</v>
      </c>
      <c r="AG25" s="8" t="s">
        <v>22</v>
      </c>
      <c r="AH25" s="8">
        <v>16</v>
      </c>
      <c r="AI25" s="8" t="s">
        <v>837</v>
      </c>
      <c r="AJ25" s="8" t="s">
        <v>588</v>
      </c>
      <c r="AK25" s="8" t="s">
        <v>20</v>
      </c>
      <c r="AL25" s="8"/>
      <c r="AM25" s="8"/>
      <c r="AN25" s="8"/>
      <c r="AO25" s="8" t="s">
        <v>838</v>
      </c>
      <c r="AP25" s="8"/>
      <c r="AQ25" s="8"/>
      <c r="AR25" s="8"/>
      <c r="AS25" s="8"/>
      <c r="AT25" s="8"/>
      <c r="AU25" s="8" t="str">
        <f>LEFT(AO25,2)</f>
        <v>各プ</v>
      </c>
      <c r="AV25" s="8" t="str">
        <f>IF(ISERROR(FIND(" ",AO25)),"",MID(AO25,FIND(" ",AO25)+1,2))</f>
        <v/>
      </c>
      <c r="AW25" s="8" t="str">
        <f>IF(LEN(AV25)&gt;1,IF(ISERROR(FIND(" ",AO25,FIND(" ",AO25)+1)),"",MID(AO25,FIND(" ",AO25)+4,2)),"")</f>
        <v/>
      </c>
      <c r="AX25" s="8"/>
      <c r="AY25" s="8" t="str">
        <f>IF(AO25="","",AO25&amp;IF(AP25="","","&amp;br;"&amp;AP25)&amp;IF(AQ25="","","&amp;br;"&amp;AQ25))</f>
        <v>各プレイヤーのターン開始時に、そのプレイヤーは5点のライフを得て、そのプレイヤーの対戦相手は5点のライフを失う。</v>
      </c>
      <c r="AZ25" s="25" t="str">
        <f>IF(AJ25="","",VLOOKUP(AJ25,BC:BE,3,FALSE))</f>
        <v>At the beginning of each player turn, that player gains 5 life and his or her opponent loses 5 life.</v>
      </c>
      <c r="BA25" s="31" t="s">
        <v>165</v>
      </c>
      <c r="BB25">
        <v>24</v>
      </c>
      <c r="BC25" t="s">
        <v>588</v>
      </c>
      <c r="BD25" t="s">
        <v>30</v>
      </c>
      <c r="BE25" t="s">
        <v>407</v>
      </c>
    </row>
    <row r="26" spans="1:57" x14ac:dyDescent="0.15">
      <c r="A26" t="str">
        <f t="shared" si="0"/>
        <v>|英テキスト|&gt;|&gt;|&gt;|&gt;|First strike  &amp;br;When this creature enters the battlefield, it Explores 1.|</v>
      </c>
      <c r="B26" t="s">
        <v>165</v>
      </c>
      <c r="C26" t="s">
        <v>24</v>
      </c>
      <c r="D26" s="1" t="s">
        <v>26</v>
      </c>
      <c r="E26" t="s">
        <v>24</v>
      </c>
      <c r="F26" s="1" t="s">
        <v>4</v>
      </c>
      <c r="G26" t="s">
        <v>24</v>
      </c>
      <c r="H26" s="1" t="s">
        <v>4</v>
      </c>
      <c r="I26" t="s">
        <v>24</v>
      </c>
      <c r="J26" s="1" t="s">
        <v>4</v>
      </c>
      <c r="K26" t="s">
        <v>24</v>
      </c>
      <c r="L26" s="1" t="s">
        <v>4</v>
      </c>
      <c r="M26" t="s">
        <v>24</v>
      </c>
      <c r="N26" t="str">
        <f t="shared" ref="N26" si="15">IF(T25="","",T25&amp;"&amp;br;")&amp;IF(R25=0,"",R25)</f>
        <v>First strike  &amp;br;When this creature enters the battlefield, it Explores 1.</v>
      </c>
      <c r="O26" t="s">
        <v>24</v>
      </c>
      <c r="Q26" s="6" t="s">
        <v>41</v>
      </c>
      <c r="R26" s="12" t="str">
        <f>IF(INDEX(AS:AS,W20+1)="",0,INDEX(AS:AS,W20+1)&amp;"/"&amp;INDEX(AT:AT,W20+1))</f>
        <v>2/2</v>
      </c>
      <c r="S26" s="16"/>
      <c r="T26" s="16"/>
      <c r="U26" s="16"/>
      <c r="V26" s="17"/>
      <c r="W26" s="10"/>
      <c r="X26" s="6"/>
      <c r="Y26" s="5"/>
      <c r="Z26" s="5"/>
      <c r="AA26" s="30"/>
      <c r="AE26" s="39">
        <v>25</v>
      </c>
      <c r="AF26" s="24" t="s">
        <v>776</v>
      </c>
      <c r="AG26" s="8" t="s">
        <v>22</v>
      </c>
      <c r="AH26" s="8">
        <v>13</v>
      </c>
      <c r="AI26" s="8" t="s">
        <v>839</v>
      </c>
      <c r="AJ26" s="8" t="s">
        <v>589</v>
      </c>
      <c r="AK26" s="8" t="s">
        <v>20</v>
      </c>
      <c r="AL26" s="8"/>
      <c r="AM26" s="8"/>
      <c r="AN26" s="8"/>
      <c r="AO26" s="8" t="s">
        <v>840</v>
      </c>
      <c r="AP26" s="8" t="s">
        <v>841</v>
      </c>
      <c r="AQ26" s="8"/>
      <c r="AR26" s="8"/>
      <c r="AS26" s="8"/>
      <c r="AT26" s="8"/>
      <c r="AU26" s="8" t="str">
        <f>LEFT(AO26,2)</f>
        <v>この</v>
      </c>
      <c r="AV26" s="8" t="str">
        <f>IF(ISERROR(FIND(" ",AO26)),"",MID(AO26,FIND(" ",AO26)+1,2))</f>
        <v/>
      </c>
      <c r="AW26" s="8" t="str">
        <f>IF(LEN(AV26)&gt;1,IF(ISERROR(FIND(" ",AO26,FIND(" ",AO26)+1)),"",MID(AO26,FIND(" ",AO26)+4,2)),"")</f>
        <v/>
      </c>
      <c r="AX26" s="8"/>
      <c r="AY26" s="8" t="str">
        <f>IF(AO26="","",AO26&amp;IF(AP26="","","&amp;br;"&amp;AP26)&amp;IF(AQ26="","","&amp;br;"&amp;AQ26))</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AZ26" s="25" t="str">
        <f>IF(AJ26="","",VLOOKUP(AJ26,BC:BE,3,FALSE))</f>
        <v>When this support enters the board, exile target creature. While this support is on the board, increase the cost of creatures in your opponent's hand by 2. When this support is destroyed, your opponent draws a card.</v>
      </c>
      <c r="BA26" s="31" t="s">
        <v>165</v>
      </c>
      <c r="BB26">
        <v>25</v>
      </c>
      <c r="BC26" t="s">
        <v>589</v>
      </c>
      <c r="BD26" t="s">
        <v>30</v>
      </c>
      <c r="BE26" t="s">
        <v>408</v>
      </c>
    </row>
    <row r="27" spans="1:57" x14ac:dyDescent="0.15">
      <c r="A27" t="str">
        <f>CONCATENATE(C27,D27,E27,F27,G27,H27,I27,J27,K27,L27,M27,N27,O27,P27)</f>
        <v>|PT|&gt;|2/2|シールド数|&gt;||</v>
      </c>
      <c r="B27" t="s">
        <v>165</v>
      </c>
      <c r="C27" t="s">
        <v>24</v>
      </c>
      <c r="D27" t="s">
        <v>13</v>
      </c>
      <c r="E27" t="s">
        <v>24</v>
      </c>
      <c r="F27" t="s">
        <v>4</v>
      </c>
      <c r="G27" t="s">
        <v>24</v>
      </c>
      <c r="H27" t="str">
        <f t="shared" ref="H27" si="16">IF(R26=0,"",R26)</f>
        <v>2/2</v>
      </c>
      <c r="I27" t="s">
        <v>24</v>
      </c>
      <c r="J27" t="s">
        <v>14</v>
      </c>
      <c r="K27" t="s">
        <v>24</v>
      </c>
      <c r="L27" t="s">
        <v>4</v>
      </c>
      <c r="M27" t="s">
        <v>24</v>
      </c>
      <c r="N27" t="str">
        <f t="shared" ref="N27" si="17">IF(R27=0,"",R27)</f>
        <v/>
      </c>
      <c r="O27" t="s">
        <v>24</v>
      </c>
      <c r="Q27" s="7" t="s">
        <v>43</v>
      </c>
      <c r="R27" s="12">
        <f>INDEX(AR:AR,W20+1)</f>
        <v>0</v>
      </c>
      <c r="S27" s="19"/>
      <c r="T27" s="19"/>
      <c r="U27" s="19"/>
      <c r="V27" s="20"/>
      <c r="W27" s="11"/>
      <c r="X27" s="37"/>
      <c r="Y27" s="35"/>
      <c r="Z27" s="35"/>
      <c r="AA27" s="42"/>
      <c r="AE27" s="39">
        <v>26</v>
      </c>
      <c r="AF27" s="24" t="s">
        <v>776</v>
      </c>
      <c r="AG27" s="8" t="s">
        <v>22</v>
      </c>
      <c r="AH27" s="8">
        <v>12</v>
      </c>
      <c r="AI27" s="8" t="s">
        <v>842</v>
      </c>
      <c r="AJ27" s="8" t="s">
        <v>590</v>
      </c>
      <c r="AK27" s="8" t="s">
        <v>20</v>
      </c>
      <c r="AL27" s="8"/>
      <c r="AM27" s="8"/>
      <c r="AN27" s="8"/>
      <c r="AO27" s="8" t="s">
        <v>843</v>
      </c>
      <c r="AP27" s="8"/>
      <c r="AQ27" s="8"/>
      <c r="AR27" s="8"/>
      <c r="AS27" s="8"/>
      <c r="AT27" s="8"/>
      <c r="AU27" s="8" t="str">
        <f>LEFT(AO27,2)</f>
        <v>この</v>
      </c>
      <c r="AV27" s="8" t="str">
        <f>IF(ISERROR(FIND(" ",AO27)),"",MID(AO27,FIND(" ",AO27)+1,2))</f>
        <v/>
      </c>
      <c r="AW27" s="8" t="str">
        <f>IF(LEN(AV27)&gt;1,IF(ISERROR(FIND(" ",AO27,FIND(" ",AO27)+1)),"",MID(AO27,FIND(" ",AO27)+4,2)),"")</f>
        <v/>
      </c>
      <c r="AX27" s="8"/>
      <c r="AY27" s="8" t="str">
        <f>IF(AO27="","",AO27&amp;IF(AP27="","","&amp;br;"&amp;AP27)&amp;IF(AQ27="","","&amp;br;"&amp;AQ27))</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AZ27" s="25" t="str">
        <f>IF(AJ27="","",VLOOKUP(AJ27,BC:BE,3,FALSE))</f>
        <v>While this support is on the board, creatures your opponent controls have &amp;#8220;When this creature attacks, convert 4 gems to your planeswalker colors, exile this creature and, at the end of turn, destroy Settle the Wreckage&amp;#8221;.</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t="s">
        <v>776</v>
      </c>
      <c r="AG28" s="8" t="s">
        <v>23</v>
      </c>
      <c r="AH28" s="8">
        <v>9</v>
      </c>
      <c r="AI28" s="8" t="s">
        <v>844</v>
      </c>
      <c r="AJ28" s="8" t="s">
        <v>591</v>
      </c>
      <c r="AK28" s="8" t="s">
        <v>10</v>
      </c>
      <c r="AL28" s="8" t="s">
        <v>778</v>
      </c>
      <c r="AM28" s="8" t="s">
        <v>16</v>
      </c>
      <c r="AN28" s="8"/>
      <c r="AO28" s="8" t="s">
        <v>845</v>
      </c>
      <c r="AP28" s="8"/>
      <c r="AQ28" s="8"/>
      <c r="AR28" s="8"/>
      <c r="AS28" s="8">
        <v>4</v>
      </c>
      <c r="AT28" s="8">
        <v>4</v>
      </c>
      <c r="AU28" s="8" t="str">
        <f>LEFT(AO28,2)</f>
        <v>この</v>
      </c>
      <c r="AV28" s="8" t="str">
        <f>IF(ISERROR(FIND(" ",AO28)),"",MID(AO28,FIND(" ",AO28)+1,2))</f>
        <v/>
      </c>
      <c r="AW28" s="8" t="str">
        <f>IF(LEN(AV28)&gt;1,IF(ISERROR(FIND(" ",AO28,FIND(" ",AO28)+1)),"",MID(AO28,FIND(" ",AO28)+4,2)),"")</f>
        <v/>
      </c>
      <c r="AX28" s="8"/>
      <c r="AY28" s="8" t="str">
        <f>IF(AO28="","",AO28&amp;IF(AP28="","","&amp;br;"&amp;AP28)&amp;IF(AQ28="","","&amp;br;"&amp;AQ28))</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AZ28" s="25" t="str">
        <f>IF(AJ28="","",VLOOKUP(AJ28,BC:BE,3,FALSE))</f>
        <v>While this creature is on the battlefield, whenever a non-token Vampire you control attacks, create a 1/1 White Vampire creature token with Lifelink for each time that vampire is reinforced.</v>
      </c>
      <c r="BA28" s="31" t="s">
        <v>165</v>
      </c>
      <c r="BB28">
        <v>27</v>
      </c>
      <c r="BC28" t="s">
        <v>591</v>
      </c>
      <c r="BD28" t="s">
        <v>30</v>
      </c>
      <c r="BE28" t="s">
        <v>410</v>
      </c>
    </row>
    <row r="29" spans="1:57" x14ac:dyDescent="0.15">
      <c r="A29" t="str">
        <f t="shared" si="0"/>
        <v>*情報</v>
      </c>
      <c r="B29" t="s">
        <v>165</v>
      </c>
      <c r="C29" t="s">
        <v>865</v>
      </c>
      <c r="R29"/>
      <c r="S29"/>
      <c r="T29"/>
      <c r="U29"/>
      <c r="V29"/>
      <c r="AE29" s="39">
        <v>28</v>
      </c>
      <c r="AF29" s="24" t="s">
        <v>776</v>
      </c>
      <c r="AG29" s="8" t="s">
        <v>23</v>
      </c>
      <c r="AH29" s="8">
        <v>16</v>
      </c>
      <c r="AI29" s="8" t="s">
        <v>846</v>
      </c>
      <c r="AJ29" s="8" t="s">
        <v>592</v>
      </c>
      <c r="AK29" s="8" t="s">
        <v>10</v>
      </c>
      <c r="AL29" s="8" t="s">
        <v>796</v>
      </c>
      <c r="AM29" s="8" t="s">
        <v>847</v>
      </c>
      <c r="AN29" s="8"/>
      <c r="AO29" s="8" t="s">
        <v>848</v>
      </c>
      <c r="AP29" s="8"/>
      <c r="AQ29" s="8"/>
      <c r="AR29" s="8"/>
      <c r="AS29" s="8">
        <v>7</v>
      </c>
      <c r="AT29" s="8">
        <v>7</v>
      </c>
      <c r="AU29" s="8" t="str">
        <f>LEFT(AO29,2)</f>
        <v>この</v>
      </c>
      <c r="AV29" s="8" t="str">
        <f>IF(ISERROR(FIND(" ",AO29)),"",MID(AO29,FIND(" ",AO29)+1,2))</f>
        <v/>
      </c>
      <c r="AW29" s="8" t="str">
        <f>IF(LEN(AV29)&gt;1,IF(ISERROR(FIND(" ",AO29,FIND(" ",AO29)+1)),"",MID(AO29,FIND(" ",AO29)+4,2)),"")</f>
        <v/>
      </c>
      <c r="AX29" s="8"/>
      <c r="AY29" s="8" t="str">
        <f>IF(AO29="","",AO29&amp;IF(AP29="","","&amp;br;"&amp;AP29)&amp;IF(AQ29="","","&amp;br;"&amp;AQ29))</f>
        <v>このクリーチャーが戦場に出たとき、すべての恐竜でないクリーチャーを破壊する。</v>
      </c>
      <c r="AZ29" s="25" t="str">
        <f>IF(AJ29="","",VLOOKUP(AJ29,BC:BE,3,FALSE))</f>
        <v>When this creature enters the battlefield, destroy all non-Dinosaur creatures.</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t="s">
        <v>776</v>
      </c>
      <c r="AG30" s="8" t="s">
        <v>23</v>
      </c>
      <c r="AH30" s="8">
        <v>10</v>
      </c>
      <c r="AI30" s="8" t="s">
        <v>849</v>
      </c>
      <c r="AJ30" s="8" t="s">
        <v>593</v>
      </c>
      <c r="AK30" s="8" t="s">
        <v>20</v>
      </c>
      <c r="AL30" s="8"/>
      <c r="AM30" s="8"/>
      <c r="AN30" s="8"/>
      <c r="AO30" s="8" t="s">
        <v>850</v>
      </c>
      <c r="AP30" s="8" t="s">
        <v>851</v>
      </c>
      <c r="AQ30" s="8"/>
      <c r="AR30" s="8"/>
      <c r="AS30" s="8"/>
      <c r="AT30" s="8"/>
      <c r="AU30" s="8" t="str">
        <f>LEFT(AO30,2)</f>
        <v>この</v>
      </c>
      <c r="AV30" s="8" t="str">
        <f>IF(ISERROR(FIND(" ",AO30)),"",MID(AO30,FIND(" ",AO30)+1,2))</f>
        <v/>
      </c>
      <c r="AW30" s="8" t="str">
        <f>IF(LEN(AV30)&gt;1,IF(ISERROR(FIND(" ",AO30,FIND(" ",AO30)+1)),"",MID(AO30,FIND(" ",AO30)+4,2)),"")</f>
        <v/>
      </c>
      <c r="AX30" s="8"/>
      <c r="AY30" s="8" t="str">
        <f>IF(AO30="","",AO30&amp;IF(AP30="","","&amp;br;"&amp;AP30)&amp;IF(AQ30="","","&amp;br;"&amp;AQ30))</f>
        <v>このサポートがボードに出たとき、絆魂を持つ1/1の白の吸血鬼・トークンを1体生成する。&amp;br;あなたが2回以上強化されたクリーチャーで攻撃した時、このサポートを変身させる。</v>
      </c>
      <c r="AZ30" s="25" t="str">
        <f>IF(AJ30="","",VLOOKUP(AJ30,BC:BE,3,FALSE))</f>
        <v>When this support enters the board, create a 1/1 White Vampire token with lifelink.When you attack with a creature reinforced two or more times, transform this support.</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t="s">
        <v>776</v>
      </c>
      <c r="AG31" s="8" t="s">
        <v>23</v>
      </c>
      <c r="AH31" s="8">
        <v>0</v>
      </c>
      <c r="AI31" s="8" t="s">
        <v>852</v>
      </c>
      <c r="AJ31" s="8" t="s">
        <v>594</v>
      </c>
      <c r="AK31" s="8" t="s">
        <v>20</v>
      </c>
      <c r="AL31" s="8"/>
      <c r="AM31" s="8"/>
      <c r="AN31" s="8"/>
      <c r="AO31" s="8" t="s">
        <v>853</v>
      </c>
      <c r="AP31" s="8" t="s">
        <v>854</v>
      </c>
      <c r="AQ31" s="8"/>
      <c r="AR31" s="8"/>
      <c r="AS31" s="8"/>
      <c r="AT31" s="8"/>
      <c r="AU31" s="8" t="str">
        <f>LEFT(AO31,2)</f>
        <v>あな</v>
      </c>
      <c r="AV31" s="8" t="str">
        <f>IF(ISERROR(FIND(" ",AO31)),"",MID(AO31,FIND(" ",AO31)+1,2))</f>
        <v/>
      </c>
      <c r="AW31" s="8" t="str">
        <f>IF(LEN(AV31)&gt;1,IF(ISERROR(FIND(" ",AO31,FIND(" ",AO31)+1)),"",MID(AO31,FIND(" ",AO31)+4,2)),"")</f>
        <v/>
      </c>
      <c r="AX31" s="8"/>
      <c r="AY31" s="8" t="str">
        <f>IF(AO31="","",AO31&amp;IF(AP31="","","&amp;br;"&amp;AP31)&amp;IF(AQ31="","","&amp;br;"&amp;AQ31))</f>
        <v>あなたのターン開始時に、ジェム2個を白に変換する。&amp;br;白ジェム2個を起動する：絆魂を持つ1/1の白の吸血鬼・クリーチャー・トークンを2体生成する。</v>
      </c>
      <c r="AZ31" s="25" t="str">
        <f>IF(AJ31="","",VLOOKUP(AJ31,BC:BE,3,FALSE))</f>
        <v>At the begining of your turn convert 2 gems to white. Activate 2 White:Create 2 1/1 white Vampire creature tokens with Lifelink.</v>
      </c>
      <c r="BA31" s="31" t="s">
        <v>165</v>
      </c>
      <c r="BB31">
        <v>30</v>
      </c>
      <c r="BC31" t="s">
        <v>594</v>
      </c>
      <c r="BD31" t="s">
        <v>30</v>
      </c>
      <c r="BE31" t="s">
        <v>413</v>
      </c>
    </row>
    <row r="32" spans="1:57" x14ac:dyDescent="0.15">
      <c r="A32" t="str">
        <f t="shared" si="0"/>
        <v>&amp;br;</v>
      </c>
      <c r="B32" t="s">
        <v>165</v>
      </c>
      <c r="C32" t="s">
        <v>1</v>
      </c>
      <c r="R32"/>
      <c r="S32"/>
      <c r="T32"/>
      <c r="U32"/>
      <c r="V32"/>
      <c r="AE32" s="39">
        <v>31</v>
      </c>
      <c r="AF32" s="24" t="str">
        <f t="shared" ref="AF32:AF51" si="18">AF31</f>
        <v>白</v>
      </c>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t="str">
        <f t="shared" si="18"/>
        <v>白</v>
      </c>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t="str">
        <f t="shared" si="18"/>
        <v>白</v>
      </c>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t="str">
        <f t="shared" si="18"/>
        <v>白</v>
      </c>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*帝国の槍騎兵/Imperial Lancer</v>
      </c>
      <c r="B36" t="s">
        <v>165</v>
      </c>
      <c r="C36" t="str">
        <f t="shared" ref="C36" si="19">"*"&amp;R36&amp;"/"&amp;T36</f>
        <v>*帝国の槍騎兵/Imperial Lancer</v>
      </c>
      <c r="Q36" s="6" t="s">
        <v>34</v>
      </c>
      <c r="R36" s="12" t="str">
        <f>INDEX(AI:AI,W35+1)</f>
        <v>帝国の槍騎兵</v>
      </c>
      <c r="S36" s="16" t="s">
        <v>35</v>
      </c>
      <c r="T36" s="12" t="str">
        <f>INDEX(AJ:AJ,W35+1)</f>
        <v>Imperial Lancer</v>
      </c>
      <c r="U36" s="16"/>
      <c r="V36" s="17"/>
      <c r="W36" s="9"/>
      <c r="X36" s="6"/>
      <c r="Y36" s="5"/>
      <c r="Z36" s="5"/>
      <c r="AA36" s="30"/>
      <c r="AE36" s="39">
        <v>35</v>
      </c>
      <c r="AF36" s="24" t="str">
        <f t="shared" si="18"/>
        <v>白</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20">$Q$1</f>
        <v>LEFT:80</v>
      </c>
      <c r="E37" s="2" t="s">
        <v>24</v>
      </c>
      <c r="F37" s="2" t="str">
        <f t="shared" ref="F37" si="21">$R$1</f>
        <v>LEFT:100</v>
      </c>
      <c r="G37" s="2" t="s">
        <v>24</v>
      </c>
      <c r="H37" s="2" t="str">
        <f t="shared" ref="H37" si="22">$R$1</f>
        <v>LEFT:100</v>
      </c>
      <c r="I37" s="2" t="s">
        <v>24</v>
      </c>
      <c r="J37" s="2" t="str">
        <f t="shared" ref="J37" si="23">$R$1</f>
        <v>LEFT:100</v>
      </c>
      <c r="K37" s="2" t="s">
        <v>24</v>
      </c>
      <c r="L37" s="2" t="str">
        <f t="shared" ref="L37" si="24">$R$1</f>
        <v>LEFT:100</v>
      </c>
      <c r="M37" s="2" t="s">
        <v>24</v>
      </c>
      <c r="N37" s="2" t="str">
        <f t="shared" ref="N37" si="25">$R$1</f>
        <v>LEFT:100</v>
      </c>
      <c r="O37" t="s">
        <v>24</v>
      </c>
      <c r="P37" t="s">
        <v>138</v>
      </c>
      <c r="Q37" s="4" t="s">
        <v>44</v>
      </c>
      <c r="R37" s="12" t="str">
        <f>INDEX(AF:AF,W35+1)</f>
        <v>白</v>
      </c>
      <c r="S37" s="18" t="s">
        <v>46</v>
      </c>
      <c r="T37" s="12" t="str">
        <f>INDEX(AG:AG,W35+1)</f>
        <v>コモン</v>
      </c>
      <c r="U37" s="18" t="s">
        <v>36</v>
      </c>
      <c r="V37" s="12">
        <f>INDEX(AH:AH,W35+1)</f>
        <v>6</v>
      </c>
      <c r="W37" s="10"/>
      <c r="X37" s="12" t="str">
        <f>INDEX(AO:AO,W35+1)</f>
        <v>あなたが恐竜をコントロールしている間、このクリーチャーは二段攻撃を得る。</v>
      </c>
      <c r="Y37" s="5"/>
      <c r="Z37" s="5"/>
      <c r="AA37" s="30"/>
      <c r="AE37" s="39">
        <v>36</v>
      </c>
      <c r="AF37" s="24" t="str">
        <f t="shared" si="18"/>
        <v>白</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|色|白|レアリティ|コモン|マナコスト|6|</v>
      </c>
      <c r="B38" t="s">
        <v>165</v>
      </c>
      <c r="C38" t="s">
        <v>24</v>
      </c>
      <c r="D38" s="1" t="s">
        <v>5</v>
      </c>
      <c r="E38" t="s">
        <v>24</v>
      </c>
      <c r="F38" t="str">
        <f t="shared" ref="F38:F39" si="26">IF(R37=0,"",R37)</f>
        <v>白</v>
      </c>
      <c r="G38" t="s">
        <v>24</v>
      </c>
      <c r="H38" s="1" t="s">
        <v>6</v>
      </c>
      <c r="I38" t="s">
        <v>24</v>
      </c>
      <c r="J38" t="str">
        <f t="shared" ref="J38:J39" si="27">IF(T37=0,"",T37)</f>
        <v>コモン</v>
      </c>
      <c r="K38" t="s">
        <v>24</v>
      </c>
      <c r="L38" s="1" t="s">
        <v>8</v>
      </c>
      <c r="M38" t="s">
        <v>24</v>
      </c>
      <c r="N38">
        <f t="shared" ref="N38:N39" si="28">IF(V37=0,"",V37)</f>
        <v>6</v>
      </c>
      <c r="O38" t="s">
        <v>24</v>
      </c>
      <c r="Q38" s="6" t="s">
        <v>37</v>
      </c>
      <c r="R38" s="12" t="str">
        <f>INDEX(AK:AK,W35+1)</f>
        <v>クリーチャー</v>
      </c>
      <c r="S38" s="18" t="s">
        <v>38</v>
      </c>
      <c r="T38" s="12" t="str">
        <f>INDEX(AL:AL,W35+1)</f>
        <v>人間</v>
      </c>
      <c r="U38" s="12" t="str">
        <f>INDEX(AM:AM,W35+1)</f>
        <v>騎士</v>
      </c>
      <c r="V38" s="12">
        <f>INDEX(AN:AN,W35+1)</f>
        <v>0</v>
      </c>
      <c r="W38" s="10"/>
      <c r="X38" s="12" t="str">
        <f>INDEX(AU:AU,W35+1)</f>
        <v>あな</v>
      </c>
      <c r="Y38" s="12" t="str">
        <f>INDEX(AV:AV,W35+1)</f>
        <v/>
      </c>
      <c r="Z38" s="12" t="str">
        <f>INDEX(AW:AW,W35+1)</f>
        <v/>
      </c>
      <c r="AA38" s="12">
        <f>INDEX(AX:AX,W35+1)</f>
        <v>0</v>
      </c>
      <c r="AE38" s="39">
        <v>37</v>
      </c>
      <c r="AF38" s="24" t="str">
        <f t="shared" si="18"/>
        <v>白</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|種別|クリーチャー|サブタイプ|人間|騎士||</v>
      </c>
      <c r="B39" t="s">
        <v>165</v>
      </c>
      <c r="C39" t="s">
        <v>24</v>
      </c>
      <c r="D39" s="1" t="s">
        <v>9</v>
      </c>
      <c r="E39" t="s">
        <v>24</v>
      </c>
      <c r="F39" t="str">
        <f t="shared" si="26"/>
        <v>クリーチャー</v>
      </c>
      <c r="G39" t="s">
        <v>24</v>
      </c>
      <c r="H39" s="1" t="s">
        <v>11</v>
      </c>
      <c r="I39" t="s">
        <v>24</v>
      </c>
      <c r="J39" t="str">
        <f t="shared" si="27"/>
        <v>人間</v>
      </c>
      <c r="K39" t="s">
        <v>24</v>
      </c>
      <c r="L39" t="str">
        <f t="shared" ref="L39" si="29">IF(U38=0,"",U38)</f>
        <v>騎士</v>
      </c>
      <c r="M39" t="s">
        <v>24</v>
      </c>
      <c r="N39" t="str">
        <f t="shared" si="28"/>
        <v/>
      </c>
      <c r="O39" t="s">
        <v>24</v>
      </c>
      <c r="Q39" s="6" t="s">
        <v>39</v>
      </c>
      <c r="R39" s="12" t="str">
        <f>INDEX(AY:AY,W35+1)</f>
        <v>あなたが恐竜をコントロールしている間、このクリーチャーは二段攻撃を得る。</v>
      </c>
      <c r="S39" s="16"/>
      <c r="T39" s="16"/>
      <c r="U39" s="16"/>
      <c r="V39" s="17"/>
      <c r="W39" s="10"/>
      <c r="X39" s="36"/>
      <c r="Y39" s="36"/>
      <c r="Z39" s="36"/>
      <c r="AA39" s="25"/>
      <c r="AE39" s="39">
        <v>38</v>
      </c>
      <c r="AF39" s="24" t="str">
        <f t="shared" si="18"/>
        <v>白</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|テキスト|&gt;|&gt;|&gt;|&gt;|あなたが恐竜をコントロールしている間、このクリーチャーは二段攻撃を得る。|</v>
      </c>
      <c r="B40" t="s">
        <v>165</v>
      </c>
      <c r="C40" t="s">
        <v>24</v>
      </c>
      <c r="D40" s="1" t="s">
        <v>12</v>
      </c>
      <c r="E40" t="s">
        <v>24</v>
      </c>
      <c r="F40" s="1" t="s">
        <v>4</v>
      </c>
      <c r="G40" t="s">
        <v>24</v>
      </c>
      <c r="H40" s="1" t="s">
        <v>4</v>
      </c>
      <c r="I40" t="s">
        <v>24</v>
      </c>
      <c r="J40" s="1" t="s">
        <v>4</v>
      </c>
      <c r="K40" t="s">
        <v>24</v>
      </c>
      <c r="L40" s="1" t="s">
        <v>4</v>
      </c>
      <c r="M40" t="s">
        <v>24</v>
      </c>
      <c r="N40" t="str">
        <f t="shared" ref="N40" si="30">IF(R39=0,"",R39)</f>
        <v>あなたが恐竜をコントロールしている間、このクリーチャーは二段攻撃を得る。</v>
      </c>
      <c r="O40" t="s">
        <v>24</v>
      </c>
      <c r="Q40" s="4" t="s">
        <v>40</v>
      </c>
      <c r="R40" s="12" t="str">
        <f>INDEX(AZ:AZ,W35+1)</f>
        <v>While you control a Dinosaur, this creature gains Double Strike.</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t="str">
        <f t="shared" si="18"/>
        <v>白</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|英テキスト|&gt;|&gt;|&gt;|&gt;|While you control a Dinosaur, this creature gains Double Strike.|</v>
      </c>
      <c r="B41" t="s">
        <v>165</v>
      </c>
      <c r="C41" t="s">
        <v>24</v>
      </c>
      <c r="D41" s="1" t="s">
        <v>26</v>
      </c>
      <c r="E41" t="s">
        <v>24</v>
      </c>
      <c r="F41" s="1" t="s">
        <v>4</v>
      </c>
      <c r="G41" t="s">
        <v>24</v>
      </c>
      <c r="H41" s="1" t="s">
        <v>4</v>
      </c>
      <c r="I41" t="s">
        <v>24</v>
      </c>
      <c r="J41" s="1" t="s">
        <v>4</v>
      </c>
      <c r="K41" t="s">
        <v>24</v>
      </c>
      <c r="L41" s="1" t="s">
        <v>4</v>
      </c>
      <c r="M41" t="s">
        <v>24</v>
      </c>
      <c r="N41" t="str">
        <f>IF(T40="","",T40&amp;"&amp;br;")&amp;IF(R40=0,"",R40)</f>
        <v>While you control a Dinosaur, this creature gains Double Strike.</v>
      </c>
      <c r="O41" t="s">
        <v>24</v>
      </c>
      <c r="Q41" s="6" t="s">
        <v>41</v>
      </c>
      <c r="R41" s="12" t="str">
        <f>IF(INDEX(AS:AS,W35+1)="",0,INDEX(AS:AS,W35+1)&amp;"/"&amp;INDEX(AT:AT,W35+1))</f>
        <v>2/2</v>
      </c>
      <c r="S41" s="16"/>
      <c r="T41" s="16"/>
      <c r="U41" s="16"/>
      <c r="V41" s="17"/>
      <c r="W41" s="10"/>
      <c r="X41" s="6"/>
      <c r="Y41" s="5"/>
      <c r="Z41" s="5"/>
      <c r="AA41" s="30"/>
      <c r="AE41" s="39">
        <v>40</v>
      </c>
      <c r="AF41" s="24" t="str">
        <f t="shared" si="18"/>
        <v>白</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|PT|&gt;|2/2|シールド数|&gt;||</v>
      </c>
      <c r="B42" t="s">
        <v>165</v>
      </c>
      <c r="C42" t="s">
        <v>24</v>
      </c>
      <c r="D42" t="s">
        <v>13</v>
      </c>
      <c r="E42" t="s">
        <v>24</v>
      </c>
      <c r="F42" t="s">
        <v>4</v>
      </c>
      <c r="G42" t="s">
        <v>24</v>
      </c>
      <c r="H42" t="str">
        <f t="shared" ref="H42" si="31">IF(R41=0,"",R41)</f>
        <v>2/2</v>
      </c>
      <c r="I42" t="s">
        <v>24</v>
      </c>
      <c r="J42" t="s">
        <v>14</v>
      </c>
      <c r="K42" t="s">
        <v>24</v>
      </c>
      <c r="L42" t="s">
        <v>4</v>
      </c>
      <c r="M42" t="s">
        <v>24</v>
      </c>
      <c r="N42" t="str">
        <f t="shared" ref="N42" si="32">IF(R42=0,"",R42)</f>
        <v/>
      </c>
      <c r="O42" t="s">
        <v>24</v>
      </c>
      <c r="Q42" s="7" t="s">
        <v>43</v>
      </c>
      <c r="R42" s="12">
        <f>INDEX(AR:AR,W35+1)</f>
        <v>0</v>
      </c>
      <c r="S42" s="19"/>
      <c r="T42" s="19"/>
      <c r="U42" s="19"/>
      <c r="V42" s="20"/>
      <c r="W42" s="11"/>
      <c r="X42" s="37"/>
      <c r="Y42" s="35"/>
      <c r="Z42" s="35"/>
      <c r="AA42" s="42"/>
      <c r="AE42" s="39">
        <v>41</v>
      </c>
      <c r="AF42" s="24" t="str">
        <f t="shared" si="18"/>
        <v>白</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t="str">
        <f t="shared" si="18"/>
        <v>白</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ref="A44:A45" si="33">CONCATENATE(C44,D44,E44,F44,G44,H44,I44,J44,K44,L44,M44,N44,O44,P44)</f>
        <v>*情報</v>
      </c>
      <c r="B44" t="s">
        <v>165</v>
      </c>
      <c r="C44" t="s">
        <v>865</v>
      </c>
      <c r="R44"/>
      <c r="S44"/>
      <c r="T44"/>
      <c r="U44"/>
      <c r="V44"/>
      <c r="AE44" s="39">
        <v>43</v>
      </c>
      <c r="AF44" s="24" t="str">
        <f t="shared" si="18"/>
        <v>白</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33"/>
        <v>&amp;br;&amp;br;</v>
      </c>
      <c r="B45" t="s">
        <v>165</v>
      </c>
      <c r="C45" t="s">
        <v>158</v>
      </c>
      <c r="R45"/>
      <c r="S45"/>
      <c r="T45"/>
      <c r="U45"/>
      <c r="V45"/>
      <c r="AE45" s="39">
        <v>44</v>
      </c>
      <c r="AF45" s="24" t="str">
        <f t="shared" si="18"/>
        <v>白</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t="str">
        <f t="shared" si="18"/>
        <v>白</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t="str">
        <f t="shared" si="18"/>
        <v>白</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t="str">
        <f t="shared" si="18"/>
        <v>白</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t="str">
        <f t="shared" si="18"/>
        <v>白</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t="str">
        <f t="shared" si="18"/>
        <v>白</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*駆り立てる僧侶/Inspiring Cleric</v>
      </c>
      <c r="B51" t="s">
        <v>165</v>
      </c>
      <c r="C51" t="str">
        <f t="shared" ref="C51" si="34">"*"&amp;R51&amp;"/"&amp;T51</f>
        <v>*駆り立てる僧侶/Inspiring Cleric</v>
      </c>
      <c r="Q51" s="6" t="s">
        <v>34</v>
      </c>
      <c r="R51" s="12" t="str">
        <f>INDEX(AI:AI,W50+1)</f>
        <v>駆り立てる僧侶</v>
      </c>
      <c r="S51" s="16" t="s">
        <v>35</v>
      </c>
      <c r="T51" s="12" t="str">
        <f>INDEX(AJ:AJ,W50+1)</f>
        <v>Inspiring Cleric</v>
      </c>
      <c r="U51" s="16"/>
      <c r="V51" s="17"/>
      <c r="W51" s="9"/>
      <c r="X51" s="6"/>
      <c r="Y51" s="5"/>
      <c r="Z51" s="5"/>
      <c r="AA51" s="30"/>
      <c r="AE51" s="40">
        <v>50</v>
      </c>
      <c r="AF51" s="26" t="str">
        <f t="shared" si="18"/>
        <v>白</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5">$Q$1</f>
        <v>LEFT:80</v>
      </c>
      <c r="E52" s="2" t="s">
        <v>24</v>
      </c>
      <c r="F52" s="2" t="str">
        <f t="shared" ref="F52" si="36">$R$1</f>
        <v>LEFT:100</v>
      </c>
      <c r="G52" s="2" t="s">
        <v>24</v>
      </c>
      <c r="H52" s="2" t="str">
        <f t="shared" ref="H52" si="37">$R$1</f>
        <v>LEFT:100</v>
      </c>
      <c r="I52" s="2" t="s">
        <v>24</v>
      </c>
      <c r="J52" s="2" t="str">
        <f t="shared" ref="J52" si="38">$R$1</f>
        <v>LEFT:100</v>
      </c>
      <c r="K52" s="2" t="s">
        <v>24</v>
      </c>
      <c r="L52" s="2" t="str">
        <f t="shared" ref="L52" si="39">$R$1</f>
        <v>LEFT:100</v>
      </c>
      <c r="M52" s="2" t="s">
        <v>24</v>
      </c>
      <c r="N52" s="2" t="str">
        <f t="shared" ref="N52" si="40">$R$1</f>
        <v>LEFT:100</v>
      </c>
      <c r="O52" t="s">
        <v>24</v>
      </c>
      <c r="P52" t="s">
        <v>138</v>
      </c>
      <c r="Q52" s="4" t="s">
        <v>44</v>
      </c>
      <c r="R52" s="12" t="str">
        <f>INDEX(AF:AF,W50+1)</f>
        <v>白</v>
      </c>
      <c r="S52" s="18" t="s">
        <v>46</v>
      </c>
      <c r="T52" s="12" t="str">
        <f>INDEX(AG:AG,W50+1)</f>
        <v>コモン</v>
      </c>
      <c r="U52" s="18" t="s">
        <v>36</v>
      </c>
      <c r="V52" s="12">
        <f>INDEX(AH:AH,W50+1)</f>
        <v>12</v>
      </c>
      <c r="W52" s="10"/>
      <c r="X52" s="12" t="str">
        <f>INDEX(AO:AO,W50+1)</f>
        <v>このクリーチャーが戦場に出たとき、あなたは6点のライフを得る。</v>
      </c>
      <c r="Y52" s="5"/>
      <c r="Z52" s="5"/>
      <c r="AA52" s="30"/>
      <c r="BA52" s="31" t="s">
        <v>165</v>
      </c>
      <c r="BB52">
        <v>51</v>
      </c>
      <c r="BC52" t="s">
        <v>615</v>
      </c>
      <c r="BD52" t="s">
        <v>30</v>
      </c>
      <c r="BE52" t="s">
        <v>434</v>
      </c>
    </row>
    <row r="53" spans="1:57" x14ac:dyDescent="0.15">
      <c r="A53" t="str">
        <f t="shared" si="0"/>
        <v>|色|白|レアリティ|コモン|マナコスト|12|</v>
      </c>
      <c r="B53" t="s">
        <v>165</v>
      </c>
      <c r="C53" t="s">
        <v>24</v>
      </c>
      <c r="D53" s="1" t="s">
        <v>5</v>
      </c>
      <c r="E53" t="s">
        <v>24</v>
      </c>
      <c r="F53" t="str">
        <f t="shared" ref="F53:F54" si="41">IF(R52=0,"",R52)</f>
        <v>白</v>
      </c>
      <c r="G53" t="s">
        <v>24</v>
      </c>
      <c r="H53" s="1" t="s">
        <v>6</v>
      </c>
      <c r="I53" t="s">
        <v>24</v>
      </c>
      <c r="J53" t="str">
        <f t="shared" ref="J53:J54" si="42">IF(T52=0,"",T52)</f>
        <v>コモン</v>
      </c>
      <c r="K53" t="s">
        <v>24</v>
      </c>
      <c r="L53" s="1" t="s">
        <v>8</v>
      </c>
      <c r="M53" t="s">
        <v>24</v>
      </c>
      <c r="N53">
        <f t="shared" ref="N53:N54" si="43">IF(V52=0,"",V52)</f>
        <v>12</v>
      </c>
      <c r="O53" t="s">
        <v>24</v>
      </c>
      <c r="Q53" s="6" t="s">
        <v>37</v>
      </c>
      <c r="R53" s="12" t="str">
        <f>INDEX(AK:AK,W50+1)</f>
        <v>クリーチャー</v>
      </c>
      <c r="S53" s="18" t="s">
        <v>38</v>
      </c>
      <c r="T53" s="12" t="str">
        <f>INDEX(AL:AL,W50+1)</f>
        <v>吸血鬼</v>
      </c>
      <c r="U53" s="12" t="str">
        <f>INDEX(AM:AM,W50+1)</f>
        <v>クレリック</v>
      </c>
      <c r="V53" s="12">
        <f>INDEX(AN:AN,W50+1)</f>
        <v>0</v>
      </c>
      <c r="W53" s="10"/>
      <c r="X53" s="12" t="str">
        <f>INDEX(AU:AU,W50+1)</f>
        <v>この</v>
      </c>
      <c r="Y53" s="12" t="str">
        <f>INDEX(AV:AV,W50+1)</f>
        <v/>
      </c>
      <c r="Z53" s="12" t="str">
        <f>INDEX(AW:AW,W50+1)</f>
        <v/>
      </c>
      <c r="AA53" s="12">
        <f>INDEX(AX:AX,W50+1)</f>
        <v>0</v>
      </c>
      <c r="BA53" s="31" t="s">
        <v>165</v>
      </c>
      <c r="BB53">
        <v>52</v>
      </c>
      <c r="BC53" t="s">
        <v>616</v>
      </c>
      <c r="BD53" t="s">
        <v>30</v>
      </c>
      <c r="BE53" t="s">
        <v>435</v>
      </c>
    </row>
    <row r="54" spans="1:57" x14ac:dyDescent="0.15">
      <c r="A54" t="str">
        <f t="shared" si="0"/>
        <v>|種別|クリーチャー|サブタイプ|吸血鬼|クレリック||</v>
      </c>
      <c r="B54" t="s">
        <v>165</v>
      </c>
      <c r="C54" t="s">
        <v>24</v>
      </c>
      <c r="D54" s="1" t="s">
        <v>9</v>
      </c>
      <c r="E54" t="s">
        <v>24</v>
      </c>
      <c r="F54" t="str">
        <f t="shared" si="41"/>
        <v>クリーチャー</v>
      </c>
      <c r="G54" t="s">
        <v>24</v>
      </c>
      <c r="H54" s="1" t="s">
        <v>11</v>
      </c>
      <c r="I54" t="s">
        <v>24</v>
      </c>
      <c r="J54" t="str">
        <f t="shared" si="42"/>
        <v>吸血鬼</v>
      </c>
      <c r="K54" t="s">
        <v>24</v>
      </c>
      <c r="L54" t="str">
        <f t="shared" ref="L54" si="44">IF(U53=0,"",U53)</f>
        <v>クレリック</v>
      </c>
      <c r="M54" t="s">
        <v>24</v>
      </c>
      <c r="N54" t="str">
        <f t="shared" si="43"/>
        <v/>
      </c>
      <c r="O54" t="s">
        <v>24</v>
      </c>
      <c r="Q54" s="6" t="s">
        <v>39</v>
      </c>
      <c r="R54" s="12" t="str">
        <f>INDEX(AY:AY,W50+1)</f>
        <v>このクリーチャーが戦場に出たとき、あなたは6点のライフを得る。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|テキスト|&gt;|&gt;|&gt;|&gt;|このクリーチャーが戦場に出たとき、あなたは6点のライフを得る。|</v>
      </c>
      <c r="B55" t="s">
        <v>165</v>
      </c>
      <c r="C55" t="s">
        <v>24</v>
      </c>
      <c r="D55" s="1" t="s">
        <v>12</v>
      </c>
      <c r="E55" t="s">
        <v>24</v>
      </c>
      <c r="F55" s="1" t="s">
        <v>4</v>
      </c>
      <c r="G55" t="s">
        <v>24</v>
      </c>
      <c r="H55" s="1" t="s">
        <v>4</v>
      </c>
      <c r="I55" t="s">
        <v>24</v>
      </c>
      <c r="J55" s="1" t="s">
        <v>4</v>
      </c>
      <c r="K55" t="s">
        <v>24</v>
      </c>
      <c r="L55" s="1" t="s">
        <v>4</v>
      </c>
      <c r="M55" t="s">
        <v>24</v>
      </c>
      <c r="N55" t="str">
        <f t="shared" ref="N55" si="45">IF(R54=0,"",R54)</f>
        <v>このクリーチャーが戦場に出たとき、あなたは6点のライフを得る。</v>
      </c>
      <c r="O55" t="s">
        <v>24</v>
      </c>
      <c r="Q55" s="4" t="s">
        <v>40</v>
      </c>
      <c r="R55" s="12" t="str">
        <f>INDEX(AZ:AZ,W50+1)</f>
        <v>When this creature enters the battlefield, gain 6 life.</v>
      </c>
      <c r="S55" s="6" t="s">
        <v>342</v>
      </c>
      <c r="T55" s="12" t="str">
        <f>IF(X55="","",X55&amp;IF(Y55="",""," "&amp;Y55)&amp;IF(Z55="",""," "&amp;Z55)&amp;IF(AA55="",""," "&amp;AA55))</f>
        <v/>
      </c>
      <c r="U55" s="16"/>
      <c r="V55" s="17"/>
      <c r="W55" s="10" t="s">
        <v>342</v>
      </c>
      <c r="X55" s="6" t="str">
        <f>IF(ISERROR(IF(LEN(X54)&gt;1,X54,VLOOKUP(X53,$AC:$AD,2,FALSE))),"",IF(LEN(X54)&gt;1,X54,VLOOKUP(X53,$AC:$AD,2,FALSE)))</f>
        <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|英テキスト|&gt;|&gt;|&gt;|&gt;|When this creature enters the battlefield, gain 6 life.|</v>
      </c>
      <c r="B56" t="s">
        <v>165</v>
      </c>
      <c r="C56" t="s">
        <v>24</v>
      </c>
      <c r="D56" s="1" t="s">
        <v>26</v>
      </c>
      <c r="E56" t="s">
        <v>24</v>
      </c>
      <c r="F56" s="1" t="s">
        <v>4</v>
      </c>
      <c r="G56" t="s">
        <v>24</v>
      </c>
      <c r="H56" s="1" t="s">
        <v>4</v>
      </c>
      <c r="I56" t="s">
        <v>24</v>
      </c>
      <c r="J56" s="1" t="s">
        <v>4</v>
      </c>
      <c r="K56" t="s">
        <v>24</v>
      </c>
      <c r="L56" s="1" t="s">
        <v>4</v>
      </c>
      <c r="M56" t="s">
        <v>24</v>
      </c>
      <c r="N56" t="str">
        <f>IF(T55="","",T55&amp;"&amp;br;")&amp;IF(R55=0,"",R55)</f>
        <v>When this creature enters the battlefield, gain 6 life.</v>
      </c>
      <c r="O56" t="s">
        <v>24</v>
      </c>
      <c r="Q56" s="6" t="s">
        <v>41</v>
      </c>
      <c r="R56" s="12" t="str">
        <f>IF(INDEX(AS:AS,W50+1)="",0,INDEX(AS:AS,W50+1)&amp;"/"&amp;INDEX(AT:AT,W50+1))</f>
        <v>3/3</v>
      </c>
      <c r="S56" s="16"/>
      <c r="T56" s="16"/>
      <c r="U56" s="16"/>
      <c r="V56" s="17"/>
      <c r="W56" s="10"/>
      <c r="X56" s="6"/>
      <c r="Y56" s="5"/>
      <c r="Z56" s="5"/>
      <c r="AA56" s="30"/>
      <c r="BA56" s="31" t="s">
        <v>165</v>
      </c>
      <c r="BB56">
        <v>55</v>
      </c>
      <c r="BC56" t="s">
        <v>619</v>
      </c>
      <c r="BD56" t="s">
        <v>30</v>
      </c>
      <c r="BE56" t="s">
        <v>438</v>
      </c>
    </row>
    <row r="57" spans="1:57" x14ac:dyDescent="0.15">
      <c r="A57" t="str">
        <f t="shared" si="0"/>
        <v>|PT|&gt;|3/3|シールド数|&gt;||</v>
      </c>
      <c r="B57" t="s">
        <v>165</v>
      </c>
      <c r="C57" t="s">
        <v>24</v>
      </c>
      <c r="D57" t="s">
        <v>13</v>
      </c>
      <c r="E57" t="s">
        <v>24</v>
      </c>
      <c r="F57" t="s">
        <v>4</v>
      </c>
      <c r="G57" t="s">
        <v>24</v>
      </c>
      <c r="H57" t="str">
        <f t="shared" ref="H57" si="46">IF(R56=0,"",R56)</f>
        <v>3/3</v>
      </c>
      <c r="I57" t="s">
        <v>24</v>
      </c>
      <c r="J57" t="s">
        <v>14</v>
      </c>
      <c r="K57" t="s">
        <v>24</v>
      </c>
      <c r="L57" t="s">
        <v>4</v>
      </c>
      <c r="M57" t="s">
        <v>24</v>
      </c>
      <c r="N57" t="str">
        <f t="shared" ref="N57" si="47">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*軍団の征服者/Legion Conquistador</v>
      </c>
      <c r="B66" t="s">
        <v>165</v>
      </c>
      <c r="C66" t="str">
        <f t="shared" ref="C66" si="48">"*"&amp;R66&amp;"/"&amp;T66</f>
        <v>*軍団の征服者/Legion Conquistador</v>
      </c>
      <c r="Q66" s="6" t="s">
        <v>34</v>
      </c>
      <c r="R66" s="12" t="str">
        <f>INDEX(AI:AI,W65+1)</f>
        <v>軍団の征服者</v>
      </c>
      <c r="S66" s="16" t="s">
        <v>35</v>
      </c>
      <c r="T66" s="12" t="str">
        <f>INDEX(AJ:AJ,W65+1)</f>
        <v>Legion Conquistador</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9">$Q$1</f>
        <v>LEFT:80</v>
      </c>
      <c r="E67" s="2" t="s">
        <v>24</v>
      </c>
      <c r="F67" s="2" t="str">
        <f t="shared" ref="F67" si="50">$R$1</f>
        <v>LEFT:100</v>
      </c>
      <c r="G67" s="2" t="s">
        <v>24</v>
      </c>
      <c r="H67" s="2" t="str">
        <f t="shared" ref="H67" si="51">$R$1</f>
        <v>LEFT:100</v>
      </c>
      <c r="I67" s="2" t="s">
        <v>24</v>
      </c>
      <c r="J67" s="2" t="str">
        <f t="shared" ref="J67" si="52">$R$1</f>
        <v>LEFT:100</v>
      </c>
      <c r="K67" s="2" t="s">
        <v>24</v>
      </c>
      <c r="L67" s="2" t="str">
        <f t="shared" ref="L67" si="53">$R$1</f>
        <v>LEFT:100</v>
      </c>
      <c r="M67" s="2" t="s">
        <v>24</v>
      </c>
      <c r="N67" s="2" t="str">
        <f t="shared" ref="N67" si="54">$R$1</f>
        <v>LEFT:100</v>
      </c>
      <c r="O67" t="s">
        <v>24</v>
      </c>
      <c r="P67" t="s">
        <v>138</v>
      </c>
      <c r="Q67" s="4" t="s">
        <v>44</v>
      </c>
      <c r="R67" s="12" t="str">
        <f>INDEX(AF:AF,W65+1)</f>
        <v>白</v>
      </c>
      <c r="S67" s="18" t="s">
        <v>46</v>
      </c>
      <c r="T67" s="12" t="str">
        <f>INDEX(AG:AG,W65+1)</f>
        <v>コモン</v>
      </c>
      <c r="U67" s="18" t="s">
        <v>36</v>
      </c>
      <c r="V67" s="12">
        <f>INDEX(AH:AH,W65+1)</f>
        <v>8</v>
      </c>
      <c r="W67" s="10"/>
      <c r="X67" s="12" t="str">
        <f>INDEX(AO:AO,W65+1)</f>
        <v>このクリーチャーが戦場に出たとき、あなたはあなたのライブラリーから「軍団の征服者」という名前のカードを取ってきて、手札に加えても良い。</v>
      </c>
      <c r="Y67" s="5"/>
      <c r="Z67" s="5"/>
      <c r="AA67" s="30"/>
      <c r="BA67" s="31" t="s">
        <v>165</v>
      </c>
      <c r="BB67">
        <v>66</v>
      </c>
      <c r="BC67" t="s">
        <v>630</v>
      </c>
      <c r="BD67" t="s">
        <v>30</v>
      </c>
      <c r="BE67" t="s">
        <v>448</v>
      </c>
    </row>
    <row r="68" spans="1:57" x14ac:dyDescent="0.15">
      <c r="A68" t="str">
        <f t="shared" si="0"/>
        <v>|色|白|レアリティ|コモン|マナコスト|8|</v>
      </c>
      <c r="B68" t="s">
        <v>165</v>
      </c>
      <c r="C68" t="s">
        <v>24</v>
      </c>
      <c r="D68" s="1" t="s">
        <v>5</v>
      </c>
      <c r="E68" t="s">
        <v>24</v>
      </c>
      <c r="F68" t="str">
        <f t="shared" ref="F68:F69" si="55">IF(R67=0,"",R67)</f>
        <v>白</v>
      </c>
      <c r="G68" t="s">
        <v>24</v>
      </c>
      <c r="H68" s="1" t="s">
        <v>6</v>
      </c>
      <c r="I68" t="s">
        <v>24</v>
      </c>
      <c r="J68" t="str">
        <f t="shared" ref="J68:J69" si="56">IF(T67=0,"",T67)</f>
        <v>コモン</v>
      </c>
      <c r="K68" t="s">
        <v>24</v>
      </c>
      <c r="L68" s="1" t="s">
        <v>8</v>
      </c>
      <c r="M68" t="s">
        <v>24</v>
      </c>
      <c r="N68">
        <f t="shared" ref="N68:N69" si="57">IF(V67=0,"",V67)</f>
        <v>8</v>
      </c>
      <c r="O68" t="s">
        <v>24</v>
      </c>
      <c r="Q68" s="6" t="s">
        <v>37</v>
      </c>
      <c r="R68" s="12" t="str">
        <f>INDEX(AK:AK,W65+1)</f>
        <v>クリーチャー</v>
      </c>
      <c r="S68" s="18" t="s">
        <v>38</v>
      </c>
      <c r="T68" s="12" t="str">
        <f>INDEX(AL:AL,W65+1)</f>
        <v>吸血鬼</v>
      </c>
      <c r="U68" s="12" t="str">
        <f>INDEX(AM:AM,W65+1)</f>
        <v>兵士</v>
      </c>
      <c r="V68" s="12">
        <f>INDEX(AN:AN,W65+1)</f>
        <v>0</v>
      </c>
      <c r="W68" s="10"/>
      <c r="X68" s="12" t="str">
        <f>INDEX(AU:AU,W65+1)</f>
        <v>この</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|種別|クリーチャー|サブタイプ|吸血鬼|兵士||</v>
      </c>
      <c r="B69" t="s">
        <v>165</v>
      </c>
      <c r="C69" t="s">
        <v>24</v>
      </c>
      <c r="D69" s="1" t="s">
        <v>9</v>
      </c>
      <c r="E69" t="s">
        <v>24</v>
      </c>
      <c r="F69" t="str">
        <f t="shared" si="55"/>
        <v>クリーチャー</v>
      </c>
      <c r="G69" t="s">
        <v>24</v>
      </c>
      <c r="H69" s="1" t="s">
        <v>11</v>
      </c>
      <c r="I69" t="s">
        <v>24</v>
      </c>
      <c r="J69" t="str">
        <f t="shared" si="56"/>
        <v>吸血鬼</v>
      </c>
      <c r="K69" t="s">
        <v>24</v>
      </c>
      <c r="L69" t="str">
        <f t="shared" ref="L69" si="58">IF(U68=0,"",U68)</f>
        <v>兵士</v>
      </c>
      <c r="M69" t="s">
        <v>24</v>
      </c>
      <c r="N69" t="str">
        <f t="shared" si="57"/>
        <v/>
      </c>
      <c r="O69" t="s">
        <v>24</v>
      </c>
      <c r="Q69" s="6" t="s">
        <v>39</v>
      </c>
      <c r="R69" s="12" t="str">
        <f>INDEX(AY:AY,W65+1)</f>
        <v>このクリーチャーが戦場に出たとき、あなたはあなたのライブラリーから「軍団の征服者」という名前のカードを取ってきて、手札に加えても良い。</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|テキスト|&gt;|&gt;|&gt;|&gt;|このクリーチャーが戦場に出たとき、あなたはあなたのライブラリーから「軍団の征服者」という名前のカードを取ってきて、手札に加えても良い。|</v>
      </c>
      <c r="B70" t="s">
        <v>165</v>
      </c>
      <c r="C70" t="s">
        <v>24</v>
      </c>
      <c r="D70" s="1" t="s">
        <v>12</v>
      </c>
      <c r="E70" t="s">
        <v>24</v>
      </c>
      <c r="F70" s="1" t="s">
        <v>4</v>
      </c>
      <c r="G70" t="s">
        <v>24</v>
      </c>
      <c r="H70" s="1" t="s">
        <v>4</v>
      </c>
      <c r="I70" t="s">
        <v>24</v>
      </c>
      <c r="J70" s="1" t="s">
        <v>4</v>
      </c>
      <c r="K70" t="s">
        <v>24</v>
      </c>
      <c r="L70" s="1" t="s">
        <v>4</v>
      </c>
      <c r="M70" t="s">
        <v>24</v>
      </c>
      <c r="N70" t="str">
        <f t="shared" ref="N70" si="59">IF(R69=0,"",R69)</f>
        <v>このクリーチャーが戦場に出たとき、あなたはあなたのライブラリーから「軍団の征服者」という名前のカードを取ってきて、手札に加えても良い。</v>
      </c>
      <c r="O70" t="s">
        <v>24</v>
      </c>
      <c r="Q70" s="4" t="s">
        <v>40</v>
      </c>
      <c r="R70" s="12" t="str">
        <f>INDEX(AZ:AZ,W65+1)</f>
        <v>When this creature enters the battlefield, you may fetch the next card named Legion Conquistador from your library into your hand.</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|英テキスト|&gt;|&gt;|&gt;|&gt;|When this creature enters the battlefield, you may fetch the next card named Legion Conquistador from your library into your hand.|</v>
      </c>
      <c r="B71" t="s">
        <v>165</v>
      </c>
      <c r="C71" t="s">
        <v>24</v>
      </c>
      <c r="D71" s="1" t="s">
        <v>26</v>
      </c>
      <c r="E71" t="s">
        <v>24</v>
      </c>
      <c r="F71" s="1" t="s">
        <v>4</v>
      </c>
      <c r="G71" t="s">
        <v>24</v>
      </c>
      <c r="H71" s="1" t="s">
        <v>4</v>
      </c>
      <c r="I71" t="s">
        <v>24</v>
      </c>
      <c r="J71" s="1" t="s">
        <v>4</v>
      </c>
      <c r="K71" t="s">
        <v>24</v>
      </c>
      <c r="L71" s="1" t="s">
        <v>4</v>
      </c>
      <c r="M71" t="s">
        <v>24</v>
      </c>
      <c r="N71" t="str">
        <f t="shared" ref="N71" si="60">IF(T70="","",T70&amp;"&amp;br;")&amp;IF(R70=0,"",R70)</f>
        <v>When this creature enters the battlefield, you may fetch the next card named Legion Conquistador from your library into your hand.</v>
      </c>
      <c r="O71" t="s">
        <v>24</v>
      </c>
      <c r="Q71" s="6" t="s">
        <v>41</v>
      </c>
      <c r="R71" s="12" t="str">
        <f>IF(INDEX(AS:AS,W65+1)="",0,INDEX(AS:AS,W65+1)&amp;"/"&amp;INDEX(AT:AT,W65+1))</f>
        <v>3/3</v>
      </c>
      <c r="S71" s="16"/>
      <c r="T71" s="16"/>
      <c r="U71" s="16"/>
      <c r="V71" s="17"/>
      <c r="W71" s="10"/>
      <c r="X71" s="6"/>
      <c r="Y71" s="5"/>
      <c r="Z71" s="5"/>
      <c r="AA71" s="30"/>
      <c r="BA71" s="31" t="s">
        <v>165</v>
      </c>
      <c r="BB71">
        <v>70</v>
      </c>
      <c r="BC71" t="s">
        <v>634</v>
      </c>
      <c r="BD71" t="s">
        <v>30</v>
      </c>
      <c r="BE71" t="s">
        <v>451</v>
      </c>
    </row>
    <row r="72" spans="1:57" x14ac:dyDescent="0.15">
      <c r="A72" t="str">
        <f t="shared" si="0"/>
        <v>|PT|&gt;|3/3|シールド数|&gt;||</v>
      </c>
      <c r="B72" t="s">
        <v>165</v>
      </c>
      <c r="C72" t="s">
        <v>24</v>
      </c>
      <c r="D72" t="s">
        <v>13</v>
      </c>
      <c r="E72" t="s">
        <v>24</v>
      </c>
      <c r="F72" t="s">
        <v>4</v>
      </c>
      <c r="G72" t="s">
        <v>24</v>
      </c>
      <c r="H72" t="str">
        <f t="shared" ref="H72" si="61">IF(R71=0,"",R71)</f>
        <v>3/3</v>
      </c>
      <c r="I72" t="s">
        <v>24</v>
      </c>
      <c r="J72" t="s">
        <v>14</v>
      </c>
      <c r="K72" t="s">
        <v>24</v>
      </c>
      <c r="L72" t="s">
        <v>4</v>
      </c>
      <c r="M72" t="s">
        <v>24</v>
      </c>
      <c r="N72" t="str">
        <f t="shared" ref="N72" si="62">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ref="A74:A75" si="63">CONCATENATE(C74,D74,E74,F74,G74,H74,I74,J74,K74,L74,M74,N74,O74,P74)</f>
        <v>*情報</v>
      </c>
      <c r="B74" t="s">
        <v>165</v>
      </c>
      <c r="C74" t="s">
        <v>865</v>
      </c>
      <c r="R74"/>
      <c r="S74"/>
      <c r="T74"/>
      <c r="U74"/>
      <c r="V74"/>
      <c r="BA74" s="31" t="s">
        <v>165</v>
      </c>
      <c r="BB74">
        <v>73</v>
      </c>
      <c r="BC74" t="s">
        <v>637</v>
      </c>
      <c r="BD74" t="s">
        <v>30</v>
      </c>
      <c r="BE74" t="s">
        <v>454</v>
      </c>
    </row>
    <row r="75" spans="1:57" x14ac:dyDescent="0.15">
      <c r="A75" t="str">
        <f t="shared" si="63"/>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4">CONCATENATE(C81,D81,E81,F81,G81,H81,I81,J81,K81,L81,M81,N81,O81,P81)</f>
        <v>*血潮隊の聖騎士/Paladin of the Bloodstained</v>
      </c>
      <c r="B81" t="s">
        <v>165</v>
      </c>
      <c r="C81" t="str">
        <f t="shared" ref="C81" si="65">"*"&amp;R81&amp;"/"&amp;T81</f>
        <v>*血潮隊の聖騎士/Paladin of the Bloodstained</v>
      </c>
      <c r="Q81" s="6" t="s">
        <v>34</v>
      </c>
      <c r="R81" s="12" t="str">
        <f>INDEX(AI:AI,W80+1)</f>
        <v>血潮隊の聖騎士</v>
      </c>
      <c r="S81" s="16" t="s">
        <v>35</v>
      </c>
      <c r="T81" s="12" t="str">
        <f>INDEX(AJ:AJ,W80+1)</f>
        <v>Paladin of the Bloodstained</v>
      </c>
      <c r="U81" s="16"/>
      <c r="V81" s="17"/>
      <c r="W81" s="9"/>
      <c r="X81" s="6"/>
      <c r="Y81" s="5"/>
      <c r="Z81" s="5"/>
      <c r="AA81" s="30"/>
      <c r="BA81" s="31" t="s">
        <v>165</v>
      </c>
      <c r="BB81">
        <v>80</v>
      </c>
      <c r="BC81" t="s">
        <v>644</v>
      </c>
      <c r="BD81" t="s">
        <v>30</v>
      </c>
      <c r="BE81" t="s">
        <v>461</v>
      </c>
    </row>
    <row r="82" spans="1:57" x14ac:dyDescent="0.15">
      <c r="A82" t="str">
        <f t="shared" si="64"/>
        <v>|LEFT:80|LEFT:100|LEFT:100|LEFT:100|LEFT:100|LEFT:100|c</v>
      </c>
      <c r="B82" t="s">
        <v>165</v>
      </c>
      <c r="C82" t="s">
        <v>24</v>
      </c>
      <c r="D82" s="2" t="str">
        <f t="shared" ref="D82" si="66">$Q$1</f>
        <v>LEFT:80</v>
      </c>
      <c r="E82" s="2" t="s">
        <v>24</v>
      </c>
      <c r="F82" s="2" t="str">
        <f t="shared" ref="F82" si="67">$R$1</f>
        <v>LEFT:100</v>
      </c>
      <c r="G82" s="2" t="s">
        <v>24</v>
      </c>
      <c r="H82" s="2" t="str">
        <f t="shared" ref="H82" si="68">$R$1</f>
        <v>LEFT:100</v>
      </c>
      <c r="I82" s="2" t="s">
        <v>24</v>
      </c>
      <c r="J82" s="2" t="str">
        <f t="shared" ref="J82" si="69">$R$1</f>
        <v>LEFT:100</v>
      </c>
      <c r="K82" s="2" t="s">
        <v>24</v>
      </c>
      <c r="L82" s="2" t="str">
        <f t="shared" ref="L82" si="70">$R$1</f>
        <v>LEFT:100</v>
      </c>
      <c r="M82" s="2" t="s">
        <v>24</v>
      </c>
      <c r="N82" s="2" t="str">
        <f t="shared" ref="N82" si="71">$R$1</f>
        <v>LEFT:100</v>
      </c>
      <c r="O82" t="s">
        <v>24</v>
      </c>
      <c r="P82" t="s">
        <v>138</v>
      </c>
      <c r="Q82" s="4" t="s">
        <v>44</v>
      </c>
      <c r="R82" s="12" t="str">
        <f>INDEX(AF:AF,W80+1)</f>
        <v>白</v>
      </c>
      <c r="S82" s="18" t="s">
        <v>46</v>
      </c>
      <c r="T82" s="12" t="str">
        <f>INDEX(AG:AG,W80+1)</f>
        <v>コモン</v>
      </c>
      <c r="U82" s="18" t="s">
        <v>36</v>
      </c>
      <c r="V82" s="12">
        <f>INDEX(AH:AH,W80+1)</f>
        <v>14</v>
      </c>
      <c r="W82" s="10"/>
      <c r="X82" s="12" t="str">
        <f>INDEX(AO:AO,W80+1)</f>
        <v>このクリーチャーが戦場に出たとき、絆魂を持つ1/1の白の吸血鬼・クリーチャー・トークンを1体生成する。</v>
      </c>
      <c r="Y82" s="5"/>
      <c r="Z82" s="5"/>
      <c r="AA82" s="30"/>
      <c r="BA82" s="31" t="s">
        <v>165</v>
      </c>
      <c r="BB82">
        <v>81</v>
      </c>
      <c r="BC82" t="s">
        <v>645</v>
      </c>
      <c r="BD82" t="s">
        <v>30</v>
      </c>
      <c r="BE82" t="s">
        <v>462</v>
      </c>
    </row>
    <row r="83" spans="1:57" x14ac:dyDescent="0.15">
      <c r="A83" t="str">
        <f t="shared" si="64"/>
        <v>|色|白|レアリティ|コモン|マナコスト|14|</v>
      </c>
      <c r="B83" t="s">
        <v>165</v>
      </c>
      <c r="C83" t="s">
        <v>24</v>
      </c>
      <c r="D83" s="1" t="s">
        <v>5</v>
      </c>
      <c r="E83" t="s">
        <v>24</v>
      </c>
      <c r="F83" t="str">
        <f t="shared" ref="F83:F84" si="72">IF(R82=0,"",R82)</f>
        <v>白</v>
      </c>
      <c r="G83" t="s">
        <v>24</v>
      </c>
      <c r="H83" s="1" t="s">
        <v>6</v>
      </c>
      <c r="I83" t="s">
        <v>24</v>
      </c>
      <c r="J83" t="str">
        <f t="shared" ref="J83:J84" si="73">IF(T82=0,"",T82)</f>
        <v>コモン</v>
      </c>
      <c r="K83" t="s">
        <v>24</v>
      </c>
      <c r="L83" s="1" t="s">
        <v>8</v>
      </c>
      <c r="M83" t="s">
        <v>24</v>
      </c>
      <c r="N83">
        <f t="shared" ref="N83:N84" si="74">IF(V82=0,"",V82)</f>
        <v>14</v>
      </c>
      <c r="O83" t="s">
        <v>24</v>
      </c>
      <c r="Q83" s="6" t="s">
        <v>37</v>
      </c>
      <c r="R83" s="12" t="str">
        <f>INDEX(AK:AK,W80+1)</f>
        <v>クリーチャー</v>
      </c>
      <c r="S83" s="18" t="s">
        <v>38</v>
      </c>
      <c r="T83" s="12" t="str">
        <f>INDEX(AL:AL,W80+1)</f>
        <v>吸血鬼</v>
      </c>
      <c r="U83" s="12" t="str">
        <f>INDEX(AM:AM,W80+1)</f>
        <v>騎士</v>
      </c>
      <c r="V83" s="12">
        <f>INDEX(AN:AN,W80+1)</f>
        <v>0</v>
      </c>
      <c r="W83" s="10"/>
      <c r="X83" s="12" t="str">
        <f>INDEX(AU:AU,W80+1)</f>
        <v>この</v>
      </c>
      <c r="Y83" s="12" t="str">
        <f>INDEX(AV:AV,W80+1)</f>
        <v/>
      </c>
      <c r="Z83" s="12" t="str">
        <f>INDEX(AW:AW,W80+1)</f>
        <v/>
      </c>
      <c r="AA83" s="12">
        <f>INDEX(AX:AX,W80+1)</f>
        <v>0</v>
      </c>
      <c r="BA83" s="31" t="s">
        <v>165</v>
      </c>
      <c r="BB83">
        <v>82</v>
      </c>
      <c r="BC83" t="s">
        <v>646</v>
      </c>
      <c r="BD83" t="s">
        <v>30</v>
      </c>
      <c r="BE83" t="s">
        <v>463</v>
      </c>
    </row>
    <row r="84" spans="1:57" x14ac:dyDescent="0.15">
      <c r="A84" t="str">
        <f t="shared" si="64"/>
        <v>|種別|クリーチャー|サブタイプ|吸血鬼|騎士||</v>
      </c>
      <c r="B84" t="s">
        <v>165</v>
      </c>
      <c r="C84" t="s">
        <v>24</v>
      </c>
      <c r="D84" s="1" t="s">
        <v>9</v>
      </c>
      <c r="E84" t="s">
        <v>24</v>
      </c>
      <c r="F84" t="str">
        <f t="shared" si="72"/>
        <v>クリーチャー</v>
      </c>
      <c r="G84" t="s">
        <v>24</v>
      </c>
      <c r="H84" s="1" t="s">
        <v>11</v>
      </c>
      <c r="I84" t="s">
        <v>24</v>
      </c>
      <c r="J84" t="str">
        <f t="shared" si="73"/>
        <v>吸血鬼</v>
      </c>
      <c r="K84" t="s">
        <v>24</v>
      </c>
      <c r="L84" t="str">
        <f t="shared" ref="L84" si="75">IF(U83=0,"",U83)</f>
        <v>騎士</v>
      </c>
      <c r="M84" t="s">
        <v>24</v>
      </c>
      <c r="N84" t="str">
        <f t="shared" si="74"/>
        <v/>
      </c>
      <c r="O84" t="s">
        <v>24</v>
      </c>
      <c r="Q84" s="6" t="s">
        <v>39</v>
      </c>
      <c r="R84" s="12" t="str">
        <f>INDEX(AY:AY,W80+1)</f>
        <v>このクリーチャーが戦場に出たとき、絆魂を持つ1/1の白の吸血鬼・クリーチャー・トークンを1体生成する。</v>
      </c>
      <c r="S84" s="16"/>
      <c r="T84" s="16"/>
      <c r="U84" s="16"/>
      <c r="V84" s="17"/>
      <c r="W84" s="10"/>
      <c r="X84" s="36"/>
      <c r="Y84" s="36"/>
      <c r="Z84" s="36"/>
      <c r="AA84" s="25"/>
      <c r="BA84" s="31" t="s">
        <v>165</v>
      </c>
      <c r="BB84">
        <v>83</v>
      </c>
      <c r="BC84" t="s">
        <v>647</v>
      </c>
      <c r="BD84" t="s">
        <v>30</v>
      </c>
      <c r="BE84" t="s">
        <v>464</v>
      </c>
    </row>
    <row r="85" spans="1:57" x14ac:dyDescent="0.15">
      <c r="A85" t="str">
        <f t="shared" si="64"/>
        <v>|テキスト|&gt;|&gt;|&gt;|&gt;|このクリーチャーが戦場に出たとき、絆魂を持つ1/1の白の吸血鬼・クリーチャー・トークンを1体生成する。|</v>
      </c>
      <c r="B85" t="s">
        <v>165</v>
      </c>
      <c r="C85" t="s">
        <v>24</v>
      </c>
      <c r="D85" s="1" t="s">
        <v>12</v>
      </c>
      <c r="E85" t="s">
        <v>24</v>
      </c>
      <c r="F85" s="1" t="s">
        <v>4</v>
      </c>
      <c r="G85" t="s">
        <v>24</v>
      </c>
      <c r="H85" s="1" t="s">
        <v>4</v>
      </c>
      <c r="I85" t="s">
        <v>24</v>
      </c>
      <c r="J85" s="1" t="s">
        <v>4</v>
      </c>
      <c r="K85" t="s">
        <v>24</v>
      </c>
      <c r="L85" s="1" t="s">
        <v>4</v>
      </c>
      <c r="M85" t="s">
        <v>24</v>
      </c>
      <c r="N85" t="str">
        <f t="shared" ref="N85" si="76">IF(R84=0,"",R84)</f>
        <v>このクリーチャーが戦場に出たとき、絆魂を持つ1/1の白の吸血鬼・クリーチャー・トークンを1体生成する。</v>
      </c>
      <c r="O85" t="s">
        <v>24</v>
      </c>
      <c r="Q85" s="4" t="s">
        <v>40</v>
      </c>
      <c r="R85" s="12" t="str">
        <f>INDEX(AZ:AZ,W80+1)</f>
        <v>When this creature enters the battlefield, create a 1/1 Vampire token with lifelink.</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4"/>
        <v>|英テキスト|&gt;|&gt;|&gt;|&gt;|When this creature enters the battlefield, create a 1/1 Vampire token with lifelink.|</v>
      </c>
      <c r="B86" t="s">
        <v>165</v>
      </c>
      <c r="C86" t="s">
        <v>24</v>
      </c>
      <c r="D86" s="1" t="s">
        <v>26</v>
      </c>
      <c r="E86" t="s">
        <v>24</v>
      </c>
      <c r="F86" s="1" t="s">
        <v>4</v>
      </c>
      <c r="G86" t="s">
        <v>24</v>
      </c>
      <c r="H86" s="1" t="s">
        <v>4</v>
      </c>
      <c r="I86" t="s">
        <v>24</v>
      </c>
      <c r="J86" s="1" t="s">
        <v>4</v>
      </c>
      <c r="K86" t="s">
        <v>24</v>
      </c>
      <c r="L86" s="1" t="s">
        <v>4</v>
      </c>
      <c r="M86" t="s">
        <v>24</v>
      </c>
      <c r="N86" t="str">
        <f>IF(T85="","",T85&amp;"&amp;br;")&amp;IF(R85=0,"",R85)</f>
        <v>When this creature enters the battlefield, create a 1/1 Vampire token with lifelink.</v>
      </c>
      <c r="O86" t="s">
        <v>24</v>
      </c>
      <c r="Q86" s="6" t="s">
        <v>41</v>
      </c>
      <c r="R86" s="12" t="str">
        <f>IF(INDEX(AS:AS,W80+1)="",0,INDEX(AS:AS,W80+1)&amp;"/"&amp;INDEX(AT:AT,W80+1))</f>
        <v>3/2</v>
      </c>
      <c r="S86" s="16"/>
      <c r="T86" s="16"/>
      <c r="U86" s="16"/>
      <c r="V86" s="17"/>
      <c r="W86" s="10"/>
      <c r="X86" s="6"/>
      <c r="Y86" s="5"/>
      <c r="Z86" s="5"/>
      <c r="AA86" s="30"/>
      <c r="BA86" s="31" t="s">
        <v>165</v>
      </c>
      <c r="BB86">
        <v>85</v>
      </c>
      <c r="BC86" t="s">
        <v>649</v>
      </c>
      <c r="BD86" t="s">
        <v>30</v>
      </c>
      <c r="BE86" t="s">
        <v>466</v>
      </c>
    </row>
    <row r="87" spans="1:57" x14ac:dyDescent="0.15">
      <c r="A87" t="str">
        <f t="shared" si="64"/>
        <v>|PT|&gt;|3/2|シールド数|&gt;||</v>
      </c>
      <c r="B87" t="s">
        <v>165</v>
      </c>
      <c r="C87" t="s">
        <v>24</v>
      </c>
      <c r="D87" t="s">
        <v>13</v>
      </c>
      <c r="E87" t="s">
        <v>24</v>
      </c>
      <c r="F87" t="s">
        <v>4</v>
      </c>
      <c r="G87" t="s">
        <v>24</v>
      </c>
      <c r="H87" t="str">
        <f t="shared" ref="H87" si="77">IF(R86=0,"",R86)</f>
        <v>3/2</v>
      </c>
      <c r="I87" t="s">
        <v>24</v>
      </c>
      <c r="J87" t="s">
        <v>14</v>
      </c>
      <c r="K87" t="s">
        <v>24</v>
      </c>
      <c r="L87" t="s">
        <v>4</v>
      </c>
      <c r="M87" t="s">
        <v>24</v>
      </c>
      <c r="N87" t="str">
        <f t="shared" ref="N87" si="78">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4"/>
        <v>&amp;br;&amp;br;</v>
      </c>
      <c r="B88" t="s">
        <v>165</v>
      </c>
      <c r="C88" t="s">
        <v>158</v>
      </c>
      <c r="R88"/>
      <c r="S88"/>
      <c r="T88"/>
      <c r="U88"/>
      <c r="V88"/>
      <c r="BA88" s="31" t="s">
        <v>165</v>
      </c>
      <c r="BB88">
        <v>87</v>
      </c>
      <c r="BC88" t="s">
        <v>651</v>
      </c>
      <c r="BD88" t="s">
        <v>30</v>
      </c>
      <c r="BE88" t="s">
        <v>468</v>
      </c>
    </row>
    <row r="89" spans="1:57" x14ac:dyDescent="0.15">
      <c r="A89" t="str">
        <f t="shared" si="64"/>
        <v>*情報</v>
      </c>
      <c r="B89" t="s">
        <v>165</v>
      </c>
      <c r="C89" t="s">
        <v>865</v>
      </c>
      <c r="R89"/>
      <c r="S89"/>
      <c r="T89"/>
      <c r="U89"/>
      <c r="V89"/>
      <c r="BA89" s="31" t="s">
        <v>165</v>
      </c>
      <c r="BB89">
        <v>88</v>
      </c>
      <c r="BC89" t="s">
        <v>652</v>
      </c>
      <c r="BD89" t="s">
        <v>30</v>
      </c>
      <c r="BE89" t="s">
        <v>469</v>
      </c>
    </row>
    <row r="90" spans="1:57" x14ac:dyDescent="0.15">
      <c r="A90" t="str">
        <f t="shared" si="64"/>
        <v>&amp;br;&amp;br;</v>
      </c>
      <c r="B90" t="s">
        <v>165</v>
      </c>
      <c r="C90" t="s">
        <v>158</v>
      </c>
      <c r="R90"/>
      <c r="S90"/>
      <c r="T90"/>
      <c r="U90"/>
      <c r="V90"/>
      <c r="BA90" s="31" t="s">
        <v>165</v>
      </c>
      <c r="BB90">
        <v>89</v>
      </c>
      <c r="BC90" t="s">
        <v>653</v>
      </c>
      <c r="BD90" t="s">
        <v>30</v>
      </c>
      <c r="BE90" t="s">
        <v>470</v>
      </c>
    </row>
    <row r="91" spans="1:57" x14ac:dyDescent="0.15">
      <c r="A91" t="str">
        <f t="shared" si="64"/>
        <v>#back(text=戻る,left)</v>
      </c>
      <c r="B91" t="s">
        <v>165</v>
      </c>
      <c r="C91" t="s">
        <v>159</v>
      </c>
      <c r="R91"/>
      <c r="S91"/>
      <c r="T91"/>
      <c r="U91"/>
      <c r="V91"/>
      <c r="BA91" s="31" t="s">
        <v>165</v>
      </c>
      <c r="BB91">
        <v>90</v>
      </c>
      <c r="BC91" t="s">
        <v>654</v>
      </c>
      <c r="BD91" t="s">
        <v>30</v>
      </c>
      <c r="BE91" t="s">
        <v>471</v>
      </c>
    </row>
    <row r="92" spans="1:57" x14ac:dyDescent="0.15">
      <c r="A92" t="str">
        <f t="shared" si="64"/>
        <v>&amp;br;</v>
      </c>
      <c r="B92" t="s">
        <v>165</v>
      </c>
      <c r="C92" t="s">
        <v>1</v>
      </c>
      <c r="R92"/>
      <c r="S92"/>
      <c r="T92"/>
      <c r="U92"/>
      <c r="V92"/>
      <c r="BA92" s="31" t="s">
        <v>165</v>
      </c>
      <c r="BB92">
        <v>91</v>
      </c>
      <c r="BC92" t="s">
        <v>655</v>
      </c>
      <c r="BD92" t="s">
        <v>30</v>
      </c>
      <c r="BE92" t="s">
        <v>472</v>
      </c>
    </row>
    <row r="93" spans="1:57" x14ac:dyDescent="0.15">
      <c r="A93" t="str">
        <f t="shared" si="64"/>
        <v>#comment(above,nsize=[15],size=[30],num=[10])</v>
      </c>
      <c r="B93" t="s">
        <v>165</v>
      </c>
      <c r="C93" t="s">
        <v>160</v>
      </c>
      <c r="R93"/>
      <c r="S93"/>
      <c r="T93"/>
      <c r="U93"/>
      <c r="V93"/>
      <c r="BA93" s="31" t="s">
        <v>165</v>
      </c>
      <c r="BB93">
        <v>92</v>
      </c>
      <c r="BC93" t="s">
        <v>656</v>
      </c>
      <c r="BD93" t="s">
        <v>30</v>
      </c>
      <c r="BE93" t="s">
        <v>417</v>
      </c>
    </row>
    <row r="94" spans="1:57" x14ac:dyDescent="0.15">
      <c r="A94" t="str">
        <f t="shared" si="64"/>
        <v>&amp;br;&amp;br;</v>
      </c>
      <c r="B94" t="s">
        <v>165</v>
      </c>
      <c r="C94" t="s">
        <v>158</v>
      </c>
      <c r="R94"/>
      <c r="S94"/>
      <c r="T94"/>
      <c r="U94"/>
      <c r="V94"/>
      <c r="BA94" s="31" t="s">
        <v>165</v>
      </c>
      <c r="BB94">
        <v>93</v>
      </c>
      <c r="BC94" t="s">
        <v>657</v>
      </c>
      <c r="BD94" t="s">
        <v>30</v>
      </c>
      <c r="BE94" t="s">
        <v>473</v>
      </c>
    </row>
    <row r="95" spans="1:57" x14ac:dyDescent="0.15">
      <c r="A95" t="str">
        <f t="shared" si="64"/>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4"/>
        <v>*不動のアルマサウルス/Steadfast Armasaur</v>
      </c>
      <c r="B96" t="s">
        <v>165</v>
      </c>
      <c r="C96" t="str">
        <f t="shared" ref="C96" si="79">"*"&amp;R96&amp;"/"&amp;T96</f>
        <v>*不動のアルマサウルス/Steadfast Armasaur</v>
      </c>
      <c r="Q96" s="6" t="s">
        <v>34</v>
      </c>
      <c r="R96" s="12" t="str">
        <f>INDEX(AI:AI,W95+1)</f>
        <v>不動のアルマサウルス</v>
      </c>
      <c r="S96" s="16" t="s">
        <v>35</v>
      </c>
      <c r="T96" s="12" t="str">
        <f>INDEX(AJ:AJ,W95+1)</f>
        <v>Steadfast Armasaur</v>
      </c>
      <c r="U96" s="16"/>
      <c r="V96" s="17"/>
      <c r="W96" s="9"/>
      <c r="X96" s="6"/>
      <c r="Y96" s="5"/>
      <c r="Z96" s="5"/>
      <c r="AA96" s="30"/>
      <c r="BA96" s="31" t="s">
        <v>165</v>
      </c>
      <c r="BB96">
        <v>95</v>
      </c>
      <c r="BC96" t="s">
        <v>659</v>
      </c>
      <c r="BD96" t="s">
        <v>30</v>
      </c>
      <c r="BE96" t="s">
        <v>474</v>
      </c>
    </row>
    <row r="97" spans="1:57" x14ac:dyDescent="0.15">
      <c r="A97" t="str">
        <f t="shared" si="64"/>
        <v>|LEFT:80|LEFT:100|LEFT:100|LEFT:100|LEFT:100|LEFT:100|c</v>
      </c>
      <c r="B97" t="s">
        <v>165</v>
      </c>
      <c r="C97" t="s">
        <v>24</v>
      </c>
      <c r="D97" s="2" t="str">
        <f t="shared" ref="D97" si="80">$Q$1</f>
        <v>LEFT:80</v>
      </c>
      <c r="E97" s="2" t="s">
        <v>24</v>
      </c>
      <c r="F97" s="2" t="str">
        <f t="shared" ref="F97" si="81">$R$1</f>
        <v>LEFT:100</v>
      </c>
      <c r="G97" s="2" t="s">
        <v>24</v>
      </c>
      <c r="H97" s="2" t="str">
        <f t="shared" ref="H97" si="82">$R$1</f>
        <v>LEFT:100</v>
      </c>
      <c r="I97" s="2" t="s">
        <v>24</v>
      </c>
      <c r="J97" s="2" t="str">
        <f t="shared" ref="J97" si="83">$R$1</f>
        <v>LEFT:100</v>
      </c>
      <c r="K97" s="2" t="s">
        <v>24</v>
      </c>
      <c r="L97" s="2" t="str">
        <f t="shared" ref="L97" si="84">$R$1</f>
        <v>LEFT:100</v>
      </c>
      <c r="M97" s="2" t="s">
        <v>24</v>
      </c>
      <c r="N97" s="2" t="str">
        <f t="shared" ref="N97" si="85">$R$1</f>
        <v>LEFT:100</v>
      </c>
      <c r="O97" t="s">
        <v>24</v>
      </c>
      <c r="P97" t="s">
        <v>138</v>
      </c>
      <c r="Q97" s="4" t="s">
        <v>44</v>
      </c>
      <c r="R97" s="12" t="str">
        <f>INDEX(AF:AF,W95+1)</f>
        <v>白</v>
      </c>
      <c r="S97" s="18" t="s">
        <v>46</v>
      </c>
      <c r="T97" s="12" t="str">
        <f>INDEX(AG:AG,W95+1)</f>
        <v>コモン</v>
      </c>
      <c r="U97" s="18" t="s">
        <v>36</v>
      </c>
      <c r="V97" s="12">
        <f>INDEX(AH:AH,W95+1)</f>
        <v>17</v>
      </c>
      <c r="W97" s="10"/>
      <c r="X97" s="12" t="str">
        <f>INDEX(AO:AO,W95+1)</f>
        <v xml:space="preserve">警戒  </v>
      </c>
      <c r="Y97" s="5"/>
      <c r="Z97" s="5"/>
      <c r="AA97" s="30"/>
      <c r="BA97" s="31" t="s">
        <v>165</v>
      </c>
      <c r="BB97">
        <v>96</v>
      </c>
      <c r="BC97" t="s">
        <v>660</v>
      </c>
      <c r="BD97" t="s">
        <v>30</v>
      </c>
      <c r="BE97" t="s">
        <v>475</v>
      </c>
    </row>
    <row r="98" spans="1:57" x14ac:dyDescent="0.15">
      <c r="A98" t="str">
        <f t="shared" si="64"/>
        <v>|色|白|レアリティ|コモン|マナコスト|17|</v>
      </c>
      <c r="B98" t="s">
        <v>165</v>
      </c>
      <c r="C98" t="s">
        <v>24</v>
      </c>
      <c r="D98" s="1" t="s">
        <v>5</v>
      </c>
      <c r="E98" t="s">
        <v>24</v>
      </c>
      <c r="F98" t="str">
        <f t="shared" ref="F98:F99" si="86">IF(R97=0,"",R97)</f>
        <v>白</v>
      </c>
      <c r="G98" t="s">
        <v>24</v>
      </c>
      <c r="H98" s="1" t="s">
        <v>6</v>
      </c>
      <c r="I98" t="s">
        <v>24</v>
      </c>
      <c r="J98" t="str">
        <f t="shared" ref="J98:J99" si="87">IF(T97=0,"",T97)</f>
        <v>コモン</v>
      </c>
      <c r="K98" t="s">
        <v>24</v>
      </c>
      <c r="L98" s="1" t="s">
        <v>8</v>
      </c>
      <c r="M98" t="s">
        <v>24</v>
      </c>
      <c r="N98">
        <f t="shared" ref="N98:N99" si="88">IF(V97=0,"",V97)</f>
        <v>17</v>
      </c>
      <c r="O98" t="s">
        <v>24</v>
      </c>
      <c r="Q98" s="6" t="s">
        <v>37</v>
      </c>
      <c r="R98" s="12" t="str">
        <f>INDEX(AK:AK,W95+1)</f>
        <v>クリーチャー</v>
      </c>
      <c r="S98" s="18" t="s">
        <v>38</v>
      </c>
      <c r="T98" s="12" t="str">
        <f>INDEX(AL:AL,W95+1)</f>
        <v>恐竜</v>
      </c>
      <c r="U98" s="12">
        <f>INDEX(AM:AM,W95+1)</f>
        <v>0</v>
      </c>
      <c r="V98" s="12">
        <f>INDEX(AN:AN,W95+1)</f>
        <v>0</v>
      </c>
      <c r="W98" s="10"/>
      <c r="X98" s="12" t="str">
        <f>INDEX(AU:AU,W95+1)</f>
        <v>警戒</v>
      </c>
      <c r="Y98" s="12" t="str">
        <f>INDEX(AV:AV,W95+1)</f>
        <v xml:space="preserve"> </v>
      </c>
      <c r="Z98" s="12" t="str">
        <f>INDEX(AW:AW,W95+1)</f>
        <v/>
      </c>
      <c r="AA98" s="12">
        <f>INDEX(AX:AX,W95+1)</f>
        <v>0</v>
      </c>
      <c r="BA98" s="31" t="s">
        <v>165</v>
      </c>
      <c r="BB98">
        <v>97</v>
      </c>
      <c r="BC98" t="s">
        <v>661</v>
      </c>
      <c r="BD98" t="s">
        <v>30</v>
      </c>
      <c r="BE98" t="s">
        <v>476</v>
      </c>
    </row>
    <row r="99" spans="1:57" x14ac:dyDescent="0.15">
      <c r="A99" t="str">
        <f t="shared" si="64"/>
        <v>|種別|クリーチャー|サブタイプ|恐竜|||</v>
      </c>
      <c r="B99" t="s">
        <v>165</v>
      </c>
      <c r="C99" t="s">
        <v>24</v>
      </c>
      <c r="D99" s="1" t="s">
        <v>9</v>
      </c>
      <c r="E99" t="s">
        <v>24</v>
      </c>
      <c r="F99" t="str">
        <f t="shared" si="86"/>
        <v>クリーチャー</v>
      </c>
      <c r="G99" t="s">
        <v>24</v>
      </c>
      <c r="H99" s="1" t="s">
        <v>11</v>
      </c>
      <c r="I99" t="s">
        <v>24</v>
      </c>
      <c r="J99" t="str">
        <f t="shared" si="87"/>
        <v>恐竜</v>
      </c>
      <c r="K99" t="s">
        <v>24</v>
      </c>
      <c r="L99" t="str">
        <f t="shared" ref="L99" si="89">IF(U98=0,"",U98)</f>
        <v/>
      </c>
      <c r="M99" t="s">
        <v>24</v>
      </c>
      <c r="N99" t="str">
        <f t="shared" si="88"/>
        <v/>
      </c>
      <c r="O99" t="s">
        <v>24</v>
      </c>
      <c r="Q99" s="6" t="s">
        <v>39</v>
      </c>
      <c r="R99" s="12" t="str">
        <f>INDEX(AY:AY,W95+1)</f>
        <v>警戒  &amp;br;ジェム2個を起動する：対戦相手がコントロールする、ディフェンダーか警戒か到達を持つ最初のクリーチャーに、これのタフネスに等しい点数のダメージを与える。</v>
      </c>
      <c r="S99" s="16"/>
      <c r="T99" s="16"/>
      <c r="U99" s="16"/>
      <c r="V99" s="17"/>
      <c r="W99" s="10"/>
      <c r="X99" s="36"/>
      <c r="Y99" s="36"/>
      <c r="Z99" s="36"/>
      <c r="AA99" s="25"/>
      <c r="BA99" s="31" t="s">
        <v>165</v>
      </c>
      <c r="BB99">
        <v>98</v>
      </c>
      <c r="BC99" t="s">
        <v>662</v>
      </c>
      <c r="BD99" t="s">
        <v>30</v>
      </c>
      <c r="BE99" t="s">
        <v>477</v>
      </c>
    </row>
    <row r="100" spans="1:57" x14ac:dyDescent="0.15">
      <c r="A100" t="str">
        <f t="shared" si="64"/>
        <v>|テキスト|&gt;|&gt;|&gt;|&gt;|警戒  &amp;br;ジェム2個を起動する：対戦相手がコントロールする、ディフェンダーか警戒か到達を持つ最初のクリーチャーに、これのタフネスに等しい点数のダメージを与える。|</v>
      </c>
      <c r="B100" t="s">
        <v>165</v>
      </c>
      <c r="C100" t="s">
        <v>24</v>
      </c>
      <c r="D100" s="1" t="s">
        <v>12</v>
      </c>
      <c r="E100" t="s">
        <v>24</v>
      </c>
      <c r="F100" s="1" t="s">
        <v>4</v>
      </c>
      <c r="G100" t="s">
        <v>24</v>
      </c>
      <c r="H100" s="1" t="s">
        <v>4</v>
      </c>
      <c r="I100" t="s">
        <v>24</v>
      </c>
      <c r="J100" s="1" t="s">
        <v>4</v>
      </c>
      <c r="K100" t="s">
        <v>24</v>
      </c>
      <c r="L100" s="1" t="s">
        <v>4</v>
      </c>
      <c r="M100" t="s">
        <v>24</v>
      </c>
      <c r="N100" t="str">
        <f t="shared" ref="N100" si="90">IF(R99=0,"",R99)</f>
        <v>警戒  &amp;br;ジェム2個を起動する：対戦相手がコントロールする、ディフェンダーか警戒か到達を持つ最初のクリーチャーに、これのタフネスに等しい点数のダメージを与える。</v>
      </c>
      <c r="O100" t="s">
        <v>24</v>
      </c>
      <c r="Q100" s="4" t="s">
        <v>40</v>
      </c>
      <c r="R100" s="12" t="str">
        <f>INDEX(AZ:AZ,W95+1)</f>
        <v>Activate 2: Deals damage equal to its Toughness to the first creature your opponent controls with Defender, Vigilance or Reach.</v>
      </c>
      <c r="S100" s="16" t="s">
        <v>51</v>
      </c>
      <c r="T100" s="12" t="str">
        <f>IF(X100="","",X100&amp;IF(Y100="",""," "&amp;Y100)&amp;IF(Z100="",""," "&amp;Z100)&amp;IF(AA100="",""," "&amp;AA100))</f>
        <v xml:space="preserve">Vigiliance  </v>
      </c>
      <c r="U100" s="16"/>
      <c r="V100" s="17"/>
      <c r="W100" s="10" t="s">
        <v>342</v>
      </c>
      <c r="X100" s="6" t="str">
        <f>IF(ISERROR(IF(LEN(X99)&gt;1,X99,VLOOKUP(X98,$AC:$AD,2,FALSE))),"",IF(LEN(X99)&gt;1,X99,VLOOKUP(X98,$AC:$AD,2,FALSE)))</f>
        <v>Vigiliance</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4"/>
        <v>|英テキスト|&gt;|&gt;|&gt;|&gt;|Vigiliance  &amp;br;Activate 2: Deals damage equal to its Toughness to the first creature your opponent controls with Defender, Vigilance or Reach.|</v>
      </c>
      <c r="B101" t="s">
        <v>165</v>
      </c>
      <c r="C101" t="s">
        <v>24</v>
      </c>
      <c r="D101" s="1" t="s">
        <v>26</v>
      </c>
      <c r="E101" t="s">
        <v>24</v>
      </c>
      <c r="F101" s="1" t="s">
        <v>4</v>
      </c>
      <c r="G101" t="s">
        <v>24</v>
      </c>
      <c r="H101" s="1" t="s">
        <v>4</v>
      </c>
      <c r="I101" t="s">
        <v>24</v>
      </c>
      <c r="J101" s="1" t="s">
        <v>4</v>
      </c>
      <c r="K101" t="s">
        <v>24</v>
      </c>
      <c r="L101" s="1" t="s">
        <v>4</v>
      </c>
      <c r="M101" t="s">
        <v>24</v>
      </c>
      <c r="N101" t="str">
        <f t="shared" ref="N101" si="91">IF(T100="","",T100&amp;"&amp;br;")&amp;IF(R100=0,"",R100)</f>
        <v>Vigiliance  &amp;br;Activate 2: Deals damage equal to its Toughness to the first creature your opponent controls with Defender, Vigilance or Reach.</v>
      </c>
      <c r="O101" t="s">
        <v>24</v>
      </c>
      <c r="Q101" s="6" t="s">
        <v>41</v>
      </c>
      <c r="R101" s="12" t="str">
        <f>IF(INDEX(AS:AS,W95+1)="",0,INDEX(AS:AS,W95+1)&amp;"/"&amp;INDEX(AT:AT,W95+1))</f>
        <v>3/3</v>
      </c>
      <c r="S101" s="16"/>
      <c r="T101" s="16"/>
      <c r="U101" s="16"/>
      <c r="V101" s="17"/>
      <c r="W101" s="10"/>
      <c r="X101" s="6"/>
      <c r="Y101" s="5"/>
      <c r="Z101" s="5"/>
      <c r="AA101" s="30"/>
      <c r="BA101" s="31" t="s">
        <v>165</v>
      </c>
      <c r="BB101">
        <v>100</v>
      </c>
      <c r="BC101" t="s">
        <v>664</v>
      </c>
      <c r="BD101" t="s">
        <v>30</v>
      </c>
      <c r="BE101" t="s">
        <v>479</v>
      </c>
    </row>
    <row r="102" spans="1:57" x14ac:dyDescent="0.15">
      <c r="A102" t="str">
        <f t="shared" si="64"/>
        <v>|PT|&gt;|3/3|シールド数|&gt;||</v>
      </c>
      <c r="B102" t="s">
        <v>165</v>
      </c>
      <c r="C102" t="s">
        <v>24</v>
      </c>
      <c r="D102" t="s">
        <v>13</v>
      </c>
      <c r="E102" t="s">
        <v>24</v>
      </c>
      <c r="F102" t="s">
        <v>4</v>
      </c>
      <c r="G102" t="s">
        <v>24</v>
      </c>
      <c r="H102" t="str">
        <f t="shared" ref="H102" si="92">IF(R101=0,"",R101)</f>
        <v>3/3</v>
      </c>
      <c r="I102" t="s">
        <v>24</v>
      </c>
      <c r="J102" t="s">
        <v>14</v>
      </c>
      <c r="K102" t="s">
        <v>24</v>
      </c>
      <c r="L102" t="s">
        <v>4</v>
      </c>
      <c r="M102" t="s">
        <v>24</v>
      </c>
      <c r="N102" t="str">
        <f t="shared" ref="N102" si="93">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4"/>
        <v>&amp;br;&amp;br;</v>
      </c>
      <c r="B103" t="s">
        <v>165</v>
      </c>
      <c r="C103" t="s">
        <v>158</v>
      </c>
      <c r="R103"/>
      <c r="S103"/>
      <c r="T103"/>
      <c r="U103"/>
      <c r="V103"/>
      <c r="BA103" s="31" t="s">
        <v>165</v>
      </c>
      <c r="BB103">
        <v>102</v>
      </c>
      <c r="BC103" t="s">
        <v>666</v>
      </c>
      <c r="BD103" t="s">
        <v>30</v>
      </c>
      <c r="BE103" t="s">
        <v>481</v>
      </c>
    </row>
    <row r="104" spans="1:57" x14ac:dyDescent="0.15">
      <c r="A104" t="str">
        <f t="shared" si="64"/>
        <v>*情報</v>
      </c>
      <c r="B104" t="s">
        <v>165</v>
      </c>
      <c r="C104" t="s">
        <v>865</v>
      </c>
      <c r="R104"/>
      <c r="S104"/>
      <c r="T104"/>
      <c r="U104"/>
      <c r="V104"/>
      <c r="BA104" s="31" t="s">
        <v>165</v>
      </c>
      <c r="BB104">
        <v>103</v>
      </c>
      <c r="BC104" t="s">
        <v>667</v>
      </c>
      <c r="BD104" t="s">
        <v>30</v>
      </c>
      <c r="BE104" t="s">
        <v>25</v>
      </c>
    </row>
    <row r="105" spans="1:57" x14ac:dyDescent="0.15">
      <c r="A105" t="str">
        <f t="shared" si="64"/>
        <v>&amp;br;&amp;br;</v>
      </c>
      <c r="B105" t="s">
        <v>165</v>
      </c>
      <c r="C105" t="s">
        <v>158</v>
      </c>
      <c r="R105"/>
      <c r="S105"/>
      <c r="T105"/>
      <c r="U105"/>
      <c r="V105"/>
      <c r="BA105" s="31" t="s">
        <v>165</v>
      </c>
      <c r="BB105">
        <v>104</v>
      </c>
      <c r="BC105" t="s">
        <v>668</v>
      </c>
      <c r="BD105" t="s">
        <v>30</v>
      </c>
      <c r="BE105" t="s">
        <v>482</v>
      </c>
    </row>
    <row r="106" spans="1:57" x14ac:dyDescent="0.15">
      <c r="A106" t="str">
        <f t="shared" si="64"/>
        <v>#back(text=戻る,left)</v>
      </c>
      <c r="B106" t="s">
        <v>165</v>
      </c>
      <c r="C106" t="s">
        <v>159</v>
      </c>
      <c r="R106"/>
      <c r="S106"/>
      <c r="T106"/>
      <c r="U106"/>
      <c r="V106"/>
      <c r="BA106" s="31" t="s">
        <v>165</v>
      </c>
      <c r="BB106">
        <v>105</v>
      </c>
      <c r="BC106" t="s">
        <v>669</v>
      </c>
      <c r="BD106" t="s">
        <v>30</v>
      </c>
      <c r="BE106" t="s">
        <v>483</v>
      </c>
    </row>
    <row r="107" spans="1:57" x14ac:dyDescent="0.15">
      <c r="A107" t="str">
        <f t="shared" si="64"/>
        <v>&amp;br;</v>
      </c>
      <c r="B107" t="s">
        <v>165</v>
      </c>
      <c r="C107" t="s">
        <v>1</v>
      </c>
      <c r="R107"/>
      <c r="S107"/>
      <c r="T107"/>
      <c r="U107"/>
      <c r="V107"/>
      <c r="BA107" s="31" t="s">
        <v>165</v>
      </c>
      <c r="BB107">
        <v>106</v>
      </c>
      <c r="BC107" t="s">
        <v>670</v>
      </c>
      <c r="BD107" t="s">
        <v>30</v>
      </c>
      <c r="BE107" t="s">
        <v>484</v>
      </c>
    </row>
    <row r="108" spans="1:57" x14ac:dyDescent="0.15">
      <c r="A108" t="str">
        <f t="shared" si="64"/>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4"/>
        <v>&amp;br;&amp;br;</v>
      </c>
      <c r="B109" t="s">
        <v>165</v>
      </c>
      <c r="C109" t="s">
        <v>158</v>
      </c>
      <c r="R109"/>
      <c r="S109"/>
      <c r="T109"/>
      <c r="U109"/>
      <c r="V109"/>
      <c r="BA109" s="31" t="s">
        <v>165</v>
      </c>
      <c r="BB109">
        <v>108</v>
      </c>
      <c r="BC109" t="s">
        <v>672</v>
      </c>
      <c r="BD109" t="s">
        <v>30</v>
      </c>
      <c r="BE109" t="s">
        <v>428</v>
      </c>
    </row>
    <row r="110" spans="1:57" x14ac:dyDescent="0.15">
      <c r="A110" t="str">
        <f t="shared" si="64"/>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4"/>
        <v>*縄張り持ちの槌頭/Territorial Hammerskull</v>
      </c>
      <c r="B111" t="s">
        <v>165</v>
      </c>
      <c r="C111" t="str">
        <f t="shared" ref="C111" si="94">"*"&amp;R111&amp;"/"&amp;T111</f>
        <v>*縄張り持ちの槌頭/Territorial Hammerskull</v>
      </c>
      <c r="Q111" s="6" t="s">
        <v>34</v>
      </c>
      <c r="R111" s="12" t="str">
        <f>INDEX(AI:AI,W110+1)</f>
        <v>縄張り持ちの槌頭</v>
      </c>
      <c r="S111" s="16" t="s">
        <v>35</v>
      </c>
      <c r="T111" s="12" t="str">
        <f>INDEX(AJ:AJ,W110+1)</f>
        <v>Territorial Hammerskull</v>
      </c>
      <c r="U111" s="16"/>
      <c r="V111" s="17"/>
      <c r="W111" s="9"/>
      <c r="X111" s="6"/>
      <c r="Y111" s="5"/>
      <c r="Z111" s="5"/>
      <c r="AA111" s="30"/>
      <c r="BA111" s="31" t="s">
        <v>165</v>
      </c>
      <c r="BB111">
        <v>110</v>
      </c>
      <c r="BC111" t="s">
        <v>674</v>
      </c>
      <c r="BD111" t="s">
        <v>30</v>
      </c>
      <c r="BE111" t="s">
        <v>487</v>
      </c>
    </row>
    <row r="112" spans="1:57" x14ac:dyDescent="0.15">
      <c r="A112" t="str">
        <f t="shared" si="64"/>
        <v>|LEFT:80|LEFT:100|LEFT:100|LEFT:100|LEFT:100|LEFT:100|c</v>
      </c>
      <c r="B112" t="s">
        <v>165</v>
      </c>
      <c r="C112" t="s">
        <v>24</v>
      </c>
      <c r="D112" s="2" t="str">
        <f t="shared" ref="D112" si="95">$Q$1</f>
        <v>LEFT:80</v>
      </c>
      <c r="E112" s="2" t="s">
        <v>24</v>
      </c>
      <c r="F112" s="2" t="str">
        <f t="shared" ref="F112" si="96">$R$1</f>
        <v>LEFT:100</v>
      </c>
      <c r="G112" s="2" t="s">
        <v>24</v>
      </c>
      <c r="H112" s="2" t="str">
        <f t="shared" ref="H112" si="97">$R$1</f>
        <v>LEFT:100</v>
      </c>
      <c r="I112" s="2" t="s">
        <v>24</v>
      </c>
      <c r="J112" s="2" t="str">
        <f t="shared" ref="J112" si="98">$R$1</f>
        <v>LEFT:100</v>
      </c>
      <c r="K112" s="2" t="s">
        <v>24</v>
      </c>
      <c r="L112" s="2" t="str">
        <f t="shared" ref="L112" si="99">$R$1</f>
        <v>LEFT:100</v>
      </c>
      <c r="M112" s="2" t="s">
        <v>24</v>
      </c>
      <c r="N112" s="2" t="str">
        <f t="shared" ref="N112" si="100">$R$1</f>
        <v>LEFT:100</v>
      </c>
      <c r="O112" t="s">
        <v>24</v>
      </c>
      <c r="P112" t="s">
        <v>138</v>
      </c>
      <c r="Q112" s="4" t="s">
        <v>44</v>
      </c>
      <c r="R112" s="12" t="str">
        <f>INDEX(AF:AF,W110+1)</f>
        <v>白</v>
      </c>
      <c r="S112" s="18" t="s">
        <v>46</v>
      </c>
      <c r="T112" s="12" t="str">
        <f>INDEX(AG:AG,W110+1)</f>
        <v>コモン</v>
      </c>
      <c r="U112" s="18" t="s">
        <v>36</v>
      </c>
      <c r="V112" s="12">
        <f>INDEX(AH:AH,W110+1)</f>
        <v>9</v>
      </c>
      <c r="W112" s="10"/>
      <c r="X112" s="12" t="str">
        <f>INDEX(AO:AO,W110+1)</f>
        <v>このクリーチャーが攻撃するたび、ターン終了時まで、対戦相手がコントロールする最初のクリーチャーを無効化する。</v>
      </c>
      <c r="Y112" s="5"/>
      <c r="Z112" s="5"/>
      <c r="AA112" s="30"/>
      <c r="BA112" s="31" t="s">
        <v>165</v>
      </c>
      <c r="BB112">
        <v>111</v>
      </c>
      <c r="BC112" t="s">
        <v>675</v>
      </c>
      <c r="BD112" t="s">
        <v>30</v>
      </c>
      <c r="BE112" t="s">
        <v>488</v>
      </c>
    </row>
    <row r="113" spans="1:57" x14ac:dyDescent="0.15">
      <c r="A113" t="str">
        <f t="shared" si="64"/>
        <v>|色|白|レアリティ|コモン|マナコスト|9|</v>
      </c>
      <c r="B113" t="s">
        <v>165</v>
      </c>
      <c r="C113" t="s">
        <v>24</v>
      </c>
      <c r="D113" s="1" t="s">
        <v>5</v>
      </c>
      <c r="E113" t="s">
        <v>24</v>
      </c>
      <c r="F113" t="str">
        <f t="shared" ref="F113:F114" si="101">IF(R112=0,"",R112)</f>
        <v>白</v>
      </c>
      <c r="G113" t="s">
        <v>24</v>
      </c>
      <c r="H113" s="1" t="s">
        <v>6</v>
      </c>
      <c r="I113" t="s">
        <v>24</v>
      </c>
      <c r="J113" t="str">
        <f t="shared" ref="J113:J114" si="102">IF(T112=0,"",T112)</f>
        <v>コモン</v>
      </c>
      <c r="K113" t="s">
        <v>24</v>
      </c>
      <c r="L113" s="1" t="s">
        <v>8</v>
      </c>
      <c r="M113" t="s">
        <v>24</v>
      </c>
      <c r="N113">
        <f t="shared" ref="N113:N114" si="103">IF(V112=0,"",V112)</f>
        <v>9</v>
      </c>
      <c r="O113" t="s">
        <v>24</v>
      </c>
      <c r="Q113" s="6" t="s">
        <v>37</v>
      </c>
      <c r="R113" s="12" t="str">
        <f>INDEX(AK:AK,W110+1)</f>
        <v>クリーチャー</v>
      </c>
      <c r="S113" s="18" t="s">
        <v>38</v>
      </c>
      <c r="T113" s="12" t="str">
        <f>INDEX(AL:AL,W110+1)</f>
        <v>恐竜</v>
      </c>
      <c r="U113" s="12">
        <f>INDEX(AM:AM,W110+1)</f>
        <v>0</v>
      </c>
      <c r="V113" s="12">
        <f>INDEX(AN:AN,W110+1)</f>
        <v>0</v>
      </c>
      <c r="W113" s="10"/>
      <c r="X113" s="12" t="str">
        <f>INDEX(AU:AU,W110+1)</f>
        <v>この</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4"/>
        <v>|種別|クリーチャー|サブタイプ|恐竜|||</v>
      </c>
      <c r="B114" t="s">
        <v>165</v>
      </c>
      <c r="C114" t="s">
        <v>24</v>
      </c>
      <c r="D114" s="1" t="s">
        <v>9</v>
      </c>
      <c r="E114" t="s">
        <v>24</v>
      </c>
      <c r="F114" t="str">
        <f t="shared" si="101"/>
        <v>クリーチャー</v>
      </c>
      <c r="G114" t="s">
        <v>24</v>
      </c>
      <c r="H114" s="1" t="s">
        <v>11</v>
      </c>
      <c r="I114" t="s">
        <v>24</v>
      </c>
      <c r="J114" t="str">
        <f t="shared" si="102"/>
        <v>恐竜</v>
      </c>
      <c r="K114" t="s">
        <v>24</v>
      </c>
      <c r="L114" t="str">
        <f t="shared" ref="L114" si="104">IF(U113=0,"",U113)</f>
        <v/>
      </c>
      <c r="M114" t="s">
        <v>24</v>
      </c>
      <c r="N114" t="str">
        <f t="shared" si="103"/>
        <v/>
      </c>
      <c r="O114" t="s">
        <v>24</v>
      </c>
      <c r="Q114" s="6" t="s">
        <v>39</v>
      </c>
      <c r="R114" s="12" t="str">
        <f>INDEX(AY:AY,W110+1)</f>
        <v>このクリーチャーが攻撃するたび、ターン終了時まで、対戦相手がコントロールする最初のクリーチャーを無効化する。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4"/>
        <v>|テキスト|&gt;|&gt;|&gt;|&gt;|このクリーチャーが攻撃するたび、ターン終了時まで、対戦相手がコントロールする最初のクリーチャーを無効化する。|</v>
      </c>
      <c r="B115" t="s">
        <v>165</v>
      </c>
      <c r="C115" t="s">
        <v>24</v>
      </c>
      <c r="D115" s="1" t="s">
        <v>12</v>
      </c>
      <c r="E115" t="s">
        <v>24</v>
      </c>
      <c r="F115" s="1" t="s">
        <v>4</v>
      </c>
      <c r="G115" t="s">
        <v>24</v>
      </c>
      <c r="H115" s="1" t="s">
        <v>4</v>
      </c>
      <c r="I115" t="s">
        <v>24</v>
      </c>
      <c r="J115" s="1" t="s">
        <v>4</v>
      </c>
      <c r="K115" t="s">
        <v>24</v>
      </c>
      <c r="L115" s="1" t="s">
        <v>4</v>
      </c>
      <c r="M115" t="s">
        <v>24</v>
      </c>
      <c r="N115" t="str">
        <f t="shared" ref="N115" si="105">IF(R114=0,"",R114)</f>
        <v>このクリーチャーが攻撃するたび、ターン終了時まで、対戦相手がコントロールする最初のクリーチャーを無効化する。</v>
      </c>
      <c r="O115" t="s">
        <v>24</v>
      </c>
      <c r="Q115" s="4" t="s">
        <v>40</v>
      </c>
      <c r="R115" s="12" t="str">
        <f>INDEX(AZ:AZ,W110+1)</f>
        <v>Whenever this creature attacks, disable the first creature your opponent controls until the end of the turn.</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4"/>
        <v>|英テキスト|&gt;|&gt;|&gt;|&gt;|Whenever this creature attacks, disable the first creature your opponent controls until the end of the turn.|</v>
      </c>
      <c r="B116" t="s">
        <v>165</v>
      </c>
      <c r="C116" t="s">
        <v>24</v>
      </c>
      <c r="D116" s="1" t="s">
        <v>26</v>
      </c>
      <c r="E116" t="s">
        <v>24</v>
      </c>
      <c r="F116" s="1" t="s">
        <v>4</v>
      </c>
      <c r="G116" t="s">
        <v>24</v>
      </c>
      <c r="H116" s="1" t="s">
        <v>4</v>
      </c>
      <c r="I116" t="s">
        <v>24</v>
      </c>
      <c r="J116" s="1" t="s">
        <v>4</v>
      </c>
      <c r="K116" t="s">
        <v>24</v>
      </c>
      <c r="L116" s="1" t="s">
        <v>4</v>
      </c>
      <c r="M116" t="s">
        <v>24</v>
      </c>
      <c r="N116" t="str">
        <f t="shared" ref="N116" si="106">IF(T115="","",T115&amp;"&amp;br;")&amp;IF(R115=0,"",R115)</f>
        <v>Whenever this creature attacks, disable the first creature your opponent controls until the end of the turn.</v>
      </c>
      <c r="O116" t="s">
        <v>24</v>
      </c>
      <c r="Q116" s="6" t="s">
        <v>41</v>
      </c>
      <c r="R116" s="12" t="str">
        <f>IF(INDEX(AS:AS,W110+1)="",0,INDEX(AS:AS,W110+1)&amp;"/"&amp;INDEX(AT:AT,W110+1))</f>
        <v>2/3</v>
      </c>
      <c r="S116" s="16"/>
      <c r="T116" s="16"/>
      <c r="U116" s="16"/>
      <c r="V116" s="17"/>
      <c r="W116" s="10"/>
      <c r="X116" s="6"/>
      <c r="Y116" s="5"/>
      <c r="Z116" s="5"/>
      <c r="AA116" s="30"/>
      <c r="BA116" s="31" t="s">
        <v>165</v>
      </c>
      <c r="BB116">
        <v>115</v>
      </c>
      <c r="BC116" t="s">
        <v>679</v>
      </c>
      <c r="BD116" t="s">
        <v>30</v>
      </c>
      <c r="BE116" t="s">
        <v>492</v>
      </c>
    </row>
    <row r="117" spans="1:57" x14ac:dyDescent="0.15">
      <c r="A117" t="str">
        <f t="shared" si="64"/>
        <v>|PT|&gt;|2/3|シールド数|&gt;||</v>
      </c>
      <c r="B117" t="s">
        <v>165</v>
      </c>
      <c r="C117" t="s">
        <v>24</v>
      </c>
      <c r="D117" t="s">
        <v>13</v>
      </c>
      <c r="E117" t="s">
        <v>24</v>
      </c>
      <c r="F117" t="s">
        <v>4</v>
      </c>
      <c r="G117" t="s">
        <v>24</v>
      </c>
      <c r="H117" t="str">
        <f t="shared" ref="H117" si="107">IF(R116=0,"",R116)</f>
        <v>2/3</v>
      </c>
      <c r="I117" t="s">
        <v>24</v>
      </c>
      <c r="J117" t="s">
        <v>14</v>
      </c>
      <c r="K117" t="s">
        <v>24</v>
      </c>
      <c r="L117" t="s">
        <v>4</v>
      </c>
      <c r="M117" t="s">
        <v>24</v>
      </c>
      <c r="N117" t="str">
        <f t="shared" ref="N117" si="108">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4"/>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*啓蒙/Demystify</v>
      </c>
      <c r="B126" t="s">
        <v>165</v>
      </c>
      <c r="C126" t="str">
        <f t="shared" ref="C126" si="109">"*"&amp;R126&amp;"/"&amp;T126</f>
        <v>*啓蒙/Demystify</v>
      </c>
      <c r="Q126" s="6" t="s">
        <v>34</v>
      </c>
      <c r="R126" s="12" t="str">
        <f>INDEX(AI:AI,W125+1)</f>
        <v>啓蒙</v>
      </c>
      <c r="S126" s="16" t="s">
        <v>35</v>
      </c>
      <c r="T126" s="12" t="str">
        <f>INDEX(AJ:AJ,W125+1)</f>
        <v>Demystify</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10">$Q$1</f>
        <v>LEFT:80</v>
      </c>
      <c r="E127" s="2" t="s">
        <v>24</v>
      </c>
      <c r="F127" s="2" t="str">
        <f t="shared" ref="F127" si="111">$R$1</f>
        <v>LEFT:100</v>
      </c>
      <c r="G127" s="2" t="s">
        <v>24</v>
      </c>
      <c r="H127" s="2" t="str">
        <f t="shared" ref="H127" si="112">$R$1</f>
        <v>LEFT:100</v>
      </c>
      <c r="I127" s="2" t="s">
        <v>24</v>
      </c>
      <c r="J127" s="2" t="str">
        <f t="shared" ref="J127" si="113">$R$1</f>
        <v>LEFT:100</v>
      </c>
      <c r="K127" s="2" t="s">
        <v>24</v>
      </c>
      <c r="L127" s="2" t="str">
        <f t="shared" ref="L127" si="114">$R$1</f>
        <v>LEFT:100</v>
      </c>
      <c r="M127" s="2" t="s">
        <v>24</v>
      </c>
      <c r="N127" s="2" t="str">
        <f t="shared" ref="N127" si="115">$R$1</f>
        <v>LEFT:100</v>
      </c>
      <c r="O127" t="s">
        <v>24</v>
      </c>
      <c r="P127" t="s">
        <v>138</v>
      </c>
      <c r="Q127" s="4" t="s">
        <v>44</v>
      </c>
      <c r="R127" s="12" t="str">
        <f>INDEX(AF:AF,W125+1)</f>
        <v>白</v>
      </c>
      <c r="S127" s="18" t="s">
        <v>46</v>
      </c>
      <c r="T127" s="12" t="str">
        <f>INDEX(AG:AG,W125+1)</f>
        <v>コモン</v>
      </c>
      <c r="U127" s="18" t="s">
        <v>36</v>
      </c>
      <c r="V127" s="12">
        <f>INDEX(AH:AH,W125+1)</f>
        <v>3</v>
      </c>
      <c r="W127" s="10"/>
      <c r="X127" s="12" t="str">
        <f>INDEX(AO:AO,W125+1)</f>
        <v>対戦相手の土地出ないサポートを1つ破壊する。</v>
      </c>
      <c r="Y127" s="5"/>
      <c r="Z127" s="5"/>
      <c r="AA127" s="30"/>
      <c r="BA127" s="31" t="s">
        <v>165</v>
      </c>
      <c r="BB127">
        <v>126</v>
      </c>
      <c r="BC127" t="s">
        <v>690</v>
      </c>
      <c r="BD127" t="s">
        <v>30</v>
      </c>
      <c r="BE127" t="s">
        <v>502</v>
      </c>
    </row>
    <row r="128" spans="1:57" x14ac:dyDescent="0.15">
      <c r="A128" t="str">
        <f>CONCATENATE(C128,D128,E128,F128,G128,H128,I128,J128,K128,L128,M128,N128,O128,P128)</f>
        <v>|色|白|レアリティ|コモン|マナコスト|3|</v>
      </c>
      <c r="B128" t="s">
        <v>165</v>
      </c>
      <c r="C128" t="s">
        <v>24</v>
      </c>
      <c r="D128" s="1" t="s">
        <v>5</v>
      </c>
      <c r="E128" t="s">
        <v>24</v>
      </c>
      <c r="F128" t="str">
        <f t="shared" ref="F128:F129" si="116">IF(R127=0,"",R127)</f>
        <v>白</v>
      </c>
      <c r="G128" t="s">
        <v>24</v>
      </c>
      <c r="H128" s="1" t="s">
        <v>6</v>
      </c>
      <c r="I128" t="s">
        <v>24</v>
      </c>
      <c r="J128" t="str">
        <f t="shared" ref="J128:J129" si="117">IF(T127=0,"",T127)</f>
        <v>コモン</v>
      </c>
      <c r="K128" t="s">
        <v>24</v>
      </c>
      <c r="L128" s="1" t="s">
        <v>8</v>
      </c>
      <c r="M128" t="s">
        <v>24</v>
      </c>
      <c r="N128">
        <f t="shared" ref="N128:N129" si="118">IF(V127=0,"",V127)</f>
        <v>3</v>
      </c>
      <c r="O128" t="s">
        <v>24</v>
      </c>
      <c r="Q128" s="6" t="s">
        <v>37</v>
      </c>
      <c r="R128" s="12" t="str">
        <f>INDEX(AK:AK,W125+1)</f>
        <v>呪文</v>
      </c>
      <c r="S128" s="18" t="s">
        <v>38</v>
      </c>
      <c r="T128" s="12">
        <f>INDEX(AL:AL,W125+1)</f>
        <v>0</v>
      </c>
      <c r="U128" s="12">
        <f>INDEX(AM:AM,W125+1)</f>
        <v>0</v>
      </c>
      <c r="V128" s="12">
        <f>INDEX(AN:AN,W125+1)</f>
        <v>0</v>
      </c>
      <c r="W128" s="10"/>
      <c r="X128" s="12" t="str">
        <f>INDEX(AU:AU,W125+1)</f>
        <v>対戦</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|種別|呪文|サブタイプ||||</v>
      </c>
      <c r="B129" t="s">
        <v>165</v>
      </c>
      <c r="C129" t="s">
        <v>24</v>
      </c>
      <c r="D129" s="1" t="s">
        <v>9</v>
      </c>
      <c r="E129" t="s">
        <v>24</v>
      </c>
      <c r="F129" t="str">
        <f t="shared" si="116"/>
        <v>呪文</v>
      </c>
      <c r="G129" t="s">
        <v>24</v>
      </c>
      <c r="H129" s="1" t="s">
        <v>11</v>
      </c>
      <c r="I129" t="s">
        <v>24</v>
      </c>
      <c r="J129" t="str">
        <f t="shared" si="117"/>
        <v/>
      </c>
      <c r="K129" t="s">
        <v>24</v>
      </c>
      <c r="L129" t="str">
        <f t="shared" ref="L129" si="119">IF(U128=0,"",U128)</f>
        <v/>
      </c>
      <c r="M129" t="s">
        <v>24</v>
      </c>
      <c r="N129" t="str">
        <f t="shared" si="118"/>
        <v/>
      </c>
      <c r="O129" t="s">
        <v>24</v>
      </c>
      <c r="Q129" s="6" t="s">
        <v>39</v>
      </c>
      <c r="R129" s="12" t="str">
        <f>INDEX(AY:AY,W125+1)</f>
        <v>対戦相手の土地出ないサポートを1つ破壊する。</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|テキスト|&gt;|&gt;|&gt;|&gt;|対戦相手の土地出ないサポートを1つ破壊する。|</v>
      </c>
      <c r="B130" t="s">
        <v>165</v>
      </c>
      <c r="C130" t="s">
        <v>24</v>
      </c>
      <c r="D130" s="1" t="s">
        <v>12</v>
      </c>
      <c r="E130" t="s">
        <v>24</v>
      </c>
      <c r="F130" s="1" t="s">
        <v>4</v>
      </c>
      <c r="G130" t="s">
        <v>24</v>
      </c>
      <c r="H130" s="1" t="s">
        <v>4</v>
      </c>
      <c r="I130" t="s">
        <v>24</v>
      </c>
      <c r="J130" s="1" t="s">
        <v>4</v>
      </c>
      <c r="K130" t="s">
        <v>24</v>
      </c>
      <c r="L130" s="1" t="s">
        <v>4</v>
      </c>
      <c r="M130" t="s">
        <v>24</v>
      </c>
      <c r="N130" t="str">
        <f t="shared" ref="N130" si="120">IF(R129=0,"",R129)</f>
        <v>対戦相手の土地出ないサポートを1つ破壊する。</v>
      </c>
      <c r="O130" t="s">
        <v>24</v>
      </c>
      <c r="Q130" s="4" t="s">
        <v>40</v>
      </c>
      <c r="R130" s="12" t="str">
        <f>INDEX(AZ:AZ,W125+1)</f>
        <v>Destroy an opponent’s nonland support.</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|英テキスト|&gt;|&gt;|&gt;|&gt;|Destroy an opponent’s nonland support.|</v>
      </c>
      <c r="B131" t="s">
        <v>165</v>
      </c>
      <c r="C131" t="s">
        <v>24</v>
      </c>
      <c r="D131" s="1" t="s">
        <v>26</v>
      </c>
      <c r="E131" t="s">
        <v>24</v>
      </c>
      <c r="F131" s="1" t="s">
        <v>4</v>
      </c>
      <c r="G131" t="s">
        <v>24</v>
      </c>
      <c r="H131" s="1" t="s">
        <v>4</v>
      </c>
      <c r="I131" t="s">
        <v>24</v>
      </c>
      <c r="J131" s="1" t="s">
        <v>4</v>
      </c>
      <c r="K131" t="s">
        <v>24</v>
      </c>
      <c r="L131" s="1" t="s">
        <v>4</v>
      </c>
      <c r="M131" t="s">
        <v>24</v>
      </c>
      <c r="N131" t="str">
        <f t="shared" ref="N131" si="121">IF(T130="","",T130&amp;"&amp;br;")&amp;IF(R130=0,"",R130)</f>
        <v>Destroy an opponent’s nonland support.</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v>
      </c>
      <c r="B132" t="s">
        <v>165</v>
      </c>
      <c r="C132" t="s">
        <v>24</v>
      </c>
      <c r="D132" t="s">
        <v>13</v>
      </c>
      <c r="E132" t="s">
        <v>24</v>
      </c>
      <c r="F132" t="s">
        <v>4</v>
      </c>
      <c r="G132" t="s">
        <v>24</v>
      </c>
      <c r="H132" t="str">
        <f t="shared" ref="H132" si="122">IF(R131=0,"",R131)</f>
        <v/>
      </c>
      <c r="I132" t="s">
        <v>24</v>
      </c>
      <c r="J132" t="s">
        <v>14</v>
      </c>
      <c r="K132" t="s">
        <v>24</v>
      </c>
      <c r="L132" t="s">
        <v>4</v>
      </c>
      <c r="M132" t="s">
        <v>24</v>
      </c>
      <c r="N132" t="str">
        <f t="shared" ref="N132" si="123">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4">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4"/>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*軍団の裁き/Legion's Judgment</v>
      </c>
      <c r="B141" t="s">
        <v>165</v>
      </c>
      <c r="C141" t="str">
        <f t="shared" ref="C141" si="125">"*"&amp;R141&amp;"/"&amp;T141</f>
        <v>*軍団の裁き/Legion's Judgment</v>
      </c>
      <c r="Q141" s="6" t="s">
        <v>34</v>
      </c>
      <c r="R141" s="12" t="str">
        <f>INDEX(AI:AI,W140+1)</f>
        <v>軍団の裁き</v>
      </c>
      <c r="S141" s="16" t="s">
        <v>35</v>
      </c>
      <c r="T141" s="12" t="str">
        <f>INDEX(AJ:AJ,W140+1)</f>
        <v>Legion's Judgment</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6">$Q$1</f>
        <v>LEFT:80</v>
      </c>
      <c r="E142" s="2" t="s">
        <v>24</v>
      </c>
      <c r="F142" s="2" t="str">
        <f t="shared" ref="F142" si="127">$R$1</f>
        <v>LEFT:100</v>
      </c>
      <c r="G142" s="2" t="s">
        <v>24</v>
      </c>
      <c r="H142" s="2" t="str">
        <f t="shared" ref="H142" si="128">$R$1</f>
        <v>LEFT:100</v>
      </c>
      <c r="I142" s="2" t="s">
        <v>24</v>
      </c>
      <c r="J142" s="2" t="str">
        <f t="shared" ref="J142" si="129">$R$1</f>
        <v>LEFT:100</v>
      </c>
      <c r="K142" s="2" t="s">
        <v>24</v>
      </c>
      <c r="L142" s="2" t="str">
        <f t="shared" ref="L142" si="130">$R$1</f>
        <v>LEFT:100</v>
      </c>
      <c r="M142" s="2" t="s">
        <v>24</v>
      </c>
      <c r="N142" s="2" t="str">
        <f t="shared" ref="N142" si="131">$R$1</f>
        <v>LEFT:100</v>
      </c>
      <c r="O142" t="s">
        <v>24</v>
      </c>
      <c r="P142" t="s">
        <v>138</v>
      </c>
      <c r="Q142" s="4" t="s">
        <v>44</v>
      </c>
      <c r="R142" s="12" t="str">
        <f>INDEX(AF:AF,W140+1)</f>
        <v>白</v>
      </c>
      <c r="S142" s="18" t="s">
        <v>46</v>
      </c>
      <c r="T142" s="12" t="str">
        <f>INDEX(AG:AG,W140+1)</f>
        <v>コモン</v>
      </c>
      <c r="U142" s="18" t="s">
        <v>36</v>
      </c>
      <c r="V142" s="12">
        <f>INDEX(AH:AH,W140+1)</f>
        <v>5</v>
      </c>
      <c r="W142" s="10"/>
      <c r="X142" s="12" t="str">
        <f>INDEX(AO:AO,W140+1)</f>
        <v>パワー6以上のクリーチャー1体を対象とし、それを破壊する。</v>
      </c>
      <c r="Y142" s="5"/>
      <c r="Z142" s="5"/>
      <c r="AA142" s="30"/>
      <c r="BA142" s="31" t="s">
        <v>165</v>
      </c>
      <c r="BB142">
        <v>141</v>
      </c>
      <c r="BC142" t="s">
        <v>705</v>
      </c>
      <c r="BD142" t="s">
        <v>30</v>
      </c>
      <c r="BE142" t="s">
        <v>515</v>
      </c>
    </row>
    <row r="143" spans="1:57" x14ac:dyDescent="0.15">
      <c r="A143" t="str">
        <f>CONCATENATE(C143,D143,E143,F143,G143,H143,I143,J143,K143,L143,M143,N143,O143,P143)</f>
        <v>|色|白|レアリティ|コモン|マナコスト|5|</v>
      </c>
      <c r="B143" t="s">
        <v>165</v>
      </c>
      <c r="C143" t="s">
        <v>24</v>
      </c>
      <c r="D143" s="1" t="s">
        <v>5</v>
      </c>
      <c r="E143" t="s">
        <v>24</v>
      </c>
      <c r="F143" t="str">
        <f t="shared" ref="F143:F144" si="132">IF(R142=0,"",R142)</f>
        <v>白</v>
      </c>
      <c r="G143" t="s">
        <v>24</v>
      </c>
      <c r="H143" s="1" t="s">
        <v>6</v>
      </c>
      <c r="I143" t="s">
        <v>24</v>
      </c>
      <c r="J143" t="str">
        <f t="shared" ref="J143:J144" si="133">IF(T142=0,"",T142)</f>
        <v>コモン</v>
      </c>
      <c r="K143" t="s">
        <v>24</v>
      </c>
      <c r="L143" s="1" t="s">
        <v>8</v>
      </c>
      <c r="M143" t="s">
        <v>24</v>
      </c>
      <c r="N143">
        <f t="shared" ref="N143:N144" si="134">IF(V142=0,"",V142)</f>
        <v>5</v>
      </c>
      <c r="O143" t="s">
        <v>24</v>
      </c>
      <c r="Q143" s="6" t="s">
        <v>37</v>
      </c>
      <c r="R143" s="12" t="str">
        <f>INDEX(AK:AK,W140+1)</f>
        <v>呪文</v>
      </c>
      <c r="S143" s="18" t="s">
        <v>38</v>
      </c>
      <c r="T143" s="12">
        <f>INDEX(AL:AL,W140+1)</f>
        <v>0</v>
      </c>
      <c r="U143" s="12">
        <f>INDEX(AM:AM,W140+1)</f>
        <v>0</v>
      </c>
      <c r="V143" s="12">
        <f>INDEX(AN:AN,W140+1)</f>
        <v>0</v>
      </c>
      <c r="W143" s="10"/>
      <c r="X143" s="12" t="str">
        <f>INDEX(AU:AU,W140+1)</f>
        <v>パワ</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|種別|呪文|サブタイプ||||</v>
      </c>
      <c r="B144" t="s">
        <v>165</v>
      </c>
      <c r="C144" t="s">
        <v>24</v>
      </c>
      <c r="D144" s="1" t="s">
        <v>9</v>
      </c>
      <c r="E144" t="s">
        <v>24</v>
      </c>
      <c r="F144" t="str">
        <f t="shared" si="132"/>
        <v>呪文</v>
      </c>
      <c r="G144" t="s">
        <v>24</v>
      </c>
      <c r="H144" s="1" t="s">
        <v>11</v>
      </c>
      <c r="I144" t="s">
        <v>24</v>
      </c>
      <c r="J144" t="str">
        <f t="shared" si="133"/>
        <v/>
      </c>
      <c r="K144" t="s">
        <v>24</v>
      </c>
      <c r="L144" t="str">
        <f t="shared" ref="L144" si="135">IF(U143=0,"",U143)</f>
        <v/>
      </c>
      <c r="M144" t="s">
        <v>24</v>
      </c>
      <c r="N144" t="str">
        <f t="shared" si="134"/>
        <v/>
      </c>
      <c r="O144" t="s">
        <v>24</v>
      </c>
      <c r="Q144" s="6" t="s">
        <v>39</v>
      </c>
      <c r="R144" s="12" t="str">
        <f>INDEX(AY:AY,W140+1)</f>
        <v>パワー6以上のクリーチャー1体を対象とし、それを破壊する。</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|テキスト|&gt;|&gt;|&gt;|&gt;|パワー6以上のクリーチャー1体を対象とし、それを破壊する。|</v>
      </c>
      <c r="B145" t="s">
        <v>165</v>
      </c>
      <c r="C145" t="s">
        <v>24</v>
      </c>
      <c r="D145" s="1" t="s">
        <v>12</v>
      </c>
      <c r="E145" t="s">
        <v>24</v>
      </c>
      <c r="F145" s="1" t="s">
        <v>4</v>
      </c>
      <c r="G145" t="s">
        <v>24</v>
      </c>
      <c r="H145" s="1" t="s">
        <v>4</v>
      </c>
      <c r="I145" t="s">
        <v>24</v>
      </c>
      <c r="J145" s="1" t="s">
        <v>4</v>
      </c>
      <c r="K145" t="s">
        <v>24</v>
      </c>
      <c r="L145" s="1" t="s">
        <v>4</v>
      </c>
      <c r="M145" t="s">
        <v>24</v>
      </c>
      <c r="N145" t="str">
        <f t="shared" ref="N145" si="136">IF(R144=0,"",R144)</f>
        <v>パワー6以上のクリーチャー1体を対象とし、それを破壊する。</v>
      </c>
      <c r="O145" t="s">
        <v>24</v>
      </c>
      <c r="Q145" s="4" t="s">
        <v>40</v>
      </c>
      <c r="R145" s="12" t="str">
        <f>INDEX(AZ:AZ,W140+1)</f>
        <v>Destroy target creature with power 6 or greater</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|英テキスト|&gt;|&gt;|&gt;|&gt;|Destroy target creature with power 6 or greater|</v>
      </c>
      <c r="B146" t="s">
        <v>165</v>
      </c>
      <c r="C146" t="s">
        <v>24</v>
      </c>
      <c r="D146" s="1" t="s">
        <v>26</v>
      </c>
      <c r="E146" t="s">
        <v>24</v>
      </c>
      <c r="F146" s="1" t="s">
        <v>4</v>
      </c>
      <c r="G146" t="s">
        <v>24</v>
      </c>
      <c r="H146" s="1" t="s">
        <v>4</v>
      </c>
      <c r="I146" t="s">
        <v>24</v>
      </c>
      <c r="J146" s="1" t="s">
        <v>4</v>
      </c>
      <c r="K146" t="s">
        <v>24</v>
      </c>
      <c r="L146" s="1" t="s">
        <v>4</v>
      </c>
      <c r="M146" t="s">
        <v>24</v>
      </c>
      <c r="N146" t="str">
        <f t="shared" ref="N146" si="137">IF(T145="","",T145&amp;"&amp;br;")&amp;IF(R145=0,"",R145)</f>
        <v>Destroy target creature with power 6 or greater</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v>
      </c>
      <c r="B147" t="s">
        <v>165</v>
      </c>
      <c r="C147" t="s">
        <v>24</v>
      </c>
      <c r="D147" t="s">
        <v>13</v>
      </c>
      <c r="E147" t="s">
        <v>24</v>
      </c>
      <c r="F147" t="s">
        <v>4</v>
      </c>
      <c r="G147" t="s">
        <v>24</v>
      </c>
      <c r="H147" t="str">
        <f t="shared" ref="H147" si="138">IF(R146=0,"",R146)</f>
        <v/>
      </c>
      <c r="I147" t="s">
        <v>24</v>
      </c>
      <c r="J147" t="s">
        <v>14</v>
      </c>
      <c r="K147" t="s">
        <v>24</v>
      </c>
      <c r="L147" t="s">
        <v>4</v>
      </c>
      <c r="M147" t="s">
        <v>24</v>
      </c>
      <c r="N147" t="str">
        <f t="shared" ref="N147" si="139">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40">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40"/>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*若返りの儀式/Ritual of Rejuvenation</v>
      </c>
      <c r="B156" t="s">
        <v>165</v>
      </c>
      <c r="C156" t="str">
        <f t="shared" ref="C156" si="141">"*"&amp;R156&amp;"/"&amp;T156</f>
        <v>*若返りの儀式/Ritual of Rejuvenation</v>
      </c>
      <c r="Q156" s="6" t="s">
        <v>34</v>
      </c>
      <c r="R156" s="12" t="str">
        <f>INDEX(AI:AI,W155+1)</f>
        <v>若返りの儀式</v>
      </c>
      <c r="S156" s="16" t="s">
        <v>35</v>
      </c>
      <c r="T156" s="12" t="str">
        <f>INDEX(AJ:AJ,W155+1)</f>
        <v>Ritual of Rejuvenation</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42">$Q$1</f>
        <v>LEFT:80</v>
      </c>
      <c r="E157" s="2" t="s">
        <v>24</v>
      </c>
      <c r="F157" s="2" t="str">
        <f t="shared" ref="F157" si="143">$R$1</f>
        <v>LEFT:100</v>
      </c>
      <c r="G157" s="2" t="s">
        <v>24</v>
      </c>
      <c r="H157" s="2" t="str">
        <f t="shared" ref="H157" si="144">$R$1</f>
        <v>LEFT:100</v>
      </c>
      <c r="I157" s="2" t="s">
        <v>24</v>
      </c>
      <c r="J157" s="2" t="str">
        <f t="shared" ref="J157" si="145">$R$1</f>
        <v>LEFT:100</v>
      </c>
      <c r="K157" s="2" t="s">
        <v>24</v>
      </c>
      <c r="L157" s="2" t="str">
        <f t="shared" ref="L157" si="146">$R$1</f>
        <v>LEFT:100</v>
      </c>
      <c r="M157" s="2" t="s">
        <v>24</v>
      </c>
      <c r="N157" s="2" t="str">
        <f t="shared" ref="N157" si="147">$R$1</f>
        <v>LEFT:100</v>
      </c>
      <c r="O157" t="s">
        <v>24</v>
      </c>
      <c r="P157" t="s">
        <v>138</v>
      </c>
      <c r="Q157" s="4" t="s">
        <v>44</v>
      </c>
      <c r="R157" s="12" t="str">
        <f>INDEX(AF:AF,W155+1)</f>
        <v>白</v>
      </c>
      <c r="S157" s="18" t="s">
        <v>46</v>
      </c>
      <c r="T157" s="12" t="str">
        <f>INDEX(AG:AG,W155+1)</f>
        <v>コモン</v>
      </c>
      <c r="U157" s="18" t="s">
        <v>36</v>
      </c>
      <c r="V157" s="12">
        <f>INDEX(AH:AH,W155+1)</f>
        <v>10</v>
      </c>
      <c r="W157" s="10"/>
      <c r="X157" s="12" t="str">
        <f>INDEX(AO:AO,W155+1)</f>
        <v>あなたは6点のライフを得る。</v>
      </c>
      <c r="Y157" s="5"/>
      <c r="Z157" s="5"/>
      <c r="AA157" s="30"/>
      <c r="BA157" s="31" t="s">
        <v>165</v>
      </c>
      <c r="BB157">
        <v>156</v>
      </c>
      <c r="BC157" t="s">
        <v>720</v>
      </c>
      <c r="BE157" t="s">
        <v>530</v>
      </c>
    </row>
    <row r="158" spans="1:57" x14ac:dyDescent="0.15">
      <c r="A158" t="str">
        <f>CONCATENATE(C158,D158,E158,F158,G158,H158,I158,J158,K158,L158,M158,N158,O158,P158)</f>
        <v>|色|白|レアリティ|コモン|マナコスト|10|</v>
      </c>
      <c r="B158" t="s">
        <v>165</v>
      </c>
      <c r="C158" t="s">
        <v>24</v>
      </c>
      <c r="D158" s="1" t="s">
        <v>5</v>
      </c>
      <c r="E158" t="s">
        <v>24</v>
      </c>
      <c r="F158" t="str">
        <f t="shared" ref="F158:F159" si="148">IF(R157=0,"",R157)</f>
        <v>白</v>
      </c>
      <c r="G158" t="s">
        <v>24</v>
      </c>
      <c r="H158" s="1" t="s">
        <v>6</v>
      </c>
      <c r="I158" t="s">
        <v>24</v>
      </c>
      <c r="J158" t="str">
        <f t="shared" ref="J158:J159" si="149">IF(T157=0,"",T157)</f>
        <v>コモン</v>
      </c>
      <c r="K158" t="s">
        <v>24</v>
      </c>
      <c r="L158" s="1" t="s">
        <v>8</v>
      </c>
      <c r="M158" t="s">
        <v>24</v>
      </c>
      <c r="N158">
        <f t="shared" ref="N158:N159" si="150">IF(V157=0,"",V157)</f>
        <v>10</v>
      </c>
      <c r="O158" t="s">
        <v>24</v>
      </c>
      <c r="Q158" s="6" t="s">
        <v>37</v>
      </c>
      <c r="R158" s="12" t="str">
        <f>INDEX(AK:AK,W155+1)</f>
        <v>呪文</v>
      </c>
      <c r="S158" s="18" t="s">
        <v>38</v>
      </c>
      <c r="T158" s="12">
        <f>INDEX(AL:AL,W155+1)</f>
        <v>0</v>
      </c>
      <c r="U158" s="12">
        <f>INDEX(AM:AM,W155+1)</f>
        <v>0</v>
      </c>
      <c r="V158" s="12">
        <f>INDEX(AN:AN,W155+1)</f>
        <v>0</v>
      </c>
      <c r="W158" s="10"/>
      <c r="X158" s="12" t="str">
        <f>INDEX(AU:AU,W155+1)</f>
        <v>あな</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|種別|呪文|サブタイプ||||</v>
      </c>
      <c r="B159" t="s">
        <v>165</v>
      </c>
      <c r="C159" t="s">
        <v>24</v>
      </c>
      <c r="D159" s="1" t="s">
        <v>9</v>
      </c>
      <c r="E159" t="s">
        <v>24</v>
      </c>
      <c r="F159" t="str">
        <f t="shared" si="148"/>
        <v>呪文</v>
      </c>
      <c r="G159" t="s">
        <v>24</v>
      </c>
      <c r="H159" s="1" t="s">
        <v>11</v>
      </c>
      <c r="I159" t="s">
        <v>24</v>
      </c>
      <c r="J159" t="str">
        <f t="shared" si="149"/>
        <v/>
      </c>
      <c r="K159" t="s">
        <v>24</v>
      </c>
      <c r="L159" t="str">
        <f t="shared" ref="L159" si="151">IF(U158=0,"",U158)</f>
        <v/>
      </c>
      <c r="M159" t="s">
        <v>24</v>
      </c>
      <c r="N159" t="str">
        <f t="shared" si="150"/>
        <v/>
      </c>
      <c r="O159" t="s">
        <v>24</v>
      </c>
      <c r="Q159" s="6" t="s">
        <v>39</v>
      </c>
      <c r="R159" s="12" t="str">
        <f>INDEX(AY:AY,W155+1)</f>
        <v>あなたは6点のライフを得る。&amp;br;カードを1枚引く。</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|テキスト|&gt;|&gt;|&gt;|&gt;|あなたは6点のライフを得る。&amp;br;カードを1枚引く。|</v>
      </c>
      <c r="B160" t="s">
        <v>165</v>
      </c>
      <c r="C160" t="s">
        <v>24</v>
      </c>
      <c r="D160" s="1" t="s">
        <v>12</v>
      </c>
      <c r="E160" t="s">
        <v>24</v>
      </c>
      <c r="F160" s="1" t="s">
        <v>4</v>
      </c>
      <c r="G160" t="s">
        <v>24</v>
      </c>
      <c r="H160" s="1" t="s">
        <v>4</v>
      </c>
      <c r="I160" t="s">
        <v>24</v>
      </c>
      <c r="J160" s="1" t="s">
        <v>4</v>
      </c>
      <c r="K160" t="s">
        <v>24</v>
      </c>
      <c r="L160" s="1" t="s">
        <v>4</v>
      </c>
      <c r="M160" t="s">
        <v>24</v>
      </c>
      <c r="N160" t="str">
        <f t="shared" ref="N160" si="152">IF(R159=0,"",R159)</f>
        <v>あなたは6点のライフを得る。&amp;br;カードを1枚引く。</v>
      </c>
      <c r="O160" t="s">
        <v>24</v>
      </c>
      <c r="Q160" s="4" t="s">
        <v>40</v>
      </c>
      <c r="R160" s="12" t="str">
        <f>INDEX(AZ:AZ,W155+1)</f>
        <v>You gain 6 life.Draw a card.</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|英テキスト|&gt;|&gt;|&gt;|&gt;|You gain 6 life.Draw a card.|</v>
      </c>
      <c r="B161" t="s">
        <v>165</v>
      </c>
      <c r="C161" t="s">
        <v>24</v>
      </c>
      <c r="D161" s="1" t="s">
        <v>26</v>
      </c>
      <c r="E161" t="s">
        <v>24</v>
      </c>
      <c r="F161" s="1" t="s">
        <v>4</v>
      </c>
      <c r="G161" t="s">
        <v>24</v>
      </c>
      <c r="H161" s="1" t="s">
        <v>4</v>
      </c>
      <c r="I161" t="s">
        <v>24</v>
      </c>
      <c r="J161" s="1" t="s">
        <v>4</v>
      </c>
      <c r="K161" t="s">
        <v>24</v>
      </c>
      <c r="L161" s="1" t="s">
        <v>4</v>
      </c>
      <c r="M161" t="s">
        <v>24</v>
      </c>
      <c r="N161" t="str">
        <f t="shared" ref="N161" si="153">IF(T160="","",T160&amp;"&amp;br;")&amp;IF(R160=0,"",R160)</f>
        <v>You gain 6 life.Draw a card.</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v>
      </c>
      <c r="B162" t="s">
        <v>165</v>
      </c>
      <c r="C162" t="s">
        <v>24</v>
      </c>
      <c r="D162" t="s">
        <v>13</v>
      </c>
      <c r="E162" t="s">
        <v>24</v>
      </c>
      <c r="F162" t="s">
        <v>4</v>
      </c>
      <c r="G162" t="s">
        <v>24</v>
      </c>
      <c r="H162" t="str">
        <f t="shared" ref="H162" si="154">IF(R161=0,"",R161)</f>
        <v/>
      </c>
      <c r="I162" t="s">
        <v>24</v>
      </c>
      <c r="J162" t="s">
        <v>14</v>
      </c>
      <c r="K162" t="s">
        <v>24</v>
      </c>
      <c r="L162" t="s">
        <v>4</v>
      </c>
      <c r="M162" t="s">
        <v>24</v>
      </c>
      <c r="N162" t="str">
        <f t="shared" ref="N162" si="155">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6">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6"/>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*吠えるイージサウルス/Bellowing Aegisaur</v>
      </c>
      <c r="B171" t="s">
        <v>165</v>
      </c>
      <c r="C171" t="str">
        <f t="shared" ref="C171" si="157">"*"&amp;R171&amp;"/"&amp;T171</f>
        <v>*吠えるイージサウルス/Bellowing Aegisaur</v>
      </c>
      <c r="Q171" s="6" t="s">
        <v>34</v>
      </c>
      <c r="R171" s="12" t="str">
        <f>INDEX(AI:AI,W170+1)</f>
        <v>吠えるイージサウルス</v>
      </c>
      <c r="S171" s="16" t="s">
        <v>35</v>
      </c>
      <c r="T171" s="12" t="str">
        <f>INDEX(AJ:AJ,W170+1)</f>
        <v>Bellowing Aegisaur</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8">$Q$1</f>
        <v>LEFT:80</v>
      </c>
      <c r="E172" s="2" t="s">
        <v>24</v>
      </c>
      <c r="F172" s="2" t="str">
        <f t="shared" ref="F172" si="159">$R$1</f>
        <v>LEFT:100</v>
      </c>
      <c r="G172" s="2" t="s">
        <v>24</v>
      </c>
      <c r="H172" s="2" t="str">
        <f t="shared" ref="H172" si="160">$R$1</f>
        <v>LEFT:100</v>
      </c>
      <c r="I172" s="2" t="s">
        <v>24</v>
      </c>
      <c r="J172" s="2" t="str">
        <f t="shared" ref="J172" si="161">$R$1</f>
        <v>LEFT:100</v>
      </c>
      <c r="K172" s="2" t="s">
        <v>24</v>
      </c>
      <c r="L172" s="2" t="str">
        <f t="shared" ref="L172" si="162">$R$1</f>
        <v>LEFT:100</v>
      </c>
      <c r="M172" s="2" t="s">
        <v>24</v>
      </c>
      <c r="N172" s="2" t="str">
        <f t="shared" ref="N172" si="163">$R$1</f>
        <v>LEFT:100</v>
      </c>
      <c r="O172" t="s">
        <v>24</v>
      </c>
      <c r="P172" t="s">
        <v>138</v>
      </c>
      <c r="Q172" s="4" t="s">
        <v>44</v>
      </c>
      <c r="R172" s="12" t="str">
        <f>INDEX(AF:AF,W170+1)</f>
        <v>白</v>
      </c>
      <c r="S172" s="18" t="s">
        <v>46</v>
      </c>
      <c r="T172" s="12" t="str">
        <f>INDEX(AG:AG,W170+1)</f>
        <v>アンコモン</v>
      </c>
      <c r="U172" s="18" t="s">
        <v>36</v>
      </c>
      <c r="V172" s="12">
        <f>INDEX(AH:AH,W170+1)</f>
        <v>15</v>
      </c>
      <c r="W172" s="10"/>
      <c r="X172" s="12" t="str">
        <f>INDEX(AO:AO,W170+1)</f>
        <v>激昂：あなたがコントロールするすべてのクリーチャーは+1/+1の修正を受ける。</v>
      </c>
      <c r="Y172" s="5"/>
      <c r="Z172" s="5"/>
      <c r="AA172" s="30"/>
      <c r="BA172" s="31" t="s">
        <v>165</v>
      </c>
      <c r="BB172">
        <v>171</v>
      </c>
      <c r="BC172" t="s">
        <v>735</v>
      </c>
      <c r="BE172" t="s">
        <v>544</v>
      </c>
    </row>
    <row r="173" spans="1:57" x14ac:dyDescent="0.15">
      <c r="A173" t="str">
        <f>CONCATENATE(C173,D173,E173,F173,G173,H173,I173,J173,K173,L173,M173,N173,O173,P173)</f>
        <v>|色|白|レアリティ|アンコモン|マナコスト|15|</v>
      </c>
      <c r="B173" t="s">
        <v>165</v>
      </c>
      <c r="C173" t="s">
        <v>24</v>
      </c>
      <c r="D173" s="1" t="s">
        <v>5</v>
      </c>
      <c r="E173" t="s">
        <v>24</v>
      </c>
      <c r="F173" t="str">
        <f t="shared" ref="F173:F174" si="164">IF(R172=0,"",R172)</f>
        <v>白</v>
      </c>
      <c r="G173" t="s">
        <v>24</v>
      </c>
      <c r="H173" s="1" t="s">
        <v>6</v>
      </c>
      <c r="I173" t="s">
        <v>24</v>
      </c>
      <c r="J173" t="str">
        <f t="shared" ref="J173:J174" si="165">IF(T172=0,"",T172)</f>
        <v>アンコモン</v>
      </c>
      <c r="K173" t="s">
        <v>24</v>
      </c>
      <c r="L173" s="1" t="s">
        <v>8</v>
      </c>
      <c r="M173" t="s">
        <v>24</v>
      </c>
      <c r="N173">
        <f t="shared" ref="N173:N174" si="166">IF(V172=0,"",V172)</f>
        <v>15</v>
      </c>
      <c r="O173" t="s">
        <v>24</v>
      </c>
      <c r="Q173" s="6" t="s">
        <v>37</v>
      </c>
      <c r="R173" s="12" t="str">
        <f>INDEX(AK:AK,W170+1)</f>
        <v>クリーチャー</v>
      </c>
      <c r="S173" s="18" t="s">
        <v>38</v>
      </c>
      <c r="T173" s="12" t="str">
        <f>INDEX(AL:AL,W170+1)</f>
        <v>恐竜</v>
      </c>
      <c r="U173" s="12">
        <f>INDEX(AM:AM,W170+1)</f>
        <v>0</v>
      </c>
      <c r="V173" s="12">
        <f>INDEX(AN:AN,W170+1)</f>
        <v>0</v>
      </c>
      <c r="W173" s="10"/>
      <c r="X173" s="12" t="str">
        <f>INDEX(AU:AU,W170+1)</f>
        <v>激昂</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|種別|クリーチャー|サブタイプ|恐竜|||</v>
      </c>
      <c r="B174" t="s">
        <v>165</v>
      </c>
      <c r="C174" t="s">
        <v>24</v>
      </c>
      <c r="D174" s="1" t="s">
        <v>9</v>
      </c>
      <c r="E174" t="s">
        <v>24</v>
      </c>
      <c r="F174" t="str">
        <f t="shared" si="164"/>
        <v>クリーチャー</v>
      </c>
      <c r="G174" t="s">
        <v>24</v>
      </c>
      <c r="H174" s="1" t="s">
        <v>11</v>
      </c>
      <c r="I174" t="s">
        <v>24</v>
      </c>
      <c r="J174" t="str">
        <f t="shared" si="165"/>
        <v>恐竜</v>
      </c>
      <c r="K174" t="s">
        <v>24</v>
      </c>
      <c r="L174" t="str">
        <f t="shared" ref="L174" si="167">IF(U173=0,"",U173)</f>
        <v/>
      </c>
      <c r="M174" t="s">
        <v>24</v>
      </c>
      <c r="N174" t="str">
        <f t="shared" si="166"/>
        <v/>
      </c>
      <c r="O174" t="s">
        <v>24</v>
      </c>
      <c r="Q174" s="6" t="s">
        <v>39</v>
      </c>
      <c r="R174" s="12" t="str">
        <f>INDEX(AY:AY,W170+1)</f>
        <v>激昂：あなたがコントロールするすべてのクリーチャーは+1/+1の修正を受ける。</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|テキスト|&gt;|&gt;|&gt;|&gt;|激昂：あなたがコントロールするすべてのクリーチャーは+1/+1の修正を受ける。|</v>
      </c>
      <c r="B175" t="s">
        <v>165</v>
      </c>
      <c r="C175" t="s">
        <v>24</v>
      </c>
      <c r="D175" s="1" t="s">
        <v>12</v>
      </c>
      <c r="E175" t="s">
        <v>24</v>
      </c>
      <c r="F175" s="1" t="s">
        <v>4</v>
      </c>
      <c r="G175" t="s">
        <v>24</v>
      </c>
      <c r="H175" s="1" t="s">
        <v>4</v>
      </c>
      <c r="I175" t="s">
        <v>24</v>
      </c>
      <c r="J175" s="1" t="s">
        <v>4</v>
      </c>
      <c r="K175" t="s">
        <v>24</v>
      </c>
      <c r="L175" s="1" t="s">
        <v>4</v>
      </c>
      <c r="M175" t="s">
        <v>24</v>
      </c>
      <c r="N175" t="str">
        <f t="shared" ref="N175" si="168">IF(R174=0,"",R174)</f>
        <v>激昂：あなたがコントロールするすべてのクリーチャーは+1/+1の修正を受ける。</v>
      </c>
      <c r="O175" t="s">
        <v>24</v>
      </c>
      <c r="Q175" s="4" t="s">
        <v>40</v>
      </c>
      <c r="R175" s="12" t="str">
        <f>INDEX(AZ:AZ,W170+1)</f>
        <v>Enrage: All creatures you control gets +1/+1.</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|英テキスト|&gt;|&gt;|&gt;|&gt;|Enrage: All creatures you control gets +1/+1.|</v>
      </c>
      <c r="B176" t="s">
        <v>165</v>
      </c>
      <c r="C176" t="s">
        <v>24</v>
      </c>
      <c r="D176" s="1" t="s">
        <v>26</v>
      </c>
      <c r="E176" t="s">
        <v>24</v>
      </c>
      <c r="F176" s="1" t="s">
        <v>4</v>
      </c>
      <c r="G176" t="s">
        <v>24</v>
      </c>
      <c r="H176" s="1" t="s">
        <v>4</v>
      </c>
      <c r="I176" t="s">
        <v>24</v>
      </c>
      <c r="J176" s="1" t="s">
        <v>4</v>
      </c>
      <c r="K176" t="s">
        <v>24</v>
      </c>
      <c r="L176" s="1" t="s">
        <v>4</v>
      </c>
      <c r="M176" t="s">
        <v>24</v>
      </c>
      <c r="N176" t="str">
        <f t="shared" ref="N176" si="169">IF(T175="","",T175&amp;"&amp;br;")&amp;IF(R175=0,"",R175)</f>
        <v>Enrage: All creatures you control gets +1/+1.</v>
      </c>
      <c r="O176" t="s">
        <v>24</v>
      </c>
      <c r="Q176" s="6" t="s">
        <v>41</v>
      </c>
      <c r="R176" s="12" t="str">
        <f>IF(INDEX(AS:AS,W170+1)="",0,INDEX(AS:AS,W170+1)&amp;"/"&amp;INDEX(AT:AT,W170+1))</f>
        <v>4/4</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|PT|&gt;|4/4|シールド数|&gt;||</v>
      </c>
      <c r="B177" t="s">
        <v>165</v>
      </c>
      <c r="C177" t="s">
        <v>24</v>
      </c>
      <c r="D177" t="s">
        <v>13</v>
      </c>
      <c r="E177" t="s">
        <v>24</v>
      </c>
      <c r="F177" t="s">
        <v>4</v>
      </c>
      <c r="G177" t="s">
        <v>24</v>
      </c>
      <c r="H177" t="str">
        <f t="shared" ref="H177" si="170">IF(R176=0,"",R176)</f>
        <v>4/4</v>
      </c>
      <c r="I177" t="s">
        <v>24</v>
      </c>
      <c r="J177" t="s">
        <v>14</v>
      </c>
      <c r="K177" t="s">
        <v>24</v>
      </c>
      <c r="L177" t="s">
        <v>4</v>
      </c>
      <c r="M177" t="s">
        <v>24</v>
      </c>
      <c r="N177" t="str">
        <f t="shared" ref="N177" si="171">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72">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72"/>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*薄暮まといの空渡り/Duskborne Skymarcher</v>
      </c>
      <c r="B186" t="s">
        <v>165</v>
      </c>
      <c r="C186" t="str">
        <f t="shared" ref="C186" si="173">"*"&amp;R186&amp;"/"&amp;T186</f>
        <v>*薄暮まといの空渡り/Duskborne Skymarcher</v>
      </c>
      <c r="Q186" s="6" t="s">
        <v>34</v>
      </c>
      <c r="R186" s="12" t="str">
        <f>INDEX(AI:AI,W185+1)</f>
        <v>薄暮まといの空渡り</v>
      </c>
      <c r="S186" s="16" t="s">
        <v>35</v>
      </c>
      <c r="T186" s="12" t="str">
        <f>INDEX(AJ:AJ,W185+1)</f>
        <v>Duskborne Skymarcher</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4">$Q$1</f>
        <v>LEFT:80</v>
      </c>
      <c r="E187" s="2" t="s">
        <v>24</v>
      </c>
      <c r="F187" s="2" t="str">
        <f t="shared" ref="F187" si="175">$R$1</f>
        <v>LEFT:100</v>
      </c>
      <c r="G187" s="2" t="s">
        <v>24</v>
      </c>
      <c r="H187" s="2" t="str">
        <f t="shared" ref="H187" si="176">$R$1</f>
        <v>LEFT:100</v>
      </c>
      <c r="I187" s="2" t="s">
        <v>24</v>
      </c>
      <c r="J187" s="2" t="str">
        <f t="shared" ref="J187" si="177">$R$1</f>
        <v>LEFT:100</v>
      </c>
      <c r="K187" s="2" t="s">
        <v>24</v>
      </c>
      <c r="L187" s="2" t="str">
        <f t="shared" ref="L187" si="178">$R$1</f>
        <v>LEFT:100</v>
      </c>
      <c r="M187" s="2" t="s">
        <v>24</v>
      </c>
      <c r="N187" s="2" t="str">
        <f t="shared" ref="N187" si="179">$R$1</f>
        <v>LEFT:100</v>
      </c>
      <c r="O187" t="s">
        <v>24</v>
      </c>
      <c r="P187" t="s">
        <v>138</v>
      </c>
      <c r="Q187" s="4" t="s">
        <v>44</v>
      </c>
      <c r="R187" s="12" t="str">
        <f>INDEX(AF:AF,W185+1)</f>
        <v>白</v>
      </c>
      <c r="S187" s="18" t="s">
        <v>46</v>
      </c>
      <c r="T187" s="12" t="str">
        <f>INDEX(AG:AG,W185+1)</f>
        <v>アンコモン</v>
      </c>
      <c r="U187" s="18" t="s">
        <v>36</v>
      </c>
      <c r="V187" s="12">
        <f>INDEX(AH:AH,W185+1)</f>
        <v>7</v>
      </c>
      <c r="W187" s="10"/>
      <c r="X187" s="12" t="str">
        <f>INDEX(AO:AO,W185+1)</f>
        <v xml:space="preserve">飛行  </v>
      </c>
      <c r="Y187" s="5"/>
      <c r="Z187" s="5"/>
      <c r="AA187" s="30"/>
      <c r="BA187" s="31" t="s">
        <v>165</v>
      </c>
      <c r="BB187">
        <v>186</v>
      </c>
      <c r="BC187" t="s">
        <v>750</v>
      </c>
      <c r="BE187" t="s">
        <v>559</v>
      </c>
    </row>
    <row r="188" spans="1:57" x14ac:dyDescent="0.15">
      <c r="A188" t="str">
        <f>CONCATENATE(C188,D188,E188,F188,G188,H188,I188,J188,K188,L188,M188,N188,O188,P188)</f>
        <v>|色|白|レアリティ|アンコモン|マナコスト|7|</v>
      </c>
      <c r="B188" t="s">
        <v>165</v>
      </c>
      <c r="C188" t="s">
        <v>24</v>
      </c>
      <c r="D188" s="1" t="s">
        <v>5</v>
      </c>
      <c r="E188" t="s">
        <v>24</v>
      </c>
      <c r="F188" t="str">
        <f t="shared" ref="F188:F189" si="180">IF(R187=0,"",R187)</f>
        <v>白</v>
      </c>
      <c r="G188" t="s">
        <v>24</v>
      </c>
      <c r="H188" s="1" t="s">
        <v>6</v>
      </c>
      <c r="I188" t="s">
        <v>24</v>
      </c>
      <c r="J188" t="str">
        <f t="shared" ref="J188:J189" si="181">IF(T187=0,"",T187)</f>
        <v>アンコモン</v>
      </c>
      <c r="K188" t="s">
        <v>24</v>
      </c>
      <c r="L188" s="1" t="s">
        <v>8</v>
      </c>
      <c r="M188" t="s">
        <v>24</v>
      </c>
      <c r="N188">
        <f t="shared" ref="N188:N189" si="182">IF(V187=0,"",V187)</f>
        <v>7</v>
      </c>
      <c r="O188" t="s">
        <v>24</v>
      </c>
      <c r="Q188" s="6" t="s">
        <v>37</v>
      </c>
      <c r="R188" s="12" t="str">
        <f>INDEX(AK:AK,W185+1)</f>
        <v>クリーチャー</v>
      </c>
      <c r="S188" s="18" t="s">
        <v>38</v>
      </c>
      <c r="T188" s="12" t="str">
        <f>INDEX(AL:AL,W185+1)</f>
        <v>吸血鬼</v>
      </c>
      <c r="U188" s="12" t="str">
        <f>INDEX(AM:AM,W185+1)</f>
        <v>クレリック</v>
      </c>
      <c r="V188" s="12">
        <f>INDEX(AN:AN,W185+1)</f>
        <v>0</v>
      </c>
      <c r="W188" s="10"/>
      <c r="X188" s="12" t="str">
        <f>INDEX(AU:AU,W185+1)</f>
        <v>飛行</v>
      </c>
      <c r="Y188" s="12" t="str">
        <f>INDEX(AV:AV,W185+1)</f>
        <v xml:space="preserve">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|種別|クリーチャー|サブタイプ|吸血鬼|クレリック||</v>
      </c>
      <c r="B189" t="s">
        <v>165</v>
      </c>
      <c r="C189" t="s">
        <v>24</v>
      </c>
      <c r="D189" s="1" t="s">
        <v>9</v>
      </c>
      <c r="E189" t="s">
        <v>24</v>
      </c>
      <c r="F189" t="str">
        <f t="shared" si="180"/>
        <v>クリーチャー</v>
      </c>
      <c r="G189" t="s">
        <v>24</v>
      </c>
      <c r="H189" s="1" t="s">
        <v>11</v>
      </c>
      <c r="I189" t="s">
        <v>24</v>
      </c>
      <c r="J189" t="str">
        <f t="shared" si="181"/>
        <v>吸血鬼</v>
      </c>
      <c r="K189" t="s">
        <v>24</v>
      </c>
      <c r="L189" t="str">
        <f t="shared" ref="L189" si="183">IF(U188=0,"",U188)</f>
        <v>クレリック</v>
      </c>
      <c r="M189" t="s">
        <v>24</v>
      </c>
      <c r="N189" t="str">
        <f t="shared" si="182"/>
        <v/>
      </c>
      <c r="O189" t="s">
        <v>24</v>
      </c>
      <c r="Q189" s="6" t="s">
        <v>39</v>
      </c>
      <c r="R189" s="12" t="str">
        <f>INDEX(AY:AY,W185+1)</f>
        <v>飛行  &amp;br;ジェム2個を起動する：ターン終了時まで、あなたの最初の他の吸血鬼は+2/+0の修正を受けるとともに飛行を得る。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|テキスト|&gt;|&gt;|&gt;|&gt;|飛行  &amp;br;ジェム2個を起動する：ターン終了時まで、あなたの最初の他の吸血鬼は+2/+0の修正を受けるとともに飛行を得る。|</v>
      </c>
      <c r="B190" t="s">
        <v>165</v>
      </c>
      <c r="C190" t="s">
        <v>24</v>
      </c>
      <c r="D190" s="1" t="s">
        <v>12</v>
      </c>
      <c r="E190" t="s">
        <v>24</v>
      </c>
      <c r="F190" s="1" t="s">
        <v>4</v>
      </c>
      <c r="G190" t="s">
        <v>24</v>
      </c>
      <c r="H190" s="1" t="s">
        <v>4</v>
      </c>
      <c r="I190" t="s">
        <v>24</v>
      </c>
      <c r="J190" s="1" t="s">
        <v>4</v>
      </c>
      <c r="K190" t="s">
        <v>24</v>
      </c>
      <c r="L190" s="1" t="s">
        <v>4</v>
      </c>
      <c r="M190" t="s">
        <v>24</v>
      </c>
      <c r="N190" t="str">
        <f t="shared" ref="N190" si="184">IF(R189=0,"",R189)</f>
        <v>飛行  &amp;br;ジェム2個を起動する：ターン終了時まで、あなたの最初の他の吸血鬼は+2/+0の修正を受けるとともに飛行を得る。</v>
      </c>
      <c r="O190" t="s">
        <v>24</v>
      </c>
      <c r="Q190" s="4" t="s">
        <v>40</v>
      </c>
      <c r="R190" s="12" t="str">
        <f>INDEX(AZ:AZ,W185+1)</f>
        <v>Activate 2: Your first other Vampire gets +2/+0 and Flying until end of turn.</v>
      </c>
      <c r="S190" s="16" t="s">
        <v>51</v>
      </c>
      <c r="T190" s="12" t="str">
        <f>IF(X190="","",X190&amp;IF(Y190="",""," "&amp;Y190)&amp;IF(Z190="",""," "&amp;Z190)&amp;IF(AA190="",""," "&amp;AA190))</f>
        <v xml:space="preserve">Flying  </v>
      </c>
      <c r="U190" s="16"/>
      <c r="V190" s="17"/>
      <c r="W190" s="10" t="s">
        <v>342</v>
      </c>
      <c r="X190" s="6" t="str">
        <f>IF(ISERROR(IF(LEN(X189)&gt;1,X189,VLOOKUP(X188,$AC:$AD,2,FALSE))),"",IF(LEN(X189)&gt;1,X189,VLOOKUP(X188,$AC:$AD,2,FALSE)))</f>
        <v>Flying</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|英テキスト|&gt;|&gt;|&gt;|&gt;|Flying  &amp;br;Activate 2: Your first other Vampire gets +2/+0 and Flying until end of turn.|</v>
      </c>
      <c r="B191" t="s">
        <v>165</v>
      </c>
      <c r="C191" t="s">
        <v>24</v>
      </c>
      <c r="D191" s="1" t="s">
        <v>26</v>
      </c>
      <c r="E191" t="s">
        <v>24</v>
      </c>
      <c r="F191" s="1" t="s">
        <v>4</v>
      </c>
      <c r="G191" t="s">
        <v>24</v>
      </c>
      <c r="H191" s="1" t="s">
        <v>4</v>
      </c>
      <c r="I191" t="s">
        <v>24</v>
      </c>
      <c r="J191" s="1" t="s">
        <v>4</v>
      </c>
      <c r="K191" t="s">
        <v>24</v>
      </c>
      <c r="L191" s="1" t="s">
        <v>4</v>
      </c>
      <c r="M191" t="s">
        <v>24</v>
      </c>
      <c r="N191" t="str">
        <f t="shared" ref="N191" si="185">IF(T190="","",T190&amp;"&amp;br;")&amp;IF(R190=0,"",R190)</f>
        <v>Flying  &amp;br;Activate 2: Your first other Vampire gets +2/+0 and Flying until end of turn.</v>
      </c>
      <c r="O191" t="s">
        <v>24</v>
      </c>
      <c r="Q191" s="6" t="s">
        <v>41</v>
      </c>
      <c r="R191" s="12" t="str">
        <f>IF(INDEX(AS:AS,W185+1)="",0,INDEX(AS:AS,W185+1)&amp;"/"&amp;INDEX(AT:AT,W185+1))</f>
        <v>2/2</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|PT|&gt;|2/2|シールド数|&gt;||</v>
      </c>
      <c r="B192" t="s">
        <v>165</v>
      </c>
      <c r="C192" t="s">
        <v>24</v>
      </c>
      <c r="D192" t="s">
        <v>13</v>
      </c>
      <c r="E192" t="s">
        <v>24</v>
      </c>
      <c r="F192" t="s">
        <v>4</v>
      </c>
      <c r="G192" t="s">
        <v>24</v>
      </c>
      <c r="H192" t="str">
        <f t="shared" ref="H192" si="186">IF(R191=0,"",R191)</f>
        <v>2/2</v>
      </c>
      <c r="I192" t="s">
        <v>24</v>
      </c>
      <c r="J192" t="s">
        <v>14</v>
      </c>
      <c r="K192" t="s">
        <v>24</v>
      </c>
      <c r="L192" t="s">
        <v>4</v>
      </c>
      <c r="M192" t="s">
        <v>24</v>
      </c>
      <c r="N192" t="str">
        <f t="shared" ref="N192" si="187">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8">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8"/>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*宿営地の守り手/Encampment Keeper</v>
      </c>
      <c r="B201" t="s">
        <v>165</v>
      </c>
      <c r="C201" t="str">
        <f t="shared" ref="C201" si="189">"*"&amp;R201&amp;"/"&amp;T201</f>
        <v>*宿営地の守り手/Encampment Keeper</v>
      </c>
      <c r="Q201" s="6" t="s">
        <v>34</v>
      </c>
      <c r="R201" s="12" t="str">
        <f>INDEX(AI:AI,W200+1)</f>
        <v>宿営地の守り手</v>
      </c>
      <c r="S201" s="16" t="s">
        <v>35</v>
      </c>
      <c r="T201" s="12" t="str">
        <f>INDEX(AJ:AJ,W200+1)</f>
        <v>Encampment Keeper</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90">$Q$1</f>
        <v>LEFT:80</v>
      </c>
      <c r="E202" s="2" t="s">
        <v>24</v>
      </c>
      <c r="F202" s="2" t="str">
        <f t="shared" ref="F202" si="191">$R$1</f>
        <v>LEFT:100</v>
      </c>
      <c r="G202" s="2" t="s">
        <v>24</v>
      </c>
      <c r="H202" s="2" t="str">
        <f t="shared" ref="H202" si="192">$R$1</f>
        <v>LEFT:100</v>
      </c>
      <c r="I202" s="2" t="s">
        <v>24</v>
      </c>
      <c r="J202" s="2" t="str">
        <f t="shared" ref="J202" si="193">$R$1</f>
        <v>LEFT:100</v>
      </c>
      <c r="K202" s="2" t="s">
        <v>24</v>
      </c>
      <c r="L202" s="2" t="str">
        <f t="shared" ref="L202" si="194">$R$1</f>
        <v>LEFT:100</v>
      </c>
      <c r="M202" s="2" t="s">
        <v>24</v>
      </c>
      <c r="N202" s="2" t="str">
        <f t="shared" ref="N202" si="195">$R$1</f>
        <v>LEFT:100</v>
      </c>
      <c r="O202" t="s">
        <v>24</v>
      </c>
      <c r="P202" t="s">
        <v>138</v>
      </c>
      <c r="Q202" s="4" t="s">
        <v>44</v>
      </c>
      <c r="R202" s="12" t="str">
        <f>INDEX(AF:AF,W200+1)</f>
        <v>白</v>
      </c>
      <c r="S202" s="18" t="s">
        <v>46</v>
      </c>
      <c r="T202" s="12" t="str">
        <f>INDEX(AG:AG,W200+1)</f>
        <v>アンコモン</v>
      </c>
      <c r="U202" s="18" t="s">
        <v>36</v>
      </c>
      <c r="V202" s="12">
        <f>INDEX(AH:AH,W200+1)</f>
        <v>9</v>
      </c>
      <c r="W202" s="10"/>
      <c r="X202" s="12" t="str">
        <f>INDEX(AO:AO,W200+1)</f>
        <v xml:space="preserve">先制攻撃  </v>
      </c>
      <c r="Y202" s="5"/>
      <c r="Z202" s="5"/>
      <c r="AA202" s="30"/>
      <c r="BA202" s="31" t="s">
        <v>165</v>
      </c>
      <c r="BB202">
        <v>201</v>
      </c>
      <c r="BC202" t="s">
        <v>765</v>
      </c>
      <c r="BE202" t="s">
        <v>775</v>
      </c>
    </row>
    <row r="203" spans="1:57" x14ac:dyDescent="0.15">
      <c r="A203" t="str">
        <f>CONCATENATE(C203,D203,E203,F203,G203,H203,I203,J203,K203,L203,M203,N203,O203,P203)</f>
        <v>|色|白|レアリティ|アンコモン|マナコスト|9|</v>
      </c>
      <c r="B203" t="s">
        <v>165</v>
      </c>
      <c r="C203" t="s">
        <v>24</v>
      </c>
      <c r="D203" s="1" t="s">
        <v>5</v>
      </c>
      <c r="E203" t="s">
        <v>24</v>
      </c>
      <c r="F203" t="str">
        <f t="shared" ref="F203:F204" si="196">IF(R202=0,"",R202)</f>
        <v>白</v>
      </c>
      <c r="G203" t="s">
        <v>24</v>
      </c>
      <c r="H203" s="1" t="s">
        <v>6</v>
      </c>
      <c r="I203" t="s">
        <v>24</v>
      </c>
      <c r="J203" t="str">
        <f t="shared" ref="J203:J204" si="197">IF(T202=0,"",T202)</f>
        <v>アンコモン</v>
      </c>
      <c r="K203" t="s">
        <v>24</v>
      </c>
      <c r="L203" s="1" t="s">
        <v>8</v>
      </c>
      <c r="M203" t="s">
        <v>24</v>
      </c>
      <c r="N203">
        <f t="shared" ref="N203:N204" si="198">IF(V202=0,"",V202)</f>
        <v>9</v>
      </c>
      <c r="O203" t="s">
        <v>24</v>
      </c>
      <c r="Q203" s="6" t="s">
        <v>37</v>
      </c>
      <c r="R203" s="12" t="str">
        <f>INDEX(AK:AK,W200+1)</f>
        <v>クリーチャー</v>
      </c>
      <c r="S203" s="18" t="s">
        <v>38</v>
      </c>
      <c r="T203" s="12" t="str">
        <f>INDEX(AL:AL,W200+1)</f>
        <v>猟犬</v>
      </c>
      <c r="U203" s="12">
        <f>INDEX(AM:AM,W200+1)</f>
        <v>0</v>
      </c>
      <c r="V203" s="12">
        <f>INDEX(AN:AN,W200+1)</f>
        <v>0</v>
      </c>
      <c r="W203" s="10"/>
      <c r="X203" s="12" t="str">
        <f>INDEX(AU:AU,W200+1)</f>
        <v>先制</v>
      </c>
      <c r="Y203" s="12" t="str">
        <f>INDEX(AV:AV,W200+1)</f>
        <v xml:space="preserve"> </v>
      </c>
      <c r="Z203" s="12" t="str">
        <f>INDEX(AW:AW,W200+1)</f>
        <v/>
      </c>
      <c r="AA203" s="12">
        <f>INDEX(AX:AX,W200+1)</f>
        <v>0</v>
      </c>
      <c r="BA203" s="31" t="s">
        <v>165</v>
      </c>
      <c r="BB203">
        <v>202</v>
      </c>
    </row>
    <row r="204" spans="1:57" x14ac:dyDescent="0.15">
      <c r="A204" t="str">
        <f>CONCATENATE(C204,D204,E204,F204,G204,H204,I204,J204,K204,L204,M204,N204,O204,P204)</f>
        <v>|種別|クリーチャー|サブタイプ|猟犬|||</v>
      </c>
      <c r="B204" t="s">
        <v>165</v>
      </c>
      <c r="C204" t="s">
        <v>24</v>
      </c>
      <c r="D204" s="1" t="s">
        <v>9</v>
      </c>
      <c r="E204" t="s">
        <v>24</v>
      </c>
      <c r="F204" t="str">
        <f t="shared" si="196"/>
        <v>クリーチャー</v>
      </c>
      <c r="G204" t="s">
        <v>24</v>
      </c>
      <c r="H204" s="1" t="s">
        <v>11</v>
      </c>
      <c r="I204" t="s">
        <v>24</v>
      </c>
      <c r="J204" t="str">
        <f t="shared" si="197"/>
        <v>猟犬</v>
      </c>
      <c r="K204" t="s">
        <v>24</v>
      </c>
      <c r="L204" t="str">
        <f t="shared" ref="L204" si="199">IF(U203=0,"",U203)</f>
        <v/>
      </c>
      <c r="M204" t="s">
        <v>24</v>
      </c>
      <c r="N204" t="str">
        <f t="shared" si="198"/>
        <v/>
      </c>
      <c r="O204" t="s">
        <v>24</v>
      </c>
      <c r="Q204" s="6" t="s">
        <v>39</v>
      </c>
      <c r="R204" s="12" t="str">
        <f>INDEX(AY:AY,W200+1)</f>
        <v>先制攻撃  &amp;br;このクリーチャーが死亡した時、白ジェムが5個以上あった場合、あなたのすべてのクリーチャーは+1/+1の修正を受ける。</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|テキスト|&gt;|&gt;|&gt;|&gt;|先制攻撃  &amp;br;このクリーチャーが死亡した時、白ジェムが5個以上あった場合、あなたのすべてのクリーチャーは+1/+1の修正を受ける。|</v>
      </c>
      <c r="B205" t="s">
        <v>165</v>
      </c>
      <c r="C205" t="s">
        <v>24</v>
      </c>
      <c r="D205" s="1" t="s">
        <v>12</v>
      </c>
      <c r="E205" t="s">
        <v>24</v>
      </c>
      <c r="F205" s="1" t="s">
        <v>4</v>
      </c>
      <c r="G205" t="s">
        <v>24</v>
      </c>
      <c r="H205" s="1" t="s">
        <v>4</v>
      </c>
      <c r="I205" t="s">
        <v>24</v>
      </c>
      <c r="J205" s="1" t="s">
        <v>4</v>
      </c>
      <c r="K205" t="s">
        <v>24</v>
      </c>
      <c r="L205" s="1" t="s">
        <v>4</v>
      </c>
      <c r="M205" t="s">
        <v>24</v>
      </c>
      <c r="N205" t="str">
        <f t="shared" ref="N205" si="200">IF(R204=0,"",R204)</f>
        <v>先制攻撃  &amp;br;このクリーチャーが死亡した時、白ジェムが5個以上あった場合、あなたのすべてのクリーチャーは+1/+1の修正を受ける。</v>
      </c>
      <c r="O205" t="s">
        <v>24</v>
      </c>
      <c r="Q205" s="4" t="s">
        <v>40</v>
      </c>
      <c r="R205" s="12" t="str">
        <f>INDEX(AZ:AZ,W200+1)</f>
        <v>When this creature dies, if there are 5 or more white gems, all your creatures gets +1/+1.</v>
      </c>
      <c r="S205" s="16" t="s">
        <v>51</v>
      </c>
      <c r="T205" s="12" t="str">
        <f>IF(X205="","",X205&amp;IF(Y205="",""," "&amp;Y205)&amp;IF(Z205="",""," "&amp;Z205)&amp;IF(AA205="",""," "&amp;AA205))</f>
        <v xml:space="preserve">First strike  </v>
      </c>
      <c r="U205" s="16"/>
      <c r="V205" s="17"/>
      <c r="W205" s="10" t="s">
        <v>342</v>
      </c>
      <c r="X205" s="6" t="str">
        <f>IF(ISERROR(IF(LEN(X204)&gt;1,X204,VLOOKUP(X203,$AC:$AD,2,FALSE))),"",IF(LEN(X204)&gt;1,X204,VLOOKUP(X203,$AC:$AD,2,FALSE)))</f>
        <v>First strike</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|英テキスト|&gt;|&gt;|&gt;|&gt;|First strike  &amp;br;When this creature dies, if there are 5 or more white gems, all your creatures gets +1/+1.|</v>
      </c>
      <c r="B206" t="s">
        <v>165</v>
      </c>
      <c r="C206" t="s">
        <v>24</v>
      </c>
      <c r="D206" s="1" t="s">
        <v>26</v>
      </c>
      <c r="E206" t="s">
        <v>24</v>
      </c>
      <c r="F206" s="1" t="s">
        <v>4</v>
      </c>
      <c r="G206" t="s">
        <v>24</v>
      </c>
      <c r="H206" s="1" t="s">
        <v>4</v>
      </c>
      <c r="I206" t="s">
        <v>24</v>
      </c>
      <c r="J206" s="1" t="s">
        <v>4</v>
      </c>
      <c r="K206" t="s">
        <v>24</v>
      </c>
      <c r="L206" s="1" t="s">
        <v>4</v>
      </c>
      <c r="M206" t="s">
        <v>24</v>
      </c>
      <c r="N206" t="str">
        <f t="shared" ref="N206" si="201">IF(T205="","",T205&amp;"&amp;br;")&amp;IF(R205=0,"",R205)</f>
        <v>First strike  &amp;br;When this creature dies, if there are 5 or more white gems, all your creatures gets +1/+1.</v>
      </c>
      <c r="O206" t="s">
        <v>24</v>
      </c>
      <c r="Q206" s="6" t="s">
        <v>41</v>
      </c>
      <c r="R206" s="12" t="str">
        <f>IF(INDEX(AS:AS,W200+1)="",0,INDEX(AS:AS,W200+1)&amp;"/"&amp;INDEX(AT:AT,W200+1))</f>
        <v>2/2</v>
      </c>
      <c r="S206" s="16"/>
      <c r="T206" s="16"/>
      <c r="U206" s="16"/>
      <c r="V206" s="17"/>
      <c r="W206" s="10"/>
      <c r="X206" s="6"/>
      <c r="Y206" s="5"/>
      <c r="Z206" s="5"/>
      <c r="AA206" s="30"/>
      <c r="BA206" s="31" t="s">
        <v>165</v>
      </c>
      <c r="BB206">
        <v>205</v>
      </c>
    </row>
    <row r="207" spans="1:57" x14ac:dyDescent="0.15">
      <c r="A207" t="str">
        <f>CONCATENATE(C207,D207,E207,F207,G207,H207,I207,J207,K207,L207,M207,N207,O207,P207)</f>
        <v>|PT|&gt;|2/2|シールド数|&gt;||</v>
      </c>
      <c r="B207" t="s">
        <v>165</v>
      </c>
      <c r="C207" t="s">
        <v>24</v>
      </c>
      <c r="D207" t="s">
        <v>13</v>
      </c>
      <c r="E207" t="s">
        <v>24</v>
      </c>
      <c r="F207" t="s">
        <v>4</v>
      </c>
      <c r="G207" t="s">
        <v>24</v>
      </c>
      <c r="H207" t="str">
        <f t="shared" ref="H207" si="202">IF(R206=0,"",R206)</f>
        <v>2/2</v>
      </c>
      <c r="I207" t="s">
        <v>24</v>
      </c>
      <c r="J207" t="s">
        <v>14</v>
      </c>
      <c r="K207" t="s">
        <v>24</v>
      </c>
      <c r="L207" t="s">
        <v>4</v>
      </c>
      <c r="M207" t="s">
        <v>24</v>
      </c>
      <c r="N207" t="str">
        <f t="shared" ref="N207" si="203">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4">CONCATENATE(C209,D209,E209,F209,G209,H209,I209,J209,K209,L209,M209,N209,O209,P209)</f>
        <v>*情報</v>
      </c>
      <c r="B209" t="s">
        <v>165</v>
      </c>
      <c r="C209" t="s">
        <v>865</v>
      </c>
      <c r="R209"/>
      <c r="S209"/>
      <c r="T209"/>
      <c r="U209"/>
      <c r="V209"/>
      <c r="BA209" s="31" t="s">
        <v>165</v>
      </c>
      <c r="BB209">
        <v>208</v>
      </c>
    </row>
    <row r="210" spans="1:54" x14ac:dyDescent="0.15">
      <c r="A210" t="str">
        <f t="shared" si="204"/>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*薄暮の賛美者/Glorifier of Dusk</v>
      </c>
      <c r="B216" t="s">
        <v>165</v>
      </c>
      <c r="C216" t="str">
        <f t="shared" ref="C216" si="205">"*"&amp;R216&amp;"/"&amp;T216</f>
        <v>*薄暮の賛美者/Glorifier of Dusk</v>
      </c>
      <c r="Q216" s="6" t="s">
        <v>34</v>
      </c>
      <c r="R216" s="12" t="str">
        <f>INDEX(AI:AI,W215+1)</f>
        <v>薄暮の賛美者</v>
      </c>
      <c r="S216" s="16" t="s">
        <v>35</v>
      </c>
      <c r="T216" s="12" t="str">
        <f>INDEX(AJ:AJ,W215+1)</f>
        <v>Glorifier of Dusk</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6">$Q$1</f>
        <v>LEFT:80</v>
      </c>
      <c r="E217" s="2" t="s">
        <v>24</v>
      </c>
      <c r="F217" s="2" t="str">
        <f t="shared" ref="F217" si="207">$R$1</f>
        <v>LEFT:100</v>
      </c>
      <c r="G217" s="2" t="s">
        <v>24</v>
      </c>
      <c r="H217" s="2" t="str">
        <f t="shared" ref="H217" si="208">$R$1</f>
        <v>LEFT:100</v>
      </c>
      <c r="I217" s="2" t="s">
        <v>24</v>
      </c>
      <c r="J217" s="2" t="str">
        <f t="shared" ref="J217" si="209">$R$1</f>
        <v>LEFT:100</v>
      </c>
      <c r="K217" s="2" t="s">
        <v>24</v>
      </c>
      <c r="L217" s="2" t="str">
        <f t="shared" ref="L217" si="210">$R$1</f>
        <v>LEFT:100</v>
      </c>
      <c r="M217" s="2" t="s">
        <v>24</v>
      </c>
      <c r="N217" s="2" t="str">
        <f t="shared" ref="N217" si="211">$R$1</f>
        <v>LEFT:100</v>
      </c>
      <c r="O217" t="s">
        <v>24</v>
      </c>
      <c r="P217" t="s">
        <v>138</v>
      </c>
      <c r="Q217" s="4" t="s">
        <v>44</v>
      </c>
      <c r="R217" s="12" t="str">
        <f>INDEX(AF:AF,W215+1)</f>
        <v>白</v>
      </c>
      <c r="S217" s="18" t="s">
        <v>46</v>
      </c>
      <c r="T217" s="12" t="str">
        <f>INDEX(AG:AG,W215+1)</f>
        <v>アンコモン</v>
      </c>
      <c r="U217" s="18" t="s">
        <v>36</v>
      </c>
      <c r="V217" s="12">
        <f>INDEX(AH:AH,W215+1)</f>
        <v>14</v>
      </c>
      <c r="W217" s="10"/>
      <c r="X217" s="12" t="str">
        <f>INDEX(AO:AO,W215+1)</f>
        <v>白ジェム2個を起動する：ターン終了時まで、このクリーチャーは警戒を得る。1点のライフを失う。</v>
      </c>
      <c r="Y217" s="5"/>
      <c r="Z217" s="5"/>
      <c r="AA217" s="30"/>
      <c r="BA217" s="31" t="s">
        <v>165</v>
      </c>
      <c r="BB217">
        <v>216</v>
      </c>
    </row>
    <row r="218" spans="1:54" x14ac:dyDescent="0.15">
      <c r="A218" t="str">
        <f>CONCATENATE(C218,D218,E218,F218,G218,H218,I218,J218,K218,L218,M218,N218,O218,P218)</f>
        <v>|色|白|レアリティ|アンコモン|マナコスト|14|</v>
      </c>
      <c r="B218" t="s">
        <v>165</v>
      </c>
      <c r="C218" t="s">
        <v>24</v>
      </c>
      <c r="D218" s="1" t="s">
        <v>5</v>
      </c>
      <c r="E218" t="s">
        <v>24</v>
      </c>
      <c r="F218" t="str">
        <f t="shared" ref="F218:F219" si="212">IF(R217=0,"",R217)</f>
        <v>白</v>
      </c>
      <c r="G218" t="s">
        <v>24</v>
      </c>
      <c r="H218" s="1" t="s">
        <v>6</v>
      </c>
      <c r="I218" t="s">
        <v>24</v>
      </c>
      <c r="J218" t="str">
        <f t="shared" ref="J218:J219" si="213">IF(T217=0,"",T217)</f>
        <v>アンコモン</v>
      </c>
      <c r="K218" t="s">
        <v>24</v>
      </c>
      <c r="L218" s="1" t="s">
        <v>8</v>
      </c>
      <c r="M218" t="s">
        <v>24</v>
      </c>
      <c r="N218">
        <f t="shared" ref="N218:N219" si="214">IF(V217=0,"",V217)</f>
        <v>14</v>
      </c>
      <c r="O218" t="s">
        <v>24</v>
      </c>
      <c r="Q218" s="6" t="s">
        <v>37</v>
      </c>
      <c r="R218" s="12" t="str">
        <f>INDEX(AK:AK,W215+1)</f>
        <v>クリーチャー</v>
      </c>
      <c r="S218" s="18" t="s">
        <v>38</v>
      </c>
      <c r="T218" s="12" t="str">
        <f>INDEX(AL:AL,W215+1)</f>
        <v>吸血鬼</v>
      </c>
      <c r="U218" s="12" t="str">
        <f>INDEX(AM:AM,W215+1)</f>
        <v>兵士</v>
      </c>
      <c r="V218" s="12">
        <f>INDEX(AN:AN,W215+1)</f>
        <v>0</v>
      </c>
      <c r="W218" s="10"/>
      <c r="X218" s="12" t="str">
        <f>INDEX(AU:AU,W215+1)</f>
        <v>白ジ</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|種別|クリーチャー|サブタイプ|吸血鬼|兵士||</v>
      </c>
      <c r="B219" t="s">
        <v>165</v>
      </c>
      <c r="C219" t="s">
        <v>24</v>
      </c>
      <c r="D219" s="1" t="s">
        <v>9</v>
      </c>
      <c r="E219" t="s">
        <v>24</v>
      </c>
      <c r="F219" t="str">
        <f t="shared" si="212"/>
        <v>クリーチャー</v>
      </c>
      <c r="G219" t="s">
        <v>24</v>
      </c>
      <c r="H219" s="1" t="s">
        <v>11</v>
      </c>
      <c r="I219" t="s">
        <v>24</v>
      </c>
      <c r="J219" t="str">
        <f t="shared" si="213"/>
        <v>吸血鬼</v>
      </c>
      <c r="K219" t="s">
        <v>24</v>
      </c>
      <c r="L219" t="str">
        <f t="shared" ref="L219" si="215">IF(U218=0,"",U218)</f>
        <v>兵士</v>
      </c>
      <c r="M219" t="s">
        <v>24</v>
      </c>
      <c r="N219" t="str">
        <f t="shared" si="214"/>
        <v/>
      </c>
      <c r="O219" t="s">
        <v>24</v>
      </c>
      <c r="Q219" s="6" t="s">
        <v>39</v>
      </c>
      <c r="R219" s="12" t="str">
        <f>INDEX(AY:AY,W215+1)</f>
        <v>白ジェム2個を起動する：ターン終了時まで、このクリーチャーは警戒を得る。1点のライフを失う。&amp;br;黒ジェム2個を起動する：ターン終了時まで、このクリーチャーは飛行を得る。1点のライフを失う。</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白ジェム2個を起動する：ターン終了時まで、このクリーチャーは警戒を得る。1点のライフを失う。&amp;br;黒ジェム2個を起動する：ターン終了時まで、このクリーチャーは飛行を得る。1点のライフを失う。|</v>
      </c>
      <c r="B220" t="s">
        <v>165</v>
      </c>
      <c r="C220" t="s">
        <v>24</v>
      </c>
      <c r="D220" s="1" t="s">
        <v>12</v>
      </c>
      <c r="E220" t="s">
        <v>24</v>
      </c>
      <c r="F220" s="1" t="s">
        <v>4</v>
      </c>
      <c r="G220" t="s">
        <v>24</v>
      </c>
      <c r="H220" s="1" t="s">
        <v>4</v>
      </c>
      <c r="I220" t="s">
        <v>24</v>
      </c>
      <c r="J220" s="1" t="s">
        <v>4</v>
      </c>
      <c r="K220" t="s">
        <v>24</v>
      </c>
      <c r="L220" s="1" t="s">
        <v>4</v>
      </c>
      <c r="M220" t="s">
        <v>24</v>
      </c>
      <c r="N220" t="str">
        <f t="shared" ref="N220" si="216">IF(R219=0,"",R219)</f>
        <v>白ジェム2個を起動する：ターン終了時まで、このクリーチャーは警戒を得る。1点のライフを失う。&amp;br;黒ジェム2個を起動する：ターン終了時まで、このクリーチャーは飛行を得る。1点のライフを失う。</v>
      </c>
      <c r="O220" t="s">
        <v>24</v>
      </c>
      <c r="Q220" s="4" t="s">
        <v>40</v>
      </c>
      <c r="R220" s="12" t="str">
        <f>INDEX(AZ:AZ,W215+1)</f>
        <v>Activate White 2: This creature gains Vigilance until end of turn. Lose 1 life.Activate Black 2: This creature gains Flying until end of turn. Lose 1 life.</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|英テキスト|&gt;|&gt;|&gt;|&gt;|Activate White 2: This creature gains Vigilance until end of turn. Lose 1 life.Activate Black 2: This creature gains Flying until end of turn. Lose 1 life.|</v>
      </c>
      <c r="B221" t="s">
        <v>165</v>
      </c>
      <c r="C221" t="s">
        <v>24</v>
      </c>
      <c r="D221" s="1" t="s">
        <v>26</v>
      </c>
      <c r="E221" t="s">
        <v>24</v>
      </c>
      <c r="F221" s="1" t="s">
        <v>4</v>
      </c>
      <c r="G221" t="s">
        <v>24</v>
      </c>
      <c r="H221" s="1" t="s">
        <v>4</v>
      </c>
      <c r="I221" t="s">
        <v>24</v>
      </c>
      <c r="J221" s="1" t="s">
        <v>4</v>
      </c>
      <c r="K221" t="s">
        <v>24</v>
      </c>
      <c r="L221" s="1" t="s">
        <v>4</v>
      </c>
      <c r="M221" t="s">
        <v>24</v>
      </c>
      <c r="N221" t="str">
        <f t="shared" ref="N221" si="217">IF(T220="","",T220&amp;"&amp;br;")&amp;IF(R220=0,"",R220)</f>
        <v>Activate White 2: This creature gains Vigilance until end of turn. Lose 1 life.Activate Black 2: This creature gains Flying until end of turn. Lose 1 life.</v>
      </c>
      <c r="O221" t="s">
        <v>24</v>
      </c>
      <c r="Q221" s="6" t="s">
        <v>41</v>
      </c>
      <c r="R221" s="12" t="str">
        <f>IF(INDEX(AS:AS,W215+1)="",0,INDEX(AS:AS,W215+1)&amp;"/"&amp;INDEX(AT:AT,W215+1))</f>
        <v>4/4</v>
      </c>
      <c r="S221" s="16"/>
      <c r="T221" s="16"/>
      <c r="U221" s="16"/>
      <c r="V221" s="17"/>
      <c r="W221" s="10"/>
      <c r="X221" s="6"/>
      <c r="Y221" s="5"/>
      <c r="Z221" s="5"/>
      <c r="AA221" s="30"/>
      <c r="BA221" s="31" t="s">
        <v>165</v>
      </c>
      <c r="BB221">
        <v>220</v>
      </c>
    </row>
    <row r="222" spans="1:54" x14ac:dyDescent="0.15">
      <c r="A222" t="str">
        <f>CONCATENATE(C222,D222,E222,F222,G222,H222,I222,J222,K222,L222,M222,N222,O222,P222)</f>
        <v>|PT|&gt;|4/4|シールド数|&gt;||</v>
      </c>
      <c r="B222" t="s">
        <v>165</v>
      </c>
      <c r="C222" t="s">
        <v>24</v>
      </c>
      <c r="D222" t="s">
        <v>13</v>
      </c>
      <c r="E222" t="s">
        <v>24</v>
      </c>
      <c r="F222" t="s">
        <v>4</v>
      </c>
      <c r="G222" t="s">
        <v>24</v>
      </c>
      <c r="H222" t="str">
        <f t="shared" ref="H222" si="218">IF(R221=0,"",R221)</f>
        <v>4/4</v>
      </c>
      <c r="I222" t="s">
        <v>24</v>
      </c>
      <c r="J222" t="s">
        <v>14</v>
      </c>
      <c r="K222" t="s">
        <v>24</v>
      </c>
      <c r="L222" t="s">
        <v>4</v>
      </c>
      <c r="M222" t="s">
        <v>24</v>
      </c>
      <c r="N222" t="str">
        <f t="shared" ref="N222" si="219">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20">CONCATENATE(C224,D224,E224,F224,G224,H224,I224,J224,K224,L224,M224,N224,O224,P224)</f>
        <v>*情報</v>
      </c>
      <c r="B224" t="s">
        <v>165</v>
      </c>
      <c r="C224" t="s">
        <v>865</v>
      </c>
      <c r="R224"/>
      <c r="S224"/>
      <c r="T224"/>
      <c r="U224"/>
      <c r="V224"/>
      <c r="BA224" s="31" t="s">
        <v>165</v>
      </c>
      <c r="BB224">
        <v>223</v>
      </c>
    </row>
    <row r="225" spans="1:54" x14ac:dyDescent="0.15">
      <c r="A225" t="str">
        <f t="shared" si="220"/>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*帝国のエアロサウルス/Imperial Aerosaur</v>
      </c>
      <c r="B231" t="s">
        <v>165</v>
      </c>
      <c r="C231" t="str">
        <f t="shared" ref="C231" si="221">"*"&amp;R231&amp;"/"&amp;T231</f>
        <v>*帝国のエアロサウルス/Imperial Aerosaur</v>
      </c>
      <c r="Q231" s="6" t="s">
        <v>34</v>
      </c>
      <c r="R231" s="12" t="str">
        <f>INDEX(AI:AI,W230+1)</f>
        <v>帝国のエアロサウルス</v>
      </c>
      <c r="S231" s="16" t="s">
        <v>35</v>
      </c>
      <c r="T231" s="12" t="str">
        <f>INDEX(AJ:AJ,W230+1)</f>
        <v>Imperial Aerosaur</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22">$Q$1</f>
        <v>LEFT:80</v>
      </c>
      <c r="E232" s="2" t="s">
        <v>24</v>
      </c>
      <c r="F232" s="2" t="str">
        <f t="shared" ref="F232" si="223">$R$1</f>
        <v>LEFT:100</v>
      </c>
      <c r="G232" s="2" t="s">
        <v>24</v>
      </c>
      <c r="H232" s="2" t="str">
        <f t="shared" ref="H232" si="224">$R$1</f>
        <v>LEFT:100</v>
      </c>
      <c r="I232" s="2" t="s">
        <v>24</v>
      </c>
      <c r="J232" s="2" t="str">
        <f t="shared" ref="J232" si="225">$R$1</f>
        <v>LEFT:100</v>
      </c>
      <c r="K232" s="2" t="s">
        <v>24</v>
      </c>
      <c r="L232" s="2" t="str">
        <f t="shared" ref="L232" si="226">$R$1</f>
        <v>LEFT:100</v>
      </c>
      <c r="M232" s="2" t="s">
        <v>24</v>
      </c>
      <c r="N232" s="2" t="str">
        <f t="shared" ref="N232" si="227">$R$1</f>
        <v>LEFT:100</v>
      </c>
      <c r="O232" t="s">
        <v>24</v>
      </c>
      <c r="P232" t="s">
        <v>138</v>
      </c>
      <c r="Q232" s="4" t="s">
        <v>44</v>
      </c>
      <c r="R232" s="12" t="str">
        <f>INDEX(AF:AF,W230+1)</f>
        <v>白</v>
      </c>
      <c r="S232" s="18" t="s">
        <v>46</v>
      </c>
      <c r="T232" s="12" t="str">
        <f>INDEX(AG:AG,W230+1)</f>
        <v>アンコモン</v>
      </c>
      <c r="U232" s="18" t="s">
        <v>36</v>
      </c>
      <c r="V232" s="12">
        <f>INDEX(AH:AH,W230+1)</f>
        <v>10</v>
      </c>
      <c r="W232" s="10"/>
      <c r="X232" s="12" t="str">
        <f>INDEX(AO:AO,W230+1)</f>
        <v xml:space="preserve">飛行  </v>
      </c>
      <c r="Y232" s="5"/>
      <c r="Z232" s="5"/>
      <c r="AA232" s="30"/>
      <c r="BA232" s="31" t="s">
        <v>165</v>
      </c>
      <c r="BB232">
        <v>231</v>
      </c>
    </row>
    <row r="233" spans="1:54" x14ac:dyDescent="0.15">
      <c r="A233" t="str">
        <f>CONCATENATE(C233,D233,E233,F233,G233,H233,I233,J233,K233,L233,M233,N233,O233,P233)</f>
        <v>|色|白|レアリティ|アンコモン|マナコスト|10|</v>
      </c>
      <c r="B233" t="s">
        <v>165</v>
      </c>
      <c r="C233" t="s">
        <v>24</v>
      </c>
      <c r="D233" s="1" t="s">
        <v>5</v>
      </c>
      <c r="E233" t="s">
        <v>24</v>
      </c>
      <c r="F233" t="str">
        <f t="shared" ref="F233:F234" si="228">IF(R232=0,"",R232)</f>
        <v>白</v>
      </c>
      <c r="G233" t="s">
        <v>24</v>
      </c>
      <c r="H233" s="1" t="s">
        <v>6</v>
      </c>
      <c r="I233" t="s">
        <v>24</v>
      </c>
      <c r="J233" t="str">
        <f t="shared" ref="J233:J234" si="229">IF(T232=0,"",T232)</f>
        <v>アンコモン</v>
      </c>
      <c r="K233" t="s">
        <v>24</v>
      </c>
      <c r="L233" s="1" t="s">
        <v>8</v>
      </c>
      <c r="M233" t="s">
        <v>24</v>
      </c>
      <c r="N233">
        <f t="shared" ref="N233:N234" si="230">IF(V232=0,"",V232)</f>
        <v>10</v>
      </c>
      <c r="O233" t="s">
        <v>24</v>
      </c>
      <c r="Q233" s="6" t="s">
        <v>37</v>
      </c>
      <c r="R233" s="12" t="str">
        <f>INDEX(AK:AK,W230+1)</f>
        <v>クリーチャー</v>
      </c>
      <c r="S233" s="18" t="s">
        <v>38</v>
      </c>
      <c r="T233" s="12" t="str">
        <f>INDEX(AL:AL,W230+1)</f>
        <v>恐竜</v>
      </c>
      <c r="U233" s="12">
        <f>INDEX(AM:AM,W230+1)</f>
        <v>0</v>
      </c>
      <c r="V233" s="12">
        <f>INDEX(AN:AN,W230+1)</f>
        <v>0</v>
      </c>
      <c r="W233" s="10"/>
      <c r="X233" s="12" t="str">
        <f>INDEX(AU:AU,W230+1)</f>
        <v>飛行</v>
      </c>
      <c r="Y233" s="12" t="str">
        <f>INDEX(AV:AV,W230+1)</f>
        <v xml:space="preserve"> </v>
      </c>
      <c r="Z233" s="12" t="str">
        <f>INDEX(AW:AW,W230+1)</f>
        <v/>
      </c>
      <c r="AA233" s="12">
        <f>INDEX(AX:AX,W230+1)</f>
        <v>0</v>
      </c>
      <c r="BA233" s="31" t="s">
        <v>165</v>
      </c>
      <c r="BB233">
        <v>232</v>
      </c>
    </row>
    <row r="234" spans="1:54" x14ac:dyDescent="0.15">
      <c r="A234" t="str">
        <f>CONCATENATE(C234,D234,E234,F234,G234,H234,I234,J234,K234,L234,M234,N234,O234,P234)</f>
        <v>|種別|クリーチャー|サブタイプ|恐竜|||</v>
      </c>
      <c r="B234" t="s">
        <v>165</v>
      </c>
      <c r="C234" t="s">
        <v>24</v>
      </c>
      <c r="D234" s="1" t="s">
        <v>9</v>
      </c>
      <c r="E234" t="s">
        <v>24</v>
      </c>
      <c r="F234" t="str">
        <f t="shared" si="228"/>
        <v>クリーチャー</v>
      </c>
      <c r="G234" t="s">
        <v>24</v>
      </c>
      <c r="H234" s="1" t="s">
        <v>11</v>
      </c>
      <c r="I234" t="s">
        <v>24</v>
      </c>
      <c r="J234" t="str">
        <f t="shared" si="229"/>
        <v>恐竜</v>
      </c>
      <c r="K234" t="s">
        <v>24</v>
      </c>
      <c r="L234" t="str">
        <f t="shared" ref="L234" si="231">IF(U233=0,"",U233)</f>
        <v/>
      </c>
      <c r="M234" t="s">
        <v>24</v>
      </c>
      <c r="N234" t="str">
        <f t="shared" si="230"/>
        <v/>
      </c>
      <c r="O234" t="s">
        <v>24</v>
      </c>
      <c r="Q234" s="6" t="s">
        <v>39</v>
      </c>
      <c r="R234" s="12" t="str">
        <f>INDEX(AY:AY,W230+1)</f>
        <v>飛行  &amp;br;このクリーチャーが戦場に出たとき、あなたがコントロールする他のクリーチャー1体を対象とする。ターン終了時まで、それは+1/+1の修正を受けるとともに飛行を得る。</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|テキスト|&gt;|&gt;|&gt;|&gt;|飛行  &amp;br;このクリーチャーが戦場に出たとき、あなたがコントロールする他のクリーチャー1体を対象とする。ターン終了時まで、それは+1/+1の修正を受けるとともに飛行を得る。|</v>
      </c>
      <c r="B235" t="s">
        <v>165</v>
      </c>
      <c r="C235" t="s">
        <v>24</v>
      </c>
      <c r="D235" s="1" t="s">
        <v>12</v>
      </c>
      <c r="E235" t="s">
        <v>24</v>
      </c>
      <c r="F235" s="1" t="s">
        <v>4</v>
      </c>
      <c r="G235" t="s">
        <v>24</v>
      </c>
      <c r="H235" s="1" t="s">
        <v>4</v>
      </c>
      <c r="I235" t="s">
        <v>24</v>
      </c>
      <c r="J235" s="1" t="s">
        <v>4</v>
      </c>
      <c r="K235" t="s">
        <v>24</v>
      </c>
      <c r="L235" s="1" t="s">
        <v>4</v>
      </c>
      <c r="M235" t="s">
        <v>24</v>
      </c>
      <c r="N235" t="str">
        <f t="shared" ref="N235" si="232">IF(R234=0,"",R234)</f>
        <v>飛行  &amp;br;このクリーチャーが戦場に出たとき、あなたがコントロールする他のクリーチャー1体を対象とする。ターン終了時まで、それは+1/+1の修正を受けるとともに飛行を得る。</v>
      </c>
      <c r="O235" t="s">
        <v>24</v>
      </c>
      <c r="Q235" s="4" t="s">
        <v>40</v>
      </c>
      <c r="R235" s="12" t="str">
        <f>INDEX(AZ:AZ,W230+1)</f>
        <v>When this creature enters the battlefield, another target creature you control gets +1/+1 and gains flying until end of turn.</v>
      </c>
      <c r="S235" s="16" t="s">
        <v>51</v>
      </c>
      <c r="T235" s="12" t="str">
        <f>IF(X235="","",X235&amp;IF(Y235="",""," "&amp;Y235)&amp;IF(Z235="",""," "&amp;Z235)&amp;IF(AA235="",""," "&amp;AA235))</f>
        <v xml:space="preserve">Flying  </v>
      </c>
      <c r="U235" s="16"/>
      <c r="V235" s="17"/>
      <c r="W235" s="10" t="s">
        <v>342</v>
      </c>
      <c r="X235" s="6" t="str">
        <f>IF(ISERROR(IF(LEN(X234)&gt;1,X234,VLOOKUP(X233,$AC:$AD,2,FALSE))),"",IF(LEN(X234)&gt;1,X234,VLOOKUP(X233,$AC:$AD,2,FALSE)))</f>
        <v>Flying</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|英テキスト|&gt;|&gt;|&gt;|&gt;|Flying  &amp;br;When this creature enters the battlefield, another target creature you control gets +1/+1 and gains flying until end of turn.|</v>
      </c>
      <c r="B236" t="s">
        <v>165</v>
      </c>
      <c r="C236" t="s">
        <v>24</v>
      </c>
      <c r="D236" s="1" t="s">
        <v>26</v>
      </c>
      <c r="E236" t="s">
        <v>24</v>
      </c>
      <c r="F236" s="1" t="s">
        <v>4</v>
      </c>
      <c r="G236" t="s">
        <v>24</v>
      </c>
      <c r="H236" s="1" t="s">
        <v>4</v>
      </c>
      <c r="I236" t="s">
        <v>24</v>
      </c>
      <c r="J236" s="1" t="s">
        <v>4</v>
      </c>
      <c r="K236" t="s">
        <v>24</v>
      </c>
      <c r="L236" s="1" t="s">
        <v>4</v>
      </c>
      <c r="M236" t="s">
        <v>24</v>
      </c>
      <c r="N236" t="str">
        <f t="shared" ref="N236" si="233">IF(T235="","",T235&amp;"&amp;br;")&amp;IF(R235=0,"",R235)</f>
        <v>Flying  &amp;br;When this creature enters the battlefield, another target creature you control gets +1/+1 and gains flying until end of turn.</v>
      </c>
      <c r="O236" t="s">
        <v>24</v>
      </c>
      <c r="Q236" s="6" t="s">
        <v>41</v>
      </c>
      <c r="R236" s="12" t="str">
        <f>IF(INDEX(AS:AS,W230+1)="",0,INDEX(AS:AS,W230+1)&amp;"/"&amp;INDEX(AT:AT,W230+1))</f>
        <v>3/3</v>
      </c>
      <c r="S236" s="16"/>
      <c r="T236" s="16"/>
      <c r="U236" s="16"/>
      <c r="V236" s="17"/>
      <c r="W236" s="10"/>
      <c r="X236" s="6"/>
      <c r="Y236" s="5"/>
      <c r="Z236" s="5"/>
      <c r="AA236" s="30"/>
      <c r="BA236" s="31" t="s">
        <v>165</v>
      </c>
      <c r="BB236">
        <v>235</v>
      </c>
    </row>
    <row r="237" spans="1:54" x14ac:dyDescent="0.15">
      <c r="A237" t="str">
        <f>CONCATENATE(C237,D237,E237,F237,G237,H237,I237,J237,K237,L237,M237,N237,O237,P237)</f>
        <v>|PT|&gt;|3/3|シールド数|&gt;||</v>
      </c>
      <c r="B237" t="s">
        <v>165</v>
      </c>
      <c r="C237" t="s">
        <v>24</v>
      </c>
      <c r="D237" t="s">
        <v>13</v>
      </c>
      <c r="E237" t="s">
        <v>24</v>
      </c>
      <c r="F237" t="s">
        <v>4</v>
      </c>
      <c r="G237" t="s">
        <v>24</v>
      </c>
      <c r="H237" t="str">
        <f t="shared" ref="H237" si="234">IF(R236=0,"",R236)</f>
        <v>3/3</v>
      </c>
      <c r="I237" t="s">
        <v>24</v>
      </c>
      <c r="J237" t="s">
        <v>14</v>
      </c>
      <c r="K237" t="s">
        <v>24</v>
      </c>
      <c r="L237" t="s">
        <v>4</v>
      </c>
      <c r="M237" t="s">
        <v>24</v>
      </c>
      <c r="N237" t="str">
        <f t="shared" ref="N237" si="235">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6">CONCATENATE(C239,D239,E239,F239,G239,H239,I239,J239,K239,L239,M239,N239,O239,P239)</f>
        <v>*情報</v>
      </c>
      <c r="B239" t="s">
        <v>165</v>
      </c>
      <c r="C239" t="s">
        <v>865</v>
      </c>
      <c r="R239"/>
      <c r="S239"/>
      <c r="T239"/>
      <c r="U239"/>
      <c r="V239"/>
      <c r="BA239" s="31" t="s">
        <v>165</v>
      </c>
      <c r="BB239">
        <v>238</v>
      </c>
    </row>
    <row r="240" spans="1:54" x14ac:dyDescent="0.15">
      <c r="A240" t="str">
        <f t="shared" si="236"/>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*キンジャーリの呼び手/Kinjalli's Caller</v>
      </c>
      <c r="B246" t="s">
        <v>165</v>
      </c>
      <c r="C246" t="str">
        <f t="shared" ref="C246" si="237">"*"&amp;R246&amp;"/"&amp;T246</f>
        <v>*キンジャーリの呼び手/Kinjalli's Caller</v>
      </c>
      <c r="Q246" s="6" t="s">
        <v>34</v>
      </c>
      <c r="R246" s="12" t="str">
        <f>INDEX(AI:AI,W245+1)</f>
        <v>キンジャーリの呼び手</v>
      </c>
      <c r="S246" s="16" t="s">
        <v>35</v>
      </c>
      <c r="T246" s="12" t="str">
        <f>INDEX(AJ:AJ,W245+1)</f>
        <v>Kinjalli's Caller</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8">$Q$1</f>
        <v>LEFT:80</v>
      </c>
      <c r="E247" s="2" t="s">
        <v>24</v>
      </c>
      <c r="F247" s="2" t="str">
        <f t="shared" ref="F247" si="239">$R$1</f>
        <v>LEFT:100</v>
      </c>
      <c r="G247" s="2" t="s">
        <v>24</v>
      </c>
      <c r="H247" s="2" t="str">
        <f t="shared" ref="H247" si="240">$R$1</f>
        <v>LEFT:100</v>
      </c>
      <c r="I247" s="2" t="s">
        <v>24</v>
      </c>
      <c r="J247" s="2" t="str">
        <f t="shared" ref="J247" si="241">$R$1</f>
        <v>LEFT:100</v>
      </c>
      <c r="K247" s="2" t="s">
        <v>24</v>
      </c>
      <c r="L247" s="2" t="str">
        <f t="shared" ref="L247" si="242">$R$1</f>
        <v>LEFT:100</v>
      </c>
      <c r="M247" s="2" t="s">
        <v>24</v>
      </c>
      <c r="N247" s="2" t="str">
        <f t="shared" ref="N247" si="243">$R$1</f>
        <v>LEFT:100</v>
      </c>
      <c r="O247" t="s">
        <v>24</v>
      </c>
      <c r="P247" t="s">
        <v>138</v>
      </c>
      <c r="Q247" s="4" t="s">
        <v>44</v>
      </c>
      <c r="R247" s="12" t="str">
        <f>INDEX(AF:AF,W245+1)</f>
        <v>白</v>
      </c>
      <c r="S247" s="18" t="s">
        <v>46</v>
      </c>
      <c r="T247" s="12" t="str">
        <f>INDEX(AG:AG,W245+1)</f>
        <v>アンコモン</v>
      </c>
      <c r="U247" s="18" t="s">
        <v>36</v>
      </c>
      <c r="V247" s="12">
        <f>INDEX(AH:AH,W245+1)</f>
        <v>7</v>
      </c>
      <c r="W247" s="10"/>
      <c r="X247" s="12" t="str">
        <f>INDEX(AO:AO,W245+1)</f>
        <v xml:space="preserve">ディフェンダー  </v>
      </c>
      <c r="Y247" s="5"/>
      <c r="Z247" s="5"/>
      <c r="AA247" s="30"/>
      <c r="BA247" s="31" t="s">
        <v>165</v>
      </c>
    </row>
    <row r="248" spans="1:53" x14ac:dyDescent="0.15">
      <c r="A248" t="str">
        <f>CONCATENATE(C248,D248,E248,F248,G248,H248,I248,J248,K248,L248,M248,N248,O248,P248)</f>
        <v>|色|白|レアリティ|アンコモン|マナコスト|7|</v>
      </c>
      <c r="B248" t="s">
        <v>165</v>
      </c>
      <c r="C248" t="s">
        <v>24</v>
      </c>
      <c r="D248" s="1" t="s">
        <v>5</v>
      </c>
      <c r="E248" t="s">
        <v>24</v>
      </c>
      <c r="F248" t="str">
        <f t="shared" ref="F248:F249" si="244">IF(R247=0,"",R247)</f>
        <v>白</v>
      </c>
      <c r="G248" t="s">
        <v>24</v>
      </c>
      <c r="H248" s="1" t="s">
        <v>6</v>
      </c>
      <c r="I248" t="s">
        <v>24</v>
      </c>
      <c r="J248" t="str">
        <f t="shared" ref="J248:J249" si="245">IF(T247=0,"",T247)</f>
        <v>アンコモン</v>
      </c>
      <c r="K248" t="s">
        <v>24</v>
      </c>
      <c r="L248" s="1" t="s">
        <v>8</v>
      </c>
      <c r="M248" t="s">
        <v>24</v>
      </c>
      <c r="N248">
        <f t="shared" ref="N248:N249" si="246">IF(V247=0,"",V247)</f>
        <v>7</v>
      </c>
      <c r="O248" t="s">
        <v>24</v>
      </c>
      <c r="Q248" s="6" t="s">
        <v>37</v>
      </c>
      <c r="R248" s="12" t="str">
        <f>INDEX(AK:AK,W245+1)</f>
        <v>クリーチャー</v>
      </c>
      <c r="S248" s="18" t="s">
        <v>38</v>
      </c>
      <c r="T248" s="12" t="str">
        <f>INDEX(AL:AL,W245+1)</f>
        <v>人間</v>
      </c>
      <c r="U248" s="12" t="str">
        <f>INDEX(AM:AM,W245+1)</f>
        <v>クレリック</v>
      </c>
      <c r="V248" s="12">
        <f>INDEX(AN:AN,W245+1)</f>
        <v>0</v>
      </c>
      <c r="W248" s="10"/>
      <c r="X248" s="12" t="str">
        <f>INDEX(AU:AU,W245+1)</f>
        <v>ディ</v>
      </c>
      <c r="Y248" s="12" t="str">
        <f>INDEX(AV:AV,W245+1)</f>
        <v xml:space="preserve"> </v>
      </c>
      <c r="Z248" s="12" t="str">
        <f>INDEX(AW:AW,W245+1)</f>
        <v/>
      </c>
      <c r="AA248" s="12">
        <f>INDEX(AX:AX,W245+1)</f>
        <v>0</v>
      </c>
      <c r="BA248" s="31" t="s">
        <v>165</v>
      </c>
    </row>
    <row r="249" spans="1:53" x14ac:dyDescent="0.15">
      <c r="A249" t="str">
        <f>CONCATENATE(C249,D249,E249,F249,G249,H249,I249,J249,K249,L249,M249,N249,O249,P249)</f>
        <v>|種別|クリーチャー|サブタイプ|人間|クレリック||</v>
      </c>
      <c r="B249" t="s">
        <v>165</v>
      </c>
      <c r="C249" t="s">
        <v>24</v>
      </c>
      <c r="D249" s="1" t="s">
        <v>9</v>
      </c>
      <c r="E249" t="s">
        <v>24</v>
      </c>
      <c r="F249" t="str">
        <f t="shared" si="244"/>
        <v>クリーチャー</v>
      </c>
      <c r="G249" t="s">
        <v>24</v>
      </c>
      <c r="H249" s="1" t="s">
        <v>11</v>
      </c>
      <c r="I249" t="s">
        <v>24</v>
      </c>
      <c r="J249" t="str">
        <f t="shared" si="245"/>
        <v>人間</v>
      </c>
      <c r="K249" t="s">
        <v>24</v>
      </c>
      <c r="L249" t="str">
        <f t="shared" ref="L249" si="247">IF(U248=0,"",U248)</f>
        <v>クレリック</v>
      </c>
      <c r="M249" t="s">
        <v>24</v>
      </c>
      <c r="N249" t="str">
        <f t="shared" si="246"/>
        <v/>
      </c>
      <c r="O249" t="s">
        <v>24</v>
      </c>
      <c r="Q249" s="6" t="s">
        <v>39</v>
      </c>
      <c r="R249" s="12" t="str">
        <f>INDEX(AY:AY,W245+1)</f>
        <v>ディフェンダー  &amp;br;このクリーチャーが戦場に出ている間、あなたの手札の恐竜・カードのマナ・コストは2少なくなる。</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|テキスト|&gt;|&gt;|&gt;|&gt;|ディフェンダー  &amp;br;このクリーチャーが戦場に出ている間、あなたの手札の恐竜・カードのマナ・コストは2少なくなる。|</v>
      </c>
      <c r="B250" t="s">
        <v>165</v>
      </c>
      <c r="C250" t="s">
        <v>24</v>
      </c>
      <c r="D250" s="1" t="s">
        <v>12</v>
      </c>
      <c r="E250" t="s">
        <v>24</v>
      </c>
      <c r="F250" s="1" t="s">
        <v>4</v>
      </c>
      <c r="G250" t="s">
        <v>24</v>
      </c>
      <c r="H250" s="1" t="s">
        <v>4</v>
      </c>
      <c r="I250" t="s">
        <v>24</v>
      </c>
      <c r="J250" s="1" t="s">
        <v>4</v>
      </c>
      <c r="K250" t="s">
        <v>24</v>
      </c>
      <c r="L250" s="1" t="s">
        <v>4</v>
      </c>
      <c r="M250" t="s">
        <v>24</v>
      </c>
      <c r="N250" t="str">
        <f t="shared" ref="N250" si="248">IF(R249=0,"",R249)</f>
        <v>ディフェンダー  &amp;br;このクリーチャーが戦場に出ている間、あなたの手札の恐竜・カードのマナ・コストは2少なくなる。</v>
      </c>
      <c r="O250" t="s">
        <v>24</v>
      </c>
      <c r="Q250" s="4" t="s">
        <v>40</v>
      </c>
      <c r="R250" s="12" t="str">
        <f>INDEX(AZ:AZ,W245+1)</f>
        <v>While this creature is on the battlefield under your control, Dinosaurs cards in your hand cost 2 less.</v>
      </c>
      <c r="S250" s="16" t="s">
        <v>51</v>
      </c>
      <c r="T250" s="12" t="str">
        <f>IF(X250="","",X250&amp;IF(Y250="",""," "&amp;Y250)&amp;IF(Z250="",""," "&amp;Z250)&amp;IF(AA250="",""," "&amp;AA250))</f>
        <v xml:space="preserve">Defender  </v>
      </c>
      <c r="U250" s="16"/>
      <c r="V250" s="17"/>
      <c r="W250" s="10" t="s">
        <v>342</v>
      </c>
      <c r="X250" s="6" t="str">
        <f>IF(ISERROR(IF(LEN(X249)&gt;1,X249,VLOOKUP(X248,$AC:$AD,2,FALSE))),"",IF(LEN(X249)&gt;1,X249,VLOOKUP(X248,$AC:$AD,2,FALSE)))</f>
        <v>Defender</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|英テキスト|&gt;|&gt;|&gt;|&gt;|Defender  &amp;br;While this creature is on the battlefield under your control, Dinosaurs cards in your hand cost 2 less.|</v>
      </c>
      <c r="B251" t="s">
        <v>165</v>
      </c>
      <c r="C251" t="s">
        <v>24</v>
      </c>
      <c r="D251" s="1" t="s">
        <v>26</v>
      </c>
      <c r="E251" t="s">
        <v>24</v>
      </c>
      <c r="F251" s="1" t="s">
        <v>4</v>
      </c>
      <c r="G251" t="s">
        <v>24</v>
      </c>
      <c r="H251" s="1" t="s">
        <v>4</v>
      </c>
      <c r="I251" t="s">
        <v>24</v>
      </c>
      <c r="J251" s="1" t="s">
        <v>4</v>
      </c>
      <c r="K251" t="s">
        <v>24</v>
      </c>
      <c r="L251" s="1" t="s">
        <v>4</v>
      </c>
      <c r="M251" t="s">
        <v>24</v>
      </c>
      <c r="N251" t="str">
        <f t="shared" ref="N251" si="249">IF(T250="","",T250&amp;"&amp;br;")&amp;IF(R250=0,"",R250)</f>
        <v>Defender  &amp;br;While this creature is on the battlefield under your control, Dinosaurs cards in your hand cost 2 less.</v>
      </c>
      <c r="O251" t="s">
        <v>24</v>
      </c>
      <c r="Q251" s="6" t="s">
        <v>41</v>
      </c>
      <c r="R251" s="12" t="str">
        <f>IF(INDEX(AS:AS,W245+1)="",0,INDEX(AS:AS,W245+1)&amp;"/"&amp;INDEX(AT:AT,W245+1))</f>
        <v>0/4</v>
      </c>
      <c r="S251" s="16"/>
      <c r="T251" s="16"/>
      <c r="U251" s="16"/>
      <c r="V251" s="17"/>
      <c r="W251" s="10"/>
      <c r="X251" s="6"/>
      <c r="Y251" s="5"/>
      <c r="Z251" s="5"/>
      <c r="AA251" s="30"/>
      <c r="BA251" s="31" t="s">
        <v>165</v>
      </c>
    </row>
    <row r="252" spans="1:53" x14ac:dyDescent="0.15">
      <c r="A252" t="str">
        <f>CONCATENATE(C252,D252,E252,F252,G252,H252,I252,J252,K252,L252,M252,N252,O252,P252)</f>
        <v>|PT|&gt;|0/4|シールド数|&gt;||</v>
      </c>
      <c r="B252" t="s">
        <v>165</v>
      </c>
      <c r="C252" t="s">
        <v>24</v>
      </c>
      <c r="D252" t="s">
        <v>13</v>
      </c>
      <c r="E252" t="s">
        <v>24</v>
      </c>
      <c r="F252" t="s">
        <v>4</v>
      </c>
      <c r="G252" t="s">
        <v>24</v>
      </c>
      <c r="H252" t="str">
        <f t="shared" ref="H252" si="250">IF(R251=0,"",R251)</f>
        <v>0/4</v>
      </c>
      <c r="I252" t="s">
        <v>24</v>
      </c>
      <c r="J252" t="s">
        <v>14</v>
      </c>
      <c r="K252" t="s">
        <v>24</v>
      </c>
      <c r="L252" t="s">
        <v>4</v>
      </c>
      <c r="M252" t="s">
        <v>24</v>
      </c>
      <c r="N252" t="str">
        <f t="shared" ref="N252" si="251">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52">CONCATENATE(C254,D254,E254,F254,G254,H254,I254,J254,K254,L254,M254,N254,O254,P254)</f>
        <v>*情報</v>
      </c>
      <c r="B254" t="s">
        <v>165</v>
      </c>
      <c r="C254" t="s">
        <v>865</v>
      </c>
      <c r="R254"/>
      <c r="S254"/>
      <c r="T254"/>
      <c r="U254"/>
      <c r="V254"/>
      <c r="BA254" s="31" t="s">
        <v>165</v>
      </c>
    </row>
    <row r="255" spans="1:53" x14ac:dyDescent="0.15">
      <c r="A255" t="str">
        <f t="shared" si="252"/>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*女王の任命/Queen's Commission</v>
      </c>
      <c r="B261" t="s">
        <v>165</v>
      </c>
      <c r="C261" t="str">
        <f t="shared" ref="C261" si="253">"*"&amp;R261&amp;"/"&amp;T261</f>
        <v>*女王の任命/Queen's Commission</v>
      </c>
      <c r="Q261" s="6" t="s">
        <v>34</v>
      </c>
      <c r="R261" s="12" t="str">
        <f>INDEX(AI:AI,W260+1)</f>
        <v>女王の任命</v>
      </c>
      <c r="S261" s="16" t="s">
        <v>35</v>
      </c>
      <c r="T261" s="12" t="str">
        <f>INDEX(AJ:AJ,W260+1)</f>
        <v>Queen's Commission</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4">$Q$1</f>
        <v>LEFT:80</v>
      </c>
      <c r="E262" s="2" t="s">
        <v>24</v>
      </c>
      <c r="F262" s="2" t="str">
        <f t="shared" ref="F262" si="255">$R$1</f>
        <v>LEFT:100</v>
      </c>
      <c r="G262" s="2" t="s">
        <v>24</v>
      </c>
      <c r="H262" s="2" t="str">
        <f t="shared" ref="H262" si="256">$R$1</f>
        <v>LEFT:100</v>
      </c>
      <c r="I262" s="2" t="s">
        <v>24</v>
      </c>
      <c r="J262" s="2" t="str">
        <f t="shared" ref="J262" si="257">$R$1</f>
        <v>LEFT:100</v>
      </c>
      <c r="K262" s="2" t="s">
        <v>24</v>
      </c>
      <c r="L262" s="2" t="str">
        <f t="shared" ref="L262" si="258">$R$1</f>
        <v>LEFT:100</v>
      </c>
      <c r="M262" s="2" t="s">
        <v>24</v>
      </c>
      <c r="N262" s="2" t="str">
        <f t="shared" ref="N262" si="259">$R$1</f>
        <v>LEFT:100</v>
      </c>
      <c r="O262" t="s">
        <v>24</v>
      </c>
      <c r="P262" t="s">
        <v>138</v>
      </c>
      <c r="Q262" s="4" t="s">
        <v>44</v>
      </c>
      <c r="R262" s="12" t="str">
        <f>INDEX(AF:AF,W260+1)</f>
        <v>白</v>
      </c>
      <c r="S262" s="18" t="s">
        <v>46</v>
      </c>
      <c r="T262" s="12" t="str">
        <f>INDEX(AG:AG,W260+1)</f>
        <v>アンコモン</v>
      </c>
      <c r="U262" s="18" t="s">
        <v>36</v>
      </c>
      <c r="V262" s="12">
        <f>INDEX(AH:AH,W260+1)</f>
        <v>6</v>
      </c>
      <c r="W262" s="10"/>
      <c r="X262" s="12" t="str">
        <f>INDEX(AO:AO,W260+1)</f>
        <v>絆魂を持つ1/1の白の吸血鬼・クリーチャー・トークンを2体生成する。</v>
      </c>
      <c r="Y262" s="5"/>
      <c r="Z262" s="5"/>
      <c r="AA262" s="30"/>
      <c r="BA262" s="31" t="s">
        <v>165</v>
      </c>
    </row>
    <row r="263" spans="1:53" x14ac:dyDescent="0.15">
      <c r="A263" t="str">
        <f>CONCATENATE(C263,D263,E263,F263,G263,H263,I263,J263,K263,L263,M263,N263,O263,P263)</f>
        <v>|色|白|レアリティ|アンコモン|マナコスト|6|</v>
      </c>
      <c r="B263" t="s">
        <v>165</v>
      </c>
      <c r="C263" t="s">
        <v>24</v>
      </c>
      <c r="D263" s="1" t="s">
        <v>5</v>
      </c>
      <c r="E263" t="s">
        <v>24</v>
      </c>
      <c r="F263" t="str">
        <f t="shared" ref="F263:F264" si="260">IF(R262=0,"",R262)</f>
        <v>白</v>
      </c>
      <c r="G263" t="s">
        <v>24</v>
      </c>
      <c r="H263" s="1" t="s">
        <v>6</v>
      </c>
      <c r="I263" t="s">
        <v>24</v>
      </c>
      <c r="J263" t="str">
        <f t="shared" ref="J263:J264" si="261">IF(T262=0,"",T262)</f>
        <v>アンコモン</v>
      </c>
      <c r="K263" t="s">
        <v>24</v>
      </c>
      <c r="L263" s="1" t="s">
        <v>8</v>
      </c>
      <c r="M263" t="s">
        <v>24</v>
      </c>
      <c r="N263">
        <f t="shared" ref="N263:N264" si="262">IF(V262=0,"",V262)</f>
        <v>6</v>
      </c>
      <c r="O263" t="s">
        <v>24</v>
      </c>
      <c r="Q263" s="6" t="s">
        <v>37</v>
      </c>
      <c r="R263" s="12" t="str">
        <f>INDEX(AK:AK,W260+1)</f>
        <v>呪文</v>
      </c>
      <c r="S263" s="18" t="s">
        <v>38</v>
      </c>
      <c r="T263" s="12">
        <f>INDEX(AL:AL,W260+1)</f>
        <v>0</v>
      </c>
      <c r="U263" s="12">
        <f>INDEX(AM:AM,W260+1)</f>
        <v>0</v>
      </c>
      <c r="V263" s="12">
        <f>INDEX(AN:AN,W260+1)</f>
        <v>0</v>
      </c>
      <c r="W263" s="10"/>
      <c r="X263" s="12" t="str">
        <f>INDEX(AU:AU,W260+1)</f>
        <v>絆魂</v>
      </c>
      <c r="Y263" s="12" t="str">
        <f>INDEX(AV:AV,W260+1)</f>
        <v/>
      </c>
      <c r="Z263" s="12" t="str">
        <f>INDEX(AW:AW,W260+1)</f>
        <v/>
      </c>
      <c r="AA263" s="12">
        <f>INDEX(AX:AX,W260+1)</f>
        <v>0</v>
      </c>
      <c r="BA263" s="31" t="s">
        <v>165</v>
      </c>
    </row>
    <row r="264" spans="1:53" x14ac:dyDescent="0.15">
      <c r="A264" t="str">
        <f>CONCATENATE(C264,D264,E264,F264,G264,H264,I264,J264,K264,L264,M264,N264,O264,P264)</f>
        <v>|種別|呪文|サブタイプ||||</v>
      </c>
      <c r="B264" t="s">
        <v>165</v>
      </c>
      <c r="C264" t="s">
        <v>24</v>
      </c>
      <c r="D264" s="1" t="s">
        <v>9</v>
      </c>
      <c r="E264" t="s">
        <v>24</v>
      </c>
      <c r="F264" t="str">
        <f t="shared" si="260"/>
        <v>呪文</v>
      </c>
      <c r="G264" t="s">
        <v>24</v>
      </c>
      <c r="H264" s="1" t="s">
        <v>11</v>
      </c>
      <c r="I264" t="s">
        <v>24</v>
      </c>
      <c r="J264" t="str">
        <f t="shared" si="261"/>
        <v/>
      </c>
      <c r="K264" t="s">
        <v>24</v>
      </c>
      <c r="L264" t="str">
        <f t="shared" ref="L264" si="263">IF(U263=0,"",U263)</f>
        <v/>
      </c>
      <c r="M264" t="s">
        <v>24</v>
      </c>
      <c r="N264" t="str">
        <f t="shared" si="262"/>
        <v/>
      </c>
      <c r="O264" t="s">
        <v>24</v>
      </c>
      <c r="Q264" s="6" t="s">
        <v>39</v>
      </c>
      <c r="R264" s="12" t="str">
        <f>INDEX(AY:AY,W260+1)</f>
        <v>絆魂を持つ1/1の白の吸血鬼・クリーチャー・トークンを2体生成する。</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|テキスト|&gt;|&gt;|&gt;|&gt;|絆魂を持つ1/1の白の吸血鬼・クリーチャー・トークンを2体生成する。|</v>
      </c>
      <c r="B265" t="s">
        <v>165</v>
      </c>
      <c r="C265" t="s">
        <v>24</v>
      </c>
      <c r="D265" s="1" t="s">
        <v>12</v>
      </c>
      <c r="E265" t="s">
        <v>24</v>
      </c>
      <c r="F265" s="1" t="s">
        <v>4</v>
      </c>
      <c r="G265" t="s">
        <v>24</v>
      </c>
      <c r="H265" s="1" t="s">
        <v>4</v>
      </c>
      <c r="I265" t="s">
        <v>24</v>
      </c>
      <c r="J265" s="1" t="s">
        <v>4</v>
      </c>
      <c r="K265" t="s">
        <v>24</v>
      </c>
      <c r="L265" s="1" t="s">
        <v>4</v>
      </c>
      <c r="M265" t="s">
        <v>24</v>
      </c>
      <c r="N265" t="str">
        <f t="shared" ref="N265" si="264">IF(R264=0,"",R264)</f>
        <v>絆魂を持つ1/1の白の吸血鬼・クリーチャー・トークンを2体生成する。</v>
      </c>
      <c r="O265" t="s">
        <v>24</v>
      </c>
      <c r="Q265" s="4" t="s">
        <v>40</v>
      </c>
      <c r="R265" s="12" t="str">
        <f>INDEX(AZ:AZ,W260+1)</f>
        <v>Create 2 1/1 White Vampire creature tokens with Lifelink.</v>
      </c>
      <c r="S265" s="16" t="s">
        <v>51</v>
      </c>
      <c r="T265" s="12" t="str">
        <f>IF(X265="","",X265&amp;IF(Y265="",""," "&amp;Y265)&amp;IF(Z265="",""," "&amp;Z265)&amp;IF(AA265="",""," "&amp;AA265))</f>
        <v xml:space="preserve">Lifelink  </v>
      </c>
      <c r="U265" s="16"/>
      <c r="V265" s="17"/>
      <c r="W265" s="10" t="s">
        <v>342</v>
      </c>
      <c r="X265" s="6" t="str">
        <f>IF(ISERROR(IF(LEN(X264)&gt;1,X264,VLOOKUP(X263,$AC:$AD,2,FALSE))),"",IF(LEN(X264)&gt;1,X264,VLOOKUP(X263,$AC:$AD,2,FALSE)))</f>
        <v>Lifelink</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|英テキスト|&gt;|&gt;|&gt;|&gt;|Lifelink  &amp;br;Create 2 1/1 White Vampire creature tokens with Lifelink.|</v>
      </c>
      <c r="B266" t="s">
        <v>165</v>
      </c>
      <c r="C266" t="s">
        <v>24</v>
      </c>
      <c r="D266" s="1" t="s">
        <v>26</v>
      </c>
      <c r="E266" t="s">
        <v>24</v>
      </c>
      <c r="F266" s="1" t="s">
        <v>4</v>
      </c>
      <c r="G266" t="s">
        <v>24</v>
      </c>
      <c r="H266" s="1" t="s">
        <v>4</v>
      </c>
      <c r="I266" t="s">
        <v>24</v>
      </c>
      <c r="J266" s="1" t="s">
        <v>4</v>
      </c>
      <c r="K266" t="s">
        <v>24</v>
      </c>
      <c r="L266" s="1" t="s">
        <v>4</v>
      </c>
      <c r="M266" t="s">
        <v>24</v>
      </c>
      <c r="N266" t="str">
        <f t="shared" ref="N266" si="265">IF(T265="","",T265&amp;"&amp;br;")&amp;IF(R265=0,"",R265)</f>
        <v>Lifelink  &amp;br;Create 2 1/1 White Vampire creature tokens with Lifelink.</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6">IF(R266=0,"",R266)</f>
        <v/>
      </c>
      <c r="I267" t="s">
        <v>24</v>
      </c>
      <c r="J267" t="s">
        <v>14</v>
      </c>
      <c r="K267" t="s">
        <v>24</v>
      </c>
      <c r="L267" t="s">
        <v>4</v>
      </c>
      <c r="M267" t="s">
        <v>24</v>
      </c>
      <c r="N267" t="str">
        <f t="shared" ref="N267" si="267">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8">CONCATENATE(C269,D269,E269,F269,G269,H269,I269,J269,K269,L269,M269,N269,O269,P269)</f>
        <v>*情報</v>
      </c>
      <c r="B269" t="s">
        <v>165</v>
      </c>
      <c r="C269" t="s">
        <v>865</v>
      </c>
      <c r="R269"/>
      <c r="S269"/>
      <c r="T269"/>
      <c r="U269"/>
      <c r="V269"/>
      <c r="AC269" s="5"/>
      <c r="AD269" s="5"/>
      <c r="BA269" s="31" t="s">
        <v>165</v>
      </c>
    </row>
    <row r="270" spans="1:53" x14ac:dyDescent="0.15">
      <c r="A270" t="str">
        <f t="shared" si="268"/>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*防護の光/Sheltering Light</v>
      </c>
      <c r="B276" t="s">
        <v>165</v>
      </c>
      <c r="C276" t="str">
        <f t="shared" ref="C276" si="269">"*"&amp;R276&amp;"/"&amp;T276</f>
        <v>*防護の光/Sheltering Light</v>
      </c>
      <c r="Q276" s="6" t="s">
        <v>34</v>
      </c>
      <c r="R276" s="12" t="str">
        <f>INDEX(AI:AI,W275+1)</f>
        <v>防護の光</v>
      </c>
      <c r="S276" s="16" t="s">
        <v>35</v>
      </c>
      <c r="T276" s="12" t="str">
        <f>INDEX(AJ:AJ,W275+1)</f>
        <v>Sheltering Light</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70">$Q$1</f>
        <v>LEFT:80</v>
      </c>
      <c r="E277" s="2" t="s">
        <v>24</v>
      </c>
      <c r="F277" s="2" t="str">
        <f t="shared" ref="F277" si="271">$R$1</f>
        <v>LEFT:100</v>
      </c>
      <c r="G277" s="2" t="s">
        <v>24</v>
      </c>
      <c r="H277" s="2" t="str">
        <f t="shared" ref="H277" si="272">$R$1</f>
        <v>LEFT:100</v>
      </c>
      <c r="I277" s="2" t="s">
        <v>24</v>
      </c>
      <c r="J277" s="2" t="str">
        <f t="shared" ref="J277" si="273">$R$1</f>
        <v>LEFT:100</v>
      </c>
      <c r="K277" s="2" t="s">
        <v>24</v>
      </c>
      <c r="L277" s="2" t="str">
        <f t="shared" ref="L277" si="274">$R$1</f>
        <v>LEFT:100</v>
      </c>
      <c r="M277" s="2" t="s">
        <v>24</v>
      </c>
      <c r="N277" s="2" t="str">
        <f t="shared" ref="N277" si="275">$R$1</f>
        <v>LEFT:100</v>
      </c>
      <c r="O277" t="s">
        <v>24</v>
      </c>
      <c r="P277" t="s">
        <v>138</v>
      </c>
      <c r="Q277" s="4" t="s">
        <v>44</v>
      </c>
      <c r="R277" s="12" t="str">
        <f>INDEX(AF:AF,W275+1)</f>
        <v>白</v>
      </c>
      <c r="S277" s="18" t="s">
        <v>46</v>
      </c>
      <c r="T277" s="12" t="str">
        <f>INDEX(AG:AG,W275+1)</f>
        <v>アンコモン</v>
      </c>
      <c r="U277" s="18" t="s">
        <v>36</v>
      </c>
      <c r="V277" s="12">
        <f>INDEX(AH:AH,W275+1)</f>
        <v>10</v>
      </c>
      <c r="W277" s="10"/>
      <c r="X277" s="12" t="str">
        <f>INDEX(AO:AO,W275+1)</f>
        <v>クリーチャー1体を対象とする。あなたの次のターン開始時まで、それはダメージ軽減を得る。</v>
      </c>
      <c r="Y277" s="5"/>
      <c r="Z277" s="5"/>
      <c r="AA277" s="30"/>
      <c r="AC277" s="5"/>
      <c r="AD277" s="5"/>
      <c r="BA277" s="31" t="s">
        <v>165</v>
      </c>
    </row>
    <row r="278" spans="1:53" x14ac:dyDescent="0.15">
      <c r="A278" t="str">
        <f>CONCATENATE(C278,D278,E278,F278,G278,H278,I278,J278,K278,L278,M278,N278,O278,P278)</f>
        <v>|色|白|レアリティ|アンコモン|マナコスト|10|</v>
      </c>
      <c r="B278" t="s">
        <v>165</v>
      </c>
      <c r="C278" t="s">
        <v>24</v>
      </c>
      <c r="D278" s="1" t="s">
        <v>5</v>
      </c>
      <c r="E278" t="s">
        <v>24</v>
      </c>
      <c r="F278" t="str">
        <f t="shared" ref="F278:F279" si="276">IF(R277=0,"",R277)</f>
        <v>白</v>
      </c>
      <c r="G278" t="s">
        <v>24</v>
      </c>
      <c r="H278" s="1" t="s">
        <v>6</v>
      </c>
      <c r="I278" t="s">
        <v>24</v>
      </c>
      <c r="J278" t="str">
        <f t="shared" ref="J278:J279" si="277">IF(T277=0,"",T277)</f>
        <v>アンコモン</v>
      </c>
      <c r="K278" t="s">
        <v>24</v>
      </c>
      <c r="L278" s="1" t="s">
        <v>8</v>
      </c>
      <c r="M278" t="s">
        <v>24</v>
      </c>
      <c r="N278">
        <f t="shared" ref="N278:N279" si="278">IF(V277=0,"",V277)</f>
        <v>10</v>
      </c>
      <c r="O278" t="s">
        <v>24</v>
      </c>
      <c r="Q278" s="6" t="s">
        <v>37</v>
      </c>
      <c r="R278" s="12" t="str">
        <f>INDEX(AK:AK,W275+1)</f>
        <v>呪文</v>
      </c>
      <c r="S278" s="18" t="s">
        <v>38</v>
      </c>
      <c r="T278" s="12">
        <f>INDEX(AL:AL,W275+1)</f>
        <v>0</v>
      </c>
      <c r="U278" s="12">
        <f>INDEX(AM:AM,W275+1)</f>
        <v>0</v>
      </c>
      <c r="V278" s="12">
        <f>INDEX(AN:AN,W275+1)</f>
        <v>0</v>
      </c>
      <c r="W278" s="10"/>
      <c r="X278" s="12" t="str">
        <f>INDEX(AU:AU,W275+1)</f>
        <v>クリ</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|種別|呪文|サブタイプ||||</v>
      </c>
      <c r="B279" t="s">
        <v>165</v>
      </c>
      <c r="C279" t="s">
        <v>24</v>
      </c>
      <c r="D279" s="1" t="s">
        <v>9</v>
      </c>
      <c r="E279" t="s">
        <v>24</v>
      </c>
      <c r="F279" t="str">
        <f t="shared" si="276"/>
        <v>呪文</v>
      </c>
      <c r="G279" t="s">
        <v>24</v>
      </c>
      <c r="H279" s="1" t="s">
        <v>11</v>
      </c>
      <c r="I279" t="s">
        <v>24</v>
      </c>
      <c r="J279" t="str">
        <f t="shared" si="277"/>
        <v/>
      </c>
      <c r="K279" t="s">
        <v>24</v>
      </c>
      <c r="L279" t="str">
        <f t="shared" ref="L279" si="279">IF(U278=0,"",U278)</f>
        <v/>
      </c>
      <c r="M279" t="s">
        <v>24</v>
      </c>
      <c r="N279" t="str">
        <f t="shared" si="278"/>
        <v/>
      </c>
      <c r="O279" t="s">
        <v>24</v>
      </c>
      <c r="Q279" s="6" t="s">
        <v>39</v>
      </c>
      <c r="R279" s="12" t="str">
        <f>INDEX(AY:AY,W275+1)</f>
        <v>クリーチャー1体を対象とする。あなたの次のターン開始時まで、それはダメージ軽減を得る。&amp;br;あなたのライブラリーの次の2枚のうち1枚を選ぶ。そのカードを取ってきて、他を破壊する。</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クリーチャー1体を対象とする。あなたの次のターン開始時まで、それはダメージ軽減を得る。&amp;br;あなたのライブラリーの次の2枚のうち1枚を選ぶ。そのカードを取ってきて、他を破壊する。|</v>
      </c>
      <c r="B280" t="s">
        <v>165</v>
      </c>
      <c r="C280" t="s">
        <v>24</v>
      </c>
      <c r="D280" s="1" t="s">
        <v>12</v>
      </c>
      <c r="E280" t="s">
        <v>24</v>
      </c>
      <c r="F280" s="1" t="s">
        <v>4</v>
      </c>
      <c r="G280" t="s">
        <v>24</v>
      </c>
      <c r="H280" s="1" t="s">
        <v>4</v>
      </c>
      <c r="I280" t="s">
        <v>24</v>
      </c>
      <c r="J280" s="1" t="s">
        <v>4</v>
      </c>
      <c r="K280" t="s">
        <v>24</v>
      </c>
      <c r="L280" s="1" t="s">
        <v>4</v>
      </c>
      <c r="M280" t="s">
        <v>24</v>
      </c>
      <c r="N280" t="str">
        <f t="shared" ref="N280" si="280">IF(R279=0,"",R279)</f>
        <v>クリーチャー1体を対象とする。あなたの次のターン開始時まで、それはダメージ軽減を得る。&amp;br;あなたのライブラリーの次の2枚のうち1枚を選ぶ。そのカードを取ってきて、他を破壊する。</v>
      </c>
      <c r="O280" t="s">
        <v>24</v>
      </c>
      <c r="Q280" s="4" t="s">
        <v>40</v>
      </c>
      <c r="R280" s="12" t="str">
        <f>INDEX(AZ:AZ,W275+1)</f>
        <v>Target creature gains Prevent Damage until the beginning of your next turn. Pick one of the next 2 cards of your library. Fetch that card and destroy the other.</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|英テキスト|&gt;|&gt;|&gt;|&gt;|Target creature gains Prevent Damage until the beginning of your next turn. Pick one of the next 2 cards of your library. Fetch that card and destroy the other.|</v>
      </c>
      <c r="B281" t="s">
        <v>165</v>
      </c>
      <c r="C281" t="s">
        <v>24</v>
      </c>
      <c r="D281" s="1" t="s">
        <v>26</v>
      </c>
      <c r="E281" t="s">
        <v>24</v>
      </c>
      <c r="F281" s="1" t="s">
        <v>4</v>
      </c>
      <c r="G281" t="s">
        <v>24</v>
      </c>
      <c r="H281" s="1" t="s">
        <v>4</v>
      </c>
      <c r="I281" t="s">
        <v>24</v>
      </c>
      <c r="J281" s="1" t="s">
        <v>4</v>
      </c>
      <c r="K281" t="s">
        <v>24</v>
      </c>
      <c r="L281" s="1" t="s">
        <v>4</v>
      </c>
      <c r="M281" t="s">
        <v>24</v>
      </c>
      <c r="N281" t="str">
        <f t="shared" ref="N281" si="281">IF(T280="","",T280&amp;"&amp;br;")&amp;IF(R280=0,"",R280)</f>
        <v>Target creature gains Prevent Damage until the beginning of your next turn. Pick one of the next 2 cards of your library. Fetch that card and destroy the other.</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82">IF(R281=0,"",R281)</f>
        <v/>
      </c>
      <c r="I282" t="s">
        <v>24</v>
      </c>
      <c r="J282" t="s">
        <v>14</v>
      </c>
      <c r="K282" t="s">
        <v>24</v>
      </c>
      <c r="L282" t="s">
        <v>4</v>
      </c>
      <c r="M282" t="s">
        <v>24</v>
      </c>
      <c r="N282" t="str">
        <f t="shared" ref="N282" si="283">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4">CONCATENATE(C284,D284,E284,F284,G284,H284,I284,J284,K284,L284,M284,N284,O284,P284)</f>
        <v>*情報</v>
      </c>
      <c r="B284" t="s">
        <v>165</v>
      </c>
      <c r="C284" t="s">
        <v>865</v>
      </c>
      <c r="R284"/>
      <c r="S284"/>
      <c r="T284"/>
      <c r="U284"/>
      <c r="V284"/>
      <c r="AC284" s="5"/>
      <c r="AD284" s="5"/>
      <c r="BA284" s="31" t="s">
        <v>165</v>
      </c>
    </row>
    <row r="285" spans="1:53" x14ac:dyDescent="0.15">
      <c r="A285" t="str">
        <f t="shared" si="284"/>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*吸血鬼の士気/Vampire's Zeal</v>
      </c>
      <c r="B291" t="s">
        <v>165</v>
      </c>
      <c r="C291" t="str">
        <f t="shared" ref="C291" si="285">"*"&amp;R291&amp;"/"&amp;T291</f>
        <v>*吸血鬼の士気/Vampire's Zeal</v>
      </c>
      <c r="Q291" s="6" t="s">
        <v>34</v>
      </c>
      <c r="R291" s="12" t="str">
        <f>INDEX(AI:AI,W290+1)</f>
        <v>吸血鬼の士気</v>
      </c>
      <c r="S291" s="16" t="s">
        <v>35</v>
      </c>
      <c r="T291" s="12" t="str">
        <f>INDEX(AJ:AJ,W290+1)</f>
        <v>Vampire's Zeal</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6">$Q$1</f>
        <v>LEFT:80</v>
      </c>
      <c r="E292" s="2" t="s">
        <v>24</v>
      </c>
      <c r="F292" s="2" t="str">
        <f t="shared" ref="F292" si="287">$R$1</f>
        <v>LEFT:100</v>
      </c>
      <c r="G292" s="2" t="s">
        <v>24</v>
      </c>
      <c r="H292" s="2" t="str">
        <f t="shared" ref="H292" si="288">$R$1</f>
        <v>LEFT:100</v>
      </c>
      <c r="I292" s="2" t="s">
        <v>24</v>
      </c>
      <c r="J292" s="2" t="str">
        <f t="shared" ref="J292" si="289">$R$1</f>
        <v>LEFT:100</v>
      </c>
      <c r="K292" s="2" t="s">
        <v>24</v>
      </c>
      <c r="L292" s="2" t="str">
        <f t="shared" ref="L292" si="290">$R$1</f>
        <v>LEFT:100</v>
      </c>
      <c r="M292" s="2" t="s">
        <v>24</v>
      </c>
      <c r="N292" s="2" t="str">
        <f t="shared" ref="N292" si="291">$R$1</f>
        <v>LEFT:100</v>
      </c>
      <c r="O292" t="s">
        <v>24</v>
      </c>
      <c r="P292" t="s">
        <v>138</v>
      </c>
      <c r="Q292" s="4" t="s">
        <v>44</v>
      </c>
      <c r="R292" s="12" t="str">
        <f>INDEX(AF:AF,W290+1)</f>
        <v>白</v>
      </c>
      <c r="S292" s="18" t="s">
        <v>46</v>
      </c>
      <c r="T292" s="12" t="str">
        <f>INDEX(AG:AG,W290+1)</f>
        <v>アンコモン</v>
      </c>
      <c r="U292" s="18" t="s">
        <v>36</v>
      </c>
      <c r="V292" s="12">
        <f>INDEX(AH:AH,W290+1)</f>
        <v>5</v>
      </c>
      <c r="W292" s="10"/>
      <c r="X292" s="12" t="str">
        <f>INDEX(AO:AO,W290+1)</f>
        <v>ターン終了時まで、あなたがコントロールする最初のクリーチャーは+2/+2の修正を受ける。それが吸血鬼である場合、ターン終了時まで、それは先制攻撃を得る。</v>
      </c>
      <c r="Y292" s="5"/>
      <c r="Z292" s="5"/>
      <c r="AA292" s="30"/>
      <c r="AC292" s="5"/>
      <c r="AD292" s="5"/>
      <c r="BA292" s="31" t="s">
        <v>165</v>
      </c>
    </row>
    <row r="293" spans="1:53" x14ac:dyDescent="0.15">
      <c r="A293" t="str">
        <f>CONCATENATE(C293,D293,E293,F293,G293,H293,I293,J293,K293,L293,M293,N293,O293,P293)</f>
        <v>|色|白|レアリティ|アンコモン|マナコスト|5|</v>
      </c>
      <c r="B293" t="s">
        <v>165</v>
      </c>
      <c r="C293" t="s">
        <v>24</v>
      </c>
      <c r="D293" s="1" t="s">
        <v>5</v>
      </c>
      <c r="E293" t="s">
        <v>24</v>
      </c>
      <c r="F293" t="str">
        <f t="shared" ref="F293:F294" si="292">IF(R292=0,"",R292)</f>
        <v>白</v>
      </c>
      <c r="G293" t="s">
        <v>24</v>
      </c>
      <c r="H293" s="1" t="s">
        <v>6</v>
      </c>
      <c r="I293" t="s">
        <v>24</v>
      </c>
      <c r="J293" t="str">
        <f t="shared" ref="J293:J294" si="293">IF(T292=0,"",T292)</f>
        <v>アンコモン</v>
      </c>
      <c r="K293" t="s">
        <v>24</v>
      </c>
      <c r="L293" s="1" t="s">
        <v>8</v>
      </c>
      <c r="M293" t="s">
        <v>24</v>
      </c>
      <c r="N293">
        <f t="shared" ref="N293:N294" si="294">IF(V292=0,"",V292)</f>
        <v>5</v>
      </c>
      <c r="O293" t="s">
        <v>24</v>
      </c>
      <c r="Q293" s="6" t="s">
        <v>37</v>
      </c>
      <c r="R293" s="12" t="str">
        <f>INDEX(AK:AK,W290+1)</f>
        <v>呪文</v>
      </c>
      <c r="S293" s="18" t="s">
        <v>38</v>
      </c>
      <c r="T293" s="12">
        <f>INDEX(AL:AL,W290+1)</f>
        <v>0</v>
      </c>
      <c r="U293" s="12">
        <f>INDEX(AM:AM,W290+1)</f>
        <v>0</v>
      </c>
      <c r="V293" s="12">
        <f>INDEX(AN:AN,W290+1)</f>
        <v>0</v>
      </c>
      <c r="W293" s="10"/>
      <c r="X293" s="12" t="str">
        <f>INDEX(AU:AU,W290+1)</f>
        <v>ター</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|種別|呪文|サブタイプ||||</v>
      </c>
      <c r="B294" t="s">
        <v>165</v>
      </c>
      <c r="C294" t="s">
        <v>24</v>
      </c>
      <c r="D294" s="1" t="s">
        <v>9</v>
      </c>
      <c r="E294" t="s">
        <v>24</v>
      </c>
      <c r="F294" t="str">
        <f t="shared" si="292"/>
        <v>呪文</v>
      </c>
      <c r="G294" t="s">
        <v>24</v>
      </c>
      <c r="H294" s="1" t="s">
        <v>11</v>
      </c>
      <c r="I294" t="s">
        <v>24</v>
      </c>
      <c r="J294" t="str">
        <f t="shared" si="293"/>
        <v/>
      </c>
      <c r="K294" t="s">
        <v>24</v>
      </c>
      <c r="L294" t="str">
        <f t="shared" ref="L294" si="295">IF(U293=0,"",U293)</f>
        <v/>
      </c>
      <c r="M294" t="s">
        <v>24</v>
      </c>
      <c r="N294" t="str">
        <f t="shared" si="294"/>
        <v/>
      </c>
      <c r="O294" t="s">
        <v>24</v>
      </c>
      <c r="Q294" s="6" t="s">
        <v>39</v>
      </c>
      <c r="R294" s="12" t="str">
        <f>INDEX(AY:AY,W290+1)</f>
        <v>ターン終了時まで、あなたがコントロールする最初のクリーチャーは+2/+2の修正を受ける。それが吸血鬼である場合、ターン終了時まで、それは先制攻撃を得る。</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|テキスト|&gt;|&gt;|&gt;|&gt;|ターン終了時まで、あなたがコントロールする最初のクリーチャーは+2/+2の修正を受ける。それが吸血鬼である場合、ターン終了時まで、それは先制攻撃を得る。|</v>
      </c>
      <c r="B295" t="s">
        <v>165</v>
      </c>
      <c r="C295" t="s">
        <v>24</v>
      </c>
      <c r="D295" s="1" t="s">
        <v>12</v>
      </c>
      <c r="E295" t="s">
        <v>24</v>
      </c>
      <c r="F295" s="1" t="s">
        <v>4</v>
      </c>
      <c r="G295" t="s">
        <v>24</v>
      </c>
      <c r="H295" s="1" t="s">
        <v>4</v>
      </c>
      <c r="I295" t="s">
        <v>24</v>
      </c>
      <c r="J295" s="1" t="s">
        <v>4</v>
      </c>
      <c r="K295" t="s">
        <v>24</v>
      </c>
      <c r="L295" s="1" t="s">
        <v>4</v>
      </c>
      <c r="M295" t="s">
        <v>24</v>
      </c>
      <c r="N295" t="str">
        <f t="shared" ref="N295" si="296">IF(R294=0,"",R294)</f>
        <v>ターン終了時まで、あなたがコントロールする最初のクリーチャーは+2/+2の修正を受ける。それが吸血鬼である場合、ターン終了時まで、それは先制攻撃を得る。</v>
      </c>
      <c r="O295" t="s">
        <v>24</v>
      </c>
      <c r="Q295" s="4" t="s">
        <v>40</v>
      </c>
      <c r="R295" s="12" t="str">
        <f>INDEX(AZ:AZ,W290+1)</f>
        <v>The first creature you control gets +2/+2 until end of turn. If it’s a Vampire, it gains First Strike untilend of turn.</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|英テキスト|&gt;|&gt;|&gt;|&gt;|The first creature you control gets +2/+2 until end of turn. If it’s a Vampire, it gains First Strike untilend of turn.|</v>
      </c>
      <c r="B296" t="s">
        <v>165</v>
      </c>
      <c r="C296" t="s">
        <v>24</v>
      </c>
      <c r="D296" s="1" t="s">
        <v>26</v>
      </c>
      <c r="E296" t="s">
        <v>24</v>
      </c>
      <c r="F296" s="1" t="s">
        <v>4</v>
      </c>
      <c r="G296" t="s">
        <v>24</v>
      </c>
      <c r="H296" s="1" t="s">
        <v>4</v>
      </c>
      <c r="I296" t="s">
        <v>24</v>
      </c>
      <c r="J296" s="1" t="s">
        <v>4</v>
      </c>
      <c r="K296" t="s">
        <v>24</v>
      </c>
      <c r="L296" s="1" t="s">
        <v>4</v>
      </c>
      <c r="M296" t="s">
        <v>24</v>
      </c>
      <c r="N296" t="str">
        <f t="shared" ref="N296" si="297">IF(T295="","",T295&amp;"&amp;br;")&amp;IF(R295=0,"",R295)</f>
        <v>The first creature you control gets +2/+2 until end of turn. If it’s a Vampire, it gains First Strike untilend of turn.</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v>
      </c>
      <c r="B297" t="s">
        <v>165</v>
      </c>
      <c r="C297" t="s">
        <v>24</v>
      </c>
      <c r="D297" t="s">
        <v>13</v>
      </c>
      <c r="E297" t="s">
        <v>24</v>
      </c>
      <c r="F297" t="s">
        <v>4</v>
      </c>
      <c r="G297" t="s">
        <v>24</v>
      </c>
      <c r="H297" t="str">
        <f t="shared" ref="H297" si="298">IF(R296=0,"",R296)</f>
        <v/>
      </c>
      <c r="I297" t="s">
        <v>24</v>
      </c>
      <c r="J297" t="s">
        <v>14</v>
      </c>
      <c r="K297" t="s">
        <v>24</v>
      </c>
      <c r="L297" t="s">
        <v>4</v>
      </c>
      <c r="M297" t="s">
        <v>24</v>
      </c>
      <c r="N297" t="str">
        <f t="shared" ref="N297" si="299">IF(R297=0,"",R297)</f>
        <v/>
      </c>
      <c r="O297" t="s">
        <v>24</v>
      </c>
      <c r="Q297" s="7" t="s">
        <v>43</v>
      </c>
      <c r="R297" s="12">
        <f>INDEX(AR:AR,W290+1)</f>
        <v>0</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300">CONCATENATE(C299,D299,E299,F299,G299,H299,I299,J299,K299,L299,M299,N299,O299,P299)</f>
        <v>*情報</v>
      </c>
      <c r="B299" t="s">
        <v>165</v>
      </c>
      <c r="C299" t="s">
        <v>865</v>
      </c>
      <c r="R299"/>
      <c r="S299"/>
      <c r="T299"/>
      <c r="U299"/>
      <c r="V299"/>
      <c r="BA299" s="31" t="s">
        <v>165</v>
      </c>
    </row>
    <row r="300" spans="1:53" x14ac:dyDescent="0.15">
      <c r="A300" t="str">
        <f t="shared" si="300"/>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*再誕の司教/Bishop of Rebirth</v>
      </c>
      <c r="B306" t="s">
        <v>165</v>
      </c>
      <c r="C306" t="str">
        <f t="shared" ref="C306" si="301">"*"&amp;R306&amp;"/"&amp;T306</f>
        <v>*再誕の司教/Bishop of Rebirth</v>
      </c>
      <c r="Q306" s="6" t="s">
        <v>34</v>
      </c>
      <c r="R306" s="12" t="str">
        <f>INDEX(AI:AI,W305+1)</f>
        <v>再誕の司教</v>
      </c>
      <c r="S306" s="16" t="s">
        <v>35</v>
      </c>
      <c r="T306" s="12" t="str">
        <f>INDEX(AJ:AJ,W305+1)</f>
        <v>Bishop of Rebirth</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302">$Q$1</f>
        <v>LEFT:80</v>
      </c>
      <c r="E307" s="2" t="s">
        <v>24</v>
      </c>
      <c r="F307" s="2" t="str">
        <f t="shared" ref="F307" si="303">$R$1</f>
        <v>LEFT:100</v>
      </c>
      <c r="G307" s="2" t="s">
        <v>24</v>
      </c>
      <c r="H307" s="2" t="str">
        <f t="shared" ref="H307" si="304">$R$1</f>
        <v>LEFT:100</v>
      </c>
      <c r="I307" s="2" t="s">
        <v>24</v>
      </c>
      <c r="J307" s="2" t="str">
        <f t="shared" ref="J307" si="305">$R$1</f>
        <v>LEFT:100</v>
      </c>
      <c r="K307" s="2" t="s">
        <v>24</v>
      </c>
      <c r="L307" s="2" t="str">
        <f t="shared" ref="L307" si="306">$R$1</f>
        <v>LEFT:100</v>
      </c>
      <c r="M307" s="2" t="s">
        <v>24</v>
      </c>
      <c r="N307" s="2" t="str">
        <f t="shared" ref="N307" si="307">$R$1</f>
        <v>LEFT:100</v>
      </c>
      <c r="O307" t="s">
        <v>24</v>
      </c>
      <c r="P307" t="s">
        <v>138</v>
      </c>
      <c r="Q307" s="4" t="s">
        <v>44</v>
      </c>
      <c r="R307" s="12" t="str">
        <f>INDEX(AF:AF,W305+1)</f>
        <v>白</v>
      </c>
      <c r="S307" s="18" t="s">
        <v>46</v>
      </c>
      <c r="T307" s="12" t="str">
        <f>INDEX(AG:AG,W305+1)</f>
        <v>レア</v>
      </c>
      <c r="U307" s="18" t="s">
        <v>36</v>
      </c>
      <c r="V307" s="12">
        <f>INDEX(AH:AH,W305+1)</f>
        <v>15</v>
      </c>
      <c r="W307" s="10"/>
      <c r="X307" s="12" t="str">
        <f>INDEX(AO:AO,W305+1)</f>
        <v xml:space="preserve">警戒  </v>
      </c>
      <c r="Y307" s="5"/>
      <c r="Z307" s="5"/>
      <c r="AA307" s="30"/>
      <c r="AC307" s="5"/>
      <c r="AD307" s="5"/>
      <c r="BA307" s="31" t="s">
        <v>165</v>
      </c>
    </row>
    <row r="308" spans="1:53" x14ac:dyDescent="0.15">
      <c r="A308" t="str">
        <f>CONCATENATE(C308,D308,E308,F308,G308,H308,I308,J308,K308,L308,M308,N308,O308,P308)</f>
        <v>|色|白|レアリティ|レア|マナコスト|15|</v>
      </c>
      <c r="B308" t="s">
        <v>165</v>
      </c>
      <c r="C308" t="s">
        <v>24</v>
      </c>
      <c r="D308" s="1" t="s">
        <v>5</v>
      </c>
      <c r="E308" t="s">
        <v>24</v>
      </c>
      <c r="F308" t="str">
        <f t="shared" ref="F308:F309" si="308">IF(R307=0,"",R307)</f>
        <v>白</v>
      </c>
      <c r="G308" t="s">
        <v>24</v>
      </c>
      <c r="H308" s="1" t="s">
        <v>6</v>
      </c>
      <c r="I308" t="s">
        <v>24</v>
      </c>
      <c r="J308" t="str">
        <f t="shared" ref="J308:J309" si="309">IF(T307=0,"",T307)</f>
        <v>レア</v>
      </c>
      <c r="K308" t="s">
        <v>24</v>
      </c>
      <c r="L308" s="1" t="s">
        <v>8</v>
      </c>
      <c r="M308" t="s">
        <v>24</v>
      </c>
      <c r="N308">
        <f t="shared" ref="N308:N309" si="310">IF(V307=0,"",V307)</f>
        <v>15</v>
      </c>
      <c r="O308" t="s">
        <v>24</v>
      </c>
      <c r="Q308" s="6" t="s">
        <v>37</v>
      </c>
      <c r="R308" s="12" t="str">
        <f>INDEX(AK:AK,W305+1)</f>
        <v>クリーチャー</v>
      </c>
      <c r="S308" s="18" t="s">
        <v>38</v>
      </c>
      <c r="T308" s="12" t="str">
        <f>INDEX(AL:AL,W305+1)</f>
        <v>吸血鬼</v>
      </c>
      <c r="U308" s="12" t="str">
        <f>INDEX(AM:AM,W305+1)</f>
        <v>クレリック</v>
      </c>
      <c r="V308" s="12">
        <f>INDEX(AN:AN,W305+1)</f>
        <v>0</v>
      </c>
      <c r="W308" s="10"/>
      <c r="X308" s="12" t="str">
        <f>INDEX(AU:AU,W305+1)</f>
        <v>警戒</v>
      </c>
      <c r="Y308" s="12" t="str">
        <f>INDEX(AV:AV,W305+1)</f>
        <v xml:space="preserve"> </v>
      </c>
      <c r="Z308" s="12" t="str">
        <f>INDEX(AW:AW,W305+1)</f>
        <v/>
      </c>
      <c r="AA308" s="12">
        <f>INDEX(AX:AX,W305+1)</f>
        <v>0</v>
      </c>
      <c r="AC308" s="5"/>
      <c r="AD308" s="5"/>
      <c r="BA308" s="31" t="s">
        <v>165</v>
      </c>
    </row>
    <row r="309" spans="1:53" x14ac:dyDescent="0.15">
      <c r="A309" t="str">
        <f>CONCATENATE(C309,D309,E309,F309,G309,H309,I309,J309,K309,L309,M309,N309,O309,P309)</f>
        <v>|種別|クリーチャー|サブタイプ|吸血鬼|クレリック||</v>
      </c>
      <c r="B309" t="s">
        <v>165</v>
      </c>
      <c r="C309" t="s">
        <v>24</v>
      </c>
      <c r="D309" s="1" t="s">
        <v>9</v>
      </c>
      <c r="E309" t="s">
        <v>24</v>
      </c>
      <c r="F309" t="str">
        <f t="shared" si="308"/>
        <v>クリーチャー</v>
      </c>
      <c r="G309" t="s">
        <v>24</v>
      </c>
      <c r="H309" s="1" t="s">
        <v>11</v>
      </c>
      <c r="I309" t="s">
        <v>24</v>
      </c>
      <c r="J309" t="str">
        <f t="shared" si="309"/>
        <v>吸血鬼</v>
      </c>
      <c r="K309" t="s">
        <v>24</v>
      </c>
      <c r="L309" t="str">
        <f t="shared" ref="L309" si="311">IF(U308=0,"",U308)</f>
        <v>クレリック</v>
      </c>
      <c r="M309" t="s">
        <v>24</v>
      </c>
      <c r="N309" t="str">
        <f t="shared" si="310"/>
        <v/>
      </c>
      <c r="O309" t="s">
        <v>24</v>
      </c>
      <c r="Q309" s="6" t="s">
        <v>39</v>
      </c>
      <c r="R309" s="12" t="str">
        <f>INDEX(AY:AY,W305+1)</f>
        <v>警戒  &amp;br;このクリーチャーが戦場に出たとき、あなたの墓地からマナ・コストが8以下の最初のクリーチャーを戦場に戻し、その後あなたのコントロールする最後の他の吸血鬼を1体強化する。</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|テキスト|&gt;|&gt;|&gt;|&gt;|警戒  &amp;br;このクリーチャーが戦場に出たとき、あなたの墓地からマナ・コストが8以下の最初のクリーチャーを戦場に戻し、その後あなたのコントロールする最後の他の吸血鬼を1体強化する。|</v>
      </c>
      <c r="B310" t="s">
        <v>165</v>
      </c>
      <c r="C310" t="s">
        <v>24</v>
      </c>
      <c r="D310" s="1" t="s">
        <v>12</v>
      </c>
      <c r="E310" t="s">
        <v>24</v>
      </c>
      <c r="F310" s="1" t="s">
        <v>4</v>
      </c>
      <c r="G310" t="s">
        <v>24</v>
      </c>
      <c r="H310" s="1" t="s">
        <v>4</v>
      </c>
      <c r="I310" t="s">
        <v>24</v>
      </c>
      <c r="J310" s="1" t="s">
        <v>4</v>
      </c>
      <c r="K310" t="s">
        <v>24</v>
      </c>
      <c r="L310" s="1" t="s">
        <v>4</v>
      </c>
      <c r="M310" t="s">
        <v>24</v>
      </c>
      <c r="N310" t="str">
        <f t="shared" ref="N310" si="312">IF(R309=0,"",R309)</f>
        <v>警戒  &amp;br;このクリーチャーが戦場に出たとき、あなたの墓地からマナ・コストが8以下の最初のクリーチャーを戦場に戻し、その後あなたのコントロールする最後の他の吸血鬼を1体強化する。</v>
      </c>
      <c r="O310" t="s">
        <v>24</v>
      </c>
      <c r="Q310" s="4" t="s">
        <v>40</v>
      </c>
      <c r="R310" s="12" t="str">
        <f>INDEX(AZ:AZ,W305+1)</f>
        <v>When this creature enters the battlefield, return the first creature from your graveyard with mana cost 8 or less to the battlefield, then reinforce the last other Vampire you control.</v>
      </c>
      <c r="S310" s="16" t="s">
        <v>51</v>
      </c>
      <c r="T310" s="12" t="str">
        <f>IF(X310="","",X310&amp;IF(Y310="",""," "&amp;Y310)&amp;IF(Z310="",""," "&amp;Z310)&amp;IF(AA310="",""," "&amp;AA310))</f>
        <v xml:space="preserve">Vigiliance  </v>
      </c>
      <c r="U310" s="16"/>
      <c r="V310" s="17"/>
      <c r="W310" s="10" t="s">
        <v>342</v>
      </c>
      <c r="X310" s="6" t="str">
        <f>IF(ISERROR(IF(LEN(X309)&gt;1,X309,VLOOKUP(X308,$AC:$AD,2,FALSE))),"",IF(LEN(X309)&gt;1,X309,VLOOKUP(X308,$AC:$AD,2,FALSE)))</f>
        <v>Vigiliance</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|英テキスト|&gt;|&gt;|&gt;|&gt;|Vigiliance  &amp;br;When this creature enters the battlefield, return the first creature from your graveyard with mana cost 8 or less to the battlefield, then reinforce the last other Vampire you control.|</v>
      </c>
      <c r="B311" t="s">
        <v>165</v>
      </c>
      <c r="C311" t="s">
        <v>24</v>
      </c>
      <c r="D311" s="1" t="s">
        <v>26</v>
      </c>
      <c r="E311" t="s">
        <v>24</v>
      </c>
      <c r="F311" s="1" t="s">
        <v>4</v>
      </c>
      <c r="G311" t="s">
        <v>24</v>
      </c>
      <c r="H311" s="1" t="s">
        <v>4</v>
      </c>
      <c r="I311" t="s">
        <v>24</v>
      </c>
      <c r="J311" s="1" t="s">
        <v>4</v>
      </c>
      <c r="K311" t="s">
        <v>24</v>
      </c>
      <c r="L311" s="1" t="s">
        <v>4</v>
      </c>
      <c r="M311" t="s">
        <v>24</v>
      </c>
      <c r="N311" t="str">
        <f t="shared" ref="N311" si="313">IF(T310="","",T310&amp;"&amp;br;")&amp;IF(R310=0,"",R310)</f>
        <v>Vigiliance  &amp;br;When this creature enters the battlefield, return the first creature from your graveyard with mana cost 8 or less to the battlefield, then reinforce the last other Vampire you control.</v>
      </c>
      <c r="O311" t="s">
        <v>24</v>
      </c>
      <c r="Q311" s="6" t="s">
        <v>41</v>
      </c>
      <c r="R311" s="12" t="str">
        <f>IF(INDEX(AS:AS,W305+1)="",0,INDEX(AS:AS,W305+1)&amp;"/"&amp;INDEX(AT:AT,W305+1))</f>
        <v>4/4</v>
      </c>
      <c r="S311" s="16"/>
      <c r="T311" s="16"/>
      <c r="U311" s="16"/>
      <c r="V311" s="17"/>
      <c r="W311" s="10"/>
      <c r="X311" s="6"/>
      <c r="Y311" s="5"/>
      <c r="Z311" s="5"/>
      <c r="AA311" s="30"/>
      <c r="BA311" s="31" t="s">
        <v>165</v>
      </c>
    </row>
    <row r="312" spans="1:53" x14ac:dyDescent="0.15">
      <c r="A312" t="str">
        <f>CONCATENATE(C312,D312,E312,F312,G312,H312,I312,J312,K312,L312,M312,N312,O312,P312)</f>
        <v>|PT|&gt;|4/4|シールド数|&gt;||</v>
      </c>
      <c r="B312" t="s">
        <v>165</v>
      </c>
      <c r="C312" t="s">
        <v>24</v>
      </c>
      <c r="D312" t="s">
        <v>13</v>
      </c>
      <c r="E312" t="s">
        <v>24</v>
      </c>
      <c r="F312" t="s">
        <v>4</v>
      </c>
      <c r="G312" t="s">
        <v>24</v>
      </c>
      <c r="H312" t="str">
        <f t="shared" ref="H312" si="314">IF(R311=0,"",R311)</f>
        <v>4/4</v>
      </c>
      <c r="I312" t="s">
        <v>24</v>
      </c>
      <c r="J312" t="s">
        <v>14</v>
      </c>
      <c r="K312" t="s">
        <v>24</v>
      </c>
      <c r="L312" t="s">
        <v>4</v>
      </c>
      <c r="M312" t="s">
        <v>24</v>
      </c>
      <c r="N312" t="str">
        <f t="shared" ref="N312" si="315">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6">CONCATENATE(C314,D314,E314,F314,G314,H314,I314,J314,K314,L314,M314,N314,O314,P314)</f>
        <v>*情報</v>
      </c>
      <c r="B314" t="s">
        <v>165</v>
      </c>
      <c r="C314" t="s">
        <v>865</v>
      </c>
      <c r="R314"/>
      <c r="S314"/>
      <c r="T314"/>
      <c r="U314"/>
      <c r="V314"/>
      <c r="BA314" s="31" t="s">
        <v>165</v>
      </c>
    </row>
    <row r="315" spans="1:53" x14ac:dyDescent="0.15">
      <c r="A315" t="str">
        <f t="shared" si="316"/>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*突き刺すケラトプス/Goring Ceratops</v>
      </c>
      <c r="B321" t="s">
        <v>165</v>
      </c>
      <c r="C321" t="str">
        <f t="shared" ref="C321" si="317">"*"&amp;R321&amp;"/"&amp;T321</f>
        <v>*突き刺すケラトプス/Goring Ceratops</v>
      </c>
      <c r="Q321" s="6" t="s">
        <v>34</v>
      </c>
      <c r="R321" s="12" t="str">
        <f>INDEX(AI:AI,W320+1)</f>
        <v>突き刺すケラトプス</v>
      </c>
      <c r="S321" s="16" t="s">
        <v>35</v>
      </c>
      <c r="T321" s="12" t="str">
        <f>INDEX(AJ:AJ,W320+1)</f>
        <v>Goring Ceratops</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8">$Q$1</f>
        <v>LEFT:80</v>
      </c>
      <c r="E322" s="2" t="s">
        <v>24</v>
      </c>
      <c r="F322" s="2" t="str">
        <f t="shared" ref="F322" si="319">$R$1</f>
        <v>LEFT:100</v>
      </c>
      <c r="G322" s="2" t="s">
        <v>24</v>
      </c>
      <c r="H322" s="2" t="str">
        <f t="shared" ref="H322" si="320">$R$1</f>
        <v>LEFT:100</v>
      </c>
      <c r="I322" s="2" t="s">
        <v>24</v>
      </c>
      <c r="J322" s="2" t="str">
        <f t="shared" ref="J322" si="321">$R$1</f>
        <v>LEFT:100</v>
      </c>
      <c r="K322" s="2" t="s">
        <v>24</v>
      </c>
      <c r="L322" s="2" t="str">
        <f t="shared" ref="L322" si="322">$R$1</f>
        <v>LEFT:100</v>
      </c>
      <c r="M322" s="2" t="s">
        <v>24</v>
      </c>
      <c r="N322" s="2" t="str">
        <f t="shared" ref="N322" si="323">$R$1</f>
        <v>LEFT:100</v>
      </c>
      <c r="O322" t="s">
        <v>24</v>
      </c>
      <c r="P322" t="s">
        <v>138</v>
      </c>
      <c r="Q322" s="4" t="s">
        <v>44</v>
      </c>
      <c r="R322" s="12" t="str">
        <f>INDEX(AF:AF,W320+1)</f>
        <v>白</v>
      </c>
      <c r="S322" s="18" t="s">
        <v>46</v>
      </c>
      <c r="T322" s="12" t="str">
        <f>INDEX(AG:AG,W320+1)</f>
        <v>レア</v>
      </c>
      <c r="U322" s="18" t="s">
        <v>36</v>
      </c>
      <c r="V322" s="12">
        <f>INDEX(AH:AH,W320+1)</f>
        <v>21</v>
      </c>
      <c r="W322" s="10"/>
      <c r="X322" s="12" t="str">
        <f>INDEX(AO:AO,W320+1)</f>
        <v>このクリーチャーが攻撃するたび、ターン終了時まで、あなたがコントロールする他のクリーチャーは二段攻撃を得る。</v>
      </c>
      <c r="Y322" s="5"/>
      <c r="Z322" s="5"/>
      <c r="AA322" s="30"/>
      <c r="AC322" s="5"/>
      <c r="AD322" s="5"/>
      <c r="BA322" s="31" t="s">
        <v>165</v>
      </c>
    </row>
    <row r="323" spans="1:53" x14ac:dyDescent="0.15">
      <c r="A323" t="str">
        <f>CONCATENATE(C323,D323,E323,F323,G323,H323,I323,J323,K323,L323,M323,N323,O323,P323)</f>
        <v>|色|白|レアリティ|レア|マナコスト|21|</v>
      </c>
      <c r="B323" t="s">
        <v>165</v>
      </c>
      <c r="C323" t="s">
        <v>24</v>
      </c>
      <c r="D323" s="1" t="s">
        <v>5</v>
      </c>
      <c r="E323" t="s">
        <v>24</v>
      </c>
      <c r="F323" t="str">
        <f t="shared" ref="F323:F324" si="324">IF(R322=0,"",R322)</f>
        <v>白</v>
      </c>
      <c r="G323" t="s">
        <v>24</v>
      </c>
      <c r="H323" s="1" t="s">
        <v>6</v>
      </c>
      <c r="I323" t="s">
        <v>24</v>
      </c>
      <c r="J323" t="str">
        <f t="shared" ref="J323:J324" si="325">IF(T322=0,"",T322)</f>
        <v>レア</v>
      </c>
      <c r="K323" t="s">
        <v>24</v>
      </c>
      <c r="L323" s="1" t="s">
        <v>8</v>
      </c>
      <c r="M323" t="s">
        <v>24</v>
      </c>
      <c r="N323">
        <f t="shared" ref="N323:N324" si="326">IF(V322=0,"",V322)</f>
        <v>21</v>
      </c>
      <c r="O323" t="s">
        <v>24</v>
      </c>
      <c r="Q323" s="6" t="s">
        <v>37</v>
      </c>
      <c r="R323" s="12" t="str">
        <f>INDEX(AK:AK,W320+1)</f>
        <v>クリーチャー</v>
      </c>
      <c r="S323" s="18" t="s">
        <v>38</v>
      </c>
      <c r="T323" s="12" t="str">
        <f>INDEX(AL:AL,W320+1)</f>
        <v>恐竜</v>
      </c>
      <c r="U323" s="12">
        <f>INDEX(AM:AM,W320+1)</f>
        <v>0</v>
      </c>
      <c r="V323" s="12">
        <f>INDEX(AN:AN,W320+1)</f>
        <v>0</v>
      </c>
      <c r="W323" s="10"/>
      <c r="X323" s="12" t="str">
        <f>INDEX(AU:AU,W320+1)</f>
        <v>この</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|種別|クリーチャー|サブタイプ|恐竜|||</v>
      </c>
      <c r="B324" t="s">
        <v>165</v>
      </c>
      <c r="C324" t="s">
        <v>24</v>
      </c>
      <c r="D324" s="1" t="s">
        <v>9</v>
      </c>
      <c r="E324" t="s">
        <v>24</v>
      </c>
      <c r="F324" t="str">
        <f t="shared" si="324"/>
        <v>クリーチャー</v>
      </c>
      <c r="G324" t="s">
        <v>24</v>
      </c>
      <c r="H324" s="1" t="s">
        <v>11</v>
      </c>
      <c r="I324" t="s">
        <v>24</v>
      </c>
      <c r="J324" t="str">
        <f t="shared" si="325"/>
        <v>恐竜</v>
      </c>
      <c r="K324" t="s">
        <v>24</v>
      </c>
      <c r="L324" t="str">
        <f t="shared" ref="L324" si="327">IF(U323=0,"",U323)</f>
        <v/>
      </c>
      <c r="M324" t="s">
        <v>24</v>
      </c>
      <c r="N324" t="str">
        <f t="shared" si="326"/>
        <v/>
      </c>
      <c r="O324" t="s">
        <v>24</v>
      </c>
      <c r="Q324" s="6" t="s">
        <v>39</v>
      </c>
      <c r="R324" s="12" t="str">
        <f>INDEX(AY:AY,W320+1)</f>
        <v>このクリーチャーが攻撃するたび、ターン終了時まで、あなたがコントロールする他のクリーチャーは二段攻撃を得る。</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|テキスト|&gt;|&gt;|&gt;|&gt;|このクリーチャーが攻撃するたび、ターン終了時まで、あなたがコントロールする他のクリーチャーは二段攻撃を得る。|</v>
      </c>
      <c r="B325" t="s">
        <v>165</v>
      </c>
      <c r="C325" t="s">
        <v>24</v>
      </c>
      <c r="D325" s="1" t="s">
        <v>12</v>
      </c>
      <c r="E325" t="s">
        <v>24</v>
      </c>
      <c r="F325" s="1" t="s">
        <v>4</v>
      </c>
      <c r="G325" t="s">
        <v>24</v>
      </c>
      <c r="H325" s="1" t="s">
        <v>4</v>
      </c>
      <c r="I325" t="s">
        <v>24</v>
      </c>
      <c r="J325" s="1" t="s">
        <v>4</v>
      </c>
      <c r="K325" t="s">
        <v>24</v>
      </c>
      <c r="L325" s="1" t="s">
        <v>4</v>
      </c>
      <c r="M325" t="s">
        <v>24</v>
      </c>
      <c r="N325" t="str">
        <f t="shared" ref="N325" si="328">IF(R324=0,"",R324)</f>
        <v>このクリーチャーが攻撃するたび、ターン終了時まで、あなたがコントロールする他のクリーチャーは二段攻撃を得る。</v>
      </c>
      <c r="O325" t="s">
        <v>24</v>
      </c>
      <c r="Q325" s="4" t="s">
        <v>40</v>
      </c>
      <c r="R325" s="12" t="str">
        <f>INDEX(AZ:AZ,W320+1)</f>
        <v>Whenever this creature attacks, other creatures you control gains Double Strike until end of turn.</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|英テキスト|&gt;|&gt;|&gt;|&gt;|Whenever this creature attacks, other creatures you control gains Double Strike until end of turn.|</v>
      </c>
      <c r="B326" t="s">
        <v>165</v>
      </c>
      <c r="C326" t="s">
        <v>24</v>
      </c>
      <c r="D326" s="1" t="s">
        <v>26</v>
      </c>
      <c r="E326" t="s">
        <v>24</v>
      </c>
      <c r="F326" s="1" t="s">
        <v>4</v>
      </c>
      <c r="G326" t="s">
        <v>24</v>
      </c>
      <c r="H326" s="1" t="s">
        <v>4</v>
      </c>
      <c r="I326" t="s">
        <v>24</v>
      </c>
      <c r="J326" s="1" t="s">
        <v>4</v>
      </c>
      <c r="K326" t="s">
        <v>24</v>
      </c>
      <c r="L326" s="1" t="s">
        <v>4</v>
      </c>
      <c r="M326" t="s">
        <v>24</v>
      </c>
      <c r="N326" t="str">
        <f t="shared" ref="N326" si="329">IF(T325="","",T325&amp;"&amp;br;")&amp;IF(R325=0,"",R325)</f>
        <v>Whenever this creature attacks, other creatures you control gains Double Strike until end of turn.</v>
      </c>
      <c r="O326" t="s">
        <v>24</v>
      </c>
      <c r="Q326" s="6" t="s">
        <v>41</v>
      </c>
      <c r="R326" s="12" t="str">
        <f>IF(INDEX(AS:AS,W320+1)="",0,INDEX(AS:AS,W320+1)&amp;"/"&amp;INDEX(AT:AT,W320+1))</f>
        <v>3/3</v>
      </c>
      <c r="S326" s="16"/>
      <c r="T326" s="16"/>
      <c r="U326" s="16"/>
      <c r="V326" s="17"/>
      <c r="W326" s="10"/>
      <c r="X326" s="6"/>
      <c r="Y326" s="5"/>
      <c r="Z326" s="5"/>
      <c r="AA326" s="30"/>
      <c r="BA326" s="31" t="s">
        <v>165</v>
      </c>
    </row>
    <row r="327" spans="1:53" x14ac:dyDescent="0.15">
      <c r="A327" t="str">
        <f>CONCATENATE(C327,D327,E327,F327,G327,H327,I327,J327,K327,L327,M327,N327,O327,P327)</f>
        <v>|PT|&gt;|3/3|シールド数|&gt;||</v>
      </c>
      <c r="B327" t="s">
        <v>165</v>
      </c>
      <c r="C327" t="s">
        <v>24</v>
      </c>
      <c r="D327" t="s">
        <v>13</v>
      </c>
      <c r="E327" t="s">
        <v>24</v>
      </c>
      <c r="F327" t="s">
        <v>4</v>
      </c>
      <c r="G327" t="s">
        <v>24</v>
      </c>
      <c r="H327" t="str">
        <f t="shared" ref="H327" si="330">IF(R326=0,"",R326)</f>
        <v>3/3</v>
      </c>
      <c r="I327" t="s">
        <v>24</v>
      </c>
      <c r="J327" t="s">
        <v>14</v>
      </c>
      <c r="K327" t="s">
        <v>24</v>
      </c>
      <c r="L327" t="s">
        <v>4</v>
      </c>
      <c r="M327" t="s">
        <v>24</v>
      </c>
      <c r="N327" t="str">
        <f t="shared" ref="N327" si="331">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32">CONCATENATE(C329,D329,E329,F329,G329,H329,I329,J329,K329,L329,M329,N329,O329,P329)</f>
        <v>*情報</v>
      </c>
      <c r="B329" t="s">
        <v>165</v>
      </c>
      <c r="C329" t="s">
        <v>865</v>
      </c>
      <c r="R329"/>
      <c r="S329"/>
      <c r="T329"/>
      <c r="U329"/>
      <c r="V329"/>
      <c r="AC329" s="5"/>
      <c r="AD329" s="5"/>
      <c r="BA329" s="31" t="s">
        <v>165</v>
      </c>
    </row>
    <row r="330" spans="1:53" x14ac:dyDescent="0.15">
      <c r="A330" t="str">
        <f t="shared" si="332"/>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*キンジャーリの陽光翼/Kinjalli's Sunwing</v>
      </c>
      <c r="B336" t="s">
        <v>165</v>
      </c>
      <c r="C336" t="str">
        <f t="shared" ref="C336" si="333">"*"&amp;R336&amp;"/"&amp;T336</f>
        <v>*キンジャーリの陽光翼/Kinjalli's Sunwing</v>
      </c>
      <c r="Q336" s="6" t="s">
        <v>34</v>
      </c>
      <c r="R336" s="12" t="str">
        <f>INDEX(AI:AI,W335+1)</f>
        <v>キンジャーリの陽光翼</v>
      </c>
      <c r="S336" s="16" t="s">
        <v>35</v>
      </c>
      <c r="T336" s="12" t="str">
        <f>INDEX(AJ:AJ,W335+1)</f>
        <v>Kinjalli's Sunwing</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4">$Q$1</f>
        <v>LEFT:80</v>
      </c>
      <c r="E337" s="2" t="s">
        <v>24</v>
      </c>
      <c r="F337" s="2" t="str">
        <f t="shared" ref="F337" si="335">$R$1</f>
        <v>LEFT:100</v>
      </c>
      <c r="G337" s="2" t="s">
        <v>24</v>
      </c>
      <c r="H337" s="2" t="str">
        <f t="shared" ref="H337" si="336">$R$1</f>
        <v>LEFT:100</v>
      </c>
      <c r="I337" s="2" t="s">
        <v>24</v>
      </c>
      <c r="J337" s="2" t="str">
        <f t="shared" ref="J337" si="337">$R$1</f>
        <v>LEFT:100</v>
      </c>
      <c r="K337" s="2" t="s">
        <v>24</v>
      </c>
      <c r="L337" s="2" t="str">
        <f t="shared" ref="L337" si="338">$R$1</f>
        <v>LEFT:100</v>
      </c>
      <c r="M337" s="2" t="s">
        <v>24</v>
      </c>
      <c r="N337" s="2" t="str">
        <f t="shared" ref="N337" si="339">$R$1</f>
        <v>LEFT:100</v>
      </c>
      <c r="O337" t="s">
        <v>24</v>
      </c>
      <c r="P337" t="s">
        <v>138</v>
      </c>
      <c r="Q337" s="4" t="s">
        <v>44</v>
      </c>
      <c r="R337" s="12" t="str">
        <f>INDEX(AF:AF,W335+1)</f>
        <v>白</v>
      </c>
      <c r="S337" s="18" t="s">
        <v>46</v>
      </c>
      <c r="T337" s="12" t="str">
        <f>INDEX(AG:AG,W335+1)</f>
        <v>レア</v>
      </c>
      <c r="U337" s="18" t="s">
        <v>36</v>
      </c>
      <c r="V337" s="12">
        <f>INDEX(AH:AH,W335+1)</f>
        <v>13</v>
      </c>
      <c r="W337" s="10"/>
      <c r="X337" s="12" t="str">
        <f>INDEX(AO:AO,W335+1)</f>
        <v xml:space="preserve">飛行  </v>
      </c>
      <c r="Y337" s="5"/>
      <c r="Z337" s="5"/>
      <c r="AA337" s="30"/>
      <c r="BA337" s="31" t="s">
        <v>165</v>
      </c>
    </row>
    <row r="338" spans="1:53" x14ac:dyDescent="0.15">
      <c r="A338" t="str">
        <f>CONCATENATE(C338,D338,E338,F338,G338,H338,I338,J338,K338,L338,M338,N338,O338,P338)</f>
        <v>|色|白|レアリティ|レア|マナコスト|13|</v>
      </c>
      <c r="B338" t="s">
        <v>165</v>
      </c>
      <c r="C338" t="s">
        <v>24</v>
      </c>
      <c r="D338" s="1" t="s">
        <v>5</v>
      </c>
      <c r="E338" t="s">
        <v>24</v>
      </c>
      <c r="F338" t="str">
        <f t="shared" ref="F338:F339" si="340">IF(R337=0,"",R337)</f>
        <v>白</v>
      </c>
      <c r="G338" t="s">
        <v>24</v>
      </c>
      <c r="H338" s="1" t="s">
        <v>6</v>
      </c>
      <c r="I338" t="s">
        <v>24</v>
      </c>
      <c r="J338" t="str">
        <f t="shared" ref="J338:J339" si="341">IF(T337=0,"",T337)</f>
        <v>レア</v>
      </c>
      <c r="K338" t="s">
        <v>24</v>
      </c>
      <c r="L338" s="1" t="s">
        <v>8</v>
      </c>
      <c r="M338" t="s">
        <v>24</v>
      </c>
      <c r="N338">
        <f t="shared" ref="N338:N339" si="342">IF(V337=0,"",V337)</f>
        <v>13</v>
      </c>
      <c r="O338" t="s">
        <v>24</v>
      </c>
      <c r="Q338" s="6" t="s">
        <v>37</v>
      </c>
      <c r="R338" s="12" t="str">
        <f>INDEX(AK:AK,W335+1)</f>
        <v>クリーチャー</v>
      </c>
      <c r="S338" s="18" t="s">
        <v>38</v>
      </c>
      <c r="T338" s="12" t="str">
        <f>INDEX(AL:AL,W335+1)</f>
        <v>恐竜</v>
      </c>
      <c r="U338" s="12">
        <f>INDEX(AM:AM,W335+1)</f>
        <v>0</v>
      </c>
      <c r="V338" s="12">
        <f>INDEX(AN:AN,W335+1)</f>
        <v>0</v>
      </c>
      <c r="W338" s="10"/>
      <c r="X338" s="12" t="str">
        <f>INDEX(AU:AU,W335+1)</f>
        <v>飛行</v>
      </c>
      <c r="Y338" s="12" t="str">
        <f>INDEX(AV:AV,W335+1)</f>
        <v xml:space="preserve"> </v>
      </c>
      <c r="Z338" s="12" t="str">
        <f>INDEX(AW:AW,W335+1)</f>
        <v/>
      </c>
      <c r="AA338" s="12">
        <f>INDEX(AX:AX,W335+1)</f>
        <v>0</v>
      </c>
      <c r="BA338" s="31" t="s">
        <v>165</v>
      </c>
    </row>
    <row r="339" spans="1:53" x14ac:dyDescent="0.15">
      <c r="A339" t="str">
        <f>CONCATENATE(C339,D339,E339,F339,G339,H339,I339,J339,K339,L339,M339,N339,O339,P339)</f>
        <v>|種別|クリーチャー|サブタイプ|恐竜|||</v>
      </c>
      <c r="B339" t="s">
        <v>165</v>
      </c>
      <c r="C339" t="s">
        <v>24</v>
      </c>
      <c r="D339" s="1" t="s">
        <v>9</v>
      </c>
      <c r="E339" t="s">
        <v>24</v>
      </c>
      <c r="F339" t="str">
        <f t="shared" si="340"/>
        <v>クリーチャー</v>
      </c>
      <c r="G339" t="s">
        <v>24</v>
      </c>
      <c r="H339" s="1" t="s">
        <v>11</v>
      </c>
      <c r="I339" t="s">
        <v>24</v>
      </c>
      <c r="J339" t="str">
        <f t="shared" si="341"/>
        <v>恐竜</v>
      </c>
      <c r="K339" t="s">
        <v>24</v>
      </c>
      <c r="L339" t="str">
        <f t="shared" ref="L339" si="343">IF(U338=0,"",U338)</f>
        <v/>
      </c>
      <c r="M339" t="s">
        <v>24</v>
      </c>
      <c r="N339" t="str">
        <f t="shared" si="342"/>
        <v/>
      </c>
      <c r="O339" t="s">
        <v>24</v>
      </c>
      <c r="Q339" s="6" t="s">
        <v>39</v>
      </c>
      <c r="R339" s="12" t="str">
        <f>INDEX(AY:AY,W335+1)</f>
        <v>飛行  &amp;br;このクリーチャーが戦場に出ている間、対戦相手がコントロールするクリーチャーは、対戦相手の次のターン開始時まで無効化された状態で戦場に出る。</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|テキスト|&gt;|&gt;|&gt;|&gt;|飛行  &amp;br;このクリーチャーが戦場に出ている間、対戦相手がコントロールするクリーチャーは、対戦相手の次のターン開始時まで無効化された状態で戦場に出る。|</v>
      </c>
      <c r="B340" t="s">
        <v>165</v>
      </c>
      <c r="C340" t="s">
        <v>24</v>
      </c>
      <c r="D340" s="1" t="s">
        <v>12</v>
      </c>
      <c r="E340" t="s">
        <v>24</v>
      </c>
      <c r="F340" s="1" t="s">
        <v>4</v>
      </c>
      <c r="G340" t="s">
        <v>24</v>
      </c>
      <c r="H340" s="1" t="s">
        <v>4</v>
      </c>
      <c r="I340" t="s">
        <v>24</v>
      </c>
      <c r="J340" s="1" t="s">
        <v>4</v>
      </c>
      <c r="K340" t="s">
        <v>24</v>
      </c>
      <c r="L340" s="1" t="s">
        <v>4</v>
      </c>
      <c r="M340" t="s">
        <v>24</v>
      </c>
      <c r="N340" t="str">
        <f t="shared" ref="N340" si="344">IF(R339=0,"",R339)</f>
        <v>飛行  &amp;br;このクリーチャーが戦場に出ている間、対戦相手がコントロールするクリーチャーは、対戦相手の次のターン開始時まで無効化された状態で戦場に出る。</v>
      </c>
      <c r="O340" t="s">
        <v>24</v>
      </c>
      <c r="Q340" s="4" t="s">
        <v>40</v>
      </c>
      <c r="R340" s="12" t="str">
        <f>INDEX(AZ:AZ,W335+1)</f>
        <v>While this creature is on the battlefield, creatures your opponent control enters the battlefield Disabled until the beginning of your opponent’s next turn.</v>
      </c>
      <c r="S340" s="16" t="s">
        <v>51</v>
      </c>
      <c r="T340" s="12" t="str">
        <f>IF(X340="","",X340&amp;IF(Y340="",""," "&amp;Y340)&amp;IF(Z340="",""," "&amp;Z340)&amp;IF(AA340="",""," "&amp;AA340))</f>
        <v xml:space="preserve">Flying  </v>
      </c>
      <c r="U340" s="16"/>
      <c r="V340" s="17"/>
      <c r="W340" s="10" t="s">
        <v>342</v>
      </c>
      <c r="X340" s="6" t="str">
        <f>IF(ISERROR(IF(LEN(X339)&gt;1,X339,VLOOKUP(X338,$AC:$AD,2,FALSE))),"",IF(LEN(X339)&gt;1,X339,VLOOKUP(X338,$AC:$AD,2,FALSE)))</f>
        <v>Flying</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|英テキスト|&gt;|&gt;|&gt;|&gt;|Flying  &amp;br;While this creature is on the battlefield, creatures your opponent control enters the battlefield Disabled until the beginning of your opponent’s next turn.|</v>
      </c>
      <c r="B341" t="s">
        <v>165</v>
      </c>
      <c r="C341" t="s">
        <v>24</v>
      </c>
      <c r="D341" s="1" t="s">
        <v>26</v>
      </c>
      <c r="E341" t="s">
        <v>24</v>
      </c>
      <c r="F341" s="1" t="s">
        <v>4</v>
      </c>
      <c r="G341" t="s">
        <v>24</v>
      </c>
      <c r="H341" s="1" t="s">
        <v>4</v>
      </c>
      <c r="I341" t="s">
        <v>24</v>
      </c>
      <c r="J341" s="1" t="s">
        <v>4</v>
      </c>
      <c r="K341" t="s">
        <v>24</v>
      </c>
      <c r="L341" s="1" t="s">
        <v>4</v>
      </c>
      <c r="M341" t="s">
        <v>24</v>
      </c>
      <c r="N341" t="str">
        <f t="shared" ref="N341" si="345">IF(T340="","",T340&amp;"&amp;br;")&amp;IF(R340=0,"",R340)</f>
        <v>Flying  &amp;br;While this creature is on the battlefield, creatures your opponent control enters the battlefield Disabled until the beginning of your opponent’s next turn.</v>
      </c>
      <c r="O341" t="s">
        <v>24</v>
      </c>
      <c r="Q341" s="6" t="s">
        <v>41</v>
      </c>
      <c r="R341" s="12" t="str">
        <f>IF(INDEX(AS:AS,W335+1)="",0,INDEX(AS:AS,W335+1)&amp;"/"&amp;INDEX(AT:AT,W335+1))</f>
        <v>3/3</v>
      </c>
      <c r="S341" s="16"/>
      <c r="T341" s="16"/>
      <c r="U341" s="16"/>
      <c r="V341" s="17"/>
      <c r="W341" s="10"/>
      <c r="X341" s="6"/>
      <c r="Y341" s="5"/>
      <c r="Z341" s="5"/>
      <c r="AA341" s="30"/>
      <c r="BA341" s="31" t="s">
        <v>165</v>
      </c>
    </row>
    <row r="342" spans="1:53" x14ac:dyDescent="0.15">
      <c r="A342" t="str">
        <f>CONCATENATE(C342,D342,E342,F342,G342,H342,I342,J342,K342,L342,M342,N342,O342,P342)</f>
        <v>|PT|&gt;|3/3|シールド数|&gt;||</v>
      </c>
      <c r="B342" t="s">
        <v>165</v>
      </c>
      <c r="C342" t="s">
        <v>24</v>
      </c>
      <c r="D342" t="s">
        <v>13</v>
      </c>
      <c r="E342" t="s">
        <v>24</v>
      </c>
      <c r="F342" t="s">
        <v>4</v>
      </c>
      <c r="G342" t="s">
        <v>24</v>
      </c>
      <c r="H342" t="str">
        <f t="shared" ref="H342" si="346">IF(R341=0,"",R341)</f>
        <v>3/3</v>
      </c>
      <c r="I342" t="s">
        <v>24</v>
      </c>
      <c r="J342" t="s">
        <v>14</v>
      </c>
      <c r="K342" t="s">
        <v>24</v>
      </c>
      <c r="L342" t="s">
        <v>4</v>
      </c>
      <c r="M342" t="s">
        <v>24</v>
      </c>
      <c r="N342" t="str">
        <f t="shared" ref="N342" si="347">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8">CONCATENATE(C344,D344,E344,F344,G344,H344,I344,J344,K344,L344,M344,N344,O344,P344)</f>
        <v>*情報</v>
      </c>
      <c r="B344" t="s">
        <v>165</v>
      </c>
      <c r="C344" t="s">
        <v>865</v>
      </c>
      <c r="R344"/>
      <c r="S344"/>
      <c r="T344"/>
      <c r="U344"/>
      <c r="V344"/>
      <c r="AC344" s="5"/>
      <c r="AD344" s="5"/>
      <c r="BA344" s="31" t="s">
        <v>165</v>
      </c>
    </row>
    <row r="345" spans="1:53" x14ac:dyDescent="0.15">
      <c r="A345" t="str">
        <f t="shared" si="348"/>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*定命の枢軸/Axis of Mortality</v>
      </c>
      <c r="B351" t="s">
        <v>165</v>
      </c>
      <c r="C351" t="str">
        <f t="shared" ref="C351" si="349">"*"&amp;R351&amp;"/"&amp;T351</f>
        <v>*定命の枢軸/Axis of Mortality</v>
      </c>
      <c r="Q351" s="6" t="s">
        <v>34</v>
      </c>
      <c r="R351" s="12" t="str">
        <f>INDEX(AI:AI,W350+1)</f>
        <v>定命の枢軸</v>
      </c>
      <c r="S351" s="16" t="s">
        <v>35</v>
      </c>
      <c r="T351" s="12" t="str">
        <f>INDEX(AJ:AJ,W350+1)</f>
        <v>Axis of Mortality</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50">$Q$1</f>
        <v>LEFT:80</v>
      </c>
      <c r="E352" s="2" t="s">
        <v>24</v>
      </c>
      <c r="F352" s="2" t="str">
        <f t="shared" ref="F352" si="351">$R$1</f>
        <v>LEFT:100</v>
      </c>
      <c r="G352" s="2" t="s">
        <v>24</v>
      </c>
      <c r="H352" s="2" t="str">
        <f t="shared" ref="H352" si="352">$R$1</f>
        <v>LEFT:100</v>
      </c>
      <c r="I352" s="2" t="s">
        <v>24</v>
      </c>
      <c r="J352" s="2" t="str">
        <f t="shared" ref="J352" si="353">$R$1</f>
        <v>LEFT:100</v>
      </c>
      <c r="K352" s="2" t="s">
        <v>24</v>
      </c>
      <c r="L352" s="2" t="str">
        <f t="shared" ref="L352" si="354">$R$1</f>
        <v>LEFT:100</v>
      </c>
      <c r="M352" s="2" t="s">
        <v>24</v>
      </c>
      <c r="N352" s="2" t="str">
        <f t="shared" ref="N352" si="355">$R$1</f>
        <v>LEFT:100</v>
      </c>
      <c r="O352" t="s">
        <v>24</v>
      </c>
      <c r="P352" t="s">
        <v>138</v>
      </c>
      <c r="Q352" s="4" t="s">
        <v>44</v>
      </c>
      <c r="R352" s="12" t="str">
        <f>INDEX(AF:AF,W350+1)</f>
        <v>白</v>
      </c>
      <c r="S352" s="18" t="s">
        <v>46</v>
      </c>
      <c r="T352" s="12" t="str">
        <f>INDEX(AG:AG,W350+1)</f>
        <v>レア</v>
      </c>
      <c r="U352" s="18" t="s">
        <v>36</v>
      </c>
      <c r="V352" s="12">
        <f>INDEX(AH:AH,W350+1)</f>
        <v>16</v>
      </c>
      <c r="W352" s="10"/>
      <c r="X352" s="12" t="str">
        <f>INDEX(AO:AO,W350+1)</f>
        <v>各プレイヤーのターン開始時に、そのプレイヤーは5点のライフを得て、そのプレイヤーの対戦相手は5点のライフを失う。</v>
      </c>
      <c r="Y352" s="5"/>
      <c r="Z352" s="5"/>
      <c r="AA352" s="30"/>
      <c r="BA352" s="31" t="s">
        <v>165</v>
      </c>
    </row>
    <row r="353" spans="1:53" x14ac:dyDescent="0.15">
      <c r="A353" t="str">
        <f>CONCATENATE(C353,D353,E353,F353,G353,H353,I353,J353,K353,L353,M353,N353,O353,P353)</f>
        <v>|色|白|レアリティ|レア|マナコスト|16|</v>
      </c>
      <c r="B353" t="s">
        <v>165</v>
      </c>
      <c r="C353" t="s">
        <v>24</v>
      </c>
      <c r="D353" s="1" t="s">
        <v>5</v>
      </c>
      <c r="E353" t="s">
        <v>24</v>
      </c>
      <c r="F353" t="str">
        <f t="shared" ref="F353:F354" si="356">IF(R352=0,"",R352)</f>
        <v>白</v>
      </c>
      <c r="G353" t="s">
        <v>24</v>
      </c>
      <c r="H353" s="1" t="s">
        <v>6</v>
      </c>
      <c r="I353" t="s">
        <v>24</v>
      </c>
      <c r="J353" t="str">
        <f t="shared" ref="J353:J354" si="357">IF(T352=0,"",T352)</f>
        <v>レア</v>
      </c>
      <c r="K353" t="s">
        <v>24</v>
      </c>
      <c r="L353" s="1" t="s">
        <v>8</v>
      </c>
      <c r="M353" t="s">
        <v>24</v>
      </c>
      <c r="N353">
        <f t="shared" ref="N353:N354" si="358">IF(V352=0,"",V352)</f>
        <v>16</v>
      </c>
      <c r="O353" t="s">
        <v>24</v>
      </c>
      <c r="Q353" s="6" t="s">
        <v>37</v>
      </c>
      <c r="R353" s="12" t="str">
        <f>INDEX(AK:AK,W350+1)</f>
        <v>サポート</v>
      </c>
      <c r="S353" s="18" t="s">
        <v>38</v>
      </c>
      <c r="T353" s="12">
        <f>INDEX(AL:AL,W350+1)</f>
        <v>0</v>
      </c>
      <c r="U353" s="12">
        <f>INDEX(AM:AM,W350+1)</f>
        <v>0</v>
      </c>
      <c r="V353" s="12">
        <f>INDEX(AN:AN,W350+1)</f>
        <v>0</v>
      </c>
      <c r="W353" s="10"/>
      <c r="X353" s="12" t="str">
        <f>INDEX(AU:AU,W350+1)</f>
        <v>各プ</v>
      </c>
      <c r="Y353" s="12" t="str">
        <f>INDEX(AV:AV,W350+1)</f>
        <v/>
      </c>
      <c r="Z353" s="12" t="str">
        <f>INDEX(AW:AW,W350+1)</f>
        <v/>
      </c>
      <c r="AA353" s="12">
        <f>INDEX(AX:AX,W350+1)</f>
        <v>0</v>
      </c>
      <c r="BA353" s="31" t="s">
        <v>165</v>
      </c>
    </row>
    <row r="354" spans="1:53" x14ac:dyDescent="0.15">
      <c r="A354" t="str">
        <f>CONCATENATE(C354,D354,E354,F354,G354,H354,I354,J354,K354,L354,M354,N354,O354,P354)</f>
        <v>|種別|サポート|サブタイプ||||</v>
      </c>
      <c r="B354" t="s">
        <v>165</v>
      </c>
      <c r="C354" t="s">
        <v>24</v>
      </c>
      <c r="D354" s="1" t="s">
        <v>9</v>
      </c>
      <c r="E354" t="s">
        <v>24</v>
      </c>
      <c r="F354" t="str">
        <f t="shared" si="356"/>
        <v>サポート</v>
      </c>
      <c r="G354" t="s">
        <v>24</v>
      </c>
      <c r="H354" s="1" t="s">
        <v>11</v>
      </c>
      <c r="I354" t="s">
        <v>24</v>
      </c>
      <c r="J354" t="str">
        <f t="shared" si="357"/>
        <v/>
      </c>
      <c r="K354" t="s">
        <v>24</v>
      </c>
      <c r="L354" t="str">
        <f t="shared" ref="L354" si="359">IF(U353=0,"",U353)</f>
        <v/>
      </c>
      <c r="M354" t="s">
        <v>24</v>
      </c>
      <c r="N354" t="str">
        <f t="shared" si="358"/>
        <v/>
      </c>
      <c r="O354" t="s">
        <v>24</v>
      </c>
      <c r="Q354" s="6" t="s">
        <v>39</v>
      </c>
      <c r="R354" s="12" t="str">
        <f>INDEX(AY:AY,W350+1)</f>
        <v>各プレイヤーのターン開始時に、そのプレイヤーは5点のライフを得て、そのプレイヤーの対戦相手は5点のライフを失う。</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|テキスト|&gt;|&gt;|&gt;|&gt;|各プレイヤーのターン開始時に、そのプレイヤーは5点のライフを得て、そのプレイヤーの対戦相手は5点のライフを失う。|</v>
      </c>
      <c r="B355" t="s">
        <v>165</v>
      </c>
      <c r="C355" t="s">
        <v>24</v>
      </c>
      <c r="D355" s="1" t="s">
        <v>12</v>
      </c>
      <c r="E355" t="s">
        <v>24</v>
      </c>
      <c r="F355" s="1" t="s">
        <v>4</v>
      </c>
      <c r="G355" t="s">
        <v>24</v>
      </c>
      <c r="H355" s="1" t="s">
        <v>4</v>
      </c>
      <c r="I355" t="s">
        <v>24</v>
      </c>
      <c r="J355" s="1" t="s">
        <v>4</v>
      </c>
      <c r="K355" t="s">
        <v>24</v>
      </c>
      <c r="L355" s="1" t="s">
        <v>4</v>
      </c>
      <c r="M355" t="s">
        <v>24</v>
      </c>
      <c r="N355" t="str">
        <f t="shared" ref="N355" si="360">IF(R354=0,"",R354)</f>
        <v>各プレイヤーのターン開始時に、そのプレイヤーは5点のライフを得て、そのプレイヤーの対戦相手は5点のライフを失う。</v>
      </c>
      <c r="O355" t="s">
        <v>24</v>
      </c>
      <c r="Q355" s="4" t="s">
        <v>40</v>
      </c>
      <c r="R355" s="12" t="str">
        <f>INDEX(AZ:AZ,W350+1)</f>
        <v>At the beginning of each player turn, that player gains 5 life and his or her opponent loses 5 life.</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|英テキスト|&gt;|&gt;|&gt;|&gt;|At the beginning of each player turn, that player gains 5 life and his or her opponent loses 5 life.|</v>
      </c>
      <c r="B356" t="s">
        <v>165</v>
      </c>
      <c r="C356" t="s">
        <v>24</v>
      </c>
      <c r="D356" s="1" t="s">
        <v>26</v>
      </c>
      <c r="E356" t="s">
        <v>24</v>
      </c>
      <c r="F356" s="1" t="s">
        <v>4</v>
      </c>
      <c r="G356" t="s">
        <v>24</v>
      </c>
      <c r="H356" s="1" t="s">
        <v>4</v>
      </c>
      <c r="I356" t="s">
        <v>24</v>
      </c>
      <c r="J356" s="1" t="s">
        <v>4</v>
      </c>
      <c r="K356" t="s">
        <v>24</v>
      </c>
      <c r="L356" s="1" t="s">
        <v>4</v>
      </c>
      <c r="M356" t="s">
        <v>24</v>
      </c>
      <c r="N356" t="str">
        <f t="shared" ref="N356" si="361">IF(T355="","",T355&amp;"&amp;br;")&amp;IF(R355=0,"",R355)</f>
        <v>At the beginning of each player turn, that player gains 5 life and his or her opponent loses 5 life.</v>
      </c>
      <c r="O356" t="s">
        <v>24</v>
      </c>
      <c r="Q356" s="6" t="s">
        <v>41</v>
      </c>
      <c r="R356" s="12">
        <f>IF(INDEX(AS:AS,W350+1)="",0,INDEX(AS:AS,W350+1)&amp;"/"&amp;INDEX(AT:AT,W350+1))</f>
        <v>0</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|PT|&gt;||シールド数|&gt;||</v>
      </c>
      <c r="B357" t="s">
        <v>165</v>
      </c>
      <c r="C357" t="s">
        <v>24</v>
      </c>
      <c r="D357" t="s">
        <v>13</v>
      </c>
      <c r="E357" t="s">
        <v>24</v>
      </c>
      <c r="F357" t="s">
        <v>4</v>
      </c>
      <c r="G357" t="s">
        <v>24</v>
      </c>
      <c r="H357" t="str">
        <f t="shared" ref="H357" si="362">IF(R356=0,"",R356)</f>
        <v/>
      </c>
      <c r="I357" t="s">
        <v>24</v>
      </c>
      <c r="J357" t="s">
        <v>14</v>
      </c>
      <c r="K357" t="s">
        <v>24</v>
      </c>
      <c r="L357" t="s">
        <v>4</v>
      </c>
      <c r="M357" t="s">
        <v>24</v>
      </c>
      <c r="N357" t="str">
        <f t="shared" ref="N357" si="363">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4">CONCATENATE(C359,D359,E359,F359,G359,H359,I359,J359,K359,L359,M359,N359,O359,P359)</f>
        <v>*情報</v>
      </c>
      <c r="B359" t="s">
        <v>165</v>
      </c>
      <c r="C359" t="s">
        <v>865</v>
      </c>
      <c r="R359"/>
      <c r="S359"/>
      <c r="T359"/>
      <c r="U359"/>
      <c r="V359"/>
      <c r="AC359" s="5"/>
      <c r="AD359" s="5"/>
      <c r="BA359" s="31" t="s">
        <v>165</v>
      </c>
    </row>
    <row r="360" spans="1:53" x14ac:dyDescent="0.15">
      <c r="A360" t="str">
        <f t="shared" si="364"/>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*イクサランの束縛/Ixalan's Binding</v>
      </c>
      <c r="B366" t="s">
        <v>165</v>
      </c>
      <c r="C366" t="str">
        <f t="shared" ref="C366" si="365">"*"&amp;R366&amp;"/"&amp;T366</f>
        <v>*イクサランの束縛/Ixalan's Binding</v>
      </c>
      <c r="Q366" s="6" t="s">
        <v>34</v>
      </c>
      <c r="R366" s="12" t="str">
        <f>INDEX(AI:AI,W365+1)</f>
        <v>イクサランの束縛</v>
      </c>
      <c r="S366" s="16" t="s">
        <v>35</v>
      </c>
      <c r="T366" s="12" t="str">
        <f>INDEX(AJ:AJ,W365+1)</f>
        <v>Ixalan's Binding</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6">$Q$1</f>
        <v>LEFT:80</v>
      </c>
      <c r="E367" s="2" t="s">
        <v>24</v>
      </c>
      <c r="F367" s="2" t="str">
        <f t="shared" ref="F367" si="367">$R$1</f>
        <v>LEFT:100</v>
      </c>
      <c r="G367" s="2" t="s">
        <v>24</v>
      </c>
      <c r="H367" s="2" t="str">
        <f t="shared" ref="H367" si="368">$R$1</f>
        <v>LEFT:100</v>
      </c>
      <c r="I367" s="2" t="s">
        <v>24</v>
      </c>
      <c r="J367" s="2" t="str">
        <f t="shared" ref="J367" si="369">$R$1</f>
        <v>LEFT:100</v>
      </c>
      <c r="K367" s="2" t="s">
        <v>24</v>
      </c>
      <c r="L367" s="2" t="str">
        <f t="shared" ref="L367" si="370">$R$1</f>
        <v>LEFT:100</v>
      </c>
      <c r="M367" s="2" t="s">
        <v>24</v>
      </c>
      <c r="N367" s="2" t="str">
        <f t="shared" ref="N367" si="371">$R$1</f>
        <v>LEFT:100</v>
      </c>
      <c r="O367" t="s">
        <v>24</v>
      </c>
      <c r="P367" t="s">
        <v>138</v>
      </c>
      <c r="Q367" s="4" t="s">
        <v>44</v>
      </c>
      <c r="R367" s="12" t="str">
        <f>INDEX(AF:AF,W365+1)</f>
        <v>白</v>
      </c>
      <c r="S367" s="18" t="s">
        <v>46</v>
      </c>
      <c r="T367" s="12" t="str">
        <f>INDEX(AG:AG,W365+1)</f>
        <v>レア</v>
      </c>
      <c r="U367" s="18" t="s">
        <v>36</v>
      </c>
      <c r="V367" s="12">
        <f>INDEX(AH:AH,W365+1)</f>
        <v>13</v>
      </c>
      <c r="W367" s="10"/>
      <c r="X367" s="12" t="str">
        <f>INDEX(AO:AO,W365+1)</f>
        <v>このサポートがボードに出たとき、クリーチャー1体を対象とし、それを追放する。</v>
      </c>
      <c r="Y367" s="5"/>
      <c r="Z367" s="5"/>
      <c r="AA367" s="30"/>
      <c r="BA367" s="31" t="s">
        <v>165</v>
      </c>
    </row>
    <row r="368" spans="1:53" x14ac:dyDescent="0.15">
      <c r="A368" t="str">
        <f>CONCATENATE(C368,D368,E368,F368,G368,H368,I368,J368,K368,L368,M368,N368,O368,P368)</f>
        <v>|色|白|レアリティ|レア|マナコスト|13|</v>
      </c>
      <c r="B368" t="s">
        <v>165</v>
      </c>
      <c r="C368" t="s">
        <v>24</v>
      </c>
      <c r="D368" s="1" t="s">
        <v>5</v>
      </c>
      <c r="E368" t="s">
        <v>24</v>
      </c>
      <c r="F368" t="str">
        <f t="shared" ref="F368:F369" si="372">IF(R367=0,"",R367)</f>
        <v>白</v>
      </c>
      <c r="G368" t="s">
        <v>24</v>
      </c>
      <c r="H368" s="1" t="s">
        <v>6</v>
      </c>
      <c r="I368" t="s">
        <v>24</v>
      </c>
      <c r="J368" t="str">
        <f t="shared" ref="J368:J369" si="373">IF(T367=0,"",T367)</f>
        <v>レア</v>
      </c>
      <c r="K368" t="s">
        <v>24</v>
      </c>
      <c r="L368" s="1" t="s">
        <v>8</v>
      </c>
      <c r="M368" t="s">
        <v>24</v>
      </c>
      <c r="N368">
        <f t="shared" ref="N368:N369" si="374">IF(V367=0,"",V367)</f>
        <v>13</v>
      </c>
      <c r="O368" t="s">
        <v>24</v>
      </c>
      <c r="Q368" s="6" t="s">
        <v>37</v>
      </c>
      <c r="R368" s="12" t="str">
        <f>INDEX(AK:AK,W365+1)</f>
        <v>サポート</v>
      </c>
      <c r="S368" s="18" t="s">
        <v>38</v>
      </c>
      <c r="T368" s="12">
        <f>INDEX(AL:AL,W365+1)</f>
        <v>0</v>
      </c>
      <c r="U368" s="12">
        <f>INDEX(AM:AM,W365+1)</f>
        <v>0</v>
      </c>
      <c r="V368" s="12">
        <f>INDEX(AN:AN,W365+1)</f>
        <v>0</v>
      </c>
      <c r="W368" s="10"/>
      <c r="X368" s="12" t="str">
        <f>INDEX(AU:AU,W365+1)</f>
        <v>この</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|種別|サポート|サブタイプ||||</v>
      </c>
      <c r="B369" t="s">
        <v>165</v>
      </c>
      <c r="C369" t="s">
        <v>24</v>
      </c>
      <c r="D369" s="1" t="s">
        <v>9</v>
      </c>
      <c r="E369" t="s">
        <v>24</v>
      </c>
      <c r="F369" t="str">
        <f t="shared" si="372"/>
        <v>サポート</v>
      </c>
      <c r="G369" t="s">
        <v>24</v>
      </c>
      <c r="H369" s="1" t="s">
        <v>11</v>
      </c>
      <c r="I369" t="s">
        <v>24</v>
      </c>
      <c r="J369" t="str">
        <f t="shared" si="373"/>
        <v/>
      </c>
      <c r="K369" t="s">
        <v>24</v>
      </c>
      <c r="L369" t="str">
        <f t="shared" ref="L369" si="375">IF(U368=0,"",U368)</f>
        <v/>
      </c>
      <c r="M369" t="s">
        <v>24</v>
      </c>
      <c r="N369" t="str">
        <f t="shared" si="374"/>
        <v/>
      </c>
      <c r="O369" t="s">
        <v>24</v>
      </c>
      <c r="Q369" s="6" t="s">
        <v>39</v>
      </c>
      <c r="R369" s="12" t="str">
        <f>INDEX(AY:AY,W365+1)</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B370" t="s">
        <v>165</v>
      </c>
      <c r="C370" t="s">
        <v>24</v>
      </c>
      <c r="D370" s="1" t="s">
        <v>12</v>
      </c>
      <c r="E370" t="s">
        <v>24</v>
      </c>
      <c r="F370" s="1" t="s">
        <v>4</v>
      </c>
      <c r="G370" t="s">
        <v>24</v>
      </c>
      <c r="H370" s="1" t="s">
        <v>4</v>
      </c>
      <c r="I370" t="s">
        <v>24</v>
      </c>
      <c r="J370" s="1" t="s">
        <v>4</v>
      </c>
      <c r="K370" t="s">
        <v>24</v>
      </c>
      <c r="L370" s="1" t="s">
        <v>4</v>
      </c>
      <c r="M370" t="s">
        <v>24</v>
      </c>
      <c r="N370" t="str">
        <f t="shared" ref="N370" si="376">IF(R369=0,"",R369)</f>
        <v>このサポートがボードに出たとき、クリーチャー1体を対象とし、それを追放する。&amp;br;このサポートがボード上にある間、対戦相手の手札にあるクリーチャーのマナ・コストは2多くなる。このサポートが破壊されたとき、対戦相手はカードを1枚引く。</v>
      </c>
      <c r="O370" t="s">
        <v>24</v>
      </c>
      <c r="Q370" s="4" t="s">
        <v>40</v>
      </c>
      <c r="R370" s="12" t="str">
        <f>INDEX(AZ:AZ,W365+1)</f>
        <v>When this support enters the board, exile target creature. While this support is on the board, increase the cost of creatures in your opponent's hand by 2. When this support is destroyed, your opponent draws a card.</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|英テキスト|&gt;|&gt;|&gt;|&gt;|When this support enters the board, exile target creature. While this support is on the board, increase the cost of creatures in your opponent's hand by 2. When this support is destroyed, your opponent draws a card.|</v>
      </c>
      <c r="B371" t="s">
        <v>165</v>
      </c>
      <c r="C371" t="s">
        <v>24</v>
      </c>
      <c r="D371" s="1" t="s">
        <v>26</v>
      </c>
      <c r="E371" t="s">
        <v>24</v>
      </c>
      <c r="F371" s="1" t="s">
        <v>4</v>
      </c>
      <c r="G371" t="s">
        <v>24</v>
      </c>
      <c r="H371" s="1" t="s">
        <v>4</v>
      </c>
      <c r="I371" t="s">
        <v>24</v>
      </c>
      <c r="J371" s="1" t="s">
        <v>4</v>
      </c>
      <c r="K371" t="s">
        <v>24</v>
      </c>
      <c r="L371" s="1" t="s">
        <v>4</v>
      </c>
      <c r="M371" t="s">
        <v>24</v>
      </c>
      <c r="N371" t="str">
        <f t="shared" ref="N371" si="377">IF(T370="","",T370&amp;"&amp;br;")&amp;IF(R370=0,"",R370)</f>
        <v>When this support enters the board, exile target creature. While this support is on the board, increase the cost of creatures in your opponent's hand by 2. When this support is destroyed, your opponent draws a card.</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v>
      </c>
      <c r="B372" t="s">
        <v>165</v>
      </c>
      <c r="C372" t="s">
        <v>24</v>
      </c>
      <c r="D372" t="s">
        <v>13</v>
      </c>
      <c r="E372" t="s">
        <v>24</v>
      </c>
      <c r="F372" t="s">
        <v>4</v>
      </c>
      <c r="G372" t="s">
        <v>24</v>
      </c>
      <c r="H372" t="str">
        <f t="shared" ref="H372" si="378">IF(R371=0,"",R371)</f>
        <v/>
      </c>
      <c r="I372" t="s">
        <v>24</v>
      </c>
      <c r="J372" t="s">
        <v>14</v>
      </c>
      <c r="K372" t="s">
        <v>24</v>
      </c>
      <c r="L372" t="s">
        <v>4</v>
      </c>
      <c r="M372" t="s">
        <v>24</v>
      </c>
      <c r="N372" t="str">
        <f t="shared" ref="N372" si="379">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80">CONCATENATE(C374,D374,E374,F374,G374,H374,I374,J374,K374,L374,M374,N374,O374,P374)</f>
        <v>*情報</v>
      </c>
      <c r="B374" t="s">
        <v>165</v>
      </c>
      <c r="C374" t="s">
        <v>865</v>
      </c>
      <c r="R374"/>
      <c r="S374"/>
      <c r="T374"/>
      <c r="U374"/>
      <c r="V374"/>
      <c r="AC374" s="5"/>
      <c r="AD374" s="5"/>
      <c r="BA374" s="31" t="s">
        <v>165</v>
      </c>
    </row>
    <row r="375" spans="1:53" x14ac:dyDescent="0.15">
      <c r="A375" t="str">
        <f t="shared" si="380"/>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*残骸の漂着/Settle the Wreckage</v>
      </c>
      <c r="B381" t="s">
        <v>165</v>
      </c>
      <c r="C381" t="str">
        <f t="shared" ref="C381" si="381">"*"&amp;R381&amp;"/"&amp;T381</f>
        <v>*残骸の漂着/Settle the Wreckage</v>
      </c>
      <c r="Q381" s="6" t="s">
        <v>34</v>
      </c>
      <c r="R381" s="12" t="str">
        <f>INDEX(AI:AI,W380+1)</f>
        <v>残骸の漂着</v>
      </c>
      <c r="S381" s="16" t="s">
        <v>35</v>
      </c>
      <c r="T381" s="12" t="str">
        <f>INDEX(AJ:AJ,W380+1)</f>
        <v>Settle the Wreckage</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82">$Q$1</f>
        <v>LEFT:80</v>
      </c>
      <c r="E382" s="2" t="s">
        <v>24</v>
      </c>
      <c r="F382" s="2" t="str">
        <f t="shared" ref="F382" si="383">$R$1</f>
        <v>LEFT:100</v>
      </c>
      <c r="G382" s="2" t="s">
        <v>24</v>
      </c>
      <c r="H382" s="2" t="str">
        <f t="shared" ref="H382" si="384">$R$1</f>
        <v>LEFT:100</v>
      </c>
      <c r="I382" s="2" t="s">
        <v>24</v>
      </c>
      <c r="J382" s="2" t="str">
        <f t="shared" ref="J382" si="385">$R$1</f>
        <v>LEFT:100</v>
      </c>
      <c r="K382" s="2" t="s">
        <v>24</v>
      </c>
      <c r="L382" s="2" t="str">
        <f t="shared" ref="L382" si="386">$R$1</f>
        <v>LEFT:100</v>
      </c>
      <c r="M382" s="2" t="s">
        <v>24</v>
      </c>
      <c r="N382" s="2" t="str">
        <f t="shared" ref="N382" si="387">$R$1</f>
        <v>LEFT:100</v>
      </c>
      <c r="O382" t="s">
        <v>24</v>
      </c>
      <c r="P382" t="s">
        <v>138</v>
      </c>
      <c r="Q382" s="4" t="s">
        <v>44</v>
      </c>
      <c r="R382" s="12" t="str">
        <f>INDEX(AF:AF,W380+1)</f>
        <v>白</v>
      </c>
      <c r="S382" s="18" t="s">
        <v>46</v>
      </c>
      <c r="T382" s="12" t="str">
        <f>INDEX(AG:AG,W380+1)</f>
        <v>レア</v>
      </c>
      <c r="U382" s="18" t="s">
        <v>36</v>
      </c>
      <c r="V382" s="12">
        <f>INDEX(AH:AH,W380+1)</f>
        <v>12</v>
      </c>
      <c r="W382" s="10"/>
      <c r="X382" s="12" t="str">
        <f>INDEX(AO:AO,W380+1)</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Y382" s="5"/>
      <c r="Z382" s="5"/>
      <c r="AA382" s="30"/>
      <c r="AC382" s="5"/>
      <c r="AD382" s="5"/>
      <c r="BA382" s="31" t="s">
        <v>165</v>
      </c>
    </row>
    <row r="383" spans="1:53" x14ac:dyDescent="0.15">
      <c r="A383" t="str">
        <f>CONCATENATE(C383,D383,E383,F383,G383,H383,I383,J383,K383,L383,M383,N383,O383,P383)</f>
        <v>|色|白|レアリティ|レア|マナコスト|12|</v>
      </c>
      <c r="B383" t="s">
        <v>165</v>
      </c>
      <c r="C383" t="s">
        <v>24</v>
      </c>
      <c r="D383" s="1" t="s">
        <v>5</v>
      </c>
      <c r="E383" t="s">
        <v>24</v>
      </c>
      <c r="F383" t="str">
        <f t="shared" ref="F383:F384" si="388">IF(R382=0,"",R382)</f>
        <v>白</v>
      </c>
      <c r="G383" t="s">
        <v>24</v>
      </c>
      <c r="H383" s="1" t="s">
        <v>6</v>
      </c>
      <c r="I383" t="s">
        <v>24</v>
      </c>
      <c r="J383" t="str">
        <f t="shared" ref="J383:J384" si="389">IF(T382=0,"",T382)</f>
        <v>レア</v>
      </c>
      <c r="K383" t="s">
        <v>24</v>
      </c>
      <c r="L383" s="1" t="s">
        <v>8</v>
      </c>
      <c r="M383" t="s">
        <v>24</v>
      </c>
      <c r="N383">
        <f t="shared" ref="N383:N384" si="390">IF(V382=0,"",V382)</f>
        <v>12</v>
      </c>
      <c r="O383" t="s">
        <v>24</v>
      </c>
      <c r="Q383" s="6" t="s">
        <v>37</v>
      </c>
      <c r="R383" s="12" t="str">
        <f>INDEX(AK:AK,W380+1)</f>
        <v>サポート</v>
      </c>
      <c r="S383" s="18" t="s">
        <v>38</v>
      </c>
      <c r="T383" s="12">
        <f>INDEX(AL:AL,W380+1)</f>
        <v>0</v>
      </c>
      <c r="U383" s="12">
        <f>INDEX(AM:AM,W380+1)</f>
        <v>0</v>
      </c>
      <c r="V383" s="12">
        <f>INDEX(AN:AN,W380+1)</f>
        <v>0</v>
      </c>
      <c r="W383" s="10"/>
      <c r="X383" s="12" t="str">
        <f>INDEX(AU:AU,W380+1)</f>
        <v>この</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|種別|サポート|サブタイプ||||</v>
      </c>
      <c r="B384" t="s">
        <v>165</v>
      </c>
      <c r="C384" t="s">
        <v>24</v>
      </c>
      <c r="D384" s="1" t="s">
        <v>9</v>
      </c>
      <c r="E384" t="s">
        <v>24</v>
      </c>
      <c r="F384" t="str">
        <f t="shared" si="388"/>
        <v>サポート</v>
      </c>
      <c r="G384" t="s">
        <v>24</v>
      </c>
      <c r="H384" s="1" t="s">
        <v>11</v>
      </c>
      <c r="I384" t="s">
        <v>24</v>
      </c>
      <c r="J384" t="str">
        <f t="shared" si="389"/>
        <v/>
      </c>
      <c r="K384" t="s">
        <v>24</v>
      </c>
      <c r="L384" t="str">
        <f t="shared" ref="L384" si="391">IF(U383=0,"",U383)</f>
        <v/>
      </c>
      <c r="M384" t="s">
        <v>24</v>
      </c>
      <c r="N384" t="str">
        <f t="shared" si="390"/>
        <v/>
      </c>
      <c r="O384" t="s">
        <v>24</v>
      </c>
      <c r="Q384" s="6" t="s">
        <v>39</v>
      </c>
      <c r="R384" s="12" t="str">
        <f>INDEX(AY:AY,W380+1)</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B385" t="s">
        <v>165</v>
      </c>
      <c r="C385" t="s">
        <v>24</v>
      </c>
      <c r="D385" s="1" t="s">
        <v>12</v>
      </c>
      <c r="E385" t="s">
        <v>24</v>
      </c>
      <c r="F385" s="1" t="s">
        <v>4</v>
      </c>
      <c r="G385" t="s">
        <v>24</v>
      </c>
      <c r="H385" s="1" t="s">
        <v>4</v>
      </c>
      <c r="I385" t="s">
        <v>24</v>
      </c>
      <c r="J385" s="1" t="s">
        <v>4</v>
      </c>
      <c r="K385" t="s">
        <v>24</v>
      </c>
      <c r="L385" s="1" t="s">
        <v>4</v>
      </c>
      <c r="M385" t="s">
        <v>24</v>
      </c>
      <c r="N385" t="str">
        <f t="shared" ref="N385" si="392">IF(R384=0,"",R384)</f>
        <v>このサポートがボード上にある間、対戦相手がコントロールするクリーチャーは「このクリーチャーが攻撃した時、ジェム4個をあなたのプレインズウォーカーの色に変換し、このクリーチャーを追放する。ターン終了時に、残骸の漂着を破壊する」を持つ。</v>
      </c>
      <c r="O385" t="s">
        <v>24</v>
      </c>
      <c r="Q385" s="4" t="s">
        <v>40</v>
      </c>
      <c r="R385" s="12" t="str">
        <f>INDEX(AZ:AZ,W380+1)</f>
        <v>While this support is on the board, creatures your opponent controls have &amp;#8220;When this creature attacks, convert 4 gems to your planeswalker colors, exile this creature and, at the end of turn, destroy Settle the Wreckage&amp;#8221;.</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|英テキスト|&gt;|&gt;|&gt;|&gt;|While this support is on the board, creatures your opponent controls have &amp;#8220;When this creature attacks, convert 4 gems to your planeswalker colors, exile this creature and, at the end of turn, destroy Settle the Wreckage&amp;#8221;.|</v>
      </c>
      <c r="B386" t="s">
        <v>165</v>
      </c>
      <c r="C386" t="s">
        <v>24</v>
      </c>
      <c r="D386" s="1" t="s">
        <v>26</v>
      </c>
      <c r="E386" t="s">
        <v>24</v>
      </c>
      <c r="F386" s="1" t="s">
        <v>4</v>
      </c>
      <c r="G386" t="s">
        <v>24</v>
      </c>
      <c r="H386" s="1" t="s">
        <v>4</v>
      </c>
      <c r="I386" t="s">
        <v>24</v>
      </c>
      <c r="J386" s="1" t="s">
        <v>4</v>
      </c>
      <c r="K386" t="s">
        <v>24</v>
      </c>
      <c r="L386" s="1" t="s">
        <v>4</v>
      </c>
      <c r="M386" t="s">
        <v>24</v>
      </c>
      <c r="N386" t="str">
        <f t="shared" ref="N386" si="393">IF(T385="","",T385&amp;"&amp;br;")&amp;IF(R385=0,"",R385)</f>
        <v>While this support is on the board, creatures your opponent controls have &amp;#8220;When this creature attacks, convert 4 gems to your planeswalker colors, exile this creature and, at the end of turn, destroy Settle the Wreckage&amp;#8221;.</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4">IF(R386=0,"",R386)</f>
        <v/>
      </c>
      <c r="I387" t="s">
        <v>24</v>
      </c>
      <c r="J387" t="s">
        <v>14</v>
      </c>
      <c r="K387" t="s">
        <v>24</v>
      </c>
      <c r="L387" t="s">
        <v>4</v>
      </c>
      <c r="M387" t="s">
        <v>24</v>
      </c>
      <c r="N387" t="str">
        <f t="shared" ref="N387" si="395">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6">CONCATENATE(C389,D389,E389,F389,G389,H389,I389,J389,K389,L389,M389,N389,O389,P389)</f>
        <v>*情報</v>
      </c>
      <c r="B389" t="s">
        <v>165</v>
      </c>
      <c r="C389" t="s">
        <v>865</v>
      </c>
      <c r="R389"/>
      <c r="S389"/>
      <c r="T389"/>
      <c r="U389"/>
      <c r="V389"/>
      <c r="BA389" s="31" t="s">
        <v>165</v>
      </c>
    </row>
    <row r="390" spans="1:53" x14ac:dyDescent="0.15">
      <c r="A390" t="str">
        <f t="shared" si="396"/>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*薄暮の使徒、マーブレン・フェイン/Mavren Fein, Dusk Apostle</v>
      </c>
      <c r="B396" t="s">
        <v>165</v>
      </c>
      <c r="C396" t="str">
        <f t="shared" ref="C396" si="397">"*"&amp;R396&amp;"/"&amp;T396</f>
        <v>*薄暮の使徒、マーブレン・フェイン/Mavren Fein, Dusk Apostle</v>
      </c>
      <c r="Q396" s="6" t="s">
        <v>34</v>
      </c>
      <c r="R396" s="12" t="str">
        <f>INDEX(AI:AI,W395+1)</f>
        <v>薄暮の使徒、マーブレン・フェイン</v>
      </c>
      <c r="S396" s="16" t="s">
        <v>35</v>
      </c>
      <c r="T396" s="12" t="str">
        <f>INDEX(AJ:AJ,W395+1)</f>
        <v>Mavren Fein, Dusk Apostle</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8">$Q$1</f>
        <v>LEFT:80</v>
      </c>
      <c r="E397" s="2" t="s">
        <v>24</v>
      </c>
      <c r="F397" s="2" t="str">
        <f t="shared" ref="F397" si="399">$R$1</f>
        <v>LEFT:100</v>
      </c>
      <c r="G397" s="2" t="s">
        <v>24</v>
      </c>
      <c r="H397" s="2" t="str">
        <f t="shared" ref="H397" si="400">$R$1</f>
        <v>LEFT:100</v>
      </c>
      <c r="I397" s="2" t="s">
        <v>24</v>
      </c>
      <c r="J397" s="2" t="str">
        <f t="shared" ref="J397" si="401">$R$1</f>
        <v>LEFT:100</v>
      </c>
      <c r="K397" s="2" t="s">
        <v>24</v>
      </c>
      <c r="L397" s="2" t="str">
        <f t="shared" ref="L397" si="402">$R$1</f>
        <v>LEFT:100</v>
      </c>
      <c r="M397" s="2" t="s">
        <v>24</v>
      </c>
      <c r="N397" s="2" t="str">
        <f t="shared" ref="N397" si="403">$R$1</f>
        <v>LEFT:100</v>
      </c>
      <c r="O397" t="s">
        <v>24</v>
      </c>
      <c r="P397" t="s">
        <v>138</v>
      </c>
      <c r="Q397" s="4" t="s">
        <v>44</v>
      </c>
      <c r="R397" s="12" t="str">
        <f>INDEX(AF:AF,W395+1)</f>
        <v>白</v>
      </c>
      <c r="S397" s="18" t="s">
        <v>46</v>
      </c>
      <c r="T397" s="12" t="str">
        <f>INDEX(AG:AG,W395+1)</f>
        <v>神話レア</v>
      </c>
      <c r="U397" s="18" t="s">
        <v>36</v>
      </c>
      <c r="V397" s="12">
        <f>INDEX(AH:AH,W395+1)</f>
        <v>9</v>
      </c>
      <c r="W397" s="10"/>
      <c r="X397" s="12" t="str">
        <f>INDEX(AO:AO,W395+1)</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Y397" s="5"/>
      <c r="Z397" s="5"/>
      <c r="AA397" s="30"/>
      <c r="AC397" s="16"/>
      <c r="AD397" s="16"/>
      <c r="BA397" s="31" t="s">
        <v>165</v>
      </c>
    </row>
    <row r="398" spans="1:53" x14ac:dyDescent="0.15">
      <c r="A398" t="str">
        <f>CONCATENATE(C398,D398,E398,F398,G398,H398,I398,J398,K398,L398,M398,N398,O398,P398)</f>
        <v>|色|白|レアリティ|神話レア|マナコスト|9|</v>
      </c>
      <c r="B398" t="s">
        <v>165</v>
      </c>
      <c r="C398" t="s">
        <v>24</v>
      </c>
      <c r="D398" s="1" t="s">
        <v>5</v>
      </c>
      <c r="E398" t="s">
        <v>24</v>
      </c>
      <c r="F398" t="str">
        <f t="shared" ref="F398:F399" si="404">IF(R397=0,"",R397)</f>
        <v>白</v>
      </c>
      <c r="G398" t="s">
        <v>24</v>
      </c>
      <c r="H398" s="1" t="s">
        <v>6</v>
      </c>
      <c r="I398" t="s">
        <v>24</v>
      </c>
      <c r="J398" t="str">
        <f t="shared" ref="J398:J399" si="405">IF(T397=0,"",T397)</f>
        <v>神話レア</v>
      </c>
      <c r="K398" t="s">
        <v>24</v>
      </c>
      <c r="L398" s="1" t="s">
        <v>8</v>
      </c>
      <c r="M398" t="s">
        <v>24</v>
      </c>
      <c r="N398">
        <f t="shared" ref="N398:N399" si="406">IF(V397=0,"",V397)</f>
        <v>9</v>
      </c>
      <c r="O398" t="s">
        <v>24</v>
      </c>
      <c r="Q398" s="6" t="s">
        <v>37</v>
      </c>
      <c r="R398" s="12" t="str">
        <f>INDEX(AK:AK,W395+1)</f>
        <v>クリーチャー</v>
      </c>
      <c r="S398" s="18" t="s">
        <v>38</v>
      </c>
      <c r="T398" s="12" t="str">
        <f>INDEX(AL:AL,W395+1)</f>
        <v>吸血鬼</v>
      </c>
      <c r="U398" s="12" t="str">
        <f>INDEX(AM:AM,W395+1)</f>
        <v>クレリック</v>
      </c>
      <c r="V398" s="12">
        <f>INDEX(AN:AN,W395+1)</f>
        <v>0</v>
      </c>
      <c r="W398" s="10"/>
      <c r="X398" s="12" t="str">
        <f>INDEX(AU:AU,W395+1)</f>
        <v>この</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|種別|クリーチャー|サブタイプ|吸血鬼|クレリック||</v>
      </c>
      <c r="B399" t="s">
        <v>165</v>
      </c>
      <c r="C399" t="s">
        <v>24</v>
      </c>
      <c r="D399" s="1" t="s">
        <v>9</v>
      </c>
      <c r="E399" t="s">
        <v>24</v>
      </c>
      <c r="F399" t="str">
        <f t="shared" si="404"/>
        <v>クリーチャー</v>
      </c>
      <c r="G399" t="s">
        <v>24</v>
      </c>
      <c r="H399" s="1" t="s">
        <v>11</v>
      </c>
      <c r="I399" t="s">
        <v>24</v>
      </c>
      <c r="J399" t="str">
        <f t="shared" si="405"/>
        <v>吸血鬼</v>
      </c>
      <c r="K399" t="s">
        <v>24</v>
      </c>
      <c r="L399" t="str">
        <f t="shared" ref="L399" si="407">IF(U398=0,"",U398)</f>
        <v>クレリック</v>
      </c>
      <c r="M399" t="s">
        <v>24</v>
      </c>
      <c r="N399" t="str">
        <f t="shared" si="406"/>
        <v/>
      </c>
      <c r="O399" t="s">
        <v>24</v>
      </c>
      <c r="Q399" s="6" t="s">
        <v>39</v>
      </c>
      <c r="R399" s="12" t="str">
        <f>INDEX(AY:AY,W395+1)</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B400" t="s">
        <v>165</v>
      </c>
      <c r="C400" t="s">
        <v>24</v>
      </c>
      <c r="D400" s="1" t="s">
        <v>12</v>
      </c>
      <c r="E400" t="s">
        <v>24</v>
      </c>
      <c r="F400" s="1" t="s">
        <v>4</v>
      </c>
      <c r="G400" t="s">
        <v>24</v>
      </c>
      <c r="H400" s="1" t="s">
        <v>4</v>
      </c>
      <c r="I400" t="s">
        <v>24</v>
      </c>
      <c r="J400" s="1" t="s">
        <v>4</v>
      </c>
      <c r="K400" t="s">
        <v>24</v>
      </c>
      <c r="L400" s="1" t="s">
        <v>4</v>
      </c>
      <c r="M400" t="s">
        <v>24</v>
      </c>
      <c r="N400" t="str">
        <f t="shared" ref="N400" si="408">IF(R399=0,"",R399)</f>
        <v>このクリーチャーが戦場に出ている間、あなたがコントロールするトークン出ない吸血鬼が攻撃するたび、絆魂を持つ1/1の白の吸血鬼・クリーチャー・トークンを、その吸血鬼が強化されている回数1回につき生成する。</v>
      </c>
      <c r="O400" t="s">
        <v>24</v>
      </c>
      <c r="Q400" s="4" t="s">
        <v>40</v>
      </c>
      <c r="R400" s="12" t="str">
        <f>INDEX(AZ:AZ,W395+1)</f>
        <v>While this creature is on the battlefield, whenever a non-token Vampire you control attacks, create a 1/1 White Vampire creature token with Lifelink for each time that vampire is reinforced.</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|英テキスト|&gt;|&gt;|&gt;|&gt;|While this creature is on the battlefield, whenever a non-token Vampire you control attacks, create a 1/1 White Vampire creature token with Lifelink for each time that vampire is reinforced.|</v>
      </c>
      <c r="B401" t="s">
        <v>165</v>
      </c>
      <c r="C401" t="s">
        <v>24</v>
      </c>
      <c r="D401" s="1" t="s">
        <v>26</v>
      </c>
      <c r="E401" t="s">
        <v>24</v>
      </c>
      <c r="F401" s="1" t="s">
        <v>4</v>
      </c>
      <c r="G401" t="s">
        <v>24</v>
      </c>
      <c r="H401" s="1" t="s">
        <v>4</v>
      </c>
      <c r="I401" t="s">
        <v>24</v>
      </c>
      <c r="J401" s="1" t="s">
        <v>4</v>
      </c>
      <c r="K401" t="s">
        <v>24</v>
      </c>
      <c r="L401" s="1" t="s">
        <v>4</v>
      </c>
      <c r="M401" t="s">
        <v>24</v>
      </c>
      <c r="N401" t="str">
        <f t="shared" ref="N401" si="409">IF(T400="","",T400&amp;"&amp;br;")&amp;IF(R400=0,"",R400)</f>
        <v>While this creature is on the battlefield, whenever a non-token Vampire you control attacks, create a 1/1 White Vampire creature token with Lifelink for each time that vampire is reinforced.</v>
      </c>
      <c r="O401" t="s">
        <v>24</v>
      </c>
      <c r="Q401" s="6" t="s">
        <v>41</v>
      </c>
      <c r="R401" s="12" t="str">
        <f>IF(INDEX(AS:AS,W395+1)="",0,INDEX(AS:AS,W395+1)&amp;"/"&amp;INDEX(AT:AT,W395+1))</f>
        <v>4/4</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|PT|&gt;|4/4|シールド数|&gt;||</v>
      </c>
      <c r="B402" t="s">
        <v>165</v>
      </c>
      <c r="C402" t="s">
        <v>24</v>
      </c>
      <c r="D402" t="s">
        <v>13</v>
      </c>
      <c r="E402" t="s">
        <v>24</v>
      </c>
      <c r="F402" t="s">
        <v>4</v>
      </c>
      <c r="G402" t="s">
        <v>24</v>
      </c>
      <c r="H402" t="str">
        <f t="shared" ref="H402" si="410">IF(R401=0,"",R401)</f>
        <v>4/4</v>
      </c>
      <c r="I402" t="s">
        <v>24</v>
      </c>
      <c r="J402" t="s">
        <v>14</v>
      </c>
      <c r="K402" t="s">
        <v>24</v>
      </c>
      <c r="L402" t="s">
        <v>4</v>
      </c>
      <c r="M402" t="s">
        <v>24</v>
      </c>
      <c r="N402" t="str">
        <f t="shared" ref="N402" si="411">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12">CONCATENATE(C404,D404,E404,F404,G404,H404,I404,J404,K404,L404,M404,N404,O404,P404)</f>
        <v>*情報</v>
      </c>
      <c r="B404" t="s">
        <v>165</v>
      </c>
      <c r="C404" t="s">
        <v>865</v>
      </c>
      <c r="R404"/>
      <c r="S404"/>
      <c r="T404"/>
      <c r="U404"/>
      <c r="V404"/>
      <c r="BA404" s="31" t="s">
        <v>165</v>
      </c>
    </row>
    <row r="405" spans="1:53" x14ac:dyDescent="0.15">
      <c r="A405" t="str">
        <f t="shared" si="412"/>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*覚醒の太陽の化身/Wakening Sun's Avatar</v>
      </c>
      <c r="B411" t="s">
        <v>165</v>
      </c>
      <c r="C411" t="str">
        <f t="shared" ref="C411" si="413">"*"&amp;R411&amp;"/"&amp;T411</f>
        <v>*覚醒の太陽の化身/Wakening Sun's Avatar</v>
      </c>
      <c r="Q411" s="6" t="s">
        <v>34</v>
      </c>
      <c r="R411" s="12" t="str">
        <f>INDEX(AI:AI,W410+1)</f>
        <v>覚醒の太陽の化身</v>
      </c>
      <c r="S411" s="16" t="s">
        <v>35</v>
      </c>
      <c r="T411" s="12" t="str">
        <f>INDEX(AJ:AJ,W410+1)</f>
        <v>Wakening Sun's Avatar</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4">$Q$1</f>
        <v>LEFT:80</v>
      </c>
      <c r="E412" s="2" t="s">
        <v>24</v>
      </c>
      <c r="F412" s="2" t="str">
        <f t="shared" ref="F412" si="415">$R$1</f>
        <v>LEFT:100</v>
      </c>
      <c r="G412" s="2" t="s">
        <v>24</v>
      </c>
      <c r="H412" s="2" t="str">
        <f t="shared" ref="H412" si="416">$R$1</f>
        <v>LEFT:100</v>
      </c>
      <c r="I412" s="2" t="s">
        <v>24</v>
      </c>
      <c r="J412" s="2" t="str">
        <f t="shared" ref="J412" si="417">$R$1</f>
        <v>LEFT:100</v>
      </c>
      <c r="K412" s="2" t="s">
        <v>24</v>
      </c>
      <c r="L412" s="2" t="str">
        <f t="shared" ref="L412" si="418">$R$1</f>
        <v>LEFT:100</v>
      </c>
      <c r="M412" s="2" t="s">
        <v>24</v>
      </c>
      <c r="N412" s="2" t="str">
        <f t="shared" ref="N412" si="419">$R$1</f>
        <v>LEFT:100</v>
      </c>
      <c r="O412" t="s">
        <v>24</v>
      </c>
      <c r="P412" t="s">
        <v>138</v>
      </c>
      <c r="Q412" s="4" t="s">
        <v>44</v>
      </c>
      <c r="R412" s="12" t="str">
        <f>INDEX(AF:AF,W410+1)</f>
        <v>白</v>
      </c>
      <c r="S412" s="18" t="s">
        <v>46</v>
      </c>
      <c r="T412" s="12" t="str">
        <f>INDEX(AG:AG,W410+1)</f>
        <v>神話レア</v>
      </c>
      <c r="U412" s="18" t="s">
        <v>36</v>
      </c>
      <c r="V412" s="12">
        <f>INDEX(AH:AH,W410+1)</f>
        <v>16</v>
      </c>
      <c r="W412" s="10"/>
      <c r="X412" s="12" t="str">
        <f>INDEX(AO:AO,W410+1)</f>
        <v>このクリーチャーが戦場に出たとき、すべての恐竜でないクリーチャーを破壊する。</v>
      </c>
      <c r="Y412" s="5"/>
      <c r="Z412" s="5"/>
      <c r="AA412" s="30"/>
      <c r="AC412" s="5"/>
      <c r="AD412" s="5"/>
      <c r="BA412" s="31" t="s">
        <v>165</v>
      </c>
    </row>
    <row r="413" spans="1:53" x14ac:dyDescent="0.15">
      <c r="A413" t="str">
        <f>CONCATENATE(C413,D413,E413,F413,G413,H413,I413,J413,K413,L413,M413,N413,O413,P413)</f>
        <v>|色|白|レアリティ|神話レア|マナコスト|16|</v>
      </c>
      <c r="B413" t="s">
        <v>165</v>
      </c>
      <c r="C413" t="s">
        <v>24</v>
      </c>
      <c r="D413" s="1" t="s">
        <v>5</v>
      </c>
      <c r="E413" t="s">
        <v>24</v>
      </c>
      <c r="F413" t="str">
        <f t="shared" ref="F413:F414" si="420">IF(R412=0,"",R412)</f>
        <v>白</v>
      </c>
      <c r="G413" t="s">
        <v>24</v>
      </c>
      <c r="H413" s="1" t="s">
        <v>6</v>
      </c>
      <c r="I413" t="s">
        <v>24</v>
      </c>
      <c r="J413" t="str">
        <f t="shared" ref="J413:J414" si="421">IF(T412=0,"",T412)</f>
        <v>神話レア</v>
      </c>
      <c r="K413" t="s">
        <v>24</v>
      </c>
      <c r="L413" s="1" t="s">
        <v>8</v>
      </c>
      <c r="M413" t="s">
        <v>24</v>
      </c>
      <c r="N413">
        <f t="shared" ref="N413:N414" si="422">IF(V412=0,"",V412)</f>
        <v>16</v>
      </c>
      <c r="O413" t="s">
        <v>24</v>
      </c>
      <c r="Q413" s="6" t="s">
        <v>37</v>
      </c>
      <c r="R413" s="12" t="str">
        <f>INDEX(AK:AK,W410+1)</f>
        <v>クリーチャー</v>
      </c>
      <c r="S413" s="18" t="s">
        <v>38</v>
      </c>
      <c r="T413" s="12" t="str">
        <f>INDEX(AL:AL,W410+1)</f>
        <v>恐竜</v>
      </c>
      <c r="U413" s="12" t="str">
        <f>INDEX(AM:AM,W410+1)</f>
        <v>アバター</v>
      </c>
      <c r="V413" s="12">
        <f>INDEX(AN:AN,W410+1)</f>
        <v>0</v>
      </c>
      <c r="W413" s="10"/>
      <c r="X413" s="12" t="str">
        <f>INDEX(AU:AU,W410+1)</f>
        <v>この</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|種別|クリーチャー|サブタイプ|恐竜|アバター||</v>
      </c>
      <c r="B414" t="s">
        <v>165</v>
      </c>
      <c r="C414" t="s">
        <v>24</v>
      </c>
      <c r="D414" s="1" t="s">
        <v>9</v>
      </c>
      <c r="E414" t="s">
        <v>24</v>
      </c>
      <c r="F414" t="str">
        <f t="shared" si="420"/>
        <v>クリーチャー</v>
      </c>
      <c r="G414" t="s">
        <v>24</v>
      </c>
      <c r="H414" s="1" t="s">
        <v>11</v>
      </c>
      <c r="I414" t="s">
        <v>24</v>
      </c>
      <c r="J414" t="str">
        <f t="shared" si="421"/>
        <v>恐竜</v>
      </c>
      <c r="K414" t="s">
        <v>24</v>
      </c>
      <c r="L414" t="str">
        <f t="shared" ref="L414" si="423">IF(U413=0,"",U413)</f>
        <v>アバター</v>
      </c>
      <c r="M414" t="s">
        <v>24</v>
      </c>
      <c r="N414" t="str">
        <f t="shared" si="422"/>
        <v/>
      </c>
      <c r="O414" t="s">
        <v>24</v>
      </c>
      <c r="Q414" s="6" t="s">
        <v>39</v>
      </c>
      <c r="R414" s="12" t="str">
        <f>INDEX(AY:AY,W410+1)</f>
        <v>このクリーチャーが戦場に出たとき、すべての恐竜でないクリーチャーを破壊する。</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|テキスト|&gt;|&gt;|&gt;|&gt;|このクリーチャーが戦場に出たとき、すべての恐竜でないクリーチャーを破壊する。|</v>
      </c>
      <c r="B415" t="s">
        <v>165</v>
      </c>
      <c r="C415" t="s">
        <v>24</v>
      </c>
      <c r="D415" s="1" t="s">
        <v>12</v>
      </c>
      <c r="E415" t="s">
        <v>24</v>
      </c>
      <c r="F415" s="1" t="s">
        <v>4</v>
      </c>
      <c r="G415" t="s">
        <v>24</v>
      </c>
      <c r="H415" s="1" t="s">
        <v>4</v>
      </c>
      <c r="I415" t="s">
        <v>24</v>
      </c>
      <c r="J415" s="1" t="s">
        <v>4</v>
      </c>
      <c r="K415" t="s">
        <v>24</v>
      </c>
      <c r="L415" s="1" t="s">
        <v>4</v>
      </c>
      <c r="M415" t="s">
        <v>24</v>
      </c>
      <c r="N415" t="str">
        <f t="shared" ref="N415" si="424">IF(R414=0,"",R414)</f>
        <v>このクリーチャーが戦場に出たとき、すべての恐竜でないクリーチャーを破壊する。</v>
      </c>
      <c r="O415" t="s">
        <v>24</v>
      </c>
      <c r="Q415" s="4" t="s">
        <v>40</v>
      </c>
      <c r="R415" s="12" t="str">
        <f>INDEX(AZ:AZ,W410+1)</f>
        <v>When this creature enters the battlefield, destroy all non-Dinosaur creatures.</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|英テキスト|&gt;|&gt;|&gt;|&gt;|When this creature enters the battlefield, destroy all non-Dinosaur creatures.|</v>
      </c>
      <c r="B416" t="s">
        <v>165</v>
      </c>
      <c r="C416" t="s">
        <v>24</v>
      </c>
      <c r="D416" s="1" t="s">
        <v>26</v>
      </c>
      <c r="E416" t="s">
        <v>24</v>
      </c>
      <c r="F416" s="1" t="s">
        <v>4</v>
      </c>
      <c r="G416" t="s">
        <v>24</v>
      </c>
      <c r="H416" s="1" t="s">
        <v>4</v>
      </c>
      <c r="I416" t="s">
        <v>24</v>
      </c>
      <c r="J416" s="1" t="s">
        <v>4</v>
      </c>
      <c r="K416" t="s">
        <v>24</v>
      </c>
      <c r="L416" s="1" t="s">
        <v>4</v>
      </c>
      <c r="M416" t="s">
        <v>24</v>
      </c>
      <c r="N416" t="str">
        <f t="shared" ref="N416" si="425">IF(T415="","",T415&amp;"&amp;br;")&amp;IF(R415=0,"",R415)</f>
        <v>When this creature enters the battlefield, destroy all non-Dinosaur creatures.</v>
      </c>
      <c r="O416" t="s">
        <v>24</v>
      </c>
      <c r="Q416" s="6" t="s">
        <v>41</v>
      </c>
      <c r="R416" s="12" t="str">
        <f>IF(INDEX(AS:AS,W410+1)="",0,INDEX(AS:AS,W410+1)&amp;"/"&amp;INDEX(AT:AT,W410+1))</f>
        <v>7/7</v>
      </c>
      <c r="S416" s="16"/>
      <c r="T416" s="16"/>
      <c r="U416" s="16"/>
      <c r="V416" s="17"/>
      <c r="W416" s="10"/>
      <c r="X416" s="6"/>
      <c r="Y416" s="5"/>
      <c r="Z416" s="5"/>
      <c r="AA416" s="30"/>
      <c r="BA416" s="31" t="s">
        <v>165</v>
      </c>
    </row>
    <row r="417" spans="1:53" x14ac:dyDescent="0.15">
      <c r="A417" t="str">
        <f>CONCATENATE(C417,D417,E417,F417,G417,H417,I417,J417,K417,L417,M417,N417,O417,P417)</f>
        <v>|PT|&gt;|7/7|シールド数|&gt;||</v>
      </c>
      <c r="B417" t="s">
        <v>165</v>
      </c>
      <c r="C417" t="s">
        <v>24</v>
      </c>
      <c r="D417" t="s">
        <v>13</v>
      </c>
      <c r="E417" t="s">
        <v>24</v>
      </c>
      <c r="F417" t="s">
        <v>4</v>
      </c>
      <c r="G417" t="s">
        <v>24</v>
      </c>
      <c r="H417" t="str">
        <f t="shared" ref="H417" si="426">IF(R416=0,"",R416)</f>
        <v>7/7</v>
      </c>
      <c r="I417" t="s">
        <v>24</v>
      </c>
      <c r="J417" t="s">
        <v>14</v>
      </c>
      <c r="K417" t="s">
        <v>24</v>
      </c>
      <c r="L417" t="s">
        <v>4</v>
      </c>
      <c r="M417" t="s">
        <v>24</v>
      </c>
      <c r="N417" t="str">
        <f t="shared" ref="N417" si="427">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8">CONCATENATE(C419,D419,E419,F419,G419,H419,I419,J419,K419,L419,M419,N419,O419,P419)</f>
        <v>*情報</v>
      </c>
      <c r="B419" t="s">
        <v>165</v>
      </c>
      <c r="C419" t="s">
        <v>865</v>
      </c>
      <c r="R419"/>
      <c r="S419"/>
      <c r="T419"/>
      <c r="U419"/>
      <c r="V419"/>
      <c r="BA419" s="31" t="s">
        <v>165</v>
      </c>
    </row>
    <row r="420" spans="1:53" x14ac:dyDescent="0.15">
      <c r="A420" t="str">
        <f t="shared" si="428"/>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*軍団の上陸/Legion's Landing</v>
      </c>
      <c r="B426" t="s">
        <v>165</v>
      </c>
      <c r="C426" t="str">
        <f t="shared" ref="C426" si="429">"*"&amp;R426&amp;"/"&amp;T426</f>
        <v>*軍団の上陸/Legion's Landing</v>
      </c>
      <c r="Q426" s="6" t="s">
        <v>34</v>
      </c>
      <c r="R426" s="12" t="str">
        <f>INDEX(AI:AI,W425+1)</f>
        <v>軍団の上陸</v>
      </c>
      <c r="S426" s="16" t="s">
        <v>35</v>
      </c>
      <c r="T426" s="12" t="str">
        <f>INDEX(AJ:AJ,W425+1)</f>
        <v>Legion's Landing</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30">$Q$1</f>
        <v>LEFT:80</v>
      </c>
      <c r="E427" s="2" t="s">
        <v>24</v>
      </c>
      <c r="F427" s="2" t="str">
        <f t="shared" ref="F427" si="431">$R$1</f>
        <v>LEFT:100</v>
      </c>
      <c r="G427" s="2" t="s">
        <v>24</v>
      </c>
      <c r="H427" s="2" t="str">
        <f t="shared" ref="H427" si="432">$R$1</f>
        <v>LEFT:100</v>
      </c>
      <c r="I427" s="2" t="s">
        <v>24</v>
      </c>
      <c r="J427" s="2" t="str">
        <f t="shared" ref="J427" si="433">$R$1</f>
        <v>LEFT:100</v>
      </c>
      <c r="K427" s="2" t="s">
        <v>24</v>
      </c>
      <c r="L427" s="2" t="str">
        <f t="shared" ref="L427" si="434">$R$1</f>
        <v>LEFT:100</v>
      </c>
      <c r="M427" s="2" t="s">
        <v>24</v>
      </c>
      <c r="N427" s="2" t="str">
        <f t="shared" ref="N427" si="435">$R$1</f>
        <v>LEFT:100</v>
      </c>
      <c r="O427" t="s">
        <v>24</v>
      </c>
      <c r="P427" t="s">
        <v>138</v>
      </c>
      <c r="Q427" s="4" t="s">
        <v>44</v>
      </c>
      <c r="R427" s="12" t="str">
        <f>INDEX(AF:AF,W425+1)</f>
        <v>白</v>
      </c>
      <c r="S427" s="18" t="s">
        <v>46</v>
      </c>
      <c r="T427" s="12" t="str">
        <f>INDEX(AG:AG,W425+1)</f>
        <v>神話レア</v>
      </c>
      <c r="U427" s="18" t="s">
        <v>36</v>
      </c>
      <c r="V427" s="12">
        <f>INDEX(AH:AH,W425+1)</f>
        <v>10</v>
      </c>
      <c r="W427" s="10"/>
      <c r="X427" s="12" t="str">
        <f>INDEX(AO:AO,W425+1)</f>
        <v>このサポートがボードに出たとき、絆魂を持つ1/1の白の吸血鬼・トークンを1体生成する。</v>
      </c>
      <c r="Y427" s="5"/>
      <c r="Z427" s="5"/>
      <c r="AA427" s="30"/>
      <c r="AC427" s="5"/>
      <c r="AD427" s="5"/>
      <c r="BA427" s="31" t="s">
        <v>165</v>
      </c>
    </row>
    <row r="428" spans="1:53" x14ac:dyDescent="0.15">
      <c r="A428" t="str">
        <f>CONCATENATE(C428,D428,E428,F428,G428,H428,I428,J428,K428,L428,M428,N428,O428,P428)</f>
        <v>|色|白|レアリティ|神話レア|マナコスト|10|</v>
      </c>
      <c r="B428" t="s">
        <v>165</v>
      </c>
      <c r="C428" t="s">
        <v>24</v>
      </c>
      <c r="D428" s="1" t="s">
        <v>5</v>
      </c>
      <c r="E428" t="s">
        <v>24</v>
      </c>
      <c r="F428" t="str">
        <f t="shared" ref="F428:F429" si="436">IF(R427=0,"",R427)</f>
        <v>白</v>
      </c>
      <c r="G428" t="s">
        <v>24</v>
      </c>
      <c r="H428" s="1" t="s">
        <v>6</v>
      </c>
      <c r="I428" t="s">
        <v>24</v>
      </c>
      <c r="J428" t="str">
        <f t="shared" ref="J428:J429" si="437">IF(T427=0,"",T427)</f>
        <v>神話レア</v>
      </c>
      <c r="K428" t="s">
        <v>24</v>
      </c>
      <c r="L428" s="1" t="s">
        <v>8</v>
      </c>
      <c r="M428" t="s">
        <v>24</v>
      </c>
      <c r="N428">
        <f t="shared" ref="N428:N429" si="438">IF(V427=0,"",V427)</f>
        <v>10</v>
      </c>
      <c r="O428" t="s">
        <v>24</v>
      </c>
      <c r="Q428" s="6" t="s">
        <v>37</v>
      </c>
      <c r="R428" s="12" t="str">
        <f>INDEX(AK:AK,W425+1)</f>
        <v>サポート</v>
      </c>
      <c r="S428" s="18" t="s">
        <v>38</v>
      </c>
      <c r="T428" s="12">
        <f>INDEX(AL:AL,W425+1)</f>
        <v>0</v>
      </c>
      <c r="U428" s="12">
        <f>INDEX(AM:AM,W425+1)</f>
        <v>0</v>
      </c>
      <c r="V428" s="12">
        <f>INDEX(AN:AN,W425+1)</f>
        <v>0</v>
      </c>
      <c r="W428" s="10"/>
      <c r="X428" s="12" t="str">
        <f>INDEX(AU:AU,W425+1)</f>
        <v>この</v>
      </c>
      <c r="Y428" s="12" t="str">
        <f>INDEX(AV:AV,W425+1)</f>
        <v/>
      </c>
      <c r="Z428" s="12" t="str">
        <f>INDEX(AW:AW,W425+1)</f>
        <v/>
      </c>
      <c r="AA428" s="12">
        <f>INDEX(AX:AX,W425+1)</f>
        <v>0</v>
      </c>
      <c r="BA428" s="31" t="s">
        <v>165</v>
      </c>
    </row>
    <row r="429" spans="1:53" x14ac:dyDescent="0.15">
      <c r="A429" t="str">
        <f>CONCATENATE(C429,D429,E429,F429,G429,H429,I429,J429,K429,L429,M429,N429,O429,P429)</f>
        <v>|種別|サポート|サブタイプ||||</v>
      </c>
      <c r="B429" t="s">
        <v>165</v>
      </c>
      <c r="C429" t="s">
        <v>24</v>
      </c>
      <c r="D429" s="1" t="s">
        <v>9</v>
      </c>
      <c r="E429" t="s">
        <v>24</v>
      </c>
      <c r="F429" t="str">
        <f t="shared" si="436"/>
        <v>サポート</v>
      </c>
      <c r="G429" t="s">
        <v>24</v>
      </c>
      <c r="H429" s="1" t="s">
        <v>11</v>
      </c>
      <c r="I429" t="s">
        <v>24</v>
      </c>
      <c r="J429" t="str">
        <f t="shared" si="437"/>
        <v/>
      </c>
      <c r="K429" t="s">
        <v>24</v>
      </c>
      <c r="L429" t="str">
        <f t="shared" ref="L429" si="439">IF(U428=0,"",U428)</f>
        <v/>
      </c>
      <c r="M429" t="s">
        <v>24</v>
      </c>
      <c r="N429" t="str">
        <f t="shared" si="438"/>
        <v/>
      </c>
      <c r="O429" t="s">
        <v>24</v>
      </c>
      <c r="Q429" s="6" t="s">
        <v>39</v>
      </c>
      <c r="R429" s="12" t="str">
        <f>INDEX(AY:AY,W425+1)</f>
        <v>このサポートがボードに出たとき、絆魂を持つ1/1の白の吸血鬼・トークンを1体生成する。&amp;br;あなたが2回以上強化されたクリーチャーで攻撃した時、このサポートを変身させる。</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|テキスト|&gt;|&gt;|&gt;|&gt;|このサポートがボードに出たとき、絆魂を持つ1/1の白の吸血鬼・トークンを1体生成する。&amp;br;あなたが2回以上強化されたクリーチャーで攻撃した時、このサポートを変身させる。|</v>
      </c>
      <c r="B430" t="s">
        <v>165</v>
      </c>
      <c r="C430" t="s">
        <v>24</v>
      </c>
      <c r="D430" s="1" t="s">
        <v>12</v>
      </c>
      <c r="E430" t="s">
        <v>24</v>
      </c>
      <c r="F430" s="1" t="s">
        <v>4</v>
      </c>
      <c r="G430" t="s">
        <v>24</v>
      </c>
      <c r="H430" s="1" t="s">
        <v>4</v>
      </c>
      <c r="I430" t="s">
        <v>24</v>
      </c>
      <c r="J430" s="1" t="s">
        <v>4</v>
      </c>
      <c r="K430" t="s">
        <v>24</v>
      </c>
      <c r="L430" s="1" t="s">
        <v>4</v>
      </c>
      <c r="M430" t="s">
        <v>24</v>
      </c>
      <c r="N430" t="str">
        <f t="shared" ref="N430" si="440">IF(R429=0,"",R429)</f>
        <v>このサポートがボードに出たとき、絆魂を持つ1/1の白の吸血鬼・トークンを1体生成する。&amp;br;あなたが2回以上強化されたクリーチャーで攻撃した時、このサポートを変身させる。</v>
      </c>
      <c r="O430" t="s">
        <v>24</v>
      </c>
      <c r="Q430" s="4" t="s">
        <v>40</v>
      </c>
      <c r="R430" s="12" t="str">
        <f>INDEX(AZ:AZ,W425+1)</f>
        <v>When this support enters the board, create a 1/1 White Vampire token with lifelink.When you attack with a creature reinforced two or more times, transform this support.</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|英テキスト|&gt;|&gt;|&gt;|&gt;|When this support enters the board, create a 1/1 White Vampire token with lifelink.When you attack with a creature reinforced two or more times, transform this support.|</v>
      </c>
      <c r="B431" t="s">
        <v>165</v>
      </c>
      <c r="C431" t="s">
        <v>24</v>
      </c>
      <c r="D431" s="1" t="s">
        <v>26</v>
      </c>
      <c r="E431" t="s">
        <v>24</v>
      </c>
      <c r="F431" s="1" t="s">
        <v>4</v>
      </c>
      <c r="G431" t="s">
        <v>24</v>
      </c>
      <c r="H431" s="1" t="s">
        <v>4</v>
      </c>
      <c r="I431" t="s">
        <v>24</v>
      </c>
      <c r="J431" s="1" t="s">
        <v>4</v>
      </c>
      <c r="K431" t="s">
        <v>24</v>
      </c>
      <c r="L431" s="1" t="s">
        <v>4</v>
      </c>
      <c r="M431" t="s">
        <v>24</v>
      </c>
      <c r="N431" t="str">
        <f t="shared" ref="N431" si="441">IF(T430="","",T430&amp;"&amp;br;")&amp;IF(R430=0,"",R430)</f>
        <v>When this support enters the board, create a 1/1 White Vampire token with lifelink.When you attack with a creature reinforced two or more times, transform this support.</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v>
      </c>
      <c r="B432" t="s">
        <v>165</v>
      </c>
      <c r="C432" t="s">
        <v>24</v>
      </c>
      <c r="D432" t="s">
        <v>13</v>
      </c>
      <c r="E432" t="s">
        <v>24</v>
      </c>
      <c r="F432" t="s">
        <v>4</v>
      </c>
      <c r="G432" t="s">
        <v>24</v>
      </c>
      <c r="H432" t="str">
        <f t="shared" ref="H432" si="442">IF(R431=0,"",R431)</f>
        <v/>
      </c>
      <c r="I432" t="s">
        <v>24</v>
      </c>
      <c r="J432" t="s">
        <v>14</v>
      </c>
      <c r="K432" t="s">
        <v>24</v>
      </c>
      <c r="L432" t="s">
        <v>4</v>
      </c>
      <c r="M432" t="s">
        <v>24</v>
      </c>
      <c r="N432" t="str">
        <f t="shared" ref="N432" si="443">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4">CONCATENATE(C434,D434,E434,F434,G434,H434,I434,J434,K434,L434,M434,N434,O434,P434)</f>
        <v>*情報</v>
      </c>
      <c r="B434" t="s">
        <v>165</v>
      </c>
      <c r="C434" t="s">
        <v>865</v>
      </c>
      <c r="R434"/>
      <c r="S434"/>
      <c r="T434"/>
      <c r="U434"/>
      <c r="V434"/>
      <c r="AC434" s="5"/>
      <c r="AD434" s="5"/>
      <c r="BA434" s="31" t="s">
        <v>165</v>
      </c>
    </row>
    <row r="435" spans="1:53" x14ac:dyDescent="0.15">
      <c r="A435" t="str">
        <f t="shared" si="444"/>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*一番砦、アダント/Adanto, the First Fort</v>
      </c>
      <c r="B441" t="s">
        <v>165</v>
      </c>
      <c r="C441" t="str">
        <f t="shared" ref="C441" si="445">"*"&amp;R441&amp;"/"&amp;T441</f>
        <v>*一番砦、アダント/Adanto, the First Fort</v>
      </c>
      <c r="Q441" s="6" t="s">
        <v>34</v>
      </c>
      <c r="R441" s="12" t="str">
        <f>INDEX(AI:AI,W440+1)</f>
        <v>一番砦、アダント</v>
      </c>
      <c r="S441" s="16" t="s">
        <v>35</v>
      </c>
      <c r="T441" s="12" t="str">
        <f>INDEX(AJ:AJ,W440+1)</f>
        <v>Adanto, the First Fort</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6">$Q$1</f>
        <v>LEFT:80</v>
      </c>
      <c r="E442" s="2" t="s">
        <v>24</v>
      </c>
      <c r="F442" s="2" t="str">
        <f t="shared" ref="F442" si="447">$R$1</f>
        <v>LEFT:100</v>
      </c>
      <c r="G442" s="2" t="s">
        <v>24</v>
      </c>
      <c r="H442" s="2" t="str">
        <f t="shared" ref="H442" si="448">$R$1</f>
        <v>LEFT:100</v>
      </c>
      <c r="I442" s="2" t="s">
        <v>24</v>
      </c>
      <c r="J442" s="2" t="str">
        <f t="shared" ref="J442" si="449">$R$1</f>
        <v>LEFT:100</v>
      </c>
      <c r="K442" s="2" t="s">
        <v>24</v>
      </c>
      <c r="L442" s="2" t="str">
        <f t="shared" ref="L442" si="450">$R$1</f>
        <v>LEFT:100</v>
      </c>
      <c r="M442" s="2" t="s">
        <v>24</v>
      </c>
      <c r="N442" s="2" t="str">
        <f t="shared" ref="N442" si="451">$R$1</f>
        <v>LEFT:100</v>
      </c>
      <c r="O442" t="s">
        <v>24</v>
      </c>
      <c r="P442" t="s">
        <v>138</v>
      </c>
      <c r="Q442" s="4" t="s">
        <v>44</v>
      </c>
      <c r="R442" s="12" t="str">
        <f>INDEX(AF:AF,W440+1)</f>
        <v>白</v>
      </c>
      <c r="S442" s="18" t="s">
        <v>46</v>
      </c>
      <c r="T442" s="12" t="str">
        <f>INDEX(AG:AG,W440+1)</f>
        <v>神話レア</v>
      </c>
      <c r="U442" s="18" t="s">
        <v>36</v>
      </c>
      <c r="V442" s="12">
        <f>INDEX(AH:AH,W440+1)</f>
        <v>0</v>
      </c>
      <c r="W442" s="10"/>
      <c r="X442" s="12" t="str">
        <f>INDEX(AO:AO,W440+1)</f>
        <v>あなたのターン開始時に、ジェム2個を白に変換する。</v>
      </c>
      <c r="Y442" s="5"/>
      <c r="Z442" s="5"/>
      <c r="AA442" s="30"/>
      <c r="BA442" s="31" t="s">
        <v>165</v>
      </c>
    </row>
    <row r="443" spans="1:53" x14ac:dyDescent="0.15">
      <c r="A443" t="str">
        <f>CONCATENATE(C443,D443,E443,F443,G443,H443,I443,J443,K443,L443,M443,N443,O443,P443)</f>
        <v>|色|白|レアリティ|神話レア|マナコスト||</v>
      </c>
      <c r="B443" t="s">
        <v>165</v>
      </c>
      <c r="C443" t="s">
        <v>24</v>
      </c>
      <c r="D443" s="1" t="s">
        <v>5</v>
      </c>
      <c r="E443" t="s">
        <v>24</v>
      </c>
      <c r="F443" t="str">
        <f t="shared" ref="F443:F444" si="452">IF(R442=0,"",R442)</f>
        <v>白</v>
      </c>
      <c r="G443" t="s">
        <v>24</v>
      </c>
      <c r="H443" s="1" t="s">
        <v>6</v>
      </c>
      <c r="I443" t="s">
        <v>24</v>
      </c>
      <c r="J443" t="str">
        <f t="shared" ref="J443:J444" si="453">IF(T442=0,"",T442)</f>
        <v>神話レア</v>
      </c>
      <c r="K443" t="s">
        <v>24</v>
      </c>
      <c r="L443" s="1" t="s">
        <v>8</v>
      </c>
      <c r="M443" t="s">
        <v>24</v>
      </c>
      <c r="N443" t="str">
        <f t="shared" ref="N443:N444" si="454">IF(V442=0,"",V442)</f>
        <v/>
      </c>
      <c r="O443" t="s">
        <v>24</v>
      </c>
      <c r="Q443" s="6" t="s">
        <v>37</v>
      </c>
      <c r="R443" s="12" t="str">
        <f>INDEX(AK:AK,W440+1)</f>
        <v>サポート</v>
      </c>
      <c r="S443" s="18" t="s">
        <v>38</v>
      </c>
      <c r="T443" s="12">
        <f>INDEX(AL:AL,W440+1)</f>
        <v>0</v>
      </c>
      <c r="U443" s="12">
        <f>INDEX(AM:AM,W440+1)</f>
        <v>0</v>
      </c>
      <c r="V443" s="12">
        <f>INDEX(AN:AN,W440+1)</f>
        <v>0</v>
      </c>
      <c r="W443" s="10"/>
      <c r="X443" s="12" t="str">
        <f>INDEX(AU:AU,W440+1)</f>
        <v>あな</v>
      </c>
      <c r="Y443" s="12" t="str">
        <f>INDEX(AV:AV,W440+1)</f>
        <v/>
      </c>
      <c r="Z443" s="12" t="str">
        <f>INDEX(AW:AW,W440+1)</f>
        <v/>
      </c>
      <c r="AA443" s="12">
        <f>INDEX(AX:AX,W440+1)</f>
        <v>0</v>
      </c>
      <c r="BA443" s="31" t="s">
        <v>165</v>
      </c>
    </row>
    <row r="444" spans="1:53" x14ac:dyDescent="0.15">
      <c r="A444" t="str">
        <f>CONCATENATE(C444,D444,E444,F444,G444,H444,I444,J444,K444,L444,M444,N444,O444,P444)</f>
        <v>|種別|サポート|サブタイプ||||</v>
      </c>
      <c r="B444" t="s">
        <v>165</v>
      </c>
      <c r="C444" t="s">
        <v>24</v>
      </c>
      <c r="D444" s="1" t="s">
        <v>9</v>
      </c>
      <c r="E444" t="s">
        <v>24</v>
      </c>
      <c r="F444" t="str">
        <f t="shared" si="452"/>
        <v>サポート</v>
      </c>
      <c r="G444" t="s">
        <v>24</v>
      </c>
      <c r="H444" s="1" t="s">
        <v>11</v>
      </c>
      <c r="I444" t="s">
        <v>24</v>
      </c>
      <c r="J444" t="str">
        <f t="shared" si="453"/>
        <v/>
      </c>
      <c r="K444" t="s">
        <v>24</v>
      </c>
      <c r="L444" t="str">
        <f t="shared" ref="L444" si="455">IF(U443=0,"",U443)</f>
        <v/>
      </c>
      <c r="M444" t="s">
        <v>24</v>
      </c>
      <c r="N444" t="str">
        <f t="shared" si="454"/>
        <v/>
      </c>
      <c r="O444" t="s">
        <v>24</v>
      </c>
      <c r="Q444" s="6" t="s">
        <v>39</v>
      </c>
      <c r="R444" s="12" t="str">
        <f>INDEX(AY:AY,W440+1)</f>
        <v>あなたのターン開始時に、ジェム2個を白に変換する。&amp;br;白ジェム2個を起動する：絆魂を持つ1/1の白の吸血鬼・クリーチャー・トークンを2体生成する。</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|テキスト|&gt;|&gt;|&gt;|&gt;|あなたのターン開始時に、ジェム2個を白に変換する。&amp;br;白ジェム2個を起動する：絆魂を持つ1/1の白の吸血鬼・クリーチャー・トークンを2体生成する。|</v>
      </c>
      <c r="B445" t="s">
        <v>165</v>
      </c>
      <c r="C445" t="s">
        <v>24</v>
      </c>
      <c r="D445" s="1" t="s">
        <v>12</v>
      </c>
      <c r="E445" t="s">
        <v>24</v>
      </c>
      <c r="F445" s="1" t="s">
        <v>4</v>
      </c>
      <c r="G445" t="s">
        <v>24</v>
      </c>
      <c r="H445" s="1" t="s">
        <v>4</v>
      </c>
      <c r="I445" t="s">
        <v>24</v>
      </c>
      <c r="J445" s="1" t="s">
        <v>4</v>
      </c>
      <c r="K445" t="s">
        <v>24</v>
      </c>
      <c r="L445" s="1" t="s">
        <v>4</v>
      </c>
      <c r="M445" t="s">
        <v>24</v>
      </c>
      <c r="N445" t="str">
        <f t="shared" ref="N445" si="456">IF(R444=0,"",R444)</f>
        <v>あなたのターン開始時に、ジェム2個を白に変換する。&amp;br;白ジェム2個を起動する：絆魂を持つ1/1の白の吸血鬼・クリーチャー・トークンを2体生成する。</v>
      </c>
      <c r="O445" t="s">
        <v>24</v>
      </c>
      <c r="Q445" s="4" t="s">
        <v>40</v>
      </c>
      <c r="R445" s="12" t="str">
        <f>INDEX(AZ:AZ,W440+1)</f>
        <v>At the begining of your turn convert 2 gems to white. Activate 2 White:Create 2 1/1 white Vampire creature tokens with Lifelink.</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|英テキスト|&gt;|&gt;|&gt;|&gt;|At the begining of your turn convert 2 gems to white. Activate 2 White:Create 2 1/1 white Vampire creature tokens with Lifelink.|</v>
      </c>
      <c r="B446" t="s">
        <v>165</v>
      </c>
      <c r="C446" t="s">
        <v>24</v>
      </c>
      <c r="D446" s="1" t="s">
        <v>26</v>
      </c>
      <c r="E446" t="s">
        <v>24</v>
      </c>
      <c r="F446" s="1" t="s">
        <v>4</v>
      </c>
      <c r="G446" t="s">
        <v>24</v>
      </c>
      <c r="H446" s="1" t="s">
        <v>4</v>
      </c>
      <c r="I446" t="s">
        <v>24</v>
      </c>
      <c r="J446" s="1" t="s">
        <v>4</v>
      </c>
      <c r="K446" t="s">
        <v>24</v>
      </c>
      <c r="L446" s="1" t="s">
        <v>4</v>
      </c>
      <c r="M446" t="s">
        <v>24</v>
      </c>
      <c r="N446" t="str">
        <f t="shared" ref="N446" si="457">IF(T445="","",T445&amp;"&amp;br;")&amp;IF(R445=0,"",R445)</f>
        <v>At the begining of your turn convert 2 gems to white. Activate 2 White:Create 2 1/1 white Vampire creature tokens with Lifelink.</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v>
      </c>
      <c r="B447" t="s">
        <v>165</v>
      </c>
      <c r="C447" t="s">
        <v>24</v>
      </c>
      <c r="D447" t="s">
        <v>13</v>
      </c>
      <c r="E447" t="s">
        <v>24</v>
      </c>
      <c r="F447" t="s">
        <v>4</v>
      </c>
      <c r="G447" t="s">
        <v>24</v>
      </c>
      <c r="H447" t="str">
        <f t="shared" ref="H447" si="458">IF(R446=0,"",R446)</f>
        <v/>
      </c>
      <c r="I447" t="s">
        <v>24</v>
      </c>
      <c r="J447" t="s">
        <v>14</v>
      </c>
      <c r="K447" t="s">
        <v>24</v>
      </c>
      <c r="L447" t="s">
        <v>4</v>
      </c>
      <c r="M447" t="s">
        <v>24</v>
      </c>
      <c r="N447" t="str">
        <f t="shared" ref="N447" si="459">IF(R447=0,"",R447)</f>
        <v/>
      </c>
      <c r="O447" t="s">
        <v>24</v>
      </c>
      <c r="Q447" s="7" t="s">
        <v>43</v>
      </c>
      <c r="R447" s="12">
        <f>INDEX(AR:AR,W440+1)</f>
        <v>0</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60">CONCATENATE(C449,D449,E449,F449,G449,H449,I449,J449,K449,L449,M449,N449,O449,P449)</f>
        <v>*情報</v>
      </c>
      <c r="B449" t="s">
        <v>165</v>
      </c>
      <c r="C449" t="s">
        <v>865</v>
      </c>
      <c r="R449"/>
      <c r="S449"/>
      <c r="T449"/>
      <c r="U449"/>
      <c r="V449"/>
      <c r="AC449" s="16"/>
      <c r="AD449" s="16"/>
      <c r="BA449" s="31" t="s">
        <v>165</v>
      </c>
    </row>
    <row r="450" spans="1:53" x14ac:dyDescent="0.15">
      <c r="A450" t="str">
        <f t="shared" si="460"/>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61">"*"&amp;R456&amp;"/"&amp;T456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62">$Q$1</f>
        <v>LEFT:80</v>
      </c>
      <c r="E457" s="2" t="s">
        <v>24</v>
      </c>
      <c r="F457" s="2" t="str">
        <f t="shared" ref="F457" si="463">$R$1</f>
        <v>LEFT:100</v>
      </c>
      <c r="G457" s="2" t="s">
        <v>24</v>
      </c>
      <c r="H457" s="2" t="str">
        <f t="shared" ref="H457" si="464">$R$1</f>
        <v>LEFT:100</v>
      </c>
      <c r="I457" s="2" t="s">
        <v>24</v>
      </c>
      <c r="J457" s="2" t="str">
        <f t="shared" ref="J457" si="465">$R$1</f>
        <v>LEFT:100</v>
      </c>
      <c r="K457" s="2" t="s">
        <v>24</v>
      </c>
      <c r="L457" s="2" t="str">
        <f t="shared" ref="L457" si="466">$R$1</f>
        <v>LEFT:100</v>
      </c>
      <c r="M457" s="2" t="s">
        <v>24</v>
      </c>
      <c r="N457" s="2" t="str">
        <f t="shared" ref="N457" si="467">$R$1</f>
        <v>LEFT:100</v>
      </c>
      <c r="O457" t="s">
        <v>24</v>
      </c>
      <c r="P457" t="s">
        <v>138</v>
      </c>
      <c r="Q457" s="4" t="s">
        <v>44</v>
      </c>
      <c r="R457" s="12" t="str">
        <f>INDEX(AF:AF,W455+1)</f>
        <v>白</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|色|白|レアリティ||マナコスト||</v>
      </c>
      <c r="B458" t="s">
        <v>165</v>
      </c>
      <c r="C458" t="s">
        <v>24</v>
      </c>
      <c r="D458" s="1" t="s">
        <v>5</v>
      </c>
      <c r="E458" t="s">
        <v>24</v>
      </c>
      <c r="F458" t="str">
        <f t="shared" ref="F458:F459" si="468">IF(R457=0,"",R457)</f>
        <v>白</v>
      </c>
      <c r="G458" t="s">
        <v>24</v>
      </c>
      <c r="H458" s="1" t="s">
        <v>6</v>
      </c>
      <c r="I458" t="s">
        <v>24</v>
      </c>
      <c r="J458" t="str">
        <f t="shared" ref="J458:J459" si="469">IF(T457=0,"",T457)</f>
        <v/>
      </c>
      <c r="K458" t="s">
        <v>24</v>
      </c>
      <c r="L458" s="1" t="s">
        <v>8</v>
      </c>
      <c r="M458" t="s">
        <v>24</v>
      </c>
      <c r="N458" t="str">
        <f t="shared" ref="N458:N459" si="470">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8"/>
        <v/>
      </c>
      <c r="G459" t="s">
        <v>24</v>
      </c>
      <c r="H459" s="1" t="s">
        <v>11</v>
      </c>
      <c r="I459" t="s">
        <v>24</v>
      </c>
      <c r="J459" t="str">
        <f t="shared" si="469"/>
        <v/>
      </c>
      <c r="K459" t="s">
        <v>24</v>
      </c>
      <c r="L459" t="str">
        <f t="shared" ref="L459" si="471">IF(U458=0,"",U458)</f>
        <v/>
      </c>
      <c r="M459" t="s">
        <v>24</v>
      </c>
      <c r="N459" t="str">
        <f t="shared" si="470"/>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72">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73">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4">IF(R461=0,"",R461)</f>
        <v/>
      </c>
      <c r="I462" t="s">
        <v>24</v>
      </c>
      <c r="J462" t="s">
        <v>14</v>
      </c>
      <c r="K462" t="s">
        <v>24</v>
      </c>
      <c r="L462" t="s">
        <v>4</v>
      </c>
      <c r="M462" t="s">
        <v>24</v>
      </c>
      <c r="N462" t="str">
        <f t="shared" ref="N462" si="475">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6">CONCATENATE(C464,D464,E464,F464,G464,H464,I464,J464,K464,L464,M464,N464,O464,P464)</f>
        <v>*情報</v>
      </c>
      <c r="B464" t="s">
        <v>165</v>
      </c>
      <c r="C464" t="s">
        <v>865</v>
      </c>
      <c r="R464"/>
      <c r="S464"/>
      <c r="T464"/>
      <c r="U464"/>
      <c r="V464"/>
      <c r="AC464" s="5"/>
      <c r="AD464" s="5"/>
      <c r="BA464" s="31" t="s">
        <v>165</v>
      </c>
    </row>
    <row r="465" spans="1:53" x14ac:dyDescent="0.15">
      <c r="A465" t="str">
        <f t="shared" si="476"/>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7">"*"&amp;R471&amp;"/"&amp;T471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8">$Q$1</f>
        <v>LEFT:80</v>
      </c>
      <c r="E472" s="2" t="s">
        <v>24</v>
      </c>
      <c r="F472" s="2" t="str">
        <f t="shared" ref="F472" si="479">$R$1</f>
        <v>LEFT:100</v>
      </c>
      <c r="G472" s="2" t="s">
        <v>24</v>
      </c>
      <c r="H472" s="2" t="str">
        <f t="shared" ref="H472" si="480">$R$1</f>
        <v>LEFT:100</v>
      </c>
      <c r="I472" s="2" t="s">
        <v>24</v>
      </c>
      <c r="J472" s="2" t="str">
        <f t="shared" ref="J472" si="481">$R$1</f>
        <v>LEFT:100</v>
      </c>
      <c r="K472" s="2" t="s">
        <v>24</v>
      </c>
      <c r="L472" s="2" t="str">
        <f t="shared" ref="L472" si="482">$R$1</f>
        <v>LEFT:100</v>
      </c>
      <c r="M472" s="2" t="s">
        <v>24</v>
      </c>
      <c r="N472" s="2" t="str">
        <f t="shared" ref="N472" si="483">$R$1</f>
        <v>LEFT:100</v>
      </c>
      <c r="O472" t="s">
        <v>24</v>
      </c>
      <c r="P472" t="s">
        <v>138</v>
      </c>
      <c r="Q472" s="4" t="s">
        <v>44</v>
      </c>
      <c r="R472" s="12" t="str">
        <f>INDEX(AF:AF,W470+1)</f>
        <v>白</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|色|白|レアリティ||マナコスト||</v>
      </c>
      <c r="B473" t="s">
        <v>165</v>
      </c>
      <c r="C473" t="s">
        <v>24</v>
      </c>
      <c r="D473" s="1" t="s">
        <v>5</v>
      </c>
      <c r="E473" t="s">
        <v>24</v>
      </c>
      <c r="F473" t="str">
        <f t="shared" ref="F473:F474" si="484">IF(R472=0,"",R472)</f>
        <v>白</v>
      </c>
      <c r="G473" t="s">
        <v>24</v>
      </c>
      <c r="H473" s="1" t="s">
        <v>6</v>
      </c>
      <c r="I473" t="s">
        <v>24</v>
      </c>
      <c r="J473" t="str">
        <f t="shared" ref="J473:J474" si="485">IF(T472=0,"",T472)</f>
        <v/>
      </c>
      <c r="K473" t="s">
        <v>24</v>
      </c>
      <c r="L473" s="1" t="s">
        <v>8</v>
      </c>
      <c r="M473" t="s">
        <v>24</v>
      </c>
      <c r="N473" t="str">
        <f t="shared" ref="N473:N474" si="486">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4"/>
        <v/>
      </c>
      <c r="G474" t="s">
        <v>24</v>
      </c>
      <c r="H474" s="1" t="s">
        <v>11</v>
      </c>
      <c r="I474" t="s">
        <v>24</v>
      </c>
      <c r="J474" t="str">
        <f t="shared" si="485"/>
        <v/>
      </c>
      <c r="K474" t="s">
        <v>24</v>
      </c>
      <c r="L474" t="str">
        <f t="shared" ref="L474" si="487">IF(U473=0,"",U473)</f>
        <v/>
      </c>
      <c r="M474" t="s">
        <v>24</v>
      </c>
      <c r="N474" t="str">
        <f t="shared" si="486"/>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8">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9">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90">IF(R476=0,"",R476)</f>
        <v/>
      </c>
      <c r="I477" t="s">
        <v>24</v>
      </c>
      <c r="J477" t="s">
        <v>14</v>
      </c>
      <c r="K477" t="s">
        <v>24</v>
      </c>
      <c r="L477" t="s">
        <v>4</v>
      </c>
      <c r="M477" t="s">
        <v>24</v>
      </c>
      <c r="N477" t="str">
        <f t="shared" ref="N477" si="491">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92">CONCATENATE(C479,D479,E479,F479,G479,H479,I479,J479,K479,L479,M479,N479,O479,P479)</f>
        <v>*情報</v>
      </c>
      <c r="B479" t="s">
        <v>165</v>
      </c>
      <c r="C479" t="s">
        <v>865</v>
      </c>
      <c r="R479"/>
      <c r="S479"/>
      <c r="T479"/>
      <c r="U479"/>
      <c r="V479"/>
      <c r="AC479" s="5"/>
      <c r="AD479" s="5"/>
      <c r="BA479" s="31" t="s">
        <v>165</v>
      </c>
    </row>
    <row r="480" spans="1:53" x14ac:dyDescent="0.15">
      <c r="A480" t="str">
        <f t="shared" si="492"/>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93">"*"&amp;R486&amp;"/"&amp;T486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4">$Q$1</f>
        <v>LEFT:80</v>
      </c>
      <c r="E487" s="2" t="s">
        <v>24</v>
      </c>
      <c r="F487" s="2" t="str">
        <f t="shared" ref="F487" si="495">$R$1</f>
        <v>LEFT:100</v>
      </c>
      <c r="G487" s="2" t="s">
        <v>24</v>
      </c>
      <c r="H487" s="2" t="str">
        <f t="shared" ref="H487" si="496">$R$1</f>
        <v>LEFT:100</v>
      </c>
      <c r="I487" s="2" t="s">
        <v>24</v>
      </c>
      <c r="J487" s="2" t="str">
        <f t="shared" ref="J487" si="497">$R$1</f>
        <v>LEFT:100</v>
      </c>
      <c r="K487" s="2" t="s">
        <v>24</v>
      </c>
      <c r="L487" s="2" t="str">
        <f t="shared" ref="L487" si="498">$R$1</f>
        <v>LEFT:100</v>
      </c>
      <c r="M487" s="2" t="s">
        <v>24</v>
      </c>
      <c r="N487" s="2" t="str">
        <f t="shared" ref="N487" si="499">$R$1</f>
        <v>LEFT:100</v>
      </c>
      <c r="O487" t="s">
        <v>24</v>
      </c>
      <c r="P487" t="s">
        <v>138</v>
      </c>
      <c r="Q487" s="4" t="s">
        <v>44</v>
      </c>
      <c r="R487" s="12" t="str">
        <f>INDEX(AF:AF,W485+1)</f>
        <v>白</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|色|白|レアリティ||マナコスト||</v>
      </c>
      <c r="B488" t="s">
        <v>165</v>
      </c>
      <c r="C488" t="s">
        <v>24</v>
      </c>
      <c r="D488" s="1" t="s">
        <v>5</v>
      </c>
      <c r="E488" t="s">
        <v>24</v>
      </c>
      <c r="F488" t="str">
        <f t="shared" ref="F488:F489" si="500">IF(R487=0,"",R487)</f>
        <v>白</v>
      </c>
      <c r="G488" t="s">
        <v>24</v>
      </c>
      <c r="H488" s="1" t="s">
        <v>6</v>
      </c>
      <c r="I488" t="s">
        <v>24</v>
      </c>
      <c r="J488" t="str">
        <f t="shared" ref="J488:J489" si="501">IF(T487=0,"",T487)</f>
        <v/>
      </c>
      <c r="K488" t="s">
        <v>24</v>
      </c>
      <c r="L488" s="1" t="s">
        <v>8</v>
      </c>
      <c r="M488" t="s">
        <v>24</v>
      </c>
      <c r="N488" t="str">
        <f t="shared" ref="N488:N489" si="502">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500"/>
        <v/>
      </c>
      <c r="G489" t="s">
        <v>24</v>
      </c>
      <c r="H489" s="1" t="s">
        <v>11</v>
      </c>
      <c r="I489" t="s">
        <v>24</v>
      </c>
      <c r="J489" t="str">
        <f t="shared" si="501"/>
        <v/>
      </c>
      <c r="K489" t="s">
        <v>24</v>
      </c>
      <c r="L489" t="str">
        <f t="shared" ref="L489" si="503">IF(U488=0,"",U488)</f>
        <v/>
      </c>
      <c r="M489" t="s">
        <v>24</v>
      </c>
      <c r="N489" t="str">
        <f t="shared" si="502"/>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4">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5">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6">IF(R491=0,"",R491)</f>
        <v/>
      </c>
      <c r="I492" t="s">
        <v>24</v>
      </c>
      <c r="J492" t="s">
        <v>14</v>
      </c>
      <c r="K492" t="s">
        <v>24</v>
      </c>
      <c r="L492" t="s">
        <v>4</v>
      </c>
      <c r="M492" t="s">
        <v>24</v>
      </c>
      <c r="N492" t="str">
        <f t="shared" ref="N492" si="507">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8">CONCATENATE(C494,D494,E494,F494,G494,H494,I494,J494,K494,L494,M494,N494,O494,P494)</f>
        <v>*情報</v>
      </c>
      <c r="B494" t="s">
        <v>165</v>
      </c>
      <c r="C494" t="s">
        <v>865</v>
      </c>
      <c r="R494"/>
      <c r="S494"/>
      <c r="T494"/>
      <c r="U494"/>
      <c r="V494"/>
      <c r="BA494" s="31" t="s">
        <v>165</v>
      </c>
    </row>
    <row r="495" spans="1:53" x14ac:dyDescent="0.15">
      <c r="A495" t="str">
        <f t="shared" si="508"/>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93"/>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9">$Q$1</f>
        <v>LEFT:80</v>
      </c>
      <c r="E502" s="2" t="s">
        <v>24</v>
      </c>
      <c r="F502" s="2" t="str">
        <f t="shared" ref="F502" si="510">$R$1</f>
        <v>LEFT:100</v>
      </c>
      <c r="G502" s="2" t="s">
        <v>24</v>
      </c>
      <c r="H502" s="2" t="str">
        <f t="shared" ref="H502" si="511">$R$1</f>
        <v>LEFT:100</v>
      </c>
      <c r="I502" s="2" t="s">
        <v>24</v>
      </c>
      <c r="J502" s="2" t="str">
        <f t="shared" ref="J502" si="512">$R$1</f>
        <v>LEFT:100</v>
      </c>
      <c r="K502" s="2" t="s">
        <v>24</v>
      </c>
      <c r="L502" s="2" t="str">
        <f t="shared" ref="L502" si="513">$R$1</f>
        <v>LEFT:100</v>
      </c>
      <c r="M502" s="2" t="s">
        <v>24</v>
      </c>
      <c r="N502" s="2" t="str">
        <f t="shared" ref="N502" si="514">$R$1</f>
        <v>LEFT:100</v>
      </c>
      <c r="O502" t="s">
        <v>24</v>
      </c>
      <c r="P502" t="s">
        <v>138</v>
      </c>
      <c r="Q502" s="4" t="s">
        <v>44</v>
      </c>
      <c r="R502" s="12" t="str">
        <f>INDEX(AF:AF,W500+1)</f>
        <v>白</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|色|白|レアリティ||マナコスト||</v>
      </c>
      <c r="B503" t="s">
        <v>165</v>
      </c>
      <c r="C503" t="s">
        <v>24</v>
      </c>
      <c r="D503" s="1" t="s">
        <v>5</v>
      </c>
      <c r="E503" t="s">
        <v>24</v>
      </c>
      <c r="F503" t="str">
        <f t="shared" ref="F503:F504" si="515">IF(R502=0,"",R502)</f>
        <v>白</v>
      </c>
      <c r="G503" t="s">
        <v>24</v>
      </c>
      <c r="H503" s="1" t="s">
        <v>6</v>
      </c>
      <c r="I503" t="s">
        <v>24</v>
      </c>
      <c r="J503" t="str">
        <f t="shared" ref="J503:J504" si="516">IF(T502=0,"",T502)</f>
        <v/>
      </c>
      <c r="K503" t="s">
        <v>24</v>
      </c>
      <c r="L503" s="1" t="s">
        <v>8</v>
      </c>
      <c r="M503" t="s">
        <v>24</v>
      </c>
      <c r="N503" t="str">
        <f t="shared" ref="N503:N504" si="517">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5"/>
        <v/>
      </c>
      <c r="G504" t="s">
        <v>24</v>
      </c>
      <c r="H504" s="1" t="s">
        <v>11</v>
      </c>
      <c r="I504" t="s">
        <v>24</v>
      </c>
      <c r="J504" t="str">
        <f t="shared" si="516"/>
        <v/>
      </c>
      <c r="K504" t="s">
        <v>24</v>
      </c>
      <c r="L504" t="str">
        <f t="shared" ref="L504" si="518">IF(U503=0,"",U503)</f>
        <v/>
      </c>
      <c r="M504" t="s">
        <v>24</v>
      </c>
      <c r="N504" t="str">
        <f t="shared" si="517"/>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9">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20">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21">IF(R506=0,"",R506)</f>
        <v/>
      </c>
      <c r="I507" t="s">
        <v>24</v>
      </c>
      <c r="J507" t="s">
        <v>14</v>
      </c>
      <c r="K507" t="s">
        <v>24</v>
      </c>
      <c r="L507" t="s">
        <v>4</v>
      </c>
      <c r="M507" t="s">
        <v>24</v>
      </c>
      <c r="N507" t="str">
        <f t="shared" ref="N507" si="522">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23">CONCATENATE(C509,D509,E509,F509,G509,H509,I509,J509,K509,L509,M509,N509,O509,P509)</f>
        <v>*情報</v>
      </c>
      <c r="B509" t="s">
        <v>165</v>
      </c>
      <c r="C509" t="s">
        <v>865</v>
      </c>
      <c r="R509"/>
      <c r="S509"/>
      <c r="T509"/>
      <c r="U509"/>
      <c r="V509"/>
      <c r="BA509" s="31" t="s">
        <v>165</v>
      </c>
    </row>
    <row r="510" spans="1:53" x14ac:dyDescent="0.15">
      <c r="A510" t="str">
        <f t="shared" si="523"/>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93"/>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4">$Q$1</f>
        <v>LEFT:80</v>
      </c>
      <c r="E517" s="2" t="s">
        <v>24</v>
      </c>
      <c r="F517" s="2" t="str">
        <f t="shared" ref="F517" si="525">$R$1</f>
        <v>LEFT:100</v>
      </c>
      <c r="G517" s="2" t="s">
        <v>24</v>
      </c>
      <c r="H517" s="2" t="str">
        <f t="shared" ref="H517" si="526">$R$1</f>
        <v>LEFT:100</v>
      </c>
      <c r="I517" s="2" t="s">
        <v>24</v>
      </c>
      <c r="J517" s="2" t="str">
        <f t="shared" ref="J517" si="527">$R$1</f>
        <v>LEFT:100</v>
      </c>
      <c r="K517" s="2" t="s">
        <v>24</v>
      </c>
      <c r="L517" s="2" t="str">
        <f t="shared" ref="L517" si="528">$R$1</f>
        <v>LEFT:100</v>
      </c>
      <c r="M517" s="2" t="s">
        <v>24</v>
      </c>
      <c r="N517" s="2" t="str">
        <f t="shared" ref="N517" si="529">$R$1</f>
        <v>LEFT:100</v>
      </c>
      <c r="O517" t="s">
        <v>24</v>
      </c>
      <c r="P517" t="s">
        <v>138</v>
      </c>
      <c r="Q517" s="4" t="s">
        <v>44</v>
      </c>
      <c r="R517" s="12" t="str">
        <f>INDEX(AF:AF,W515+1)</f>
        <v>白</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|色|白|レアリティ||マナコスト||</v>
      </c>
      <c r="B518" t="s">
        <v>165</v>
      </c>
      <c r="C518" t="s">
        <v>24</v>
      </c>
      <c r="D518" s="1" t="s">
        <v>5</v>
      </c>
      <c r="E518" t="s">
        <v>24</v>
      </c>
      <c r="F518" t="str">
        <f t="shared" ref="F518:F519" si="530">IF(R517=0,"",R517)</f>
        <v>白</v>
      </c>
      <c r="G518" t="s">
        <v>24</v>
      </c>
      <c r="H518" s="1" t="s">
        <v>6</v>
      </c>
      <c r="I518" t="s">
        <v>24</v>
      </c>
      <c r="J518" t="str">
        <f t="shared" ref="J518:J519" si="531">IF(T517=0,"",T517)</f>
        <v/>
      </c>
      <c r="K518" t="s">
        <v>24</v>
      </c>
      <c r="L518" s="1" t="s">
        <v>8</v>
      </c>
      <c r="M518" t="s">
        <v>24</v>
      </c>
      <c r="N518" t="str">
        <f t="shared" ref="N518:N519" si="532">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30"/>
        <v/>
      </c>
      <c r="G519" t="s">
        <v>24</v>
      </c>
      <c r="H519" s="1" t="s">
        <v>11</v>
      </c>
      <c r="I519" t="s">
        <v>24</v>
      </c>
      <c r="J519" t="str">
        <f t="shared" si="531"/>
        <v/>
      </c>
      <c r="K519" t="s">
        <v>24</v>
      </c>
      <c r="L519" t="str">
        <f t="shared" ref="L519" si="533">IF(U518=0,"",U518)</f>
        <v/>
      </c>
      <c r="M519" t="s">
        <v>24</v>
      </c>
      <c r="N519" t="str">
        <f t="shared" si="532"/>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4">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5">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6">IF(R521=0,"",R521)</f>
        <v/>
      </c>
      <c r="I522" t="s">
        <v>24</v>
      </c>
      <c r="J522" t="s">
        <v>14</v>
      </c>
      <c r="K522" t="s">
        <v>24</v>
      </c>
      <c r="L522" t="s">
        <v>4</v>
      </c>
      <c r="M522" t="s">
        <v>24</v>
      </c>
      <c r="N522" t="str">
        <f t="shared" ref="N522" si="537">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8">CONCATENATE(C524,D524,E524,F524,G524,H524,I524,J524,K524,L524,M524,N524,O524,P524)</f>
        <v>*情報</v>
      </c>
      <c r="B524" t="s">
        <v>165</v>
      </c>
      <c r="C524" t="s">
        <v>865</v>
      </c>
      <c r="R524"/>
      <c r="S524"/>
      <c r="T524"/>
      <c r="U524"/>
      <c r="V524"/>
      <c r="AC524" s="5"/>
      <c r="AD524" s="5"/>
      <c r="BA524" s="31" t="s">
        <v>165</v>
      </c>
    </row>
    <row r="525" spans="1:53" x14ac:dyDescent="0.15">
      <c r="A525" t="str">
        <f t="shared" si="538"/>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93"/>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9">$Q$1</f>
        <v>LEFT:80</v>
      </c>
      <c r="E532" s="2" t="s">
        <v>24</v>
      </c>
      <c r="F532" s="2" t="str">
        <f t="shared" ref="F532" si="540">$R$1</f>
        <v>LEFT:100</v>
      </c>
      <c r="G532" s="2" t="s">
        <v>24</v>
      </c>
      <c r="H532" s="2" t="str">
        <f t="shared" ref="H532" si="541">$R$1</f>
        <v>LEFT:100</v>
      </c>
      <c r="I532" s="2" t="s">
        <v>24</v>
      </c>
      <c r="J532" s="2" t="str">
        <f t="shared" ref="J532" si="542">$R$1</f>
        <v>LEFT:100</v>
      </c>
      <c r="K532" s="2" t="s">
        <v>24</v>
      </c>
      <c r="L532" s="2" t="str">
        <f t="shared" ref="L532" si="543">$R$1</f>
        <v>LEFT:100</v>
      </c>
      <c r="M532" s="2" t="s">
        <v>24</v>
      </c>
      <c r="N532" s="2" t="str">
        <f t="shared" ref="N532" si="544">$R$1</f>
        <v>LEFT:100</v>
      </c>
      <c r="O532" t="s">
        <v>24</v>
      </c>
      <c r="P532" t="s">
        <v>138</v>
      </c>
      <c r="Q532" s="4" t="s">
        <v>44</v>
      </c>
      <c r="R532" s="12" t="str">
        <f>INDEX(AF:AF,W530+1)</f>
        <v>白</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|色|白|レアリティ||マナコスト||</v>
      </c>
      <c r="B533" t="s">
        <v>165</v>
      </c>
      <c r="C533" t="s">
        <v>24</v>
      </c>
      <c r="D533" s="1" t="s">
        <v>5</v>
      </c>
      <c r="E533" t="s">
        <v>24</v>
      </c>
      <c r="F533" t="str">
        <f t="shared" ref="F533:F534" si="545">IF(R532=0,"",R532)</f>
        <v>白</v>
      </c>
      <c r="G533" t="s">
        <v>24</v>
      </c>
      <c r="H533" s="1" t="s">
        <v>6</v>
      </c>
      <c r="I533" t="s">
        <v>24</v>
      </c>
      <c r="J533" t="str">
        <f t="shared" ref="J533:J534" si="546">IF(T532=0,"",T532)</f>
        <v/>
      </c>
      <c r="K533" t="s">
        <v>24</v>
      </c>
      <c r="L533" s="1" t="s">
        <v>8</v>
      </c>
      <c r="M533" t="s">
        <v>24</v>
      </c>
      <c r="N533" t="str">
        <f t="shared" ref="N533:N534" si="547">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5"/>
        <v/>
      </c>
      <c r="G534" t="s">
        <v>24</v>
      </c>
      <c r="H534" s="1" t="s">
        <v>11</v>
      </c>
      <c r="I534" t="s">
        <v>24</v>
      </c>
      <c r="J534" t="str">
        <f t="shared" si="546"/>
        <v/>
      </c>
      <c r="K534" t="s">
        <v>24</v>
      </c>
      <c r="L534" t="str">
        <f t="shared" ref="L534" si="548">IF(U533=0,"",U533)</f>
        <v/>
      </c>
      <c r="M534" t="s">
        <v>24</v>
      </c>
      <c r="N534" t="str">
        <f t="shared" si="547"/>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9">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50">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51">IF(R536=0,"",R536)</f>
        <v/>
      </c>
      <c r="I537" t="s">
        <v>24</v>
      </c>
      <c r="J537" t="s">
        <v>14</v>
      </c>
      <c r="K537" t="s">
        <v>24</v>
      </c>
      <c r="L537" t="s">
        <v>4</v>
      </c>
      <c r="M537" t="s">
        <v>24</v>
      </c>
      <c r="N537" t="str">
        <f t="shared" ref="N537" si="552">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53">CONCATENATE(C539,D539,E539,F539,G539,H539,I539,J539,K539,L539,M539,N539,O539,P539)</f>
        <v>*情報</v>
      </c>
      <c r="B539" t="s">
        <v>165</v>
      </c>
      <c r="C539" t="s">
        <v>865</v>
      </c>
      <c r="R539"/>
      <c r="S539"/>
      <c r="T539"/>
      <c r="U539"/>
      <c r="V539"/>
      <c r="AC539" s="5"/>
      <c r="AD539" s="5"/>
      <c r="BA539" s="31" t="s">
        <v>165</v>
      </c>
    </row>
    <row r="540" spans="1:53" x14ac:dyDescent="0.15">
      <c r="A540" t="str">
        <f t="shared" si="553"/>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93"/>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4">$Q$1</f>
        <v>LEFT:80</v>
      </c>
      <c r="E547" s="2" t="s">
        <v>24</v>
      </c>
      <c r="F547" s="2" t="str">
        <f t="shared" ref="F547" si="555">$R$1</f>
        <v>LEFT:100</v>
      </c>
      <c r="G547" s="2" t="s">
        <v>24</v>
      </c>
      <c r="H547" s="2" t="str">
        <f t="shared" ref="H547" si="556">$R$1</f>
        <v>LEFT:100</v>
      </c>
      <c r="I547" s="2" t="s">
        <v>24</v>
      </c>
      <c r="J547" s="2" t="str">
        <f t="shared" ref="J547" si="557">$R$1</f>
        <v>LEFT:100</v>
      </c>
      <c r="K547" s="2" t="s">
        <v>24</v>
      </c>
      <c r="L547" s="2" t="str">
        <f t="shared" ref="L547" si="558">$R$1</f>
        <v>LEFT:100</v>
      </c>
      <c r="M547" s="2" t="s">
        <v>24</v>
      </c>
      <c r="N547" s="2" t="str">
        <f t="shared" ref="N547" si="559">$R$1</f>
        <v>LEFT:100</v>
      </c>
      <c r="O547" t="s">
        <v>24</v>
      </c>
      <c r="P547" t="s">
        <v>138</v>
      </c>
      <c r="Q547" s="4" t="s">
        <v>44</v>
      </c>
      <c r="R547" s="12" t="str">
        <f>INDEX(AF:AF,W545+1)</f>
        <v>白</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|色|白|レアリティ||マナコスト||</v>
      </c>
      <c r="B548" t="s">
        <v>165</v>
      </c>
      <c r="C548" t="s">
        <v>24</v>
      </c>
      <c r="D548" s="1" t="s">
        <v>5</v>
      </c>
      <c r="E548" t="s">
        <v>24</v>
      </c>
      <c r="F548" t="str">
        <f t="shared" ref="F548:F549" si="560">IF(R547=0,"",R547)</f>
        <v>白</v>
      </c>
      <c r="G548" t="s">
        <v>24</v>
      </c>
      <c r="H548" s="1" t="s">
        <v>6</v>
      </c>
      <c r="I548" t="s">
        <v>24</v>
      </c>
      <c r="J548" t="str">
        <f t="shared" ref="J548:J549" si="561">IF(T547=0,"",T547)</f>
        <v/>
      </c>
      <c r="K548" t="s">
        <v>24</v>
      </c>
      <c r="L548" s="1" t="s">
        <v>8</v>
      </c>
      <c r="M548" t="s">
        <v>24</v>
      </c>
      <c r="N548" t="str">
        <f t="shared" ref="N548:N549" si="562">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60"/>
        <v/>
      </c>
      <c r="G549" t="s">
        <v>24</v>
      </c>
      <c r="H549" s="1" t="s">
        <v>11</v>
      </c>
      <c r="I549" t="s">
        <v>24</v>
      </c>
      <c r="J549" t="str">
        <f t="shared" si="561"/>
        <v/>
      </c>
      <c r="K549" t="s">
        <v>24</v>
      </c>
      <c r="L549" t="str">
        <f t="shared" ref="L549" si="563">IF(U548=0,"",U548)</f>
        <v/>
      </c>
      <c r="M549" t="s">
        <v>24</v>
      </c>
      <c r="N549" t="str">
        <f t="shared" si="562"/>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4">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5">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6">IF(R551=0,"",R551)</f>
        <v/>
      </c>
      <c r="I552" t="s">
        <v>24</v>
      </c>
      <c r="J552" t="s">
        <v>14</v>
      </c>
      <c r="K552" t="s">
        <v>24</v>
      </c>
      <c r="L552" t="s">
        <v>4</v>
      </c>
      <c r="M552" t="s">
        <v>24</v>
      </c>
      <c r="N552" t="str">
        <f t="shared" ref="N552" si="567">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8">CONCATENATE(C554,D554,E554,F554,G554,H554,I554,J554,K554,L554,M554,N554,O554,P554)</f>
        <v>*情報</v>
      </c>
      <c r="B554" t="s">
        <v>165</v>
      </c>
      <c r="C554" t="s">
        <v>865</v>
      </c>
      <c r="R554"/>
      <c r="S554"/>
      <c r="T554"/>
      <c r="U554"/>
      <c r="V554"/>
      <c r="AC554" s="5"/>
      <c r="AD554" s="5"/>
      <c r="BA554" s="31" t="s">
        <v>165</v>
      </c>
    </row>
    <row r="555" spans="1:53" x14ac:dyDescent="0.15">
      <c r="A555" t="str">
        <f t="shared" si="568"/>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93"/>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9">$Q$1</f>
        <v>LEFT:80</v>
      </c>
      <c r="E562" s="2" t="s">
        <v>24</v>
      </c>
      <c r="F562" s="2" t="str">
        <f t="shared" ref="F562" si="570">$R$1</f>
        <v>LEFT:100</v>
      </c>
      <c r="G562" s="2" t="s">
        <v>24</v>
      </c>
      <c r="H562" s="2" t="str">
        <f t="shared" ref="H562" si="571">$R$1</f>
        <v>LEFT:100</v>
      </c>
      <c r="I562" s="2" t="s">
        <v>24</v>
      </c>
      <c r="J562" s="2" t="str">
        <f t="shared" ref="J562" si="572">$R$1</f>
        <v>LEFT:100</v>
      </c>
      <c r="K562" s="2" t="s">
        <v>24</v>
      </c>
      <c r="L562" s="2" t="str">
        <f t="shared" ref="L562" si="573">$R$1</f>
        <v>LEFT:100</v>
      </c>
      <c r="M562" s="2" t="s">
        <v>24</v>
      </c>
      <c r="N562" s="2" t="str">
        <f t="shared" ref="N562" si="574">$R$1</f>
        <v>LEFT:100</v>
      </c>
      <c r="O562" t="s">
        <v>24</v>
      </c>
      <c r="P562" t="s">
        <v>138</v>
      </c>
      <c r="Q562" s="4" t="s">
        <v>44</v>
      </c>
      <c r="R562" s="12" t="str">
        <f>INDEX(AF:AF,W560+1)</f>
        <v>白</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|色|白|レアリティ||マナコスト||</v>
      </c>
      <c r="B563" t="s">
        <v>165</v>
      </c>
      <c r="C563" t="s">
        <v>24</v>
      </c>
      <c r="D563" s="1" t="s">
        <v>5</v>
      </c>
      <c r="E563" t="s">
        <v>24</v>
      </c>
      <c r="F563" t="str">
        <f t="shared" ref="F563:F564" si="575">IF(R562=0,"",R562)</f>
        <v>白</v>
      </c>
      <c r="G563" t="s">
        <v>24</v>
      </c>
      <c r="H563" s="1" t="s">
        <v>6</v>
      </c>
      <c r="I563" t="s">
        <v>24</v>
      </c>
      <c r="J563" t="str">
        <f t="shared" ref="J563:J564" si="576">IF(T562=0,"",T562)</f>
        <v/>
      </c>
      <c r="K563" t="s">
        <v>24</v>
      </c>
      <c r="L563" s="1" t="s">
        <v>8</v>
      </c>
      <c r="M563" t="s">
        <v>24</v>
      </c>
      <c r="N563" t="str">
        <f t="shared" ref="N563:N564" si="577">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5"/>
        <v/>
      </c>
      <c r="G564" t="s">
        <v>24</v>
      </c>
      <c r="H564" s="1" t="s">
        <v>11</v>
      </c>
      <c r="I564" t="s">
        <v>24</v>
      </c>
      <c r="J564" t="str">
        <f t="shared" si="576"/>
        <v/>
      </c>
      <c r="K564" t="s">
        <v>24</v>
      </c>
      <c r="L564" t="str">
        <f t="shared" ref="L564" si="578">IF(U563=0,"",U563)</f>
        <v/>
      </c>
      <c r="M564" t="s">
        <v>24</v>
      </c>
      <c r="N564" t="str">
        <f t="shared" si="577"/>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9">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80">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81">IF(R566=0,"",R566)</f>
        <v/>
      </c>
      <c r="I567" t="s">
        <v>24</v>
      </c>
      <c r="J567" t="s">
        <v>14</v>
      </c>
      <c r="K567" t="s">
        <v>24</v>
      </c>
      <c r="L567" t="s">
        <v>4</v>
      </c>
      <c r="M567" t="s">
        <v>24</v>
      </c>
      <c r="N567" t="str">
        <f t="shared" ref="N567" si="582">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83">CONCATENATE(C569,D569,E569,F569,G569,H569,I569,J569,K569,L569,M569,N569,O569,P569)</f>
        <v>*情報</v>
      </c>
      <c r="B569" t="s">
        <v>165</v>
      </c>
      <c r="C569" t="s">
        <v>865</v>
      </c>
      <c r="R569"/>
      <c r="S569"/>
      <c r="T569"/>
      <c r="U569"/>
      <c r="V569"/>
      <c r="AC569" s="5"/>
      <c r="AD569" s="5"/>
      <c r="BA569" s="31" t="s">
        <v>165</v>
      </c>
    </row>
    <row r="570" spans="1:53" x14ac:dyDescent="0.15">
      <c r="A570" t="str">
        <f t="shared" si="583"/>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93"/>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4">$Q$1</f>
        <v>LEFT:80</v>
      </c>
      <c r="E577" s="2" t="s">
        <v>24</v>
      </c>
      <c r="F577" s="2" t="str">
        <f t="shared" ref="F577" si="585">$R$1</f>
        <v>LEFT:100</v>
      </c>
      <c r="G577" s="2" t="s">
        <v>24</v>
      </c>
      <c r="H577" s="2" t="str">
        <f t="shared" ref="H577" si="586">$R$1</f>
        <v>LEFT:100</v>
      </c>
      <c r="I577" s="2" t="s">
        <v>24</v>
      </c>
      <c r="J577" s="2" t="str">
        <f t="shared" ref="J577" si="587">$R$1</f>
        <v>LEFT:100</v>
      </c>
      <c r="K577" s="2" t="s">
        <v>24</v>
      </c>
      <c r="L577" s="2" t="str">
        <f t="shared" ref="L577" si="588">$R$1</f>
        <v>LEFT:100</v>
      </c>
      <c r="M577" s="2" t="s">
        <v>24</v>
      </c>
      <c r="N577" s="2" t="str">
        <f t="shared" ref="N577" si="589">$R$1</f>
        <v>LEFT:100</v>
      </c>
      <c r="O577" t="s">
        <v>24</v>
      </c>
      <c r="P577" t="s">
        <v>138</v>
      </c>
      <c r="Q577" s="4" t="s">
        <v>44</v>
      </c>
      <c r="R577" s="12" t="str">
        <f>INDEX(AF:AF,W575+1)</f>
        <v>白</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|色|白|レアリティ||マナコスト||</v>
      </c>
      <c r="B578" t="s">
        <v>165</v>
      </c>
      <c r="C578" t="s">
        <v>24</v>
      </c>
      <c r="D578" s="1" t="s">
        <v>5</v>
      </c>
      <c r="E578" t="s">
        <v>24</v>
      </c>
      <c r="F578" t="str">
        <f t="shared" ref="F578:F579" si="590">IF(R577=0,"",R577)</f>
        <v>白</v>
      </c>
      <c r="G578" t="s">
        <v>24</v>
      </c>
      <c r="H578" s="1" t="s">
        <v>6</v>
      </c>
      <c r="I578" t="s">
        <v>24</v>
      </c>
      <c r="J578" t="str">
        <f t="shared" ref="J578:J579" si="591">IF(T577=0,"",T577)</f>
        <v/>
      </c>
      <c r="K578" t="s">
        <v>24</v>
      </c>
      <c r="L578" s="1" t="s">
        <v>8</v>
      </c>
      <c r="M578" t="s">
        <v>24</v>
      </c>
      <c r="N578" t="str">
        <f t="shared" ref="N578:N579" si="592">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90"/>
        <v/>
      </c>
      <c r="G579" t="s">
        <v>24</v>
      </c>
      <c r="H579" s="1" t="s">
        <v>11</v>
      </c>
      <c r="I579" t="s">
        <v>24</v>
      </c>
      <c r="J579" t="str">
        <f t="shared" si="591"/>
        <v/>
      </c>
      <c r="K579" t="s">
        <v>24</v>
      </c>
      <c r="L579" t="str">
        <f t="shared" ref="L579" si="593">IF(U578=0,"",U578)</f>
        <v/>
      </c>
      <c r="M579" t="s">
        <v>24</v>
      </c>
      <c r="N579" t="str">
        <f t="shared" si="592"/>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4">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5">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6">IF(R581=0,"",R581)</f>
        <v/>
      </c>
      <c r="I582" t="s">
        <v>24</v>
      </c>
      <c r="J582" t="s">
        <v>14</v>
      </c>
      <c r="K582" t="s">
        <v>24</v>
      </c>
      <c r="L582" t="s">
        <v>4</v>
      </c>
      <c r="M582" t="s">
        <v>24</v>
      </c>
      <c r="N582" t="str">
        <f t="shared" ref="N582" si="597">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8">CONCATENATE(C584,D584,E584,F584,G584,H584,I584,J584,K584,L584,M584,N584,O584,P584)</f>
        <v>*情報</v>
      </c>
      <c r="B584" t="s">
        <v>165</v>
      </c>
      <c r="C584" t="s">
        <v>865</v>
      </c>
      <c r="R584"/>
      <c r="S584"/>
      <c r="T584"/>
      <c r="U584"/>
      <c r="V584"/>
      <c r="BA584" s="31" t="s">
        <v>165</v>
      </c>
    </row>
    <row r="585" spans="1:53" x14ac:dyDescent="0.15">
      <c r="A585" t="str">
        <f t="shared" si="598"/>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93"/>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9">$Q$1</f>
        <v>LEFT:80</v>
      </c>
      <c r="E592" s="2" t="s">
        <v>24</v>
      </c>
      <c r="F592" s="2" t="str">
        <f t="shared" ref="F592" si="600">$R$1</f>
        <v>LEFT:100</v>
      </c>
      <c r="G592" s="2" t="s">
        <v>24</v>
      </c>
      <c r="H592" s="2" t="str">
        <f t="shared" ref="H592" si="601">$R$1</f>
        <v>LEFT:100</v>
      </c>
      <c r="I592" s="2" t="s">
        <v>24</v>
      </c>
      <c r="J592" s="2" t="str">
        <f t="shared" ref="J592" si="602">$R$1</f>
        <v>LEFT:100</v>
      </c>
      <c r="K592" s="2" t="s">
        <v>24</v>
      </c>
      <c r="L592" s="2" t="str">
        <f t="shared" ref="L592" si="603">$R$1</f>
        <v>LEFT:100</v>
      </c>
      <c r="M592" s="2" t="s">
        <v>24</v>
      </c>
      <c r="N592" s="2" t="str">
        <f t="shared" ref="N592" si="604">$R$1</f>
        <v>LEFT:100</v>
      </c>
      <c r="O592" t="s">
        <v>24</v>
      </c>
      <c r="P592" t="s">
        <v>138</v>
      </c>
      <c r="Q592" s="4" t="s">
        <v>44</v>
      </c>
      <c r="R592" s="12" t="str">
        <f>INDEX(AF:AF,W590+1)</f>
        <v>白</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|色|白|レアリティ||マナコスト||</v>
      </c>
      <c r="B593" t="s">
        <v>165</v>
      </c>
      <c r="C593" t="s">
        <v>24</v>
      </c>
      <c r="D593" s="1" t="s">
        <v>5</v>
      </c>
      <c r="E593" t="s">
        <v>24</v>
      </c>
      <c r="F593" t="str">
        <f t="shared" ref="F593:F594" si="605">IF(R592=0,"",R592)</f>
        <v>白</v>
      </c>
      <c r="G593" t="s">
        <v>24</v>
      </c>
      <c r="H593" s="1" t="s">
        <v>6</v>
      </c>
      <c r="I593" t="s">
        <v>24</v>
      </c>
      <c r="J593" t="str">
        <f t="shared" ref="J593:J594" si="606">IF(T592=0,"",T592)</f>
        <v/>
      </c>
      <c r="K593" t="s">
        <v>24</v>
      </c>
      <c r="L593" s="1" t="s">
        <v>8</v>
      </c>
      <c r="M593" t="s">
        <v>24</v>
      </c>
      <c r="N593" t="str">
        <f t="shared" ref="N593:N594" si="607">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5"/>
        <v/>
      </c>
      <c r="G594" t="s">
        <v>24</v>
      </c>
      <c r="H594" s="1" t="s">
        <v>11</v>
      </c>
      <c r="I594" t="s">
        <v>24</v>
      </c>
      <c r="J594" t="str">
        <f t="shared" si="606"/>
        <v/>
      </c>
      <c r="K594" t="s">
        <v>24</v>
      </c>
      <c r="L594" t="str">
        <f t="shared" ref="L594" si="608">IF(U593=0,"",U593)</f>
        <v/>
      </c>
      <c r="M594" t="s">
        <v>24</v>
      </c>
      <c r="N594" t="str">
        <f t="shared" si="607"/>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9">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10">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11">IF(R596=0,"",R596)</f>
        <v/>
      </c>
      <c r="I597" t="s">
        <v>24</v>
      </c>
      <c r="J597" t="s">
        <v>14</v>
      </c>
      <c r="K597" t="s">
        <v>24</v>
      </c>
      <c r="L597" t="s">
        <v>4</v>
      </c>
      <c r="M597" t="s">
        <v>24</v>
      </c>
      <c r="N597" t="str">
        <f t="shared" ref="N597" si="612">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13">CONCATENATE(C599,D599,E599,F599,G599,H599,I599,J599,K599,L599,M599,N599,O599,P599)</f>
        <v>*情報</v>
      </c>
      <c r="B599" t="s">
        <v>165</v>
      </c>
      <c r="C599" t="s">
        <v>865</v>
      </c>
      <c r="R599"/>
      <c r="S599"/>
      <c r="T599"/>
      <c r="U599"/>
      <c r="V599"/>
      <c r="BA599" s="31" t="s">
        <v>165</v>
      </c>
    </row>
    <row r="600" spans="1:53" x14ac:dyDescent="0.15">
      <c r="A600" t="str">
        <f t="shared" si="613"/>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4">"*"&amp;R606&amp;"/"&amp;T606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5">$Q$1</f>
        <v>LEFT:80</v>
      </c>
      <c r="E607" s="2" t="s">
        <v>24</v>
      </c>
      <c r="F607" s="2" t="str">
        <f t="shared" ref="F607" si="616">$R$1</f>
        <v>LEFT:100</v>
      </c>
      <c r="G607" s="2" t="s">
        <v>24</v>
      </c>
      <c r="H607" s="2" t="str">
        <f t="shared" ref="H607" si="617">$R$1</f>
        <v>LEFT:100</v>
      </c>
      <c r="I607" s="2" t="s">
        <v>24</v>
      </c>
      <c r="J607" s="2" t="str">
        <f t="shared" ref="J607" si="618">$R$1</f>
        <v>LEFT:100</v>
      </c>
      <c r="K607" s="2" t="s">
        <v>24</v>
      </c>
      <c r="L607" s="2" t="str">
        <f t="shared" ref="L607" si="619">$R$1</f>
        <v>LEFT:100</v>
      </c>
      <c r="M607" s="2" t="s">
        <v>24</v>
      </c>
      <c r="N607" s="2" t="str">
        <f t="shared" ref="N607" si="620">$R$1</f>
        <v>LEFT:100</v>
      </c>
      <c r="O607" t="s">
        <v>24</v>
      </c>
      <c r="P607" t="s">
        <v>138</v>
      </c>
      <c r="Q607" s="4" t="s">
        <v>44</v>
      </c>
      <c r="R607" s="12" t="str">
        <f>INDEX(AF:AF,W605+1)</f>
        <v>白</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|色|白|レアリティ||マナコスト||</v>
      </c>
      <c r="B608" t="s">
        <v>165</v>
      </c>
      <c r="C608" t="s">
        <v>24</v>
      </c>
      <c r="D608" s="1" t="s">
        <v>5</v>
      </c>
      <c r="E608" t="s">
        <v>24</v>
      </c>
      <c r="F608" t="str">
        <f t="shared" ref="F608:F609" si="621">IF(R607=0,"",R607)</f>
        <v>白</v>
      </c>
      <c r="G608" t="s">
        <v>24</v>
      </c>
      <c r="H608" s="1" t="s">
        <v>6</v>
      </c>
      <c r="I608" t="s">
        <v>24</v>
      </c>
      <c r="J608" t="str">
        <f t="shared" ref="J608:J609" si="622">IF(T607=0,"",T607)</f>
        <v/>
      </c>
      <c r="K608" t="s">
        <v>24</v>
      </c>
      <c r="L608" s="1" t="s">
        <v>8</v>
      </c>
      <c r="M608" t="s">
        <v>24</v>
      </c>
      <c r="N608" t="str">
        <f t="shared" ref="N608:N609" si="623">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21"/>
        <v/>
      </c>
      <c r="G609" t="s">
        <v>24</v>
      </c>
      <c r="H609" s="1" t="s">
        <v>11</v>
      </c>
      <c r="I609" t="s">
        <v>24</v>
      </c>
      <c r="J609" t="str">
        <f t="shared" si="622"/>
        <v/>
      </c>
      <c r="K609" t="s">
        <v>24</v>
      </c>
      <c r="L609" t="str">
        <f t="shared" ref="L609" si="624">IF(U608=0,"",U608)</f>
        <v/>
      </c>
      <c r="M609" t="s">
        <v>24</v>
      </c>
      <c r="N609" t="str">
        <f t="shared" si="623"/>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5">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6">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7">IF(R611=0,"",R611)</f>
        <v/>
      </c>
      <c r="I612" t="s">
        <v>24</v>
      </c>
      <c r="J612" t="s">
        <v>14</v>
      </c>
      <c r="K612" t="s">
        <v>24</v>
      </c>
      <c r="L612" t="s">
        <v>4</v>
      </c>
      <c r="M612" t="s">
        <v>24</v>
      </c>
      <c r="N612" t="str">
        <f t="shared" ref="N612" si="628">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9">CONCATENATE(C614,D614,E614,F614,G614,H614,I614,J614,K614,L614,M614,N614,O614,P614)</f>
        <v>*情報</v>
      </c>
      <c r="B614" t="s">
        <v>165</v>
      </c>
      <c r="C614" t="s">
        <v>865</v>
      </c>
      <c r="R614"/>
      <c r="S614"/>
      <c r="T614"/>
      <c r="U614"/>
      <c r="V614"/>
      <c r="BA614" s="31" t="s">
        <v>165</v>
      </c>
    </row>
    <row r="615" spans="1:53" x14ac:dyDescent="0.15">
      <c r="A615" t="str">
        <f t="shared" si="629"/>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4"/>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30">$Q$1</f>
        <v>LEFT:80</v>
      </c>
      <c r="E622" s="2" t="s">
        <v>24</v>
      </c>
      <c r="F622" s="2" t="str">
        <f t="shared" ref="F622" si="631">$R$1</f>
        <v>LEFT:100</v>
      </c>
      <c r="G622" s="2" t="s">
        <v>24</v>
      </c>
      <c r="H622" s="2" t="str">
        <f t="shared" ref="H622" si="632">$R$1</f>
        <v>LEFT:100</v>
      </c>
      <c r="I622" s="2" t="s">
        <v>24</v>
      </c>
      <c r="J622" s="2" t="str">
        <f t="shared" ref="J622" si="633">$R$1</f>
        <v>LEFT:100</v>
      </c>
      <c r="K622" s="2" t="s">
        <v>24</v>
      </c>
      <c r="L622" s="2" t="str">
        <f t="shared" ref="L622" si="634">$R$1</f>
        <v>LEFT:100</v>
      </c>
      <c r="M622" s="2" t="s">
        <v>24</v>
      </c>
      <c r="N622" s="2" t="str">
        <f t="shared" ref="N622" si="635">$R$1</f>
        <v>LEFT:100</v>
      </c>
      <c r="O622" t="s">
        <v>24</v>
      </c>
      <c r="P622" t="s">
        <v>138</v>
      </c>
      <c r="Q622" s="4" t="s">
        <v>44</v>
      </c>
      <c r="R622" s="12" t="str">
        <f>INDEX(AF:AF,W620+1)</f>
        <v>白</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|色|白|レアリティ||マナコスト||</v>
      </c>
      <c r="B623" t="s">
        <v>165</v>
      </c>
      <c r="C623" t="s">
        <v>24</v>
      </c>
      <c r="D623" s="1" t="s">
        <v>5</v>
      </c>
      <c r="E623" t="s">
        <v>24</v>
      </c>
      <c r="F623" t="str">
        <f t="shared" ref="F623:F624" si="636">IF(R622=0,"",R622)</f>
        <v>白</v>
      </c>
      <c r="G623" t="s">
        <v>24</v>
      </c>
      <c r="H623" s="1" t="s">
        <v>6</v>
      </c>
      <c r="I623" t="s">
        <v>24</v>
      </c>
      <c r="J623" t="str">
        <f t="shared" ref="J623:J624" si="637">IF(T622=0,"",T622)</f>
        <v/>
      </c>
      <c r="K623" t="s">
        <v>24</v>
      </c>
      <c r="L623" s="1" t="s">
        <v>8</v>
      </c>
      <c r="M623" t="s">
        <v>24</v>
      </c>
      <c r="N623" t="str">
        <f t="shared" ref="N623:N624" si="638">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6"/>
        <v/>
      </c>
      <c r="G624" t="s">
        <v>24</v>
      </c>
      <c r="H624" s="1" t="s">
        <v>11</v>
      </c>
      <c r="I624" t="s">
        <v>24</v>
      </c>
      <c r="J624" t="str">
        <f t="shared" si="637"/>
        <v/>
      </c>
      <c r="K624" t="s">
        <v>24</v>
      </c>
      <c r="L624" t="str">
        <f t="shared" ref="L624" si="639">IF(U623=0,"",U623)</f>
        <v/>
      </c>
      <c r="M624" t="s">
        <v>24</v>
      </c>
      <c r="N624" t="str">
        <f t="shared" si="638"/>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40">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41">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42">IF(R626=0,"",R626)</f>
        <v/>
      </c>
      <c r="I627" t="s">
        <v>24</v>
      </c>
      <c r="J627" t="s">
        <v>14</v>
      </c>
      <c r="K627" t="s">
        <v>24</v>
      </c>
      <c r="L627" t="s">
        <v>4</v>
      </c>
      <c r="M627" t="s">
        <v>24</v>
      </c>
      <c r="N627" t="str">
        <f t="shared" ref="N627" si="643">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4">CONCATENATE(C629,D629,E629,F629,G629,H629,I629,J629,K629,L629,M629,N629,O629,P629)</f>
        <v>*情報</v>
      </c>
      <c r="B629" t="s">
        <v>165</v>
      </c>
      <c r="C629" t="s">
        <v>865</v>
      </c>
      <c r="R629"/>
      <c r="S629"/>
      <c r="T629"/>
      <c r="U629"/>
      <c r="V629"/>
      <c r="AC629" s="5"/>
      <c r="AD629" s="5"/>
      <c r="BA629" s="31" t="s">
        <v>165</v>
      </c>
    </row>
    <row r="630" spans="1:53" x14ac:dyDescent="0.15">
      <c r="A630" t="str">
        <f t="shared" si="644"/>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4"/>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5">$Q$1</f>
        <v>LEFT:80</v>
      </c>
      <c r="E637" s="2" t="s">
        <v>24</v>
      </c>
      <c r="F637" s="2" t="str">
        <f t="shared" ref="F637" si="646">$R$1</f>
        <v>LEFT:100</v>
      </c>
      <c r="G637" s="2" t="s">
        <v>24</v>
      </c>
      <c r="H637" s="2" t="str">
        <f t="shared" ref="H637" si="647">$R$1</f>
        <v>LEFT:100</v>
      </c>
      <c r="I637" s="2" t="s">
        <v>24</v>
      </c>
      <c r="J637" s="2" t="str">
        <f t="shared" ref="J637" si="648">$R$1</f>
        <v>LEFT:100</v>
      </c>
      <c r="K637" s="2" t="s">
        <v>24</v>
      </c>
      <c r="L637" s="2" t="str">
        <f t="shared" ref="L637" si="649">$R$1</f>
        <v>LEFT:100</v>
      </c>
      <c r="M637" s="2" t="s">
        <v>24</v>
      </c>
      <c r="N637" s="2" t="str">
        <f t="shared" ref="N637" si="650">$R$1</f>
        <v>LEFT:100</v>
      </c>
      <c r="O637" t="s">
        <v>24</v>
      </c>
      <c r="P637" t="s">
        <v>138</v>
      </c>
      <c r="Q637" s="4" t="s">
        <v>44</v>
      </c>
      <c r="R637" s="12" t="str">
        <f>INDEX(AF:AF,W635+1)</f>
        <v>白</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|色|白|レアリティ||マナコスト||</v>
      </c>
      <c r="B638" t="s">
        <v>165</v>
      </c>
      <c r="C638" t="s">
        <v>24</v>
      </c>
      <c r="D638" s="1" t="s">
        <v>5</v>
      </c>
      <c r="E638" t="s">
        <v>24</v>
      </c>
      <c r="F638" t="str">
        <f t="shared" ref="F638:F639" si="651">IF(R637=0,"",R637)</f>
        <v>白</v>
      </c>
      <c r="G638" t="s">
        <v>24</v>
      </c>
      <c r="H638" s="1" t="s">
        <v>6</v>
      </c>
      <c r="I638" t="s">
        <v>24</v>
      </c>
      <c r="J638" t="str">
        <f t="shared" ref="J638:J639" si="652">IF(T637=0,"",T637)</f>
        <v/>
      </c>
      <c r="K638" t="s">
        <v>24</v>
      </c>
      <c r="L638" s="1" t="s">
        <v>8</v>
      </c>
      <c r="M638" t="s">
        <v>24</v>
      </c>
      <c r="N638" t="str">
        <f t="shared" ref="N638:N639" si="653">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51"/>
        <v/>
      </c>
      <c r="G639" t="s">
        <v>24</v>
      </c>
      <c r="H639" s="1" t="s">
        <v>11</v>
      </c>
      <c r="I639" t="s">
        <v>24</v>
      </c>
      <c r="J639" t="str">
        <f t="shared" si="652"/>
        <v/>
      </c>
      <c r="K639" t="s">
        <v>24</v>
      </c>
      <c r="L639" t="str">
        <f t="shared" ref="L639" si="654">IF(U638=0,"",U638)</f>
        <v/>
      </c>
      <c r="M639" t="s">
        <v>24</v>
      </c>
      <c r="N639" t="str">
        <f t="shared" si="653"/>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5">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6">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7">IF(R641=0,"",R641)</f>
        <v/>
      </c>
      <c r="I642" t="s">
        <v>24</v>
      </c>
      <c r="J642" t="s">
        <v>14</v>
      </c>
      <c r="K642" t="s">
        <v>24</v>
      </c>
      <c r="L642" t="s">
        <v>4</v>
      </c>
      <c r="M642" t="s">
        <v>24</v>
      </c>
      <c r="N642" t="str">
        <f t="shared" ref="N642" si="658">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9">CONCATENATE(C644,D644,E644,F644,G644,H644,I644,J644,K644,L644,M644,N644,O644,P644)</f>
        <v>*情報</v>
      </c>
      <c r="B644" t="s">
        <v>165</v>
      </c>
      <c r="C644" t="s">
        <v>865</v>
      </c>
      <c r="R644"/>
      <c r="S644"/>
      <c r="T644"/>
      <c r="U644"/>
      <c r="V644"/>
      <c r="AC644" s="16"/>
      <c r="AD644" s="16"/>
      <c r="BA644" s="31" t="s">
        <v>165</v>
      </c>
    </row>
    <row r="645" spans="1:53" x14ac:dyDescent="0.15">
      <c r="A645" t="str">
        <f t="shared" si="659"/>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4"/>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60">$Q$1</f>
        <v>LEFT:80</v>
      </c>
      <c r="E652" s="2" t="s">
        <v>24</v>
      </c>
      <c r="F652" s="2" t="str">
        <f t="shared" ref="F652" si="661">$R$1</f>
        <v>LEFT:100</v>
      </c>
      <c r="G652" s="2" t="s">
        <v>24</v>
      </c>
      <c r="H652" s="2" t="str">
        <f t="shared" ref="H652" si="662">$R$1</f>
        <v>LEFT:100</v>
      </c>
      <c r="I652" s="2" t="s">
        <v>24</v>
      </c>
      <c r="J652" s="2" t="str">
        <f t="shared" ref="J652" si="663">$R$1</f>
        <v>LEFT:100</v>
      </c>
      <c r="K652" s="2" t="s">
        <v>24</v>
      </c>
      <c r="L652" s="2" t="str">
        <f t="shared" ref="L652" si="664">$R$1</f>
        <v>LEFT:100</v>
      </c>
      <c r="M652" s="2" t="s">
        <v>24</v>
      </c>
      <c r="N652" s="2" t="str">
        <f t="shared" ref="N652" si="665">$R$1</f>
        <v>LEFT:100</v>
      </c>
      <c r="O652" t="s">
        <v>24</v>
      </c>
      <c r="P652" t="s">
        <v>138</v>
      </c>
      <c r="Q652" s="4" t="s">
        <v>44</v>
      </c>
      <c r="R652" s="12" t="str">
        <f>INDEX(AF:AF,W650+1)</f>
        <v>白</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|色|白|レアリティ||マナコスト||</v>
      </c>
      <c r="B653" t="s">
        <v>165</v>
      </c>
      <c r="C653" t="s">
        <v>24</v>
      </c>
      <c r="D653" s="1" t="s">
        <v>5</v>
      </c>
      <c r="E653" t="s">
        <v>24</v>
      </c>
      <c r="F653" t="str">
        <f t="shared" ref="F653:F654" si="666">IF(R652=0,"",R652)</f>
        <v>白</v>
      </c>
      <c r="G653" t="s">
        <v>24</v>
      </c>
      <c r="H653" s="1" t="s">
        <v>6</v>
      </c>
      <c r="I653" t="s">
        <v>24</v>
      </c>
      <c r="J653" t="str">
        <f t="shared" ref="J653:J654" si="667">IF(T652=0,"",T652)</f>
        <v/>
      </c>
      <c r="K653" t="s">
        <v>24</v>
      </c>
      <c r="L653" s="1" t="s">
        <v>8</v>
      </c>
      <c r="M653" t="s">
        <v>24</v>
      </c>
      <c r="N653" t="str">
        <f t="shared" ref="N653:N654" si="668">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6"/>
        <v/>
      </c>
      <c r="G654" t="s">
        <v>24</v>
      </c>
      <c r="H654" s="1" t="s">
        <v>11</v>
      </c>
      <c r="I654" t="s">
        <v>24</v>
      </c>
      <c r="J654" t="str">
        <f t="shared" si="667"/>
        <v/>
      </c>
      <c r="K654" t="s">
        <v>24</v>
      </c>
      <c r="L654" t="str">
        <f t="shared" ref="L654" si="669">IF(U653=0,"",U653)</f>
        <v/>
      </c>
      <c r="M654" t="s">
        <v>24</v>
      </c>
      <c r="N654" t="str">
        <f t="shared" si="668"/>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70">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71">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72">IF(R656=0,"",R656)</f>
        <v/>
      </c>
      <c r="I657" t="s">
        <v>24</v>
      </c>
      <c r="J657" t="s">
        <v>14</v>
      </c>
      <c r="K657" t="s">
        <v>24</v>
      </c>
      <c r="L657" t="s">
        <v>4</v>
      </c>
      <c r="M657" t="s">
        <v>24</v>
      </c>
      <c r="N657" t="str">
        <f t="shared" ref="N657" si="673">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4">CONCATENATE(C659,D659,E659,F659,G659,H659,I659,J659,K659,L659,M659,N659,O659,P659)</f>
        <v>*情報</v>
      </c>
      <c r="B659" t="s">
        <v>165</v>
      </c>
      <c r="C659" t="s">
        <v>865</v>
      </c>
      <c r="R659"/>
      <c r="S659"/>
      <c r="T659"/>
      <c r="U659"/>
      <c r="V659"/>
    </row>
    <row r="660" spans="1:27" x14ac:dyDescent="0.15">
      <c r="A660" t="str">
        <f t="shared" si="674"/>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4"/>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5">$Q$1</f>
        <v>LEFT:80</v>
      </c>
      <c r="E667" s="2" t="s">
        <v>24</v>
      </c>
      <c r="F667" s="2" t="str">
        <f t="shared" ref="F667" si="676">$R$1</f>
        <v>LEFT:100</v>
      </c>
      <c r="G667" s="2" t="s">
        <v>24</v>
      </c>
      <c r="H667" s="2" t="str">
        <f t="shared" ref="H667" si="677">$R$1</f>
        <v>LEFT:100</v>
      </c>
      <c r="I667" s="2" t="s">
        <v>24</v>
      </c>
      <c r="J667" s="2" t="str">
        <f t="shared" ref="J667" si="678">$R$1</f>
        <v>LEFT:100</v>
      </c>
      <c r="K667" s="2" t="s">
        <v>24</v>
      </c>
      <c r="L667" s="2" t="str">
        <f t="shared" ref="L667" si="679">$R$1</f>
        <v>LEFT:100</v>
      </c>
      <c r="M667" s="2" t="s">
        <v>24</v>
      </c>
      <c r="N667" s="2" t="str">
        <f t="shared" ref="N667" si="680">$R$1</f>
        <v>LEFT:100</v>
      </c>
      <c r="O667" t="s">
        <v>24</v>
      </c>
      <c r="P667" t="s">
        <v>138</v>
      </c>
      <c r="Q667" s="4" t="s">
        <v>44</v>
      </c>
      <c r="R667" s="12" t="str">
        <f>INDEX(AF:AF,W665+1)</f>
        <v>白</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|色|白|レアリティ||マナコスト||</v>
      </c>
      <c r="B668" t="s">
        <v>165</v>
      </c>
      <c r="C668" t="s">
        <v>24</v>
      </c>
      <c r="D668" s="1" t="s">
        <v>5</v>
      </c>
      <c r="E668" t="s">
        <v>24</v>
      </c>
      <c r="F668" t="str">
        <f t="shared" ref="F668:F669" si="681">IF(R667=0,"",R667)</f>
        <v>白</v>
      </c>
      <c r="G668" t="s">
        <v>24</v>
      </c>
      <c r="H668" s="1" t="s">
        <v>6</v>
      </c>
      <c r="I668" t="s">
        <v>24</v>
      </c>
      <c r="J668" t="str">
        <f t="shared" ref="J668:J669" si="682">IF(T667=0,"",T667)</f>
        <v/>
      </c>
      <c r="K668" t="s">
        <v>24</v>
      </c>
      <c r="L668" s="1" t="s">
        <v>8</v>
      </c>
      <c r="M668" t="s">
        <v>24</v>
      </c>
      <c r="N668" t="str">
        <f t="shared" ref="N668:N669" si="683">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81"/>
        <v/>
      </c>
      <c r="G669" t="s">
        <v>24</v>
      </c>
      <c r="H669" s="1" t="s">
        <v>11</v>
      </c>
      <c r="I669" t="s">
        <v>24</v>
      </c>
      <c r="J669" t="str">
        <f t="shared" si="682"/>
        <v/>
      </c>
      <c r="K669" t="s">
        <v>24</v>
      </c>
      <c r="L669" t="str">
        <f t="shared" ref="L669" si="684">IF(U668=0,"",U668)</f>
        <v/>
      </c>
      <c r="M669" t="s">
        <v>24</v>
      </c>
      <c r="N669" t="str">
        <f t="shared" si="683"/>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5">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6">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7">IF(R671=0,"",R671)</f>
        <v/>
      </c>
      <c r="I672" t="s">
        <v>24</v>
      </c>
      <c r="J672" t="s">
        <v>14</v>
      </c>
      <c r="K672" t="s">
        <v>24</v>
      </c>
      <c r="L672" t="s">
        <v>4</v>
      </c>
      <c r="M672" t="s">
        <v>24</v>
      </c>
      <c r="N672" t="str">
        <f t="shared" ref="N672" si="688">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9">CONCATENATE(C674,D674,E674,F674,G674,H674,I674,J674,K674,L674,M674,N674,O674,P674)</f>
        <v>*情報</v>
      </c>
      <c r="B674" t="s">
        <v>165</v>
      </c>
      <c r="C674" t="s">
        <v>865</v>
      </c>
      <c r="R674"/>
      <c r="S674"/>
      <c r="T674"/>
      <c r="U674"/>
      <c r="V674"/>
    </row>
    <row r="675" spans="1:27" x14ac:dyDescent="0.15">
      <c r="A675" t="str">
        <f t="shared" si="689"/>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4"/>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90">$Q$1</f>
        <v>LEFT:80</v>
      </c>
      <c r="E682" s="2" t="s">
        <v>24</v>
      </c>
      <c r="F682" s="2" t="str">
        <f t="shared" ref="F682" si="691">$R$1</f>
        <v>LEFT:100</v>
      </c>
      <c r="G682" s="2" t="s">
        <v>24</v>
      </c>
      <c r="H682" s="2" t="str">
        <f t="shared" ref="H682" si="692">$R$1</f>
        <v>LEFT:100</v>
      </c>
      <c r="I682" s="2" t="s">
        <v>24</v>
      </c>
      <c r="J682" s="2" t="str">
        <f t="shared" ref="J682" si="693">$R$1</f>
        <v>LEFT:100</v>
      </c>
      <c r="K682" s="2" t="s">
        <v>24</v>
      </c>
      <c r="L682" s="2" t="str">
        <f t="shared" ref="L682" si="694">$R$1</f>
        <v>LEFT:100</v>
      </c>
      <c r="M682" s="2" t="s">
        <v>24</v>
      </c>
      <c r="N682" s="2" t="str">
        <f t="shared" ref="N682" si="695">$R$1</f>
        <v>LEFT:100</v>
      </c>
      <c r="O682" t="s">
        <v>24</v>
      </c>
      <c r="P682" t="s">
        <v>138</v>
      </c>
      <c r="Q682" s="4" t="s">
        <v>44</v>
      </c>
      <c r="R682" s="12" t="str">
        <f>INDEX(AF:AF,W680+1)</f>
        <v>白</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|色|白|レアリティ||マナコスト||</v>
      </c>
      <c r="B683" t="s">
        <v>165</v>
      </c>
      <c r="C683" t="s">
        <v>24</v>
      </c>
      <c r="D683" s="1" t="s">
        <v>5</v>
      </c>
      <c r="E683" t="s">
        <v>24</v>
      </c>
      <c r="F683" t="str">
        <f t="shared" ref="F683:F684" si="696">IF(R682=0,"",R682)</f>
        <v>白</v>
      </c>
      <c r="G683" t="s">
        <v>24</v>
      </c>
      <c r="H683" s="1" t="s">
        <v>6</v>
      </c>
      <c r="I683" t="s">
        <v>24</v>
      </c>
      <c r="J683" t="str">
        <f t="shared" ref="J683:J684" si="697">IF(T682=0,"",T682)</f>
        <v/>
      </c>
      <c r="K683" t="s">
        <v>24</v>
      </c>
      <c r="L683" s="1" t="s">
        <v>8</v>
      </c>
      <c r="M683" t="s">
        <v>24</v>
      </c>
      <c r="N683" t="str">
        <f t="shared" ref="N683:N684" si="698">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6"/>
        <v/>
      </c>
      <c r="G684" t="s">
        <v>24</v>
      </c>
      <c r="H684" s="1" t="s">
        <v>11</v>
      </c>
      <c r="I684" t="s">
        <v>24</v>
      </c>
      <c r="J684" t="str">
        <f t="shared" si="697"/>
        <v/>
      </c>
      <c r="K684" t="s">
        <v>24</v>
      </c>
      <c r="L684" t="str">
        <f t="shared" ref="L684" si="699">IF(U683=0,"",U683)</f>
        <v/>
      </c>
      <c r="M684" t="s">
        <v>24</v>
      </c>
      <c r="N684" t="str">
        <f t="shared" si="698"/>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700">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701">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702">IF(R686=0,"",R686)</f>
        <v/>
      </c>
      <c r="I687" t="s">
        <v>24</v>
      </c>
      <c r="J687" t="s">
        <v>14</v>
      </c>
      <c r="K687" t="s">
        <v>24</v>
      </c>
      <c r="L687" t="s">
        <v>4</v>
      </c>
      <c r="M687" t="s">
        <v>24</v>
      </c>
      <c r="N687" t="str">
        <f t="shared" ref="N687" si="703">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4">CONCATENATE(C689,D689,E689,F689,G689,H689,I689,J689,K689,L689,M689,N689,O689,P689)</f>
        <v>*情報</v>
      </c>
      <c r="B689" t="s">
        <v>165</v>
      </c>
      <c r="C689" t="s">
        <v>865</v>
      </c>
      <c r="R689"/>
      <c r="S689"/>
      <c r="T689"/>
      <c r="U689"/>
      <c r="V689"/>
    </row>
    <row r="690" spans="1:27" x14ac:dyDescent="0.15">
      <c r="A690" t="str">
        <f t="shared" si="704"/>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4"/>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5">$Q$1</f>
        <v>LEFT:80</v>
      </c>
      <c r="E697" s="2" t="s">
        <v>24</v>
      </c>
      <c r="F697" s="2" t="str">
        <f t="shared" ref="F697" si="706">$R$1</f>
        <v>LEFT:100</v>
      </c>
      <c r="G697" s="2" t="s">
        <v>24</v>
      </c>
      <c r="H697" s="2" t="str">
        <f t="shared" ref="H697" si="707">$R$1</f>
        <v>LEFT:100</v>
      </c>
      <c r="I697" s="2" t="s">
        <v>24</v>
      </c>
      <c r="J697" s="2" t="str">
        <f t="shared" ref="J697" si="708">$R$1</f>
        <v>LEFT:100</v>
      </c>
      <c r="K697" s="2" t="s">
        <v>24</v>
      </c>
      <c r="L697" s="2" t="str">
        <f t="shared" ref="L697" si="709">$R$1</f>
        <v>LEFT:100</v>
      </c>
      <c r="M697" s="2" t="s">
        <v>24</v>
      </c>
      <c r="N697" s="2" t="str">
        <f t="shared" ref="N697" si="710">$R$1</f>
        <v>LEFT:100</v>
      </c>
      <c r="O697" t="s">
        <v>24</v>
      </c>
      <c r="P697" t="s">
        <v>138</v>
      </c>
      <c r="Q697" s="4" t="s">
        <v>44</v>
      </c>
      <c r="R697" s="12" t="str">
        <f>INDEX(AF:AF,W695+1)</f>
        <v>白</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|色|白|レアリティ||マナコスト||</v>
      </c>
      <c r="B698" t="s">
        <v>165</v>
      </c>
      <c r="C698" t="s">
        <v>24</v>
      </c>
      <c r="D698" s="1" t="s">
        <v>5</v>
      </c>
      <c r="E698" t="s">
        <v>24</v>
      </c>
      <c r="F698" t="str">
        <f t="shared" ref="F698:F699" si="711">IF(R697=0,"",R697)</f>
        <v>白</v>
      </c>
      <c r="G698" t="s">
        <v>24</v>
      </c>
      <c r="H698" s="1" t="s">
        <v>6</v>
      </c>
      <c r="I698" t="s">
        <v>24</v>
      </c>
      <c r="J698" t="str">
        <f t="shared" ref="J698:J699" si="712">IF(T697=0,"",T697)</f>
        <v/>
      </c>
      <c r="K698" t="s">
        <v>24</v>
      </c>
      <c r="L698" s="1" t="s">
        <v>8</v>
      </c>
      <c r="M698" t="s">
        <v>24</v>
      </c>
      <c r="N698" t="str">
        <f t="shared" ref="N698:N699" si="713">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11"/>
        <v/>
      </c>
      <c r="G699" t="s">
        <v>24</v>
      </c>
      <c r="H699" s="1" t="s">
        <v>11</v>
      </c>
      <c r="I699" t="s">
        <v>24</v>
      </c>
      <c r="J699" t="str">
        <f t="shared" si="712"/>
        <v/>
      </c>
      <c r="K699" t="s">
        <v>24</v>
      </c>
      <c r="L699" t="str">
        <f t="shared" ref="L699" si="714">IF(U698=0,"",U698)</f>
        <v/>
      </c>
      <c r="M699" t="s">
        <v>24</v>
      </c>
      <c r="N699" t="str">
        <f t="shared" si="713"/>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5">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6">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7">IF(R701=0,"",R701)</f>
        <v/>
      </c>
      <c r="I702" t="s">
        <v>24</v>
      </c>
      <c r="J702" t="s">
        <v>14</v>
      </c>
      <c r="K702" t="s">
        <v>24</v>
      </c>
      <c r="L702" t="s">
        <v>4</v>
      </c>
      <c r="M702" t="s">
        <v>24</v>
      </c>
      <c r="N702" t="str">
        <f t="shared" ref="N702" si="718">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9">CONCATENATE(C704,D704,E704,F704,G704,H704,I704,J704,K704,L704,M704,N704,O704,P704)</f>
        <v>*情報</v>
      </c>
      <c r="B704" t="s">
        <v>165</v>
      </c>
      <c r="C704" t="s">
        <v>865</v>
      </c>
      <c r="R704"/>
      <c r="S704"/>
      <c r="T704"/>
      <c r="U704"/>
      <c r="V704"/>
    </row>
    <row r="705" spans="1:27" x14ac:dyDescent="0.15">
      <c r="A705" t="str">
        <f t="shared" si="719"/>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4"/>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20">$Q$1</f>
        <v>LEFT:80</v>
      </c>
      <c r="E712" s="2" t="s">
        <v>24</v>
      </c>
      <c r="F712" s="2" t="str">
        <f t="shared" ref="F712" si="721">$R$1</f>
        <v>LEFT:100</v>
      </c>
      <c r="G712" s="2" t="s">
        <v>24</v>
      </c>
      <c r="H712" s="2" t="str">
        <f t="shared" ref="H712" si="722">$R$1</f>
        <v>LEFT:100</v>
      </c>
      <c r="I712" s="2" t="s">
        <v>24</v>
      </c>
      <c r="J712" s="2" t="str">
        <f t="shared" ref="J712" si="723">$R$1</f>
        <v>LEFT:100</v>
      </c>
      <c r="K712" s="2" t="s">
        <v>24</v>
      </c>
      <c r="L712" s="2" t="str">
        <f t="shared" ref="L712" si="724">$R$1</f>
        <v>LEFT:100</v>
      </c>
      <c r="M712" s="2" t="s">
        <v>24</v>
      </c>
      <c r="N712" s="2" t="str">
        <f t="shared" ref="N712" si="725">$R$1</f>
        <v>LEFT:100</v>
      </c>
      <c r="O712" t="s">
        <v>24</v>
      </c>
      <c r="P712" t="s">
        <v>138</v>
      </c>
      <c r="Q712" s="4" t="s">
        <v>44</v>
      </c>
      <c r="R712" s="12" t="str">
        <f>INDEX(AF:AF,W710+1)</f>
        <v>白</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|色|白|レアリティ||マナコスト||</v>
      </c>
      <c r="B713" t="s">
        <v>165</v>
      </c>
      <c r="C713" t="s">
        <v>24</v>
      </c>
      <c r="D713" s="1" t="s">
        <v>5</v>
      </c>
      <c r="E713" t="s">
        <v>24</v>
      </c>
      <c r="F713" t="str">
        <f t="shared" ref="F713:F714" si="726">IF(R712=0,"",R712)</f>
        <v>白</v>
      </c>
      <c r="G713" t="s">
        <v>24</v>
      </c>
      <c r="H713" s="1" t="s">
        <v>6</v>
      </c>
      <c r="I713" t="s">
        <v>24</v>
      </c>
      <c r="J713" t="str">
        <f t="shared" ref="J713:J714" si="727">IF(T712=0,"",T712)</f>
        <v/>
      </c>
      <c r="K713" t="s">
        <v>24</v>
      </c>
      <c r="L713" s="1" t="s">
        <v>8</v>
      </c>
      <c r="M713" t="s">
        <v>24</v>
      </c>
      <c r="N713" t="str">
        <f t="shared" ref="N713:N714" si="728">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6"/>
        <v/>
      </c>
      <c r="G714" t="s">
        <v>24</v>
      </c>
      <c r="H714" s="1" t="s">
        <v>11</v>
      </c>
      <c r="I714" t="s">
        <v>24</v>
      </c>
      <c r="J714" t="str">
        <f t="shared" si="727"/>
        <v/>
      </c>
      <c r="K714" t="s">
        <v>24</v>
      </c>
      <c r="L714" t="str">
        <f t="shared" ref="L714" si="729">IF(U713=0,"",U713)</f>
        <v/>
      </c>
      <c r="M714" t="s">
        <v>24</v>
      </c>
      <c r="N714" t="str">
        <f t="shared" si="728"/>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30">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31">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32">IF(R716=0,"",R716)</f>
        <v/>
      </c>
      <c r="I717" t="s">
        <v>24</v>
      </c>
      <c r="J717" t="s">
        <v>14</v>
      </c>
      <c r="K717" t="s">
        <v>24</v>
      </c>
      <c r="L717" t="s">
        <v>4</v>
      </c>
      <c r="M717" t="s">
        <v>24</v>
      </c>
      <c r="N717" t="str">
        <f t="shared" ref="N717" si="733">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4">CONCATENATE(C719,D719,E719,F719,G719,H719,I719,J719,K719,L719,M719,N719,O719,P719)</f>
        <v>*情報</v>
      </c>
      <c r="B719" t="s">
        <v>165</v>
      </c>
      <c r="C719" t="s">
        <v>865</v>
      </c>
      <c r="R719"/>
      <c r="S719"/>
      <c r="T719"/>
      <c r="U719"/>
      <c r="V719"/>
    </row>
    <row r="720" spans="1:27" x14ac:dyDescent="0.15">
      <c r="A720" t="str">
        <f t="shared" si="734"/>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5">"*"&amp;R726&amp;"/"&amp;T726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6">$Q$1</f>
        <v>LEFT:80</v>
      </c>
      <c r="E727" s="2" t="s">
        <v>24</v>
      </c>
      <c r="F727" s="2" t="str">
        <f t="shared" ref="F727" si="737">$R$1</f>
        <v>LEFT:100</v>
      </c>
      <c r="G727" s="2" t="s">
        <v>24</v>
      </c>
      <c r="H727" s="2" t="str">
        <f t="shared" ref="H727" si="738">$R$1</f>
        <v>LEFT:100</v>
      </c>
      <c r="I727" s="2" t="s">
        <v>24</v>
      </c>
      <c r="J727" s="2" t="str">
        <f t="shared" ref="J727" si="739">$R$1</f>
        <v>LEFT:100</v>
      </c>
      <c r="K727" s="2" t="s">
        <v>24</v>
      </c>
      <c r="L727" s="2" t="str">
        <f t="shared" ref="L727" si="740">$R$1</f>
        <v>LEFT:100</v>
      </c>
      <c r="M727" s="2" t="s">
        <v>24</v>
      </c>
      <c r="N727" s="2" t="str">
        <f t="shared" ref="N727" si="741">$R$1</f>
        <v>LEFT:100</v>
      </c>
      <c r="O727" t="s">
        <v>24</v>
      </c>
      <c r="P727" t="s">
        <v>138</v>
      </c>
      <c r="Q727" s="4" t="s">
        <v>44</v>
      </c>
      <c r="R727" s="12" t="str">
        <f>INDEX(AF:AF,W725+1)</f>
        <v>白</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|色|白|レアリティ||マナコスト||</v>
      </c>
      <c r="B728" t="s">
        <v>165</v>
      </c>
      <c r="C728" t="s">
        <v>24</v>
      </c>
      <c r="D728" s="1" t="s">
        <v>5</v>
      </c>
      <c r="E728" t="s">
        <v>24</v>
      </c>
      <c r="F728" t="str">
        <f t="shared" ref="F728:F729" si="742">IF(R727=0,"",R727)</f>
        <v>白</v>
      </c>
      <c r="G728" t="s">
        <v>24</v>
      </c>
      <c r="H728" s="1" t="s">
        <v>6</v>
      </c>
      <c r="I728" t="s">
        <v>24</v>
      </c>
      <c r="J728" t="str">
        <f t="shared" ref="J728:J729" si="743">IF(T727=0,"",T727)</f>
        <v/>
      </c>
      <c r="K728" t="s">
        <v>24</v>
      </c>
      <c r="L728" s="1" t="s">
        <v>8</v>
      </c>
      <c r="M728" t="s">
        <v>24</v>
      </c>
      <c r="N728" t="str">
        <f t="shared" ref="N728:N729" si="744">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42"/>
        <v/>
      </c>
      <c r="G729" t="s">
        <v>24</v>
      </c>
      <c r="H729" s="1" t="s">
        <v>11</v>
      </c>
      <c r="I729" t="s">
        <v>24</v>
      </c>
      <c r="J729" t="str">
        <f t="shared" si="743"/>
        <v/>
      </c>
      <c r="K729" t="s">
        <v>24</v>
      </c>
      <c r="L729" t="str">
        <f t="shared" ref="L729" si="745">IF(U728=0,"",U728)</f>
        <v/>
      </c>
      <c r="M729" t="s">
        <v>24</v>
      </c>
      <c r="N729" t="str">
        <f t="shared" si="744"/>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6">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7">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8">IF(R731=0,"",R731)</f>
        <v/>
      </c>
      <c r="I732" t="s">
        <v>24</v>
      </c>
      <c r="J732" t="s">
        <v>14</v>
      </c>
      <c r="K732" t="s">
        <v>24</v>
      </c>
      <c r="L732" t="s">
        <v>4</v>
      </c>
      <c r="M732" t="s">
        <v>24</v>
      </c>
      <c r="N732" t="str">
        <f t="shared" ref="N732" si="749">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50">CONCATENATE(C734,D734,E734,F734,G734,H734,I734,J734,K734,L734,M734,N734,O734,P734)</f>
        <v>*情報</v>
      </c>
      <c r="B734" t="s">
        <v>165</v>
      </c>
      <c r="C734" t="s">
        <v>865</v>
      </c>
      <c r="R734"/>
      <c r="S734"/>
      <c r="T734"/>
      <c r="U734"/>
      <c r="V734"/>
    </row>
    <row r="735" spans="1:27" x14ac:dyDescent="0.15">
      <c r="A735" t="str">
        <f t="shared" si="750"/>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5"/>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51">$Q$1</f>
        <v>LEFT:80</v>
      </c>
      <c r="E742" s="2" t="s">
        <v>24</v>
      </c>
      <c r="F742" s="2" t="str">
        <f t="shared" ref="F742" si="752">$R$1</f>
        <v>LEFT:100</v>
      </c>
      <c r="G742" s="2" t="s">
        <v>24</v>
      </c>
      <c r="H742" s="2" t="str">
        <f t="shared" ref="H742" si="753">$R$1</f>
        <v>LEFT:100</v>
      </c>
      <c r="I742" s="2" t="s">
        <v>24</v>
      </c>
      <c r="J742" s="2" t="str">
        <f t="shared" ref="J742" si="754">$R$1</f>
        <v>LEFT:100</v>
      </c>
      <c r="K742" s="2" t="s">
        <v>24</v>
      </c>
      <c r="L742" s="2" t="str">
        <f t="shared" ref="L742" si="755">$R$1</f>
        <v>LEFT:100</v>
      </c>
      <c r="M742" s="2" t="s">
        <v>24</v>
      </c>
      <c r="N742" s="2" t="str">
        <f t="shared" ref="N742" si="756">$R$1</f>
        <v>LEFT:100</v>
      </c>
      <c r="O742" t="s">
        <v>24</v>
      </c>
      <c r="P742" t="s">
        <v>138</v>
      </c>
      <c r="Q742" s="4" t="s">
        <v>44</v>
      </c>
      <c r="R742" s="12" t="str">
        <f>INDEX(AF:AF,W740+1)</f>
        <v>白</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|色|白|レアリティ||マナコスト||</v>
      </c>
      <c r="B743" t="s">
        <v>165</v>
      </c>
      <c r="C743" t="s">
        <v>24</v>
      </c>
      <c r="D743" s="1" t="s">
        <v>5</v>
      </c>
      <c r="E743" t="s">
        <v>24</v>
      </c>
      <c r="F743" t="str">
        <f t="shared" ref="F743:F744" si="757">IF(R742=0,"",R742)</f>
        <v>白</v>
      </c>
      <c r="G743" t="s">
        <v>24</v>
      </c>
      <c r="H743" s="1" t="s">
        <v>6</v>
      </c>
      <c r="I743" t="s">
        <v>24</v>
      </c>
      <c r="J743" t="str">
        <f t="shared" ref="J743:J744" si="758">IF(T742=0,"",T742)</f>
        <v/>
      </c>
      <c r="K743" t="s">
        <v>24</v>
      </c>
      <c r="L743" s="1" t="s">
        <v>8</v>
      </c>
      <c r="M743" t="s">
        <v>24</v>
      </c>
      <c r="N743" t="str">
        <f t="shared" ref="N743:N744" si="759">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7"/>
        <v/>
      </c>
      <c r="G744" t="s">
        <v>24</v>
      </c>
      <c r="H744" s="1" t="s">
        <v>11</v>
      </c>
      <c r="I744" t="s">
        <v>24</v>
      </c>
      <c r="J744" t="str">
        <f t="shared" si="758"/>
        <v/>
      </c>
      <c r="K744" t="s">
        <v>24</v>
      </c>
      <c r="L744" t="str">
        <f t="shared" ref="L744" si="760">IF(U743=0,"",U743)</f>
        <v/>
      </c>
      <c r="M744" t="s">
        <v>24</v>
      </c>
      <c r="N744" t="str">
        <f t="shared" si="759"/>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61">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62">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63">IF(R746=0,"",R746)</f>
        <v/>
      </c>
      <c r="I747" t="s">
        <v>24</v>
      </c>
      <c r="J747" t="s">
        <v>14</v>
      </c>
      <c r="K747" t="s">
        <v>24</v>
      </c>
      <c r="L747" t="s">
        <v>4</v>
      </c>
      <c r="M747" t="s">
        <v>24</v>
      </c>
      <c r="N747" t="str">
        <f t="shared" ref="N747" si="764">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5">CONCATENATE(C749,D749,E749,F749,G749,H749,I749,J749,K749,L749,M749,N749,O749,P749)</f>
        <v>*情報</v>
      </c>
      <c r="B749" t="s">
        <v>165</v>
      </c>
      <c r="C749" t="s">
        <v>865</v>
      </c>
      <c r="R749"/>
      <c r="S749"/>
      <c r="T749"/>
      <c r="U749"/>
      <c r="V749"/>
    </row>
    <row r="750" spans="1:27" x14ac:dyDescent="0.15">
      <c r="A750" t="str">
        <f t="shared" si="765"/>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G2:AG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E754"/>
  <sheetViews>
    <sheetView zoomScale="85" zoomScaleNormal="85" workbookViewId="0">
      <selection activeCell="A6" sqref="A6:A469"/>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866</v>
      </c>
      <c r="AG2" s="8" t="s">
        <v>7</v>
      </c>
      <c r="AH2" s="8">
        <v>14</v>
      </c>
      <c r="AI2" s="8" t="s">
        <v>867</v>
      </c>
      <c r="AJ2" s="8" t="s">
        <v>595</v>
      </c>
      <c r="AK2" s="8" t="s">
        <v>10</v>
      </c>
      <c r="AL2" s="8" t="s">
        <v>783</v>
      </c>
      <c r="AM2" s="8" t="s">
        <v>868</v>
      </c>
      <c r="AN2" s="8"/>
      <c r="AO2" s="8" t="s">
        <v>869</v>
      </c>
      <c r="AP2" s="8"/>
      <c r="AQ2" s="8"/>
      <c r="AR2" s="8"/>
      <c r="AS2" s="8">
        <v>4</v>
      </c>
      <c r="AT2" s="8">
        <v>3</v>
      </c>
      <c r="AU2" s="8" t="str">
        <f>LEFT(AO2,2)</f>
        <v>この</v>
      </c>
      <c r="AV2" s="8" t="str">
        <f>IF(ISERROR(FIND(" ",AO2)),"",MID(AO2,FIND(" ",AO2)+1,2))</f>
        <v/>
      </c>
      <c r="AW2" s="8" t="str">
        <f>IF(LEN(AV2)&gt;1,IF(ISERROR(FIND(" ",AO2,FIND(" ",AO2)+1)),"",MID(AO2,FIND(" ",AO2)+4,2)),"")</f>
        <v/>
      </c>
      <c r="AX2" s="8"/>
      <c r="AY2" s="8" t="str">
        <f>IF(AO2="","",AO2&amp;IF(AP2="","","&amp;br;"&amp;AP2)&amp;IF(AQ2="","","&amp;br;"&amp;AQ2))</f>
        <v>このクリーチャーが戦場に出たとき、宝物を2つ見つける。</v>
      </c>
      <c r="AZ2" s="25" t="str">
        <f>IF(AJ2="","",VLOOKUP(AJ2,BC:BE,3,FALSE))</f>
        <v>When this creature enters the battlefield, find 2 Treasures.</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866</v>
      </c>
      <c r="AG3" s="8" t="s">
        <v>7</v>
      </c>
      <c r="AH3" s="8">
        <v>9</v>
      </c>
      <c r="AI3" s="8" t="s">
        <v>870</v>
      </c>
      <c r="AJ3" s="8" t="s">
        <v>596</v>
      </c>
      <c r="AK3" s="8" t="s">
        <v>10</v>
      </c>
      <c r="AL3" s="8" t="s">
        <v>68</v>
      </c>
      <c r="AM3" s="8" t="s">
        <v>15</v>
      </c>
      <c r="AN3" s="8"/>
      <c r="AO3" s="8" t="s">
        <v>871</v>
      </c>
      <c r="AP3" s="8"/>
      <c r="AQ3" s="8"/>
      <c r="AR3" s="8"/>
      <c r="AS3" s="8">
        <v>3</v>
      </c>
      <c r="AT3" s="8">
        <v>2</v>
      </c>
      <c r="AU3" s="8" t="str">
        <f>LEFT(AO3,2)</f>
        <v>あな</v>
      </c>
      <c r="AV3" s="8" t="str">
        <f>IF(ISERROR(FIND(" ",AO3)),"",MID(AO3,FIND(" ",AO3)+1,2))</f>
        <v/>
      </c>
      <c r="AW3" s="8" t="str">
        <f>IF(LEN(AV3)&gt;1,IF(ISERROR(FIND(" ",AO3,FIND(" ",AO3)+1)),"",MID(AO3,FIND(" ",AO3)+4,2)),"")</f>
        <v/>
      </c>
      <c r="AX3" s="8"/>
      <c r="AY3" s="8" t="str">
        <f>IF(AO3="","",AO3&amp;IF(AP3="","","&amp;br;"&amp;AP3)&amp;IF(AQ3="","","&amp;br;"&amp;AQ3))</f>
        <v>あなたが他のマーフォークをコントロールしている間、このクリーチャーは飛行を得る。</v>
      </c>
      <c r="AZ3" s="25" t="str">
        <f>IF(AJ3="","",VLOOKUP(AJ3,BC:BE,3,FALSE))</f>
        <v>While you control another Merfolk, this creature gains Flying.</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866</v>
      </c>
      <c r="AG4" s="8" t="s">
        <v>7</v>
      </c>
      <c r="AH4" s="8">
        <v>7</v>
      </c>
      <c r="AI4" s="8" t="s">
        <v>872</v>
      </c>
      <c r="AJ4" s="8" t="s">
        <v>597</v>
      </c>
      <c r="AK4" s="8" t="s">
        <v>10</v>
      </c>
      <c r="AL4" s="8" t="s">
        <v>783</v>
      </c>
      <c r="AM4" s="8" t="s">
        <v>868</v>
      </c>
      <c r="AN4" s="8"/>
      <c r="AO4" s="8" t="s">
        <v>873</v>
      </c>
      <c r="AP4" s="8"/>
      <c r="AQ4" s="8"/>
      <c r="AR4" s="8"/>
      <c r="AS4" s="8">
        <v>2</v>
      </c>
      <c r="AT4" s="8">
        <v>3</v>
      </c>
      <c r="AU4" s="8" t="str">
        <f>LEFT(AO4,2)</f>
        <v>この</v>
      </c>
      <c r="AV4" s="8" t="str">
        <f>IF(ISERROR(FIND(" ",AO4)),"",MID(AO4,FIND(" ",AO4)+1,2))</f>
        <v/>
      </c>
      <c r="AW4" s="8" t="str">
        <f>IF(LEN(AV4)&gt;1,IF(ISERROR(FIND(" ",AO4,FIND(" ",AO4)+1)),"",MID(AO4,FIND(" ",AO4)+4,2)),"")</f>
        <v/>
      </c>
      <c r="AX4" s="8"/>
      <c r="AY4" s="8" t="str">
        <f>IF(AO4="","",AO4&amp;IF(AP4="","","&amp;br;"&amp;AP4)&amp;IF(AQ4="","","&amp;br;"&amp;AQ4))</f>
        <v>このクリーチャーが戦場に出たとき、あなたが強襲していた場合、カードを1枚捨てて、カードを1枚引く。</v>
      </c>
      <c r="AZ4" s="25" t="str">
        <f>IF(AJ4="","",VLOOKUP(AJ4,BC:BE,3,FALSE))</f>
        <v>When this creature enters the battlefield, if you Raided, discard a card and draw a card.</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866</v>
      </c>
      <c r="AG5" s="8" t="s">
        <v>7</v>
      </c>
      <c r="AH5" s="8">
        <v>14</v>
      </c>
      <c r="AI5" s="8" t="s">
        <v>874</v>
      </c>
      <c r="AJ5" s="8" t="s">
        <v>598</v>
      </c>
      <c r="AK5" s="8" t="s">
        <v>10</v>
      </c>
      <c r="AL5" s="8" t="s">
        <v>875</v>
      </c>
      <c r="AM5" s="8" t="s">
        <v>868</v>
      </c>
      <c r="AN5" s="8"/>
      <c r="AO5" s="8" t="s">
        <v>811</v>
      </c>
      <c r="AP5" s="8" t="s">
        <v>785</v>
      </c>
      <c r="AQ5" s="8"/>
      <c r="AR5" s="8"/>
      <c r="AS5" s="8">
        <v>2</v>
      </c>
      <c r="AT5" s="8">
        <v>3</v>
      </c>
      <c r="AU5" s="8" t="str">
        <f>LEFT(AO5,2)</f>
        <v>飛行</v>
      </c>
      <c r="AV5" s="8" t="str">
        <f>IF(ISERROR(FIND(" ",AO5)),"",MID(AO5,FIND(" ",AO5)+1,2))</f>
        <v xml:space="preserve"> </v>
      </c>
      <c r="AW5" s="8" t="str">
        <f>IF(LEN(AV5)&gt;1,IF(ISERROR(FIND(" ",AO5,FIND(" ",AO5)+1)),"",MID(AO5,FIND(" ",AO5)+4,2)),"")</f>
        <v/>
      </c>
      <c r="AX5" s="8"/>
      <c r="AY5" s="8" t="str">
        <f>IF(AO5="","",AO5&amp;IF(AP5="","","&amp;br;"&amp;AP5)&amp;IF(AQ5="","","&amp;br;"&amp;AQ5))</f>
        <v>飛行  &amp;br;このクリーチャーが戦場に出たとき、これは探検1を行う。</v>
      </c>
      <c r="AZ5" s="25" t="str">
        <f>IF(AJ5="","",VLOOKUP(AJ5,BC:BE,3,FALSE))</f>
        <v>When this creature enters the battlefield, it Explores 1.</v>
      </c>
      <c r="BA5" s="31" t="s">
        <v>165</v>
      </c>
      <c r="BB5">
        <v>4</v>
      </c>
      <c r="BC5" t="s">
        <v>568</v>
      </c>
      <c r="BD5" t="s">
        <v>30</v>
      </c>
      <c r="BE5" t="s">
        <v>387</v>
      </c>
    </row>
    <row r="6" spans="1:57" x14ac:dyDescent="0.15">
      <c r="A6" t="str">
        <f>CONCATENATE(C6,D6,E6,F6,G6,H6,I6,J6,K6,L6,M6,N6,O6,P6)</f>
        <v>*裕福な海賊/Prosperous Pirates</v>
      </c>
      <c r="B6" t="s">
        <v>165</v>
      </c>
      <c r="C6" t="str">
        <f>"*"&amp;R6&amp;"/"&amp;T6</f>
        <v>*裕福な海賊/Prosperous Pirates</v>
      </c>
      <c r="Q6" s="6" t="s">
        <v>34</v>
      </c>
      <c r="R6" s="12" t="str">
        <f>INDEX(AI:AI,W5+1)</f>
        <v>裕福な海賊</v>
      </c>
      <c r="S6" s="16" t="s">
        <v>35</v>
      </c>
      <c r="T6" s="12" t="str">
        <f>INDEX(AJ:AJ,W5+1)</f>
        <v>Prosperous Pirates</v>
      </c>
      <c r="U6" s="16"/>
      <c r="V6" s="17"/>
      <c r="W6" s="9"/>
      <c r="X6" s="6"/>
      <c r="Y6" s="5"/>
      <c r="Z6" s="5"/>
      <c r="AA6" s="30"/>
      <c r="AB6" t="s">
        <v>60</v>
      </c>
      <c r="AC6" t="s">
        <v>369</v>
      </c>
      <c r="AD6" s="10" t="s">
        <v>104</v>
      </c>
      <c r="AE6" s="39">
        <v>5</v>
      </c>
      <c r="AF6" s="24" t="s">
        <v>866</v>
      </c>
      <c r="AG6" s="8" t="s">
        <v>7</v>
      </c>
      <c r="AH6" s="8">
        <v>6</v>
      </c>
      <c r="AI6" s="8" t="s">
        <v>876</v>
      </c>
      <c r="AJ6" s="8" t="s">
        <v>599</v>
      </c>
      <c r="AK6" s="8" t="s">
        <v>10</v>
      </c>
      <c r="AL6" s="8" t="s">
        <v>68</v>
      </c>
      <c r="AM6" s="8" t="s">
        <v>15</v>
      </c>
      <c r="AN6" s="8"/>
      <c r="AO6" s="8" t="s">
        <v>877</v>
      </c>
      <c r="AP6" s="8"/>
      <c r="AQ6" s="8"/>
      <c r="AR6" s="8"/>
      <c r="AS6" s="8">
        <v>2</v>
      </c>
      <c r="AT6" s="8">
        <v>2</v>
      </c>
      <c r="AU6" s="8" t="str">
        <f>LEFT(AO6,2)</f>
        <v>この</v>
      </c>
      <c r="AV6" s="8" t="str">
        <f>IF(ISERROR(FIND(" ",AO6)),"",MID(AO6,FIND(" ",AO6)+1,2))</f>
        <v/>
      </c>
      <c r="AW6" s="8" t="str">
        <f>IF(LEN(AV6)&gt;1,IF(ISERROR(FIND(" ",AO6,FIND(" ",AO6)+1)),"",MID(AO6,FIND(" ",AO6)+4,2)),"")</f>
        <v/>
      </c>
      <c r="AX6" s="8"/>
      <c r="AY6" s="8" t="str">
        <f>IF(AO6="","",AO6&amp;IF(AP6="","","&amp;br;"&amp;AP6)&amp;IF(AQ6="","","&amp;br;"&amp;AQ6))</f>
        <v>このクリーチャーが戦場に出たとき、クリーチャー1体を対象とする。あなたの次のターン開始時まで、それを無効化する。</v>
      </c>
      <c r="AZ6" s="25" t="str">
        <f>IF(AJ6="","",VLOOKUP(AJ6,BC:BE,3,FALSE))</f>
        <v>When this creature enters the battlefield, target creature is disabled until the beginning of your next turn.</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青</v>
      </c>
      <c r="S7" s="18" t="s">
        <v>46</v>
      </c>
      <c r="T7" s="12" t="str">
        <f>INDEX(AG:AG,W5+1)</f>
        <v>コモン</v>
      </c>
      <c r="U7" s="18" t="s">
        <v>36</v>
      </c>
      <c r="V7" s="12">
        <f>INDEX(AH:AH,W5+1)</f>
        <v>14</v>
      </c>
      <c r="W7" s="10"/>
      <c r="X7" s="12" t="str">
        <f>INDEX(AO:AO,W5+1)</f>
        <v>このクリーチャーが戦場に出たとき、宝物を2つ見つける。</v>
      </c>
      <c r="Y7" s="5"/>
      <c r="Z7" s="5"/>
      <c r="AA7" s="30"/>
      <c r="AB7" t="s">
        <v>146</v>
      </c>
      <c r="AC7" t="s">
        <v>363</v>
      </c>
      <c r="AD7" s="10" t="s">
        <v>89</v>
      </c>
      <c r="AE7" s="39">
        <v>6</v>
      </c>
      <c r="AF7" s="24" t="s">
        <v>866</v>
      </c>
      <c r="AG7" s="8" t="s">
        <v>7</v>
      </c>
      <c r="AH7" s="8">
        <v>9</v>
      </c>
      <c r="AI7" s="8" t="s">
        <v>878</v>
      </c>
      <c r="AJ7" s="8" t="s">
        <v>600</v>
      </c>
      <c r="AK7" s="8" t="s">
        <v>19</v>
      </c>
      <c r="AL7" s="8"/>
      <c r="AM7" s="8"/>
      <c r="AN7" s="8"/>
      <c r="AO7" s="8" t="s">
        <v>879</v>
      </c>
      <c r="AP7" s="8"/>
      <c r="AQ7" s="8"/>
      <c r="AR7" s="8"/>
      <c r="AS7" s="8"/>
      <c r="AT7" s="8"/>
      <c r="AU7" s="8" t="str">
        <f>LEFT(AO7,2)</f>
        <v>クリ</v>
      </c>
      <c r="AV7" s="8" t="str">
        <f>IF(ISERROR(FIND(" ",AO7)),"",MID(AO7,FIND(" ",AO7)+1,2))</f>
        <v/>
      </c>
      <c r="AW7" s="8" t="str">
        <f>IF(LEN(AV7)&gt;1,IF(ISERROR(FIND(" ",AO7,FIND(" ",AO7)+1)),"",MID(AO7,FIND(" ",AO7)+4,2)),"")</f>
        <v/>
      </c>
      <c r="AX7" s="8"/>
      <c r="AY7" s="8" t="str">
        <f>IF(AO7="","",AO7&amp;IF(AP7="","","&amp;br;"&amp;AP7)&amp;IF(AQ7="","","&amp;br;"&amp;AQ7))</f>
        <v>クリーチャー1体を対象とし、それをオーナーの手札に戻し、宝物を1つ見つける。</v>
      </c>
      <c r="AZ7" s="25" t="str">
        <f>IF(AJ7="","",VLOOKUP(AJ7,BC:BE,3,FALSE))</f>
        <v>Return target creature to its owner’s hand and find a Treasure.</v>
      </c>
      <c r="BA7" s="31" t="s">
        <v>165</v>
      </c>
      <c r="BB7">
        <v>6</v>
      </c>
      <c r="BC7" t="s">
        <v>570</v>
      </c>
      <c r="BD7" t="s">
        <v>30</v>
      </c>
      <c r="BE7" t="s">
        <v>389</v>
      </c>
    </row>
    <row r="8" spans="1:57" x14ac:dyDescent="0.15">
      <c r="A8" t="str">
        <f t="shared" si="0"/>
        <v>|色|青|レアリティ|コモン|マナコスト|14|</v>
      </c>
      <c r="B8" t="s">
        <v>165</v>
      </c>
      <c r="C8" t="s">
        <v>24</v>
      </c>
      <c r="D8" s="1" t="s">
        <v>5</v>
      </c>
      <c r="E8" t="s">
        <v>24</v>
      </c>
      <c r="F8" t="str">
        <f>IF(R7=0,"",R7)</f>
        <v>青</v>
      </c>
      <c r="G8" t="s">
        <v>24</v>
      </c>
      <c r="H8" s="1" t="s">
        <v>6</v>
      </c>
      <c r="I8" t="s">
        <v>24</v>
      </c>
      <c r="J8" t="str">
        <f>IF(T7=0,"",T7)</f>
        <v>コモン</v>
      </c>
      <c r="K8" t="s">
        <v>24</v>
      </c>
      <c r="L8" s="1" t="s">
        <v>8</v>
      </c>
      <c r="M8" t="s">
        <v>24</v>
      </c>
      <c r="N8">
        <f>IF(V7=0,"",V7)</f>
        <v>14</v>
      </c>
      <c r="O8" t="s">
        <v>24</v>
      </c>
      <c r="Q8" s="6" t="s">
        <v>37</v>
      </c>
      <c r="R8" s="12" t="str">
        <f>INDEX(AK:AK,W5+1)</f>
        <v>クリーチャー</v>
      </c>
      <c r="S8" s="18" t="s">
        <v>38</v>
      </c>
      <c r="T8" s="12" t="str">
        <f>INDEX(AL:AL,W5+1)</f>
        <v>人間</v>
      </c>
      <c r="U8" s="12" t="str">
        <f>INDEX(AM:AM,W5+1)</f>
        <v>海賊</v>
      </c>
      <c r="V8" s="12">
        <f>INDEX(AN:AN,W5+1)</f>
        <v>0</v>
      </c>
      <c r="W8" s="10"/>
      <c r="X8" s="12" t="str">
        <f>INDEX(AU:AU,W5+1)</f>
        <v>この</v>
      </c>
      <c r="Y8" s="12" t="str">
        <f>INDEX(AV:AV,W5+1)</f>
        <v/>
      </c>
      <c r="Z8" s="12" t="str">
        <f>INDEX(AW:AW,W5+1)</f>
        <v/>
      </c>
      <c r="AA8" s="12">
        <f>INDEX(AX:AX,W5+1)</f>
        <v>0</v>
      </c>
      <c r="AB8" t="s">
        <v>147</v>
      </c>
      <c r="AC8" t="s">
        <v>357</v>
      </c>
      <c r="AD8" s="10" t="s">
        <v>343</v>
      </c>
      <c r="AE8" s="39">
        <v>7</v>
      </c>
      <c r="AF8" s="24" t="s">
        <v>866</v>
      </c>
      <c r="AG8" s="8" t="s">
        <v>7</v>
      </c>
      <c r="AH8" s="8">
        <v>5</v>
      </c>
      <c r="AI8" s="8" t="s">
        <v>880</v>
      </c>
      <c r="AJ8" s="8" t="s">
        <v>601</v>
      </c>
      <c r="AK8" s="8" t="s">
        <v>19</v>
      </c>
      <c r="AL8" s="8"/>
      <c r="AM8" s="8"/>
      <c r="AN8" s="8"/>
      <c r="AO8" s="8" t="s">
        <v>881</v>
      </c>
      <c r="AP8" s="8"/>
      <c r="AQ8" s="8"/>
      <c r="AR8" s="8"/>
      <c r="AS8" s="8"/>
      <c r="AT8" s="8"/>
      <c r="AU8" s="8" t="str">
        <f>LEFT(AO8,2)</f>
        <v>あな</v>
      </c>
      <c r="AV8" s="8" t="str">
        <f>IF(ISERROR(FIND(" ",AO8)),"",MID(AO8,FIND(" ",AO8)+1,2))</f>
        <v/>
      </c>
      <c r="AW8" s="8" t="str">
        <f>IF(LEN(AV8)&gt;1,IF(ISERROR(FIND(" ",AO8,FIND(" ",AO8)+1)),"",MID(AO8,FIND(" ",AO8)+4,2)),"")</f>
        <v/>
      </c>
      <c r="AX8" s="8"/>
      <c r="AY8" s="8" t="str">
        <f>IF(AO8="","",AO8&amp;IF(AP8="","","&amp;br;"&amp;AP8)&amp;IF(AQ8="","","&amp;br;"&amp;AQ8))</f>
        <v>あなたがコントロールするクリーチャー1体を対象とする。あなたの次のターン開始時まで、それは呪禁を得るとともに+0/+3の修正を受ける。</v>
      </c>
      <c r="AZ8" s="25" t="str">
        <f>IF(AJ8="","",VLOOKUP(AJ8,BC:BE,3,FALSE))</f>
        <v>Target creature you control gains Hexproof and gets +0/+3 until the start of your next turn.</v>
      </c>
      <c r="BA8" s="31" t="s">
        <v>165</v>
      </c>
      <c r="BB8">
        <v>7</v>
      </c>
      <c r="BC8" t="s">
        <v>571</v>
      </c>
      <c r="BD8" t="s">
        <v>30</v>
      </c>
      <c r="BE8" t="s">
        <v>864</v>
      </c>
    </row>
    <row r="9" spans="1:57" x14ac:dyDescent="0.15">
      <c r="A9" t="str">
        <f t="shared" si="0"/>
        <v>|種別|クリーチャー|サブタイプ|人間|海賊||</v>
      </c>
      <c r="B9" t="s">
        <v>165</v>
      </c>
      <c r="C9" t="s">
        <v>24</v>
      </c>
      <c r="D9" s="1" t="s">
        <v>9</v>
      </c>
      <c r="E9" t="s">
        <v>24</v>
      </c>
      <c r="F9" t="str">
        <f>IF(R8=0,"",R8)</f>
        <v>クリーチャー</v>
      </c>
      <c r="G9" t="s">
        <v>24</v>
      </c>
      <c r="H9" s="1" t="s">
        <v>11</v>
      </c>
      <c r="I9" t="s">
        <v>24</v>
      </c>
      <c r="J9" t="str">
        <f>IF(T8=0,"",T8)</f>
        <v>人間</v>
      </c>
      <c r="K9" t="s">
        <v>24</v>
      </c>
      <c r="L9" t="str">
        <f>IF(U8=0,"",U8)</f>
        <v>海賊</v>
      </c>
      <c r="M9" t="s">
        <v>24</v>
      </c>
      <c r="N9" t="str">
        <f>IF(V8=0,"",V8)</f>
        <v/>
      </c>
      <c r="O9" t="s">
        <v>24</v>
      </c>
      <c r="Q9" s="6" t="s">
        <v>39</v>
      </c>
      <c r="R9" s="12" t="str">
        <f>INDEX(AY:AY,W5+1)</f>
        <v>このクリーチャーが戦場に出たとき、宝物を2つ見つける。</v>
      </c>
      <c r="S9" s="16"/>
      <c r="T9" s="16"/>
      <c r="U9" s="16"/>
      <c r="V9" s="17"/>
      <c r="W9" s="10"/>
      <c r="X9" s="36" t="s">
        <v>345</v>
      </c>
      <c r="Y9" s="36"/>
      <c r="Z9" s="36"/>
      <c r="AA9" s="25" t="s">
        <v>345</v>
      </c>
      <c r="AB9" t="s">
        <v>148</v>
      </c>
      <c r="AC9" t="s">
        <v>358</v>
      </c>
      <c r="AD9" s="10" t="s">
        <v>81</v>
      </c>
      <c r="AE9" s="39">
        <v>8</v>
      </c>
      <c r="AF9" s="24" t="s">
        <v>866</v>
      </c>
      <c r="AG9" s="8" t="s">
        <v>7</v>
      </c>
      <c r="AH9" s="8">
        <v>10</v>
      </c>
      <c r="AI9" s="8" t="s">
        <v>882</v>
      </c>
      <c r="AJ9" s="8" t="s">
        <v>602</v>
      </c>
      <c r="AK9" s="8" t="s">
        <v>19</v>
      </c>
      <c r="AL9" s="8"/>
      <c r="AM9" s="8"/>
      <c r="AN9" s="8"/>
      <c r="AO9" s="8" t="s">
        <v>883</v>
      </c>
      <c r="AP9" s="8"/>
      <c r="AQ9" s="8"/>
      <c r="AR9" s="8"/>
      <c r="AS9" s="8"/>
      <c r="AT9" s="8"/>
      <c r="AU9" s="8" t="str">
        <f>LEFT(AO9,2)</f>
        <v>クリ</v>
      </c>
      <c r="AV9" s="8" t="str">
        <f>IF(ISERROR(FIND(" ",AO9)),"",MID(AO9,FIND(" ",AO9)+1,2))</f>
        <v/>
      </c>
      <c r="AW9" s="8" t="str">
        <f>IF(LEN(AV9)&gt;1,IF(ISERROR(FIND(" ",AO9,FIND(" ",AO9)+1)),"",MID(AO9,FIND(" ",AO9)+4,2)),"")</f>
        <v/>
      </c>
      <c r="AX9" s="8"/>
      <c r="AY9" s="8" t="str">
        <f>IF(AO9="","",AO9&amp;IF(AP9="","","&amp;br;"&amp;AP9)&amp;IF(AQ9="","","&amp;br;"&amp;AQ9))</f>
        <v>クリーチャー1体を対象とする。それは飛行を得るとともに+2/+2の修正を受ける。</v>
      </c>
      <c r="AZ9" s="25" t="str">
        <f>IF(AJ9="","",VLOOKUP(AJ9,BC:BE,3,FALSE))</f>
        <v>Target creature gains Flying and gets +2/+2.</v>
      </c>
      <c r="BA9" s="31" t="s">
        <v>165</v>
      </c>
      <c r="BB9">
        <v>8</v>
      </c>
      <c r="BC9" t="s">
        <v>572</v>
      </c>
      <c r="BD9" t="s">
        <v>30</v>
      </c>
      <c r="BE9" t="s">
        <v>391</v>
      </c>
    </row>
    <row r="10" spans="1:57" x14ac:dyDescent="0.15">
      <c r="A10" t="str">
        <f t="shared" si="0"/>
        <v>|テキスト|&gt;|&gt;|&gt;|&gt;|このクリーチャーが戦場に出たとき、宝物を2つ見つける。|</v>
      </c>
      <c r="B10" t="s">
        <v>165</v>
      </c>
      <c r="C10" t="s">
        <v>24</v>
      </c>
      <c r="D10" s="1" t="s">
        <v>12</v>
      </c>
      <c r="E10" t="s">
        <v>24</v>
      </c>
      <c r="F10" s="1" t="s">
        <v>4</v>
      </c>
      <c r="G10" t="s">
        <v>24</v>
      </c>
      <c r="H10" s="1" t="s">
        <v>4</v>
      </c>
      <c r="I10" t="s">
        <v>24</v>
      </c>
      <c r="J10" s="1" t="s">
        <v>4</v>
      </c>
      <c r="K10" t="s">
        <v>24</v>
      </c>
      <c r="L10" s="1" t="s">
        <v>4</v>
      </c>
      <c r="M10" t="s">
        <v>24</v>
      </c>
      <c r="N10" t="str">
        <f>IF(R9=0,"",R9)</f>
        <v>このクリーチャーが戦場に出たとき、宝物を2つ見つける。</v>
      </c>
      <c r="O10" t="s">
        <v>24</v>
      </c>
      <c r="Q10" s="4" t="s">
        <v>40</v>
      </c>
      <c r="R10" s="12" t="str">
        <f>INDEX(AZ:AZ,W5+1)</f>
        <v>When this creature enters the battlefield, find 2 Treasures.</v>
      </c>
      <c r="S10" s="6" t="s">
        <v>342</v>
      </c>
      <c r="T10" s="12" t="str">
        <f>IF(X10="","",X10&amp;IF(Y10="",""," "&amp;Y10)&amp;IF(Z10="",""," "&amp;Z10)&amp;IF(AA10="",""," "&amp;AA10))</f>
        <v/>
      </c>
      <c r="U10" s="16"/>
      <c r="V10" s="17"/>
      <c r="W10" s="10" t="s">
        <v>342</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866</v>
      </c>
      <c r="AG10" s="8" t="s">
        <v>7</v>
      </c>
      <c r="AH10" s="8">
        <v>8</v>
      </c>
      <c r="AI10" s="8" t="s">
        <v>884</v>
      </c>
      <c r="AJ10" s="8" t="s">
        <v>603</v>
      </c>
      <c r="AK10" s="8" t="s">
        <v>19</v>
      </c>
      <c r="AL10" s="8"/>
      <c r="AM10" s="8"/>
      <c r="AN10" s="8"/>
      <c r="AO10" s="8" t="s">
        <v>885</v>
      </c>
      <c r="AP10" s="8"/>
      <c r="AQ10" s="8"/>
      <c r="AR10" s="8"/>
      <c r="AS10" s="8"/>
      <c r="AT10" s="8"/>
      <c r="AU10" s="8" t="str">
        <f>LEFT(AO10,2)</f>
        <v>対戦</v>
      </c>
      <c r="AV10" s="8" t="str">
        <f>IF(ISERROR(FIND(" ",AO10)),"",MID(AO10,FIND(" ",AO10)+1,2))</f>
        <v/>
      </c>
      <c r="AW10" s="8" t="str">
        <f>IF(LEN(AV10)&gt;1,IF(ISERROR(FIND(" ",AO10,FIND(" ",AO10)+1)),"",MID(AO10,FIND(" ",AO10)+4,2)),"")</f>
        <v/>
      </c>
      <c r="AX10" s="8"/>
      <c r="AY10" s="8" t="str">
        <f>IF(AO10="","",AO10&amp;IF(AP10="","","&amp;br;"&amp;AP10)&amp;IF(AQ10="","","&amp;br;"&amp;AQ10))</f>
        <v>対戦相手がコントロールする最初のクリーチャーを1体オーナーの手札に戻す。そのクリーチャーのマナ・コストが10以下である場合、カードを1枚引く。</v>
      </c>
      <c r="AZ10" s="25" t="str">
        <f>IF(AJ10="","",VLOOKUP(AJ10,BC:BE,3,FALSE))</f>
        <v>Return the first creature your opponent controls to its owner's hand. If the creature cost was 10 or less, draw a card.</v>
      </c>
      <c r="BA10" s="31" t="s">
        <v>165</v>
      </c>
      <c r="BB10">
        <v>9</v>
      </c>
      <c r="BC10" t="s">
        <v>573</v>
      </c>
      <c r="BD10" t="s">
        <v>30</v>
      </c>
      <c r="BE10" t="s">
        <v>392</v>
      </c>
    </row>
    <row r="11" spans="1:57" x14ac:dyDescent="0.15">
      <c r="A11" t="str">
        <f t="shared" si="0"/>
        <v>|英テキスト|&gt;|&gt;|&gt;|&gt;|When this creature enters the battlefield, find 2 Treasures.|</v>
      </c>
      <c r="B11" t="s">
        <v>165</v>
      </c>
      <c r="C11" t="s">
        <v>24</v>
      </c>
      <c r="D11" s="1" t="s">
        <v>26</v>
      </c>
      <c r="E11" t="s">
        <v>24</v>
      </c>
      <c r="F11" s="1" t="s">
        <v>4</v>
      </c>
      <c r="G11" t="s">
        <v>24</v>
      </c>
      <c r="H11" s="1" t="s">
        <v>4</v>
      </c>
      <c r="I11" t="s">
        <v>24</v>
      </c>
      <c r="J11" s="1" t="s">
        <v>4</v>
      </c>
      <c r="K11" t="s">
        <v>24</v>
      </c>
      <c r="L11" s="1" t="s">
        <v>4</v>
      </c>
      <c r="M11" t="s">
        <v>24</v>
      </c>
      <c r="N11" t="str">
        <f>IF(T10="","",T10&amp;"&amp;br;")&amp;IF(R10=0,"",R10)</f>
        <v>When this creature enters the battlefield, find 2 Treasures.</v>
      </c>
      <c r="O11" t="s">
        <v>24</v>
      </c>
      <c r="Q11" s="6" t="s">
        <v>41</v>
      </c>
      <c r="R11" s="12" t="str">
        <f>IF(INDEX(AS:AS,W5+1)="",0,INDEX(AS:AS,W5+1)&amp;"/"&amp;INDEX(AT:AT,W5+1))</f>
        <v>4/3</v>
      </c>
      <c r="S11" s="16"/>
      <c r="T11" s="16"/>
      <c r="U11" s="16"/>
      <c r="V11" s="17"/>
      <c r="W11" s="10"/>
      <c r="X11" s="6"/>
      <c r="Y11" s="5"/>
      <c r="Z11" s="5"/>
      <c r="AA11" s="30"/>
      <c r="AB11" t="s">
        <v>150</v>
      </c>
      <c r="AC11" t="s">
        <v>365</v>
      </c>
      <c r="AD11" s="10" t="s">
        <v>95</v>
      </c>
      <c r="AE11" s="39">
        <v>10</v>
      </c>
      <c r="AF11" s="24" t="s">
        <v>866</v>
      </c>
      <c r="AG11" s="8" t="s">
        <v>7</v>
      </c>
      <c r="AH11" s="8">
        <v>7</v>
      </c>
      <c r="AI11" s="8" t="s">
        <v>886</v>
      </c>
      <c r="AJ11" s="8" t="s">
        <v>604</v>
      </c>
      <c r="AK11" s="8" t="s">
        <v>19</v>
      </c>
      <c r="AL11" s="8"/>
      <c r="AM11" s="8"/>
      <c r="AN11" s="8"/>
      <c r="AO11" s="8" t="s">
        <v>887</v>
      </c>
      <c r="AP11" s="8"/>
      <c r="AQ11" s="8"/>
      <c r="AR11" s="8"/>
      <c r="AS11" s="8"/>
      <c r="AT11" s="8"/>
      <c r="AU11" s="8" t="str">
        <f>LEFT(AO11,2)</f>
        <v>カー</v>
      </c>
      <c r="AV11" s="8" t="str">
        <f>IF(ISERROR(FIND(" ",AO11)),"",MID(AO11,FIND(" ",AO11)+1,2))</f>
        <v/>
      </c>
      <c r="AW11" s="8" t="str">
        <f>IF(LEN(AV11)&gt;1,IF(ISERROR(FIND(" ",AO11,FIND(" ",AO11)+1)),"",MID(AO11,FIND(" ",AO11)+4,2)),"")</f>
        <v/>
      </c>
      <c r="AX11" s="8"/>
      <c r="AY11" s="8" t="str">
        <f>IF(AO11="","",AO11&amp;IF(AP11="","","&amp;br;"&amp;AP11)&amp;IF(AQ11="","","&amp;br;"&amp;AQ11))</f>
        <v>カードを2枚引き、宝物を1つ見つける。</v>
      </c>
      <c r="AZ11" s="25" t="str">
        <f>IF(AJ11="","",VLOOKUP(AJ11,BC:BE,3,FALSE))</f>
        <v>Draw 2 cards and find a Treasure.</v>
      </c>
      <c r="BA11" s="31" t="s">
        <v>165</v>
      </c>
      <c r="BB11">
        <v>10</v>
      </c>
      <c r="BC11" t="s">
        <v>574</v>
      </c>
      <c r="BD11" t="s">
        <v>30</v>
      </c>
      <c r="BE11" t="s">
        <v>393</v>
      </c>
    </row>
    <row r="12" spans="1:57" x14ac:dyDescent="0.15">
      <c r="A12" t="str">
        <f t="shared" si="0"/>
        <v>|PT|&gt;|4/3|シールド数|&gt;||</v>
      </c>
      <c r="B12" t="s">
        <v>165</v>
      </c>
      <c r="C12" t="s">
        <v>24</v>
      </c>
      <c r="D12" t="s">
        <v>13</v>
      </c>
      <c r="E12" t="s">
        <v>24</v>
      </c>
      <c r="F12" t="s">
        <v>4</v>
      </c>
      <c r="G12" t="s">
        <v>24</v>
      </c>
      <c r="H12" t="str">
        <f>IF(R11=0,"",R11)</f>
        <v>4/3</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866</v>
      </c>
      <c r="AG12" s="8" t="s">
        <v>7</v>
      </c>
      <c r="AH12" s="8">
        <v>7</v>
      </c>
      <c r="AI12" s="8" t="s">
        <v>888</v>
      </c>
      <c r="AJ12" s="8" t="s">
        <v>605</v>
      </c>
      <c r="AK12" s="8" t="s">
        <v>19</v>
      </c>
      <c r="AL12" s="8"/>
      <c r="AM12" s="8"/>
      <c r="AN12" s="8"/>
      <c r="AO12" s="8" t="s">
        <v>889</v>
      </c>
      <c r="AP12" s="8"/>
      <c r="AQ12" s="8"/>
      <c r="AR12" s="8"/>
      <c r="AS12" s="8"/>
      <c r="AT12" s="8"/>
      <c r="AU12" s="8" t="str">
        <f>LEFT(AO12,2)</f>
        <v>あな</v>
      </c>
      <c r="AV12" s="8" t="str">
        <f>IF(ISERROR(FIND(" ",AO12)),"",MID(AO12,FIND(" ",AO12)+1,2))</f>
        <v/>
      </c>
      <c r="AW12" s="8" t="str">
        <f>IF(LEN(AV12)&gt;1,IF(ISERROR(FIND(" ",AO12,FIND(" ",AO12)+1)),"",MID(AO12,FIND(" ",AO12)+4,2)),"")</f>
        <v/>
      </c>
      <c r="AX12" s="8"/>
      <c r="AY12" s="8" t="str">
        <f>IF(AO12="","",AO12&amp;IF(AP12="","","&amp;br;"&amp;AP12)&amp;IF(AQ12="","","&amp;br;"&amp;AQ12))</f>
        <v>あなたがコントロールするクリーチャー1体を対象とし、それを追放する。その後それをオーナーのコントロール下で戦場に戻す。あなたが海賊をコントロールしている場合、カードを1枚引く。</v>
      </c>
      <c r="AZ12" s="25" t="str">
        <f>IF(AJ12="","",VLOOKUP(AJ12,BC:BE,3,FALSE))</f>
        <v>Exile target creature you control, then return it to the battlefield under its owner’s control. If you control a Pirate, draw a card.</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866</v>
      </c>
      <c r="AG13" s="8" t="s">
        <v>21</v>
      </c>
      <c r="AH13" s="8">
        <v>13</v>
      </c>
      <c r="AI13" s="8" t="s">
        <v>890</v>
      </c>
      <c r="AJ13" s="8" t="s">
        <v>606</v>
      </c>
      <c r="AK13" s="8" t="s">
        <v>10</v>
      </c>
      <c r="AL13" s="8" t="s">
        <v>783</v>
      </c>
      <c r="AM13" s="8" t="s">
        <v>868</v>
      </c>
      <c r="AN13" s="8"/>
      <c r="AO13" s="8" t="s">
        <v>891</v>
      </c>
      <c r="AP13" s="8"/>
      <c r="AQ13" s="8"/>
      <c r="AR13" s="8"/>
      <c r="AS13" s="8">
        <v>4</v>
      </c>
      <c r="AT13" s="8">
        <v>4</v>
      </c>
      <c r="AU13" s="8" t="str">
        <f>LEFT(AO13,2)</f>
        <v>この</v>
      </c>
      <c r="AV13" s="8" t="str">
        <f>IF(ISERROR(FIND(" ",AO13)),"",MID(AO13,FIND(" ",AO13)+1,2))</f>
        <v/>
      </c>
      <c r="AW13" s="8" t="str">
        <f>IF(LEN(AV13)&gt;1,IF(ISERROR(FIND(" ",AO13,FIND(" ",AO13)+1)),"",MID(AO13,FIND(" ",AO13)+4,2)),"")</f>
        <v/>
      </c>
      <c r="AX13" s="8"/>
      <c r="AY13" s="8" t="str">
        <f>IF(AO13="","",AO13&amp;IF(AP13="","","&amp;br;"&amp;AP13)&amp;IF(AQ13="","","&amp;br;"&amp;AQ13))</f>
        <v>このクリーチャーが戦場に出たとき、あなたのライブラリーから最初の機体・カードを取ってくる。</v>
      </c>
      <c r="AZ13" s="25" t="str">
        <f>IF(AJ13="","",VLOOKUP(AJ13,BC:BE,3,FALSE))</f>
        <v>When this creature enters the battlefield, fetch the first Vehicle card from your library.</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866</v>
      </c>
      <c r="AG14" s="8" t="s">
        <v>21</v>
      </c>
      <c r="AH14" s="8">
        <v>12</v>
      </c>
      <c r="AI14" s="8" t="s">
        <v>892</v>
      </c>
      <c r="AJ14" s="8" t="s">
        <v>607</v>
      </c>
      <c r="AK14" s="8" t="s">
        <v>10</v>
      </c>
      <c r="AL14" s="8" t="s">
        <v>68</v>
      </c>
      <c r="AM14" s="8" t="s">
        <v>893</v>
      </c>
      <c r="AN14" s="8"/>
      <c r="AO14" s="8" t="s">
        <v>894</v>
      </c>
      <c r="AP14" s="8" t="s">
        <v>895</v>
      </c>
      <c r="AQ14" s="8"/>
      <c r="AR14" s="8"/>
      <c r="AS14" s="8">
        <v>2</v>
      </c>
      <c r="AT14" s="8">
        <v>2</v>
      </c>
      <c r="AU14" s="8" t="str">
        <f>LEFT(AO14,2)</f>
        <v>ブロ</v>
      </c>
      <c r="AV14" s="8" t="str">
        <f>IF(ISERROR(FIND(" ",AO14)),"",MID(AO14,FIND(" ",AO14)+1,2))</f>
        <v xml:space="preserve"> </v>
      </c>
      <c r="AW14" s="8" t="str">
        <f>IF(LEN(AV14)&gt;1,IF(ISERROR(FIND(" ",AO14,FIND(" ",AO14)+1)),"",MID(AO14,FIND(" ",AO14)+4,2)),"")</f>
        <v/>
      </c>
      <c r="AX14" s="8"/>
      <c r="AY14" s="8" t="str">
        <f>IF(AO14="","",AO14&amp;IF(AP14="","","&amp;br;"&amp;AP14)&amp;IF(AQ14="","","&amp;br;"&amp;AQ14))</f>
        <v>ブロックされない  &amp;br;マーフォークが1体あなたのコントロール下で戦場に出るたび、ターン終了時まで、このクリーチャーは+1/+1の修正を受ける。</v>
      </c>
      <c r="AZ14" s="25" t="str">
        <f>IF(AJ14="","",VLOOKUP(AJ14,BC:BE,3,FALSE))</f>
        <v>Whenever a Merfolk enters the battlefield under your control, this creature gets +1/+1 until end of turn.</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t="s">
        <v>866</v>
      </c>
      <c r="AG15" s="8" t="s">
        <v>21</v>
      </c>
      <c r="AH15" s="8">
        <v>11</v>
      </c>
      <c r="AI15" s="8" t="s">
        <v>896</v>
      </c>
      <c r="AJ15" s="8" t="s">
        <v>608</v>
      </c>
      <c r="AK15" s="8" t="s">
        <v>10</v>
      </c>
      <c r="AL15" s="8" t="s">
        <v>897</v>
      </c>
      <c r="AM15" s="8"/>
      <c r="AN15" s="8"/>
      <c r="AO15" s="8" t="s">
        <v>822</v>
      </c>
      <c r="AP15" s="8" t="s">
        <v>898</v>
      </c>
      <c r="AQ15" s="8"/>
      <c r="AR15" s="8"/>
      <c r="AS15" s="8">
        <v>0</v>
      </c>
      <c r="AT15" s="8">
        <v>7</v>
      </c>
      <c r="AU15" s="8" t="str">
        <f>LEFT(AO15,2)</f>
        <v>ディ</v>
      </c>
      <c r="AV15" s="8" t="str">
        <f>IF(ISERROR(FIND(" ",AO15)),"",MID(AO15,FIND(" ",AO15)+1,2))</f>
        <v xml:space="preserve"> </v>
      </c>
      <c r="AW15" s="8" t="str">
        <f>IF(LEN(AV15)&gt;1,IF(ISERROR(FIND(" ",AO15,FIND(" ",AO15)+1)),"",MID(AO15,FIND(" ",AO15)+4,2)),"")</f>
        <v/>
      </c>
      <c r="AX15" s="8"/>
      <c r="AY15" s="8" t="str">
        <f>IF(AO15="","",AO15&amp;IF(AP15="","","&amp;br;"&amp;AP15)&amp;IF(AQ15="","","&amp;br;"&amp;AQ15))</f>
        <v>ディフェンダー  &amp;br;このクリーチャーが死亡した時、青ジェムが6個以上ある場合、カードを3枚引く。</v>
      </c>
      <c r="AZ15" s="25" t="str">
        <f>IF(AJ15="","",VLOOKUP(AJ15,BC:BE,3,FALSE))</f>
        <v>When this creature dies, if there are 6 or more blue gems, draw 3 cards.</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866</v>
      </c>
      <c r="AG16" s="8" t="s">
        <v>21</v>
      </c>
      <c r="AH16" s="8">
        <v>11</v>
      </c>
      <c r="AI16" s="8" t="s">
        <v>899</v>
      </c>
      <c r="AJ16" s="8" t="s">
        <v>609</v>
      </c>
      <c r="AK16" s="8" t="s">
        <v>10</v>
      </c>
      <c r="AL16" s="8" t="s">
        <v>783</v>
      </c>
      <c r="AM16" s="8" t="s">
        <v>868</v>
      </c>
      <c r="AN16" s="8"/>
      <c r="AO16" s="8" t="s">
        <v>811</v>
      </c>
      <c r="AP16" s="8" t="s">
        <v>900</v>
      </c>
      <c r="AQ16" s="8"/>
      <c r="AR16" s="8"/>
      <c r="AS16" s="8">
        <v>2</v>
      </c>
      <c r="AT16" s="8">
        <v>3</v>
      </c>
      <c r="AU16" s="8" t="str">
        <f>LEFT(AO16,2)</f>
        <v>飛行</v>
      </c>
      <c r="AV16" s="8" t="str">
        <f>IF(ISERROR(FIND(" ",AO16)),"",MID(AO16,FIND(" ",AO16)+1,2))</f>
        <v xml:space="preserve"> </v>
      </c>
      <c r="AW16" s="8" t="str">
        <f>IF(LEN(AV16)&gt;1,IF(ISERROR(FIND(" ",AO16,FIND(" ",AO16)+1)),"",MID(AO16,FIND(" ",AO16)+4,2)),"")</f>
        <v/>
      </c>
      <c r="AX16" s="8"/>
      <c r="AY16" s="8" t="str">
        <f>IF(AO16="","",AO16&amp;IF(AP16="","","&amp;br;"&amp;AP16)&amp;IF(AQ16="","","&amp;br;"&amp;AQ16))</f>
        <v>飛行  &amp;br;このクリーチャーが戦場に出たとき、あなたが強襲していた場合、これは+2/+2の修正を受ける。</v>
      </c>
      <c r="AZ16" s="25" t="str">
        <f>IF(AJ16="","",VLOOKUP(AJ16,BC:BE,3,FALSE))</f>
        <v>When this creature enters the battlefield, if you Raided, it gets +2/+2.</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866</v>
      </c>
      <c r="AG17" s="8" t="s">
        <v>21</v>
      </c>
      <c r="AH17" s="8">
        <v>14</v>
      </c>
      <c r="AI17" s="8" t="s">
        <v>901</v>
      </c>
      <c r="AJ17" s="8" t="s">
        <v>610</v>
      </c>
      <c r="AK17" s="8" t="s">
        <v>10</v>
      </c>
      <c r="AL17" s="8" t="s">
        <v>68</v>
      </c>
      <c r="AM17" s="8" t="s">
        <v>15</v>
      </c>
      <c r="AN17" s="8"/>
      <c r="AO17" s="8" t="s">
        <v>902</v>
      </c>
      <c r="AP17" s="8"/>
      <c r="AQ17" s="8"/>
      <c r="AR17" s="8"/>
      <c r="AS17" s="8">
        <v>3</v>
      </c>
      <c r="AT17" s="8">
        <v>4</v>
      </c>
      <c r="AU17" s="8" t="str">
        <f>LEFT(AO17,2)</f>
        <v>この</v>
      </c>
      <c r="AV17" s="8" t="str">
        <f>IF(ISERROR(FIND(" ",AO17)),"",MID(AO17,FIND(" ",AO17)+1,2))</f>
        <v/>
      </c>
      <c r="AW17" s="8" t="str">
        <f>IF(LEN(AV17)&gt;1,IF(ISERROR(FIND(" ",AO17,FIND(" ",AO17)+1)),"",MID(AO17,FIND(" ",AO17)+4,2)),"")</f>
        <v/>
      </c>
      <c r="AX17" s="8"/>
      <c r="AY17" s="8" t="str">
        <f>IF(AO17="","",AO17&amp;IF(AP17="","","&amp;br;"&amp;AP17)&amp;IF(AQ17="","","&amp;br;"&amp;AQ17))</f>
        <v>このクリーチャーが戦場に出たとき、ターン終了時まで、対戦相手のクリーチャーを無効化する。</v>
      </c>
      <c r="AZ17" s="25" t="str">
        <f>IF(AJ17="","",VLOOKUP(AJ17,BC:BE,3,FALSE))</f>
        <v>When this creature enters the battlefield, your opponent's creatures are disabled until end of turn.</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866</v>
      </c>
      <c r="AG18" s="8" t="s">
        <v>21</v>
      </c>
      <c r="AH18" s="8">
        <v>5</v>
      </c>
      <c r="AI18" s="8" t="s">
        <v>903</v>
      </c>
      <c r="AJ18" s="8" t="s">
        <v>611</v>
      </c>
      <c r="AK18" s="8" t="s">
        <v>19</v>
      </c>
      <c r="AL18" s="8"/>
      <c r="AM18" s="8"/>
      <c r="AN18" s="8"/>
      <c r="AO18" s="8" t="s">
        <v>904</v>
      </c>
      <c r="AP18" s="8" t="s">
        <v>905</v>
      </c>
      <c r="AQ18" s="8"/>
      <c r="AR18" s="8"/>
      <c r="AS18" s="8"/>
      <c r="AT18" s="8"/>
      <c r="AU18" s="8" t="str">
        <f>LEFT(AO18,2)</f>
        <v>あな</v>
      </c>
      <c r="AV18" s="8" t="str">
        <f>IF(ISERROR(FIND(" ",AO18)),"",MID(AO18,FIND(" ",AO18)+1,2))</f>
        <v/>
      </c>
      <c r="AW18" s="8" t="str">
        <f>IF(LEN(AV18)&gt;1,IF(ISERROR(FIND(" ",AO18,FIND(" ",AO18)+1)),"",MID(AO18,FIND(" ",AO18)+4,2)),"")</f>
        <v/>
      </c>
      <c r="AX18" s="8"/>
      <c r="AY18" s="8" t="str">
        <f>IF(AO18="","",AO18&amp;IF(AP18="","","&amp;br;"&amp;AP18)&amp;IF(AQ18="","","&amp;br;"&amp;AQ18))</f>
        <v>あなたが強襲していないかぎり、カードを1枚捨てる。&amp;br;カードを3枚引く。</v>
      </c>
      <c r="AZ18" s="25" t="str">
        <f>IF(AJ18="","",VLOOKUP(AJ18,BC:BE,3,FALSE))</f>
        <v>Discard a card unless you Raided. Draw 3 cards.</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866</v>
      </c>
      <c r="AG19" s="8" t="s">
        <v>21</v>
      </c>
      <c r="AH19" s="8">
        <v>10</v>
      </c>
      <c r="AI19" s="8" t="s">
        <v>906</v>
      </c>
      <c r="AJ19" s="8" t="s">
        <v>612</v>
      </c>
      <c r="AK19" s="8" t="s">
        <v>19</v>
      </c>
      <c r="AL19" s="8"/>
      <c r="AM19" s="8"/>
      <c r="AN19" s="8"/>
      <c r="AO19" s="8" t="s">
        <v>907</v>
      </c>
      <c r="AP19" s="8" t="s">
        <v>908</v>
      </c>
      <c r="AQ19" s="8"/>
      <c r="AR19" s="8"/>
      <c r="AS19" s="8"/>
      <c r="AT19" s="8"/>
      <c r="AU19" s="8" t="str">
        <f>LEFT(AO19,2)</f>
        <v>海賊</v>
      </c>
      <c r="AV19" s="8" t="str">
        <f>IF(ISERROR(FIND(" ",AO19)),"",MID(AO19,FIND(" ",AO19)+1,2))</f>
        <v/>
      </c>
      <c r="AW19" s="8" t="str">
        <f>IF(LEN(AV19)&gt;1,IF(ISERROR(FIND(" ",AO19,FIND(" ",AO19)+1)),"",MID(AO19,FIND(" ",AO19)+4,2)),"")</f>
        <v/>
      </c>
      <c r="AX19" s="8"/>
      <c r="AY19" s="8" t="str">
        <f>IF(AO19="","",AO19&amp;IF(AP19="","","&amp;br;"&amp;AP19)&amp;IF(AQ19="","","&amp;br;"&amp;AQ19))</f>
        <v>海賊があなたのコントロール下で戦場に出るたび、この呪文のマナ・コストは3減る。&amp;br;対戦相手の手札の最初のカードから8マナを吸収する。</v>
      </c>
      <c r="AZ19" s="25" t="str">
        <f>IF(AJ19="","",VLOOKUP(AJ19,BC:BE,3,FALSE))</f>
        <v>Whenever a Pirate enters the battlefield under your control, reduce this spell's mana cost by 3.Drain 8 mana from the first card in your opponent’s hand.</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866</v>
      </c>
      <c r="AG20" s="8" t="s">
        <v>21</v>
      </c>
      <c r="AH20" s="8">
        <v>12</v>
      </c>
      <c r="AI20" s="8" t="s">
        <v>909</v>
      </c>
      <c r="AJ20" s="8" t="s">
        <v>613</v>
      </c>
      <c r="AK20" s="8" t="s">
        <v>20</v>
      </c>
      <c r="AL20" s="8"/>
      <c r="AM20" s="8"/>
      <c r="AN20" s="8"/>
      <c r="AO20" s="8" t="s">
        <v>910</v>
      </c>
      <c r="AP20" s="8"/>
      <c r="AQ20" s="8"/>
      <c r="AR20" s="8">
        <v>3</v>
      </c>
      <c r="AS20" s="8"/>
      <c r="AT20" s="8"/>
      <c r="AU20" s="8" t="str">
        <f>LEFT(AO20,2)</f>
        <v>トー</v>
      </c>
      <c r="AV20" s="8" t="str">
        <f>IF(ISERROR(FIND(" ",AO20)),"",MID(AO20,FIND(" ",AO20)+1,2))</f>
        <v/>
      </c>
      <c r="AW20" s="8" t="str">
        <f>IF(LEN(AV20)&gt;1,IF(ISERROR(FIND(" ",AO20,FIND(" ",AO20)+1)),"",MID(AO20,FIND(" ",AO20)+4,2)),"")</f>
        <v/>
      </c>
      <c r="AX20" s="8"/>
      <c r="AY20" s="8" t="str">
        <f>IF(AO20="","",AO20&amp;IF(AP20="","","&amp;br;"&amp;AP20)&amp;IF(AQ20="","","&amp;br;"&amp;AQ20))</f>
        <v>トークンでないマーフォーク・クリーチャーがあなたのコントロール下で戦場に出るたび、呪禁を持つ1/1のマーフォーク・トークンを1体生成し、このサポートは1シールドを失う。</v>
      </c>
      <c r="AZ20" s="25" t="str">
        <f>IF(AJ20="","",VLOOKUP(AJ20,BC:BE,3,FALSE))</f>
        <v>Whenever a nontoken Merfolk creature enters the battlefield under your control, create a 1/1 Merfolk token with hexproof and this support loses 1 shield.</v>
      </c>
      <c r="BA20" s="31" t="s">
        <v>165</v>
      </c>
      <c r="BB20">
        <v>19</v>
      </c>
      <c r="BC20" t="s">
        <v>583</v>
      </c>
      <c r="BD20" t="s">
        <v>30</v>
      </c>
      <c r="BE20" t="s">
        <v>402</v>
      </c>
    </row>
    <row r="21" spans="1:57" x14ac:dyDescent="0.15">
      <c r="A21" t="str">
        <f t="shared" si="0"/>
        <v>*見習い形成師/Shaper Apprentice</v>
      </c>
      <c r="B21" t="s">
        <v>165</v>
      </c>
      <c r="C21" t="str">
        <f t="shared" ref="C21" si="1">"*"&amp;R21&amp;"/"&amp;T21</f>
        <v>*見習い形成師/Shaper Apprentice</v>
      </c>
      <c r="Q21" s="6" t="s">
        <v>34</v>
      </c>
      <c r="R21" s="12" t="str">
        <f>INDEX(AI:AI,W20+1)</f>
        <v>見習い形成師</v>
      </c>
      <c r="S21" s="16" t="s">
        <v>35</v>
      </c>
      <c r="T21" s="12" t="str">
        <f>INDEX(AJ:AJ,W20+1)</f>
        <v>Shaper Apprentice</v>
      </c>
      <c r="U21" s="16"/>
      <c r="V21" s="17"/>
      <c r="W21" s="9"/>
      <c r="X21" s="6"/>
      <c r="Y21" s="5"/>
      <c r="Z21" s="5"/>
      <c r="AA21" s="30"/>
      <c r="AD21" s="10"/>
      <c r="AE21" s="39">
        <v>20</v>
      </c>
      <c r="AF21" s="24" t="s">
        <v>866</v>
      </c>
      <c r="AG21" s="8" t="s">
        <v>21</v>
      </c>
      <c r="AH21" s="8">
        <v>7</v>
      </c>
      <c r="AI21" s="8" t="s">
        <v>911</v>
      </c>
      <c r="AJ21" s="8" t="s">
        <v>614</v>
      </c>
      <c r="AK21" s="8" t="s">
        <v>20</v>
      </c>
      <c r="AL21" s="8"/>
      <c r="AM21" s="8"/>
      <c r="AN21" s="8"/>
      <c r="AO21" s="8" t="s">
        <v>912</v>
      </c>
      <c r="AP21" s="8"/>
      <c r="AQ21" s="8"/>
      <c r="AR21" s="8">
        <v>1</v>
      </c>
      <c r="AS21" s="8"/>
      <c r="AT21" s="8"/>
      <c r="AU21" s="8" t="str">
        <f>LEFT(AO21,2)</f>
        <v>あな</v>
      </c>
      <c r="AV21" s="8" t="str">
        <f>IF(ISERROR(FIND(" ",AO21)),"",MID(AO21,FIND(" ",AO21)+1,2))</f>
        <v/>
      </c>
      <c r="AW21" s="8" t="str">
        <f>IF(LEN(AV21)&gt;1,IF(ISERROR(FIND(" ",AO21,FIND(" ",AO21)+1)),"",MID(AO21,FIND(" ",AO21)+4,2)),"")</f>
        <v/>
      </c>
      <c r="AX21" s="8"/>
      <c r="AY21" s="8" t="str">
        <f>IF(AO21="","",AO21&amp;IF(AP21="","","&amp;br;"&amp;AP21)&amp;IF(AQ21="","","&amp;br;"&amp;AQ21))</f>
        <v>あなたがコントロールする飛行を持つクリーチャーは+1/+1の修正を受ける。</v>
      </c>
      <c r="AZ21" s="25" t="str">
        <f>IF(AJ21="","",VLOOKUP(AJ21,BC:BE,3,FALSE))</f>
        <v>Creatures you control with Flying get +1/+1.</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青</v>
      </c>
      <c r="S22" s="18" t="s">
        <v>46</v>
      </c>
      <c r="T22" s="12" t="str">
        <f>INDEX(AG:AG,W20+1)</f>
        <v>コモン</v>
      </c>
      <c r="U22" s="18" t="s">
        <v>36</v>
      </c>
      <c r="V22" s="12">
        <f>INDEX(AH:AH,W20+1)</f>
        <v>9</v>
      </c>
      <c r="W22" s="10"/>
      <c r="X22" s="12" t="str">
        <f>INDEX(AO:AO,W20+1)</f>
        <v>あなたが他のマーフォークをコントロールしている間、このクリーチャーは飛行を得る。</v>
      </c>
      <c r="Y22" s="5"/>
      <c r="Z22" s="5"/>
      <c r="AA22" s="30"/>
      <c r="AD22" s="10"/>
      <c r="AE22" s="39">
        <v>21</v>
      </c>
      <c r="AF22" s="24" t="s">
        <v>866</v>
      </c>
      <c r="AG22" s="8" t="s">
        <v>22</v>
      </c>
      <c r="AH22" s="8">
        <v>14</v>
      </c>
      <c r="AI22" s="8" t="s">
        <v>913</v>
      </c>
      <c r="AJ22" s="8" t="s">
        <v>615</v>
      </c>
      <c r="AK22" s="8" t="s">
        <v>10</v>
      </c>
      <c r="AL22" s="8" t="s">
        <v>783</v>
      </c>
      <c r="AM22" s="8" t="s">
        <v>868</v>
      </c>
      <c r="AN22" s="8"/>
      <c r="AO22" s="8" t="s">
        <v>914</v>
      </c>
      <c r="AP22" s="8" t="s">
        <v>915</v>
      </c>
      <c r="AQ22" s="8"/>
      <c r="AR22" s="8"/>
      <c r="AS22" s="8">
        <v>4</v>
      </c>
      <c r="AT22" s="8">
        <v>3</v>
      </c>
      <c r="AU22" s="8" t="str">
        <f>LEFT(AO22,2)</f>
        <v>ジェ</v>
      </c>
      <c r="AV22" s="8" t="str">
        <f>IF(ISERROR(FIND(" ",AO22)),"",MID(AO22,FIND(" ",AO22)+1,2))</f>
        <v/>
      </c>
      <c r="AW22" s="8" t="str">
        <f>IF(LEN(AV22)&gt;1,IF(ISERROR(FIND(" ",AO22,FIND(" ",AO22)+1)),"",MID(AO22,FIND(" ",AO22)+4,2)),"")</f>
        <v/>
      </c>
      <c r="AX22" s="8"/>
      <c r="AY22" s="8" t="str">
        <f>IF(AO22="","",AO22&amp;IF(AP22="","","&amp;br;"&amp;AP22)&amp;IF(AQ22="","","&amp;br;"&amp;AQ22))</f>
        <v>ジェム4個を起動する:ターン終了時まで、ブロックされない。&amp;br;このクリーチャーが対戦相手に戦闘ダメージを与えるたび、カードを1枚捨てて、カードを1枚引く。</v>
      </c>
      <c r="AZ22" s="25" t="str">
        <f>IF(AJ22="","",VLOOKUP(AJ22,BC:BE,3,FALSE))</f>
        <v>Activate 4: Unblockable until end of turn.Whenever this creature causes combat damage to your opponent, discard a card and draw a card.</v>
      </c>
      <c r="BA22" s="31" t="s">
        <v>165</v>
      </c>
      <c r="BB22">
        <v>21</v>
      </c>
      <c r="BC22" t="s">
        <v>585</v>
      </c>
      <c r="BD22" t="s">
        <v>30</v>
      </c>
      <c r="BE22" t="s">
        <v>859</v>
      </c>
    </row>
    <row r="23" spans="1:57" x14ac:dyDescent="0.15">
      <c r="A23" t="str">
        <f t="shared" si="0"/>
        <v>|色|青|レアリティ|コモン|マナコスト|9|</v>
      </c>
      <c r="B23" t="s">
        <v>165</v>
      </c>
      <c r="C23" t="s">
        <v>24</v>
      </c>
      <c r="D23" s="1" t="s">
        <v>5</v>
      </c>
      <c r="E23" t="s">
        <v>24</v>
      </c>
      <c r="F23" t="str">
        <f t="shared" ref="F23:F24" si="8">IF(R22=0,"",R22)</f>
        <v>青</v>
      </c>
      <c r="G23" t="s">
        <v>24</v>
      </c>
      <c r="H23" s="1" t="s">
        <v>6</v>
      </c>
      <c r="I23" t="s">
        <v>24</v>
      </c>
      <c r="J23" t="str">
        <f t="shared" ref="J23:J24" si="9">IF(T22=0,"",T22)</f>
        <v>コモン</v>
      </c>
      <c r="K23" t="s">
        <v>24</v>
      </c>
      <c r="L23" s="1" t="s">
        <v>8</v>
      </c>
      <c r="M23" t="s">
        <v>24</v>
      </c>
      <c r="N23">
        <f t="shared" ref="N23:N24" si="10">IF(V22=0,"",V22)</f>
        <v>9</v>
      </c>
      <c r="O23" t="s">
        <v>24</v>
      </c>
      <c r="Q23" s="6" t="s">
        <v>37</v>
      </c>
      <c r="R23" s="12" t="str">
        <f>INDEX(AK:AK,W20+1)</f>
        <v>クリーチャー</v>
      </c>
      <c r="S23" s="18" t="s">
        <v>38</v>
      </c>
      <c r="T23" s="12" t="str">
        <f>INDEX(AL:AL,W20+1)</f>
        <v>マーフォーク</v>
      </c>
      <c r="U23" s="12" t="str">
        <f>INDEX(AM:AM,W20+1)</f>
        <v>ウィザード</v>
      </c>
      <c r="V23" s="12">
        <f>INDEX(AN:AN,W20+1)</f>
        <v>0</v>
      </c>
      <c r="W23" s="10"/>
      <c r="X23" s="12" t="str">
        <f>INDEX(AU:AU,W20+1)</f>
        <v>あな</v>
      </c>
      <c r="Y23" s="12" t="str">
        <f>INDEX(AV:AV,W20+1)</f>
        <v/>
      </c>
      <c r="Z23" s="12" t="str">
        <f>INDEX(AW:AW,W20+1)</f>
        <v/>
      </c>
      <c r="AA23" s="12">
        <f>INDEX(AX:AX,W20+1)</f>
        <v>0</v>
      </c>
      <c r="AD23" s="10"/>
      <c r="AE23" s="39">
        <v>22</v>
      </c>
      <c r="AF23" s="24" t="s">
        <v>866</v>
      </c>
      <c r="AG23" s="8" t="s">
        <v>22</v>
      </c>
      <c r="AH23" s="8">
        <v>22</v>
      </c>
      <c r="AI23" s="8" t="s">
        <v>916</v>
      </c>
      <c r="AJ23" s="8" t="s">
        <v>616</v>
      </c>
      <c r="AK23" s="8" t="s">
        <v>10</v>
      </c>
      <c r="AL23" s="8" t="s">
        <v>917</v>
      </c>
      <c r="AM23" s="8"/>
      <c r="AN23" s="8"/>
      <c r="AO23" s="8" t="s">
        <v>918</v>
      </c>
      <c r="AP23" s="8"/>
      <c r="AQ23" s="8"/>
      <c r="AR23" s="8"/>
      <c r="AS23" s="8">
        <v>8</v>
      </c>
      <c r="AT23" s="8">
        <v>8</v>
      </c>
      <c r="AU23" s="8" t="str">
        <f>LEFT(AO23,2)</f>
        <v>この</v>
      </c>
      <c r="AV23" s="8" t="str">
        <f>IF(ISERROR(FIND(" ",AO23)),"",MID(AO23,FIND(" ",AO23)+1,2))</f>
        <v/>
      </c>
      <c r="AW23" s="8" t="str">
        <f>IF(LEN(AV23)&gt;1,IF(ISERROR(FIND(" ",AO23,FIND(" ",AO23)+1)),"",MID(AO23,FIND(" ",AO23)+4,2)),"")</f>
        <v/>
      </c>
      <c r="AX23" s="8"/>
      <c r="AY23" s="8" t="str">
        <f>IF(AO23="","",AO23&amp;IF(AP23="","","&amp;br;"&amp;AP23)&amp;IF(AQ23="","","&amp;br;"&amp;AQ23))</f>
        <v>このクリーチャーが対戦相手にダメージを与えたとき、対戦相手の手札の下半分のマナ・コストは3多くなる。</v>
      </c>
      <c r="AZ23" s="25" t="str">
        <f>IF(AJ23="","",VLOOKUP(AJ23,BC:BE,3,FALSE))</f>
        <v>When this creature deals damage to your opponent, increase the mana cost of the lower half of your opponent’s hand by 3.</v>
      </c>
      <c r="BA23" s="31" t="s">
        <v>165</v>
      </c>
      <c r="BB23">
        <v>22</v>
      </c>
      <c r="BC23" t="s">
        <v>586</v>
      </c>
      <c r="BD23" t="s">
        <v>30</v>
      </c>
      <c r="BE23" t="s">
        <v>860</v>
      </c>
    </row>
    <row r="24" spans="1:57" x14ac:dyDescent="0.15">
      <c r="A24" t="str">
        <f t="shared" si="0"/>
        <v>|種別|クリーチャー|サブタイプ|マーフォーク|ウィザード||</v>
      </c>
      <c r="B24" t="s">
        <v>165</v>
      </c>
      <c r="C24" t="s">
        <v>24</v>
      </c>
      <c r="D24" s="1" t="s">
        <v>9</v>
      </c>
      <c r="E24" t="s">
        <v>24</v>
      </c>
      <c r="F24" t="str">
        <f t="shared" si="8"/>
        <v>クリーチャー</v>
      </c>
      <c r="G24" t="s">
        <v>24</v>
      </c>
      <c r="H24" s="1" t="s">
        <v>11</v>
      </c>
      <c r="I24" t="s">
        <v>24</v>
      </c>
      <c r="J24" t="str">
        <f t="shared" si="9"/>
        <v>マーフォーク</v>
      </c>
      <c r="K24" t="s">
        <v>24</v>
      </c>
      <c r="L24" t="str">
        <f t="shared" ref="L24" si="11">IF(U23=0,"",U23)</f>
        <v>ウィザード</v>
      </c>
      <c r="M24" t="s">
        <v>24</v>
      </c>
      <c r="N24" t="str">
        <f t="shared" si="10"/>
        <v/>
      </c>
      <c r="O24" t="s">
        <v>24</v>
      </c>
      <c r="Q24" s="6" t="s">
        <v>39</v>
      </c>
      <c r="R24" s="12" t="str">
        <f>INDEX(AY:AY,W20+1)</f>
        <v>あなたが他のマーフォークをコントロールしている間、このクリーチャーは飛行を得る。</v>
      </c>
      <c r="S24" s="16"/>
      <c r="T24" s="16"/>
      <c r="U24" s="16"/>
      <c r="V24" s="17"/>
      <c r="W24" s="10"/>
      <c r="X24" s="36"/>
      <c r="Y24" s="36"/>
      <c r="Z24" s="36"/>
      <c r="AA24" s="25"/>
      <c r="AD24" s="11"/>
      <c r="AE24" s="39">
        <v>23</v>
      </c>
      <c r="AF24" s="24" t="s">
        <v>866</v>
      </c>
      <c r="AG24" s="8" t="s">
        <v>22</v>
      </c>
      <c r="AH24" s="8">
        <v>13</v>
      </c>
      <c r="AI24" s="8" t="s">
        <v>919</v>
      </c>
      <c r="AJ24" s="8" t="s">
        <v>617</v>
      </c>
      <c r="AK24" s="8" t="s">
        <v>10</v>
      </c>
      <c r="AL24" s="8" t="s">
        <v>68</v>
      </c>
      <c r="AM24" s="8" t="s">
        <v>893</v>
      </c>
      <c r="AN24" s="8"/>
      <c r="AO24" s="8" t="s">
        <v>920</v>
      </c>
      <c r="AP24" s="8"/>
      <c r="AQ24" s="8"/>
      <c r="AR24" s="8"/>
      <c r="AS24" s="8">
        <v>4</v>
      </c>
      <c r="AT24" s="8">
        <v>4</v>
      </c>
      <c r="AU24" s="8" t="str">
        <f>LEFT(AO24,2)</f>
        <v>ジェ</v>
      </c>
      <c r="AV24" s="8" t="str">
        <f>IF(ISERROR(FIND(" ",AO24)),"",MID(AO24,FIND(" ",AO24)+1,2))</f>
        <v/>
      </c>
      <c r="AW24" s="8" t="str">
        <f>IF(LEN(AV24)&gt;1,IF(ISERROR(FIND(" ",AO24,FIND(" ",AO24)+1)),"",MID(AO24,FIND(" ",AO24)+4,2)),"")</f>
        <v/>
      </c>
      <c r="AX24" s="8"/>
      <c r="AY24" s="8" t="str">
        <f>IF(AO24="","",AO24&amp;IF(AP24="","","&amp;br;"&amp;AP24)&amp;IF(AQ24="","","&amp;br;"&amp;AQ24))</f>
        <v>ジェム3個を起動する；ターン終了時まで、バフされているあなたのクリーチャーはブロックされないを得る。</v>
      </c>
      <c r="AZ24" s="25" t="str">
        <f>IF(AJ24="","",VLOOKUP(AJ24,BC:BE,3,FALSE))</f>
        <v>Activate 3: Your buffed creatures gains Unblockable until end of turn.</v>
      </c>
      <c r="BA24" s="31" t="s">
        <v>165</v>
      </c>
      <c r="BB24">
        <v>23</v>
      </c>
      <c r="BC24" t="s">
        <v>587</v>
      </c>
      <c r="BD24" t="s">
        <v>30</v>
      </c>
      <c r="BE24" t="s">
        <v>861</v>
      </c>
    </row>
    <row r="25" spans="1:57" x14ac:dyDescent="0.15">
      <c r="A25" t="str">
        <f t="shared" si="0"/>
        <v>|テキスト|&gt;|&gt;|&gt;|&gt;|あなたが他のマーフォークをコントロールしている間、このクリーチャーは飛行を得る。|</v>
      </c>
      <c r="B25" t="s">
        <v>165</v>
      </c>
      <c r="C25" t="s">
        <v>24</v>
      </c>
      <c r="D25" s="1" t="s">
        <v>12</v>
      </c>
      <c r="E25" t="s">
        <v>24</v>
      </c>
      <c r="F25" s="1" t="s">
        <v>4</v>
      </c>
      <c r="G25" t="s">
        <v>24</v>
      </c>
      <c r="H25" s="1" t="s">
        <v>4</v>
      </c>
      <c r="I25" t="s">
        <v>24</v>
      </c>
      <c r="J25" s="1" t="s">
        <v>4</v>
      </c>
      <c r="K25" t="s">
        <v>24</v>
      </c>
      <c r="L25" s="1" t="s">
        <v>4</v>
      </c>
      <c r="M25" t="s">
        <v>24</v>
      </c>
      <c r="N25" t="str">
        <f t="shared" ref="N25" si="12">IF(R24=0,"",R24)</f>
        <v>あなたが他のマーフォークをコントロールしている間、このクリーチャーは飛行を得る。</v>
      </c>
      <c r="O25" t="s">
        <v>24</v>
      </c>
      <c r="Q25" s="4" t="s">
        <v>40</v>
      </c>
      <c r="R25" s="12" t="str">
        <f>INDEX(AZ:AZ,W20+1)</f>
        <v>While you control another Merfolk, this creature gains Flying.</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866</v>
      </c>
      <c r="AG25" s="8" t="s">
        <v>22</v>
      </c>
      <c r="AH25" s="8">
        <v>15</v>
      </c>
      <c r="AI25" s="8" t="s">
        <v>921</v>
      </c>
      <c r="AJ25" s="8" t="s">
        <v>618</v>
      </c>
      <c r="AK25" s="8" t="s">
        <v>10</v>
      </c>
      <c r="AL25" s="8" t="s">
        <v>875</v>
      </c>
      <c r="AM25" s="8" t="s">
        <v>868</v>
      </c>
      <c r="AN25" s="8" t="s">
        <v>15</v>
      </c>
      <c r="AO25" s="8" t="s">
        <v>811</v>
      </c>
      <c r="AP25" s="8" t="s">
        <v>922</v>
      </c>
      <c r="AQ25" s="8"/>
      <c r="AR25" s="8"/>
      <c r="AS25" s="8">
        <v>3</v>
      </c>
      <c r="AT25" s="8">
        <v>3</v>
      </c>
      <c r="AU25" s="8" t="str">
        <f>LEFT(AO25,2)</f>
        <v>飛行</v>
      </c>
      <c r="AV25" s="8" t="str">
        <f>IF(ISERROR(FIND(" ",AO25)),"",MID(AO25,FIND(" ",AO25)+1,2))</f>
        <v xml:space="preserve"> </v>
      </c>
      <c r="AW25" s="8" t="str">
        <f>IF(LEN(AV25)&gt;1,IF(ISERROR(FIND(" ",AO25,FIND(" ",AO25)+1)),"",MID(AO25,FIND(" ",AO25)+4,2)),"")</f>
        <v/>
      </c>
      <c r="AX25" s="8"/>
      <c r="AY25" s="8" t="str">
        <f>IF(AO25="","",AO25&amp;IF(AP25="","","&amp;br;"&amp;AP25)&amp;IF(AQ25="","","&amp;br;"&amp;AQ25))</f>
        <v>飛行  &amp;br;青ジェム3個を起動する：あなたのターン開始時まで、このクリーチャーは「このクリーチャーが死亡した時、対戦相手の手札の最初の呪文からすべてのマナを吸収する」を得る。</v>
      </c>
      <c r="AZ25" s="25" t="str">
        <f>IF(AJ25="","",VLOOKUP(AJ25,BC:BE,3,FALSE))</f>
        <v>Activate 3 Blue: This creature gains &amp;#8220;When this creature dies, drain all the mana from the first spell in your opponent's hand.&amp;#8221; until the start of your turn.</v>
      </c>
      <c r="BA25" s="31" t="s">
        <v>165</v>
      </c>
      <c r="BB25">
        <v>24</v>
      </c>
      <c r="BC25" t="s">
        <v>588</v>
      </c>
      <c r="BD25" t="s">
        <v>30</v>
      </c>
      <c r="BE25" t="s">
        <v>407</v>
      </c>
    </row>
    <row r="26" spans="1:57" x14ac:dyDescent="0.15">
      <c r="A26" t="str">
        <f t="shared" si="0"/>
        <v>|英テキスト|&gt;|&gt;|&gt;|&gt;|While you control another Merfolk, this creature gains Flying.|</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While you control another Merfolk, this creature gains Flying.</v>
      </c>
      <c r="O26" t="s">
        <v>24</v>
      </c>
      <c r="Q26" s="6" t="s">
        <v>41</v>
      </c>
      <c r="R26" s="12" t="str">
        <f>IF(INDEX(AS:AS,W20+1)="",0,INDEX(AS:AS,W20+1)&amp;"/"&amp;INDEX(AT:AT,W20+1))</f>
        <v>3/2</v>
      </c>
      <c r="S26" s="16"/>
      <c r="T26" s="16"/>
      <c r="U26" s="16"/>
      <c r="V26" s="17"/>
      <c r="W26" s="10"/>
      <c r="X26" s="6"/>
      <c r="Y26" s="5"/>
      <c r="Z26" s="5"/>
      <c r="AA26" s="30"/>
      <c r="AE26" s="39">
        <v>25</v>
      </c>
      <c r="AF26" s="24" t="s">
        <v>866</v>
      </c>
      <c r="AG26" s="8" t="s">
        <v>22</v>
      </c>
      <c r="AH26" s="8">
        <v>17</v>
      </c>
      <c r="AI26" s="8" t="s">
        <v>923</v>
      </c>
      <c r="AJ26" s="8" t="s">
        <v>619</v>
      </c>
      <c r="AK26" s="8" t="s">
        <v>19</v>
      </c>
      <c r="AL26" s="8"/>
      <c r="AM26" s="8"/>
      <c r="AN26" s="8"/>
      <c r="AO26" s="8" t="s">
        <v>905</v>
      </c>
      <c r="AP26" s="8" t="s">
        <v>924</v>
      </c>
      <c r="AQ26" s="8"/>
      <c r="AR26" s="8"/>
      <c r="AS26" s="8"/>
      <c r="AT26" s="8"/>
      <c r="AU26" s="8" t="str">
        <f>LEFT(AO26,2)</f>
        <v>カー</v>
      </c>
      <c r="AV26" s="8" t="str">
        <f>IF(ISERROR(FIND(" ",AO26)),"",MID(AO26,FIND(" ",AO26)+1,2))</f>
        <v/>
      </c>
      <c r="AW26" s="8" t="str">
        <f>IF(LEN(AV26)&gt;1,IF(ISERROR(FIND(" ",AO26,FIND(" ",AO26)+1)),"",MID(AO26,FIND(" ",AO26)+4,2)),"")</f>
        <v/>
      </c>
      <c r="AX26" s="8"/>
      <c r="AY26" s="8" t="str">
        <f>IF(AO26="","",AO26&amp;IF(AP26="","","&amp;br;"&amp;AP26)&amp;IF(AQ26="","","&amp;br;"&amp;AQ26))</f>
        <v>カードを3枚引く。&amp;br;あなたの手札にカードが6枚ある場合、あなたの手札の各カードはそれぞれ3マナを得る。</v>
      </c>
      <c r="AZ26" s="25" t="str">
        <f>IF(AJ26="","",VLOOKUP(AJ26,BC:BE,3,FALSE))</f>
        <v>Draw 3 cards.If you have 6 cards in your hand, each card in your hand gains 3 mana.</v>
      </c>
      <c r="BA26" s="31" t="s">
        <v>165</v>
      </c>
      <c r="BB26">
        <v>25</v>
      </c>
      <c r="BC26" t="s">
        <v>589</v>
      </c>
      <c r="BD26" t="s">
        <v>30</v>
      </c>
      <c r="BE26" t="s">
        <v>408</v>
      </c>
    </row>
    <row r="27" spans="1:57" x14ac:dyDescent="0.15">
      <c r="A27" t="str">
        <f>CONCATENATE(C27,D27,E27,F27,G27,H27,I27,J27,K27,L27,M27,N27,O27,P27)</f>
        <v>|PT|&gt;|3/2|シールド数|&gt;||</v>
      </c>
      <c r="B27" t="s">
        <v>165</v>
      </c>
      <c r="C27" t="s">
        <v>24</v>
      </c>
      <c r="D27" t="s">
        <v>13</v>
      </c>
      <c r="E27" t="s">
        <v>24</v>
      </c>
      <c r="F27" t="s">
        <v>4</v>
      </c>
      <c r="G27" t="s">
        <v>24</v>
      </c>
      <c r="H27" t="str">
        <f t="shared" ref="H27" si="14">IF(R26=0,"",R26)</f>
        <v>3/2</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t="s">
        <v>866</v>
      </c>
      <c r="AG27" s="8" t="s">
        <v>22</v>
      </c>
      <c r="AH27" s="8">
        <v>18</v>
      </c>
      <c r="AI27" s="8" t="s">
        <v>925</v>
      </c>
      <c r="AJ27" s="8" t="s">
        <v>620</v>
      </c>
      <c r="AK27" s="8" t="s">
        <v>19</v>
      </c>
      <c r="AL27" s="8"/>
      <c r="AM27" s="8"/>
      <c r="AN27" s="8"/>
      <c r="AO27" s="8" t="s">
        <v>926</v>
      </c>
      <c r="AP27" s="8"/>
      <c r="AQ27" s="8"/>
      <c r="AR27" s="8"/>
      <c r="AS27" s="8"/>
      <c r="AT27" s="8"/>
      <c r="AU27" s="8" t="str">
        <f>LEFT(AO27,2)</f>
        <v>対戦</v>
      </c>
      <c r="AV27" s="8" t="str">
        <f>IF(ISERROR(FIND(" ",AO27)),"",MID(AO27,FIND(" ",AO27)+1,2))</f>
        <v/>
      </c>
      <c r="AW27" s="8" t="str">
        <f>IF(LEN(AV27)&gt;1,IF(ISERROR(FIND(" ",AO27,FIND(" ",AO27)+1)),"",MID(AO27,FIND(" ",AO27)+4,2)),"")</f>
        <v/>
      </c>
      <c r="AX27" s="8"/>
      <c r="AY27" s="8" t="str">
        <f>IF(AO27="","",AO27&amp;IF(AP27="","","&amp;br;"&amp;AP27)&amp;IF(AQ27="","","&amp;br;"&amp;AQ27))</f>
        <v>対戦相手がコントロールするすべてのクリーチャーと土地出ないサポートをオーナーの手札に戻す。それらのマナ・コストは2多くなる。対戦相手の手札に空きがない場合、それらを破壊する。</v>
      </c>
      <c r="AZ27" s="25" t="str">
        <f>IF(AJ27="","",VLOOKUP(AJ27,BC:BE,3,FALSE))</f>
        <v>Return all creatures and nonland supports your opponent controls to their owner’s hands and increase their cost by 2. If there is no room in your opponent’s hand, destroy them.</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t="s">
        <v>866</v>
      </c>
      <c r="AG28" s="8" t="s">
        <v>22</v>
      </c>
      <c r="AH28" s="8">
        <v>9</v>
      </c>
      <c r="AI28" s="8" t="s">
        <v>927</v>
      </c>
      <c r="AJ28" s="8" t="s">
        <v>621</v>
      </c>
      <c r="AK28" s="8" t="s">
        <v>20</v>
      </c>
      <c r="AL28" s="8"/>
      <c r="AM28" s="8"/>
      <c r="AN28" s="8"/>
      <c r="AO28" s="8" t="s">
        <v>928</v>
      </c>
      <c r="AP28" s="8" t="s">
        <v>929</v>
      </c>
      <c r="AQ28" s="8"/>
      <c r="AR28" s="8">
        <v>2</v>
      </c>
      <c r="AS28" s="8"/>
      <c r="AT28" s="8"/>
      <c r="AU28" s="8" t="str">
        <f>LEFT(AO28,2)</f>
        <v>この</v>
      </c>
      <c r="AV28" s="8" t="str">
        <f>IF(ISERROR(FIND(" ",AO28)),"",MID(AO28,FIND(" ",AO28)+1,2))</f>
        <v/>
      </c>
      <c r="AW28" s="8" t="str">
        <f>IF(LEN(AV28)&gt;1,IF(ISERROR(FIND(" ",AO28,FIND(" ",AO28)+1)),"",MID(AO28,FIND(" ",AO28)+4,2)),"")</f>
        <v/>
      </c>
      <c r="AX28" s="8"/>
      <c r="AY28" s="8" t="str">
        <f>IF(AO28="","",AO28&amp;IF(AP28="","","&amp;br;"&amp;AP28)&amp;IF(AQ28="","","&amp;br;"&amp;AQ28))</f>
        <v>このサポートが戦場に出たとき、あなたがコントロールするすべてのクリーチャーとあなたの手札のすべてのクリーチャーはマーフォークと吸血鬼と海賊と恐竜のサブタイプを得る。&amp;br;このサポートが破壊されたとき、カードを1枚引く。</v>
      </c>
      <c r="AZ28" s="25" t="str">
        <f>IF(AJ28="","",VLOOKUP(AJ28,BC:BE,3,FALSE))</f>
        <v>When this support enters the battlefield, all creatures you control and all creatures in your hand gain the Merfolk, Vampire, Pirate and Dinosaur subtypes.When this support is destroyed, draw a card.</v>
      </c>
      <c r="BA28" s="31" t="s">
        <v>165</v>
      </c>
      <c r="BB28">
        <v>27</v>
      </c>
      <c r="BC28" t="s">
        <v>591</v>
      </c>
      <c r="BD28" t="s">
        <v>30</v>
      </c>
      <c r="BE28" t="s">
        <v>410</v>
      </c>
    </row>
    <row r="29" spans="1:57" x14ac:dyDescent="0.15">
      <c r="A29" t="str">
        <f t="shared" si="0"/>
        <v>*情報</v>
      </c>
      <c r="B29" t="s">
        <v>165</v>
      </c>
      <c r="C29" t="s">
        <v>865</v>
      </c>
      <c r="R29"/>
      <c r="S29"/>
      <c r="T29"/>
      <c r="U29"/>
      <c r="V29"/>
      <c r="AE29" s="39">
        <v>28</v>
      </c>
      <c r="AF29" s="24" t="s">
        <v>866</v>
      </c>
      <c r="AG29" s="8" t="s">
        <v>23</v>
      </c>
      <c r="AH29" s="8">
        <v>14</v>
      </c>
      <c r="AI29" s="8" t="s">
        <v>930</v>
      </c>
      <c r="AJ29" s="8" t="s">
        <v>622</v>
      </c>
      <c r="AK29" s="8" t="s">
        <v>10</v>
      </c>
      <c r="AL29" s="8" t="s">
        <v>68</v>
      </c>
      <c r="AM29" s="8" t="s">
        <v>15</v>
      </c>
      <c r="AN29" s="8"/>
      <c r="AO29" s="8" t="s">
        <v>931</v>
      </c>
      <c r="AP29" s="8"/>
      <c r="AQ29" s="8"/>
      <c r="AR29" s="8"/>
      <c r="AS29" s="8">
        <v>5</v>
      </c>
      <c r="AT29" s="8">
        <v>5</v>
      </c>
      <c r="AU29" s="8" t="str">
        <f>LEFT(AO29,2)</f>
        <v>戦場</v>
      </c>
      <c r="AV29" s="8" t="str">
        <f>IF(ISERROR(FIND(" ",AO29)),"",MID(AO29,FIND(" ",AO29)+1,2))</f>
        <v/>
      </c>
      <c r="AW29" s="8" t="str">
        <f>IF(LEN(AV29)&gt;1,IF(ISERROR(FIND(" ",AO29,FIND(" ",AO29)+1)),"",MID(AO29,FIND(" ",AO29)+4,2)),"")</f>
        <v/>
      </c>
      <c r="AX29" s="8"/>
      <c r="AY29" s="8" t="str">
        <f>IF(AO29="","",AO29&amp;IF(AP29="","","&amp;br;"&amp;AP29)&amp;IF(AQ29="","","&amp;br;"&amp;AQ29))</f>
        <v>戦場にあなたの他のマーフォークが出ている間、対戦相手の呪文のマナ・コストは5多くなる。</v>
      </c>
      <c r="AZ29" s="25" t="str">
        <f>IF(AJ29="","",VLOOKUP(AJ29,BC:BE,3,FALSE))</f>
        <v>While you have another Merfolk in the battlefield, your opponent's spells cost 5 more mana.</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t="s">
        <v>866</v>
      </c>
      <c r="AG30" s="8" t="s">
        <v>23</v>
      </c>
      <c r="AH30" s="8">
        <v>14</v>
      </c>
      <c r="AI30" s="8" t="s">
        <v>932</v>
      </c>
      <c r="AJ30" s="8" t="s">
        <v>623</v>
      </c>
      <c r="AK30" s="8" t="s">
        <v>19</v>
      </c>
      <c r="AL30" s="8"/>
      <c r="AM30" s="8"/>
      <c r="AN30" s="8"/>
      <c r="AO30" s="8" t="s">
        <v>933</v>
      </c>
      <c r="AP30" s="8"/>
      <c r="AQ30" s="8"/>
      <c r="AR30" s="8"/>
      <c r="AS30" s="8"/>
      <c r="AT30" s="8"/>
      <c r="AU30" s="8" t="str">
        <f>LEFT(AO30,2)</f>
        <v>対戦</v>
      </c>
      <c r="AV30" s="8" t="str">
        <f>IF(ISERROR(FIND(" ",AO30)),"",MID(AO30,FIND(" ",AO30)+1,2))</f>
        <v/>
      </c>
      <c r="AW30" s="8" t="str">
        <f>IF(LEN(AV30)&gt;1,IF(ISERROR(FIND(" ",AO30,FIND(" ",AO30)+1)),"",MID(AO30,FIND(" ",AO30)+4,2)),"")</f>
        <v/>
      </c>
      <c r="AX30" s="8"/>
      <c r="AY30" s="8" t="str">
        <f>IF(AO30="","",AO30&amp;IF(AP30="","","&amp;br;"&amp;AP30)&amp;IF(AQ30="","","&amp;br;"&amp;AQ30))</f>
        <v>対戦相手の手札の最初のカードからすべてのマナを吸収する。全てのマナを吸収し、宝物を4つ見つける。</v>
      </c>
      <c r="AZ30" s="25" t="str">
        <f>IF(AJ30="","",VLOOKUP(AJ30,BC:BE,3,FALSE))</f>
        <v>Drain all mana from the first card in your opponent’s hand and find all 4 Treasures.</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t="s">
        <v>866</v>
      </c>
      <c r="AG31" s="8" t="s">
        <v>23</v>
      </c>
      <c r="AH31" s="8">
        <v>11</v>
      </c>
      <c r="AI31" s="8" t="s">
        <v>934</v>
      </c>
      <c r="AJ31" s="8" t="s">
        <v>624</v>
      </c>
      <c r="AK31" s="8" t="s">
        <v>20</v>
      </c>
      <c r="AL31" s="8"/>
      <c r="AM31" s="8"/>
      <c r="AN31" s="8"/>
      <c r="AO31" s="8" t="s">
        <v>935</v>
      </c>
      <c r="AP31" s="8" t="s">
        <v>936</v>
      </c>
      <c r="AQ31" s="8"/>
      <c r="AR31" s="8">
        <v>2</v>
      </c>
      <c r="AS31" s="8"/>
      <c r="AT31" s="8"/>
      <c r="AU31" s="8" t="str">
        <f>LEFT(AO31,2)</f>
        <v>あな</v>
      </c>
      <c r="AV31" s="8" t="str">
        <f>IF(ISERROR(FIND(" ",AO31)),"",MID(AO31,FIND(" ",AO31)+1,2))</f>
        <v/>
      </c>
      <c r="AW31" s="8" t="str">
        <f>IF(LEN(AV31)&gt;1,IF(ISERROR(FIND(" ",AO31,FIND(" ",AO31)+1)),"",MID(AO31,FIND(" ",AO31)+4,2)),"")</f>
        <v/>
      </c>
      <c r="AX31" s="8"/>
      <c r="AY31" s="8" t="str">
        <f>IF(AO31="","",AO31&amp;IF(AP31="","","&amp;br;"&amp;AP31)&amp;IF(AQ31="","","&amp;br;"&amp;AQ31))</f>
        <v>あなたのターン開始時に、あなたのライブラリーの一番上から2枚のカードから1枚を選ぶ。そのカードを取ってきて、他を破壊する。&amp;br;あなたのターン終了時に、あなたの墓地にカードが7枚以上ある場合、このサポートを変身させる。</v>
      </c>
      <c r="AZ31" s="25" t="str">
        <f>IF(AJ31="","",VLOOKUP(AJ31,BC:BE,3,FALSE))</f>
        <v>At the beginning of your turn, pick one from the top two cards of your library. Fetch that card and destroy the other.At the end of your turn, if there are 7 or more cards in your graveyard, transform this support.</v>
      </c>
      <c r="BA31" s="31" t="s">
        <v>165</v>
      </c>
      <c r="BB31">
        <v>30</v>
      </c>
      <c r="BC31" t="s">
        <v>594</v>
      </c>
      <c r="BD31" t="s">
        <v>30</v>
      </c>
      <c r="BE31" t="s">
        <v>413</v>
      </c>
    </row>
    <row r="32" spans="1:57" x14ac:dyDescent="0.15">
      <c r="A32" t="str">
        <f t="shared" si="0"/>
        <v>&amp;br;</v>
      </c>
      <c r="B32" t="s">
        <v>165</v>
      </c>
      <c r="C32" t="s">
        <v>1</v>
      </c>
      <c r="R32"/>
      <c r="S32"/>
      <c r="T32"/>
      <c r="U32"/>
      <c r="V32"/>
      <c r="AE32" s="39">
        <v>31</v>
      </c>
      <c r="AF32" s="24" t="s">
        <v>866</v>
      </c>
      <c r="AG32" s="8" t="s">
        <v>23</v>
      </c>
      <c r="AH32" s="8">
        <v>0</v>
      </c>
      <c r="AI32" s="8" t="s">
        <v>937</v>
      </c>
      <c r="AJ32" s="8" t="s">
        <v>625</v>
      </c>
      <c r="AK32" s="8" t="s">
        <v>20</v>
      </c>
      <c r="AL32" s="8" t="s">
        <v>938</v>
      </c>
      <c r="AM32" s="8"/>
      <c r="AN32" s="8"/>
      <c r="AO32" s="8" t="s">
        <v>939</v>
      </c>
      <c r="AP32" s="8" t="s">
        <v>940</v>
      </c>
      <c r="AQ32" s="8"/>
      <c r="AR32" s="8">
        <v>2</v>
      </c>
      <c r="AS32" s="8"/>
      <c r="AT32" s="8"/>
      <c r="AU32" s="8" t="str">
        <f>LEFT(AO32,2)</f>
        <v>あな</v>
      </c>
      <c r="AV32" s="8" t="str">
        <f>IF(ISERROR(FIND(" ",AO32)),"",MID(AO32,FIND(" ",AO32)+1,2))</f>
        <v/>
      </c>
      <c r="AW32" s="8" t="str">
        <f>IF(LEN(AV32)&gt;1,IF(ISERROR(FIND(" ",AO32,FIND(" ",AO32)+1)),"",MID(AO32,FIND(" ",AO32)+4,2)),"")</f>
        <v/>
      </c>
      <c r="AX32" s="8"/>
      <c r="AY32" s="8" t="str">
        <f>IF(AO32="","",AO32&amp;IF(AP32="","","&amp;br;"&amp;AP32)&amp;IF(AQ32="","","&amp;br;"&amp;AQ32))</f>
        <v>あなたのターン開始時に、ジェム2個を青に変換する。&amp;br;青ジェム2個を起動する：あなたのライブラリーから最初の呪文化土地出ないサポートを取ってくる。それは3マナを得る。</v>
      </c>
      <c r="AZ32" s="25" t="str">
        <f>IF(AJ32="","",VLOOKUP(AJ32,BC:BE,3,FALSE))</f>
        <v>At the begining of your turn convert 2 gems to blue. Activate 2 Blue:Fetch the first spell or nonland support from your library, it gains 3 man</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f t="shared" ref="AF32:AF51" si="16">AF33</f>
        <v>0</v>
      </c>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f t="shared" si="16"/>
        <v>0</v>
      </c>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*難破船あさり/Shipwreck Looter</v>
      </c>
      <c r="B36" t="s">
        <v>165</v>
      </c>
      <c r="C36" t="str">
        <f t="shared" ref="C36" si="17">"*"&amp;R36&amp;"/"&amp;T36</f>
        <v>*難破船あさり/Shipwreck Looter</v>
      </c>
      <c r="Q36" s="6" t="s">
        <v>34</v>
      </c>
      <c r="R36" s="12" t="str">
        <f>INDEX(AI:AI,W35+1)</f>
        <v>難破船あさり</v>
      </c>
      <c r="S36" s="16" t="s">
        <v>35</v>
      </c>
      <c r="T36" s="12" t="str">
        <f>INDEX(AJ:AJ,W35+1)</f>
        <v>Shipwreck Looter</v>
      </c>
      <c r="U36" s="16"/>
      <c r="V36" s="17"/>
      <c r="W36" s="9"/>
      <c r="X36" s="6"/>
      <c r="Y36" s="5"/>
      <c r="Z36" s="5"/>
      <c r="AA36" s="30"/>
      <c r="AE36" s="39">
        <v>35</v>
      </c>
      <c r="AF36" s="24">
        <f t="shared" si="16"/>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青</v>
      </c>
      <c r="S37" s="18" t="s">
        <v>46</v>
      </c>
      <c r="T37" s="12" t="str">
        <f>INDEX(AG:AG,W35+1)</f>
        <v>コモン</v>
      </c>
      <c r="U37" s="18" t="s">
        <v>36</v>
      </c>
      <c r="V37" s="12">
        <f>INDEX(AH:AH,W35+1)</f>
        <v>7</v>
      </c>
      <c r="W37" s="10"/>
      <c r="X37" s="12" t="str">
        <f>INDEX(AO:AO,W35+1)</f>
        <v>このクリーチャーが戦場に出たとき、あなたが強襲していた場合、カードを1枚捨てて、カードを1枚引く。</v>
      </c>
      <c r="Y37" s="5"/>
      <c r="Z37" s="5"/>
      <c r="AA37" s="30"/>
      <c r="AE37" s="39">
        <v>36</v>
      </c>
      <c r="AF37" s="24">
        <f t="shared" si="16"/>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|色|青|レアリティ|コモン|マナコスト|7|</v>
      </c>
      <c r="B38" t="s">
        <v>165</v>
      </c>
      <c r="C38" t="s">
        <v>24</v>
      </c>
      <c r="D38" s="1" t="s">
        <v>5</v>
      </c>
      <c r="E38" t="s">
        <v>24</v>
      </c>
      <c r="F38" t="str">
        <f t="shared" ref="F38:F39" si="24">IF(R37=0,"",R37)</f>
        <v>青</v>
      </c>
      <c r="G38" t="s">
        <v>24</v>
      </c>
      <c r="H38" s="1" t="s">
        <v>6</v>
      </c>
      <c r="I38" t="s">
        <v>24</v>
      </c>
      <c r="J38" t="str">
        <f t="shared" ref="J38:J39" si="25">IF(T37=0,"",T37)</f>
        <v>コモン</v>
      </c>
      <c r="K38" t="s">
        <v>24</v>
      </c>
      <c r="L38" s="1" t="s">
        <v>8</v>
      </c>
      <c r="M38" t="s">
        <v>24</v>
      </c>
      <c r="N38">
        <f t="shared" ref="N38:N39" si="26">IF(V37=0,"",V37)</f>
        <v>7</v>
      </c>
      <c r="O38" t="s">
        <v>24</v>
      </c>
      <c r="Q38" s="6" t="s">
        <v>37</v>
      </c>
      <c r="R38" s="12" t="str">
        <f>INDEX(AK:AK,W35+1)</f>
        <v>クリーチャー</v>
      </c>
      <c r="S38" s="18" t="s">
        <v>38</v>
      </c>
      <c r="T38" s="12" t="str">
        <f>INDEX(AL:AL,W35+1)</f>
        <v>人間</v>
      </c>
      <c r="U38" s="12" t="str">
        <f>INDEX(AM:AM,W35+1)</f>
        <v>海賊</v>
      </c>
      <c r="V38" s="12">
        <f>INDEX(AN:AN,W35+1)</f>
        <v>0</v>
      </c>
      <c r="W38" s="10"/>
      <c r="X38" s="12" t="str">
        <f>INDEX(AU:AU,W35+1)</f>
        <v>この</v>
      </c>
      <c r="Y38" s="12" t="str">
        <f>INDEX(AV:AV,W35+1)</f>
        <v/>
      </c>
      <c r="Z38" s="12" t="str">
        <f>INDEX(AW:AW,W35+1)</f>
        <v/>
      </c>
      <c r="AA38" s="12">
        <f>INDEX(AX:AX,W35+1)</f>
        <v>0</v>
      </c>
      <c r="AE38" s="39">
        <v>37</v>
      </c>
      <c r="AF38" s="24">
        <f t="shared" si="16"/>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|種別|クリーチャー|サブタイプ|人間|海賊||</v>
      </c>
      <c r="B39" t="s">
        <v>165</v>
      </c>
      <c r="C39" t="s">
        <v>24</v>
      </c>
      <c r="D39" s="1" t="s">
        <v>9</v>
      </c>
      <c r="E39" t="s">
        <v>24</v>
      </c>
      <c r="F39" t="str">
        <f t="shared" si="24"/>
        <v>クリーチャー</v>
      </c>
      <c r="G39" t="s">
        <v>24</v>
      </c>
      <c r="H39" s="1" t="s">
        <v>11</v>
      </c>
      <c r="I39" t="s">
        <v>24</v>
      </c>
      <c r="J39" t="str">
        <f t="shared" si="25"/>
        <v>人間</v>
      </c>
      <c r="K39" t="s">
        <v>24</v>
      </c>
      <c r="L39" t="str">
        <f t="shared" ref="L39" si="27">IF(U38=0,"",U38)</f>
        <v>海賊</v>
      </c>
      <c r="M39" t="s">
        <v>24</v>
      </c>
      <c r="N39" t="str">
        <f t="shared" si="26"/>
        <v/>
      </c>
      <c r="O39" t="s">
        <v>24</v>
      </c>
      <c r="Q39" s="6" t="s">
        <v>39</v>
      </c>
      <c r="R39" s="12" t="str">
        <f>INDEX(AY:AY,W35+1)</f>
        <v>このクリーチャーが戦場に出たとき、あなたが強襲していた場合、カードを1枚捨てて、カードを1枚引く。</v>
      </c>
      <c r="S39" s="16"/>
      <c r="T39" s="16"/>
      <c r="U39" s="16"/>
      <c r="V39" s="17"/>
      <c r="W39" s="10"/>
      <c r="X39" s="36"/>
      <c r="Y39" s="36"/>
      <c r="Z39" s="36"/>
      <c r="AA39" s="25"/>
      <c r="AE39" s="39">
        <v>38</v>
      </c>
      <c r="AF39" s="24">
        <f t="shared" si="16"/>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|テキスト|&gt;|&gt;|&gt;|&gt;|このクリーチャーが戦場に出たとき、あなたが強襲していた場合、カードを1枚捨てて、カードを1枚引く。|</v>
      </c>
      <c r="B40" t="s">
        <v>165</v>
      </c>
      <c r="C40" t="s">
        <v>24</v>
      </c>
      <c r="D40" s="1" t="s">
        <v>12</v>
      </c>
      <c r="E40" t="s">
        <v>24</v>
      </c>
      <c r="F40" s="1" t="s">
        <v>4</v>
      </c>
      <c r="G40" t="s">
        <v>24</v>
      </c>
      <c r="H40" s="1" t="s">
        <v>4</v>
      </c>
      <c r="I40" t="s">
        <v>24</v>
      </c>
      <c r="J40" s="1" t="s">
        <v>4</v>
      </c>
      <c r="K40" t="s">
        <v>24</v>
      </c>
      <c r="L40" s="1" t="s">
        <v>4</v>
      </c>
      <c r="M40" t="s">
        <v>24</v>
      </c>
      <c r="N40" t="str">
        <f t="shared" ref="N40" si="28">IF(R39=0,"",R39)</f>
        <v>このクリーチャーが戦場に出たとき、あなたが強襲していた場合、カードを1枚捨てて、カードを1枚引く。</v>
      </c>
      <c r="O40" t="s">
        <v>24</v>
      </c>
      <c r="Q40" s="4" t="s">
        <v>40</v>
      </c>
      <c r="R40" s="12" t="str">
        <f>INDEX(AZ:AZ,W35+1)</f>
        <v>When this creature enters the battlefield, if you Raided, discard a card and draw a card.</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6"/>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|英テキスト|&gt;|&gt;|&gt;|&gt;|When this creature enters the battlefield, if you Raided, discard a card and draw a card.|</v>
      </c>
      <c r="B41" t="s">
        <v>165</v>
      </c>
      <c r="C41" t="s">
        <v>24</v>
      </c>
      <c r="D41" s="1" t="s">
        <v>26</v>
      </c>
      <c r="E41" t="s">
        <v>24</v>
      </c>
      <c r="F41" s="1" t="s">
        <v>4</v>
      </c>
      <c r="G41" t="s">
        <v>24</v>
      </c>
      <c r="H41" s="1" t="s">
        <v>4</v>
      </c>
      <c r="I41" t="s">
        <v>24</v>
      </c>
      <c r="J41" s="1" t="s">
        <v>4</v>
      </c>
      <c r="K41" t="s">
        <v>24</v>
      </c>
      <c r="L41" s="1" t="s">
        <v>4</v>
      </c>
      <c r="M41" t="s">
        <v>24</v>
      </c>
      <c r="N41" t="str">
        <f>IF(T40="","",T40&amp;"&amp;br;")&amp;IF(R40=0,"",R40)</f>
        <v>When this creature enters the battlefield, if you Raided, discard a card and draw a card.</v>
      </c>
      <c r="O41" t="s">
        <v>24</v>
      </c>
      <c r="Q41" s="6" t="s">
        <v>41</v>
      </c>
      <c r="R41" s="12" t="str">
        <f>IF(INDEX(AS:AS,W35+1)="",0,INDEX(AS:AS,W35+1)&amp;"/"&amp;INDEX(AT:AT,W35+1))</f>
        <v>2/3</v>
      </c>
      <c r="S41" s="16"/>
      <c r="T41" s="16"/>
      <c r="U41" s="16"/>
      <c r="V41" s="17"/>
      <c r="W41" s="10"/>
      <c r="X41" s="6"/>
      <c r="Y41" s="5"/>
      <c r="Z41" s="5"/>
      <c r="AA41" s="30"/>
      <c r="AE41" s="39">
        <v>40</v>
      </c>
      <c r="AF41" s="24">
        <f t="shared" si="16"/>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|PT|&gt;|2/3|シールド数|&gt;||</v>
      </c>
      <c r="B42" t="s">
        <v>165</v>
      </c>
      <c r="C42" t="s">
        <v>24</v>
      </c>
      <c r="D42" t="s">
        <v>13</v>
      </c>
      <c r="E42" t="s">
        <v>24</v>
      </c>
      <c r="F42" t="s">
        <v>4</v>
      </c>
      <c r="G42" t="s">
        <v>24</v>
      </c>
      <c r="H42" t="str">
        <f t="shared" ref="H42" si="29">IF(R41=0,"",R41)</f>
        <v>2/3</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f t="shared" si="16"/>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6"/>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6"/>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6"/>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6"/>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6"/>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6"/>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6"/>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6"/>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*セイレーンの見張り番/Siren Lookout</v>
      </c>
      <c r="B51" t="s">
        <v>165</v>
      </c>
      <c r="C51" t="str">
        <f t="shared" ref="C51" si="31">"*"&amp;R51&amp;"/"&amp;T51</f>
        <v>*セイレーンの見張り番/Siren Lookout</v>
      </c>
      <c r="Q51" s="6" t="s">
        <v>34</v>
      </c>
      <c r="R51" s="12" t="str">
        <f>INDEX(AI:AI,W50+1)</f>
        <v>セイレーンの見張り番</v>
      </c>
      <c r="S51" s="16" t="s">
        <v>35</v>
      </c>
      <c r="T51" s="12" t="str">
        <f>INDEX(AJ:AJ,W50+1)</f>
        <v>Siren Lookout</v>
      </c>
      <c r="U51" s="16"/>
      <c r="V51" s="17"/>
      <c r="W51" s="9"/>
      <c r="X51" s="6"/>
      <c r="Y51" s="5"/>
      <c r="Z51" s="5"/>
      <c r="AA51" s="30"/>
      <c r="AE51" s="40">
        <v>50</v>
      </c>
      <c r="AF51" s="26">
        <f t="shared" si="16"/>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青</v>
      </c>
      <c r="S52" s="18" t="s">
        <v>46</v>
      </c>
      <c r="T52" s="12" t="str">
        <f>INDEX(AG:AG,W50+1)</f>
        <v>コモン</v>
      </c>
      <c r="U52" s="18" t="s">
        <v>36</v>
      </c>
      <c r="V52" s="12">
        <f>INDEX(AH:AH,W50+1)</f>
        <v>14</v>
      </c>
      <c r="W52" s="10"/>
      <c r="X52" s="12" t="str">
        <f>INDEX(AO:AO,W50+1)</f>
        <v xml:space="preserve">飛行  </v>
      </c>
      <c r="Y52" s="5"/>
      <c r="Z52" s="5"/>
      <c r="AA52" s="30"/>
      <c r="BA52" s="31" t="s">
        <v>165</v>
      </c>
      <c r="BB52">
        <v>51</v>
      </c>
      <c r="BC52" t="s">
        <v>615</v>
      </c>
      <c r="BD52" t="s">
        <v>30</v>
      </c>
      <c r="BE52" t="s">
        <v>434</v>
      </c>
    </row>
    <row r="53" spans="1:57" x14ac:dyDescent="0.15">
      <c r="A53" t="str">
        <f t="shared" si="0"/>
        <v>|色|青|レアリティ|コモン|マナコスト|14|</v>
      </c>
      <c r="B53" t="s">
        <v>165</v>
      </c>
      <c r="C53" t="s">
        <v>24</v>
      </c>
      <c r="D53" s="1" t="s">
        <v>5</v>
      </c>
      <c r="E53" t="s">
        <v>24</v>
      </c>
      <c r="F53" t="str">
        <f t="shared" ref="F53:F54" si="38">IF(R52=0,"",R52)</f>
        <v>青</v>
      </c>
      <c r="G53" t="s">
        <v>24</v>
      </c>
      <c r="H53" s="1" t="s">
        <v>6</v>
      </c>
      <c r="I53" t="s">
        <v>24</v>
      </c>
      <c r="J53" t="str">
        <f t="shared" ref="J53:J54" si="39">IF(T52=0,"",T52)</f>
        <v>コモン</v>
      </c>
      <c r="K53" t="s">
        <v>24</v>
      </c>
      <c r="L53" s="1" t="s">
        <v>8</v>
      </c>
      <c r="M53" t="s">
        <v>24</v>
      </c>
      <c r="N53">
        <f t="shared" ref="N53:N54" si="40">IF(V52=0,"",V52)</f>
        <v>14</v>
      </c>
      <c r="O53" t="s">
        <v>24</v>
      </c>
      <c r="Q53" s="6" t="s">
        <v>37</v>
      </c>
      <c r="R53" s="12" t="str">
        <f>INDEX(AK:AK,W50+1)</f>
        <v>クリーチャー</v>
      </c>
      <c r="S53" s="18" t="s">
        <v>38</v>
      </c>
      <c r="T53" s="12" t="str">
        <f>INDEX(AL:AL,W50+1)</f>
        <v>セイレーン</v>
      </c>
      <c r="U53" s="12" t="str">
        <f>INDEX(AM:AM,W50+1)</f>
        <v>海賊</v>
      </c>
      <c r="V53" s="12">
        <f>INDEX(AN:AN,W50+1)</f>
        <v>0</v>
      </c>
      <c r="W53" s="10"/>
      <c r="X53" s="12" t="str">
        <f>INDEX(AU:AU,W50+1)</f>
        <v>飛行</v>
      </c>
      <c r="Y53" s="12" t="str">
        <f>INDEX(AV:AV,W50+1)</f>
        <v xml:space="preserve"> </v>
      </c>
      <c r="Z53" s="12" t="str">
        <f>INDEX(AW:AW,W50+1)</f>
        <v/>
      </c>
      <c r="AA53" s="12">
        <f>INDEX(AX:AX,W50+1)</f>
        <v>0</v>
      </c>
      <c r="BA53" s="31" t="s">
        <v>165</v>
      </c>
      <c r="BB53">
        <v>52</v>
      </c>
      <c r="BC53" t="s">
        <v>616</v>
      </c>
      <c r="BD53" t="s">
        <v>30</v>
      </c>
      <c r="BE53" t="s">
        <v>435</v>
      </c>
    </row>
    <row r="54" spans="1:57" x14ac:dyDescent="0.15">
      <c r="A54" t="str">
        <f t="shared" si="0"/>
        <v>|種別|クリーチャー|サブタイプ|セイレーン|海賊||</v>
      </c>
      <c r="B54" t="s">
        <v>165</v>
      </c>
      <c r="C54" t="s">
        <v>24</v>
      </c>
      <c r="D54" s="1" t="s">
        <v>9</v>
      </c>
      <c r="E54" t="s">
        <v>24</v>
      </c>
      <c r="F54" t="str">
        <f t="shared" si="38"/>
        <v>クリーチャー</v>
      </c>
      <c r="G54" t="s">
        <v>24</v>
      </c>
      <c r="H54" s="1" t="s">
        <v>11</v>
      </c>
      <c r="I54" t="s">
        <v>24</v>
      </c>
      <c r="J54" t="str">
        <f t="shared" si="39"/>
        <v>セイレーン</v>
      </c>
      <c r="K54" t="s">
        <v>24</v>
      </c>
      <c r="L54" t="str">
        <f t="shared" ref="L54" si="41">IF(U53=0,"",U53)</f>
        <v>海賊</v>
      </c>
      <c r="M54" t="s">
        <v>24</v>
      </c>
      <c r="N54" t="str">
        <f t="shared" si="40"/>
        <v/>
      </c>
      <c r="O54" t="s">
        <v>24</v>
      </c>
      <c r="Q54" s="6" t="s">
        <v>39</v>
      </c>
      <c r="R54" s="12" t="str">
        <f>INDEX(AY:AY,W50+1)</f>
        <v>飛行  &amp;br;このクリーチャーが戦場に出たとき、これは探検1を行う。</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|テキスト|&gt;|&gt;|&gt;|&gt;|飛行  &amp;br;このクリーチャーが戦場に出たとき、これは探検1を行う。|</v>
      </c>
      <c r="B55" t="s">
        <v>165</v>
      </c>
      <c r="C55" t="s">
        <v>24</v>
      </c>
      <c r="D55" s="1" t="s">
        <v>12</v>
      </c>
      <c r="E55" t="s">
        <v>24</v>
      </c>
      <c r="F55" s="1" t="s">
        <v>4</v>
      </c>
      <c r="G55" t="s">
        <v>24</v>
      </c>
      <c r="H55" s="1" t="s">
        <v>4</v>
      </c>
      <c r="I55" t="s">
        <v>24</v>
      </c>
      <c r="J55" s="1" t="s">
        <v>4</v>
      </c>
      <c r="K55" t="s">
        <v>24</v>
      </c>
      <c r="L55" s="1" t="s">
        <v>4</v>
      </c>
      <c r="M55" t="s">
        <v>24</v>
      </c>
      <c r="N55" t="str">
        <f t="shared" ref="N55" si="42">IF(R54=0,"",R54)</f>
        <v>飛行  &amp;br;このクリーチャーが戦場に出たとき、これは探検1を行う。</v>
      </c>
      <c r="O55" t="s">
        <v>24</v>
      </c>
      <c r="Q55" s="4" t="s">
        <v>40</v>
      </c>
      <c r="R55" s="12" t="str">
        <f>INDEX(AZ:AZ,W50+1)</f>
        <v>When this creature enters the battlefield, it Explores 1.</v>
      </c>
      <c r="S55" s="6" t="s">
        <v>342</v>
      </c>
      <c r="T55" s="12" t="str">
        <f>IF(X55="","",X55&amp;IF(Y55="",""," "&amp;Y55)&amp;IF(Z55="",""," "&amp;Z55)&amp;IF(AA55="",""," "&amp;AA55))</f>
        <v xml:space="preserve">Flying  </v>
      </c>
      <c r="U55" s="16"/>
      <c r="V55" s="17"/>
      <c r="W55" s="10" t="s">
        <v>342</v>
      </c>
      <c r="X55" s="6" t="str">
        <f>IF(ISERROR(IF(LEN(X54)&gt;1,X54,VLOOKUP(X53,$AC:$AD,2,FALSE))),"",IF(LEN(X54)&gt;1,X54,VLOOKUP(X53,$AC:$AD,2,FALSE)))</f>
        <v>Flying</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|英テキスト|&gt;|&gt;|&gt;|&gt;|Flying  &amp;br;When this creature enters the battlefield, it Explores 1.|</v>
      </c>
      <c r="B56" t="s">
        <v>165</v>
      </c>
      <c r="C56" t="s">
        <v>24</v>
      </c>
      <c r="D56" s="1" t="s">
        <v>26</v>
      </c>
      <c r="E56" t="s">
        <v>24</v>
      </c>
      <c r="F56" s="1" t="s">
        <v>4</v>
      </c>
      <c r="G56" t="s">
        <v>24</v>
      </c>
      <c r="H56" s="1" t="s">
        <v>4</v>
      </c>
      <c r="I56" t="s">
        <v>24</v>
      </c>
      <c r="J56" s="1" t="s">
        <v>4</v>
      </c>
      <c r="K56" t="s">
        <v>24</v>
      </c>
      <c r="L56" s="1" t="s">
        <v>4</v>
      </c>
      <c r="M56" t="s">
        <v>24</v>
      </c>
      <c r="N56" t="str">
        <f>IF(T55="","",T55&amp;"&amp;br;")&amp;IF(R55=0,"",R55)</f>
        <v>Flying  &amp;br;When this creature enters the battlefield, it Explores 1.</v>
      </c>
      <c r="O56" t="s">
        <v>24</v>
      </c>
      <c r="Q56" s="6" t="s">
        <v>41</v>
      </c>
      <c r="R56" s="12" t="str">
        <f>IF(INDEX(AS:AS,W50+1)="",0,INDEX(AS:AS,W50+1)&amp;"/"&amp;INDEX(AT:AT,W50+1))</f>
        <v>2/3</v>
      </c>
      <c r="S56" s="16"/>
      <c r="T56" s="16"/>
      <c r="U56" s="16"/>
      <c r="V56" s="17"/>
      <c r="W56" s="10"/>
      <c r="X56" s="6"/>
      <c r="Y56" s="5"/>
      <c r="Z56" s="5"/>
      <c r="AA56" s="30"/>
      <c r="BA56" s="31" t="s">
        <v>165</v>
      </c>
      <c r="BB56">
        <v>55</v>
      </c>
      <c r="BC56" t="s">
        <v>619</v>
      </c>
      <c r="BD56" t="s">
        <v>30</v>
      </c>
      <c r="BE56" t="s">
        <v>438</v>
      </c>
    </row>
    <row r="57" spans="1:57" x14ac:dyDescent="0.15">
      <c r="A57" t="str">
        <f t="shared" si="0"/>
        <v>|PT|&gt;|2/3|シールド数|&gt;||</v>
      </c>
      <c r="B57" t="s">
        <v>165</v>
      </c>
      <c r="C57" t="s">
        <v>24</v>
      </c>
      <c r="D57" t="s">
        <v>13</v>
      </c>
      <c r="E57" t="s">
        <v>24</v>
      </c>
      <c r="F57" t="s">
        <v>4</v>
      </c>
      <c r="G57" t="s">
        <v>24</v>
      </c>
      <c r="H57" t="str">
        <f t="shared" ref="H57" si="43">IF(R56=0,"",R56)</f>
        <v>2/3</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*水罠織り/Watertrap Weaver</v>
      </c>
      <c r="B66" t="s">
        <v>165</v>
      </c>
      <c r="C66" t="str">
        <f t="shared" ref="C66" si="45">"*"&amp;R66&amp;"/"&amp;T66</f>
        <v>*水罠織り/Watertrap Weaver</v>
      </c>
      <c r="Q66" s="6" t="s">
        <v>34</v>
      </c>
      <c r="R66" s="12" t="str">
        <f>INDEX(AI:AI,W65+1)</f>
        <v>水罠織り</v>
      </c>
      <c r="S66" s="16" t="s">
        <v>35</v>
      </c>
      <c r="T66" s="12" t="str">
        <f>INDEX(AJ:AJ,W65+1)</f>
        <v>Watertrap Weaver</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青</v>
      </c>
      <c r="S67" s="18" t="s">
        <v>46</v>
      </c>
      <c r="T67" s="12" t="str">
        <f>INDEX(AG:AG,W65+1)</f>
        <v>コモン</v>
      </c>
      <c r="U67" s="18" t="s">
        <v>36</v>
      </c>
      <c r="V67" s="12">
        <f>INDEX(AH:AH,W65+1)</f>
        <v>6</v>
      </c>
      <c r="W67" s="10"/>
      <c r="X67" s="12" t="str">
        <f>INDEX(AO:AO,W65+1)</f>
        <v>このクリーチャーが戦場に出たとき、クリーチャー1体を対象とする。あなたの次のターン開始時まで、それを無効化する。</v>
      </c>
      <c r="Y67" s="5"/>
      <c r="Z67" s="5"/>
      <c r="AA67" s="30"/>
      <c r="BA67" s="31" t="s">
        <v>165</v>
      </c>
      <c r="BB67">
        <v>66</v>
      </c>
      <c r="BC67" t="s">
        <v>630</v>
      </c>
      <c r="BD67" t="s">
        <v>30</v>
      </c>
      <c r="BE67" t="s">
        <v>448</v>
      </c>
    </row>
    <row r="68" spans="1:57" x14ac:dyDescent="0.15">
      <c r="A68" t="str">
        <f t="shared" si="0"/>
        <v>|色|青|レアリティ|コモン|マナコスト|6|</v>
      </c>
      <c r="B68" t="s">
        <v>165</v>
      </c>
      <c r="C68" t="s">
        <v>24</v>
      </c>
      <c r="D68" s="1" t="s">
        <v>5</v>
      </c>
      <c r="E68" t="s">
        <v>24</v>
      </c>
      <c r="F68" t="str">
        <f t="shared" ref="F68:F69" si="52">IF(R67=0,"",R67)</f>
        <v>青</v>
      </c>
      <c r="G68" t="s">
        <v>24</v>
      </c>
      <c r="H68" s="1" t="s">
        <v>6</v>
      </c>
      <c r="I68" t="s">
        <v>24</v>
      </c>
      <c r="J68" t="str">
        <f t="shared" ref="J68:J69" si="53">IF(T67=0,"",T67)</f>
        <v>コモン</v>
      </c>
      <c r="K68" t="s">
        <v>24</v>
      </c>
      <c r="L68" s="1" t="s">
        <v>8</v>
      </c>
      <c r="M68" t="s">
        <v>24</v>
      </c>
      <c r="N68">
        <f t="shared" ref="N68:N69" si="54">IF(V67=0,"",V67)</f>
        <v>6</v>
      </c>
      <c r="O68" t="s">
        <v>24</v>
      </c>
      <c r="Q68" s="6" t="s">
        <v>37</v>
      </c>
      <c r="R68" s="12" t="str">
        <f>INDEX(AK:AK,W65+1)</f>
        <v>クリーチャー</v>
      </c>
      <c r="S68" s="18" t="s">
        <v>38</v>
      </c>
      <c r="T68" s="12" t="str">
        <f>INDEX(AL:AL,W65+1)</f>
        <v>マーフォーク</v>
      </c>
      <c r="U68" s="12" t="str">
        <f>INDEX(AM:AM,W65+1)</f>
        <v>ウィザード</v>
      </c>
      <c r="V68" s="12">
        <f>INDEX(AN:AN,W65+1)</f>
        <v>0</v>
      </c>
      <c r="W68" s="10"/>
      <c r="X68" s="12" t="str">
        <f>INDEX(AU:AU,W65+1)</f>
        <v>この</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|種別|クリーチャー|サブタイプ|マーフォーク|ウィザード||</v>
      </c>
      <c r="B69" t="s">
        <v>165</v>
      </c>
      <c r="C69" t="s">
        <v>24</v>
      </c>
      <c r="D69" s="1" t="s">
        <v>9</v>
      </c>
      <c r="E69" t="s">
        <v>24</v>
      </c>
      <c r="F69" t="str">
        <f t="shared" si="52"/>
        <v>クリーチャー</v>
      </c>
      <c r="G69" t="s">
        <v>24</v>
      </c>
      <c r="H69" s="1" t="s">
        <v>11</v>
      </c>
      <c r="I69" t="s">
        <v>24</v>
      </c>
      <c r="J69" t="str">
        <f t="shared" si="53"/>
        <v>マーフォーク</v>
      </c>
      <c r="K69" t="s">
        <v>24</v>
      </c>
      <c r="L69" t="str">
        <f t="shared" ref="L69" si="55">IF(U68=0,"",U68)</f>
        <v>ウィザード</v>
      </c>
      <c r="M69" t="s">
        <v>24</v>
      </c>
      <c r="N69" t="str">
        <f t="shared" si="54"/>
        <v/>
      </c>
      <c r="O69" t="s">
        <v>24</v>
      </c>
      <c r="Q69" s="6" t="s">
        <v>39</v>
      </c>
      <c r="R69" s="12" t="str">
        <f>INDEX(AY:AY,W65+1)</f>
        <v>このクリーチャーが戦場に出たとき、クリーチャー1体を対象とする。あなたの次のターン開始時まで、それを無効化する。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|テキスト|&gt;|&gt;|&gt;|&gt;|このクリーチャーが戦場に出たとき、クリーチャー1体を対象とする。あなたの次のターン開始時まで、それを無効化する。|</v>
      </c>
      <c r="B70" t="s">
        <v>165</v>
      </c>
      <c r="C70" t="s">
        <v>24</v>
      </c>
      <c r="D70" s="1" t="s">
        <v>12</v>
      </c>
      <c r="E70" t="s">
        <v>24</v>
      </c>
      <c r="F70" s="1" t="s">
        <v>4</v>
      </c>
      <c r="G70" t="s">
        <v>24</v>
      </c>
      <c r="H70" s="1" t="s">
        <v>4</v>
      </c>
      <c r="I70" t="s">
        <v>24</v>
      </c>
      <c r="J70" s="1" t="s">
        <v>4</v>
      </c>
      <c r="K70" t="s">
        <v>24</v>
      </c>
      <c r="L70" s="1" t="s">
        <v>4</v>
      </c>
      <c r="M70" t="s">
        <v>24</v>
      </c>
      <c r="N70" t="str">
        <f t="shared" ref="N70" si="56">IF(R69=0,"",R69)</f>
        <v>このクリーチャーが戦場に出たとき、クリーチャー1体を対象とする。あなたの次のターン開始時まで、それを無効化する。</v>
      </c>
      <c r="O70" t="s">
        <v>24</v>
      </c>
      <c r="Q70" s="4" t="s">
        <v>40</v>
      </c>
      <c r="R70" s="12" t="str">
        <f>INDEX(AZ:AZ,W65+1)</f>
        <v>When this creature enters the battlefield, target creature is disabled until the beginning of your next turn.</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|英テキスト|&gt;|&gt;|&gt;|&gt;|When this creature enters the battlefield, target creature is disabled until the beginning of your next turn.|</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When this creature enters the battlefield, target creature is disabled until the beginning of your next turn.</v>
      </c>
      <c r="O71" t="s">
        <v>24</v>
      </c>
      <c r="Q71" s="6" t="s">
        <v>41</v>
      </c>
      <c r="R71" s="12" t="str">
        <f>IF(INDEX(AS:AS,W65+1)="",0,INDEX(AS:AS,W65+1)&amp;"/"&amp;INDEX(AT:AT,W65+1))</f>
        <v>2/2</v>
      </c>
      <c r="S71" s="16"/>
      <c r="T71" s="16"/>
      <c r="U71" s="16"/>
      <c r="V71" s="17"/>
      <c r="W71" s="10"/>
      <c r="X71" s="6"/>
      <c r="Y71" s="5"/>
      <c r="Z71" s="5"/>
      <c r="AA71" s="30"/>
      <c r="BA71" s="31" t="s">
        <v>165</v>
      </c>
      <c r="BB71">
        <v>70</v>
      </c>
      <c r="BC71" t="s">
        <v>634</v>
      </c>
      <c r="BD71" t="s">
        <v>30</v>
      </c>
      <c r="BE71" t="s">
        <v>451</v>
      </c>
    </row>
    <row r="72" spans="1:57" x14ac:dyDescent="0.15">
      <c r="A72" t="str">
        <f t="shared" si="0"/>
        <v>|PT|&gt;|2/2|シールド数|&gt;||</v>
      </c>
      <c r="B72" t="s">
        <v>165</v>
      </c>
      <c r="C72" t="s">
        <v>24</v>
      </c>
      <c r="D72" t="s">
        <v>13</v>
      </c>
      <c r="E72" t="s">
        <v>24</v>
      </c>
      <c r="F72" t="s">
        <v>4</v>
      </c>
      <c r="G72" t="s">
        <v>24</v>
      </c>
      <c r="H72" t="str">
        <f t="shared" ref="H72" si="58">IF(R71=0,"",R71)</f>
        <v>2/2</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*欲望の深み/Depths of Desire</v>
      </c>
      <c r="B81" t="s">
        <v>165</v>
      </c>
      <c r="C81" t="str">
        <f t="shared" ref="C81" si="61">"*"&amp;R81&amp;"/"&amp;T81</f>
        <v>*欲望の深み/Depths of Desire</v>
      </c>
      <c r="Q81" s="6" t="s">
        <v>34</v>
      </c>
      <c r="R81" s="12" t="str">
        <f>INDEX(AI:AI,W80+1)</f>
        <v>欲望の深み</v>
      </c>
      <c r="S81" s="16" t="s">
        <v>35</v>
      </c>
      <c r="T81" s="12" t="str">
        <f>INDEX(AJ:AJ,W80+1)</f>
        <v>Depths of Desire</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青</v>
      </c>
      <c r="S82" s="18" t="s">
        <v>46</v>
      </c>
      <c r="T82" s="12" t="str">
        <f>INDEX(AG:AG,W80+1)</f>
        <v>コモン</v>
      </c>
      <c r="U82" s="18" t="s">
        <v>36</v>
      </c>
      <c r="V82" s="12">
        <f>INDEX(AH:AH,W80+1)</f>
        <v>9</v>
      </c>
      <c r="W82" s="10"/>
      <c r="X82" s="12" t="str">
        <f>INDEX(AO:AO,W80+1)</f>
        <v>クリーチャー1体を対象とし、それをオーナーの手札に戻し、宝物を1つ見つける。</v>
      </c>
      <c r="Y82" s="5"/>
      <c r="Z82" s="5"/>
      <c r="AA82" s="30"/>
      <c r="BA82" s="31" t="s">
        <v>165</v>
      </c>
      <c r="BB82">
        <v>81</v>
      </c>
      <c r="BC82" t="s">
        <v>645</v>
      </c>
      <c r="BD82" t="s">
        <v>30</v>
      </c>
      <c r="BE82" t="s">
        <v>462</v>
      </c>
    </row>
    <row r="83" spans="1:57" x14ac:dyDescent="0.15">
      <c r="A83" t="str">
        <f t="shared" si="60"/>
        <v>|色|青|レアリティ|コモン|マナコスト|9|</v>
      </c>
      <c r="B83" t="s">
        <v>165</v>
      </c>
      <c r="C83" t="s">
        <v>24</v>
      </c>
      <c r="D83" s="1" t="s">
        <v>5</v>
      </c>
      <c r="E83" t="s">
        <v>24</v>
      </c>
      <c r="F83" t="str">
        <f t="shared" ref="F83:F84" si="68">IF(R82=0,"",R82)</f>
        <v>青</v>
      </c>
      <c r="G83" t="s">
        <v>24</v>
      </c>
      <c r="H83" s="1" t="s">
        <v>6</v>
      </c>
      <c r="I83" t="s">
        <v>24</v>
      </c>
      <c r="J83" t="str">
        <f t="shared" ref="J83:J84" si="69">IF(T82=0,"",T82)</f>
        <v>コモン</v>
      </c>
      <c r="K83" t="s">
        <v>24</v>
      </c>
      <c r="L83" s="1" t="s">
        <v>8</v>
      </c>
      <c r="M83" t="s">
        <v>24</v>
      </c>
      <c r="N83">
        <f t="shared" ref="N83:N84" si="70">IF(V82=0,"",V82)</f>
        <v>9</v>
      </c>
      <c r="O83" t="s">
        <v>24</v>
      </c>
      <c r="Q83" s="6" t="s">
        <v>37</v>
      </c>
      <c r="R83" s="12" t="str">
        <f>INDEX(AK:AK,W80+1)</f>
        <v>呪文</v>
      </c>
      <c r="S83" s="18" t="s">
        <v>38</v>
      </c>
      <c r="T83" s="12">
        <f>INDEX(AL:AL,W80+1)</f>
        <v>0</v>
      </c>
      <c r="U83" s="12">
        <f>INDEX(AM:AM,W80+1)</f>
        <v>0</v>
      </c>
      <c r="V83" s="12">
        <f>INDEX(AN:AN,W80+1)</f>
        <v>0</v>
      </c>
      <c r="W83" s="10"/>
      <c r="X83" s="12" t="str">
        <f>INDEX(AU:AU,W80+1)</f>
        <v>クリ</v>
      </c>
      <c r="Y83" s="12" t="str">
        <f>INDEX(AV:AV,W80+1)</f>
        <v/>
      </c>
      <c r="Z83" s="12" t="str">
        <f>INDEX(AW:AW,W80+1)</f>
        <v/>
      </c>
      <c r="AA83" s="12">
        <f>INDEX(AX:AX,W80+1)</f>
        <v>0</v>
      </c>
      <c r="BA83" s="31" t="s">
        <v>165</v>
      </c>
      <c r="BB83">
        <v>82</v>
      </c>
      <c r="BC83" t="s">
        <v>646</v>
      </c>
      <c r="BD83" t="s">
        <v>30</v>
      </c>
      <c r="BE83" t="s">
        <v>463</v>
      </c>
    </row>
    <row r="84" spans="1:57" x14ac:dyDescent="0.15">
      <c r="A84" t="str">
        <f t="shared" si="60"/>
        <v>|種別|呪文|サブタイプ||||</v>
      </c>
      <c r="B84" t="s">
        <v>165</v>
      </c>
      <c r="C84" t="s">
        <v>24</v>
      </c>
      <c r="D84" s="1" t="s">
        <v>9</v>
      </c>
      <c r="E84" t="s">
        <v>24</v>
      </c>
      <c r="F84" t="str">
        <f t="shared" si="68"/>
        <v>呪文</v>
      </c>
      <c r="G84" t="s">
        <v>24</v>
      </c>
      <c r="H84" s="1" t="s">
        <v>11</v>
      </c>
      <c r="I84" t="s">
        <v>24</v>
      </c>
      <c r="J84" t="str">
        <f t="shared" si="69"/>
        <v/>
      </c>
      <c r="K84" t="s">
        <v>24</v>
      </c>
      <c r="L84" t="str">
        <f t="shared" ref="L84" si="71">IF(U83=0,"",U83)</f>
        <v/>
      </c>
      <c r="M84" t="s">
        <v>24</v>
      </c>
      <c r="N84" t="str">
        <f t="shared" si="70"/>
        <v/>
      </c>
      <c r="O84" t="s">
        <v>24</v>
      </c>
      <c r="Q84" s="6" t="s">
        <v>39</v>
      </c>
      <c r="R84" s="12" t="str">
        <f>INDEX(AY:AY,W80+1)</f>
        <v>クリーチャー1体を対象とし、それをオーナーの手札に戻し、宝物を1つ見つける。</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|テキスト|&gt;|&gt;|&gt;|&gt;|クリーチャー1体を対象とし、それをオーナーの手札に戻し、宝物を1つ見つける。|</v>
      </c>
      <c r="B85" t="s">
        <v>165</v>
      </c>
      <c r="C85" t="s">
        <v>24</v>
      </c>
      <c r="D85" s="1" t="s">
        <v>12</v>
      </c>
      <c r="E85" t="s">
        <v>24</v>
      </c>
      <c r="F85" s="1" t="s">
        <v>4</v>
      </c>
      <c r="G85" t="s">
        <v>24</v>
      </c>
      <c r="H85" s="1" t="s">
        <v>4</v>
      </c>
      <c r="I85" t="s">
        <v>24</v>
      </c>
      <c r="J85" s="1" t="s">
        <v>4</v>
      </c>
      <c r="K85" t="s">
        <v>24</v>
      </c>
      <c r="L85" s="1" t="s">
        <v>4</v>
      </c>
      <c r="M85" t="s">
        <v>24</v>
      </c>
      <c r="N85" t="str">
        <f t="shared" ref="N85" si="72">IF(R84=0,"",R84)</f>
        <v>クリーチャー1体を対象とし、それをオーナーの手札に戻し、宝物を1つ見つける。</v>
      </c>
      <c r="O85" t="s">
        <v>24</v>
      </c>
      <c r="Q85" s="4" t="s">
        <v>40</v>
      </c>
      <c r="R85" s="12" t="str">
        <f>INDEX(AZ:AZ,W80+1)</f>
        <v>Return target creature to its owner’s hand and find a Treasure.</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|英テキスト|&gt;|&gt;|&gt;|&gt;|Return target creature to its owner’s hand and find a Treasure.|</v>
      </c>
      <c r="B86" t="s">
        <v>165</v>
      </c>
      <c r="C86" t="s">
        <v>24</v>
      </c>
      <c r="D86" s="1" t="s">
        <v>26</v>
      </c>
      <c r="E86" t="s">
        <v>24</v>
      </c>
      <c r="F86" s="1" t="s">
        <v>4</v>
      </c>
      <c r="G86" t="s">
        <v>24</v>
      </c>
      <c r="H86" s="1" t="s">
        <v>4</v>
      </c>
      <c r="I86" t="s">
        <v>24</v>
      </c>
      <c r="J86" s="1" t="s">
        <v>4</v>
      </c>
      <c r="K86" t="s">
        <v>24</v>
      </c>
      <c r="L86" s="1" t="s">
        <v>4</v>
      </c>
      <c r="M86" t="s">
        <v>24</v>
      </c>
      <c r="N86" t="str">
        <f>IF(T85="","",T85&amp;"&amp;br;")&amp;IF(R85=0,"",R85)</f>
        <v>Return target creature to its owner’s hand and find a Treasure.</v>
      </c>
      <c r="O86" t="s">
        <v>24</v>
      </c>
      <c r="Q86" s="6" t="s">
        <v>41</v>
      </c>
      <c r="R86" s="12">
        <f>IF(INDEX(AS:AS,W80+1)="",0,INDEX(AS:AS,W80+1)&amp;"/"&amp;INDEX(AT:AT,W80+1))</f>
        <v>0</v>
      </c>
      <c r="S86" s="16"/>
      <c r="T86" s="16"/>
      <c r="U86" s="16"/>
      <c r="V86" s="17"/>
      <c r="W86" s="10"/>
      <c r="X86" s="6"/>
      <c r="Y86" s="5"/>
      <c r="Z86" s="5"/>
      <c r="AA86" s="30"/>
      <c r="BA86" s="31" t="s">
        <v>165</v>
      </c>
      <c r="BB86">
        <v>85</v>
      </c>
      <c r="BC86" t="s">
        <v>649</v>
      </c>
      <c r="BD86" t="s">
        <v>30</v>
      </c>
      <c r="BE86" t="s">
        <v>466</v>
      </c>
    </row>
    <row r="87" spans="1:57" x14ac:dyDescent="0.15">
      <c r="A87" t="str">
        <f t="shared" si="60"/>
        <v>|PT|&gt;||シールド数|&gt;||</v>
      </c>
      <c r="B87" t="s">
        <v>165</v>
      </c>
      <c r="C87" t="s">
        <v>24</v>
      </c>
      <c r="D87" t="s">
        <v>13</v>
      </c>
      <c r="E87" t="s">
        <v>24</v>
      </c>
      <c r="F87" t="s">
        <v>4</v>
      </c>
      <c r="G87" t="s">
        <v>24</v>
      </c>
      <c r="H87" t="str">
        <f t="shared" ref="H87" si="73">IF(R86=0,"",R86)</f>
        <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*潜水/Dive Down</v>
      </c>
      <c r="B96" t="s">
        <v>165</v>
      </c>
      <c r="C96" t="str">
        <f t="shared" ref="C96" si="75">"*"&amp;R96&amp;"/"&amp;T96</f>
        <v>*潜水/Dive Down</v>
      </c>
      <c r="Q96" s="6" t="s">
        <v>34</v>
      </c>
      <c r="R96" s="12" t="str">
        <f>INDEX(AI:AI,W95+1)</f>
        <v>潜水</v>
      </c>
      <c r="S96" s="16" t="s">
        <v>35</v>
      </c>
      <c r="T96" s="12" t="str">
        <f>INDEX(AJ:AJ,W95+1)</f>
        <v>Dive Down</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青</v>
      </c>
      <c r="S97" s="18" t="s">
        <v>46</v>
      </c>
      <c r="T97" s="12" t="str">
        <f>INDEX(AG:AG,W95+1)</f>
        <v>コモン</v>
      </c>
      <c r="U97" s="18" t="s">
        <v>36</v>
      </c>
      <c r="V97" s="12">
        <f>INDEX(AH:AH,W95+1)</f>
        <v>5</v>
      </c>
      <c r="W97" s="10"/>
      <c r="X97" s="12" t="str">
        <f>INDEX(AO:AO,W95+1)</f>
        <v>あなたがコントロールするクリーチャー1体を対象とする。あなたの次のターン開始時まで、それは呪禁を得るとともに+0/+3の修正を受ける。</v>
      </c>
      <c r="Y97" s="5"/>
      <c r="Z97" s="5"/>
      <c r="AA97" s="30"/>
      <c r="BA97" s="31" t="s">
        <v>165</v>
      </c>
      <c r="BB97">
        <v>96</v>
      </c>
      <c r="BC97" t="s">
        <v>660</v>
      </c>
      <c r="BD97" t="s">
        <v>30</v>
      </c>
      <c r="BE97" t="s">
        <v>475</v>
      </c>
    </row>
    <row r="98" spans="1:57" x14ac:dyDescent="0.15">
      <c r="A98" t="str">
        <f t="shared" si="60"/>
        <v>|色|青|レアリティ|コモン|マナコスト|5|</v>
      </c>
      <c r="B98" t="s">
        <v>165</v>
      </c>
      <c r="C98" t="s">
        <v>24</v>
      </c>
      <c r="D98" s="1" t="s">
        <v>5</v>
      </c>
      <c r="E98" t="s">
        <v>24</v>
      </c>
      <c r="F98" t="str">
        <f t="shared" ref="F98:F99" si="82">IF(R97=0,"",R97)</f>
        <v>青</v>
      </c>
      <c r="G98" t="s">
        <v>24</v>
      </c>
      <c r="H98" s="1" t="s">
        <v>6</v>
      </c>
      <c r="I98" t="s">
        <v>24</v>
      </c>
      <c r="J98" t="str">
        <f t="shared" ref="J98:J99" si="83">IF(T97=0,"",T97)</f>
        <v>コモン</v>
      </c>
      <c r="K98" t="s">
        <v>24</v>
      </c>
      <c r="L98" s="1" t="s">
        <v>8</v>
      </c>
      <c r="M98" t="s">
        <v>24</v>
      </c>
      <c r="N98">
        <f t="shared" ref="N98:N99" si="84">IF(V97=0,"",V97)</f>
        <v>5</v>
      </c>
      <c r="O98" t="s">
        <v>24</v>
      </c>
      <c r="Q98" s="6" t="s">
        <v>37</v>
      </c>
      <c r="R98" s="12" t="str">
        <f>INDEX(AK:AK,W95+1)</f>
        <v>呪文</v>
      </c>
      <c r="S98" s="18" t="s">
        <v>38</v>
      </c>
      <c r="T98" s="12">
        <f>INDEX(AL:AL,W95+1)</f>
        <v>0</v>
      </c>
      <c r="U98" s="12">
        <f>INDEX(AM:AM,W95+1)</f>
        <v>0</v>
      </c>
      <c r="V98" s="12">
        <f>INDEX(AN:AN,W95+1)</f>
        <v>0</v>
      </c>
      <c r="W98" s="10"/>
      <c r="X98" s="12" t="str">
        <f>INDEX(AU:AU,W95+1)</f>
        <v>あな</v>
      </c>
      <c r="Y98" s="12" t="str">
        <f>INDEX(AV:AV,W95+1)</f>
        <v/>
      </c>
      <c r="Z98" s="12" t="str">
        <f>INDEX(AW:AW,W95+1)</f>
        <v/>
      </c>
      <c r="AA98" s="12">
        <f>INDEX(AX:AX,W95+1)</f>
        <v>0</v>
      </c>
      <c r="BA98" s="31" t="s">
        <v>165</v>
      </c>
      <c r="BB98">
        <v>97</v>
      </c>
      <c r="BC98" t="s">
        <v>661</v>
      </c>
      <c r="BD98" t="s">
        <v>30</v>
      </c>
      <c r="BE98" t="s">
        <v>476</v>
      </c>
    </row>
    <row r="99" spans="1:57" x14ac:dyDescent="0.15">
      <c r="A99" t="str">
        <f t="shared" si="60"/>
        <v>|種別|呪文|サブタイプ||||</v>
      </c>
      <c r="B99" t="s">
        <v>165</v>
      </c>
      <c r="C99" t="s">
        <v>24</v>
      </c>
      <c r="D99" s="1" t="s">
        <v>9</v>
      </c>
      <c r="E99" t="s">
        <v>24</v>
      </c>
      <c r="F99" t="str">
        <f t="shared" si="82"/>
        <v>呪文</v>
      </c>
      <c r="G99" t="s">
        <v>24</v>
      </c>
      <c r="H99" s="1" t="s">
        <v>11</v>
      </c>
      <c r="I99" t="s">
        <v>24</v>
      </c>
      <c r="J99" t="str">
        <f t="shared" si="83"/>
        <v/>
      </c>
      <c r="K99" t="s">
        <v>24</v>
      </c>
      <c r="L99" t="str">
        <f t="shared" ref="L99" si="85">IF(U98=0,"",U98)</f>
        <v/>
      </c>
      <c r="M99" t="s">
        <v>24</v>
      </c>
      <c r="N99" t="str">
        <f t="shared" si="84"/>
        <v/>
      </c>
      <c r="O99" t="s">
        <v>24</v>
      </c>
      <c r="Q99" s="6" t="s">
        <v>39</v>
      </c>
      <c r="R99" s="12" t="str">
        <f>INDEX(AY:AY,W95+1)</f>
        <v>あなたがコントロールするクリーチャー1体を対象とする。あなたの次のターン開始時まで、それは呪禁を得るとともに+0/+3の修正を受ける。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|テキスト|&gt;|&gt;|&gt;|&gt;|あなたがコントロールするクリーチャー1体を対象とする。あなたの次のターン開始時まで、それは呪禁を得るとともに+0/+3の修正を受ける。|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あなたがコントロールするクリーチャー1体を対象とする。あなたの次のターン開始時まで、それは呪禁を得るとともに+0/+3の修正を受ける。</v>
      </c>
      <c r="O100" t="s">
        <v>24</v>
      </c>
      <c r="Q100" s="4" t="s">
        <v>40</v>
      </c>
      <c r="R100" s="12" t="str">
        <f>INDEX(AZ:AZ,W95+1)</f>
        <v>Target creature you control gains Hexproof and gets +0/+3 until the start of your next turn.</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|英テキスト|&gt;|&gt;|&gt;|&gt;|Target creature you control gains Hexproof and gets +0/+3 until the start of your next turn.|</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Target creature you control gains Hexproof and gets +0/+3 until the start of your next turn.</v>
      </c>
      <c r="O101" t="s">
        <v>24</v>
      </c>
      <c r="Q101" s="6" t="s">
        <v>41</v>
      </c>
      <c r="R101" s="12">
        <f>IF(INDEX(AS:AS,W95+1)="",0,INDEX(AS:AS,W95+1)&amp;"/"&amp;INDEX(AT:AT,W95+1))</f>
        <v>0</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|PT|&gt;||シールド数|&gt;||</v>
      </c>
      <c r="B102" t="s">
        <v>165</v>
      </c>
      <c r="C102" t="s">
        <v>24</v>
      </c>
      <c r="D102" t="s">
        <v>13</v>
      </c>
      <c r="E102" t="s">
        <v>24</v>
      </c>
      <c r="F102" t="s">
        <v>4</v>
      </c>
      <c r="G102" t="s">
        <v>24</v>
      </c>
      <c r="H102" t="str">
        <f t="shared" ref="H102" si="88">IF(R101=0,"",R101)</f>
        <v/>
      </c>
      <c r="I102" t="s">
        <v>24</v>
      </c>
      <c r="J102" t="s">
        <v>14</v>
      </c>
      <c r="K102" t="s">
        <v>24</v>
      </c>
      <c r="L102" t="s">
        <v>4</v>
      </c>
      <c r="M102" t="s">
        <v>24</v>
      </c>
      <c r="N102" t="str">
        <f t="shared" ref="N102" si="89">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*風と共に/One With the Wind</v>
      </c>
      <c r="B111" t="s">
        <v>165</v>
      </c>
      <c r="C111" t="str">
        <f t="shared" ref="C111" si="90">"*"&amp;R111&amp;"/"&amp;T111</f>
        <v>*風と共に/One With the Wind</v>
      </c>
      <c r="Q111" s="6" t="s">
        <v>34</v>
      </c>
      <c r="R111" s="12" t="str">
        <f>INDEX(AI:AI,W110+1)</f>
        <v>風と共に</v>
      </c>
      <c r="S111" s="16" t="s">
        <v>35</v>
      </c>
      <c r="T111" s="12" t="str">
        <f>INDEX(AJ:AJ,W110+1)</f>
        <v>One With the Wind</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青</v>
      </c>
      <c r="S112" s="18" t="s">
        <v>46</v>
      </c>
      <c r="T112" s="12" t="str">
        <f>INDEX(AG:AG,W110+1)</f>
        <v>コモン</v>
      </c>
      <c r="U112" s="18" t="s">
        <v>36</v>
      </c>
      <c r="V112" s="12">
        <f>INDEX(AH:AH,W110+1)</f>
        <v>10</v>
      </c>
      <c r="W112" s="10"/>
      <c r="X112" s="12" t="str">
        <f>INDEX(AO:AO,W110+1)</f>
        <v>クリーチャー1体を対象とする。それは飛行を得るとともに+2/+2の修正を受ける。</v>
      </c>
      <c r="Y112" s="5"/>
      <c r="Z112" s="5"/>
      <c r="AA112" s="30"/>
      <c r="BA112" s="31" t="s">
        <v>165</v>
      </c>
      <c r="BB112">
        <v>111</v>
      </c>
      <c r="BC112" t="s">
        <v>675</v>
      </c>
      <c r="BD112" t="s">
        <v>30</v>
      </c>
      <c r="BE112" t="s">
        <v>488</v>
      </c>
    </row>
    <row r="113" spans="1:57" x14ac:dyDescent="0.15">
      <c r="A113" t="str">
        <f t="shared" si="60"/>
        <v>|色|青|レアリティ|コモン|マナコスト|10|</v>
      </c>
      <c r="B113" t="s">
        <v>165</v>
      </c>
      <c r="C113" t="s">
        <v>24</v>
      </c>
      <c r="D113" s="1" t="s">
        <v>5</v>
      </c>
      <c r="E113" t="s">
        <v>24</v>
      </c>
      <c r="F113" t="str">
        <f t="shared" ref="F113:F114" si="97">IF(R112=0,"",R112)</f>
        <v>青</v>
      </c>
      <c r="G113" t="s">
        <v>24</v>
      </c>
      <c r="H113" s="1" t="s">
        <v>6</v>
      </c>
      <c r="I113" t="s">
        <v>24</v>
      </c>
      <c r="J113" t="str">
        <f t="shared" ref="J113:J114" si="98">IF(T112=0,"",T112)</f>
        <v>コモン</v>
      </c>
      <c r="K113" t="s">
        <v>24</v>
      </c>
      <c r="L113" s="1" t="s">
        <v>8</v>
      </c>
      <c r="M113" t="s">
        <v>24</v>
      </c>
      <c r="N113">
        <f t="shared" ref="N113:N114" si="99">IF(V112=0,"",V112)</f>
        <v>10</v>
      </c>
      <c r="O113" t="s">
        <v>24</v>
      </c>
      <c r="Q113" s="6" t="s">
        <v>37</v>
      </c>
      <c r="R113" s="12" t="str">
        <f>INDEX(AK:AK,W110+1)</f>
        <v>呪文</v>
      </c>
      <c r="S113" s="18" t="s">
        <v>38</v>
      </c>
      <c r="T113" s="12">
        <f>INDEX(AL:AL,W110+1)</f>
        <v>0</v>
      </c>
      <c r="U113" s="12">
        <f>INDEX(AM:AM,W110+1)</f>
        <v>0</v>
      </c>
      <c r="V113" s="12">
        <f>INDEX(AN:AN,W110+1)</f>
        <v>0</v>
      </c>
      <c r="W113" s="10"/>
      <c r="X113" s="12" t="str">
        <f>INDEX(AU:AU,W110+1)</f>
        <v>クリ</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|種別|呪文|サブタイプ||||</v>
      </c>
      <c r="B114" t="s">
        <v>165</v>
      </c>
      <c r="C114" t="s">
        <v>24</v>
      </c>
      <c r="D114" s="1" t="s">
        <v>9</v>
      </c>
      <c r="E114" t="s">
        <v>24</v>
      </c>
      <c r="F114" t="str">
        <f t="shared" si="97"/>
        <v>呪文</v>
      </c>
      <c r="G114" t="s">
        <v>24</v>
      </c>
      <c r="H114" s="1" t="s">
        <v>11</v>
      </c>
      <c r="I114" t="s">
        <v>24</v>
      </c>
      <c r="J114" t="str">
        <f t="shared" si="98"/>
        <v/>
      </c>
      <c r="K114" t="s">
        <v>24</v>
      </c>
      <c r="L114" t="str">
        <f t="shared" ref="L114" si="100">IF(U113=0,"",U113)</f>
        <v/>
      </c>
      <c r="M114" t="s">
        <v>24</v>
      </c>
      <c r="N114" t="str">
        <f t="shared" si="99"/>
        <v/>
      </c>
      <c r="O114" t="s">
        <v>24</v>
      </c>
      <c r="Q114" s="6" t="s">
        <v>39</v>
      </c>
      <c r="R114" s="12" t="str">
        <f>INDEX(AY:AY,W110+1)</f>
        <v>クリーチャー1体を対象とする。それは飛行を得るとともに+2/+2の修正を受ける。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|テキスト|&gt;|&gt;|&gt;|&gt;|クリーチャー1体を対象とする。それは飛行を得るとともに+2/+2の修正を受ける。|</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クリーチャー1体を対象とする。それは飛行を得るとともに+2/+2の修正を受ける。</v>
      </c>
      <c r="O115" t="s">
        <v>24</v>
      </c>
      <c r="Q115" s="4" t="s">
        <v>40</v>
      </c>
      <c r="R115" s="12" t="str">
        <f>INDEX(AZ:AZ,W110+1)</f>
        <v>Target creature gains Flying and gets +2/+2.</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|英テキスト|&gt;|&gt;|&gt;|&gt;|Target creature gains Flying and gets +2/+2.|</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Target creature gains Flying and gets +2/+2.</v>
      </c>
      <c r="O116" t="s">
        <v>24</v>
      </c>
      <c r="Q116" s="6" t="s">
        <v>41</v>
      </c>
      <c r="R116" s="12">
        <f>IF(INDEX(AS:AS,W110+1)="",0,INDEX(AS:AS,W110+1)&amp;"/"&amp;INDEX(AT:AT,W110+1))</f>
        <v>0</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|PT|&gt;||シールド数|&gt;||</v>
      </c>
      <c r="B117" t="s">
        <v>165</v>
      </c>
      <c r="C117" t="s">
        <v>24</v>
      </c>
      <c r="D117" t="s">
        <v>13</v>
      </c>
      <c r="E117" t="s">
        <v>24</v>
      </c>
      <c r="F117" t="s">
        <v>4</v>
      </c>
      <c r="G117" t="s">
        <v>24</v>
      </c>
      <c r="H117" t="str">
        <f t="shared" ref="H117" si="103">IF(R116=0,"",R116)</f>
        <v/>
      </c>
      <c r="I117" t="s">
        <v>24</v>
      </c>
      <c r="J117" t="s">
        <v>14</v>
      </c>
      <c r="K117" t="s">
        <v>24</v>
      </c>
      <c r="L117" t="s">
        <v>4</v>
      </c>
      <c r="M117" t="s">
        <v>24</v>
      </c>
      <c r="N117" t="str">
        <f t="shared" ref="N117" si="104">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*危険な航海/Perilous Voyage</v>
      </c>
      <c r="B126" t="s">
        <v>165</v>
      </c>
      <c r="C126" t="str">
        <f t="shared" ref="C126" si="105">"*"&amp;R126&amp;"/"&amp;T126</f>
        <v>*危険な航海/Perilous Voyage</v>
      </c>
      <c r="Q126" s="6" t="s">
        <v>34</v>
      </c>
      <c r="R126" s="12" t="str">
        <f>INDEX(AI:AI,W125+1)</f>
        <v>危険な航海</v>
      </c>
      <c r="S126" s="16" t="s">
        <v>35</v>
      </c>
      <c r="T126" s="12" t="str">
        <f>INDEX(AJ:AJ,W125+1)</f>
        <v>Perilous Voyage</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青</v>
      </c>
      <c r="S127" s="18" t="s">
        <v>46</v>
      </c>
      <c r="T127" s="12" t="str">
        <f>INDEX(AG:AG,W125+1)</f>
        <v>コモン</v>
      </c>
      <c r="U127" s="18" t="s">
        <v>36</v>
      </c>
      <c r="V127" s="12">
        <f>INDEX(AH:AH,W125+1)</f>
        <v>8</v>
      </c>
      <c r="W127" s="10"/>
      <c r="X127" s="12" t="str">
        <f>INDEX(AO:AO,W125+1)</f>
        <v>対戦相手がコントロールする最初のクリーチャーを1体オーナーの手札に戻す。そのクリーチャーのマナ・コストが10以下である場合、カードを1枚引く。</v>
      </c>
      <c r="Y127" s="5"/>
      <c r="Z127" s="5"/>
      <c r="AA127" s="30"/>
      <c r="BA127" s="31" t="s">
        <v>165</v>
      </c>
      <c r="BB127">
        <v>126</v>
      </c>
      <c r="BC127" t="s">
        <v>690</v>
      </c>
      <c r="BD127" t="s">
        <v>30</v>
      </c>
      <c r="BE127" t="s">
        <v>502</v>
      </c>
    </row>
    <row r="128" spans="1:57" x14ac:dyDescent="0.15">
      <c r="A128" t="str">
        <f>CONCATENATE(C128,D128,E128,F128,G128,H128,I128,J128,K128,L128,M128,N128,O128,P128)</f>
        <v>|色|青|レアリティ|コモン|マナコスト|8|</v>
      </c>
      <c r="B128" t="s">
        <v>165</v>
      </c>
      <c r="C128" t="s">
        <v>24</v>
      </c>
      <c r="D128" s="1" t="s">
        <v>5</v>
      </c>
      <c r="E128" t="s">
        <v>24</v>
      </c>
      <c r="F128" t="str">
        <f t="shared" ref="F128:F129" si="112">IF(R127=0,"",R127)</f>
        <v>青</v>
      </c>
      <c r="G128" t="s">
        <v>24</v>
      </c>
      <c r="H128" s="1" t="s">
        <v>6</v>
      </c>
      <c r="I128" t="s">
        <v>24</v>
      </c>
      <c r="J128" t="str">
        <f t="shared" ref="J128:J129" si="113">IF(T127=0,"",T127)</f>
        <v>コモン</v>
      </c>
      <c r="K128" t="s">
        <v>24</v>
      </c>
      <c r="L128" s="1" t="s">
        <v>8</v>
      </c>
      <c r="M128" t="s">
        <v>24</v>
      </c>
      <c r="N128">
        <f t="shared" ref="N128:N129" si="114">IF(V127=0,"",V127)</f>
        <v>8</v>
      </c>
      <c r="O128" t="s">
        <v>24</v>
      </c>
      <c r="Q128" s="6" t="s">
        <v>37</v>
      </c>
      <c r="R128" s="12" t="str">
        <f>INDEX(AK:AK,W125+1)</f>
        <v>呪文</v>
      </c>
      <c r="S128" s="18" t="s">
        <v>38</v>
      </c>
      <c r="T128" s="12">
        <f>INDEX(AL:AL,W125+1)</f>
        <v>0</v>
      </c>
      <c r="U128" s="12">
        <f>INDEX(AM:AM,W125+1)</f>
        <v>0</v>
      </c>
      <c r="V128" s="12">
        <f>INDEX(AN:AN,W125+1)</f>
        <v>0</v>
      </c>
      <c r="W128" s="10"/>
      <c r="X128" s="12" t="str">
        <f>INDEX(AU:AU,W125+1)</f>
        <v>対戦</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|種別|呪文|サブタイプ||||</v>
      </c>
      <c r="B129" t="s">
        <v>165</v>
      </c>
      <c r="C129" t="s">
        <v>24</v>
      </c>
      <c r="D129" s="1" t="s">
        <v>9</v>
      </c>
      <c r="E129" t="s">
        <v>24</v>
      </c>
      <c r="F129" t="str">
        <f t="shared" si="112"/>
        <v>呪文</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対戦相手がコントロールする最初のクリーチャーを1体オーナーの手札に戻す。そのクリーチャーのマナ・コストが10以下である場合、カードを1枚引く。</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|テキスト|&gt;|&gt;|&gt;|&gt;|対戦相手がコントロールする最初のクリーチャーを1体オーナーの手札に戻す。そのクリーチャーのマナ・コストが10以下である場合、カードを1枚引く。|</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対戦相手がコントロールする最初のクリーチャーを1体オーナーの手札に戻す。そのクリーチャーのマナ・コストが10以下である場合、カードを1枚引く。</v>
      </c>
      <c r="O130" t="s">
        <v>24</v>
      </c>
      <c r="Q130" s="4" t="s">
        <v>40</v>
      </c>
      <c r="R130" s="12" t="str">
        <f>INDEX(AZ:AZ,W125+1)</f>
        <v>Return the first creature your opponent controls to its owner's hand. If the creature cost was 10 or less, draw a card.</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|英テキスト|&gt;|&gt;|&gt;|&gt;|Return the first creature your opponent controls to its owner's hand. If the creature cost was 10 or less, draw a card.|</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Return the first creature your opponent controls to its owner's hand. If the creature cost was 10 or less, draw a card.</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v>
      </c>
      <c r="B132" t="s">
        <v>165</v>
      </c>
      <c r="C132" t="s">
        <v>24</v>
      </c>
      <c r="D132" t="s">
        <v>13</v>
      </c>
      <c r="E132" t="s">
        <v>24</v>
      </c>
      <c r="F132" t="s">
        <v>4</v>
      </c>
      <c r="G132" t="s">
        <v>24</v>
      </c>
      <c r="H132" t="str">
        <f t="shared" ref="H132" si="118">IF(R131=0,"",R131)</f>
        <v/>
      </c>
      <c r="I132" t="s">
        <v>24</v>
      </c>
      <c r="J132" t="s">
        <v>14</v>
      </c>
      <c r="K132" t="s">
        <v>24</v>
      </c>
      <c r="L132" t="s">
        <v>4</v>
      </c>
      <c r="M132" t="s">
        <v>24</v>
      </c>
      <c r="N132" t="str">
        <f t="shared" ref="N132" si="119">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*海賊の獲物/Pirate's Prize</v>
      </c>
      <c r="B141" t="s">
        <v>165</v>
      </c>
      <c r="C141" t="str">
        <f t="shared" ref="C141" si="121">"*"&amp;R141&amp;"/"&amp;T141</f>
        <v>*海賊の獲物/Pirate's Prize</v>
      </c>
      <c r="Q141" s="6" t="s">
        <v>34</v>
      </c>
      <c r="R141" s="12" t="str">
        <f>INDEX(AI:AI,W140+1)</f>
        <v>海賊の獲物</v>
      </c>
      <c r="S141" s="16" t="s">
        <v>35</v>
      </c>
      <c r="T141" s="12" t="str">
        <f>INDEX(AJ:AJ,W140+1)</f>
        <v>Pirate's Prize</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青</v>
      </c>
      <c r="S142" s="18" t="s">
        <v>46</v>
      </c>
      <c r="T142" s="12" t="str">
        <f>INDEX(AG:AG,W140+1)</f>
        <v>コモン</v>
      </c>
      <c r="U142" s="18" t="s">
        <v>36</v>
      </c>
      <c r="V142" s="12">
        <f>INDEX(AH:AH,W140+1)</f>
        <v>7</v>
      </c>
      <c r="W142" s="10"/>
      <c r="X142" s="12" t="str">
        <f>INDEX(AO:AO,W140+1)</f>
        <v>カードを2枚引き、宝物を1つ見つける。</v>
      </c>
      <c r="Y142" s="5"/>
      <c r="Z142" s="5"/>
      <c r="AA142" s="30"/>
      <c r="BA142" s="31" t="s">
        <v>165</v>
      </c>
      <c r="BB142">
        <v>141</v>
      </c>
      <c r="BC142" t="s">
        <v>705</v>
      </c>
      <c r="BD142" t="s">
        <v>30</v>
      </c>
      <c r="BE142" t="s">
        <v>515</v>
      </c>
    </row>
    <row r="143" spans="1:57" x14ac:dyDescent="0.15">
      <c r="A143" t="str">
        <f>CONCATENATE(C143,D143,E143,F143,G143,H143,I143,J143,K143,L143,M143,N143,O143,P143)</f>
        <v>|色|青|レアリティ|コモン|マナコスト|7|</v>
      </c>
      <c r="B143" t="s">
        <v>165</v>
      </c>
      <c r="C143" t="s">
        <v>24</v>
      </c>
      <c r="D143" s="1" t="s">
        <v>5</v>
      </c>
      <c r="E143" t="s">
        <v>24</v>
      </c>
      <c r="F143" t="str">
        <f t="shared" ref="F143:F144" si="128">IF(R142=0,"",R142)</f>
        <v>青</v>
      </c>
      <c r="G143" t="s">
        <v>24</v>
      </c>
      <c r="H143" s="1" t="s">
        <v>6</v>
      </c>
      <c r="I143" t="s">
        <v>24</v>
      </c>
      <c r="J143" t="str">
        <f t="shared" ref="J143:J144" si="129">IF(T142=0,"",T142)</f>
        <v>コモン</v>
      </c>
      <c r="K143" t="s">
        <v>24</v>
      </c>
      <c r="L143" s="1" t="s">
        <v>8</v>
      </c>
      <c r="M143" t="s">
        <v>24</v>
      </c>
      <c r="N143">
        <f t="shared" ref="N143:N144" si="130">IF(V142=0,"",V142)</f>
        <v>7</v>
      </c>
      <c r="O143" t="s">
        <v>24</v>
      </c>
      <c r="Q143" s="6" t="s">
        <v>37</v>
      </c>
      <c r="R143" s="12" t="str">
        <f>INDEX(AK:AK,W140+1)</f>
        <v>呪文</v>
      </c>
      <c r="S143" s="18" t="s">
        <v>38</v>
      </c>
      <c r="T143" s="12">
        <f>INDEX(AL:AL,W140+1)</f>
        <v>0</v>
      </c>
      <c r="U143" s="12">
        <f>INDEX(AM:AM,W140+1)</f>
        <v>0</v>
      </c>
      <c r="V143" s="12">
        <f>INDEX(AN:AN,W140+1)</f>
        <v>0</v>
      </c>
      <c r="W143" s="10"/>
      <c r="X143" s="12" t="str">
        <f>INDEX(AU:AU,W140+1)</f>
        <v>カー</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|種別|呪文|サブタイプ||||</v>
      </c>
      <c r="B144" t="s">
        <v>165</v>
      </c>
      <c r="C144" t="s">
        <v>24</v>
      </c>
      <c r="D144" s="1" t="s">
        <v>9</v>
      </c>
      <c r="E144" t="s">
        <v>24</v>
      </c>
      <c r="F144" t="str">
        <f t="shared" si="128"/>
        <v>呪文</v>
      </c>
      <c r="G144" t="s">
        <v>24</v>
      </c>
      <c r="H144" s="1" t="s">
        <v>11</v>
      </c>
      <c r="I144" t="s">
        <v>24</v>
      </c>
      <c r="J144" t="str">
        <f t="shared" si="129"/>
        <v/>
      </c>
      <c r="K144" t="s">
        <v>24</v>
      </c>
      <c r="L144" t="str">
        <f t="shared" ref="L144" si="131">IF(U143=0,"",U143)</f>
        <v/>
      </c>
      <c r="M144" t="s">
        <v>24</v>
      </c>
      <c r="N144" t="str">
        <f t="shared" si="130"/>
        <v/>
      </c>
      <c r="O144" t="s">
        <v>24</v>
      </c>
      <c r="Q144" s="6" t="s">
        <v>39</v>
      </c>
      <c r="R144" s="12" t="str">
        <f>INDEX(AY:AY,W140+1)</f>
        <v>カードを2枚引き、宝物を1つ見つける。</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|テキスト|&gt;|&gt;|&gt;|&gt;|カードを2枚引き、宝物を1つ見つける。|</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カードを2枚引き、宝物を1つ見つける。</v>
      </c>
      <c r="O145" t="s">
        <v>24</v>
      </c>
      <c r="Q145" s="4" t="s">
        <v>40</v>
      </c>
      <c r="R145" s="12" t="str">
        <f>INDEX(AZ:AZ,W140+1)</f>
        <v>Draw 2 cards and find a Treasure.</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|英テキスト|&gt;|&gt;|&gt;|&gt;|Draw 2 cards and find a Treasure.|</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Draw 2 cards and find a Treasure.</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v>
      </c>
      <c r="B147" t="s">
        <v>165</v>
      </c>
      <c r="C147" t="s">
        <v>24</v>
      </c>
      <c r="D147" t="s">
        <v>13</v>
      </c>
      <c r="E147" t="s">
        <v>24</v>
      </c>
      <c r="F147" t="s">
        <v>4</v>
      </c>
      <c r="G147" t="s">
        <v>24</v>
      </c>
      <c r="H147" t="str">
        <f t="shared" ref="H147" si="134">IF(R146=0,"",R146)</f>
        <v/>
      </c>
      <c r="I147" t="s">
        <v>24</v>
      </c>
      <c r="J147" t="s">
        <v>14</v>
      </c>
      <c r="K147" t="s">
        <v>24</v>
      </c>
      <c r="L147" t="s">
        <v>4</v>
      </c>
      <c r="M147" t="s">
        <v>24</v>
      </c>
      <c r="N147" t="str">
        <f t="shared" ref="N147" si="135">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*セイレーンの策略/Siren's Ruse</v>
      </c>
      <c r="B156" t="s">
        <v>165</v>
      </c>
      <c r="C156" t="str">
        <f t="shared" ref="C156" si="137">"*"&amp;R156&amp;"/"&amp;T156</f>
        <v>*セイレーンの策略/Siren's Ruse</v>
      </c>
      <c r="Q156" s="6" t="s">
        <v>34</v>
      </c>
      <c r="R156" s="12" t="str">
        <f>INDEX(AI:AI,W155+1)</f>
        <v>セイレーンの策略</v>
      </c>
      <c r="S156" s="16" t="s">
        <v>35</v>
      </c>
      <c r="T156" s="12" t="str">
        <f>INDEX(AJ:AJ,W155+1)</f>
        <v>Siren's Ruse</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青</v>
      </c>
      <c r="S157" s="18" t="s">
        <v>46</v>
      </c>
      <c r="T157" s="12" t="str">
        <f>INDEX(AG:AG,W155+1)</f>
        <v>コモン</v>
      </c>
      <c r="U157" s="18" t="s">
        <v>36</v>
      </c>
      <c r="V157" s="12">
        <f>INDEX(AH:AH,W155+1)</f>
        <v>7</v>
      </c>
      <c r="W157" s="10"/>
      <c r="X157" s="12" t="str">
        <f>INDEX(AO:AO,W155+1)</f>
        <v>あなたがコントロールするクリーチャー1体を対象とし、それを追放する。その後それをオーナーのコントロール下で戦場に戻す。あなたが海賊をコントロールしている場合、カードを1枚引く。</v>
      </c>
      <c r="Y157" s="5"/>
      <c r="Z157" s="5"/>
      <c r="AA157" s="30"/>
      <c r="BA157" s="31" t="s">
        <v>165</v>
      </c>
      <c r="BB157">
        <v>156</v>
      </c>
      <c r="BC157" t="s">
        <v>720</v>
      </c>
      <c r="BE157" t="s">
        <v>530</v>
      </c>
    </row>
    <row r="158" spans="1:57" x14ac:dyDescent="0.15">
      <c r="A158" t="str">
        <f>CONCATENATE(C158,D158,E158,F158,G158,H158,I158,J158,K158,L158,M158,N158,O158,P158)</f>
        <v>|色|青|レアリティ|コモン|マナコスト|7|</v>
      </c>
      <c r="B158" t="s">
        <v>165</v>
      </c>
      <c r="C158" t="s">
        <v>24</v>
      </c>
      <c r="D158" s="1" t="s">
        <v>5</v>
      </c>
      <c r="E158" t="s">
        <v>24</v>
      </c>
      <c r="F158" t="str">
        <f t="shared" ref="F158:F159" si="144">IF(R157=0,"",R157)</f>
        <v>青</v>
      </c>
      <c r="G158" t="s">
        <v>24</v>
      </c>
      <c r="H158" s="1" t="s">
        <v>6</v>
      </c>
      <c r="I158" t="s">
        <v>24</v>
      </c>
      <c r="J158" t="str">
        <f t="shared" ref="J158:J159" si="145">IF(T157=0,"",T157)</f>
        <v>コモン</v>
      </c>
      <c r="K158" t="s">
        <v>24</v>
      </c>
      <c r="L158" s="1" t="s">
        <v>8</v>
      </c>
      <c r="M158" t="s">
        <v>24</v>
      </c>
      <c r="N158">
        <f t="shared" ref="N158:N159" si="146">IF(V157=0,"",V157)</f>
        <v>7</v>
      </c>
      <c r="O158" t="s">
        <v>24</v>
      </c>
      <c r="Q158" s="6" t="s">
        <v>37</v>
      </c>
      <c r="R158" s="12" t="str">
        <f>INDEX(AK:AK,W155+1)</f>
        <v>呪文</v>
      </c>
      <c r="S158" s="18" t="s">
        <v>38</v>
      </c>
      <c r="T158" s="12">
        <f>INDEX(AL:AL,W155+1)</f>
        <v>0</v>
      </c>
      <c r="U158" s="12">
        <f>INDEX(AM:AM,W155+1)</f>
        <v>0</v>
      </c>
      <c r="V158" s="12">
        <f>INDEX(AN:AN,W155+1)</f>
        <v>0</v>
      </c>
      <c r="W158" s="10"/>
      <c r="X158" s="12" t="str">
        <f>INDEX(AU:AU,W155+1)</f>
        <v>あな</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|種別|呪文|サブタイプ||||</v>
      </c>
      <c r="B159" t="s">
        <v>165</v>
      </c>
      <c r="C159" t="s">
        <v>24</v>
      </c>
      <c r="D159" s="1" t="s">
        <v>9</v>
      </c>
      <c r="E159" t="s">
        <v>24</v>
      </c>
      <c r="F159" t="str">
        <f t="shared" si="144"/>
        <v>呪文</v>
      </c>
      <c r="G159" t="s">
        <v>24</v>
      </c>
      <c r="H159" s="1" t="s">
        <v>11</v>
      </c>
      <c r="I159" t="s">
        <v>24</v>
      </c>
      <c r="J159" t="str">
        <f t="shared" si="145"/>
        <v/>
      </c>
      <c r="K159" t="s">
        <v>24</v>
      </c>
      <c r="L159" t="str">
        <f t="shared" ref="L159" si="147">IF(U158=0,"",U158)</f>
        <v/>
      </c>
      <c r="M159" t="s">
        <v>24</v>
      </c>
      <c r="N159" t="str">
        <f t="shared" si="146"/>
        <v/>
      </c>
      <c r="O159" t="s">
        <v>24</v>
      </c>
      <c r="Q159" s="6" t="s">
        <v>39</v>
      </c>
      <c r="R159" s="12" t="str">
        <f>INDEX(AY:AY,W155+1)</f>
        <v>あなたがコントロールするクリーチャー1体を対象とし、それを追放する。その後それをオーナーのコントロール下で戦場に戻す。あなたが海賊をコントロールしている場合、カードを1枚引く。</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あなたがコントロールするクリーチャー1体を対象とし、それを追放する。その後それをオーナーのコントロール下で戦場に戻す。あなたが海賊をコントロールしている場合、カードを1枚引く。|</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あなたがコントロールするクリーチャー1体を対象とし、それを追放する。その後それをオーナーのコントロール下で戦場に戻す。あなたが海賊をコントロールしている場合、カードを1枚引く。</v>
      </c>
      <c r="O160" t="s">
        <v>24</v>
      </c>
      <c r="Q160" s="4" t="s">
        <v>40</v>
      </c>
      <c r="R160" s="12" t="str">
        <f>INDEX(AZ:AZ,W155+1)</f>
        <v>Exile target creature you control, then return it to the battlefield under its owner’s control. If you control a Pirate, draw a card.</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|英テキスト|&gt;|&gt;|&gt;|&gt;|Exile target creature you control, then return it to the battlefield under its owner’s control. If you control a Pirate, draw a card.|</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Exile target creature you control, then return it to the battlefield under its owner’s control. If you control a Pirate, draw a card.</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v>
      </c>
      <c r="B162" t="s">
        <v>165</v>
      </c>
      <c r="C162" t="s">
        <v>24</v>
      </c>
      <c r="D162" t="s">
        <v>13</v>
      </c>
      <c r="E162" t="s">
        <v>24</v>
      </c>
      <c r="F162" t="s">
        <v>4</v>
      </c>
      <c r="G162" t="s">
        <v>24</v>
      </c>
      <c r="H162" t="str">
        <f t="shared" ref="H162" si="150">IF(R161=0,"",R161)</f>
        <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*巧射艦隊の操舵手/Deadeye Quartermaster</v>
      </c>
      <c r="B171" t="s">
        <v>165</v>
      </c>
      <c r="C171" t="str">
        <f t="shared" ref="C171" si="153">"*"&amp;R171&amp;"/"&amp;T171</f>
        <v>*巧射艦隊の操舵手/Deadeye Quartermaster</v>
      </c>
      <c r="Q171" s="6" t="s">
        <v>34</v>
      </c>
      <c r="R171" s="12" t="str">
        <f>INDEX(AI:AI,W170+1)</f>
        <v>巧射艦隊の操舵手</v>
      </c>
      <c r="S171" s="16" t="s">
        <v>35</v>
      </c>
      <c r="T171" s="12" t="str">
        <f>INDEX(AJ:AJ,W170+1)</f>
        <v>Deadeye Quartermaster</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青</v>
      </c>
      <c r="S172" s="18" t="s">
        <v>46</v>
      </c>
      <c r="T172" s="12" t="str">
        <f>INDEX(AG:AG,W170+1)</f>
        <v>アンコモン</v>
      </c>
      <c r="U172" s="18" t="s">
        <v>36</v>
      </c>
      <c r="V172" s="12">
        <f>INDEX(AH:AH,W170+1)</f>
        <v>13</v>
      </c>
      <c r="W172" s="10"/>
      <c r="X172" s="12" t="str">
        <f>INDEX(AO:AO,W170+1)</f>
        <v>このクリーチャーが戦場に出たとき、あなたのライブラリーから最初の機体・カードを取ってくる。</v>
      </c>
      <c r="Y172" s="5"/>
      <c r="Z172" s="5"/>
      <c r="AA172" s="30"/>
      <c r="BA172" s="31" t="s">
        <v>165</v>
      </c>
      <c r="BB172">
        <v>171</v>
      </c>
      <c r="BC172" t="s">
        <v>735</v>
      </c>
      <c r="BE172" t="s">
        <v>544</v>
      </c>
    </row>
    <row r="173" spans="1:57" x14ac:dyDescent="0.15">
      <c r="A173" t="str">
        <f>CONCATENATE(C173,D173,E173,F173,G173,H173,I173,J173,K173,L173,M173,N173,O173,P173)</f>
        <v>|色|青|レアリティ|アンコモン|マナコスト|13|</v>
      </c>
      <c r="B173" t="s">
        <v>165</v>
      </c>
      <c r="C173" t="s">
        <v>24</v>
      </c>
      <c r="D173" s="1" t="s">
        <v>5</v>
      </c>
      <c r="E173" t="s">
        <v>24</v>
      </c>
      <c r="F173" t="str">
        <f t="shared" ref="F173:F174" si="160">IF(R172=0,"",R172)</f>
        <v>青</v>
      </c>
      <c r="G173" t="s">
        <v>24</v>
      </c>
      <c r="H173" s="1" t="s">
        <v>6</v>
      </c>
      <c r="I173" t="s">
        <v>24</v>
      </c>
      <c r="J173" t="str">
        <f t="shared" ref="J173:J174" si="161">IF(T172=0,"",T172)</f>
        <v>アンコモン</v>
      </c>
      <c r="K173" t="s">
        <v>24</v>
      </c>
      <c r="L173" s="1" t="s">
        <v>8</v>
      </c>
      <c r="M173" t="s">
        <v>24</v>
      </c>
      <c r="N173">
        <f t="shared" ref="N173:N174" si="162">IF(V172=0,"",V172)</f>
        <v>13</v>
      </c>
      <c r="O173" t="s">
        <v>24</v>
      </c>
      <c r="Q173" s="6" t="s">
        <v>37</v>
      </c>
      <c r="R173" s="12" t="str">
        <f>INDEX(AK:AK,W170+1)</f>
        <v>クリーチャー</v>
      </c>
      <c r="S173" s="18" t="s">
        <v>38</v>
      </c>
      <c r="T173" s="12" t="str">
        <f>INDEX(AL:AL,W170+1)</f>
        <v>人間</v>
      </c>
      <c r="U173" s="12" t="str">
        <f>INDEX(AM:AM,W170+1)</f>
        <v>海賊</v>
      </c>
      <c r="V173" s="12">
        <f>INDEX(AN:AN,W170+1)</f>
        <v>0</v>
      </c>
      <c r="W173" s="10"/>
      <c r="X173" s="12" t="str">
        <f>INDEX(AU:AU,W170+1)</f>
        <v>この</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|種別|クリーチャー|サブタイプ|人間|海賊||</v>
      </c>
      <c r="B174" t="s">
        <v>165</v>
      </c>
      <c r="C174" t="s">
        <v>24</v>
      </c>
      <c r="D174" s="1" t="s">
        <v>9</v>
      </c>
      <c r="E174" t="s">
        <v>24</v>
      </c>
      <c r="F174" t="str">
        <f t="shared" si="160"/>
        <v>クリーチャー</v>
      </c>
      <c r="G174" t="s">
        <v>24</v>
      </c>
      <c r="H174" s="1" t="s">
        <v>11</v>
      </c>
      <c r="I174" t="s">
        <v>24</v>
      </c>
      <c r="J174" t="str">
        <f t="shared" si="161"/>
        <v>人間</v>
      </c>
      <c r="K174" t="s">
        <v>24</v>
      </c>
      <c r="L174" t="str">
        <f t="shared" ref="L174" si="163">IF(U173=0,"",U173)</f>
        <v>海賊</v>
      </c>
      <c r="M174" t="s">
        <v>24</v>
      </c>
      <c r="N174" t="str">
        <f t="shared" si="162"/>
        <v/>
      </c>
      <c r="O174" t="s">
        <v>24</v>
      </c>
      <c r="Q174" s="6" t="s">
        <v>39</v>
      </c>
      <c r="R174" s="12" t="str">
        <f>INDEX(AY:AY,W170+1)</f>
        <v>このクリーチャーが戦場に出たとき、あなたのライブラリーから最初の機体・カードを取ってくる。</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|テキスト|&gt;|&gt;|&gt;|&gt;|このクリーチャーが戦場に出たとき、あなたのライブラリーから最初の機体・カードを取ってくる。|</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このクリーチャーが戦場に出たとき、あなたのライブラリーから最初の機体・カードを取ってくる。</v>
      </c>
      <c r="O175" t="s">
        <v>24</v>
      </c>
      <c r="Q175" s="4" t="s">
        <v>40</v>
      </c>
      <c r="R175" s="12" t="str">
        <f>INDEX(AZ:AZ,W170+1)</f>
        <v>When this creature enters the battlefield, fetch the first Vehicle card from your library.</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|英テキスト|&gt;|&gt;|&gt;|&gt;|When this creature enters the battlefield, fetch the first Vehicle card from your library.|</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When this creature enters the battlefield, fetch the first Vehicle card from your library.</v>
      </c>
      <c r="O176" t="s">
        <v>24</v>
      </c>
      <c r="Q176" s="6" t="s">
        <v>41</v>
      </c>
      <c r="R176" s="12" t="str">
        <f>IF(INDEX(AS:AS,W170+1)="",0,INDEX(AS:AS,W170+1)&amp;"/"&amp;INDEX(AT:AT,W170+1))</f>
        <v>4/4</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|PT|&gt;|4/4|シールド数|&gt;||</v>
      </c>
      <c r="B177" t="s">
        <v>165</v>
      </c>
      <c r="C177" t="s">
        <v>24</v>
      </c>
      <c r="D177" t="s">
        <v>13</v>
      </c>
      <c r="E177" t="s">
        <v>24</v>
      </c>
      <c r="F177" t="s">
        <v>4</v>
      </c>
      <c r="G177" t="s">
        <v>24</v>
      </c>
      <c r="H177" t="str">
        <f t="shared" ref="H177" si="166">IF(R176=0,"",R176)</f>
        <v>4/4</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*川潜み/River Sneak</v>
      </c>
      <c r="B186" t="s">
        <v>165</v>
      </c>
      <c r="C186" t="str">
        <f t="shared" ref="C186" si="169">"*"&amp;R186&amp;"/"&amp;T186</f>
        <v>*川潜み/River Sneak</v>
      </c>
      <c r="Q186" s="6" t="s">
        <v>34</v>
      </c>
      <c r="R186" s="12" t="str">
        <f>INDEX(AI:AI,W185+1)</f>
        <v>川潜み</v>
      </c>
      <c r="S186" s="16" t="s">
        <v>35</v>
      </c>
      <c r="T186" s="12" t="str">
        <f>INDEX(AJ:AJ,W185+1)</f>
        <v>River Sneak</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青</v>
      </c>
      <c r="S187" s="18" t="s">
        <v>46</v>
      </c>
      <c r="T187" s="12" t="str">
        <f>INDEX(AG:AG,W185+1)</f>
        <v>アンコモン</v>
      </c>
      <c r="U187" s="18" t="s">
        <v>36</v>
      </c>
      <c r="V187" s="12">
        <f>INDEX(AH:AH,W185+1)</f>
        <v>12</v>
      </c>
      <c r="W187" s="10"/>
      <c r="X187" s="12" t="str">
        <f>INDEX(AO:AO,W185+1)</f>
        <v xml:space="preserve">ブロックされない  </v>
      </c>
      <c r="Y187" s="5"/>
      <c r="Z187" s="5"/>
      <c r="AA187" s="30"/>
      <c r="BA187" s="31" t="s">
        <v>165</v>
      </c>
      <c r="BB187">
        <v>186</v>
      </c>
      <c r="BC187" t="s">
        <v>750</v>
      </c>
      <c r="BE187" t="s">
        <v>559</v>
      </c>
    </row>
    <row r="188" spans="1:57" x14ac:dyDescent="0.15">
      <c r="A188" t="str">
        <f>CONCATENATE(C188,D188,E188,F188,G188,H188,I188,J188,K188,L188,M188,N188,O188,P188)</f>
        <v>|色|青|レアリティ|アンコモン|マナコスト|12|</v>
      </c>
      <c r="B188" t="s">
        <v>165</v>
      </c>
      <c r="C188" t="s">
        <v>24</v>
      </c>
      <c r="D188" s="1" t="s">
        <v>5</v>
      </c>
      <c r="E188" t="s">
        <v>24</v>
      </c>
      <c r="F188" t="str">
        <f t="shared" ref="F188:F189" si="176">IF(R187=0,"",R187)</f>
        <v>青</v>
      </c>
      <c r="G188" t="s">
        <v>24</v>
      </c>
      <c r="H188" s="1" t="s">
        <v>6</v>
      </c>
      <c r="I188" t="s">
        <v>24</v>
      </c>
      <c r="J188" t="str">
        <f t="shared" ref="J188:J189" si="177">IF(T187=0,"",T187)</f>
        <v>アンコモン</v>
      </c>
      <c r="K188" t="s">
        <v>24</v>
      </c>
      <c r="L188" s="1" t="s">
        <v>8</v>
      </c>
      <c r="M188" t="s">
        <v>24</v>
      </c>
      <c r="N188">
        <f t="shared" ref="N188:N189" si="178">IF(V187=0,"",V187)</f>
        <v>12</v>
      </c>
      <c r="O188" t="s">
        <v>24</v>
      </c>
      <c r="Q188" s="6" t="s">
        <v>37</v>
      </c>
      <c r="R188" s="12" t="str">
        <f>INDEX(AK:AK,W185+1)</f>
        <v>クリーチャー</v>
      </c>
      <c r="S188" s="18" t="s">
        <v>38</v>
      </c>
      <c r="T188" s="12" t="str">
        <f>INDEX(AL:AL,W185+1)</f>
        <v>マーフォーク</v>
      </c>
      <c r="U188" s="12" t="str">
        <f>INDEX(AM:AM,W185+1)</f>
        <v>戦士</v>
      </c>
      <c r="V188" s="12">
        <f>INDEX(AN:AN,W185+1)</f>
        <v>0</v>
      </c>
      <c r="W188" s="10"/>
      <c r="X188" s="12" t="str">
        <f>INDEX(AU:AU,W185+1)</f>
        <v>ブロ</v>
      </c>
      <c r="Y188" s="12" t="str">
        <f>INDEX(AV:AV,W185+1)</f>
        <v xml:space="preserve">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|種別|クリーチャー|サブタイプ|マーフォーク|戦士||</v>
      </c>
      <c r="B189" t="s">
        <v>165</v>
      </c>
      <c r="C189" t="s">
        <v>24</v>
      </c>
      <c r="D189" s="1" t="s">
        <v>9</v>
      </c>
      <c r="E189" t="s">
        <v>24</v>
      </c>
      <c r="F189" t="str">
        <f t="shared" si="176"/>
        <v>クリーチャー</v>
      </c>
      <c r="G189" t="s">
        <v>24</v>
      </c>
      <c r="H189" s="1" t="s">
        <v>11</v>
      </c>
      <c r="I189" t="s">
        <v>24</v>
      </c>
      <c r="J189" t="str">
        <f t="shared" si="177"/>
        <v>マーフォーク</v>
      </c>
      <c r="K189" t="s">
        <v>24</v>
      </c>
      <c r="L189" t="str">
        <f t="shared" ref="L189" si="179">IF(U188=0,"",U188)</f>
        <v>戦士</v>
      </c>
      <c r="M189" t="s">
        <v>24</v>
      </c>
      <c r="N189" t="str">
        <f t="shared" si="178"/>
        <v/>
      </c>
      <c r="O189" t="s">
        <v>24</v>
      </c>
      <c r="Q189" s="6" t="s">
        <v>39</v>
      </c>
      <c r="R189" s="12" t="str">
        <f>INDEX(AY:AY,W185+1)</f>
        <v>ブロックされない  &amp;br;マーフォークが1体あなたのコントロール下で戦場に出るたび、ターン終了時まで、このクリーチャーは+1/+1の修正を受ける。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|テキスト|&gt;|&gt;|&gt;|&gt;|ブロックされない  &amp;br;マーフォークが1体あなたのコントロール下で戦場に出るたび、ターン終了時まで、このクリーチャーは+1/+1の修正を受ける。|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ブロックされない  &amp;br;マーフォークが1体あなたのコントロール下で戦場に出るたび、ターン終了時まで、このクリーチャーは+1/+1の修正を受ける。</v>
      </c>
      <c r="O190" t="s">
        <v>24</v>
      </c>
      <c r="Q190" s="4" t="s">
        <v>40</v>
      </c>
      <c r="R190" s="12" t="str">
        <f>INDEX(AZ:AZ,W185+1)</f>
        <v>Whenever a Merfolk enters the battlefield under your control, this creature gets +1/+1 until end of turn.</v>
      </c>
      <c r="S190" s="16" t="s">
        <v>51</v>
      </c>
      <c r="T190" s="12" t="str">
        <f>IF(X190="","",X190&amp;IF(Y190="",""," "&amp;Y190)&amp;IF(Z190="",""," "&amp;Z190)&amp;IF(AA190="",""," "&amp;AA190))</f>
        <v xml:space="preserve">Unblockable  </v>
      </c>
      <c r="U190" s="16"/>
      <c r="V190" s="17"/>
      <c r="W190" s="10" t="s">
        <v>342</v>
      </c>
      <c r="X190" s="6" t="str">
        <f>IF(ISERROR(IF(LEN(X189)&gt;1,X189,VLOOKUP(X188,$AC:$AD,2,FALSE))),"",IF(LEN(X189)&gt;1,X189,VLOOKUP(X188,$AC:$AD,2,FALSE)))</f>
        <v>Unblockable</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|英テキスト|&gt;|&gt;|&gt;|&gt;|Unblockable  &amp;br;Whenever a Merfolk enters the battlefield under your control, this creature gets +1/+1 until end of turn.|</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Unblockable  &amp;br;Whenever a Merfolk enters the battlefield under your control, this creature gets +1/+1 until end of turn.</v>
      </c>
      <c r="O191" t="s">
        <v>24</v>
      </c>
      <c r="Q191" s="6" t="s">
        <v>41</v>
      </c>
      <c r="R191" s="12" t="str">
        <f>IF(INDEX(AS:AS,W185+1)="",0,INDEX(AS:AS,W185+1)&amp;"/"&amp;INDEX(AT:AT,W185+1))</f>
        <v>2/2</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|PT|&gt;|2/2|シールド数|&gt;||</v>
      </c>
      <c r="B192" t="s">
        <v>165</v>
      </c>
      <c r="C192" t="s">
        <v>24</v>
      </c>
      <c r="D192" t="s">
        <v>13</v>
      </c>
      <c r="E192" t="s">
        <v>24</v>
      </c>
      <c r="F192" t="s">
        <v>4</v>
      </c>
      <c r="G192" t="s">
        <v>24</v>
      </c>
      <c r="H192" t="str">
        <f t="shared" ref="H192" si="182">IF(R191=0,"",R191)</f>
        <v>2/2</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*岸の守り手/Shore Keeper</v>
      </c>
      <c r="B201" t="s">
        <v>165</v>
      </c>
      <c r="C201" t="str">
        <f t="shared" ref="C201" si="185">"*"&amp;R201&amp;"/"&amp;T201</f>
        <v>*岸の守り手/Shore Keeper</v>
      </c>
      <c r="Q201" s="6" t="s">
        <v>34</v>
      </c>
      <c r="R201" s="12" t="str">
        <f>INDEX(AI:AI,W200+1)</f>
        <v>岸の守り手</v>
      </c>
      <c r="S201" s="16" t="s">
        <v>35</v>
      </c>
      <c r="T201" s="12" t="str">
        <f>INDEX(AJ:AJ,W200+1)</f>
        <v>Shore Keeper</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t="str">
        <f>INDEX(AF:AF,W200+1)</f>
        <v>青</v>
      </c>
      <c r="S202" s="18" t="s">
        <v>46</v>
      </c>
      <c r="T202" s="12" t="str">
        <f>INDEX(AG:AG,W200+1)</f>
        <v>アンコモン</v>
      </c>
      <c r="U202" s="18" t="s">
        <v>36</v>
      </c>
      <c r="V202" s="12">
        <f>INDEX(AH:AH,W200+1)</f>
        <v>11</v>
      </c>
      <c r="W202" s="10"/>
      <c r="X202" s="12" t="str">
        <f>INDEX(AO:AO,W200+1)</f>
        <v xml:space="preserve">ディフェンダー  </v>
      </c>
      <c r="Y202" s="5"/>
      <c r="Z202" s="5"/>
      <c r="AA202" s="30"/>
      <c r="BA202" s="31" t="s">
        <v>165</v>
      </c>
      <c r="BB202">
        <v>201</v>
      </c>
      <c r="BC202" t="s">
        <v>765</v>
      </c>
      <c r="BE202" t="s">
        <v>775</v>
      </c>
    </row>
    <row r="203" spans="1:57" x14ac:dyDescent="0.15">
      <c r="A203" t="str">
        <f>CONCATENATE(C203,D203,E203,F203,G203,H203,I203,J203,K203,L203,M203,N203,O203,P203)</f>
        <v>|色|青|レアリティ|アンコモン|マナコスト|11|</v>
      </c>
      <c r="B203" t="s">
        <v>165</v>
      </c>
      <c r="C203" t="s">
        <v>24</v>
      </c>
      <c r="D203" s="1" t="s">
        <v>5</v>
      </c>
      <c r="E203" t="s">
        <v>24</v>
      </c>
      <c r="F203" t="str">
        <f t="shared" ref="F203:F204" si="192">IF(R202=0,"",R202)</f>
        <v>青</v>
      </c>
      <c r="G203" t="s">
        <v>24</v>
      </c>
      <c r="H203" s="1" t="s">
        <v>6</v>
      </c>
      <c r="I203" t="s">
        <v>24</v>
      </c>
      <c r="J203" t="str">
        <f t="shared" ref="J203:J204" si="193">IF(T202=0,"",T202)</f>
        <v>アンコモン</v>
      </c>
      <c r="K203" t="s">
        <v>24</v>
      </c>
      <c r="L203" s="1" t="s">
        <v>8</v>
      </c>
      <c r="M203" t="s">
        <v>24</v>
      </c>
      <c r="N203">
        <f t="shared" ref="N203:N204" si="194">IF(V202=0,"",V202)</f>
        <v>11</v>
      </c>
      <c r="O203" t="s">
        <v>24</v>
      </c>
      <c r="Q203" s="6" t="s">
        <v>37</v>
      </c>
      <c r="R203" s="12" t="str">
        <f>INDEX(AK:AK,W200+1)</f>
        <v>クリーチャー</v>
      </c>
      <c r="S203" s="18" t="s">
        <v>38</v>
      </c>
      <c r="T203" s="12" t="str">
        <f>INDEX(AL:AL,W200+1)</f>
        <v>三葉虫</v>
      </c>
      <c r="U203" s="12">
        <f>INDEX(AM:AM,W200+1)</f>
        <v>0</v>
      </c>
      <c r="V203" s="12">
        <f>INDEX(AN:AN,W200+1)</f>
        <v>0</v>
      </c>
      <c r="W203" s="10"/>
      <c r="X203" s="12" t="str">
        <f>INDEX(AU:AU,W200+1)</f>
        <v>ディ</v>
      </c>
      <c r="Y203" s="12" t="str">
        <f>INDEX(AV:AV,W200+1)</f>
        <v xml:space="preserve"> </v>
      </c>
      <c r="Z203" s="12" t="str">
        <f>INDEX(AW:AW,W200+1)</f>
        <v/>
      </c>
      <c r="AA203" s="12">
        <f>INDEX(AX:AX,W200+1)</f>
        <v>0</v>
      </c>
      <c r="BA203" s="31" t="s">
        <v>165</v>
      </c>
      <c r="BB203">
        <v>202</v>
      </c>
    </row>
    <row r="204" spans="1:57" x14ac:dyDescent="0.15">
      <c r="A204" t="str">
        <f>CONCATENATE(C204,D204,E204,F204,G204,H204,I204,J204,K204,L204,M204,N204,O204,P204)</f>
        <v>|種別|クリーチャー|サブタイプ|三葉虫|||</v>
      </c>
      <c r="B204" t="s">
        <v>165</v>
      </c>
      <c r="C204" t="s">
        <v>24</v>
      </c>
      <c r="D204" s="1" t="s">
        <v>9</v>
      </c>
      <c r="E204" t="s">
        <v>24</v>
      </c>
      <c r="F204" t="str">
        <f t="shared" si="192"/>
        <v>クリーチャー</v>
      </c>
      <c r="G204" t="s">
        <v>24</v>
      </c>
      <c r="H204" s="1" t="s">
        <v>11</v>
      </c>
      <c r="I204" t="s">
        <v>24</v>
      </c>
      <c r="J204" t="str">
        <f t="shared" si="193"/>
        <v>三葉虫</v>
      </c>
      <c r="K204" t="s">
        <v>24</v>
      </c>
      <c r="L204" t="str">
        <f t="shared" ref="L204" si="195">IF(U203=0,"",U203)</f>
        <v/>
      </c>
      <c r="M204" t="s">
        <v>24</v>
      </c>
      <c r="N204" t="str">
        <f t="shared" si="194"/>
        <v/>
      </c>
      <c r="O204" t="s">
        <v>24</v>
      </c>
      <c r="Q204" s="6" t="s">
        <v>39</v>
      </c>
      <c r="R204" s="12" t="str">
        <f>INDEX(AY:AY,W200+1)</f>
        <v>ディフェンダー  &amp;br;このクリーチャーが死亡した時、青ジェムが6個以上ある場合、カードを3枚引く。</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|テキスト|&gt;|&gt;|&gt;|&gt;|ディフェンダー  &amp;br;このクリーチャーが死亡した時、青ジェムが6個以上ある場合、カードを3枚引く。|</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ディフェンダー  &amp;br;このクリーチャーが死亡した時、青ジェムが6個以上ある場合、カードを3枚引く。</v>
      </c>
      <c r="O205" t="s">
        <v>24</v>
      </c>
      <c r="Q205" s="4" t="s">
        <v>40</v>
      </c>
      <c r="R205" s="12" t="str">
        <f>INDEX(AZ:AZ,W200+1)</f>
        <v>When this creature dies, if there are 6 or more blue gems, draw 3 cards.</v>
      </c>
      <c r="S205" s="16" t="s">
        <v>51</v>
      </c>
      <c r="T205" s="12" t="str">
        <f>IF(X205="","",X205&amp;IF(Y205="",""," "&amp;Y205)&amp;IF(Z205="",""," "&amp;Z205)&amp;IF(AA205="",""," "&amp;AA205))</f>
        <v xml:space="preserve">Defender  </v>
      </c>
      <c r="U205" s="16"/>
      <c r="V205" s="17"/>
      <c r="W205" s="10" t="s">
        <v>342</v>
      </c>
      <c r="X205" s="6" t="str">
        <f>IF(ISERROR(IF(LEN(X204)&gt;1,X204,VLOOKUP(X203,$AC:$AD,2,FALSE))),"",IF(LEN(X204)&gt;1,X204,VLOOKUP(X203,$AC:$AD,2,FALSE)))</f>
        <v>Defender</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|英テキスト|&gt;|&gt;|&gt;|&gt;|Defender  &amp;br;When this creature dies, if there are 6 or more blue gems, draw 3 cards.|</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Defender  &amp;br;When this creature dies, if there are 6 or more blue gems, draw 3 cards.</v>
      </c>
      <c r="O206" t="s">
        <v>24</v>
      </c>
      <c r="Q206" s="6" t="s">
        <v>41</v>
      </c>
      <c r="R206" s="12" t="str">
        <f>IF(INDEX(AS:AS,W200+1)="",0,INDEX(AS:AS,W200+1)&amp;"/"&amp;INDEX(AT:AT,W200+1))</f>
        <v>0/7</v>
      </c>
      <c r="S206" s="16"/>
      <c r="T206" s="16"/>
      <c r="U206" s="16"/>
      <c r="V206" s="17"/>
      <c r="W206" s="10"/>
      <c r="X206" s="6"/>
      <c r="Y206" s="5"/>
      <c r="Z206" s="5"/>
      <c r="AA206" s="30"/>
      <c r="BA206" s="31" t="s">
        <v>165</v>
      </c>
      <c r="BB206">
        <v>205</v>
      </c>
    </row>
    <row r="207" spans="1:57" x14ac:dyDescent="0.15">
      <c r="A207" t="str">
        <f>CONCATENATE(C207,D207,E207,F207,G207,H207,I207,J207,K207,L207,M207,N207,O207,P207)</f>
        <v>|PT|&gt;|0/7|シールド数|&gt;||</v>
      </c>
      <c r="B207" t="s">
        <v>165</v>
      </c>
      <c r="C207" t="s">
        <v>24</v>
      </c>
      <c r="D207" t="s">
        <v>13</v>
      </c>
      <c r="E207" t="s">
        <v>24</v>
      </c>
      <c r="F207" t="s">
        <v>4</v>
      </c>
      <c r="G207" t="s">
        <v>24</v>
      </c>
      <c r="H207" t="str">
        <f t="shared" ref="H207" si="198">IF(R206=0,"",R206)</f>
        <v>0/7</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*風雲艦隊の空中要員/Storm Fleet Aerialist</v>
      </c>
      <c r="B216" t="s">
        <v>165</v>
      </c>
      <c r="C216" t="str">
        <f t="shared" ref="C216" si="201">"*"&amp;R216&amp;"/"&amp;T216</f>
        <v>*風雲艦隊の空中要員/Storm Fleet Aerialist</v>
      </c>
      <c r="Q216" s="6" t="s">
        <v>34</v>
      </c>
      <c r="R216" s="12" t="str">
        <f>INDEX(AI:AI,W215+1)</f>
        <v>風雲艦隊の空中要員</v>
      </c>
      <c r="S216" s="16" t="s">
        <v>35</v>
      </c>
      <c r="T216" s="12" t="str">
        <f>INDEX(AJ:AJ,W215+1)</f>
        <v>Storm Fleet Aerialist</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t="str">
        <f>INDEX(AF:AF,W215+1)</f>
        <v>青</v>
      </c>
      <c r="S217" s="18" t="s">
        <v>46</v>
      </c>
      <c r="T217" s="12" t="str">
        <f>INDEX(AG:AG,W215+1)</f>
        <v>アンコモン</v>
      </c>
      <c r="U217" s="18" t="s">
        <v>36</v>
      </c>
      <c r="V217" s="12">
        <f>INDEX(AH:AH,W215+1)</f>
        <v>11</v>
      </c>
      <c r="W217" s="10"/>
      <c r="X217" s="12" t="str">
        <f>INDEX(AO:AO,W215+1)</f>
        <v xml:space="preserve">飛行  </v>
      </c>
      <c r="Y217" s="5"/>
      <c r="Z217" s="5"/>
      <c r="AA217" s="30"/>
      <c r="BA217" s="31" t="s">
        <v>165</v>
      </c>
      <c r="BB217">
        <v>216</v>
      </c>
    </row>
    <row r="218" spans="1:54" x14ac:dyDescent="0.15">
      <c r="A218" t="str">
        <f>CONCATENATE(C218,D218,E218,F218,G218,H218,I218,J218,K218,L218,M218,N218,O218,P218)</f>
        <v>|色|青|レアリティ|アンコモン|マナコスト|11|</v>
      </c>
      <c r="B218" t="s">
        <v>165</v>
      </c>
      <c r="C218" t="s">
        <v>24</v>
      </c>
      <c r="D218" s="1" t="s">
        <v>5</v>
      </c>
      <c r="E218" t="s">
        <v>24</v>
      </c>
      <c r="F218" t="str">
        <f t="shared" ref="F218:F219" si="208">IF(R217=0,"",R217)</f>
        <v>青</v>
      </c>
      <c r="G218" t="s">
        <v>24</v>
      </c>
      <c r="H218" s="1" t="s">
        <v>6</v>
      </c>
      <c r="I218" t="s">
        <v>24</v>
      </c>
      <c r="J218" t="str">
        <f t="shared" ref="J218:J219" si="209">IF(T217=0,"",T217)</f>
        <v>アンコモン</v>
      </c>
      <c r="K218" t="s">
        <v>24</v>
      </c>
      <c r="L218" s="1" t="s">
        <v>8</v>
      </c>
      <c r="M218" t="s">
        <v>24</v>
      </c>
      <c r="N218">
        <f t="shared" ref="N218:N219" si="210">IF(V217=0,"",V217)</f>
        <v>11</v>
      </c>
      <c r="O218" t="s">
        <v>24</v>
      </c>
      <c r="Q218" s="6" t="s">
        <v>37</v>
      </c>
      <c r="R218" s="12" t="str">
        <f>INDEX(AK:AK,W215+1)</f>
        <v>クリーチャー</v>
      </c>
      <c r="S218" s="18" t="s">
        <v>38</v>
      </c>
      <c r="T218" s="12" t="str">
        <f>INDEX(AL:AL,W215+1)</f>
        <v>人間</v>
      </c>
      <c r="U218" s="12" t="str">
        <f>INDEX(AM:AM,W215+1)</f>
        <v>海賊</v>
      </c>
      <c r="V218" s="12">
        <f>INDEX(AN:AN,W215+1)</f>
        <v>0</v>
      </c>
      <c r="W218" s="10"/>
      <c r="X218" s="12" t="str">
        <f>INDEX(AU:AU,W215+1)</f>
        <v>飛行</v>
      </c>
      <c r="Y218" s="12" t="str">
        <f>INDEX(AV:AV,W215+1)</f>
        <v xml:space="preserve"> </v>
      </c>
      <c r="Z218" s="12" t="str">
        <f>INDEX(AW:AW,W215+1)</f>
        <v/>
      </c>
      <c r="AA218" s="12">
        <f>INDEX(AX:AX,W215+1)</f>
        <v>0</v>
      </c>
      <c r="BA218" s="31" t="s">
        <v>165</v>
      </c>
      <c r="BB218">
        <v>217</v>
      </c>
    </row>
    <row r="219" spans="1:54" x14ac:dyDescent="0.15">
      <c r="A219" t="str">
        <f>CONCATENATE(C219,D219,E219,F219,G219,H219,I219,J219,K219,L219,M219,N219,O219,P219)</f>
        <v>|種別|クリーチャー|サブタイプ|人間|海賊||</v>
      </c>
      <c r="B219" t="s">
        <v>165</v>
      </c>
      <c r="C219" t="s">
        <v>24</v>
      </c>
      <c r="D219" s="1" t="s">
        <v>9</v>
      </c>
      <c r="E219" t="s">
        <v>24</v>
      </c>
      <c r="F219" t="str">
        <f t="shared" si="208"/>
        <v>クリーチャー</v>
      </c>
      <c r="G219" t="s">
        <v>24</v>
      </c>
      <c r="H219" s="1" t="s">
        <v>11</v>
      </c>
      <c r="I219" t="s">
        <v>24</v>
      </c>
      <c r="J219" t="str">
        <f t="shared" si="209"/>
        <v>人間</v>
      </c>
      <c r="K219" t="s">
        <v>24</v>
      </c>
      <c r="L219" t="str">
        <f t="shared" ref="L219" si="211">IF(U218=0,"",U218)</f>
        <v>海賊</v>
      </c>
      <c r="M219" t="s">
        <v>24</v>
      </c>
      <c r="N219" t="str">
        <f t="shared" si="210"/>
        <v/>
      </c>
      <c r="O219" t="s">
        <v>24</v>
      </c>
      <c r="Q219" s="6" t="s">
        <v>39</v>
      </c>
      <c r="R219" s="12" t="str">
        <f>INDEX(AY:AY,W215+1)</f>
        <v>飛行  &amp;br;このクリーチャーが戦場に出たとき、あなたが強襲していた場合、これは+2/+2の修正を受ける。</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|テキスト|&gt;|&gt;|&gt;|&gt;|飛行  &amp;br;このクリーチャーが戦場に出たとき、あなたが強襲していた場合、これは+2/+2の修正を受ける。|</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飛行  &amp;br;このクリーチャーが戦場に出たとき、あなたが強襲していた場合、これは+2/+2の修正を受ける。</v>
      </c>
      <c r="O220" t="s">
        <v>24</v>
      </c>
      <c r="Q220" s="4" t="s">
        <v>40</v>
      </c>
      <c r="R220" s="12" t="str">
        <f>INDEX(AZ:AZ,W215+1)</f>
        <v>When this creature enters the battlefield, if you Raided, it gets +2/+2.</v>
      </c>
      <c r="S220" s="16" t="s">
        <v>51</v>
      </c>
      <c r="T220" s="12" t="str">
        <f>IF(X220="","",X220&amp;IF(Y220="",""," "&amp;Y220)&amp;IF(Z220="",""," "&amp;Z220)&amp;IF(AA220="",""," "&amp;AA220))</f>
        <v xml:space="preserve">Flying  </v>
      </c>
      <c r="U220" s="16"/>
      <c r="V220" s="17"/>
      <c r="W220" s="10" t="s">
        <v>342</v>
      </c>
      <c r="X220" s="6" t="str">
        <f>IF(ISERROR(IF(LEN(X219)&gt;1,X219,VLOOKUP(X218,$AC:$AD,2,FALSE))),"",IF(LEN(X219)&gt;1,X219,VLOOKUP(X218,$AC:$AD,2,FALSE)))</f>
        <v>Flying</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|英テキスト|&gt;|&gt;|&gt;|&gt;|Flying  &amp;br;When this creature enters the battlefield, if you Raided, it gets +2/+2.|</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Flying  &amp;br;When this creature enters the battlefield, if you Raided, it gets +2/+2.</v>
      </c>
      <c r="O221" t="s">
        <v>24</v>
      </c>
      <c r="Q221" s="6" t="s">
        <v>41</v>
      </c>
      <c r="R221" s="12" t="str">
        <f>IF(INDEX(AS:AS,W215+1)="",0,INDEX(AS:AS,W215+1)&amp;"/"&amp;INDEX(AT:AT,W215+1))</f>
        <v>2/3</v>
      </c>
      <c r="S221" s="16"/>
      <c r="T221" s="16"/>
      <c r="U221" s="16"/>
      <c r="V221" s="17"/>
      <c r="W221" s="10"/>
      <c r="X221" s="6"/>
      <c r="Y221" s="5"/>
      <c r="Z221" s="5"/>
      <c r="AA221" s="30"/>
      <c r="BA221" s="31" t="s">
        <v>165</v>
      </c>
      <c r="BB221">
        <v>220</v>
      </c>
    </row>
    <row r="222" spans="1:54" x14ac:dyDescent="0.15">
      <c r="A222" t="str">
        <f>CONCATENATE(C222,D222,E222,F222,G222,H222,I222,J222,K222,L222,M222,N222,O222,P222)</f>
        <v>|PT|&gt;|2/3|シールド数|&gt;||</v>
      </c>
      <c r="B222" t="s">
        <v>165</v>
      </c>
      <c r="C222" t="s">
        <v>24</v>
      </c>
      <c r="D222" t="s">
        <v>13</v>
      </c>
      <c r="E222" t="s">
        <v>24</v>
      </c>
      <c r="F222" t="s">
        <v>4</v>
      </c>
      <c r="G222" t="s">
        <v>24</v>
      </c>
      <c r="H222" t="str">
        <f t="shared" ref="H222" si="214">IF(R221=0,"",R221)</f>
        <v>2/3</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*大嵐呼び/Tempest Caller</v>
      </c>
      <c r="B231" t="s">
        <v>165</v>
      </c>
      <c r="C231" t="str">
        <f t="shared" ref="C231" si="217">"*"&amp;R231&amp;"/"&amp;T231</f>
        <v>*大嵐呼び/Tempest Caller</v>
      </c>
      <c r="Q231" s="6" t="s">
        <v>34</v>
      </c>
      <c r="R231" s="12" t="str">
        <f>INDEX(AI:AI,W230+1)</f>
        <v>大嵐呼び</v>
      </c>
      <c r="S231" s="16" t="s">
        <v>35</v>
      </c>
      <c r="T231" s="12" t="str">
        <f>INDEX(AJ:AJ,W230+1)</f>
        <v>Tempest Caller</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t="str">
        <f>INDEX(AF:AF,W230+1)</f>
        <v>青</v>
      </c>
      <c r="S232" s="18" t="s">
        <v>46</v>
      </c>
      <c r="T232" s="12" t="str">
        <f>INDEX(AG:AG,W230+1)</f>
        <v>アンコモン</v>
      </c>
      <c r="U232" s="18" t="s">
        <v>36</v>
      </c>
      <c r="V232" s="12">
        <f>INDEX(AH:AH,W230+1)</f>
        <v>14</v>
      </c>
      <c r="W232" s="10"/>
      <c r="X232" s="12" t="str">
        <f>INDEX(AO:AO,W230+1)</f>
        <v>このクリーチャーが戦場に出たとき、ターン終了時まで、対戦相手のクリーチャーを無効化する。</v>
      </c>
      <c r="Y232" s="5"/>
      <c r="Z232" s="5"/>
      <c r="AA232" s="30"/>
      <c r="BA232" s="31" t="s">
        <v>165</v>
      </c>
      <c r="BB232">
        <v>231</v>
      </c>
    </row>
    <row r="233" spans="1:54" x14ac:dyDescent="0.15">
      <c r="A233" t="str">
        <f>CONCATENATE(C233,D233,E233,F233,G233,H233,I233,J233,K233,L233,M233,N233,O233,P233)</f>
        <v>|色|青|レアリティ|アンコモン|マナコスト|14|</v>
      </c>
      <c r="B233" t="s">
        <v>165</v>
      </c>
      <c r="C233" t="s">
        <v>24</v>
      </c>
      <c r="D233" s="1" t="s">
        <v>5</v>
      </c>
      <c r="E233" t="s">
        <v>24</v>
      </c>
      <c r="F233" t="str">
        <f t="shared" ref="F233:F234" si="224">IF(R232=0,"",R232)</f>
        <v>青</v>
      </c>
      <c r="G233" t="s">
        <v>24</v>
      </c>
      <c r="H233" s="1" t="s">
        <v>6</v>
      </c>
      <c r="I233" t="s">
        <v>24</v>
      </c>
      <c r="J233" t="str">
        <f t="shared" ref="J233:J234" si="225">IF(T232=0,"",T232)</f>
        <v>アンコモン</v>
      </c>
      <c r="K233" t="s">
        <v>24</v>
      </c>
      <c r="L233" s="1" t="s">
        <v>8</v>
      </c>
      <c r="M233" t="s">
        <v>24</v>
      </c>
      <c r="N233">
        <f t="shared" ref="N233:N234" si="226">IF(V232=0,"",V232)</f>
        <v>14</v>
      </c>
      <c r="O233" t="s">
        <v>24</v>
      </c>
      <c r="Q233" s="6" t="s">
        <v>37</v>
      </c>
      <c r="R233" s="12" t="str">
        <f>INDEX(AK:AK,W230+1)</f>
        <v>クリーチャー</v>
      </c>
      <c r="S233" s="18" t="s">
        <v>38</v>
      </c>
      <c r="T233" s="12" t="str">
        <f>INDEX(AL:AL,W230+1)</f>
        <v>マーフォーク</v>
      </c>
      <c r="U233" s="12" t="str">
        <f>INDEX(AM:AM,W230+1)</f>
        <v>ウィザード</v>
      </c>
      <c r="V233" s="12">
        <f>INDEX(AN:AN,W230+1)</f>
        <v>0</v>
      </c>
      <c r="W233" s="10"/>
      <c r="X233" s="12" t="str">
        <f>INDEX(AU:AU,W230+1)</f>
        <v>この</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|種別|クリーチャー|サブタイプ|マーフォーク|ウィザード||</v>
      </c>
      <c r="B234" t="s">
        <v>165</v>
      </c>
      <c r="C234" t="s">
        <v>24</v>
      </c>
      <c r="D234" s="1" t="s">
        <v>9</v>
      </c>
      <c r="E234" t="s">
        <v>24</v>
      </c>
      <c r="F234" t="str">
        <f t="shared" si="224"/>
        <v>クリーチャー</v>
      </c>
      <c r="G234" t="s">
        <v>24</v>
      </c>
      <c r="H234" s="1" t="s">
        <v>11</v>
      </c>
      <c r="I234" t="s">
        <v>24</v>
      </c>
      <c r="J234" t="str">
        <f t="shared" si="225"/>
        <v>マーフォーク</v>
      </c>
      <c r="K234" t="s">
        <v>24</v>
      </c>
      <c r="L234" t="str">
        <f t="shared" ref="L234" si="227">IF(U233=0,"",U233)</f>
        <v>ウィザード</v>
      </c>
      <c r="M234" t="s">
        <v>24</v>
      </c>
      <c r="N234" t="str">
        <f t="shared" si="226"/>
        <v/>
      </c>
      <c r="O234" t="s">
        <v>24</v>
      </c>
      <c r="Q234" s="6" t="s">
        <v>39</v>
      </c>
      <c r="R234" s="12" t="str">
        <f>INDEX(AY:AY,W230+1)</f>
        <v>このクリーチャーが戦場に出たとき、ターン終了時まで、対戦相手のクリーチャーを無効化する。</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|テキスト|&gt;|&gt;|&gt;|&gt;|このクリーチャーが戦場に出たとき、ターン終了時まで、対戦相手のクリーチャーを無効化する。|</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このクリーチャーが戦場に出たとき、ターン終了時まで、対戦相手のクリーチャーを無効化する。</v>
      </c>
      <c r="O235" t="s">
        <v>24</v>
      </c>
      <c r="Q235" s="4" t="s">
        <v>40</v>
      </c>
      <c r="R235" s="12" t="str">
        <f>INDEX(AZ:AZ,W230+1)</f>
        <v>When this creature enters the battlefield, your opponent's creatures are disabled until end of turn.</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|英テキスト|&gt;|&gt;|&gt;|&gt;|When this creature enters the battlefield, your opponent's creatures are disabled until end of turn.|</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When this creature enters the battlefield, your opponent's creatures are disabled until end of turn.</v>
      </c>
      <c r="O236" t="s">
        <v>24</v>
      </c>
      <c r="Q236" s="6" t="s">
        <v>41</v>
      </c>
      <c r="R236" s="12" t="str">
        <f>IF(INDEX(AS:AS,W230+1)="",0,INDEX(AS:AS,W230+1)&amp;"/"&amp;INDEX(AT:AT,W230+1))</f>
        <v>3/4</v>
      </c>
      <c r="S236" s="16"/>
      <c r="T236" s="16"/>
      <c r="U236" s="16"/>
      <c r="V236" s="17"/>
      <c r="W236" s="10"/>
      <c r="X236" s="6"/>
      <c r="Y236" s="5"/>
      <c r="Z236" s="5"/>
      <c r="AA236" s="30"/>
      <c r="BA236" s="31" t="s">
        <v>165</v>
      </c>
      <c r="BB236">
        <v>235</v>
      </c>
    </row>
    <row r="237" spans="1:54" x14ac:dyDescent="0.15">
      <c r="A237" t="str">
        <f>CONCATENATE(C237,D237,E237,F237,G237,H237,I237,J237,K237,L237,M237,N237,O237,P237)</f>
        <v>|PT|&gt;|3/4|シールド数|&gt;||</v>
      </c>
      <c r="B237" t="s">
        <v>165</v>
      </c>
      <c r="C237" t="s">
        <v>24</v>
      </c>
      <c r="D237" t="s">
        <v>13</v>
      </c>
      <c r="E237" t="s">
        <v>24</v>
      </c>
      <c r="F237" t="s">
        <v>4</v>
      </c>
      <c r="G237" t="s">
        <v>24</v>
      </c>
      <c r="H237" t="str">
        <f t="shared" ref="H237" si="230">IF(R236=0,"",R236)</f>
        <v>3/4</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*航路の作成/Chart a Course</v>
      </c>
      <c r="B246" t="s">
        <v>165</v>
      </c>
      <c r="C246" t="str">
        <f t="shared" ref="C246" si="233">"*"&amp;R246&amp;"/"&amp;T246</f>
        <v>*航路の作成/Chart a Course</v>
      </c>
      <c r="Q246" s="6" t="s">
        <v>34</v>
      </c>
      <c r="R246" s="12" t="str">
        <f>INDEX(AI:AI,W245+1)</f>
        <v>航路の作成</v>
      </c>
      <c r="S246" s="16" t="s">
        <v>35</v>
      </c>
      <c r="T246" s="12" t="str">
        <f>INDEX(AJ:AJ,W245+1)</f>
        <v>Chart a Course</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t="str">
        <f>INDEX(AF:AF,W245+1)</f>
        <v>青</v>
      </c>
      <c r="S247" s="18" t="s">
        <v>46</v>
      </c>
      <c r="T247" s="12" t="str">
        <f>INDEX(AG:AG,W245+1)</f>
        <v>アンコモン</v>
      </c>
      <c r="U247" s="18" t="s">
        <v>36</v>
      </c>
      <c r="V247" s="12">
        <f>INDEX(AH:AH,W245+1)</f>
        <v>5</v>
      </c>
      <c r="W247" s="10"/>
      <c r="X247" s="12" t="str">
        <f>INDEX(AO:AO,W245+1)</f>
        <v>あなたが強襲していないかぎり、カードを1枚捨てる。</v>
      </c>
      <c r="Y247" s="5"/>
      <c r="Z247" s="5"/>
      <c r="AA247" s="30"/>
      <c r="BA247" s="31" t="s">
        <v>165</v>
      </c>
    </row>
    <row r="248" spans="1:53" x14ac:dyDescent="0.15">
      <c r="A248" t="str">
        <f>CONCATENATE(C248,D248,E248,F248,G248,H248,I248,J248,K248,L248,M248,N248,O248,P248)</f>
        <v>|色|青|レアリティ|アンコモン|マナコスト|5|</v>
      </c>
      <c r="B248" t="s">
        <v>165</v>
      </c>
      <c r="C248" t="s">
        <v>24</v>
      </c>
      <c r="D248" s="1" t="s">
        <v>5</v>
      </c>
      <c r="E248" t="s">
        <v>24</v>
      </c>
      <c r="F248" t="str">
        <f t="shared" ref="F248:F249" si="240">IF(R247=0,"",R247)</f>
        <v>青</v>
      </c>
      <c r="G248" t="s">
        <v>24</v>
      </c>
      <c r="H248" s="1" t="s">
        <v>6</v>
      </c>
      <c r="I248" t="s">
        <v>24</v>
      </c>
      <c r="J248" t="str">
        <f t="shared" ref="J248:J249" si="241">IF(T247=0,"",T247)</f>
        <v>アンコモン</v>
      </c>
      <c r="K248" t="s">
        <v>24</v>
      </c>
      <c r="L248" s="1" t="s">
        <v>8</v>
      </c>
      <c r="M248" t="s">
        <v>24</v>
      </c>
      <c r="N248">
        <f t="shared" ref="N248:N249" si="242">IF(V247=0,"",V247)</f>
        <v>5</v>
      </c>
      <c r="O248" t="s">
        <v>24</v>
      </c>
      <c r="Q248" s="6" t="s">
        <v>37</v>
      </c>
      <c r="R248" s="12" t="str">
        <f>INDEX(AK:AK,W245+1)</f>
        <v>呪文</v>
      </c>
      <c r="S248" s="18" t="s">
        <v>38</v>
      </c>
      <c r="T248" s="12">
        <f>INDEX(AL:AL,W245+1)</f>
        <v>0</v>
      </c>
      <c r="U248" s="12">
        <f>INDEX(AM:AM,W245+1)</f>
        <v>0</v>
      </c>
      <c r="V248" s="12">
        <f>INDEX(AN:AN,W245+1)</f>
        <v>0</v>
      </c>
      <c r="W248" s="10"/>
      <c r="X248" s="12" t="str">
        <f>INDEX(AU:AU,W245+1)</f>
        <v>あな</v>
      </c>
      <c r="Y248" s="12" t="str">
        <f>INDEX(AV:AV,W245+1)</f>
        <v/>
      </c>
      <c r="Z248" s="12" t="str">
        <f>INDEX(AW:AW,W245+1)</f>
        <v/>
      </c>
      <c r="AA248" s="12">
        <f>INDEX(AX:AX,W245+1)</f>
        <v>0</v>
      </c>
      <c r="BA248" s="31" t="s">
        <v>165</v>
      </c>
    </row>
    <row r="249" spans="1:53" x14ac:dyDescent="0.15">
      <c r="A249" t="str">
        <f>CONCATENATE(C249,D249,E249,F249,G249,H249,I249,J249,K249,L249,M249,N249,O249,P249)</f>
        <v>|種別|呪文|サブタイプ||||</v>
      </c>
      <c r="B249" t="s">
        <v>165</v>
      </c>
      <c r="C249" t="s">
        <v>24</v>
      </c>
      <c r="D249" s="1" t="s">
        <v>9</v>
      </c>
      <c r="E249" t="s">
        <v>24</v>
      </c>
      <c r="F249" t="str">
        <f t="shared" si="240"/>
        <v>呪文</v>
      </c>
      <c r="G249" t="s">
        <v>24</v>
      </c>
      <c r="H249" s="1" t="s">
        <v>11</v>
      </c>
      <c r="I249" t="s">
        <v>24</v>
      </c>
      <c r="J249" t="str">
        <f t="shared" si="241"/>
        <v/>
      </c>
      <c r="K249" t="s">
        <v>24</v>
      </c>
      <c r="L249" t="str">
        <f t="shared" ref="L249" si="243">IF(U248=0,"",U248)</f>
        <v/>
      </c>
      <c r="M249" t="s">
        <v>24</v>
      </c>
      <c r="N249" t="str">
        <f t="shared" si="242"/>
        <v/>
      </c>
      <c r="O249" t="s">
        <v>24</v>
      </c>
      <c r="Q249" s="6" t="s">
        <v>39</v>
      </c>
      <c r="R249" s="12" t="str">
        <f>INDEX(AY:AY,W245+1)</f>
        <v>あなたが強襲していないかぎり、カードを1枚捨てる。&amp;br;カードを3枚引く。</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|テキスト|&gt;|&gt;|&gt;|&gt;|あなたが強襲していないかぎり、カードを1枚捨てる。&amp;br;カードを3枚引く。|</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あなたが強襲していないかぎり、カードを1枚捨てる。&amp;br;カードを3枚引く。</v>
      </c>
      <c r="O250" t="s">
        <v>24</v>
      </c>
      <c r="Q250" s="4" t="s">
        <v>40</v>
      </c>
      <c r="R250" s="12" t="str">
        <f>INDEX(AZ:AZ,W245+1)</f>
        <v>Discard a card unless you Raided. Draw 3 cards.</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|英テキスト|&gt;|&gt;|&gt;|&gt;|Discard a card unless you Raided. Draw 3 cards.|</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Discard a card unless you Raided. Draw 3 cards.</v>
      </c>
      <c r="O251" t="s">
        <v>24</v>
      </c>
      <c r="Q251" s="6" t="s">
        <v>41</v>
      </c>
      <c r="R251" s="12">
        <f>IF(INDEX(AS:AS,W245+1)="",0,INDEX(AS:AS,W245+1)&amp;"/"&amp;INDEX(AT:AT,W245+1))</f>
        <v>0</v>
      </c>
      <c r="S251" s="16"/>
      <c r="T251" s="16"/>
      <c r="U251" s="16"/>
      <c r="V251" s="17"/>
      <c r="W251" s="10"/>
      <c r="X251" s="6"/>
      <c r="Y251" s="5"/>
      <c r="Z251" s="5"/>
      <c r="AA251" s="30"/>
      <c r="BA251" s="31" t="s">
        <v>165</v>
      </c>
    </row>
    <row r="252" spans="1:53" x14ac:dyDescent="0.15">
      <c r="A252" t="str">
        <f>CONCATENATE(C252,D252,E252,F252,G252,H252,I252,J252,K252,L252,M252,N252,O252,P252)</f>
        <v>|PT|&gt;||シールド数|&gt;||</v>
      </c>
      <c r="B252" t="s">
        <v>165</v>
      </c>
      <c r="C252" t="s">
        <v>24</v>
      </c>
      <c r="D252" t="s">
        <v>13</v>
      </c>
      <c r="E252" t="s">
        <v>24</v>
      </c>
      <c r="F252" t="s">
        <v>4</v>
      </c>
      <c r="G252" t="s">
        <v>24</v>
      </c>
      <c r="H252" t="str">
        <f t="shared" ref="H252" si="246">IF(R251=0,"",R251)</f>
        <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*見張りによる消散/Lookout's Dispersal</v>
      </c>
      <c r="B261" t="s">
        <v>165</v>
      </c>
      <c r="C261" t="str">
        <f t="shared" ref="C261" si="249">"*"&amp;R261&amp;"/"&amp;T261</f>
        <v>*見張りによる消散/Lookout's Dispersal</v>
      </c>
      <c r="Q261" s="6" t="s">
        <v>34</v>
      </c>
      <c r="R261" s="12" t="str">
        <f>INDEX(AI:AI,W260+1)</f>
        <v>見張りによる消散</v>
      </c>
      <c r="S261" s="16" t="s">
        <v>35</v>
      </c>
      <c r="T261" s="12" t="str">
        <f>INDEX(AJ:AJ,W260+1)</f>
        <v>Lookout's Dispersal</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t="str">
        <f>INDEX(AF:AF,W260+1)</f>
        <v>青</v>
      </c>
      <c r="S262" s="18" t="s">
        <v>46</v>
      </c>
      <c r="T262" s="12" t="str">
        <f>INDEX(AG:AG,W260+1)</f>
        <v>アンコモン</v>
      </c>
      <c r="U262" s="18" t="s">
        <v>36</v>
      </c>
      <c r="V262" s="12">
        <f>INDEX(AH:AH,W260+1)</f>
        <v>10</v>
      </c>
      <c r="W262" s="10"/>
      <c r="X262" s="12" t="str">
        <f>INDEX(AO:AO,W260+1)</f>
        <v>海賊があなたのコントロール下で戦場に出るたび、この呪文のマナ・コストは3減る。</v>
      </c>
      <c r="Y262" s="5"/>
      <c r="Z262" s="5"/>
      <c r="AA262" s="30"/>
      <c r="BA262" s="31" t="s">
        <v>165</v>
      </c>
    </row>
    <row r="263" spans="1:53" x14ac:dyDescent="0.15">
      <c r="A263" t="str">
        <f>CONCATENATE(C263,D263,E263,F263,G263,H263,I263,J263,K263,L263,M263,N263,O263,P263)</f>
        <v>|色|青|レアリティ|アンコモン|マナコスト|10|</v>
      </c>
      <c r="B263" t="s">
        <v>165</v>
      </c>
      <c r="C263" t="s">
        <v>24</v>
      </c>
      <c r="D263" s="1" t="s">
        <v>5</v>
      </c>
      <c r="E263" t="s">
        <v>24</v>
      </c>
      <c r="F263" t="str">
        <f t="shared" ref="F263:F264" si="256">IF(R262=0,"",R262)</f>
        <v>青</v>
      </c>
      <c r="G263" t="s">
        <v>24</v>
      </c>
      <c r="H263" s="1" t="s">
        <v>6</v>
      </c>
      <c r="I263" t="s">
        <v>24</v>
      </c>
      <c r="J263" t="str">
        <f t="shared" ref="J263:J264" si="257">IF(T262=0,"",T262)</f>
        <v>アンコモン</v>
      </c>
      <c r="K263" t="s">
        <v>24</v>
      </c>
      <c r="L263" s="1" t="s">
        <v>8</v>
      </c>
      <c r="M263" t="s">
        <v>24</v>
      </c>
      <c r="N263">
        <f t="shared" ref="N263:N264" si="258">IF(V262=0,"",V262)</f>
        <v>10</v>
      </c>
      <c r="O263" t="s">
        <v>24</v>
      </c>
      <c r="Q263" s="6" t="s">
        <v>37</v>
      </c>
      <c r="R263" s="12" t="str">
        <f>INDEX(AK:AK,W260+1)</f>
        <v>呪文</v>
      </c>
      <c r="S263" s="18" t="s">
        <v>38</v>
      </c>
      <c r="T263" s="12">
        <f>INDEX(AL:AL,W260+1)</f>
        <v>0</v>
      </c>
      <c r="U263" s="12">
        <f>INDEX(AM:AM,W260+1)</f>
        <v>0</v>
      </c>
      <c r="V263" s="12">
        <f>INDEX(AN:AN,W260+1)</f>
        <v>0</v>
      </c>
      <c r="W263" s="10"/>
      <c r="X263" s="12" t="str">
        <f>INDEX(AU:AU,W260+1)</f>
        <v>海賊</v>
      </c>
      <c r="Y263" s="12" t="str">
        <f>INDEX(AV:AV,W260+1)</f>
        <v/>
      </c>
      <c r="Z263" s="12" t="str">
        <f>INDEX(AW:AW,W260+1)</f>
        <v/>
      </c>
      <c r="AA263" s="12">
        <f>INDEX(AX:AX,W260+1)</f>
        <v>0</v>
      </c>
      <c r="BA263" s="31" t="s">
        <v>165</v>
      </c>
    </row>
    <row r="264" spans="1:53" x14ac:dyDescent="0.15">
      <c r="A264" t="str">
        <f>CONCATENATE(C264,D264,E264,F264,G264,H264,I264,J264,K264,L264,M264,N264,O264,P264)</f>
        <v>|種別|呪文|サブタイプ||||</v>
      </c>
      <c r="B264" t="s">
        <v>165</v>
      </c>
      <c r="C264" t="s">
        <v>24</v>
      </c>
      <c r="D264" s="1" t="s">
        <v>9</v>
      </c>
      <c r="E264" t="s">
        <v>24</v>
      </c>
      <c r="F264" t="str">
        <f t="shared" si="256"/>
        <v>呪文</v>
      </c>
      <c r="G264" t="s">
        <v>24</v>
      </c>
      <c r="H264" s="1" t="s">
        <v>11</v>
      </c>
      <c r="I264" t="s">
        <v>24</v>
      </c>
      <c r="J264" t="str">
        <f t="shared" si="257"/>
        <v/>
      </c>
      <c r="K264" t="s">
        <v>24</v>
      </c>
      <c r="L264" t="str">
        <f t="shared" ref="L264" si="259">IF(U263=0,"",U263)</f>
        <v/>
      </c>
      <c r="M264" t="s">
        <v>24</v>
      </c>
      <c r="N264" t="str">
        <f t="shared" si="258"/>
        <v/>
      </c>
      <c r="O264" t="s">
        <v>24</v>
      </c>
      <c r="Q264" s="6" t="s">
        <v>39</v>
      </c>
      <c r="R264" s="12" t="str">
        <f>INDEX(AY:AY,W260+1)</f>
        <v>海賊があなたのコントロール下で戦場に出るたび、この呪文のマナ・コストは3減る。&amp;br;対戦相手の手札の最初のカードから8マナを吸収する。</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|テキスト|&gt;|&gt;|&gt;|&gt;|海賊があなたのコントロール下で戦場に出るたび、この呪文のマナ・コストは3減る。&amp;br;対戦相手の手札の最初のカードから8マナを吸収する。|</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海賊があなたのコントロール下で戦場に出るたび、この呪文のマナ・コストは3減る。&amp;br;対戦相手の手札の最初のカードから8マナを吸収する。</v>
      </c>
      <c r="O265" t="s">
        <v>24</v>
      </c>
      <c r="Q265" s="4" t="s">
        <v>40</v>
      </c>
      <c r="R265" s="12" t="str">
        <f>INDEX(AZ:AZ,W260+1)</f>
        <v>Whenever a Pirate enters the battlefield under your control, reduce this spell's mana cost by 3.Drain 8 mana from the first card in your opponent’s hand.</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|英テキスト|&gt;|&gt;|&gt;|&gt;|Whenever a Pirate enters the battlefield under your control, reduce this spell's mana cost by 3.Drain 8 mana from the first card in your opponent’s hand.|</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Whenever a Pirate enters the battlefield under your control, reduce this spell's mana cost by 3.Drain 8 mana from the first card in your opponent’s hand.</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2">IF(R266=0,"",R266)</f>
        <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*深根の水域/Deeproot Waters</v>
      </c>
      <c r="B276" t="s">
        <v>165</v>
      </c>
      <c r="C276" t="str">
        <f t="shared" ref="C276" si="265">"*"&amp;R276&amp;"/"&amp;T276</f>
        <v>*深根の水域/Deeproot Waters</v>
      </c>
      <c r="Q276" s="6" t="s">
        <v>34</v>
      </c>
      <c r="R276" s="12" t="str">
        <f>INDEX(AI:AI,W275+1)</f>
        <v>深根の水域</v>
      </c>
      <c r="S276" s="16" t="s">
        <v>35</v>
      </c>
      <c r="T276" s="12" t="str">
        <f>INDEX(AJ:AJ,W275+1)</f>
        <v>Deeproot Waters</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t="str">
        <f>INDEX(AF:AF,W275+1)</f>
        <v>青</v>
      </c>
      <c r="S277" s="18" t="s">
        <v>46</v>
      </c>
      <c r="T277" s="12" t="str">
        <f>INDEX(AG:AG,W275+1)</f>
        <v>アンコモン</v>
      </c>
      <c r="U277" s="18" t="s">
        <v>36</v>
      </c>
      <c r="V277" s="12">
        <f>INDEX(AH:AH,W275+1)</f>
        <v>12</v>
      </c>
      <c r="W277" s="10"/>
      <c r="X277" s="12" t="str">
        <f>INDEX(AO:AO,W275+1)</f>
        <v>トークンでないマーフォーク・クリーチャーがあなたのコントロール下で戦場に出るたび、呪禁を持つ1/1のマーフォーク・トークンを1体生成し、このサポートは1シールドを失う。</v>
      </c>
      <c r="Y277" s="5"/>
      <c r="Z277" s="5"/>
      <c r="AA277" s="30"/>
      <c r="AC277" s="5"/>
      <c r="AD277" s="5"/>
      <c r="BA277" s="31" t="s">
        <v>165</v>
      </c>
    </row>
    <row r="278" spans="1:53" x14ac:dyDescent="0.15">
      <c r="A278" t="str">
        <f>CONCATENATE(C278,D278,E278,F278,G278,H278,I278,J278,K278,L278,M278,N278,O278,P278)</f>
        <v>|色|青|レアリティ|アンコモン|マナコスト|12|</v>
      </c>
      <c r="B278" t="s">
        <v>165</v>
      </c>
      <c r="C278" t="s">
        <v>24</v>
      </c>
      <c r="D278" s="1" t="s">
        <v>5</v>
      </c>
      <c r="E278" t="s">
        <v>24</v>
      </c>
      <c r="F278" t="str">
        <f t="shared" ref="F278:F279" si="272">IF(R277=0,"",R277)</f>
        <v>青</v>
      </c>
      <c r="G278" t="s">
        <v>24</v>
      </c>
      <c r="H278" s="1" t="s">
        <v>6</v>
      </c>
      <c r="I278" t="s">
        <v>24</v>
      </c>
      <c r="J278" t="str">
        <f t="shared" ref="J278:J279" si="273">IF(T277=0,"",T277)</f>
        <v>アンコモン</v>
      </c>
      <c r="K278" t="s">
        <v>24</v>
      </c>
      <c r="L278" s="1" t="s">
        <v>8</v>
      </c>
      <c r="M278" t="s">
        <v>24</v>
      </c>
      <c r="N278">
        <f t="shared" ref="N278:N279" si="274">IF(V277=0,"",V277)</f>
        <v>12</v>
      </c>
      <c r="O278" t="s">
        <v>24</v>
      </c>
      <c r="Q278" s="6" t="s">
        <v>37</v>
      </c>
      <c r="R278" s="12" t="str">
        <f>INDEX(AK:AK,W275+1)</f>
        <v>サポート</v>
      </c>
      <c r="S278" s="18" t="s">
        <v>38</v>
      </c>
      <c r="T278" s="12">
        <f>INDEX(AL:AL,W275+1)</f>
        <v>0</v>
      </c>
      <c r="U278" s="12">
        <f>INDEX(AM:AM,W275+1)</f>
        <v>0</v>
      </c>
      <c r="V278" s="12">
        <f>INDEX(AN:AN,W275+1)</f>
        <v>0</v>
      </c>
      <c r="W278" s="10"/>
      <c r="X278" s="12" t="str">
        <f>INDEX(AU:AU,W275+1)</f>
        <v>トー</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|種別|サポート|サブタイプ||||</v>
      </c>
      <c r="B279" t="s">
        <v>165</v>
      </c>
      <c r="C279" t="s">
        <v>24</v>
      </c>
      <c r="D279" s="1" t="s">
        <v>9</v>
      </c>
      <c r="E279" t="s">
        <v>24</v>
      </c>
      <c r="F279" t="str">
        <f t="shared" si="272"/>
        <v>サポート</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トークンでないマーフォーク・クリーチャーがあなたのコントロール下で戦場に出るたび、呪禁を持つ1/1のマーフォーク・トークンを1体生成し、このサポートは1シールドを失う。</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|テキスト|&gt;|&gt;|&gt;|&gt;|トークンでないマーフォーク・クリーチャーがあなたのコントロール下で戦場に出るたび、呪禁を持つ1/1のマーフォーク・トークンを1体生成し、このサポートは1シールドを失う。|</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トークンでないマーフォーク・クリーチャーがあなたのコントロール下で戦場に出るたび、呪禁を持つ1/1のマーフォーク・トークンを1体生成し、このサポートは1シールドを失う。</v>
      </c>
      <c r="O280" t="s">
        <v>24</v>
      </c>
      <c r="Q280" s="4" t="s">
        <v>40</v>
      </c>
      <c r="R280" s="12" t="str">
        <f>INDEX(AZ:AZ,W275+1)</f>
        <v>Whenever a nontoken Merfolk creature enters the battlefield under your control, create a 1/1 Merfolk token with hexproof and this support loses 1 shield.</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|英テキスト|&gt;|&gt;|&gt;|&gt;|Whenever a nontoken Merfolk creature enters the battlefield under your control, create a 1/1 Merfolk token with hexproof and this support loses 1 shield.|</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Whenever a nontoken Merfolk creature enters the battlefield under your control, create a 1/1 Merfolk token with hexproof and this support loses 1 shield.</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|PT|&gt;||シールド数|&gt;|3|</v>
      </c>
      <c r="B282" t="s">
        <v>165</v>
      </c>
      <c r="C282" t="s">
        <v>24</v>
      </c>
      <c r="D282" t="s">
        <v>13</v>
      </c>
      <c r="E282" t="s">
        <v>24</v>
      </c>
      <c r="F282" t="s">
        <v>4</v>
      </c>
      <c r="G282" t="s">
        <v>24</v>
      </c>
      <c r="H282" t="str">
        <f t="shared" ref="H282" si="278">IF(R281=0,"",R281)</f>
        <v/>
      </c>
      <c r="I282" t="s">
        <v>24</v>
      </c>
      <c r="J282" t="s">
        <v>14</v>
      </c>
      <c r="K282" t="s">
        <v>24</v>
      </c>
      <c r="L282" t="s">
        <v>4</v>
      </c>
      <c r="M282" t="s">
        <v>24</v>
      </c>
      <c r="N282">
        <f t="shared" ref="N282" si="279">IF(R282=0,"",R282)</f>
        <v>3</v>
      </c>
      <c r="O282" t="s">
        <v>24</v>
      </c>
      <c r="Q282" s="7" t="s">
        <v>43</v>
      </c>
      <c r="R282" s="12">
        <f>INDEX(AR:AR,W275+1)</f>
        <v>3</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*順風/Favorable Winds</v>
      </c>
      <c r="B291" t="s">
        <v>165</v>
      </c>
      <c r="C291" t="str">
        <f t="shared" ref="C291" si="281">"*"&amp;R291&amp;"/"&amp;T291</f>
        <v>*順風/Favorable Winds</v>
      </c>
      <c r="Q291" s="6" t="s">
        <v>34</v>
      </c>
      <c r="R291" s="12" t="str">
        <f>INDEX(AI:AI,W290+1)</f>
        <v>順風</v>
      </c>
      <c r="S291" s="16" t="s">
        <v>35</v>
      </c>
      <c r="T291" s="12" t="str">
        <f>INDEX(AJ:AJ,W290+1)</f>
        <v>Favorable Winds</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t="str">
        <f>INDEX(AF:AF,W290+1)</f>
        <v>青</v>
      </c>
      <c r="S292" s="18" t="s">
        <v>46</v>
      </c>
      <c r="T292" s="12" t="str">
        <f>INDEX(AG:AG,W290+1)</f>
        <v>アンコモン</v>
      </c>
      <c r="U292" s="18" t="s">
        <v>36</v>
      </c>
      <c r="V292" s="12">
        <f>INDEX(AH:AH,W290+1)</f>
        <v>7</v>
      </c>
      <c r="W292" s="10"/>
      <c r="X292" s="12" t="str">
        <f>INDEX(AO:AO,W290+1)</f>
        <v>あなたがコントロールする飛行を持つクリーチャーは+1/+1の修正を受ける。</v>
      </c>
      <c r="Y292" s="5"/>
      <c r="Z292" s="5"/>
      <c r="AA292" s="30"/>
      <c r="AC292" s="5"/>
      <c r="AD292" s="5"/>
      <c r="BA292" s="31" t="s">
        <v>165</v>
      </c>
    </row>
    <row r="293" spans="1:53" x14ac:dyDescent="0.15">
      <c r="A293" t="str">
        <f>CONCATENATE(C293,D293,E293,F293,G293,H293,I293,J293,K293,L293,M293,N293,O293,P293)</f>
        <v>|色|青|レアリティ|アンコモン|マナコスト|7|</v>
      </c>
      <c r="B293" t="s">
        <v>165</v>
      </c>
      <c r="C293" t="s">
        <v>24</v>
      </c>
      <c r="D293" s="1" t="s">
        <v>5</v>
      </c>
      <c r="E293" t="s">
        <v>24</v>
      </c>
      <c r="F293" t="str">
        <f t="shared" ref="F293:F294" si="288">IF(R292=0,"",R292)</f>
        <v>青</v>
      </c>
      <c r="G293" t="s">
        <v>24</v>
      </c>
      <c r="H293" s="1" t="s">
        <v>6</v>
      </c>
      <c r="I293" t="s">
        <v>24</v>
      </c>
      <c r="J293" t="str">
        <f t="shared" ref="J293:J294" si="289">IF(T292=0,"",T292)</f>
        <v>アンコモン</v>
      </c>
      <c r="K293" t="s">
        <v>24</v>
      </c>
      <c r="L293" s="1" t="s">
        <v>8</v>
      </c>
      <c r="M293" t="s">
        <v>24</v>
      </c>
      <c r="N293">
        <f t="shared" ref="N293:N294" si="290">IF(V292=0,"",V292)</f>
        <v>7</v>
      </c>
      <c r="O293" t="s">
        <v>24</v>
      </c>
      <c r="Q293" s="6" t="s">
        <v>37</v>
      </c>
      <c r="R293" s="12" t="str">
        <f>INDEX(AK:AK,W290+1)</f>
        <v>サポート</v>
      </c>
      <c r="S293" s="18" t="s">
        <v>38</v>
      </c>
      <c r="T293" s="12">
        <f>INDEX(AL:AL,W290+1)</f>
        <v>0</v>
      </c>
      <c r="U293" s="12">
        <f>INDEX(AM:AM,W290+1)</f>
        <v>0</v>
      </c>
      <c r="V293" s="12">
        <f>INDEX(AN:AN,W290+1)</f>
        <v>0</v>
      </c>
      <c r="W293" s="10"/>
      <c r="X293" s="12" t="str">
        <f>INDEX(AU:AU,W290+1)</f>
        <v>あな</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|種別|サポート|サブタイプ||||</v>
      </c>
      <c r="B294" t="s">
        <v>165</v>
      </c>
      <c r="C294" t="s">
        <v>24</v>
      </c>
      <c r="D294" s="1" t="s">
        <v>9</v>
      </c>
      <c r="E294" t="s">
        <v>24</v>
      </c>
      <c r="F294" t="str">
        <f t="shared" si="288"/>
        <v>サポート</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あなたがコントロールする飛行を持つクリーチャーは+1/+1の修正を受ける。</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|テキスト|&gt;|&gt;|&gt;|&gt;|あなたがコントロールする飛行を持つクリーチャーは+1/+1の修正を受ける。|</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あなたがコントロールする飛行を持つクリーチャーは+1/+1の修正を受ける。</v>
      </c>
      <c r="O295" t="s">
        <v>24</v>
      </c>
      <c r="Q295" s="4" t="s">
        <v>40</v>
      </c>
      <c r="R295" s="12" t="str">
        <f>INDEX(AZ:AZ,W290+1)</f>
        <v>Creatures you control with Flying get +1/+1.</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|英テキスト|&gt;|&gt;|&gt;|&gt;|Creatures you control with Flying get +1/+1.|</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Creatures you control with Flying get +1/+1.</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|PT|&gt;||シールド数|&gt;|1|</v>
      </c>
      <c r="B297" t="s">
        <v>165</v>
      </c>
      <c r="C297" t="s">
        <v>24</v>
      </c>
      <c r="D297" t="s">
        <v>13</v>
      </c>
      <c r="E297" t="s">
        <v>24</v>
      </c>
      <c r="F297" t="s">
        <v>4</v>
      </c>
      <c r="G297" t="s">
        <v>24</v>
      </c>
      <c r="H297" t="str">
        <f t="shared" ref="H297" si="294">IF(R296=0,"",R296)</f>
        <v/>
      </c>
      <c r="I297" t="s">
        <v>24</v>
      </c>
      <c r="J297" t="s">
        <v>14</v>
      </c>
      <c r="K297" t="s">
        <v>24</v>
      </c>
      <c r="L297" t="s">
        <v>4</v>
      </c>
      <c r="M297" t="s">
        <v>24</v>
      </c>
      <c r="N297">
        <f t="shared" ref="N297" si="295">IF(R297=0,"",R297)</f>
        <v>1</v>
      </c>
      <c r="O297" t="s">
        <v>24</v>
      </c>
      <c r="Q297" s="7" t="s">
        <v>43</v>
      </c>
      <c r="R297" s="12">
        <f>INDEX(AR:AR,W290+1)</f>
        <v>1</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*勇敢な妨害工作員/Daring Saboteur</v>
      </c>
      <c r="B306" t="s">
        <v>165</v>
      </c>
      <c r="C306" t="str">
        <f t="shared" ref="C306" si="297">"*"&amp;R306&amp;"/"&amp;T306</f>
        <v>*勇敢な妨害工作員/Daring Saboteur</v>
      </c>
      <c r="Q306" s="6" t="s">
        <v>34</v>
      </c>
      <c r="R306" s="12" t="str">
        <f>INDEX(AI:AI,W305+1)</f>
        <v>勇敢な妨害工作員</v>
      </c>
      <c r="S306" s="16" t="s">
        <v>35</v>
      </c>
      <c r="T306" s="12" t="str">
        <f>INDEX(AJ:AJ,W305+1)</f>
        <v>Daring Saboteur</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t="str">
        <f>INDEX(AF:AF,W305+1)</f>
        <v>青</v>
      </c>
      <c r="S307" s="18" t="s">
        <v>46</v>
      </c>
      <c r="T307" s="12" t="str">
        <f>INDEX(AG:AG,W305+1)</f>
        <v>レア</v>
      </c>
      <c r="U307" s="18" t="s">
        <v>36</v>
      </c>
      <c r="V307" s="12">
        <f>INDEX(AH:AH,W305+1)</f>
        <v>14</v>
      </c>
      <c r="W307" s="10"/>
      <c r="X307" s="12" t="str">
        <f>INDEX(AO:AO,W305+1)</f>
        <v>ジェム4個を起動する:ターン終了時まで、ブロックされない。</v>
      </c>
      <c r="Y307" s="5"/>
      <c r="Z307" s="5"/>
      <c r="AA307" s="30"/>
      <c r="AC307" s="5"/>
      <c r="AD307" s="5"/>
      <c r="BA307" s="31" t="s">
        <v>165</v>
      </c>
    </row>
    <row r="308" spans="1:53" x14ac:dyDescent="0.15">
      <c r="A308" t="str">
        <f>CONCATENATE(C308,D308,E308,F308,G308,H308,I308,J308,K308,L308,M308,N308,O308,P308)</f>
        <v>|色|青|レアリティ|レア|マナコスト|14|</v>
      </c>
      <c r="B308" t="s">
        <v>165</v>
      </c>
      <c r="C308" t="s">
        <v>24</v>
      </c>
      <c r="D308" s="1" t="s">
        <v>5</v>
      </c>
      <c r="E308" t="s">
        <v>24</v>
      </c>
      <c r="F308" t="str">
        <f t="shared" ref="F308:F309" si="304">IF(R307=0,"",R307)</f>
        <v>青</v>
      </c>
      <c r="G308" t="s">
        <v>24</v>
      </c>
      <c r="H308" s="1" t="s">
        <v>6</v>
      </c>
      <c r="I308" t="s">
        <v>24</v>
      </c>
      <c r="J308" t="str">
        <f t="shared" ref="J308:J309" si="305">IF(T307=0,"",T307)</f>
        <v>レア</v>
      </c>
      <c r="K308" t="s">
        <v>24</v>
      </c>
      <c r="L308" s="1" t="s">
        <v>8</v>
      </c>
      <c r="M308" t="s">
        <v>24</v>
      </c>
      <c r="N308">
        <f t="shared" ref="N308:N309" si="306">IF(V307=0,"",V307)</f>
        <v>14</v>
      </c>
      <c r="O308" t="s">
        <v>24</v>
      </c>
      <c r="Q308" s="6" t="s">
        <v>37</v>
      </c>
      <c r="R308" s="12" t="str">
        <f>INDEX(AK:AK,W305+1)</f>
        <v>クリーチャー</v>
      </c>
      <c r="S308" s="18" t="s">
        <v>38</v>
      </c>
      <c r="T308" s="12" t="str">
        <f>INDEX(AL:AL,W305+1)</f>
        <v>人間</v>
      </c>
      <c r="U308" s="12" t="str">
        <f>INDEX(AM:AM,W305+1)</f>
        <v>海賊</v>
      </c>
      <c r="V308" s="12">
        <f>INDEX(AN:AN,W305+1)</f>
        <v>0</v>
      </c>
      <c r="W308" s="10"/>
      <c r="X308" s="12" t="str">
        <f>INDEX(AU:AU,W305+1)</f>
        <v>ジェ</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|種別|クリーチャー|サブタイプ|人間|海賊||</v>
      </c>
      <c r="B309" t="s">
        <v>165</v>
      </c>
      <c r="C309" t="s">
        <v>24</v>
      </c>
      <c r="D309" s="1" t="s">
        <v>9</v>
      </c>
      <c r="E309" t="s">
        <v>24</v>
      </c>
      <c r="F309" t="str">
        <f t="shared" si="304"/>
        <v>クリーチャー</v>
      </c>
      <c r="G309" t="s">
        <v>24</v>
      </c>
      <c r="H309" s="1" t="s">
        <v>11</v>
      </c>
      <c r="I309" t="s">
        <v>24</v>
      </c>
      <c r="J309" t="str">
        <f t="shared" si="305"/>
        <v>人間</v>
      </c>
      <c r="K309" t="s">
        <v>24</v>
      </c>
      <c r="L309" t="str">
        <f t="shared" ref="L309" si="307">IF(U308=0,"",U308)</f>
        <v>海賊</v>
      </c>
      <c r="M309" t="s">
        <v>24</v>
      </c>
      <c r="N309" t="str">
        <f t="shared" si="306"/>
        <v/>
      </c>
      <c r="O309" t="s">
        <v>24</v>
      </c>
      <c r="Q309" s="6" t="s">
        <v>39</v>
      </c>
      <c r="R309" s="12" t="str">
        <f>INDEX(AY:AY,W305+1)</f>
        <v>ジェム4個を起動する:ターン終了時まで、ブロックされない。&amp;br;このクリーチャーが対戦相手に戦闘ダメージを与えるたび、カードを1枚捨てて、カードを1枚引く。</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|テキスト|&gt;|&gt;|&gt;|&gt;|ジェム4個を起動する:ターン終了時まで、ブロックされない。&amp;br;このクリーチャーが対戦相手に戦闘ダメージを与えるたび、カードを1枚捨てて、カードを1枚引く。|</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ジェム4個を起動する:ターン終了時まで、ブロックされない。&amp;br;このクリーチャーが対戦相手に戦闘ダメージを与えるたび、カードを1枚捨てて、カードを1枚引く。</v>
      </c>
      <c r="O310" t="s">
        <v>24</v>
      </c>
      <c r="Q310" s="4" t="s">
        <v>40</v>
      </c>
      <c r="R310" s="12" t="str">
        <f>INDEX(AZ:AZ,W305+1)</f>
        <v>Activate 4: Unblockable until end of turn.Whenever this creature causes combat damage to your opponent, discard a card and draw a card.</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|英テキスト|&gt;|&gt;|&gt;|&gt;|Activate 4: Unblockable until end of turn.Whenever this creature causes combat damage to your opponent, discard a card and draw a card.|</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Activate 4: Unblockable until end of turn.Whenever this creature causes combat damage to your opponent, discard a card and draw a card.</v>
      </c>
      <c r="O311" t="s">
        <v>24</v>
      </c>
      <c r="Q311" s="6" t="s">
        <v>41</v>
      </c>
      <c r="R311" s="12" t="str">
        <f>IF(INDEX(AS:AS,W305+1)="",0,INDEX(AS:AS,W305+1)&amp;"/"&amp;INDEX(AT:AT,W305+1))</f>
        <v>4/3</v>
      </c>
      <c r="S311" s="16"/>
      <c r="T311" s="16"/>
      <c r="U311" s="16"/>
      <c r="V311" s="17"/>
      <c r="W311" s="10"/>
      <c r="X311" s="6"/>
      <c r="Y311" s="5"/>
      <c r="Z311" s="5"/>
      <c r="AA311" s="30"/>
      <c r="BA311" s="31" t="s">
        <v>165</v>
      </c>
    </row>
    <row r="312" spans="1:53" x14ac:dyDescent="0.15">
      <c r="A312" t="str">
        <f>CONCATENATE(C312,D312,E312,F312,G312,H312,I312,J312,K312,L312,M312,N312,O312,P312)</f>
        <v>|PT|&gt;|4/3|シールド数|&gt;||</v>
      </c>
      <c r="B312" t="s">
        <v>165</v>
      </c>
      <c r="C312" t="s">
        <v>24</v>
      </c>
      <c r="D312" t="s">
        <v>13</v>
      </c>
      <c r="E312" t="s">
        <v>24</v>
      </c>
      <c r="F312" t="s">
        <v>4</v>
      </c>
      <c r="G312" t="s">
        <v>24</v>
      </c>
      <c r="H312" t="str">
        <f t="shared" ref="H312" si="310">IF(R311=0,"",R311)</f>
        <v>4/3</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*船団呑み/Fleet Swallower</v>
      </c>
      <c r="B321" t="s">
        <v>165</v>
      </c>
      <c r="C321" t="str">
        <f t="shared" ref="C321" si="313">"*"&amp;R321&amp;"/"&amp;T321</f>
        <v>*船団呑み/Fleet Swallower</v>
      </c>
      <c r="Q321" s="6" t="s">
        <v>34</v>
      </c>
      <c r="R321" s="12" t="str">
        <f>INDEX(AI:AI,W320+1)</f>
        <v>船団呑み</v>
      </c>
      <c r="S321" s="16" t="s">
        <v>35</v>
      </c>
      <c r="T321" s="12" t="str">
        <f>INDEX(AJ:AJ,W320+1)</f>
        <v>Fleet Swallower</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t="str">
        <f>INDEX(AF:AF,W320+1)</f>
        <v>青</v>
      </c>
      <c r="S322" s="18" t="s">
        <v>46</v>
      </c>
      <c r="T322" s="12" t="str">
        <f>INDEX(AG:AG,W320+1)</f>
        <v>レア</v>
      </c>
      <c r="U322" s="18" t="s">
        <v>36</v>
      </c>
      <c r="V322" s="12">
        <f>INDEX(AH:AH,W320+1)</f>
        <v>22</v>
      </c>
      <c r="W322" s="10"/>
      <c r="X322" s="12" t="str">
        <f>INDEX(AO:AO,W320+1)</f>
        <v>このクリーチャーが対戦相手にダメージを与えたとき、対戦相手の手札の下半分のマナ・コストは3多くなる。</v>
      </c>
      <c r="Y322" s="5"/>
      <c r="Z322" s="5"/>
      <c r="AA322" s="30"/>
      <c r="AC322" s="5"/>
      <c r="AD322" s="5"/>
      <c r="BA322" s="31" t="s">
        <v>165</v>
      </c>
    </row>
    <row r="323" spans="1:53" x14ac:dyDescent="0.15">
      <c r="A323" t="str">
        <f>CONCATENATE(C323,D323,E323,F323,G323,H323,I323,J323,K323,L323,M323,N323,O323,P323)</f>
        <v>|色|青|レアリティ|レア|マナコスト|22|</v>
      </c>
      <c r="B323" t="s">
        <v>165</v>
      </c>
      <c r="C323" t="s">
        <v>24</v>
      </c>
      <c r="D323" s="1" t="s">
        <v>5</v>
      </c>
      <c r="E323" t="s">
        <v>24</v>
      </c>
      <c r="F323" t="str">
        <f t="shared" ref="F323:F324" si="320">IF(R322=0,"",R322)</f>
        <v>青</v>
      </c>
      <c r="G323" t="s">
        <v>24</v>
      </c>
      <c r="H323" s="1" t="s">
        <v>6</v>
      </c>
      <c r="I323" t="s">
        <v>24</v>
      </c>
      <c r="J323" t="str">
        <f t="shared" ref="J323:J324" si="321">IF(T322=0,"",T322)</f>
        <v>レア</v>
      </c>
      <c r="K323" t="s">
        <v>24</v>
      </c>
      <c r="L323" s="1" t="s">
        <v>8</v>
      </c>
      <c r="M323" t="s">
        <v>24</v>
      </c>
      <c r="N323">
        <f t="shared" ref="N323:N324" si="322">IF(V322=0,"",V322)</f>
        <v>22</v>
      </c>
      <c r="O323" t="s">
        <v>24</v>
      </c>
      <c r="Q323" s="6" t="s">
        <v>37</v>
      </c>
      <c r="R323" s="12" t="str">
        <f>INDEX(AK:AK,W320+1)</f>
        <v>クリーチャー</v>
      </c>
      <c r="S323" s="18" t="s">
        <v>38</v>
      </c>
      <c r="T323" s="12" t="str">
        <f>INDEX(AL:AL,W320+1)</f>
        <v>魚</v>
      </c>
      <c r="U323" s="12">
        <f>INDEX(AM:AM,W320+1)</f>
        <v>0</v>
      </c>
      <c r="V323" s="12">
        <f>INDEX(AN:AN,W320+1)</f>
        <v>0</v>
      </c>
      <c r="W323" s="10"/>
      <c r="X323" s="12" t="str">
        <f>INDEX(AU:AU,W320+1)</f>
        <v>この</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|種別|クリーチャー|サブタイプ|魚|||</v>
      </c>
      <c r="B324" t="s">
        <v>165</v>
      </c>
      <c r="C324" t="s">
        <v>24</v>
      </c>
      <c r="D324" s="1" t="s">
        <v>9</v>
      </c>
      <c r="E324" t="s">
        <v>24</v>
      </c>
      <c r="F324" t="str">
        <f t="shared" si="320"/>
        <v>クリーチャー</v>
      </c>
      <c r="G324" t="s">
        <v>24</v>
      </c>
      <c r="H324" s="1" t="s">
        <v>11</v>
      </c>
      <c r="I324" t="s">
        <v>24</v>
      </c>
      <c r="J324" t="str">
        <f t="shared" si="321"/>
        <v>魚</v>
      </c>
      <c r="K324" t="s">
        <v>24</v>
      </c>
      <c r="L324" t="str">
        <f t="shared" ref="L324" si="323">IF(U323=0,"",U323)</f>
        <v/>
      </c>
      <c r="M324" t="s">
        <v>24</v>
      </c>
      <c r="N324" t="str">
        <f t="shared" si="322"/>
        <v/>
      </c>
      <c r="O324" t="s">
        <v>24</v>
      </c>
      <c r="Q324" s="6" t="s">
        <v>39</v>
      </c>
      <c r="R324" s="12" t="str">
        <f>INDEX(AY:AY,W320+1)</f>
        <v>このクリーチャーが対戦相手にダメージを与えたとき、対戦相手の手札の下半分のマナ・コストは3多くなる。</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|テキスト|&gt;|&gt;|&gt;|&gt;|このクリーチャーが対戦相手にダメージを与えたとき、対戦相手の手札の下半分のマナ・コストは3多くなる。|</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このクリーチャーが対戦相手にダメージを与えたとき、対戦相手の手札の下半分のマナ・コストは3多くなる。</v>
      </c>
      <c r="O325" t="s">
        <v>24</v>
      </c>
      <c r="Q325" s="4" t="s">
        <v>40</v>
      </c>
      <c r="R325" s="12" t="str">
        <f>INDEX(AZ:AZ,W320+1)</f>
        <v>When this creature deals damage to your opponent, increase the mana cost of the lower half of your opponent’s hand by 3.</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|英テキスト|&gt;|&gt;|&gt;|&gt;|When this creature deals damage to your opponent, increase the mana cost of the lower half of your opponent’s hand by 3.|</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When this creature deals damage to your opponent, increase the mana cost of the lower half of your opponent’s hand by 3.</v>
      </c>
      <c r="O326" t="s">
        <v>24</v>
      </c>
      <c r="Q326" s="6" t="s">
        <v>41</v>
      </c>
      <c r="R326" s="12" t="str">
        <f>IF(INDEX(AS:AS,W320+1)="",0,INDEX(AS:AS,W320+1)&amp;"/"&amp;INDEX(AT:AT,W320+1))</f>
        <v>8/8</v>
      </c>
      <c r="S326" s="16"/>
      <c r="T326" s="16"/>
      <c r="U326" s="16"/>
      <c r="V326" s="17"/>
      <c r="W326" s="10"/>
      <c r="X326" s="6"/>
      <c r="Y326" s="5"/>
      <c r="Z326" s="5"/>
      <c r="AA326" s="30"/>
      <c r="BA326" s="31" t="s">
        <v>165</v>
      </c>
    </row>
    <row r="327" spans="1:53" x14ac:dyDescent="0.15">
      <c r="A327" t="str">
        <f>CONCATENATE(C327,D327,E327,F327,G327,H327,I327,J327,K327,L327,M327,N327,O327,P327)</f>
        <v>|PT|&gt;|8/8|シールド数|&gt;||</v>
      </c>
      <c r="B327" t="s">
        <v>165</v>
      </c>
      <c r="C327" t="s">
        <v>24</v>
      </c>
      <c r="D327" t="s">
        <v>13</v>
      </c>
      <c r="E327" t="s">
        <v>24</v>
      </c>
      <c r="F327" t="s">
        <v>4</v>
      </c>
      <c r="G327" t="s">
        <v>24</v>
      </c>
      <c r="H327" t="str">
        <f t="shared" ref="H327" si="326">IF(R326=0,"",R326)</f>
        <v>8/8</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*秘滝の軍使/Herald of Secret Streams</v>
      </c>
      <c r="B336" t="s">
        <v>165</v>
      </c>
      <c r="C336" t="str">
        <f t="shared" ref="C336" si="329">"*"&amp;R336&amp;"/"&amp;T336</f>
        <v>*秘滝の軍使/Herald of Secret Streams</v>
      </c>
      <c r="Q336" s="6" t="s">
        <v>34</v>
      </c>
      <c r="R336" s="12" t="str">
        <f>INDEX(AI:AI,W335+1)</f>
        <v>秘滝の軍使</v>
      </c>
      <c r="S336" s="16" t="s">
        <v>35</v>
      </c>
      <c r="T336" s="12" t="str">
        <f>INDEX(AJ:AJ,W335+1)</f>
        <v>Herald of Secret Streams</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t="str">
        <f>INDEX(AF:AF,W335+1)</f>
        <v>青</v>
      </c>
      <c r="S337" s="18" t="s">
        <v>46</v>
      </c>
      <c r="T337" s="12" t="str">
        <f>INDEX(AG:AG,W335+1)</f>
        <v>レア</v>
      </c>
      <c r="U337" s="18" t="s">
        <v>36</v>
      </c>
      <c r="V337" s="12">
        <f>INDEX(AH:AH,W335+1)</f>
        <v>13</v>
      </c>
      <c r="W337" s="10"/>
      <c r="X337" s="12" t="str">
        <f>INDEX(AO:AO,W335+1)</f>
        <v>ジェム3個を起動する；ターン終了時まで、バフされているあなたのクリーチャーはブロックされないを得る。</v>
      </c>
      <c r="Y337" s="5"/>
      <c r="Z337" s="5"/>
      <c r="AA337" s="30"/>
      <c r="BA337" s="31" t="s">
        <v>165</v>
      </c>
    </row>
    <row r="338" spans="1:53" x14ac:dyDescent="0.15">
      <c r="A338" t="str">
        <f>CONCATENATE(C338,D338,E338,F338,G338,H338,I338,J338,K338,L338,M338,N338,O338,P338)</f>
        <v>|色|青|レアリティ|レア|マナコスト|13|</v>
      </c>
      <c r="B338" t="s">
        <v>165</v>
      </c>
      <c r="C338" t="s">
        <v>24</v>
      </c>
      <c r="D338" s="1" t="s">
        <v>5</v>
      </c>
      <c r="E338" t="s">
        <v>24</v>
      </c>
      <c r="F338" t="str">
        <f t="shared" ref="F338:F339" si="336">IF(R337=0,"",R337)</f>
        <v>青</v>
      </c>
      <c r="G338" t="s">
        <v>24</v>
      </c>
      <c r="H338" s="1" t="s">
        <v>6</v>
      </c>
      <c r="I338" t="s">
        <v>24</v>
      </c>
      <c r="J338" t="str">
        <f t="shared" ref="J338:J339" si="337">IF(T337=0,"",T337)</f>
        <v>レア</v>
      </c>
      <c r="K338" t="s">
        <v>24</v>
      </c>
      <c r="L338" s="1" t="s">
        <v>8</v>
      </c>
      <c r="M338" t="s">
        <v>24</v>
      </c>
      <c r="N338">
        <f t="shared" ref="N338:N339" si="338">IF(V337=0,"",V337)</f>
        <v>13</v>
      </c>
      <c r="O338" t="s">
        <v>24</v>
      </c>
      <c r="Q338" s="6" t="s">
        <v>37</v>
      </c>
      <c r="R338" s="12" t="str">
        <f>INDEX(AK:AK,W335+1)</f>
        <v>クリーチャー</v>
      </c>
      <c r="S338" s="18" t="s">
        <v>38</v>
      </c>
      <c r="T338" s="12" t="str">
        <f>INDEX(AL:AL,W335+1)</f>
        <v>マーフォーク</v>
      </c>
      <c r="U338" s="12" t="str">
        <f>INDEX(AM:AM,W335+1)</f>
        <v>戦士</v>
      </c>
      <c r="V338" s="12">
        <f>INDEX(AN:AN,W335+1)</f>
        <v>0</v>
      </c>
      <c r="W338" s="10"/>
      <c r="X338" s="12" t="str">
        <f>INDEX(AU:AU,W335+1)</f>
        <v>ジェ</v>
      </c>
      <c r="Y338" s="12" t="str">
        <f>INDEX(AV:AV,W335+1)</f>
        <v/>
      </c>
      <c r="Z338" s="12" t="str">
        <f>INDEX(AW:AW,W335+1)</f>
        <v/>
      </c>
      <c r="AA338" s="12">
        <f>INDEX(AX:AX,W335+1)</f>
        <v>0</v>
      </c>
      <c r="BA338" s="31" t="s">
        <v>165</v>
      </c>
    </row>
    <row r="339" spans="1:53" x14ac:dyDescent="0.15">
      <c r="A339" t="str">
        <f>CONCATENATE(C339,D339,E339,F339,G339,H339,I339,J339,K339,L339,M339,N339,O339,P339)</f>
        <v>|種別|クリーチャー|サブタイプ|マーフォーク|戦士||</v>
      </c>
      <c r="B339" t="s">
        <v>165</v>
      </c>
      <c r="C339" t="s">
        <v>24</v>
      </c>
      <c r="D339" s="1" t="s">
        <v>9</v>
      </c>
      <c r="E339" t="s">
        <v>24</v>
      </c>
      <c r="F339" t="str">
        <f t="shared" si="336"/>
        <v>クリーチャー</v>
      </c>
      <c r="G339" t="s">
        <v>24</v>
      </c>
      <c r="H339" s="1" t="s">
        <v>11</v>
      </c>
      <c r="I339" t="s">
        <v>24</v>
      </c>
      <c r="J339" t="str">
        <f t="shared" si="337"/>
        <v>マーフォーク</v>
      </c>
      <c r="K339" t="s">
        <v>24</v>
      </c>
      <c r="L339" t="str">
        <f t="shared" ref="L339" si="339">IF(U338=0,"",U338)</f>
        <v>戦士</v>
      </c>
      <c r="M339" t="s">
        <v>24</v>
      </c>
      <c r="N339" t="str">
        <f t="shared" si="338"/>
        <v/>
      </c>
      <c r="O339" t="s">
        <v>24</v>
      </c>
      <c r="Q339" s="6" t="s">
        <v>39</v>
      </c>
      <c r="R339" s="12" t="str">
        <f>INDEX(AY:AY,W335+1)</f>
        <v>ジェム3個を起動する；ターン終了時まで、バフされているあなたのクリーチャーはブロックされないを得る。</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|テキスト|&gt;|&gt;|&gt;|&gt;|ジェム3個を起動する；ターン終了時まで、バフされているあなたのクリーチャーはブロックされないを得る。|</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ジェム3個を起動する；ターン終了時まで、バフされているあなたのクリーチャーはブロックされないを得る。</v>
      </c>
      <c r="O340" t="s">
        <v>24</v>
      </c>
      <c r="Q340" s="4" t="s">
        <v>40</v>
      </c>
      <c r="R340" s="12" t="str">
        <f>INDEX(AZ:AZ,W335+1)</f>
        <v>Activate 3: Your buffed creatures gains Unblockable until end of turn.</v>
      </c>
      <c r="S340" s="16" t="s">
        <v>51</v>
      </c>
      <c r="T340" s="12" t="str">
        <f>IF(X340="","",X340&amp;IF(Y340="",""," "&amp;Y340)&amp;IF(Z340="",""," "&amp;Z340)&amp;IF(AA340="",""," "&amp;AA340))</f>
        <v/>
      </c>
      <c r="U340" s="16"/>
      <c r="V340" s="17"/>
      <c r="W340" s="10" t="s">
        <v>342</v>
      </c>
      <c r="X340" s="6" t="str">
        <f>IF(ISERROR(IF(LEN(X339)&gt;1,X339,VLOOKUP(X338,$AC:$AD,2,FALSE))),"",IF(LEN(X339)&gt;1,X339,VLOOKUP(X338,$AC:$AD,2,FALSE)))</f>
        <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|英テキスト|&gt;|&gt;|&gt;|&gt;|Activate 3: Your buffed creatures gains Unblockable until end of turn.|</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Activate 3: Your buffed creatures gains Unblockable until end of turn.</v>
      </c>
      <c r="O341" t="s">
        <v>24</v>
      </c>
      <c r="Q341" s="6" t="s">
        <v>41</v>
      </c>
      <c r="R341" s="12" t="str">
        <f>IF(INDEX(AS:AS,W335+1)="",0,INDEX(AS:AS,W335+1)&amp;"/"&amp;INDEX(AT:AT,W335+1))</f>
        <v>4/4</v>
      </c>
      <c r="S341" s="16"/>
      <c r="T341" s="16"/>
      <c r="U341" s="16"/>
      <c r="V341" s="17"/>
      <c r="W341" s="10"/>
      <c r="X341" s="6"/>
      <c r="Y341" s="5"/>
      <c r="Z341" s="5"/>
      <c r="AA341" s="30"/>
      <c r="BA341" s="31" t="s">
        <v>165</v>
      </c>
    </row>
    <row r="342" spans="1:53" x14ac:dyDescent="0.15">
      <c r="A342" t="str">
        <f>CONCATENATE(C342,D342,E342,F342,G342,H342,I342,J342,K342,L342,M342,N342,O342,P342)</f>
        <v>|PT|&gt;|4/4|シールド数|&gt;||</v>
      </c>
      <c r="B342" t="s">
        <v>165</v>
      </c>
      <c r="C342" t="s">
        <v>24</v>
      </c>
      <c r="D342" t="s">
        <v>13</v>
      </c>
      <c r="E342" t="s">
        <v>24</v>
      </c>
      <c r="F342" t="s">
        <v>4</v>
      </c>
      <c r="G342" t="s">
        <v>24</v>
      </c>
      <c r="H342" t="str">
        <f t="shared" ref="H342" si="342">IF(R341=0,"",R341)</f>
        <v>4/4</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*セイレーンの嵐鎮め/Siren Stormtamer</v>
      </c>
      <c r="B351" t="s">
        <v>165</v>
      </c>
      <c r="C351" t="str">
        <f t="shared" ref="C351" si="345">"*"&amp;R351&amp;"/"&amp;T351</f>
        <v>*セイレーンの嵐鎮め/Siren Stormtamer</v>
      </c>
      <c r="Q351" s="6" t="s">
        <v>34</v>
      </c>
      <c r="R351" s="12" t="str">
        <f>INDEX(AI:AI,W350+1)</f>
        <v>セイレーンの嵐鎮め</v>
      </c>
      <c r="S351" s="16" t="s">
        <v>35</v>
      </c>
      <c r="T351" s="12" t="str">
        <f>INDEX(AJ:AJ,W350+1)</f>
        <v>Siren Stormtamer</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t="str">
        <f>INDEX(AF:AF,W350+1)</f>
        <v>青</v>
      </c>
      <c r="S352" s="18" t="s">
        <v>46</v>
      </c>
      <c r="T352" s="12" t="str">
        <f>INDEX(AG:AG,W350+1)</f>
        <v>レア</v>
      </c>
      <c r="U352" s="18" t="s">
        <v>36</v>
      </c>
      <c r="V352" s="12">
        <f>INDEX(AH:AH,W350+1)</f>
        <v>15</v>
      </c>
      <c r="W352" s="10"/>
      <c r="X352" s="12" t="str">
        <f>INDEX(AO:AO,W350+1)</f>
        <v xml:space="preserve">飛行  </v>
      </c>
      <c r="Y352" s="5"/>
      <c r="Z352" s="5"/>
      <c r="AA352" s="30"/>
      <c r="BA352" s="31" t="s">
        <v>165</v>
      </c>
    </row>
    <row r="353" spans="1:53" x14ac:dyDescent="0.15">
      <c r="A353" t="str">
        <f>CONCATENATE(C353,D353,E353,F353,G353,H353,I353,J353,K353,L353,M353,N353,O353,P353)</f>
        <v>|色|青|レアリティ|レア|マナコスト|15|</v>
      </c>
      <c r="B353" t="s">
        <v>165</v>
      </c>
      <c r="C353" t="s">
        <v>24</v>
      </c>
      <c r="D353" s="1" t="s">
        <v>5</v>
      </c>
      <c r="E353" t="s">
        <v>24</v>
      </c>
      <c r="F353" t="str">
        <f t="shared" ref="F353:F354" si="352">IF(R352=0,"",R352)</f>
        <v>青</v>
      </c>
      <c r="G353" t="s">
        <v>24</v>
      </c>
      <c r="H353" s="1" t="s">
        <v>6</v>
      </c>
      <c r="I353" t="s">
        <v>24</v>
      </c>
      <c r="J353" t="str">
        <f t="shared" ref="J353:J354" si="353">IF(T352=0,"",T352)</f>
        <v>レア</v>
      </c>
      <c r="K353" t="s">
        <v>24</v>
      </c>
      <c r="L353" s="1" t="s">
        <v>8</v>
      </c>
      <c r="M353" t="s">
        <v>24</v>
      </c>
      <c r="N353">
        <f t="shared" ref="N353:N354" si="354">IF(V352=0,"",V352)</f>
        <v>15</v>
      </c>
      <c r="O353" t="s">
        <v>24</v>
      </c>
      <c r="Q353" s="6" t="s">
        <v>37</v>
      </c>
      <c r="R353" s="12" t="str">
        <f>INDEX(AK:AK,W350+1)</f>
        <v>クリーチャー</v>
      </c>
      <c r="S353" s="18" t="s">
        <v>38</v>
      </c>
      <c r="T353" s="12" t="str">
        <f>INDEX(AL:AL,W350+1)</f>
        <v>セイレーン</v>
      </c>
      <c r="U353" s="12" t="str">
        <f>INDEX(AM:AM,W350+1)</f>
        <v>海賊</v>
      </c>
      <c r="V353" s="12" t="str">
        <f>INDEX(AN:AN,W350+1)</f>
        <v>ウィザード</v>
      </c>
      <c r="W353" s="10"/>
      <c r="X353" s="12" t="str">
        <f>INDEX(AU:AU,W350+1)</f>
        <v>飛行</v>
      </c>
      <c r="Y353" s="12" t="str">
        <f>INDEX(AV:AV,W350+1)</f>
        <v xml:space="preserve"> </v>
      </c>
      <c r="Z353" s="12" t="str">
        <f>INDEX(AW:AW,W350+1)</f>
        <v/>
      </c>
      <c r="AA353" s="12">
        <f>INDEX(AX:AX,W350+1)</f>
        <v>0</v>
      </c>
      <c r="BA353" s="31" t="s">
        <v>165</v>
      </c>
    </row>
    <row r="354" spans="1:53" x14ac:dyDescent="0.15">
      <c r="A354" t="str">
        <f>CONCATENATE(C354,D354,E354,F354,G354,H354,I354,J354,K354,L354,M354,N354,O354,P354)</f>
        <v>|種別|クリーチャー|サブタイプ|セイレーン|海賊|ウィザード|</v>
      </c>
      <c r="B354" t="s">
        <v>165</v>
      </c>
      <c r="C354" t="s">
        <v>24</v>
      </c>
      <c r="D354" s="1" t="s">
        <v>9</v>
      </c>
      <c r="E354" t="s">
        <v>24</v>
      </c>
      <c r="F354" t="str">
        <f t="shared" si="352"/>
        <v>クリーチャー</v>
      </c>
      <c r="G354" t="s">
        <v>24</v>
      </c>
      <c r="H354" s="1" t="s">
        <v>11</v>
      </c>
      <c r="I354" t="s">
        <v>24</v>
      </c>
      <c r="J354" t="str">
        <f t="shared" si="353"/>
        <v>セイレーン</v>
      </c>
      <c r="K354" t="s">
        <v>24</v>
      </c>
      <c r="L354" t="str">
        <f t="shared" ref="L354" si="355">IF(U353=0,"",U353)</f>
        <v>海賊</v>
      </c>
      <c r="M354" t="s">
        <v>24</v>
      </c>
      <c r="N354" t="str">
        <f t="shared" si="354"/>
        <v>ウィザード</v>
      </c>
      <c r="O354" t="s">
        <v>24</v>
      </c>
      <c r="Q354" s="6" t="s">
        <v>39</v>
      </c>
      <c r="R354" s="12" t="str">
        <f>INDEX(AY:AY,W350+1)</f>
        <v>飛行  &amp;br;青ジェム3個を起動する：あなたのターン開始時まで、このクリーチャーは「このクリーチャーが死亡した時、対戦相手の手札の最初の呪文からすべてのマナを吸収する」を得る。</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|テキスト|&gt;|&gt;|&gt;|&gt;|飛行  &amp;br;青ジェム3個を起動する：あなたのターン開始時まで、このクリーチャーは「このクリーチャーが死亡した時、対戦相手の手札の最初の呪文からすべてのマナを吸収する」を得る。|</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飛行  &amp;br;青ジェム3個を起動する：あなたのターン開始時まで、このクリーチャーは「このクリーチャーが死亡した時、対戦相手の手札の最初の呪文からすべてのマナを吸収する」を得る。</v>
      </c>
      <c r="O355" t="s">
        <v>24</v>
      </c>
      <c r="Q355" s="4" t="s">
        <v>40</v>
      </c>
      <c r="R355" s="12" t="str">
        <f>INDEX(AZ:AZ,W350+1)</f>
        <v>Activate 3 Blue: This creature gains &amp;#8220;When this creature dies, drain all the mana from the first spell in your opponent's hand.&amp;#8221; until the start of your turn.</v>
      </c>
      <c r="S355" s="16" t="s">
        <v>51</v>
      </c>
      <c r="T355" s="12" t="str">
        <f>IF(X355="","",X355&amp;IF(Y355="",""," "&amp;Y355)&amp;IF(Z355="",""," "&amp;Z355)&amp;IF(AA355="",""," "&amp;AA355))</f>
        <v xml:space="preserve">Flying  </v>
      </c>
      <c r="U355" s="16"/>
      <c r="V355" s="17"/>
      <c r="W355" s="10" t="s">
        <v>342</v>
      </c>
      <c r="X355" s="6" t="str">
        <f>IF(ISERROR(IF(LEN(X354)&gt;1,X354,VLOOKUP(X353,$AC:$AD,2,FALSE))),"",IF(LEN(X354)&gt;1,X354,VLOOKUP(X353,$AC:$AD,2,FALSE)))</f>
        <v>Flying</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|英テキスト|&gt;|&gt;|&gt;|&gt;|Flying  &amp;br;Activate 3 Blue: This creature gains &amp;#8220;When this creature dies, drain all the mana from the first spell in your opponent's hand.&amp;#8221; until the start of your turn.|</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Flying  &amp;br;Activate 3 Blue: This creature gains &amp;#8220;When this creature dies, drain all the mana from the first spell in your opponent's hand.&amp;#8221; until the start of your turn.</v>
      </c>
      <c r="O356" t="s">
        <v>24</v>
      </c>
      <c r="Q356" s="6" t="s">
        <v>41</v>
      </c>
      <c r="R356" s="12" t="str">
        <f>IF(INDEX(AS:AS,W350+1)="",0,INDEX(AS:AS,W350+1)&amp;"/"&amp;INDEX(AT:AT,W350+1))</f>
        <v>3/3</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|PT|&gt;|3/3|シールド数|&gt;||</v>
      </c>
      <c r="B357" t="s">
        <v>165</v>
      </c>
      <c r="C357" t="s">
        <v>24</v>
      </c>
      <c r="D357" t="s">
        <v>13</v>
      </c>
      <c r="E357" t="s">
        <v>24</v>
      </c>
      <c r="F357" t="s">
        <v>4</v>
      </c>
      <c r="G357" t="s">
        <v>24</v>
      </c>
      <c r="H357" t="str">
        <f t="shared" ref="H357" si="358">IF(R356=0,"",R356)</f>
        <v>3/3</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*溢れ出る洞察/Overflowing Insight</v>
      </c>
      <c r="B366" t="s">
        <v>165</v>
      </c>
      <c r="C366" t="str">
        <f t="shared" ref="C366" si="361">"*"&amp;R366&amp;"/"&amp;T366</f>
        <v>*溢れ出る洞察/Overflowing Insight</v>
      </c>
      <c r="Q366" s="6" t="s">
        <v>34</v>
      </c>
      <c r="R366" s="12" t="str">
        <f>INDEX(AI:AI,W365+1)</f>
        <v>溢れ出る洞察</v>
      </c>
      <c r="S366" s="16" t="s">
        <v>35</v>
      </c>
      <c r="T366" s="12" t="str">
        <f>INDEX(AJ:AJ,W365+1)</f>
        <v>Overflowing Insight</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t="str">
        <f>INDEX(AF:AF,W365+1)</f>
        <v>青</v>
      </c>
      <c r="S367" s="18" t="s">
        <v>46</v>
      </c>
      <c r="T367" s="12" t="str">
        <f>INDEX(AG:AG,W365+1)</f>
        <v>レア</v>
      </c>
      <c r="U367" s="18" t="s">
        <v>36</v>
      </c>
      <c r="V367" s="12">
        <f>INDEX(AH:AH,W365+1)</f>
        <v>17</v>
      </c>
      <c r="W367" s="10"/>
      <c r="X367" s="12" t="str">
        <f>INDEX(AO:AO,W365+1)</f>
        <v>カードを3枚引く。</v>
      </c>
      <c r="Y367" s="5"/>
      <c r="Z367" s="5"/>
      <c r="AA367" s="30"/>
      <c r="BA367" s="31" t="s">
        <v>165</v>
      </c>
    </row>
    <row r="368" spans="1:53" x14ac:dyDescent="0.15">
      <c r="A368" t="str">
        <f>CONCATENATE(C368,D368,E368,F368,G368,H368,I368,J368,K368,L368,M368,N368,O368,P368)</f>
        <v>|色|青|レアリティ|レア|マナコスト|17|</v>
      </c>
      <c r="B368" t="s">
        <v>165</v>
      </c>
      <c r="C368" t="s">
        <v>24</v>
      </c>
      <c r="D368" s="1" t="s">
        <v>5</v>
      </c>
      <c r="E368" t="s">
        <v>24</v>
      </c>
      <c r="F368" t="str">
        <f t="shared" ref="F368:F369" si="368">IF(R367=0,"",R367)</f>
        <v>青</v>
      </c>
      <c r="G368" t="s">
        <v>24</v>
      </c>
      <c r="H368" s="1" t="s">
        <v>6</v>
      </c>
      <c r="I368" t="s">
        <v>24</v>
      </c>
      <c r="J368" t="str">
        <f t="shared" ref="J368:J369" si="369">IF(T367=0,"",T367)</f>
        <v>レア</v>
      </c>
      <c r="K368" t="s">
        <v>24</v>
      </c>
      <c r="L368" s="1" t="s">
        <v>8</v>
      </c>
      <c r="M368" t="s">
        <v>24</v>
      </c>
      <c r="N368">
        <f t="shared" ref="N368:N369" si="370">IF(V367=0,"",V367)</f>
        <v>17</v>
      </c>
      <c r="O368" t="s">
        <v>24</v>
      </c>
      <c r="Q368" s="6" t="s">
        <v>37</v>
      </c>
      <c r="R368" s="12" t="str">
        <f>INDEX(AK:AK,W365+1)</f>
        <v>呪文</v>
      </c>
      <c r="S368" s="18" t="s">
        <v>38</v>
      </c>
      <c r="T368" s="12">
        <f>INDEX(AL:AL,W365+1)</f>
        <v>0</v>
      </c>
      <c r="U368" s="12">
        <f>INDEX(AM:AM,W365+1)</f>
        <v>0</v>
      </c>
      <c r="V368" s="12">
        <f>INDEX(AN:AN,W365+1)</f>
        <v>0</v>
      </c>
      <c r="W368" s="10"/>
      <c r="X368" s="12" t="str">
        <f>INDEX(AU:AU,W365+1)</f>
        <v>カー</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|種別|呪文|サブタイプ||||</v>
      </c>
      <c r="B369" t="s">
        <v>165</v>
      </c>
      <c r="C369" t="s">
        <v>24</v>
      </c>
      <c r="D369" s="1" t="s">
        <v>9</v>
      </c>
      <c r="E369" t="s">
        <v>24</v>
      </c>
      <c r="F369" t="str">
        <f t="shared" si="368"/>
        <v>呪文</v>
      </c>
      <c r="G369" t="s">
        <v>24</v>
      </c>
      <c r="H369" s="1" t="s">
        <v>11</v>
      </c>
      <c r="I369" t="s">
        <v>24</v>
      </c>
      <c r="J369" t="str">
        <f t="shared" si="369"/>
        <v/>
      </c>
      <c r="K369" t="s">
        <v>24</v>
      </c>
      <c r="L369" t="str">
        <f t="shared" ref="L369" si="371">IF(U368=0,"",U368)</f>
        <v/>
      </c>
      <c r="M369" t="s">
        <v>24</v>
      </c>
      <c r="N369" t="str">
        <f t="shared" si="370"/>
        <v/>
      </c>
      <c r="O369" t="s">
        <v>24</v>
      </c>
      <c r="Q369" s="6" t="s">
        <v>39</v>
      </c>
      <c r="R369" s="12" t="str">
        <f>INDEX(AY:AY,W365+1)</f>
        <v>カードを3枚引く。&amp;br;あなたの手札にカードが6枚ある場合、あなたの手札の各カードはそれぞれ3マナを得る。</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|テキスト|&gt;|&gt;|&gt;|&gt;|カードを3枚引く。&amp;br;あなたの手札にカードが6枚ある場合、あなたの手札の各カードはそれぞれ3マナを得る。|</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カードを3枚引く。&amp;br;あなたの手札にカードが6枚ある場合、あなたの手札の各カードはそれぞれ3マナを得る。</v>
      </c>
      <c r="O370" t="s">
        <v>24</v>
      </c>
      <c r="Q370" s="4" t="s">
        <v>40</v>
      </c>
      <c r="R370" s="12" t="str">
        <f>INDEX(AZ:AZ,W365+1)</f>
        <v>Draw 3 cards.If you have 6 cards in your hand, each card in your hand gains 3 mana.</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|英テキスト|&gt;|&gt;|&gt;|&gt;|Draw 3 cards.If you have 6 cards in your hand, each card in your hand gains 3 mana.|</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Draw 3 cards.If you have 6 cards in your hand, each card in your hand gains 3 mana.</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v>
      </c>
      <c r="B372" t="s">
        <v>165</v>
      </c>
      <c r="C372" t="s">
        <v>24</v>
      </c>
      <c r="D372" t="s">
        <v>13</v>
      </c>
      <c r="E372" t="s">
        <v>24</v>
      </c>
      <c r="F372" t="s">
        <v>4</v>
      </c>
      <c r="G372" t="s">
        <v>24</v>
      </c>
      <c r="H372" t="str">
        <f t="shared" ref="H372" si="374">IF(R371=0,"",R371)</f>
        <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*川の叱責/River's Rebuke</v>
      </c>
      <c r="B381" t="s">
        <v>165</v>
      </c>
      <c r="C381" t="str">
        <f t="shared" ref="C381" si="377">"*"&amp;R381&amp;"/"&amp;T381</f>
        <v>*川の叱責/River's Rebuke</v>
      </c>
      <c r="Q381" s="6" t="s">
        <v>34</v>
      </c>
      <c r="R381" s="12" t="str">
        <f>INDEX(AI:AI,W380+1)</f>
        <v>川の叱責</v>
      </c>
      <c r="S381" s="16" t="s">
        <v>35</v>
      </c>
      <c r="T381" s="12" t="str">
        <f>INDEX(AJ:AJ,W380+1)</f>
        <v>River's Rebuke</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t="str">
        <f>INDEX(AF:AF,W380+1)</f>
        <v>青</v>
      </c>
      <c r="S382" s="18" t="s">
        <v>46</v>
      </c>
      <c r="T382" s="12" t="str">
        <f>INDEX(AG:AG,W380+1)</f>
        <v>レア</v>
      </c>
      <c r="U382" s="18" t="s">
        <v>36</v>
      </c>
      <c r="V382" s="12">
        <f>INDEX(AH:AH,W380+1)</f>
        <v>18</v>
      </c>
      <c r="W382" s="10"/>
      <c r="X382" s="12" t="str">
        <f>INDEX(AO:AO,W380+1)</f>
        <v>対戦相手がコントロールするすべてのクリーチャーと土地出ないサポートをオーナーの手札に戻す。それらのマナ・コストは2多くなる。対戦相手の手札に空きがない場合、それらを破壊する。</v>
      </c>
      <c r="Y382" s="5"/>
      <c r="Z382" s="5"/>
      <c r="AA382" s="30"/>
      <c r="AC382" s="5"/>
      <c r="AD382" s="5"/>
      <c r="BA382" s="31" t="s">
        <v>165</v>
      </c>
    </row>
    <row r="383" spans="1:53" x14ac:dyDescent="0.15">
      <c r="A383" t="str">
        <f>CONCATENATE(C383,D383,E383,F383,G383,H383,I383,J383,K383,L383,M383,N383,O383,P383)</f>
        <v>|色|青|レアリティ|レア|マナコスト|18|</v>
      </c>
      <c r="B383" t="s">
        <v>165</v>
      </c>
      <c r="C383" t="s">
        <v>24</v>
      </c>
      <c r="D383" s="1" t="s">
        <v>5</v>
      </c>
      <c r="E383" t="s">
        <v>24</v>
      </c>
      <c r="F383" t="str">
        <f t="shared" ref="F383:F384" si="384">IF(R382=0,"",R382)</f>
        <v>青</v>
      </c>
      <c r="G383" t="s">
        <v>24</v>
      </c>
      <c r="H383" s="1" t="s">
        <v>6</v>
      </c>
      <c r="I383" t="s">
        <v>24</v>
      </c>
      <c r="J383" t="str">
        <f t="shared" ref="J383:J384" si="385">IF(T382=0,"",T382)</f>
        <v>レア</v>
      </c>
      <c r="K383" t="s">
        <v>24</v>
      </c>
      <c r="L383" s="1" t="s">
        <v>8</v>
      </c>
      <c r="M383" t="s">
        <v>24</v>
      </c>
      <c r="N383">
        <f t="shared" ref="N383:N384" si="386">IF(V382=0,"",V382)</f>
        <v>18</v>
      </c>
      <c r="O383" t="s">
        <v>24</v>
      </c>
      <c r="Q383" s="6" t="s">
        <v>37</v>
      </c>
      <c r="R383" s="12" t="str">
        <f>INDEX(AK:AK,W380+1)</f>
        <v>呪文</v>
      </c>
      <c r="S383" s="18" t="s">
        <v>38</v>
      </c>
      <c r="T383" s="12">
        <f>INDEX(AL:AL,W380+1)</f>
        <v>0</v>
      </c>
      <c r="U383" s="12">
        <f>INDEX(AM:AM,W380+1)</f>
        <v>0</v>
      </c>
      <c r="V383" s="12">
        <f>INDEX(AN:AN,W380+1)</f>
        <v>0</v>
      </c>
      <c r="W383" s="10"/>
      <c r="X383" s="12" t="str">
        <f>INDEX(AU:AU,W380+1)</f>
        <v>対戦</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|種別|呪文|サブタイプ||||</v>
      </c>
      <c r="B384" t="s">
        <v>165</v>
      </c>
      <c r="C384" t="s">
        <v>24</v>
      </c>
      <c r="D384" s="1" t="s">
        <v>9</v>
      </c>
      <c r="E384" t="s">
        <v>24</v>
      </c>
      <c r="F384" t="str">
        <f t="shared" si="384"/>
        <v>呪文</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対戦相手がコントロールするすべてのクリーチャーと土地出ないサポートをオーナーの手札に戻す。それらのマナ・コストは2多くなる。対戦相手の手札に空きがない場合、それらを破壊する。</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対戦相手がコントロールするすべてのクリーチャーと土地出ないサポートをオーナーの手札に戻す。それらのマナ・コストは2多くなる。対戦相手の手札に空きがない場合、それらを破壊する。|</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対戦相手がコントロールするすべてのクリーチャーと土地出ないサポートをオーナーの手札に戻す。それらのマナ・コストは2多くなる。対戦相手の手札に空きがない場合、それらを破壊する。</v>
      </c>
      <c r="O385" t="s">
        <v>24</v>
      </c>
      <c r="Q385" s="4" t="s">
        <v>40</v>
      </c>
      <c r="R385" s="12" t="str">
        <f>INDEX(AZ:AZ,W380+1)</f>
        <v>Return all creatures and nonland supports your opponent controls to their owner’s hands and increase their cost by 2. If there is no room in your opponent’s hand, destroy them.</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|英テキスト|&gt;|&gt;|&gt;|&gt;|Return all creatures and nonland supports your opponent controls to their owner’s hands and increase their cost by 2. If there is no room in your opponent’s hand, destroy them.|</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Return all creatures and nonland supports your opponent controls to their owner’s hands and increase their cost by 2. If there is no room in your opponent’s hand, destroy them.</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0">IF(R386=0,"",R386)</f>
        <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*秘儀での順応/Arcane Adaptation</v>
      </c>
      <c r="B396" t="s">
        <v>165</v>
      </c>
      <c r="C396" t="str">
        <f t="shared" ref="C396" si="393">"*"&amp;R396&amp;"/"&amp;T396</f>
        <v>*秘儀での順応/Arcane Adaptation</v>
      </c>
      <c r="Q396" s="6" t="s">
        <v>34</v>
      </c>
      <c r="R396" s="12" t="str">
        <f>INDEX(AI:AI,W395+1)</f>
        <v>秘儀での順応</v>
      </c>
      <c r="S396" s="16" t="s">
        <v>35</v>
      </c>
      <c r="T396" s="12" t="str">
        <f>INDEX(AJ:AJ,W395+1)</f>
        <v>Arcane Adaptation</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t="str">
        <f>INDEX(AF:AF,W395+1)</f>
        <v>青</v>
      </c>
      <c r="S397" s="18" t="s">
        <v>46</v>
      </c>
      <c r="T397" s="12" t="str">
        <f>INDEX(AG:AG,W395+1)</f>
        <v>レア</v>
      </c>
      <c r="U397" s="18" t="s">
        <v>36</v>
      </c>
      <c r="V397" s="12">
        <f>INDEX(AH:AH,W395+1)</f>
        <v>9</v>
      </c>
      <c r="W397" s="10"/>
      <c r="X397" s="12" t="str">
        <f>INDEX(AO:AO,W395+1)</f>
        <v>このサポートが戦場に出たとき、あなたがコントロールするすべてのクリーチャーとあなたの手札のすべてのクリーチャーはマーフォークと吸血鬼と海賊と恐竜のサブタイプを得る。</v>
      </c>
      <c r="Y397" s="5"/>
      <c r="Z397" s="5"/>
      <c r="AA397" s="30"/>
      <c r="AC397" s="16"/>
      <c r="AD397" s="16"/>
      <c r="BA397" s="31" t="s">
        <v>165</v>
      </c>
    </row>
    <row r="398" spans="1:53" x14ac:dyDescent="0.15">
      <c r="A398" t="str">
        <f>CONCATENATE(C398,D398,E398,F398,G398,H398,I398,J398,K398,L398,M398,N398,O398,P398)</f>
        <v>|色|青|レアリティ|レア|マナコスト|9|</v>
      </c>
      <c r="B398" t="s">
        <v>165</v>
      </c>
      <c r="C398" t="s">
        <v>24</v>
      </c>
      <c r="D398" s="1" t="s">
        <v>5</v>
      </c>
      <c r="E398" t="s">
        <v>24</v>
      </c>
      <c r="F398" t="str">
        <f t="shared" ref="F398:F399" si="400">IF(R397=0,"",R397)</f>
        <v>青</v>
      </c>
      <c r="G398" t="s">
        <v>24</v>
      </c>
      <c r="H398" s="1" t="s">
        <v>6</v>
      </c>
      <c r="I398" t="s">
        <v>24</v>
      </c>
      <c r="J398" t="str">
        <f t="shared" ref="J398:J399" si="401">IF(T397=0,"",T397)</f>
        <v>レア</v>
      </c>
      <c r="K398" t="s">
        <v>24</v>
      </c>
      <c r="L398" s="1" t="s">
        <v>8</v>
      </c>
      <c r="M398" t="s">
        <v>24</v>
      </c>
      <c r="N398">
        <f t="shared" ref="N398:N399" si="402">IF(V397=0,"",V397)</f>
        <v>9</v>
      </c>
      <c r="O398" t="s">
        <v>24</v>
      </c>
      <c r="Q398" s="6" t="s">
        <v>37</v>
      </c>
      <c r="R398" s="12" t="str">
        <f>INDEX(AK:AK,W395+1)</f>
        <v>サポート</v>
      </c>
      <c r="S398" s="18" t="s">
        <v>38</v>
      </c>
      <c r="T398" s="12">
        <f>INDEX(AL:AL,W395+1)</f>
        <v>0</v>
      </c>
      <c r="U398" s="12">
        <f>INDEX(AM:AM,W395+1)</f>
        <v>0</v>
      </c>
      <c r="V398" s="12">
        <f>INDEX(AN:AN,W395+1)</f>
        <v>0</v>
      </c>
      <c r="W398" s="10"/>
      <c r="X398" s="12" t="str">
        <f>INDEX(AU:AU,W395+1)</f>
        <v>この</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|種別|サポート|サブタイプ||||</v>
      </c>
      <c r="B399" t="s">
        <v>165</v>
      </c>
      <c r="C399" t="s">
        <v>24</v>
      </c>
      <c r="D399" s="1" t="s">
        <v>9</v>
      </c>
      <c r="E399" t="s">
        <v>24</v>
      </c>
      <c r="F399" t="str">
        <f t="shared" si="400"/>
        <v>サポート</v>
      </c>
      <c r="G399" t="s">
        <v>24</v>
      </c>
      <c r="H399" s="1" t="s">
        <v>11</v>
      </c>
      <c r="I399" t="s">
        <v>24</v>
      </c>
      <c r="J399" t="str">
        <f t="shared" si="401"/>
        <v/>
      </c>
      <c r="K399" t="s">
        <v>24</v>
      </c>
      <c r="L399" t="str">
        <f t="shared" ref="L399" si="403">IF(U398=0,"",U398)</f>
        <v/>
      </c>
      <c r="M399" t="s">
        <v>24</v>
      </c>
      <c r="N399" t="str">
        <f t="shared" si="402"/>
        <v/>
      </c>
      <c r="O399" t="s">
        <v>24</v>
      </c>
      <c r="Q399" s="6" t="s">
        <v>39</v>
      </c>
      <c r="R399" s="12" t="str">
        <f>INDEX(AY:AY,W395+1)</f>
        <v>このサポートが戦場に出たとき、あなたがコントロールするすべてのクリーチャーとあなたの手札のすべてのクリーチャーはマーフォークと吸血鬼と海賊と恐竜のサブタイプを得る。&amp;br;このサポートが破壊されたとき、カードを1枚引く。</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このサポートが戦場に出たとき、あなたがコントロールするすべてのクリーチャーとあなたの手札のすべてのクリーチャーはマーフォークと吸血鬼と海賊と恐竜のサブタイプを得る。&amp;br;このサポートが破壊されたとき、カードを1枚引く。|</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このサポートが戦場に出たとき、あなたがコントロールするすべてのクリーチャーとあなたの手札のすべてのクリーチャーはマーフォークと吸血鬼と海賊と恐竜のサブタイプを得る。&amp;br;このサポートが破壊されたとき、カードを1枚引く。</v>
      </c>
      <c r="O400" t="s">
        <v>24</v>
      </c>
      <c r="Q400" s="4" t="s">
        <v>40</v>
      </c>
      <c r="R400" s="12" t="str">
        <f>INDEX(AZ:AZ,W395+1)</f>
        <v>When this support enters the battlefield, all creatures you control and all creatures in your hand gain the Merfolk, Vampire, Pirate and Dinosaur subtypes.When this support is destroyed, draw a card.</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|英テキスト|&gt;|&gt;|&gt;|&gt;|When this support enters the battlefield, all creatures you control and all creatures in your hand gain the Merfolk, Vampire, Pirate and Dinosaur subtypes.When this support is destroyed, draw a card.|</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When this support enters the battlefield, all creatures you control and all creatures in your hand gain the Merfolk, Vampire, Pirate and Dinosaur subtypes.When this support is destroyed, draw a card.</v>
      </c>
      <c r="O401" t="s">
        <v>24</v>
      </c>
      <c r="Q401" s="6" t="s">
        <v>41</v>
      </c>
      <c r="R401" s="12">
        <f>IF(INDEX(AS:AS,W395+1)="",0,INDEX(AS:AS,W395+1)&amp;"/"&amp;INDEX(AT:AT,W395+1))</f>
        <v>0</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|PT|&gt;||シールド数|&gt;|2|</v>
      </c>
      <c r="B402" t="s">
        <v>165</v>
      </c>
      <c r="C402" t="s">
        <v>24</v>
      </c>
      <c r="D402" t="s">
        <v>13</v>
      </c>
      <c r="E402" t="s">
        <v>24</v>
      </c>
      <c r="F402" t="s">
        <v>4</v>
      </c>
      <c r="G402" t="s">
        <v>24</v>
      </c>
      <c r="H402" t="str">
        <f t="shared" ref="H402" si="406">IF(R401=0,"",R401)</f>
        <v/>
      </c>
      <c r="I402" t="s">
        <v>24</v>
      </c>
      <c r="J402" t="s">
        <v>14</v>
      </c>
      <c r="K402" t="s">
        <v>24</v>
      </c>
      <c r="L402" t="s">
        <v>4</v>
      </c>
      <c r="M402" t="s">
        <v>24</v>
      </c>
      <c r="N402">
        <f t="shared" ref="N402" si="407">IF(R402=0,"",R402)</f>
        <v>2</v>
      </c>
      <c r="O402" t="s">
        <v>24</v>
      </c>
      <c r="Q402" s="7" t="s">
        <v>43</v>
      </c>
      <c r="R402" s="12">
        <f>INDEX(AR:AR,W395+1)</f>
        <v>2</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*波を司る者、コパラ/Kopala, Warden of Waves</v>
      </c>
      <c r="B411" t="s">
        <v>165</v>
      </c>
      <c r="C411" t="str">
        <f t="shared" ref="C411" si="409">"*"&amp;R411&amp;"/"&amp;T411</f>
        <v>*波を司る者、コパラ/Kopala, Warden of Waves</v>
      </c>
      <c r="Q411" s="6" t="s">
        <v>34</v>
      </c>
      <c r="R411" s="12" t="str">
        <f>INDEX(AI:AI,W410+1)</f>
        <v>波を司る者、コパラ</v>
      </c>
      <c r="S411" s="16" t="s">
        <v>35</v>
      </c>
      <c r="T411" s="12" t="str">
        <f>INDEX(AJ:AJ,W410+1)</f>
        <v>Kopala, Warden of Waves</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t="str">
        <f>INDEX(AF:AF,W410+1)</f>
        <v>青</v>
      </c>
      <c r="S412" s="18" t="s">
        <v>46</v>
      </c>
      <c r="T412" s="12" t="str">
        <f>INDEX(AG:AG,W410+1)</f>
        <v>神話レア</v>
      </c>
      <c r="U412" s="18" t="s">
        <v>36</v>
      </c>
      <c r="V412" s="12">
        <f>INDEX(AH:AH,W410+1)</f>
        <v>14</v>
      </c>
      <c r="W412" s="10"/>
      <c r="X412" s="12" t="str">
        <f>INDEX(AO:AO,W410+1)</f>
        <v>戦場にあなたの他のマーフォークが出ている間、対戦相手の呪文のマナ・コストは5多くなる。</v>
      </c>
      <c r="Y412" s="5"/>
      <c r="Z412" s="5"/>
      <c r="AA412" s="30"/>
      <c r="AC412" s="5"/>
      <c r="AD412" s="5"/>
      <c r="BA412" s="31" t="s">
        <v>165</v>
      </c>
    </row>
    <row r="413" spans="1:53" x14ac:dyDescent="0.15">
      <c r="A413" t="str">
        <f>CONCATENATE(C413,D413,E413,F413,G413,H413,I413,J413,K413,L413,M413,N413,O413,P413)</f>
        <v>|色|青|レアリティ|神話レア|マナコスト|14|</v>
      </c>
      <c r="B413" t="s">
        <v>165</v>
      </c>
      <c r="C413" t="s">
        <v>24</v>
      </c>
      <c r="D413" s="1" t="s">
        <v>5</v>
      </c>
      <c r="E413" t="s">
        <v>24</v>
      </c>
      <c r="F413" t="str">
        <f t="shared" ref="F413:F414" si="416">IF(R412=0,"",R412)</f>
        <v>青</v>
      </c>
      <c r="G413" t="s">
        <v>24</v>
      </c>
      <c r="H413" s="1" t="s">
        <v>6</v>
      </c>
      <c r="I413" t="s">
        <v>24</v>
      </c>
      <c r="J413" t="str">
        <f t="shared" ref="J413:J414" si="417">IF(T412=0,"",T412)</f>
        <v>神話レア</v>
      </c>
      <c r="K413" t="s">
        <v>24</v>
      </c>
      <c r="L413" s="1" t="s">
        <v>8</v>
      </c>
      <c r="M413" t="s">
        <v>24</v>
      </c>
      <c r="N413">
        <f t="shared" ref="N413:N414" si="418">IF(V412=0,"",V412)</f>
        <v>14</v>
      </c>
      <c r="O413" t="s">
        <v>24</v>
      </c>
      <c r="Q413" s="6" t="s">
        <v>37</v>
      </c>
      <c r="R413" s="12" t="str">
        <f>INDEX(AK:AK,W410+1)</f>
        <v>クリーチャー</v>
      </c>
      <c r="S413" s="18" t="s">
        <v>38</v>
      </c>
      <c r="T413" s="12" t="str">
        <f>INDEX(AL:AL,W410+1)</f>
        <v>マーフォーク</v>
      </c>
      <c r="U413" s="12" t="str">
        <f>INDEX(AM:AM,W410+1)</f>
        <v>ウィザード</v>
      </c>
      <c r="V413" s="12">
        <f>INDEX(AN:AN,W410+1)</f>
        <v>0</v>
      </c>
      <c r="W413" s="10"/>
      <c r="X413" s="12" t="str">
        <f>INDEX(AU:AU,W410+1)</f>
        <v>戦場</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|種別|クリーチャー|サブタイプ|マーフォーク|ウィザード||</v>
      </c>
      <c r="B414" t="s">
        <v>165</v>
      </c>
      <c r="C414" t="s">
        <v>24</v>
      </c>
      <c r="D414" s="1" t="s">
        <v>9</v>
      </c>
      <c r="E414" t="s">
        <v>24</v>
      </c>
      <c r="F414" t="str">
        <f t="shared" si="416"/>
        <v>クリーチャー</v>
      </c>
      <c r="G414" t="s">
        <v>24</v>
      </c>
      <c r="H414" s="1" t="s">
        <v>11</v>
      </c>
      <c r="I414" t="s">
        <v>24</v>
      </c>
      <c r="J414" t="str">
        <f t="shared" si="417"/>
        <v>マーフォーク</v>
      </c>
      <c r="K414" t="s">
        <v>24</v>
      </c>
      <c r="L414" t="str">
        <f t="shared" ref="L414" si="419">IF(U413=0,"",U413)</f>
        <v>ウィザード</v>
      </c>
      <c r="M414" t="s">
        <v>24</v>
      </c>
      <c r="N414" t="str">
        <f t="shared" si="418"/>
        <v/>
      </c>
      <c r="O414" t="s">
        <v>24</v>
      </c>
      <c r="Q414" s="6" t="s">
        <v>39</v>
      </c>
      <c r="R414" s="12" t="str">
        <f>INDEX(AY:AY,W410+1)</f>
        <v>戦場にあなたの他のマーフォークが出ている間、対戦相手の呪文のマナ・コストは5多くなる。</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|テキスト|&gt;|&gt;|&gt;|&gt;|戦場にあなたの他のマーフォークが出ている間、対戦相手の呪文のマナ・コストは5多くなる。|</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戦場にあなたの他のマーフォークが出ている間、対戦相手の呪文のマナ・コストは5多くなる。</v>
      </c>
      <c r="O415" t="s">
        <v>24</v>
      </c>
      <c r="Q415" s="4" t="s">
        <v>40</v>
      </c>
      <c r="R415" s="12" t="str">
        <f>INDEX(AZ:AZ,W410+1)</f>
        <v>While you have another Merfolk in the battlefield, your opponent's spells cost 5 more mana.</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|英テキスト|&gt;|&gt;|&gt;|&gt;|While you have another Merfolk in the battlefield, your opponent's spells cost 5 more mana.|</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While you have another Merfolk in the battlefield, your opponent's spells cost 5 more mana.</v>
      </c>
      <c r="O416" t="s">
        <v>24</v>
      </c>
      <c r="Q416" s="6" t="s">
        <v>41</v>
      </c>
      <c r="R416" s="12" t="str">
        <f>IF(INDEX(AS:AS,W410+1)="",0,INDEX(AS:AS,W410+1)&amp;"/"&amp;INDEX(AT:AT,W410+1))</f>
        <v>5/5</v>
      </c>
      <c r="S416" s="16"/>
      <c r="T416" s="16"/>
      <c r="U416" s="16"/>
      <c r="V416" s="17"/>
      <c r="W416" s="10"/>
      <c r="X416" s="6"/>
      <c r="Y416" s="5"/>
      <c r="Z416" s="5"/>
      <c r="AA416" s="30"/>
      <c r="BA416" s="31" t="s">
        <v>165</v>
      </c>
    </row>
    <row r="417" spans="1:53" x14ac:dyDescent="0.15">
      <c r="A417" t="str">
        <f>CONCATENATE(C417,D417,E417,F417,G417,H417,I417,J417,K417,L417,M417,N417,O417,P417)</f>
        <v>|PT|&gt;|5/5|シールド数|&gt;||</v>
      </c>
      <c r="B417" t="s">
        <v>165</v>
      </c>
      <c r="C417" t="s">
        <v>24</v>
      </c>
      <c r="D417" t="s">
        <v>13</v>
      </c>
      <c r="E417" t="s">
        <v>24</v>
      </c>
      <c r="F417" t="s">
        <v>4</v>
      </c>
      <c r="G417" t="s">
        <v>24</v>
      </c>
      <c r="H417" t="str">
        <f t="shared" ref="H417" si="422">IF(R416=0,"",R416)</f>
        <v>5/5</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*呪文詐欺/Spell Swindle</v>
      </c>
      <c r="B426" t="s">
        <v>165</v>
      </c>
      <c r="C426" t="str">
        <f t="shared" ref="C426" si="425">"*"&amp;R426&amp;"/"&amp;T426</f>
        <v>*呪文詐欺/Spell Swindle</v>
      </c>
      <c r="Q426" s="6" t="s">
        <v>34</v>
      </c>
      <c r="R426" s="12" t="str">
        <f>INDEX(AI:AI,W425+1)</f>
        <v>呪文詐欺</v>
      </c>
      <c r="S426" s="16" t="s">
        <v>35</v>
      </c>
      <c r="T426" s="12" t="str">
        <f>INDEX(AJ:AJ,W425+1)</f>
        <v>Spell Swindle</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t="str">
        <f>INDEX(AF:AF,W425+1)</f>
        <v>青</v>
      </c>
      <c r="S427" s="18" t="s">
        <v>46</v>
      </c>
      <c r="T427" s="12" t="str">
        <f>INDEX(AG:AG,W425+1)</f>
        <v>神話レア</v>
      </c>
      <c r="U427" s="18" t="s">
        <v>36</v>
      </c>
      <c r="V427" s="12">
        <f>INDEX(AH:AH,W425+1)</f>
        <v>14</v>
      </c>
      <c r="W427" s="10"/>
      <c r="X427" s="12" t="str">
        <f>INDEX(AO:AO,W425+1)</f>
        <v>対戦相手の手札の最初のカードからすべてのマナを吸収する。全てのマナを吸収し、宝物を4つ見つける。</v>
      </c>
      <c r="Y427" s="5"/>
      <c r="Z427" s="5"/>
      <c r="AA427" s="30"/>
      <c r="AC427" s="5"/>
      <c r="AD427" s="5"/>
      <c r="BA427" s="31" t="s">
        <v>165</v>
      </c>
    </row>
    <row r="428" spans="1:53" x14ac:dyDescent="0.15">
      <c r="A428" t="str">
        <f>CONCATENATE(C428,D428,E428,F428,G428,H428,I428,J428,K428,L428,M428,N428,O428,P428)</f>
        <v>|色|青|レアリティ|神話レア|マナコスト|14|</v>
      </c>
      <c r="B428" t="s">
        <v>165</v>
      </c>
      <c r="C428" t="s">
        <v>24</v>
      </c>
      <c r="D428" s="1" t="s">
        <v>5</v>
      </c>
      <c r="E428" t="s">
        <v>24</v>
      </c>
      <c r="F428" t="str">
        <f t="shared" ref="F428:F429" si="432">IF(R427=0,"",R427)</f>
        <v>青</v>
      </c>
      <c r="G428" t="s">
        <v>24</v>
      </c>
      <c r="H428" s="1" t="s">
        <v>6</v>
      </c>
      <c r="I428" t="s">
        <v>24</v>
      </c>
      <c r="J428" t="str">
        <f t="shared" ref="J428:J429" si="433">IF(T427=0,"",T427)</f>
        <v>神話レア</v>
      </c>
      <c r="K428" t="s">
        <v>24</v>
      </c>
      <c r="L428" s="1" t="s">
        <v>8</v>
      </c>
      <c r="M428" t="s">
        <v>24</v>
      </c>
      <c r="N428">
        <f t="shared" ref="N428:N429" si="434">IF(V427=0,"",V427)</f>
        <v>14</v>
      </c>
      <c r="O428" t="s">
        <v>24</v>
      </c>
      <c r="Q428" s="6" t="s">
        <v>37</v>
      </c>
      <c r="R428" s="12" t="str">
        <f>INDEX(AK:AK,W425+1)</f>
        <v>呪文</v>
      </c>
      <c r="S428" s="18" t="s">
        <v>38</v>
      </c>
      <c r="T428" s="12">
        <f>INDEX(AL:AL,W425+1)</f>
        <v>0</v>
      </c>
      <c r="U428" s="12">
        <f>INDEX(AM:AM,W425+1)</f>
        <v>0</v>
      </c>
      <c r="V428" s="12">
        <f>INDEX(AN:AN,W425+1)</f>
        <v>0</v>
      </c>
      <c r="W428" s="10"/>
      <c r="X428" s="12" t="str">
        <f>INDEX(AU:AU,W425+1)</f>
        <v>対戦</v>
      </c>
      <c r="Y428" s="12" t="str">
        <f>INDEX(AV:AV,W425+1)</f>
        <v/>
      </c>
      <c r="Z428" s="12" t="str">
        <f>INDEX(AW:AW,W425+1)</f>
        <v/>
      </c>
      <c r="AA428" s="12">
        <f>INDEX(AX:AX,W425+1)</f>
        <v>0</v>
      </c>
      <c r="BA428" s="31" t="s">
        <v>165</v>
      </c>
    </row>
    <row r="429" spans="1:53" x14ac:dyDescent="0.15">
      <c r="A429" t="str">
        <f>CONCATENATE(C429,D429,E429,F429,G429,H429,I429,J429,K429,L429,M429,N429,O429,P429)</f>
        <v>|種別|呪文|サブタイプ||||</v>
      </c>
      <c r="B429" t="s">
        <v>165</v>
      </c>
      <c r="C429" t="s">
        <v>24</v>
      </c>
      <c r="D429" s="1" t="s">
        <v>9</v>
      </c>
      <c r="E429" t="s">
        <v>24</v>
      </c>
      <c r="F429" t="str">
        <f t="shared" si="432"/>
        <v>呪文</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対戦相手の手札の最初のカードからすべてのマナを吸収する。全てのマナを吸収し、宝物を4つ見つける。</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|テキスト|&gt;|&gt;|&gt;|&gt;|対戦相手の手札の最初のカードからすべてのマナを吸収する。全てのマナを吸収し、宝物を4つ見つける。|</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対戦相手の手札の最初のカードからすべてのマナを吸収する。全てのマナを吸収し、宝物を4つ見つける。</v>
      </c>
      <c r="O430" t="s">
        <v>24</v>
      </c>
      <c r="Q430" s="4" t="s">
        <v>40</v>
      </c>
      <c r="R430" s="12" t="str">
        <f>INDEX(AZ:AZ,W425+1)</f>
        <v>Drain all mana from the first card in your opponent’s hand and find all 4 Treasures.</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|英テキスト|&gt;|&gt;|&gt;|&gt;|Drain all mana from the first card in your opponent’s hand and find all 4 Treasures.|</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Drain all mana from the first card in your opponent’s hand and find all 4 Treasures.</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v>
      </c>
      <c r="B432" t="s">
        <v>165</v>
      </c>
      <c r="C432" t="s">
        <v>24</v>
      </c>
      <c r="D432" t="s">
        <v>13</v>
      </c>
      <c r="E432" t="s">
        <v>24</v>
      </c>
      <c r="F432" t="s">
        <v>4</v>
      </c>
      <c r="G432" t="s">
        <v>24</v>
      </c>
      <c r="H432" t="str">
        <f t="shared" ref="H432" si="438">IF(R431=0,"",R431)</f>
        <v/>
      </c>
      <c r="I432" t="s">
        <v>24</v>
      </c>
      <c r="J432" t="s">
        <v>14</v>
      </c>
      <c r="K432" t="s">
        <v>24</v>
      </c>
      <c r="L432" t="s">
        <v>4</v>
      </c>
      <c r="M432" t="s">
        <v>24</v>
      </c>
      <c r="N432" t="str">
        <f t="shared" ref="N432" si="439">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*アズカンタの探索/Search for Azcanta</v>
      </c>
      <c r="B441" t="s">
        <v>165</v>
      </c>
      <c r="C441" t="str">
        <f t="shared" ref="C441" si="441">"*"&amp;R441&amp;"/"&amp;T441</f>
        <v>*アズカンタの探索/Search for Azcanta</v>
      </c>
      <c r="Q441" s="6" t="s">
        <v>34</v>
      </c>
      <c r="R441" s="12" t="str">
        <f>INDEX(AI:AI,W440+1)</f>
        <v>アズカンタの探索</v>
      </c>
      <c r="S441" s="16" t="s">
        <v>35</v>
      </c>
      <c r="T441" s="12" t="str">
        <f>INDEX(AJ:AJ,W440+1)</f>
        <v>Search for Azcanta</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t="str">
        <f>INDEX(AF:AF,W440+1)</f>
        <v>青</v>
      </c>
      <c r="S442" s="18" t="s">
        <v>46</v>
      </c>
      <c r="T442" s="12" t="str">
        <f>INDEX(AG:AG,W440+1)</f>
        <v>神話レア</v>
      </c>
      <c r="U442" s="18" t="s">
        <v>36</v>
      </c>
      <c r="V442" s="12">
        <f>INDEX(AH:AH,W440+1)</f>
        <v>11</v>
      </c>
      <c r="W442" s="10"/>
      <c r="X442" s="12" t="str">
        <f>INDEX(AO:AO,W440+1)</f>
        <v>あなたのターン開始時に、あなたのライブラリーの一番上から2枚のカードから1枚を選ぶ。そのカードを取ってきて、他を破壊する。</v>
      </c>
      <c r="Y442" s="5"/>
      <c r="Z442" s="5"/>
      <c r="AA442" s="30"/>
      <c r="BA442" s="31" t="s">
        <v>165</v>
      </c>
    </row>
    <row r="443" spans="1:53" x14ac:dyDescent="0.15">
      <c r="A443" t="str">
        <f>CONCATENATE(C443,D443,E443,F443,G443,H443,I443,J443,K443,L443,M443,N443,O443,P443)</f>
        <v>|色|青|レアリティ|神話レア|マナコスト|11|</v>
      </c>
      <c r="B443" t="s">
        <v>165</v>
      </c>
      <c r="C443" t="s">
        <v>24</v>
      </c>
      <c r="D443" s="1" t="s">
        <v>5</v>
      </c>
      <c r="E443" t="s">
        <v>24</v>
      </c>
      <c r="F443" t="str">
        <f t="shared" ref="F443:F444" si="448">IF(R442=0,"",R442)</f>
        <v>青</v>
      </c>
      <c r="G443" t="s">
        <v>24</v>
      </c>
      <c r="H443" s="1" t="s">
        <v>6</v>
      </c>
      <c r="I443" t="s">
        <v>24</v>
      </c>
      <c r="J443" t="str">
        <f t="shared" ref="J443:J444" si="449">IF(T442=0,"",T442)</f>
        <v>神話レア</v>
      </c>
      <c r="K443" t="s">
        <v>24</v>
      </c>
      <c r="L443" s="1" t="s">
        <v>8</v>
      </c>
      <c r="M443" t="s">
        <v>24</v>
      </c>
      <c r="N443">
        <f t="shared" ref="N443:N444" si="450">IF(V442=0,"",V442)</f>
        <v>11</v>
      </c>
      <c r="O443" t="s">
        <v>24</v>
      </c>
      <c r="Q443" s="6" t="s">
        <v>37</v>
      </c>
      <c r="R443" s="12" t="str">
        <f>INDEX(AK:AK,W440+1)</f>
        <v>サポート</v>
      </c>
      <c r="S443" s="18" t="s">
        <v>38</v>
      </c>
      <c r="T443" s="12">
        <f>INDEX(AL:AL,W440+1)</f>
        <v>0</v>
      </c>
      <c r="U443" s="12">
        <f>INDEX(AM:AM,W440+1)</f>
        <v>0</v>
      </c>
      <c r="V443" s="12">
        <f>INDEX(AN:AN,W440+1)</f>
        <v>0</v>
      </c>
      <c r="W443" s="10"/>
      <c r="X443" s="12" t="str">
        <f>INDEX(AU:AU,W440+1)</f>
        <v>あな</v>
      </c>
      <c r="Y443" s="12" t="str">
        <f>INDEX(AV:AV,W440+1)</f>
        <v/>
      </c>
      <c r="Z443" s="12" t="str">
        <f>INDEX(AW:AW,W440+1)</f>
        <v/>
      </c>
      <c r="AA443" s="12">
        <f>INDEX(AX:AX,W440+1)</f>
        <v>0</v>
      </c>
      <c r="BA443" s="31" t="s">
        <v>165</v>
      </c>
    </row>
    <row r="444" spans="1:53" x14ac:dyDescent="0.15">
      <c r="A444" t="str">
        <f>CONCATENATE(C444,D444,E444,F444,G444,H444,I444,J444,K444,L444,M444,N444,O444,P444)</f>
        <v>|種別|サポート|サブタイプ||||</v>
      </c>
      <c r="B444" t="s">
        <v>165</v>
      </c>
      <c r="C444" t="s">
        <v>24</v>
      </c>
      <c r="D444" s="1" t="s">
        <v>9</v>
      </c>
      <c r="E444" t="s">
        <v>24</v>
      </c>
      <c r="F444" t="str">
        <f t="shared" si="448"/>
        <v>サポート</v>
      </c>
      <c r="G444" t="s">
        <v>24</v>
      </c>
      <c r="H444" s="1" t="s">
        <v>11</v>
      </c>
      <c r="I444" t="s">
        <v>24</v>
      </c>
      <c r="J444" t="str">
        <f t="shared" si="449"/>
        <v/>
      </c>
      <c r="K444" t="s">
        <v>24</v>
      </c>
      <c r="L444" t="str">
        <f t="shared" ref="L444" si="451">IF(U443=0,"",U443)</f>
        <v/>
      </c>
      <c r="M444" t="s">
        <v>24</v>
      </c>
      <c r="N444" t="str">
        <f t="shared" si="450"/>
        <v/>
      </c>
      <c r="O444" t="s">
        <v>24</v>
      </c>
      <c r="Q444" s="6" t="s">
        <v>39</v>
      </c>
      <c r="R444" s="12" t="str">
        <f>INDEX(AY:AY,W440+1)</f>
        <v>あなたのターン開始時に、あなたのライブラリーの一番上から2枚のカードから1枚を選ぶ。そのカードを取ってきて、他を破壊する。&amp;br;あなたのターン終了時に、あなたの墓地にカードが7枚以上ある場合、このサポートを変身させる。</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あなたのターン開始時に、あなたのライブラリーの一番上から2枚のカードから1枚を選ぶ。そのカードを取ってきて、他を破壊する。&amp;br;あなたのターン終了時に、あなたの墓地にカードが7枚以上ある場合、このサポートを変身させる。|</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あなたのターン開始時に、あなたのライブラリーの一番上から2枚のカードから1枚を選ぶ。そのカードを取ってきて、他を破壊する。&amp;br;あなたのターン終了時に、あなたの墓地にカードが7枚以上ある場合、このサポートを変身させる。</v>
      </c>
      <c r="O445" t="s">
        <v>24</v>
      </c>
      <c r="Q445" s="4" t="s">
        <v>40</v>
      </c>
      <c r="R445" s="12" t="str">
        <f>INDEX(AZ:AZ,W440+1)</f>
        <v>At the beginning of your turn, pick one from the top two cards of your library. Fetch that card and destroy the other.At the end of your turn, if there are 7 or more cards in your graveyard, transform this support.</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|英テキスト|&gt;|&gt;|&gt;|&gt;|At the beginning of your turn, pick one from the top two cards of your library. Fetch that card and destroy the other.At the end of your turn, if there are 7 or more cards in your graveyard, transform this support.|</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At the beginning of your turn, pick one from the top two cards of your library. Fetch that card and destroy the other.At the end of your turn, if there are 7 or more cards in your graveyard, transform this support.</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|PT|&gt;||シールド数|&gt;|2|</v>
      </c>
      <c r="B447" t="s">
        <v>165</v>
      </c>
      <c r="C447" t="s">
        <v>24</v>
      </c>
      <c r="D447" t="s">
        <v>13</v>
      </c>
      <c r="E447" t="s">
        <v>24</v>
      </c>
      <c r="F447" t="s">
        <v>4</v>
      </c>
      <c r="G447" t="s">
        <v>24</v>
      </c>
      <c r="H447" t="str">
        <f t="shared" ref="H447" si="454">IF(R446=0,"",R446)</f>
        <v/>
      </c>
      <c r="I447" t="s">
        <v>24</v>
      </c>
      <c r="J447" t="s">
        <v>14</v>
      </c>
      <c r="K447" t="s">
        <v>24</v>
      </c>
      <c r="L447" t="s">
        <v>4</v>
      </c>
      <c r="M447" t="s">
        <v>24</v>
      </c>
      <c r="N447">
        <f t="shared" ref="N447" si="455">IF(R447=0,"",R447)</f>
        <v>2</v>
      </c>
      <c r="O447" t="s">
        <v>24</v>
      </c>
      <c r="Q447" s="7" t="s">
        <v>43</v>
      </c>
      <c r="R447" s="12">
        <f>INDEX(AR:AR,W440+1)</f>
        <v>2</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*水没遺跡、アズカンタ/Azcanta, the Sunken Ruin</v>
      </c>
      <c r="B456" t="s">
        <v>165</v>
      </c>
      <c r="C456" t="str">
        <f t="shared" ref="C456" si="457">"*"&amp;R456&amp;"/"&amp;T456</f>
        <v>*水没遺跡、アズカンタ/Azcanta, the Sunken Ruin</v>
      </c>
      <c r="Q456" s="6" t="s">
        <v>34</v>
      </c>
      <c r="R456" s="12" t="str">
        <f>INDEX(AI:AI,W455+1)</f>
        <v>水没遺跡、アズカンタ</v>
      </c>
      <c r="S456" s="16" t="s">
        <v>35</v>
      </c>
      <c r="T456" s="12" t="str">
        <f>INDEX(AJ:AJ,W455+1)</f>
        <v>Azcanta, the Sunken Ruin</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t="str">
        <f>INDEX(AF:AF,W455+1)</f>
        <v>青</v>
      </c>
      <c r="S457" s="18" t="s">
        <v>46</v>
      </c>
      <c r="T457" s="12" t="str">
        <f>INDEX(AG:AG,W455+1)</f>
        <v>神話レア</v>
      </c>
      <c r="U457" s="18" t="s">
        <v>36</v>
      </c>
      <c r="V457" s="12">
        <f>INDEX(AH:AH,W455+1)</f>
        <v>0</v>
      </c>
      <c r="W457" s="10"/>
      <c r="X457" s="12" t="str">
        <f>INDEX(AO:AO,W455+1)</f>
        <v>あなたのターン開始時に、ジェム2個を青に変換する。</v>
      </c>
      <c r="Y457" s="5"/>
      <c r="Z457" s="5"/>
      <c r="AA457" s="30"/>
      <c r="BA457" s="31" t="s">
        <v>165</v>
      </c>
    </row>
    <row r="458" spans="1:53" x14ac:dyDescent="0.15">
      <c r="A458" t="str">
        <f>CONCATENATE(C458,D458,E458,F458,G458,H458,I458,J458,K458,L458,M458,N458,O458,P458)</f>
        <v>|色|青|レアリティ|神話レア|マナコスト||</v>
      </c>
      <c r="B458" t="s">
        <v>165</v>
      </c>
      <c r="C458" t="s">
        <v>24</v>
      </c>
      <c r="D458" s="1" t="s">
        <v>5</v>
      </c>
      <c r="E458" t="s">
        <v>24</v>
      </c>
      <c r="F458" t="str">
        <f t="shared" ref="F458:F459" si="464">IF(R457=0,"",R457)</f>
        <v>青</v>
      </c>
      <c r="G458" t="s">
        <v>24</v>
      </c>
      <c r="H458" s="1" t="s">
        <v>6</v>
      </c>
      <c r="I458" t="s">
        <v>24</v>
      </c>
      <c r="J458" t="str">
        <f t="shared" ref="J458:J459" si="465">IF(T457=0,"",T457)</f>
        <v>神話レア</v>
      </c>
      <c r="K458" t="s">
        <v>24</v>
      </c>
      <c r="L458" s="1" t="s">
        <v>8</v>
      </c>
      <c r="M458" t="s">
        <v>24</v>
      </c>
      <c r="N458" t="str">
        <f t="shared" ref="N458:N459" si="466">IF(V457=0,"",V457)</f>
        <v/>
      </c>
      <c r="O458" t="s">
        <v>24</v>
      </c>
      <c r="Q458" s="6" t="s">
        <v>37</v>
      </c>
      <c r="R458" s="12" t="str">
        <f>INDEX(AK:AK,W455+1)</f>
        <v>サポート</v>
      </c>
      <c r="S458" s="18" t="s">
        <v>38</v>
      </c>
      <c r="T458" s="12" t="str">
        <f>INDEX(AL:AL,W455+1)</f>
        <v>土地</v>
      </c>
      <c r="U458" s="12">
        <f>INDEX(AM:AM,W455+1)</f>
        <v>0</v>
      </c>
      <c r="V458" s="12">
        <f>INDEX(AN:AN,W455+1)</f>
        <v>0</v>
      </c>
      <c r="W458" s="10"/>
      <c r="X458" s="12" t="str">
        <f>INDEX(AU:AU,W455+1)</f>
        <v>あな</v>
      </c>
      <c r="Y458" s="12" t="str">
        <f>INDEX(AV:AV,W455+1)</f>
        <v/>
      </c>
      <c r="Z458" s="12" t="str">
        <f>INDEX(AW:AW,W455+1)</f>
        <v/>
      </c>
      <c r="AA458" s="12">
        <f>INDEX(AX:AX,W455+1)</f>
        <v>0</v>
      </c>
      <c r="BA458" s="31" t="s">
        <v>165</v>
      </c>
    </row>
    <row r="459" spans="1:53" x14ac:dyDescent="0.15">
      <c r="A459" t="str">
        <f>CONCATENATE(C459,D459,E459,F459,G459,H459,I459,J459,K459,L459,M459,N459,O459,P459)</f>
        <v>|種別|サポート|サブタイプ|土地|||</v>
      </c>
      <c r="B459" t="s">
        <v>165</v>
      </c>
      <c r="C459" t="s">
        <v>24</v>
      </c>
      <c r="D459" s="1" t="s">
        <v>9</v>
      </c>
      <c r="E459" t="s">
        <v>24</v>
      </c>
      <c r="F459" t="str">
        <f t="shared" si="464"/>
        <v>サポート</v>
      </c>
      <c r="G459" t="s">
        <v>24</v>
      </c>
      <c r="H459" s="1" t="s">
        <v>11</v>
      </c>
      <c r="I459" t="s">
        <v>24</v>
      </c>
      <c r="J459" t="str">
        <f t="shared" si="465"/>
        <v>土地</v>
      </c>
      <c r="K459" t="s">
        <v>24</v>
      </c>
      <c r="L459" t="str">
        <f t="shared" ref="L459" si="467">IF(U458=0,"",U458)</f>
        <v/>
      </c>
      <c r="M459" t="s">
        <v>24</v>
      </c>
      <c r="N459" t="str">
        <f t="shared" si="466"/>
        <v/>
      </c>
      <c r="O459" t="s">
        <v>24</v>
      </c>
      <c r="Q459" s="6" t="s">
        <v>39</v>
      </c>
      <c r="R459" s="12" t="str">
        <f>INDEX(AY:AY,W455+1)</f>
        <v>あなたのターン開始時に、ジェム2個を青に変換する。&amp;br;青ジェム2個を起動する：あなたのライブラリーから最初の呪文化土地出ないサポートを取ってくる。それは3マナを得る。</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あなたのターン開始時に、ジェム2個を青に変換する。&amp;br;青ジェム2個を起動する：あなたのライブラリーから最初の呪文化土地出ないサポートを取ってくる。それは3マナを得る。|</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あなたのターン開始時に、ジェム2個を青に変換する。&amp;br;青ジェム2個を起動する：あなたのライブラリーから最初の呪文化土地出ないサポートを取ってくる。それは3マナを得る。</v>
      </c>
      <c r="O460" t="s">
        <v>24</v>
      </c>
      <c r="Q460" s="4" t="s">
        <v>40</v>
      </c>
      <c r="R460" s="12" t="str">
        <f>INDEX(AZ:AZ,W455+1)</f>
        <v>At the begining of your turn convert 2 gems to blue. Activate 2 Blue:Fetch the first spell or nonland support from your library, it gains 3 man</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|英テキスト|&gt;|&gt;|&gt;|&gt;|At the begining of your turn convert 2 gems to blue. Activate 2 Blue:Fetch the first spell or nonland support from your library, it gains 3 man|</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At the begining of your turn convert 2 gems to blue. Activate 2 Blue:Fetch the first spell or nonland support from your library, it gains 3 man</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|PT|&gt;||シールド数|&gt;|2|</v>
      </c>
      <c r="B462" t="s">
        <v>165</v>
      </c>
      <c r="C462" t="s">
        <v>24</v>
      </c>
      <c r="D462" t="s">
        <v>13</v>
      </c>
      <c r="E462" t="s">
        <v>24</v>
      </c>
      <c r="F462" t="s">
        <v>4</v>
      </c>
      <c r="G462" t="s">
        <v>24</v>
      </c>
      <c r="H462" t="str">
        <f t="shared" ref="H462" si="470">IF(R461=0,"",R461)</f>
        <v/>
      </c>
      <c r="I462" t="s">
        <v>24</v>
      </c>
      <c r="J462" t="s">
        <v>14</v>
      </c>
      <c r="K462" t="s">
        <v>24</v>
      </c>
      <c r="L462" t="s">
        <v>4</v>
      </c>
      <c r="M462" t="s">
        <v>24</v>
      </c>
      <c r="N462">
        <f t="shared" ref="N462" si="471">IF(R462=0,"",R462)</f>
        <v>2</v>
      </c>
      <c r="O462" t="s">
        <v>24</v>
      </c>
      <c r="Q462" s="7" t="s">
        <v>43</v>
      </c>
      <c r="R462" s="12">
        <f>INDEX(AR:AR,W455+1)</f>
        <v>2</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G2:AG51">
      <formula1>$Q$4:$T$4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BE754"/>
  <sheetViews>
    <sheetView zoomScale="85" zoomScaleNormal="85" workbookViewId="0">
      <selection activeCell="R30" sqref="R30"/>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941</v>
      </c>
      <c r="AG2" s="8" t="s">
        <v>7</v>
      </c>
      <c r="AH2" s="8">
        <v>11</v>
      </c>
      <c r="AI2" s="8" t="s">
        <v>942</v>
      </c>
      <c r="AJ2" s="8" t="s">
        <v>626</v>
      </c>
      <c r="AK2" s="8" t="s">
        <v>10</v>
      </c>
      <c r="AL2" s="8" t="s">
        <v>783</v>
      </c>
      <c r="AM2" s="8" t="s">
        <v>868</v>
      </c>
      <c r="AN2" s="8"/>
      <c r="AO2" s="8" t="s">
        <v>943</v>
      </c>
      <c r="AP2" s="8"/>
      <c r="AQ2" s="8"/>
      <c r="AR2" s="8"/>
      <c r="AS2" s="8">
        <v>3</v>
      </c>
      <c r="AT2" s="8">
        <v>3</v>
      </c>
      <c r="AU2" s="8" t="str">
        <f>LEFT(AO2,2)</f>
        <v>この</v>
      </c>
      <c r="AV2" s="8" t="str">
        <f>IF(ISERROR(FIND(" ",AO2)),"",MID(AO2,FIND(" ",AO2)+1,2))</f>
        <v/>
      </c>
      <c r="AW2" s="8" t="str">
        <f>IF(LEN(AV2)&gt;1,IF(ISERROR(FIND(" ",AO2,FIND(" ",AO2)+1)),"",MID(AO2,FIND(" ",AO2)+4,2)),"")</f>
        <v/>
      </c>
      <c r="AX2" s="8"/>
      <c r="AY2" s="8" t="str">
        <f>IF(AO2="","",AO2&amp;IF(AP2="","","&amp;br;"&amp;AP2)&amp;IF(AQ2="","","&amp;br;"&amp;AQ2))</f>
        <v>このクリーチャーが戦場に出たとき、あなたが強襲していた場合、対戦相手はカードを1枚捨てる。</v>
      </c>
      <c r="AZ2" s="25" t="str">
        <f>IF(AJ2="","",VLOOKUP(AJ2,BC:BE,3,FALSE))</f>
        <v>When this creature enters the battlefield, if you Raided, your opponent discards a card.</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941</v>
      </c>
      <c r="AG3" s="8" t="s">
        <v>7</v>
      </c>
      <c r="AH3" s="8">
        <v>8</v>
      </c>
      <c r="AI3" s="8" t="s">
        <v>944</v>
      </c>
      <c r="AJ3" s="8" t="s">
        <v>627</v>
      </c>
      <c r="AK3" s="8" t="s">
        <v>10</v>
      </c>
      <c r="AL3" s="8" t="s">
        <v>783</v>
      </c>
      <c r="AM3" s="8" t="s">
        <v>868</v>
      </c>
      <c r="AN3" s="8"/>
      <c r="AO3" s="8" t="s">
        <v>945</v>
      </c>
      <c r="AP3" s="8"/>
      <c r="AQ3" s="8"/>
      <c r="AR3" s="8"/>
      <c r="AS3" s="8">
        <v>4</v>
      </c>
      <c r="AT3" s="8">
        <v>4</v>
      </c>
      <c r="AU3" s="8" t="str">
        <f>LEFT(AO3,2)</f>
        <v>あな</v>
      </c>
      <c r="AV3" s="8" t="str">
        <f>IF(ISERROR(FIND(" ",AO3)),"",MID(AO3,FIND(" ",AO3)+1,2))</f>
        <v/>
      </c>
      <c r="AW3" s="8" t="str">
        <f>IF(LEN(AV3)&gt;1,IF(ISERROR(FIND(" ",AO3,FIND(" ",AO3)+1)),"",MID(AO3,FIND(" ",AO3)+4,2)),"")</f>
        <v/>
      </c>
      <c r="AX3" s="8"/>
      <c r="AY3" s="8" t="str">
        <f>IF(AO3="","",AO3&amp;IF(AP3="","","&amp;br;"&amp;AP3)&amp;IF(AQ3="","","&amp;br;"&amp;AQ3))</f>
        <v>あなたがサポートをコントロールしていない限り、このクリーチャーは攻撃できない。</v>
      </c>
      <c r="AZ3" s="25" t="str">
        <f>IF(AJ3="","",VLOOKUP(AJ3,BC:BE,3,FALSE))</f>
        <v>This creature can’t attack unless you control a support.</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941</v>
      </c>
      <c r="AG4" s="8" t="s">
        <v>7</v>
      </c>
      <c r="AH4" s="8">
        <v>9</v>
      </c>
      <c r="AI4" s="8" t="s">
        <v>946</v>
      </c>
      <c r="AJ4" s="8" t="s">
        <v>628</v>
      </c>
      <c r="AK4" s="8" t="s">
        <v>10</v>
      </c>
      <c r="AL4" s="8" t="s">
        <v>783</v>
      </c>
      <c r="AM4" s="8" t="s">
        <v>868</v>
      </c>
      <c r="AN4" s="8"/>
      <c r="AO4" s="8" t="s">
        <v>947</v>
      </c>
      <c r="AP4" s="8"/>
      <c r="AQ4" s="8"/>
      <c r="AR4" s="8"/>
      <c r="AS4" s="8">
        <v>3</v>
      </c>
      <c r="AT4" s="8">
        <v>2</v>
      </c>
      <c r="AU4" s="8" t="str">
        <f>LEFT(AO4,2)</f>
        <v>この</v>
      </c>
      <c r="AV4" s="8" t="str">
        <f>IF(ISERROR(FIND(" ",AO4)),"",MID(AO4,FIND(" ",AO4)+1,2))</f>
        <v/>
      </c>
      <c r="AW4" s="8" t="str">
        <f>IF(LEN(AV4)&gt;1,IF(ISERROR(FIND(" ",AO4,FIND(" ",AO4)+1)),"",MID(AO4,FIND(" ",AO4)+4,2)),"")</f>
        <v/>
      </c>
      <c r="AX4" s="8"/>
      <c r="AY4" s="8" t="str">
        <f>IF(AO4="","",AO4&amp;IF(AP4="","","&amp;br;"&amp;AP4)&amp;IF(AQ4="","","&amp;br;"&amp;AQ4))</f>
        <v>このクリーチャーが死亡した時、宝物を1つ見つける。</v>
      </c>
      <c r="AZ4" s="25" t="str">
        <f>IF(AJ4="","",VLOOKUP(AJ4,BC:BE,3,FALSE))</f>
        <v>When this creature dies, find a Treasure.</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941</v>
      </c>
      <c r="AG5" s="8" t="s">
        <v>7</v>
      </c>
      <c r="AH5" s="8">
        <v>15</v>
      </c>
      <c r="AI5" s="8" t="s">
        <v>948</v>
      </c>
      <c r="AJ5" s="8" t="s">
        <v>629</v>
      </c>
      <c r="AK5" s="8" t="s">
        <v>10</v>
      </c>
      <c r="AL5" s="8" t="s">
        <v>783</v>
      </c>
      <c r="AM5" s="8" t="s">
        <v>868</v>
      </c>
      <c r="AN5" s="8"/>
      <c r="AO5" s="8" t="s">
        <v>949</v>
      </c>
      <c r="AP5" s="8" t="s">
        <v>785</v>
      </c>
      <c r="AQ5" s="8"/>
      <c r="AR5" s="8"/>
      <c r="AS5" s="8">
        <v>3</v>
      </c>
      <c r="AT5" s="8">
        <v>3</v>
      </c>
      <c r="AU5" s="8" t="str">
        <f>LEFT(AO5,2)</f>
        <v>威迫</v>
      </c>
      <c r="AV5" s="8" t="str">
        <f>IF(ISERROR(FIND(" ",AO5)),"",MID(AO5,FIND(" ",AO5)+1,2))</f>
        <v xml:space="preserve"> </v>
      </c>
      <c r="AW5" s="8" t="str">
        <f>IF(LEN(AV5)&gt;1,IF(ISERROR(FIND(" ",AO5,FIND(" ",AO5)+1)),"",MID(AO5,FIND(" ",AO5)+4,2)),"")</f>
        <v/>
      </c>
      <c r="AX5" s="8"/>
      <c r="AY5" s="8" t="str">
        <f>IF(AO5="","",AO5&amp;IF(AP5="","","&amp;br;"&amp;AP5)&amp;IF(AQ5="","","&amp;br;"&amp;AQ5))</f>
        <v>威迫  &amp;br;このクリーチャーが戦場に出たとき、これは探検1を行う。</v>
      </c>
      <c r="AZ5" s="25" t="str">
        <f>IF(AJ5="","",VLOOKUP(AJ5,BC:BE,3,FALSE))</f>
        <v>When this creature enters the battlefield, it Explores 1.</v>
      </c>
      <c r="BA5" s="31" t="s">
        <v>165</v>
      </c>
      <c r="BB5">
        <v>4</v>
      </c>
      <c r="BC5" t="s">
        <v>568</v>
      </c>
      <c r="BD5" t="s">
        <v>30</v>
      </c>
      <c r="BE5" t="s">
        <v>387</v>
      </c>
    </row>
    <row r="6" spans="1:57" x14ac:dyDescent="0.15">
      <c r="A6" t="str">
        <f>CONCATENATE(C6,D6,E6,F6,G6,H6,I6,J6,K6,L6,M6,N6,O6,P6)</f>
        <v>*巧射艦隊の拷問者/Deadeye Tormentor</v>
      </c>
      <c r="B6" t="s">
        <v>165</v>
      </c>
      <c r="C6" t="str">
        <f>"*"&amp;R6&amp;"/"&amp;T6</f>
        <v>*巧射艦隊の拷問者/Deadeye Tormentor</v>
      </c>
      <c r="Q6" s="6" t="s">
        <v>34</v>
      </c>
      <c r="R6" s="12" t="str">
        <f>INDEX(AI:AI,W5+1)</f>
        <v>巧射艦隊の拷問者</v>
      </c>
      <c r="S6" s="16" t="s">
        <v>35</v>
      </c>
      <c r="T6" s="12" t="str">
        <f>INDEX(AJ:AJ,W5+1)</f>
        <v>Deadeye Tormentor</v>
      </c>
      <c r="U6" s="16"/>
      <c r="V6" s="17"/>
      <c r="W6" s="9"/>
      <c r="X6" s="6"/>
      <c r="Y6" s="5"/>
      <c r="Z6" s="5"/>
      <c r="AA6" s="30"/>
      <c r="AB6" t="s">
        <v>60</v>
      </c>
      <c r="AC6" t="s">
        <v>369</v>
      </c>
      <c r="AD6" s="10" t="s">
        <v>104</v>
      </c>
      <c r="AE6" s="39">
        <v>5</v>
      </c>
      <c r="AF6" s="24" t="s">
        <v>941</v>
      </c>
      <c r="AG6" s="8" t="s">
        <v>7</v>
      </c>
      <c r="AH6" s="8">
        <v>17</v>
      </c>
      <c r="AI6" s="8" t="s">
        <v>950</v>
      </c>
      <c r="AJ6" s="8" t="s">
        <v>630</v>
      </c>
      <c r="AK6" s="8" t="s">
        <v>10</v>
      </c>
      <c r="AL6" s="8" t="s">
        <v>145</v>
      </c>
      <c r="AM6" s="8" t="s">
        <v>141</v>
      </c>
      <c r="AN6" s="8"/>
      <c r="AO6" s="8" t="s">
        <v>951</v>
      </c>
      <c r="AP6" s="8"/>
      <c r="AQ6" s="8"/>
      <c r="AR6" s="8"/>
      <c r="AS6" s="8">
        <v>4</v>
      </c>
      <c r="AT6" s="8">
        <v>5</v>
      </c>
      <c r="AU6" s="8" t="str">
        <f>LEFT(AO6,2)</f>
        <v>あな</v>
      </c>
      <c r="AV6" s="8" t="str">
        <f>IF(ISERROR(FIND(" ",AO6)),"",MID(AO6,FIND(" ",AO6)+1,2))</f>
        <v/>
      </c>
      <c r="AW6" s="8" t="str">
        <f>IF(LEN(AV6)&gt;1,IF(ISERROR(FIND(" ",AO6,FIND(" ",AO6)+1)),"",MID(AO6,FIND(" ",AO6)+4,2)),"")</f>
        <v/>
      </c>
      <c r="AX6" s="8"/>
      <c r="AY6" s="8" t="str">
        <f>IF(AO6="","",AO6&amp;IF(AP6="","","&amp;br;"&amp;AP6)&amp;IF(AQ6="","","&amp;br;"&amp;AQ6))</f>
        <v>あなたがコントロールするクリーチャーが探検を行うたび、対戦相手がコントロールする最初のクリーチャーは-3/-3の修正を受ける。</v>
      </c>
      <c r="AZ6" s="25" t="str">
        <f>IF(AJ6="","",VLOOKUP(AJ6,BC:BE,3,FALSE))</f>
        <v>Whenever a creature you control Explores, the first creature your opponent controls gets -3/-3 until end of turn.</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黒</v>
      </c>
      <c r="S7" s="18" t="s">
        <v>46</v>
      </c>
      <c r="T7" s="12" t="str">
        <f>INDEX(AG:AG,W5+1)</f>
        <v>コモン</v>
      </c>
      <c r="U7" s="18" t="s">
        <v>36</v>
      </c>
      <c r="V7" s="12">
        <f>INDEX(AH:AH,W5+1)</f>
        <v>11</v>
      </c>
      <c r="W7" s="10"/>
      <c r="X7" s="12" t="str">
        <f>INDEX(AO:AO,W5+1)</f>
        <v>このクリーチャーが戦場に出たとき、あなたが強襲していた場合、対戦相手はカードを1枚捨てる。</v>
      </c>
      <c r="Y7" s="5"/>
      <c r="Z7" s="5"/>
      <c r="AA7" s="30"/>
      <c r="AB7" t="s">
        <v>146</v>
      </c>
      <c r="AC7" t="s">
        <v>363</v>
      </c>
      <c r="AD7" s="10" t="s">
        <v>89</v>
      </c>
      <c r="AE7" s="39">
        <v>6</v>
      </c>
      <c r="AF7" s="24" t="s">
        <v>941</v>
      </c>
      <c r="AG7" s="8" t="s">
        <v>7</v>
      </c>
      <c r="AH7" s="8">
        <v>20</v>
      </c>
      <c r="AI7" s="8" t="s">
        <v>952</v>
      </c>
      <c r="AJ7" s="8" t="s">
        <v>631</v>
      </c>
      <c r="AK7" s="8" t="s">
        <v>10</v>
      </c>
      <c r="AL7" s="8" t="s">
        <v>778</v>
      </c>
      <c r="AM7" s="8" t="s">
        <v>144</v>
      </c>
      <c r="AN7" s="8"/>
      <c r="AO7" s="8" t="s">
        <v>953</v>
      </c>
      <c r="AP7" s="8" t="s">
        <v>954</v>
      </c>
      <c r="AQ7" s="8"/>
      <c r="AR7" s="8"/>
      <c r="AS7" s="8">
        <v>4</v>
      </c>
      <c r="AT7" s="8">
        <v>4</v>
      </c>
      <c r="AU7" s="8" t="str">
        <f>LEFT(AO7,2)</f>
        <v>絆魂</v>
      </c>
      <c r="AV7" s="8" t="str">
        <f>IF(ISERROR(FIND(" ",AO7)),"",MID(AO7,FIND(" ",AO7)+1,2))</f>
        <v xml:space="preserve"> </v>
      </c>
      <c r="AW7" s="8" t="str">
        <f>IF(LEN(AV7)&gt;1,IF(ISERROR(FIND(" ",AO7,FIND(" ",AO7)+1)),"",MID(AO7,FIND(" ",AO7)+4,2)),"")</f>
        <v/>
      </c>
      <c r="AX7" s="8"/>
      <c r="AY7" s="8" t="str">
        <f>IF(AO7="","",AO7&amp;IF(AP7="","","&amp;br;"&amp;AP7)&amp;IF(AQ7="","","&amp;br;"&amp;AQ7))</f>
        <v>絆魂  &amp;br;このクリーチャーが戦場に出たとき、これは探検2を行う。</v>
      </c>
      <c r="AZ7" s="25" t="str">
        <f>IF(AJ7="","",VLOOKUP(AJ7,BC:BE,3,FALSE))</f>
        <v>When this creature enters the battlefield, it Explores 2.</v>
      </c>
      <c r="BA7" s="31" t="s">
        <v>165</v>
      </c>
      <c r="BB7">
        <v>6</v>
      </c>
      <c r="BC7" t="s">
        <v>570</v>
      </c>
      <c r="BD7" t="s">
        <v>30</v>
      </c>
      <c r="BE7" t="s">
        <v>389</v>
      </c>
    </row>
    <row r="8" spans="1:57" x14ac:dyDescent="0.15">
      <c r="A8" t="str">
        <f t="shared" si="0"/>
        <v>|色|黒|レアリティ|コモン|マナコスト|11|</v>
      </c>
      <c r="B8" t="s">
        <v>165</v>
      </c>
      <c r="C8" t="s">
        <v>24</v>
      </c>
      <c r="D8" s="1" t="s">
        <v>5</v>
      </c>
      <c r="E8" t="s">
        <v>24</v>
      </c>
      <c r="F8" t="str">
        <f>IF(R7=0,"",R7)</f>
        <v>黒</v>
      </c>
      <c r="G8" t="s">
        <v>24</v>
      </c>
      <c r="H8" s="1" t="s">
        <v>6</v>
      </c>
      <c r="I8" t="s">
        <v>24</v>
      </c>
      <c r="J8" t="str">
        <f>IF(T7=0,"",T7)</f>
        <v>コモン</v>
      </c>
      <c r="K8" t="s">
        <v>24</v>
      </c>
      <c r="L8" s="1" t="s">
        <v>8</v>
      </c>
      <c r="M8" t="s">
        <v>24</v>
      </c>
      <c r="N8">
        <f>IF(V7=0,"",V7)</f>
        <v>11</v>
      </c>
      <c r="O8" t="s">
        <v>24</v>
      </c>
      <c r="Q8" s="6" t="s">
        <v>37</v>
      </c>
      <c r="R8" s="12" t="str">
        <f>INDEX(AK:AK,W5+1)</f>
        <v>クリーチャー</v>
      </c>
      <c r="S8" s="18" t="s">
        <v>38</v>
      </c>
      <c r="T8" s="12" t="str">
        <f>INDEX(AL:AL,W5+1)</f>
        <v>人間</v>
      </c>
      <c r="U8" s="12" t="str">
        <f>INDEX(AM:AM,W5+1)</f>
        <v>海賊</v>
      </c>
      <c r="V8" s="12">
        <f>INDEX(AN:AN,W5+1)</f>
        <v>0</v>
      </c>
      <c r="W8" s="10"/>
      <c r="X8" s="12" t="str">
        <f>INDEX(AU:AU,W5+1)</f>
        <v>この</v>
      </c>
      <c r="Y8" s="12" t="str">
        <f>INDEX(AV:AV,W5+1)</f>
        <v/>
      </c>
      <c r="Z8" s="12" t="str">
        <f>INDEX(AW:AW,W5+1)</f>
        <v/>
      </c>
      <c r="AA8" s="12">
        <f>INDEX(AX:AX,W5+1)</f>
        <v>0</v>
      </c>
      <c r="AB8" t="s">
        <v>147</v>
      </c>
      <c r="AC8" t="s">
        <v>357</v>
      </c>
      <c r="AD8" s="10" t="s">
        <v>343</v>
      </c>
      <c r="AE8" s="39">
        <v>7</v>
      </c>
      <c r="AF8" s="24" t="s">
        <v>941</v>
      </c>
      <c r="AG8" s="8" t="s">
        <v>7</v>
      </c>
      <c r="AH8" s="8">
        <v>11</v>
      </c>
      <c r="AI8" s="8" t="s">
        <v>955</v>
      </c>
      <c r="AJ8" s="8" t="s">
        <v>632</v>
      </c>
      <c r="AK8" s="8" t="s">
        <v>10</v>
      </c>
      <c r="AL8" s="8" t="s">
        <v>783</v>
      </c>
      <c r="AM8" s="8" t="s">
        <v>144</v>
      </c>
      <c r="AN8" s="8"/>
      <c r="AO8" s="8" t="s">
        <v>785</v>
      </c>
      <c r="AP8" s="8"/>
      <c r="AQ8" s="8"/>
      <c r="AR8" s="8"/>
      <c r="AS8" s="8">
        <v>2</v>
      </c>
      <c r="AT8" s="8">
        <v>3</v>
      </c>
      <c r="AU8" s="8" t="str">
        <f>LEFT(AO8,2)</f>
        <v>この</v>
      </c>
      <c r="AV8" s="8" t="str">
        <f>IF(ISERROR(FIND(" ",AO8)),"",MID(AO8,FIND(" ",AO8)+1,2))</f>
        <v/>
      </c>
      <c r="AW8" s="8" t="str">
        <f>IF(LEN(AV8)&gt;1,IF(ISERROR(FIND(" ",AO8,FIND(" ",AO8)+1)),"",MID(AO8,FIND(" ",AO8)+4,2)),"")</f>
        <v/>
      </c>
      <c r="AX8" s="8"/>
      <c r="AY8" s="8" t="str">
        <f>IF(AO8="","",AO8&amp;IF(AP8="","","&amp;br;"&amp;AP8)&amp;IF(AQ8="","","&amp;br;"&amp;AQ8))</f>
        <v>このクリーチャーが戦場に出たとき、これは探検1を行う。</v>
      </c>
      <c r="AZ8" s="25" t="str">
        <f>IF(AJ8="","",VLOOKUP(AJ8,BC:BE,3,FALSE))</f>
        <v>When this creature enters the battlefield, it Explores 1.</v>
      </c>
      <c r="BA8" s="31" t="s">
        <v>165</v>
      </c>
      <c r="BB8">
        <v>7</v>
      </c>
      <c r="BC8" t="s">
        <v>571</v>
      </c>
      <c r="BD8" t="s">
        <v>30</v>
      </c>
      <c r="BE8" t="s">
        <v>864</v>
      </c>
    </row>
    <row r="9" spans="1:57" x14ac:dyDescent="0.15">
      <c r="A9" t="str">
        <f t="shared" si="0"/>
        <v>|種別|クリーチャー|サブタイプ|人間|海賊||</v>
      </c>
      <c r="B9" t="s">
        <v>165</v>
      </c>
      <c r="C9" t="s">
        <v>24</v>
      </c>
      <c r="D9" s="1" t="s">
        <v>9</v>
      </c>
      <c r="E9" t="s">
        <v>24</v>
      </c>
      <c r="F9" t="str">
        <f>IF(R8=0,"",R8)</f>
        <v>クリーチャー</v>
      </c>
      <c r="G9" t="s">
        <v>24</v>
      </c>
      <c r="H9" s="1" t="s">
        <v>11</v>
      </c>
      <c r="I9" t="s">
        <v>24</v>
      </c>
      <c r="J9" t="str">
        <f>IF(T8=0,"",T8)</f>
        <v>人間</v>
      </c>
      <c r="K9" t="s">
        <v>24</v>
      </c>
      <c r="L9" t="str">
        <f>IF(U8=0,"",U8)</f>
        <v>海賊</v>
      </c>
      <c r="M9" t="s">
        <v>24</v>
      </c>
      <c r="N9" t="str">
        <f>IF(V8=0,"",V8)</f>
        <v/>
      </c>
      <c r="O9" t="s">
        <v>24</v>
      </c>
      <c r="Q9" s="6" t="s">
        <v>39</v>
      </c>
      <c r="R9" s="12" t="str">
        <f>INDEX(AY:AY,W5+1)</f>
        <v>このクリーチャーが戦場に出たとき、あなたが強襲していた場合、対戦相手はカードを1枚捨てる。</v>
      </c>
      <c r="S9" s="16"/>
      <c r="T9" s="16"/>
      <c r="U9" s="16"/>
      <c r="V9" s="17"/>
      <c r="W9" s="10"/>
      <c r="X9" s="36" t="s">
        <v>345</v>
      </c>
      <c r="Y9" s="36"/>
      <c r="Z9" s="36"/>
      <c r="AA9" s="25" t="s">
        <v>345</v>
      </c>
      <c r="AB9" t="s">
        <v>148</v>
      </c>
      <c r="AC9" t="s">
        <v>358</v>
      </c>
      <c r="AD9" s="10" t="s">
        <v>81</v>
      </c>
      <c r="AE9" s="39">
        <v>8</v>
      </c>
      <c r="AF9" s="24" t="s">
        <v>941</v>
      </c>
      <c r="AG9" s="8" t="s">
        <v>7</v>
      </c>
      <c r="AH9" s="8">
        <v>9</v>
      </c>
      <c r="AI9" s="8" t="s">
        <v>956</v>
      </c>
      <c r="AJ9" s="8" t="s">
        <v>633</v>
      </c>
      <c r="AK9" s="8" t="s">
        <v>10</v>
      </c>
      <c r="AL9" s="8" t="s">
        <v>783</v>
      </c>
      <c r="AM9" s="8" t="s">
        <v>868</v>
      </c>
      <c r="AN9" s="8"/>
      <c r="AO9" s="8" t="s">
        <v>957</v>
      </c>
      <c r="AP9" s="8"/>
      <c r="AQ9" s="8"/>
      <c r="AR9" s="8"/>
      <c r="AS9" s="8">
        <v>4</v>
      </c>
      <c r="AT9" s="8">
        <v>4</v>
      </c>
      <c r="AU9" s="8" t="str">
        <f>LEFT(AO9,2)</f>
        <v>この</v>
      </c>
      <c r="AV9" s="8" t="str">
        <f>IF(ISERROR(FIND(" ",AO9)),"",MID(AO9,FIND(" ",AO9)+1,2))</f>
        <v/>
      </c>
      <c r="AW9" s="8" t="str">
        <f>IF(LEN(AV9)&gt;1,IF(ISERROR(FIND(" ",AO9,FIND(" ",AO9)+1)),"",MID(AO9,FIND(" ",AO9)+4,2)),"")</f>
        <v/>
      </c>
      <c r="AX9" s="8"/>
      <c r="AY9" s="8" t="str">
        <f>IF(AO9="","",AO9&amp;IF(AP9="","","&amp;br;"&amp;AP9)&amp;IF(AQ9="","","&amp;br;"&amp;AQ9))</f>
        <v>このクリーチャーが死亡した時、対戦相手は宝物を2つ見つける。</v>
      </c>
      <c r="AZ9" s="25" t="str">
        <f>IF(AJ9="","",VLOOKUP(AJ9,BC:BE,3,FALSE))</f>
        <v>When this creature dies, your opponent finds 2 Treasures.</v>
      </c>
      <c r="BA9" s="31" t="s">
        <v>165</v>
      </c>
      <c r="BB9">
        <v>8</v>
      </c>
      <c r="BC9" t="s">
        <v>572</v>
      </c>
      <c r="BD9" t="s">
        <v>30</v>
      </c>
      <c r="BE9" t="s">
        <v>391</v>
      </c>
    </row>
    <row r="10" spans="1:57" x14ac:dyDescent="0.15">
      <c r="A10" t="str">
        <f t="shared" si="0"/>
        <v>|テキスト|&gt;|&gt;|&gt;|&gt;|このクリーチャーが戦場に出たとき、あなたが強襲していた場合、対戦相手はカードを1枚捨てる。|</v>
      </c>
      <c r="B10" t="s">
        <v>165</v>
      </c>
      <c r="C10" t="s">
        <v>24</v>
      </c>
      <c r="D10" s="1" t="s">
        <v>12</v>
      </c>
      <c r="E10" t="s">
        <v>24</v>
      </c>
      <c r="F10" s="1" t="s">
        <v>4</v>
      </c>
      <c r="G10" t="s">
        <v>24</v>
      </c>
      <c r="H10" s="1" t="s">
        <v>4</v>
      </c>
      <c r="I10" t="s">
        <v>24</v>
      </c>
      <c r="J10" s="1" t="s">
        <v>4</v>
      </c>
      <c r="K10" t="s">
        <v>24</v>
      </c>
      <c r="L10" s="1" t="s">
        <v>4</v>
      </c>
      <c r="M10" t="s">
        <v>24</v>
      </c>
      <c r="N10" t="str">
        <f>IF(R9=0,"",R9)</f>
        <v>このクリーチャーが戦場に出たとき、あなたが強襲していた場合、対戦相手はカードを1枚捨てる。</v>
      </c>
      <c r="O10" t="s">
        <v>24</v>
      </c>
      <c r="Q10" s="4" t="s">
        <v>40</v>
      </c>
      <c r="R10" s="12" t="str">
        <f>INDEX(AZ:AZ,W5+1)</f>
        <v>When this creature enters the battlefield, if you Raided, your opponent discards a card.</v>
      </c>
      <c r="S10" s="6" t="s">
        <v>342</v>
      </c>
      <c r="T10" s="12" t="str">
        <f>IF(X10="","",X10&amp;IF(Y10="",""," "&amp;Y10)&amp;IF(Z10="",""," "&amp;Z10)&amp;IF(AA10="",""," "&amp;AA10))</f>
        <v/>
      </c>
      <c r="U10" s="16"/>
      <c r="V10" s="17"/>
      <c r="W10" s="10" t="s">
        <v>342</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941</v>
      </c>
      <c r="AG10" s="8" t="s">
        <v>7</v>
      </c>
      <c r="AH10" s="8">
        <v>10</v>
      </c>
      <c r="AI10" s="8" t="s">
        <v>958</v>
      </c>
      <c r="AJ10" s="8" t="s">
        <v>634</v>
      </c>
      <c r="AK10" s="8" t="s">
        <v>19</v>
      </c>
      <c r="AL10" s="8"/>
      <c r="AM10" s="8"/>
      <c r="AN10" s="8"/>
      <c r="AO10" s="8" t="s">
        <v>959</v>
      </c>
      <c r="AP10" s="8"/>
      <c r="AQ10" s="8"/>
      <c r="AR10" s="8"/>
      <c r="AS10" s="8"/>
      <c r="AT10" s="8"/>
      <c r="AU10" s="8" t="str">
        <f>LEFT(AO10,2)</f>
        <v>クリ</v>
      </c>
      <c r="AV10" s="8" t="str">
        <f>IF(ISERROR(FIND(" ",AO10)),"",MID(AO10,FIND(" ",AO10)+1,2))</f>
        <v/>
      </c>
      <c r="AW10" s="8" t="str">
        <f>IF(LEN(AV10)&gt;1,IF(ISERROR(FIND(" ",AO10,FIND(" ",AO10)+1)),"",MID(AO10,FIND(" ",AO10)+4,2)),"")</f>
        <v/>
      </c>
      <c r="AX10" s="8"/>
      <c r="AY10" s="8" t="str">
        <f>IF(AO10="","",AO10&amp;IF(AP10="","","&amp;br;"&amp;AP10)&amp;IF(AQ10="","","&amp;br;"&amp;AQ10))</f>
        <v>クリーチャー1体を対象とし、それを破壊する。宝物を2つ見つける。</v>
      </c>
      <c r="AZ10" s="25" t="str">
        <f>IF(AJ10="","",VLOOKUP(AJ10,BC:BE,3,FALSE))</f>
        <v>Destroy target creature and find 2 Treasures.</v>
      </c>
      <c r="BA10" s="31" t="s">
        <v>165</v>
      </c>
      <c r="BB10">
        <v>9</v>
      </c>
      <c r="BC10" t="s">
        <v>573</v>
      </c>
      <c r="BD10" t="s">
        <v>30</v>
      </c>
      <c r="BE10" t="s">
        <v>392</v>
      </c>
    </row>
    <row r="11" spans="1:57" x14ac:dyDescent="0.15">
      <c r="A11" t="str">
        <f t="shared" si="0"/>
        <v>|英テキスト|&gt;|&gt;|&gt;|&gt;|When this creature enters the battlefield, if you Raided, your opponent discards a card.|</v>
      </c>
      <c r="B11" t="s">
        <v>165</v>
      </c>
      <c r="C11" t="s">
        <v>24</v>
      </c>
      <c r="D11" s="1" t="s">
        <v>26</v>
      </c>
      <c r="E11" t="s">
        <v>24</v>
      </c>
      <c r="F11" s="1" t="s">
        <v>4</v>
      </c>
      <c r="G11" t="s">
        <v>24</v>
      </c>
      <c r="H11" s="1" t="s">
        <v>4</v>
      </c>
      <c r="I11" t="s">
        <v>24</v>
      </c>
      <c r="J11" s="1" t="s">
        <v>4</v>
      </c>
      <c r="K11" t="s">
        <v>24</v>
      </c>
      <c r="L11" s="1" t="s">
        <v>4</v>
      </c>
      <c r="M11" t="s">
        <v>24</v>
      </c>
      <c r="N11" t="str">
        <f>IF(T10="","",T10&amp;"&amp;br;")&amp;IF(R10=0,"",R10)</f>
        <v>When this creature enters the battlefield, if you Raided, your opponent discards a card.</v>
      </c>
      <c r="O11" t="s">
        <v>24</v>
      </c>
      <c r="Q11" s="6" t="s">
        <v>41</v>
      </c>
      <c r="R11" s="12" t="str">
        <f>IF(INDEX(AS:AS,W5+1)="",0,INDEX(AS:AS,W5+1)&amp;"/"&amp;INDEX(AT:AT,W5+1))</f>
        <v>3/3</v>
      </c>
      <c r="S11" s="16"/>
      <c r="T11" s="16"/>
      <c r="U11" s="16"/>
      <c r="V11" s="17"/>
      <c r="W11" s="10"/>
      <c r="X11" s="6"/>
      <c r="Y11" s="5"/>
      <c r="Z11" s="5"/>
      <c r="AA11" s="30"/>
      <c r="AB11" t="s">
        <v>150</v>
      </c>
      <c r="AC11" t="s">
        <v>365</v>
      </c>
      <c r="AD11" s="10" t="s">
        <v>95</v>
      </c>
      <c r="AE11" s="39">
        <v>10</v>
      </c>
      <c r="AF11" s="24" t="s">
        <v>941</v>
      </c>
      <c r="AG11" s="8" t="s">
        <v>7</v>
      </c>
      <c r="AH11" s="8">
        <v>4</v>
      </c>
      <c r="AI11" s="8" t="s">
        <v>960</v>
      </c>
      <c r="AJ11" s="8" t="s">
        <v>635</v>
      </c>
      <c r="AK11" s="8" t="s">
        <v>19</v>
      </c>
      <c r="AL11" s="8"/>
      <c r="AM11" s="8"/>
      <c r="AN11" s="8"/>
      <c r="AO11" s="8" t="s">
        <v>961</v>
      </c>
      <c r="AP11" s="8"/>
      <c r="AQ11" s="8"/>
      <c r="AR11" s="8"/>
      <c r="AS11" s="8"/>
      <c r="AT11" s="8"/>
      <c r="AU11" s="8" t="str">
        <f>LEFT(AO11,2)</f>
        <v>あな</v>
      </c>
      <c r="AV11" s="8" t="str">
        <f>IF(ISERROR(FIND(" ",AO11)),"",MID(AO11,FIND(" ",AO11)+1,2))</f>
        <v/>
      </c>
      <c r="AW11" s="8" t="str">
        <f>IF(LEN(AV11)&gt;1,IF(ISERROR(FIND(" ",AO11,FIND(" ",AO11)+1)),"",MID(AO11,FIND(" ",AO11)+4,2)),"")</f>
        <v/>
      </c>
      <c r="AX11" s="8"/>
      <c r="AY11" s="8" t="str">
        <f>IF(AO11="","",AO11&amp;IF(AP11="","","&amp;br;"&amp;AP11)&amp;IF(AQ11="","","&amp;br;"&amp;AQ11))</f>
        <v>あなたがコントロールする最後のクリーチャーを破壊し、カードを2枚引く。</v>
      </c>
      <c r="AZ11" s="25" t="str">
        <f>IF(AJ11="","",VLOOKUP(AJ11,BC:BE,3,FALSE))</f>
        <v>Destroy the last creature you control and draw 2 cards.</v>
      </c>
      <c r="BA11" s="31" t="s">
        <v>165</v>
      </c>
      <c r="BB11">
        <v>10</v>
      </c>
      <c r="BC11" t="s">
        <v>574</v>
      </c>
      <c r="BD11" t="s">
        <v>30</v>
      </c>
      <c r="BE11" t="s">
        <v>393</v>
      </c>
    </row>
    <row r="12" spans="1:57" x14ac:dyDescent="0.15">
      <c r="A12" t="str">
        <f t="shared" si="0"/>
        <v>|PT|&gt;|3/3|シールド数|&gt;||</v>
      </c>
      <c r="B12" t="s">
        <v>165</v>
      </c>
      <c r="C12" t="s">
        <v>24</v>
      </c>
      <c r="D12" t="s">
        <v>13</v>
      </c>
      <c r="E12" t="s">
        <v>24</v>
      </c>
      <c r="F12" t="s">
        <v>4</v>
      </c>
      <c r="G12" t="s">
        <v>24</v>
      </c>
      <c r="H12" t="str">
        <f>IF(R11=0,"",R11)</f>
        <v>3/3</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941</v>
      </c>
      <c r="AG12" s="8" t="s">
        <v>7</v>
      </c>
      <c r="AH12" s="8">
        <v>6</v>
      </c>
      <c r="AI12" s="8" t="s">
        <v>962</v>
      </c>
      <c r="AJ12" s="8" t="s">
        <v>636</v>
      </c>
      <c r="AK12" s="8" t="s">
        <v>19</v>
      </c>
      <c r="AL12" s="8"/>
      <c r="AM12" s="8"/>
      <c r="AN12" s="8"/>
      <c r="AO12" s="8" t="s">
        <v>963</v>
      </c>
      <c r="AP12" s="8"/>
      <c r="AQ12" s="8"/>
      <c r="AR12" s="8"/>
      <c r="AS12" s="8"/>
      <c r="AT12" s="8"/>
      <c r="AU12" s="8" t="str">
        <f>LEFT(AO12,2)</f>
        <v>対戦</v>
      </c>
      <c r="AV12" s="8" t="str">
        <f>IF(ISERROR(FIND(" ",AO12)),"",MID(AO12,FIND(" ",AO12)+1,2))</f>
        <v/>
      </c>
      <c r="AW12" s="8" t="str">
        <f>IF(LEN(AV12)&gt;1,IF(ISERROR(FIND(" ",AO12,FIND(" ",AO12)+1)),"",MID(AO12,FIND(" ",AO12)+4,2)),"")</f>
        <v/>
      </c>
      <c r="AX12" s="8"/>
      <c r="AY12" s="8" t="str">
        <f>IF(AO12="","",AO12&amp;IF(AP12="","","&amp;br;"&amp;AP12)&amp;IF(AQ12="","","&amp;br;"&amp;AQ12))</f>
        <v>対戦相手はカードを2枚捨てる。あなたが強襲していた場合、宝物を1つ見つける。</v>
      </c>
      <c r="AZ12" s="25" t="str">
        <f>IF(AJ12="","",VLOOKUP(AJ12,BC:BE,3,FALSE))</f>
        <v>Your opponent discards 2 cards. If you Raided, find a Treasure.</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941</v>
      </c>
      <c r="AG13" s="8" t="s">
        <v>21</v>
      </c>
      <c r="AH13" s="8">
        <v>9</v>
      </c>
      <c r="AI13" s="8" t="s">
        <v>964</v>
      </c>
      <c r="AJ13" s="8" t="s">
        <v>637</v>
      </c>
      <c r="AK13" s="8" t="s">
        <v>10</v>
      </c>
      <c r="AL13" s="8" t="s">
        <v>965</v>
      </c>
      <c r="AM13" s="8" t="s">
        <v>142</v>
      </c>
      <c r="AN13" s="8"/>
      <c r="AO13" s="8" t="s">
        <v>811</v>
      </c>
      <c r="AP13" s="8" t="s">
        <v>966</v>
      </c>
      <c r="AQ13" s="8"/>
      <c r="AR13" s="8"/>
      <c r="AS13" s="8">
        <v>2</v>
      </c>
      <c r="AT13" s="8">
        <v>2</v>
      </c>
      <c r="AU13" s="8" t="str">
        <f>LEFT(AO13,2)</f>
        <v>飛行</v>
      </c>
      <c r="AV13" s="8" t="str">
        <f>IF(ISERROR(FIND(" ",AO13)),"",MID(AO13,FIND(" ",AO13)+1,2))</f>
        <v xml:space="preserve"> </v>
      </c>
      <c r="AW13" s="8" t="str">
        <f>IF(LEN(AV13)&gt;1,IF(ISERROR(FIND(" ",AO13,FIND(" ",AO13)+1)),"",MID(AO13,FIND(" ",AO13)+4,2)),"")</f>
        <v/>
      </c>
      <c r="AX13" s="8"/>
      <c r="AY13" s="8" t="str">
        <f>IF(AO13="","",AO13&amp;IF(AP13="","","&amp;br;"&amp;AP13)&amp;IF(AQ13="","","&amp;br;"&amp;AQ13))</f>
        <v>飛行  &amp;br;このクリーチャーが死亡した時、黒ジェムが4個以上ある場合、対戦相手は4点のライフを失い、あなたは4点のライフを得る。</v>
      </c>
      <c r="AZ13" s="25" t="str">
        <f>IF(AJ13="","",VLOOKUP(AJ13,BC:BE,3,FALSE))</f>
        <v>When this creature dies, if there are 4 or more black gems, your opponent loses 4 life and you gain 4 life.</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941</v>
      </c>
      <c r="AG14" s="8" t="s">
        <v>21</v>
      </c>
      <c r="AH14" s="8">
        <v>16</v>
      </c>
      <c r="AI14" s="8" t="s">
        <v>967</v>
      </c>
      <c r="AJ14" s="8" t="s">
        <v>638</v>
      </c>
      <c r="AK14" s="8" t="s">
        <v>10</v>
      </c>
      <c r="AL14" s="8" t="s">
        <v>778</v>
      </c>
      <c r="AM14" s="8" t="s">
        <v>787</v>
      </c>
      <c r="AN14" s="8"/>
      <c r="AO14" s="8" t="s">
        <v>811</v>
      </c>
      <c r="AP14" s="8" t="s">
        <v>968</v>
      </c>
      <c r="AQ14" s="8"/>
      <c r="AR14" s="8"/>
      <c r="AS14" s="8">
        <v>5</v>
      </c>
      <c r="AT14" s="8">
        <v>5</v>
      </c>
      <c r="AU14" s="8" t="str">
        <f>LEFT(AO14,2)</f>
        <v>飛行</v>
      </c>
      <c r="AV14" s="8" t="str">
        <f>IF(ISERROR(FIND(" ",AO14)),"",MID(AO14,FIND(" ",AO14)+1,2))</f>
        <v xml:space="preserve"> </v>
      </c>
      <c r="AW14" s="8" t="str">
        <f>IF(LEN(AV14)&gt;1,IF(ISERROR(FIND(" ",AO14,FIND(" ",AO14)+1)),"",MID(AO14,FIND(" ",AO14)+4,2)),"")</f>
        <v/>
      </c>
      <c r="AX14" s="8"/>
      <c r="AY14" s="8" t="str">
        <f>IF(AO14="","",AO14&amp;IF(AP14="","","&amp;br;"&amp;AP14)&amp;IF(AQ14="","","&amp;br;"&amp;AQ14))</f>
        <v>飛行  &amp;br;このクリーチャーが死亡した時、あなたが2回以上強化された吸血鬼をコントロールしている場合、あなたの墓地からこのクリーチャーをあなたの手札に戻す。これのマナ・コストは3少なくなる。</v>
      </c>
      <c r="AZ14" s="25" t="str">
        <f>IF(AJ14="","",VLOOKUP(AJ14,BC:BE,3,FALSE))</f>
        <v>When this creature dies, if you control a Vampire reinforced 2 or more times, return this creature from your graveyard to your hand. It costs 3 less.</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t="s">
        <v>941</v>
      </c>
      <c r="AG15" s="8" t="s">
        <v>21</v>
      </c>
      <c r="AH15" s="8">
        <v>8</v>
      </c>
      <c r="AI15" s="8" t="s">
        <v>969</v>
      </c>
      <c r="AJ15" s="8" t="s">
        <v>639</v>
      </c>
      <c r="AK15" s="8" t="s">
        <v>10</v>
      </c>
      <c r="AL15" s="8" t="s">
        <v>783</v>
      </c>
      <c r="AM15" s="8" t="s">
        <v>868</v>
      </c>
      <c r="AN15" s="8"/>
      <c r="AO15" s="8" t="s">
        <v>811</v>
      </c>
      <c r="AP15" s="8" t="s">
        <v>970</v>
      </c>
      <c r="AQ15" s="8" t="s">
        <v>971</v>
      </c>
      <c r="AR15" s="8"/>
      <c r="AS15" s="8">
        <v>3</v>
      </c>
      <c r="AT15" s="8">
        <v>3</v>
      </c>
      <c r="AU15" s="8" t="str">
        <f>LEFT(AO15,2)</f>
        <v>飛行</v>
      </c>
      <c r="AV15" s="8" t="str">
        <f>IF(ISERROR(FIND(" ",AO15)),"",MID(AO15,FIND(" ",AO15)+1,2))</f>
        <v xml:space="preserve"> </v>
      </c>
      <c r="AW15" s="8" t="str">
        <f>IF(LEN(AV15)&gt;1,IF(ISERROR(FIND(" ",AO15,FIND(" ",AO15)+1)),"",MID(AO15,FIND(" ",AO15)+4,2)),"")</f>
        <v/>
      </c>
      <c r="AX15" s="8"/>
      <c r="AY15" s="8" t="str">
        <f>IF(AO15="","",AO15&amp;IF(AP15="","","&amp;br;"&amp;AP15)&amp;IF(AQ15="","","&amp;br;"&amp;AQ15))</f>
        <v>飛行  &amp;br;このクリーチャーが戦場に出たとき、対戦相手の手札からクリーチャーでない最後の手札を追放する。&amp;br;このクリーチャーが死亡した時、対戦相手はカードを1枚引く。</v>
      </c>
      <c r="AZ15" s="25" t="str">
        <f>IF(AJ15="","",VLOOKUP(AJ15,BC:BE,3,FALSE))</f>
        <v>When this creature enters the battlefield, exile the last noncreature card from your opponent’s hand.When this creature dies, your opponent draws a card.</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941</v>
      </c>
      <c r="AG16" s="8" t="s">
        <v>21</v>
      </c>
      <c r="AH16" s="8">
        <v>13</v>
      </c>
      <c r="AI16" s="8" t="s">
        <v>972</v>
      </c>
      <c r="AJ16" s="8" t="s">
        <v>640</v>
      </c>
      <c r="AK16" s="8" t="s">
        <v>10</v>
      </c>
      <c r="AL16" s="8" t="s">
        <v>973</v>
      </c>
      <c r="AM16" s="8" t="s">
        <v>868</v>
      </c>
      <c r="AN16" s="8"/>
      <c r="AO16" s="8" t="s">
        <v>974</v>
      </c>
      <c r="AP16" s="8" t="s">
        <v>975</v>
      </c>
      <c r="AQ16" s="8"/>
      <c r="AR16" s="8"/>
      <c r="AS16" s="8">
        <v>4</v>
      </c>
      <c r="AT16" s="8">
        <v>3</v>
      </c>
      <c r="AU16" s="8" t="str">
        <f>LEFT(AO16,2)</f>
        <v>ジェ</v>
      </c>
      <c r="AV16" s="8" t="str">
        <f>IF(ISERROR(FIND(" ",AO16)),"",MID(AO16,FIND(" ",AO16)+1,2))</f>
        <v/>
      </c>
      <c r="AW16" s="8" t="str">
        <f>IF(LEN(AV16)&gt;1,IF(ISERROR(FIND(" ",AO16,FIND(" ",AO16)+1)),"",MID(AO16,FIND(" ",AO16)+4,2)),"")</f>
        <v/>
      </c>
      <c r="AX16" s="8"/>
      <c r="AY16" s="8" t="str">
        <f>IF(AO16="","",AO16&amp;IF(AP16="","","&amp;br;"&amp;AP16)&amp;IF(AQ16="","","&amp;br;"&amp;AQ16))</f>
        <v>ジェム1個を起動する：あなたがコントロールする他の最初のクリーチャーを破壊し、あなたは宝物を2つ見つける。&amp;br;あなたのターン終了時に、あなたが宝物を3つ以上コントロールしている場合、カードを1枚引く。</v>
      </c>
      <c r="AZ16" s="25" t="str">
        <f>IF(AJ16="","",VLOOKUP(AJ16,BC:BE,3,FALSE))</f>
        <v>Activate 1: The first other creature you control is destroyed and you find 2 Treasures.At the end of your turn, if you control more than 3 Treasures, draw a card.</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941</v>
      </c>
      <c r="AG17" s="8" t="s">
        <v>21</v>
      </c>
      <c r="AH17" s="8">
        <v>10</v>
      </c>
      <c r="AI17" s="8" t="s">
        <v>976</v>
      </c>
      <c r="AJ17" s="8" t="s">
        <v>641</v>
      </c>
      <c r="AK17" s="8" t="s">
        <v>10</v>
      </c>
      <c r="AL17" s="8" t="s">
        <v>778</v>
      </c>
      <c r="AM17" s="8" t="s">
        <v>779</v>
      </c>
      <c r="AN17" s="8"/>
      <c r="AO17" s="8" t="s">
        <v>977</v>
      </c>
      <c r="AP17" s="8"/>
      <c r="AQ17" s="8"/>
      <c r="AR17" s="8"/>
      <c r="AS17" s="8">
        <v>2</v>
      </c>
      <c r="AT17" s="8">
        <v>2</v>
      </c>
      <c r="AU17" s="8" t="str">
        <f>LEFT(AO17,2)</f>
        <v>この</v>
      </c>
      <c r="AV17" s="8" t="str">
        <f>IF(ISERROR(FIND(" ",AO17)),"",MID(AO17,FIND(" ",AO17)+1,2))</f>
        <v/>
      </c>
      <c r="AW17" s="8" t="str">
        <f>IF(LEN(AV17)&gt;1,IF(ISERROR(FIND(" ",AO17,FIND(" ",AO17)+1)),"",MID(AO17,FIND(" ",AO17)+4,2)),"")</f>
        <v/>
      </c>
      <c r="AX17" s="8"/>
      <c r="AY17" s="8" t="str">
        <f>IF(AO17="","",AO17&amp;IF(AP17="","","&amp;br;"&amp;AP17)&amp;IF(AQ17="","","&amp;br;"&amp;AQ17))</f>
        <v>このクリーチャーが攻撃するたび、対戦相手は2点のライフを失う。このクリーチャーが少なくとも2回強化されている場合、代わりに対戦相手は4点のライフを失う。</v>
      </c>
      <c r="AZ17" s="25" t="str">
        <f>IF(AJ17="","",VLOOKUP(AJ17,BC:BE,3,FALSE))</f>
        <v>Whenever this creature attacks, your opponent loses 2 life. If this creature is reinforced at least 2 times, your opponent loses 4 life instead.</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941</v>
      </c>
      <c r="AG18" s="8" t="s">
        <v>21</v>
      </c>
      <c r="AH18" s="8">
        <v>7</v>
      </c>
      <c r="AI18" s="8" t="s">
        <v>978</v>
      </c>
      <c r="AJ18" s="8" t="s">
        <v>642</v>
      </c>
      <c r="AK18" s="8" t="s">
        <v>19</v>
      </c>
      <c r="AL18" s="8"/>
      <c r="AM18" s="8"/>
      <c r="AN18" s="8"/>
      <c r="AO18" s="8" t="s">
        <v>979</v>
      </c>
      <c r="AP18" s="8"/>
      <c r="AQ18" s="8"/>
      <c r="AR18" s="8"/>
      <c r="AS18" s="8"/>
      <c r="AT18" s="8"/>
      <c r="AU18" s="8" t="str">
        <f>LEFT(AO18,2)</f>
        <v>対戦</v>
      </c>
      <c r="AV18" s="8" t="str">
        <f>IF(ISERROR(FIND(" ",AO18)),"",MID(AO18,FIND(" ",AO18)+1,2))</f>
        <v/>
      </c>
      <c r="AW18" s="8" t="str">
        <f>IF(LEN(AV18)&gt;1,IF(ISERROR(FIND(" ",AO18,FIND(" ",AO18)+1)),"",MID(AO18,FIND(" ",AO18)+4,2)),"")</f>
        <v/>
      </c>
      <c r="AX18" s="8"/>
      <c r="AY18" s="8" t="str">
        <f>IF(AO18="","",AO18&amp;IF(AP18="","","&amp;br;"&amp;AP18)&amp;IF(AQ18="","","&amp;br;"&amp;AQ18))</f>
        <v>対戦相手は手札からクリーチャーでない最初のカードを捨てる。</v>
      </c>
      <c r="AZ18" s="25" t="str">
        <f>IF(AJ18="","",VLOOKUP(AJ18,BC:BE,3,FALSE))</f>
        <v>The opponent discards the first noncreature card from hand.</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941</v>
      </c>
      <c r="AG19" s="8" t="s">
        <v>21</v>
      </c>
      <c r="AH19" s="8">
        <v>18</v>
      </c>
      <c r="AI19" s="8" t="s">
        <v>980</v>
      </c>
      <c r="AJ19" s="8" t="s">
        <v>643</v>
      </c>
      <c r="AK19" s="8" t="s">
        <v>19</v>
      </c>
      <c r="AL19" s="8"/>
      <c r="AM19" s="8"/>
      <c r="AN19" s="8"/>
      <c r="AO19" s="8" t="s">
        <v>981</v>
      </c>
      <c r="AP19" s="8" t="s">
        <v>982</v>
      </c>
      <c r="AQ19" s="8"/>
      <c r="AR19" s="8"/>
      <c r="AS19" s="8"/>
      <c r="AT19" s="8"/>
      <c r="AU19" s="8" t="str">
        <f>LEFT(AO19,2)</f>
        <v>あな</v>
      </c>
      <c r="AV19" s="8" t="str">
        <f>IF(ISERROR(FIND(" ",AO19)),"",MID(AO19,FIND(" ",AO19)+1,2))</f>
        <v/>
      </c>
      <c r="AW19" s="8" t="str">
        <f>IF(LEN(AV19)&gt;1,IF(ISERROR(FIND(" ",AO19,FIND(" ",AO19)+1)),"",MID(AO19,FIND(" ",AO19)+4,2)),"")</f>
        <v/>
      </c>
      <c r="AX19" s="8"/>
      <c r="AY19" s="8" t="str">
        <f>IF(AO19="","",AO19&amp;IF(AP19="","","&amp;br;"&amp;AP19)&amp;IF(AQ19="","","&amp;br;"&amp;AQ19))</f>
        <v>あなたの墓地から、海賊1体と吸血鬼1体と恐竜1体とマーフォーク1体をあなたの手札に戻す。&amp;br;これにより戻されたカード1枚につきあなたは2点のライフを失い、それらの各カードは3マナを得る。</v>
      </c>
      <c r="AZ19" s="25" t="str">
        <f>IF(AJ19="","",VLOOKUP(AJ19,BC:BE,3,FALSE))</f>
        <v>Return a Pirate, Vampire, Dinosaur and Merfolk from your graveyard to your hand.You lose 2 life for each card returned this way and each card gains 3 mana.</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941</v>
      </c>
      <c r="AG20" s="8" t="s">
        <v>21</v>
      </c>
      <c r="AH20" s="8">
        <v>8</v>
      </c>
      <c r="AI20" s="8" t="s">
        <v>983</v>
      </c>
      <c r="AJ20" s="8" t="s">
        <v>644</v>
      </c>
      <c r="AK20" s="8" t="s">
        <v>19</v>
      </c>
      <c r="AL20" s="8"/>
      <c r="AM20" s="8"/>
      <c r="AN20" s="8"/>
      <c r="AO20" s="8" t="s">
        <v>984</v>
      </c>
      <c r="AP20" s="8"/>
      <c r="AQ20" s="8"/>
      <c r="AR20" s="8"/>
      <c r="AS20" s="8"/>
      <c r="AT20" s="8"/>
      <c r="AU20" s="8" t="str">
        <f>LEFT(AO20,2)</f>
        <v>マー</v>
      </c>
      <c r="AV20" s="8" t="str">
        <f>IF(ISERROR(FIND(" ",AO20)),"",MID(AO20,FIND(" ",AO20)+1,2))</f>
        <v/>
      </c>
      <c r="AW20" s="8" t="str">
        <f>IF(LEN(AV20)&gt;1,IF(ISERROR(FIND(" ",AO20,FIND(" ",AO20)+1)),"",MID(AO20,FIND(" ",AO20)+4,2)),"")</f>
        <v/>
      </c>
      <c r="AX20" s="8"/>
      <c r="AY20" s="8" t="str">
        <f>IF(AO20="","",AO20&amp;IF(AP20="","","&amp;br;"&amp;AP20)&amp;IF(AQ20="","","&amp;br;"&amp;AQ20))</f>
        <v>マーフォークでないクリーチャー1体を対象とし、それを破壊する。</v>
      </c>
      <c r="AZ20" s="25" t="str">
        <f>IF(AJ20="","",VLOOKUP(AJ20,BC:BE,3,FALSE))</f>
        <v>Destroy target non-Merfolk creature.</v>
      </c>
      <c r="BA20" s="31" t="s">
        <v>165</v>
      </c>
      <c r="BB20">
        <v>19</v>
      </c>
      <c r="BC20" t="s">
        <v>583</v>
      </c>
      <c r="BD20" t="s">
        <v>30</v>
      </c>
      <c r="BE20" t="s">
        <v>402</v>
      </c>
    </row>
    <row r="21" spans="1:57" x14ac:dyDescent="0.15">
      <c r="A21" t="str">
        <f t="shared" si="0"/>
        <v>*自暴自棄の漂流者/Desperate Castaways</v>
      </c>
      <c r="B21" t="s">
        <v>165</v>
      </c>
      <c r="C21" t="str">
        <f t="shared" ref="C21" si="1">"*"&amp;R21&amp;"/"&amp;T21</f>
        <v>*自暴自棄の漂流者/Desperate Castaways</v>
      </c>
      <c r="Q21" s="6" t="s">
        <v>34</v>
      </c>
      <c r="R21" s="12" t="str">
        <f>INDEX(AI:AI,W20+1)</f>
        <v>自暴自棄の漂流者</v>
      </c>
      <c r="S21" s="16" t="s">
        <v>35</v>
      </c>
      <c r="T21" s="12" t="str">
        <f>INDEX(AJ:AJ,W20+1)</f>
        <v>Desperate Castaways</v>
      </c>
      <c r="U21" s="16"/>
      <c r="V21" s="17"/>
      <c r="W21" s="9"/>
      <c r="X21" s="6"/>
      <c r="Y21" s="5"/>
      <c r="Z21" s="5"/>
      <c r="AA21" s="30"/>
      <c r="AD21" s="10"/>
      <c r="AE21" s="39">
        <v>20</v>
      </c>
      <c r="AF21" s="24" t="s">
        <v>941</v>
      </c>
      <c r="AG21" s="8" t="s">
        <v>21</v>
      </c>
      <c r="AH21" s="8">
        <v>13</v>
      </c>
      <c r="AI21" s="8" t="s">
        <v>985</v>
      </c>
      <c r="AJ21" s="8" t="s">
        <v>645</v>
      </c>
      <c r="AK21" s="8" t="s">
        <v>20</v>
      </c>
      <c r="AL21" s="8"/>
      <c r="AM21" s="8"/>
      <c r="AN21" s="8"/>
      <c r="AO21" s="8" t="s">
        <v>986</v>
      </c>
      <c r="AP21" s="8" t="s">
        <v>987</v>
      </c>
      <c r="AQ21" s="8"/>
      <c r="AR21" s="8">
        <v>3</v>
      </c>
      <c r="AS21" s="8"/>
      <c r="AT21" s="8"/>
      <c r="AU21" s="8" t="str">
        <f>LEFT(AO21,2)</f>
        <v>対戦</v>
      </c>
      <c r="AV21" s="8" t="str">
        <f>IF(ISERROR(FIND(" ",AO21)),"",MID(AO21,FIND(" ",AO21)+1,2))</f>
        <v/>
      </c>
      <c r="AW21" s="8" t="str">
        <f>IF(LEN(AV21)&gt;1,IF(ISERROR(FIND(" ",AO21,FIND(" ",AO21)+1)),"",MID(AO21,FIND(" ",AO21)+4,2)),"")</f>
        <v/>
      </c>
      <c r="AX21" s="8"/>
      <c r="AY21" s="8" t="str">
        <f>IF(AO21="","",AO21&amp;IF(AP21="","","&amp;br;"&amp;AP21)&amp;IF(AQ21="","","&amp;br;"&amp;AQ21))</f>
        <v>対戦相手がカードを捨てるたび、そのプレイヤーは3点のライフを失う。&amp;br;あなたのターン終了時に、あなたが強襲していた場合、対戦相手はカードを1枚捨てる。</v>
      </c>
      <c r="AZ21" s="25" t="str">
        <f>IF(AJ21="","",VLOOKUP(AJ21,BC:BE,3,FALSE))</f>
        <v>Whenever your opponent discards a card, that player loses 3 life.At the end of your turn, if you Raided, your opponent discards a card.</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黒</v>
      </c>
      <c r="S22" s="18" t="s">
        <v>46</v>
      </c>
      <c r="T22" s="12" t="str">
        <f>INDEX(AG:AG,W20+1)</f>
        <v>コモン</v>
      </c>
      <c r="U22" s="18" t="s">
        <v>36</v>
      </c>
      <c r="V22" s="12">
        <f>INDEX(AH:AH,W20+1)</f>
        <v>8</v>
      </c>
      <c r="W22" s="10"/>
      <c r="X22" s="12" t="str">
        <f>INDEX(AO:AO,W20+1)</f>
        <v>あなたがサポートをコントロールしていない限り、このクリーチャーは攻撃できない。</v>
      </c>
      <c r="Y22" s="5"/>
      <c r="Z22" s="5"/>
      <c r="AA22" s="30"/>
      <c r="AD22" s="10"/>
      <c r="AE22" s="39">
        <v>21</v>
      </c>
      <c r="AF22" s="24" t="s">
        <v>941</v>
      </c>
      <c r="AG22" s="8" t="s">
        <v>22</v>
      </c>
      <c r="AH22" s="8">
        <v>17</v>
      </c>
      <c r="AI22" s="8" t="s">
        <v>988</v>
      </c>
      <c r="AJ22" s="8" t="s">
        <v>646</v>
      </c>
      <c r="AK22" s="8" t="s">
        <v>10</v>
      </c>
      <c r="AL22" s="8" t="s">
        <v>778</v>
      </c>
      <c r="AM22" s="8" t="s">
        <v>16</v>
      </c>
      <c r="AN22" s="8"/>
      <c r="AO22" s="8" t="s">
        <v>989</v>
      </c>
      <c r="AP22" s="8"/>
      <c r="AQ22" s="8"/>
      <c r="AR22" s="8"/>
      <c r="AS22" s="8">
        <v>4</v>
      </c>
      <c r="AT22" s="8">
        <v>4</v>
      </c>
      <c r="AU22" s="8" t="str">
        <f>LEFT(AO22,2)</f>
        <v>この</v>
      </c>
      <c r="AV22" s="8" t="str">
        <f>IF(ISERROR(FIND(" ",AO22)),"",MID(AO22,FIND(" ",AO22)+1,2))</f>
        <v/>
      </c>
      <c r="AW22" s="8" t="str">
        <f>IF(LEN(AV22)&gt;1,IF(ISERROR(FIND(" ",AO22,FIND(" ",AO22)+1)),"",MID(AO22,FIND(" ",AO22)+4,2)),"")</f>
        <v/>
      </c>
      <c r="AX22" s="8"/>
      <c r="AY22" s="8" t="str">
        <f>IF(AO22="","",AO22&amp;IF(AP22="","","&amp;br;"&amp;AP22)&amp;IF(AQ22="","","&amp;br;"&amp;AQ22))</f>
        <v>このクリーチャーが戦場に出たとき、対戦相手はあなたがコントロールする吸血鬼1体につき1点のライフを失う。その後、そのプレイヤーは、それらの吸血鬼が強化された回数1回につき1点のライフを失う。</v>
      </c>
      <c r="AZ22" s="25" t="str">
        <f>IF(AJ22="","",VLOOKUP(AJ22,BC:BE,3,FALSE))</f>
        <v>When this creature enters the battlefield, your opponent loses 1 life for each Vampire you control. Then that player loses 1 life for each time those Vampires were reinforced.</v>
      </c>
      <c r="BA22" s="31" t="s">
        <v>165</v>
      </c>
      <c r="BB22">
        <v>21</v>
      </c>
      <c r="BC22" t="s">
        <v>585</v>
      </c>
      <c r="BD22" t="s">
        <v>30</v>
      </c>
      <c r="BE22" t="s">
        <v>859</v>
      </c>
    </row>
    <row r="23" spans="1:57" x14ac:dyDescent="0.15">
      <c r="A23" t="str">
        <f t="shared" si="0"/>
        <v>|色|黒|レアリティ|コモン|マナコスト|8|</v>
      </c>
      <c r="B23" t="s">
        <v>165</v>
      </c>
      <c r="C23" t="s">
        <v>24</v>
      </c>
      <c r="D23" s="1" t="s">
        <v>5</v>
      </c>
      <c r="E23" t="s">
        <v>24</v>
      </c>
      <c r="F23" t="str">
        <f t="shared" ref="F23:F24" si="8">IF(R22=0,"",R22)</f>
        <v>黒</v>
      </c>
      <c r="G23" t="s">
        <v>24</v>
      </c>
      <c r="H23" s="1" t="s">
        <v>6</v>
      </c>
      <c r="I23" t="s">
        <v>24</v>
      </c>
      <c r="J23" t="str">
        <f t="shared" ref="J23:J24" si="9">IF(T22=0,"",T22)</f>
        <v>コモン</v>
      </c>
      <c r="K23" t="s">
        <v>24</v>
      </c>
      <c r="L23" s="1" t="s">
        <v>8</v>
      </c>
      <c r="M23" t="s">
        <v>24</v>
      </c>
      <c r="N23">
        <f t="shared" ref="N23:N24" si="10">IF(V22=0,"",V22)</f>
        <v>8</v>
      </c>
      <c r="O23" t="s">
        <v>24</v>
      </c>
      <c r="Q23" s="6" t="s">
        <v>37</v>
      </c>
      <c r="R23" s="12" t="str">
        <f>INDEX(AK:AK,W20+1)</f>
        <v>クリーチャー</v>
      </c>
      <c r="S23" s="18" t="s">
        <v>38</v>
      </c>
      <c r="T23" s="12" t="str">
        <f>INDEX(AL:AL,W20+1)</f>
        <v>人間</v>
      </c>
      <c r="U23" s="12" t="str">
        <f>INDEX(AM:AM,W20+1)</f>
        <v>海賊</v>
      </c>
      <c r="V23" s="12">
        <f>INDEX(AN:AN,W20+1)</f>
        <v>0</v>
      </c>
      <c r="W23" s="10"/>
      <c r="X23" s="12" t="str">
        <f>INDEX(AU:AU,W20+1)</f>
        <v>あな</v>
      </c>
      <c r="Y23" s="12" t="str">
        <f>INDEX(AV:AV,W20+1)</f>
        <v/>
      </c>
      <c r="Z23" s="12" t="str">
        <f>INDEX(AW:AW,W20+1)</f>
        <v/>
      </c>
      <c r="AA23" s="12">
        <f>INDEX(AX:AX,W20+1)</f>
        <v>0</v>
      </c>
      <c r="AD23" s="10"/>
      <c r="AE23" s="39">
        <v>22</v>
      </c>
      <c r="AF23" s="24" t="s">
        <v>941</v>
      </c>
      <c r="AG23" s="8" t="s">
        <v>22</v>
      </c>
      <c r="AH23" s="8">
        <v>10</v>
      </c>
      <c r="AI23" s="8" t="s">
        <v>990</v>
      </c>
      <c r="AJ23" s="8" t="s">
        <v>647</v>
      </c>
      <c r="AK23" s="8" t="s">
        <v>10</v>
      </c>
      <c r="AL23" s="8" t="s">
        <v>783</v>
      </c>
      <c r="AM23" s="8" t="s">
        <v>868</v>
      </c>
      <c r="AN23" s="8"/>
      <c r="AO23" s="8" t="s">
        <v>991</v>
      </c>
      <c r="AP23" s="8"/>
      <c r="AQ23" s="8"/>
      <c r="AR23" s="8"/>
      <c r="AS23" s="8">
        <v>2</v>
      </c>
      <c r="AT23" s="8">
        <v>2</v>
      </c>
      <c r="AU23" s="8" t="str">
        <f>LEFT(AO23,2)</f>
        <v>黒ジ</v>
      </c>
      <c r="AV23" s="8" t="str">
        <f>IF(ISERROR(FIND(" ",AO23)),"",MID(AO23,FIND(" ",AO23)+1,2))</f>
        <v/>
      </c>
      <c r="AW23" s="8" t="str">
        <f>IF(LEN(AV23)&gt;1,IF(ISERROR(FIND(" ",AO23,FIND(" ",AO23)+1)),"",MID(AO23,FIND(" ",AO23)+4,2)),"")</f>
        <v/>
      </c>
      <c r="AX23" s="8"/>
      <c r="AY23" s="8" t="str">
        <f>IF(AO23="","",AO23&amp;IF(AP23="","","&amp;br;"&amp;AP23)&amp;IF(AQ23="","","&amp;br;"&amp;AQ23))</f>
        <v>黒ジェム3個を起動する：対戦相手の墓地から最後の2枚のカードを追放する。その後、このクリーチャーは探検1を行う。</v>
      </c>
      <c r="AZ23" s="25" t="str">
        <f>IF(AJ23="","",VLOOKUP(AJ23,BC:BE,3,FALSE))</f>
        <v>Activate 3 Black: Exile the last 2 cards from your opponent’s graveyard. Then this creature Explores 1.</v>
      </c>
      <c r="BA23" s="31" t="s">
        <v>165</v>
      </c>
      <c r="BB23">
        <v>22</v>
      </c>
      <c r="BC23" t="s">
        <v>586</v>
      </c>
      <c r="BD23" t="s">
        <v>30</v>
      </c>
      <c r="BE23" t="s">
        <v>860</v>
      </c>
    </row>
    <row r="24" spans="1:57" x14ac:dyDescent="0.15">
      <c r="A24" t="str">
        <f t="shared" si="0"/>
        <v>|種別|クリーチャー|サブタイプ|人間|海賊||</v>
      </c>
      <c r="B24" t="s">
        <v>165</v>
      </c>
      <c r="C24" t="s">
        <v>24</v>
      </c>
      <c r="D24" s="1" t="s">
        <v>9</v>
      </c>
      <c r="E24" t="s">
        <v>24</v>
      </c>
      <c r="F24" t="str">
        <f t="shared" si="8"/>
        <v>クリーチャー</v>
      </c>
      <c r="G24" t="s">
        <v>24</v>
      </c>
      <c r="H24" s="1" t="s">
        <v>11</v>
      </c>
      <c r="I24" t="s">
        <v>24</v>
      </c>
      <c r="J24" t="str">
        <f t="shared" si="9"/>
        <v>人間</v>
      </c>
      <c r="K24" t="s">
        <v>24</v>
      </c>
      <c r="L24" t="str">
        <f t="shared" ref="L24" si="11">IF(U23=0,"",U23)</f>
        <v>海賊</v>
      </c>
      <c r="M24" t="s">
        <v>24</v>
      </c>
      <c r="N24" t="str">
        <f t="shared" si="10"/>
        <v/>
      </c>
      <c r="O24" t="s">
        <v>24</v>
      </c>
      <c r="Q24" s="6" t="s">
        <v>39</v>
      </c>
      <c r="R24" s="12" t="str">
        <f>INDEX(AY:AY,W20+1)</f>
        <v>あなたがサポートをコントロールしていない限り、このクリーチャーは攻撃できない。</v>
      </c>
      <c r="S24" s="16"/>
      <c r="T24" s="16"/>
      <c r="U24" s="16"/>
      <c r="V24" s="17"/>
      <c r="W24" s="10"/>
      <c r="X24" s="36"/>
      <c r="Y24" s="36"/>
      <c r="Z24" s="36"/>
      <c r="AA24" s="25"/>
      <c r="AD24" s="11"/>
      <c r="AE24" s="39">
        <v>23</v>
      </c>
      <c r="AF24" s="24" t="s">
        <v>941</v>
      </c>
      <c r="AG24" s="8" t="s">
        <v>22</v>
      </c>
      <c r="AH24" s="8">
        <v>10</v>
      </c>
      <c r="AI24" s="8" t="s">
        <v>992</v>
      </c>
      <c r="AJ24" s="8" t="s">
        <v>648</v>
      </c>
      <c r="AK24" s="8" t="s">
        <v>10</v>
      </c>
      <c r="AL24" s="8" t="s">
        <v>783</v>
      </c>
      <c r="AM24" s="8" t="s">
        <v>868</v>
      </c>
      <c r="AN24" s="8"/>
      <c r="AO24" s="8" t="s">
        <v>949</v>
      </c>
      <c r="AP24" s="8" t="s">
        <v>993</v>
      </c>
      <c r="AQ24" s="8"/>
      <c r="AR24" s="8"/>
      <c r="AS24" s="8">
        <v>3</v>
      </c>
      <c r="AT24" s="8">
        <v>2</v>
      </c>
      <c r="AU24" s="8" t="str">
        <f>LEFT(AO24,2)</f>
        <v>威迫</v>
      </c>
      <c r="AV24" s="8" t="str">
        <f>IF(ISERROR(FIND(" ",AO24)),"",MID(AO24,FIND(" ",AO24)+1,2))</f>
        <v xml:space="preserve"> </v>
      </c>
      <c r="AW24" s="8" t="str">
        <f>IF(LEN(AV24)&gt;1,IF(ISERROR(FIND(" ",AO24,FIND(" ",AO24)+1)),"",MID(AO24,FIND(" ",AO24)+4,2)),"")</f>
        <v/>
      </c>
      <c r="AX24" s="8"/>
      <c r="AY24" s="8" t="str">
        <f>IF(AO24="","",AO24&amp;IF(AP24="","","&amp;br;"&amp;AP24)&amp;IF(AQ24="","","&amp;br;"&amp;AQ24))</f>
        <v>威迫  &amp;br;このクリーチャーが攻撃するたび、あなたが他のトークンでない海賊をコントロールしている場合、あなたは3マナを吸収され、威迫を持つ2/2の黒の海賊・トークンを1体生成する。</v>
      </c>
      <c r="AZ24" s="25" t="str">
        <f>IF(AJ24="","",VLOOKUP(AJ24,BC:BE,3,FALSE))</f>
        <v>Whenever this creature attacks, if you control another nontoken Pirate, you are drained of 3 mana and create a 2/2 Black Pirate token with Menace.</v>
      </c>
      <c r="BA24" s="31" t="s">
        <v>165</v>
      </c>
      <c r="BB24">
        <v>23</v>
      </c>
      <c r="BC24" t="s">
        <v>587</v>
      </c>
      <c r="BD24" t="s">
        <v>30</v>
      </c>
      <c r="BE24" t="s">
        <v>861</v>
      </c>
    </row>
    <row r="25" spans="1:57" x14ac:dyDescent="0.15">
      <c r="A25" t="str">
        <f t="shared" si="0"/>
        <v>|テキスト|&gt;|&gt;|&gt;|&gt;|あなたがサポートをコントロールしていない限り、このクリーチャーは攻撃できない。|</v>
      </c>
      <c r="B25" t="s">
        <v>165</v>
      </c>
      <c r="C25" t="s">
        <v>24</v>
      </c>
      <c r="D25" s="1" t="s">
        <v>12</v>
      </c>
      <c r="E25" t="s">
        <v>24</v>
      </c>
      <c r="F25" s="1" t="s">
        <v>4</v>
      </c>
      <c r="G25" t="s">
        <v>24</v>
      </c>
      <c r="H25" s="1" t="s">
        <v>4</v>
      </c>
      <c r="I25" t="s">
        <v>24</v>
      </c>
      <c r="J25" s="1" t="s">
        <v>4</v>
      </c>
      <c r="K25" t="s">
        <v>24</v>
      </c>
      <c r="L25" s="1" t="s">
        <v>4</v>
      </c>
      <c r="M25" t="s">
        <v>24</v>
      </c>
      <c r="N25" t="str">
        <f t="shared" ref="N25" si="12">IF(R24=0,"",R24)</f>
        <v>あなたがサポートをコントロールしていない限り、このクリーチャーは攻撃できない。</v>
      </c>
      <c r="O25" t="s">
        <v>24</v>
      </c>
      <c r="Q25" s="4" t="s">
        <v>40</v>
      </c>
      <c r="R25" s="12" t="str">
        <f>INDEX(AZ:AZ,W20+1)</f>
        <v>This creature can’t attack unless you control a support.</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941</v>
      </c>
      <c r="AG25" s="8" t="s">
        <v>22</v>
      </c>
      <c r="AH25" s="8">
        <v>7</v>
      </c>
      <c r="AI25" s="8" t="s">
        <v>994</v>
      </c>
      <c r="AJ25" s="8" t="s">
        <v>649</v>
      </c>
      <c r="AK25" s="8" t="s">
        <v>19</v>
      </c>
      <c r="AL25" s="8"/>
      <c r="AM25" s="8"/>
      <c r="AN25" s="8"/>
      <c r="AO25" s="8" t="s">
        <v>995</v>
      </c>
      <c r="AP25" s="8" t="s">
        <v>996</v>
      </c>
      <c r="AQ25" s="8"/>
      <c r="AR25" s="8"/>
      <c r="AS25" s="8"/>
      <c r="AT25" s="8"/>
      <c r="AU25" s="8" t="str">
        <f>LEFT(AO25,2)</f>
        <v>クリ</v>
      </c>
      <c r="AV25" s="8" t="str">
        <f>IF(ISERROR(FIND(" ",AO25)),"",MID(AO25,FIND(" ",AO25)+1,2))</f>
        <v/>
      </c>
      <c r="AW25" s="8" t="str">
        <f>IF(LEN(AV25)&gt;1,IF(ISERROR(FIND(" ",AO25,FIND(" ",AO25)+1)),"",MID(AO25,FIND(" ",AO25)+4,2)),"")</f>
        <v/>
      </c>
      <c r="AX25" s="8"/>
      <c r="AY25" s="8" t="str">
        <f>IF(AO25="","",AO25&amp;IF(AP25="","","&amp;br;"&amp;AP25)&amp;IF(AQ25="","","&amp;br;"&amp;AQ25))</f>
        <v>クリーチャー1体を対象とし、それを追放する。&amp;br;対戦相手は2点のライフを失う。あなたは2点のライフを得る。</v>
      </c>
      <c r="AZ25" s="25" t="str">
        <f>IF(AJ25="","",VLOOKUP(AJ25,BC:BE,3,FALSE))</f>
        <v>Exile target creature. Your opponent loses 2 life. You gain 2 life.</v>
      </c>
      <c r="BA25" s="31" t="s">
        <v>165</v>
      </c>
      <c r="BB25">
        <v>24</v>
      </c>
      <c r="BC25" t="s">
        <v>588</v>
      </c>
      <c r="BD25" t="s">
        <v>30</v>
      </c>
      <c r="BE25" t="s">
        <v>407</v>
      </c>
    </row>
    <row r="26" spans="1:57" x14ac:dyDescent="0.15">
      <c r="A26" t="str">
        <f t="shared" si="0"/>
        <v>|英テキスト|&gt;|&gt;|&gt;|&gt;|This creature can’t attack unless you control a support.|</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This creature can’t attack unless you control a support.</v>
      </c>
      <c r="O26" t="s">
        <v>24</v>
      </c>
      <c r="Q26" s="6" t="s">
        <v>41</v>
      </c>
      <c r="R26" s="12" t="str">
        <f>IF(INDEX(AS:AS,W20+1)="",0,INDEX(AS:AS,W20+1)&amp;"/"&amp;INDEX(AT:AT,W20+1))</f>
        <v>4/4</v>
      </c>
      <c r="S26" s="16"/>
      <c r="T26" s="16"/>
      <c r="U26" s="16"/>
      <c r="V26" s="17"/>
      <c r="W26" s="10"/>
      <c r="X26" s="6"/>
      <c r="Y26" s="5"/>
      <c r="Z26" s="5"/>
      <c r="AA26" s="30"/>
      <c r="AE26" s="39">
        <v>25</v>
      </c>
      <c r="AF26" s="24" t="s">
        <v>941</v>
      </c>
      <c r="AG26" s="8" t="s">
        <v>22</v>
      </c>
      <c r="AH26" s="8">
        <v>19</v>
      </c>
      <c r="AI26" s="8" t="s">
        <v>997</v>
      </c>
      <c r="AJ26" s="8" t="s">
        <v>650</v>
      </c>
      <c r="AK26" s="8" t="s">
        <v>20</v>
      </c>
      <c r="AL26" s="8"/>
      <c r="AM26" s="8"/>
      <c r="AN26" s="8"/>
      <c r="AO26" s="8" t="s">
        <v>998</v>
      </c>
      <c r="AP26" s="8" t="s">
        <v>999</v>
      </c>
      <c r="AQ26" s="8"/>
      <c r="AR26" s="8">
        <v>2</v>
      </c>
      <c r="AS26" s="8"/>
      <c r="AT26" s="8"/>
      <c r="AU26" s="8" t="str">
        <f>LEFT(AO26,2)</f>
        <v>対戦</v>
      </c>
      <c r="AV26" s="8" t="str">
        <f>IF(ISERROR(FIND(" ",AO26)),"",MID(AO26,FIND(" ",AO26)+1,2))</f>
        <v/>
      </c>
      <c r="AW26" s="8" t="str">
        <f>IF(LEN(AV26)&gt;1,IF(ISERROR(FIND(" ",AO26,FIND(" ",AO26)+1)),"",MID(AO26,FIND(" ",AO26)+4,2)),"")</f>
        <v/>
      </c>
      <c r="AX26" s="8"/>
      <c r="AY26" s="8" t="str">
        <f>IF(AO26="","",AO26&amp;IF(AP26="","","&amp;br;"&amp;AP26)&amp;IF(AQ26="","","&amp;br;"&amp;AQ26))</f>
        <v>対戦相手がコントロールするクリーチャーが死亡するたび、宝物を1つ見つける。&amp;br;あなたのターン開始時に、あなたが宝物を3つ以上コントロールしている場合、あなたの手札のすべてのカードは1マナを得る。</v>
      </c>
      <c r="AZ26" s="25" t="str">
        <f>IF(AJ26="","",VLOOKUP(AJ26,BC:BE,3,FALSE))</f>
        <v>Whenever a creature your opponent controls dies, find a Treasure. At the beginning of your turn, if you control 3 or more treasures, all cards in your hand gains 1 mana.</v>
      </c>
      <c r="BA26" s="31" t="s">
        <v>165</v>
      </c>
      <c r="BB26">
        <v>25</v>
      </c>
      <c r="BC26" t="s">
        <v>589</v>
      </c>
      <c r="BD26" t="s">
        <v>30</v>
      </c>
      <c r="BE26" t="s">
        <v>408</v>
      </c>
    </row>
    <row r="27" spans="1:57" x14ac:dyDescent="0.15">
      <c r="A27" t="str">
        <f>CONCATENATE(C27,D27,E27,F27,G27,H27,I27,J27,K27,L27,M27,N27,O27,P27)</f>
        <v>|PT|&gt;|4/4|シールド数|&gt;||</v>
      </c>
      <c r="B27" t="s">
        <v>165</v>
      </c>
      <c r="C27" t="s">
        <v>24</v>
      </c>
      <c r="D27" t="s">
        <v>13</v>
      </c>
      <c r="E27" t="s">
        <v>24</v>
      </c>
      <c r="F27" t="s">
        <v>4</v>
      </c>
      <c r="G27" t="s">
        <v>24</v>
      </c>
      <c r="H27" t="str">
        <f t="shared" ref="H27" si="14">IF(R26=0,"",R26)</f>
        <v>4/4</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t="s">
        <v>941</v>
      </c>
      <c r="AG27" s="8" t="s">
        <v>22</v>
      </c>
      <c r="AH27" s="8">
        <v>10</v>
      </c>
      <c r="AI27" s="8" t="s">
        <v>1000</v>
      </c>
      <c r="AJ27" s="8" t="s">
        <v>651</v>
      </c>
      <c r="AK27" s="8" t="s">
        <v>20</v>
      </c>
      <c r="AL27" s="8"/>
      <c r="AM27" s="8"/>
      <c r="AN27" s="8"/>
      <c r="AO27" s="8" t="s">
        <v>1001</v>
      </c>
      <c r="AP27" s="8" t="s">
        <v>1002</v>
      </c>
      <c r="AQ27" s="8"/>
      <c r="AR27" s="8">
        <v>3</v>
      </c>
      <c r="AS27" s="8"/>
      <c r="AT27" s="8"/>
      <c r="AU27" s="8" t="str">
        <f>LEFT(AO27,2)</f>
        <v>青ジ</v>
      </c>
      <c r="AV27" s="8" t="str">
        <f>IF(ISERROR(FIND(" ",AO27)),"",MID(AO27,FIND(" ",AO27)+1,2))</f>
        <v/>
      </c>
      <c r="AW27" s="8" t="str">
        <f>IF(LEN(AV27)&gt;1,IF(ISERROR(FIND(" ",AO27,FIND(" ",AO27)+1)),"",MID(AO27,FIND(" ",AO27)+4,2)),"")</f>
        <v/>
      </c>
      <c r="AX27" s="8"/>
      <c r="AY27" s="8" t="str">
        <f>IF(AO27="","",AO27&amp;IF(AP27="","","&amp;br;"&amp;AP27)&amp;IF(AQ27="","","&amp;br;"&amp;AQ27))</f>
        <v>青ジェム3個に罠をかける：カードを1枚引く。このサポートは1シールドを失う。&amp;br;赤ジェム3個に罠をかける：対戦相手は3点のライフを失う。このサポートは1シールドを失う。</v>
      </c>
      <c r="AZ27" s="25" t="str">
        <f>IF(AJ27="","",VLOOKUP(AJ27,BC:BE,3,FALSE))</f>
        <v>Trap 3 Blue: Draw a card. This support loses 1 Shield.Trap 3 Red: Your opponent loses 3 life. This support loses 1 Shield.</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t="s">
        <v>941</v>
      </c>
      <c r="AG28" s="8" t="s">
        <v>23</v>
      </c>
      <c r="AH28" s="8">
        <v>16</v>
      </c>
      <c r="AI28" s="8" t="s">
        <v>1003</v>
      </c>
      <c r="AJ28" s="8" t="s">
        <v>652</v>
      </c>
      <c r="AK28" s="8" t="s">
        <v>10</v>
      </c>
      <c r="AL28" s="8" t="s">
        <v>973</v>
      </c>
      <c r="AM28" s="8" t="s">
        <v>868</v>
      </c>
      <c r="AN28" s="8" t="s">
        <v>15</v>
      </c>
      <c r="AO28" s="8" t="s">
        <v>1004</v>
      </c>
      <c r="AP28" s="8" t="s">
        <v>1005</v>
      </c>
      <c r="AQ28" s="8"/>
      <c r="AR28" s="8"/>
      <c r="AS28" s="8">
        <v>4</v>
      </c>
      <c r="AT28" s="8">
        <v>4</v>
      </c>
      <c r="AU28" s="8" t="str">
        <f>LEFT(AO28,2)</f>
        <v>威迫</v>
      </c>
      <c r="AV28" s="8" t="str">
        <f>IF(ISERROR(FIND(" ",AO28)),"",MID(AO28,FIND(" ",AO28)+1,2))</f>
        <v>接死</v>
      </c>
      <c r="AW28" s="8" t="str">
        <f>IF(LEN(AV28)&gt;1,IF(ISERROR(FIND(" ",AO28,FIND(" ",AO28)+1)),"",MID(AO28,FIND(" ",AO28)+4,2)),"")</f>
        <v/>
      </c>
      <c r="AX28" s="8"/>
      <c r="AY28" s="8" t="str">
        <f>IF(AO28="","",AO28&amp;IF(AP28="","","&amp;br;"&amp;AP28)&amp;IF(AQ28="","","&amp;br;"&amp;AQ28))</f>
        <v>威迫 接死 &amp;br;このクリーチャーが戦場に出たとき、あなたはX点のライフを失い、対戦相手はXの2倍の点数のライフを失う。Xは黒ジェムの総数に等しい。</v>
      </c>
      <c r="AZ28" s="25" t="str">
        <f>IF(AJ28="","",VLOOKUP(AJ28,BC:BE,3,FALSE))</f>
        <v>When this creature enters the battlefield, you lose X life and your opponent loses X life times 2, where X is the number of black gems.</v>
      </c>
      <c r="BA28" s="31" t="s">
        <v>165</v>
      </c>
      <c r="BB28">
        <v>27</v>
      </c>
      <c r="BC28" t="s">
        <v>591</v>
      </c>
      <c r="BD28" t="s">
        <v>30</v>
      </c>
      <c r="BE28" t="s">
        <v>410</v>
      </c>
    </row>
    <row r="29" spans="1:57" x14ac:dyDescent="0.15">
      <c r="A29" t="str">
        <f t="shared" si="0"/>
        <v>*情報</v>
      </c>
      <c r="B29" t="s">
        <v>165</v>
      </c>
      <c r="C29" t="s">
        <v>865</v>
      </c>
      <c r="R29"/>
      <c r="S29"/>
      <c r="T29"/>
      <c r="U29"/>
      <c r="V29"/>
      <c r="AE29" s="39">
        <v>28</v>
      </c>
      <c r="AF29" s="24" t="s">
        <v>941</v>
      </c>
      <c r="AG29" s="8" t="s">
        <v>23</v>
      </c>
      <c r="AH29" s="8">
        <v>19</v>
      </c>
      <c r="AI29" s="8" t="s">
        <v>1006</v>
      </c>
      <c r="AJ29" s="8" t="s">
        <v>653</v>
      </c>
      <c r="AK29" s="8" t="s">
        <v>10</v>
      </c>
      <c r="AL29" s="8" t="s">
        <v>778</v>
      </c>
      <c r="AM29" s="8" t="s">
        <v>787</v>
      </c>
      <c r="AN29" s="8"/>
      <c r="AO29" s="8" t="s">
        <v>1007</v>
      </c>
      <c r="AP29" s="8"/>
      <c r="AQ29" s="8"/>
      <c r="AR29" s="8"/>
      <c r="AS29" s="8">
        <v>5</v>
      </c>
      <c r="AT29" s="8">
        <v>5</v>
      </c>
      <c r="AU29" s="8" t="str">
        <f>LEFT(AO29,2)</f>
        <v>この</v>
      </c>
      <c r="AV29" s="8" t="str">
        <f>IF(ISERROR(FIND(" ",AO29)),"",MID(AO29,FIND(" ",AO29)+1,2))</f>
        <v/>
      </c>
      <c r="AW29" s="8" t="str">
        <f>IF(LEN(AV29)&gt;1,IF(ISERROR(FIND(" ",AO29,FIND(" ",AO29)+1)),"",MID(AO29,FIND(" ",AO29)+4,2)),"")</f>
        <v/>
      </c>
      <c r="AX29" s="8"/>
      <c r="AY29" s="8" t="str">
        <f>IF(AO29="","",AO29&amp;IF(AP29="","","&amp;br;"&amp;AP29)&amp;IF(AQ29="","","&amp;br;"&amp;AQ29))</f>
        <v>このクリーチャーが攻撃するたび、対戦相手はX点のライフを失い、あなたはX点のライフを得る。Xはあなたの吸血鬼が強化された回数に等しい。</v>
      </c>
      <c r="AZ29" s="25" t="str">
        <f>IF(AJ29="","",VLOOKUP(AJ29,BC:BE,3,FALSE))</f>
        <v>Whenever this creature attacks, your opponent loses X life and you gain X life, where X is the number of times your Vampires have been reinforced.</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t="s">
        <v>941</v>
      </c>
      <c r="AG30" s="8" t="s">
        <v>23</v>
      </c>
      <c r="AH30" s="8">
        <v>9</v>
      </c>
      <c r="AI30" s="8" t="s">
        <v>1008</v>
      </c>
      <c r="AJ30" s="8" t="s">
        <v>654</v>
      </c>
      <c r="AK30" s="8" t="s">
        <v>20</v>
      </c>
      <c r="AL30" s="8"/>
      <c r="AM30" s="8"/>
      <c r="AN30" s="8"/>
      <c r="AO30" s="8" t="s">
        <v>1009</v>
      </c>
      <c r="AP30" s="8" t="s">
        <v>1010</v>
      </c>
      <c r="AQ30" s="8"/>
      <c r="AR30" s="8">
        <v>4</v>
      </c>
      <c r="AS30" s="8"/>
      <c r="AT30" s="8"/>
      <c r="AU30" s="8" t="str">
        <f>LEFT(AO30,2)</f>
        <v>ジェ</v>
      </c>
      <c r="AV30" s="8" t="str">
        <f>IF(ISERROR(FIND(" ",AO30)),"",MID(AO30,FIND(" ",AO30)+1,2))</f>
        <v/>
      </c>
      <c r="AW30" s="8" t="str">
        <f>IF(LEN(AV30)&gt;1,IF(ISERROR(FIND(" ",AO30,FIND(" ",AO30)+1)),"",MID(AO30,FIND(" ",AO30)+4,2)),"")</f>
        <v/>
      </c>
      <c r="AX30" s="8"/>
      <c r="AY30" s="8" t="str">
        <f>IF(AO30="","",AO30&amp;IF(AP30="","","&amp;br;"&amp;AP30)&amp;IF(AQ30="","","&amp;br;"&amp;AQ30))</f>
        <v>ジェム2個を起動する：5点のライフを失い、カードを2枚引く。&amp;br;あなたのターン終了時に、このゲームであなたが20点以上のライフを失っていた場合、このサポートを変身させる。</v>
      </c>
      <c r="AZ30" s="25" t="str">
        <f>IF(AJ30="","",VLOOKUP(AJ30,BC:BE,3,FALSE))</f>
        <v>Activate 2: Lose 5 life and draw 2 cards.At the end of your turn, if you lost 20 or more life this game, transform this support.</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t="s">
        <v>941</v>
      </c>
      <c r="AG31" s="8" t="s">
        <v>23</v>
      </c>
      <c r="AH31" s="8">
        <v>0</v>
      </c>
      <c r="AI31" s="8" t="s">
        <v>1011</v>
      </c>
      <c r="AJ31" s="8" t="s">
        <v>655</v>
      </c>
      <c r="AK31" s="8" t="s">
        <v>20</v>
      </c>
      <c r="AL31" s="8" t="s">
        <v>938</v>
      </c>
      <c r="AM31" s="8"/>
      <c r="AN31" s="8"/>
      <c r="AO31" s="8" t="s">
        <v>1012</v>
      </c>
      <c r="AP31" s="8" t="s">
        <v>1013</v>
      </c>
      <c r="AQ31" s="8"/>
      <c r="AR31" s="8">
        <v>4</v>
      </c>
      <c r="AS31" s="8"/>
      <c r="AT31" s="8"/>
      <c r="AU31" s="8" t="str">
        <f>LEFT(AO31,2)</f>
        <v>あな</v>
      </c>
      <c r="AV31" s="8" t="str">
        <f>IF(ISERROR(FIND(" ",AO31)),"",MID(AO31,FIND(" ",AO31)+1,2))</f>
        <v/>
      </c>
      <c r="AW31" s="8" t="str">
        <f>IF(LEN(AV31)&gt;1,IF(ISERROR(FIND(" ",AO31,FIND(" ",AO31)+1)),"",MID(AO31,FIND(" ",AO31)+4,2)),"")</f>
        <v/>
      </c>
      <c r="AX31" s="8"/>
      <c r="AY31" s="8" t="str">
        <f>IF(AO31="","",AO31&amp;IF(AP31="","","&amp;br;"&amp;AP31)&amp;IF(AQ31="","","&amp;br;"&amp;AQ31))</f>
        <v>あなたのターン開始時に、ジェム2個を黒に変換する。&amp;br;黒ジェム1個を起動する：あなたがコントロールする最後のクリーチャーを破壊し、それのタフネスの2倍に等しい点数のライフを得る。</v>
      </c>
      <c r="AZ31" s="25" t="str">
        <f>IF(AJ31="","",VLOOKUP(AJ31,BC:BE,3,FALSE))</f>
        <v>At the begining of your turn convert 2 gems to black. Activate 1 Black:Destroy the last creature you control and gain life equal to its toughness times 2.</v>
      </c>
      <c r="BA31" s="31" t="s">
        <v>165</v>
      </c>
      <c r="BB31">
        <v>30</v>
      </c>
      <c r="BC31" t="s">
        <v>594</v>
      </c>
      <c r="BD31" t="s">
        <v>30</v>
      </c>
      <c r="BE31" t="s">
        <v>413</v>
      </c>
    </row>
    <row r="32" spans="1:57" x14ac:dyDescent="0.15">
      <c r="A32" t="str">
        <f t="shared" si="0"/>
        <v>&amp;br;</v>
      </c>
      <c r="B32" t="s">
        <v>165</v>
      </c>
      <c r="C32" t="s">
        <v>1</v>
      </c>
      <c r="R32"/>
      <c r="S32"/>
      <c r="T32"/>
      <c r="U32"/>
      <c r="V32"/>
      <c r="AE32" s="39">
        <v>31</v>
      </c>
      <c r="AF32" s="24"/>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f t="shared" ref="AF34:AF51" si="16">AF33</f>
        <v>0</v>
      </c>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f t="shared" si="16"/>
        <v>0</v>
      </c>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*凶兆艦隊の貯め込み屋/Dire Fleet Hoarder</v>
      </c>
      <c r="B36" t="s">
        <v>165</v>
      </c>
      <c r="C36" t="str">
        <f t="shared" ref="C36" si="17">"*"&amp;R36&amp;"/"&amp;T36</f>
        <v>*凶兆艦隊の貯め込み屋/Dire Fleet Hoarder</v>
      </c>
      <c r="Q36" s="6" t="s">
        <v>34</v>
      </c>
      <c r="R36" s="12" t="str">
        <f>INDEX(AI:AI,W35+1)</f>
        <v>凶兆艦隊の貯め込み屋</v>
      </c>
      <c r="S36" s="16" t="s">
        <v>35</v>
      </c>
      <c r="T36" s="12" t="str">
        <f>INDEX(AJ:AJ,W35+1)</f>
        <v>Dire Fleet Hoarder</v>
      </c>
      <c r="U36" s="16"/>
      <c r="V36" s="17"/>
      <c r="W36" s="9"/>
      <c r="X36" s="6"/>
      <c r="Y36" s="5"/>
      <c r="Z36" s="5"/>
      <c r="AA36" s="30"/>
      <c r="AE36" s="39">
        <v>35</v>
      </c>
      <c r="AF36" s="24">
        <f t="shared" si="16"/>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黒</v>
      </c>
      <c r="S37" s="18" t="s">
        <v>46</v>
      </c>
      <c r="T37" s="12" t="str">
        <f>INDEX(AG:AG,W35+1)</f>
        <v>コモン</v>
      </c>
      <c r="U37" s="18" t="s">
        <v>36</v>
      </c>
      <c r="V37" s="12">
        <f>INDEX(AH:AH,W35+1)</f>
        <v>9</v>
      </c>
      <c r="W37" s="10"/>
      <c r="X37" s="12" t="str">
        <f>INDEX(AO:AO,W35+1)</f>
        <v>このクリーチャーが死亡した時、宝物を1つ見つける。</v>
      </c>
      <c r="Y37" s="5"/>
      <c r="Z37" s="5"/>
      <c r="AA37" s="30"/>
      <c r="AE37" s="39">
        <v>36</v>
      </c>
      <c r="AF37" s="24">
        <f t="shared" si="16"/>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|色|黒|レアリティ|コモン|マナコスト|9|</v>
      </c>
      <c r="B38" t="s">
        <v>165</v>
      </c>
      <c r="C38" t="s">
        <v>24</v>
      </c>
      <c r="D38" s="1" t="s">
        <v>5</v>
      </c>
      <c r="E38" t="s">
        <v>24</v>
      </c>
      <c r="F38" t="str">
        <f t="shared" ref="F38:F39" si="24">IF(R37=0,"",R37)</f>
        <v>黒</v>
      </c>
      <c r="G38" t="s">
        <v>24</v>
      </c>
      <c r="H38" s="1" t="s">
        <v>6</v>
      </c>
      <c r="I38" t="s">
        <v>24</v>
      </c>
      <c r="J38" t="str">
        <f t="shared" ref="J38:J39" si="25">IF(T37=0,"",T37)</f>
        <v>コモン</v>
      </c>
      <c r="K38" t="s">
        <v>24</v>
      </c>
      <c r="L38" s="1" t="s">
        <v>8</v>
      </c>
      <c r="M38" t="s">
        <v>24</v>
      </c>
      <c r="N38">
        <f t="shared" ref="N38:N39" si="26">IF(V37=0,"",V37)</f>
        <v>9</v>
      </c>
      <c r="O38" t="s">
        <v>24</v>
      </c>
      <c r="Q38" s="6" t="s">
        <v>37</v>
      </c>
      <c r="R38" s="12" t="str">
        <f>INDEX(AK:AK,W35+1)</f>
        <v>クリーチャー</v>
      </c>
      <c r="S38" s="18" t="s">
        <v>38</v>
      </c>
      <c r="T38" s="12" t="str">
        <f>INDEX(AL:AL,W35+1)</f>
        <v>人間</v>
      </c>
      <c r="U38" s="12" t="str">
        <f>INDEX(AM:AM,W35+1)</f>
        <v>海賊</v>
      </c>
      <c r="V38" s="12">
        <f>INDEX(AN:AN,W35+1)</f>
        <v>0</v>
      </c>
      <c r="W38" s="10"/>
      <c r="X38" s="12" t="str">
        <f>INDEX(AU:AU,W35+1)</f>
        <v>この</v>
      </c>
      <c r="Y38" s="12" t="str">
        <f>INDEX(AV:AV,W35+1)</f>
        <v/>
      </c>
      <c r="Z38" s="12" t="str">
        <f>INDEX(AW:AW,W35+1)</f>
        <v/>
      </c>
      <c r="AA38" s="12">
        <f>INDEX(AX:AX,W35+1)</f>
        <v>0</v>
      </c>
      <c r="AE38" s="39">
        <v>37</v>
      </c>
      <c r="AF38" s="24">
        <f t="shared" si="16"/>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|種別|クリーチャー|サブタイプ|人間|海賊||</v>
      </c>
      <c r="B39" t="s">
        <v>165</v>
      </c>
      <c r="C39" t="s">
        <v>24</v>
      </c>
      <c r="D39" s="1" t="s">
        <v>9</v>
      </c>
      <c r="E39" t="s">
        <v>24</v>
      </c>
      <c r="F39" t="str">
        <f t="shared" si="24"/>
        <v>クリーチャー</v>
      </c>
      <c r="G39" t="s">
        <v>24</v>
      </c>
      <c r="H39" s="1" t="s">
        <v>11</v>
      </c>
      <c r="I39" t="s">
        <v>24</v>
      </c>
      <c r="J39" t="str">
        <f t="shared" si="25"/>
        <v>人間</v>
      </c>
      <c r="K39" t="s">
        <v>24</v>
      </c>
      <c r="L39" t="str">
        <f t="shared" ref="L39" si="27">IF(U38=0,"",U38)</f>
        <v>海賊</v>
      </c>
      <c r="M39" t="s">
        <v>24</v>
      </c>
      <c r="N39" t="str">
        <f t="shared" si="26"/>
        <v/>
      </c>
      <c r="O39" t="s">
        <v>24</v>
      </c>
      <c r="Q39" s="6" t="s">
        <v>39</v>
      </c>
      <c r="R39" s="12" t="str">
        <f>INDEX(AY:AY,W35+1)</f>
        <v>このクリーチャーが死亡した時、宝物を1つ見つける。</v>
      </c>
      <c r="S39" s="16"/>
      <c r="T39" s="16"/>
      <c r="U39" s="16"/>
      <c r="V39" s="17"/>
      <c r="W39" s="10"/>
      <c r="X39" s="36"/>
      <c r="Y39" s="36"/>
      <c r="Z39" s="36"/>
      <c r="AA39" s="25"/>
      <c r="AE39" s="39">
        <v>38</v>
      </c>
      <c r="AF39" s="24">
        <f t="shared" si="16"/>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|テキスト|&gt;|&gt;|&gt;|&gt;|このクリーチャーが死亡した時、宝物を1つ見つける。|</v>
      </c>
      <c r="B40" t="s">
        <v>165</v>
      </c>
      <c r="C40" t="s">
        <v>24</v>
      </c>
      <c r="D40" s="1" t="s">
        <v>12</v>
      </c>
      <c r="E40" t="s">
        <v>24</v>
      </c>
      <c r="F40" s="1" t="s">
        <v>4</v>
      </c>
      <c r="G40" t="s">
        <v>24</v>
      </c>
      <c r="H40" s="1" t="s">
        <v>4</v>
      </c>
      <c r="I40" t="s">
        <v>24</v>
      </c>
      <c r="J40" s="1" t="s">
        <v>4</v>
      </c>
      <c r="K40" t="s">
        <v>24</v>
      </c>
      <c r="L40" s="1" t="s">
        <v>4</v>
      </c>
      <c r="M40" t="s">
        <v>24</v>
      </c>
      <c r="N40" t="str">
        <f t="shared" ref="N40" si="28">IF(R39=0,"",R39)</f>
        <v>このクリーチャーが死亡した時、宝物を1つ見つける。</v>
      </c>
      <c r="O40" t="s">
        <v>24</v>
      </c>
      <c r="Q40" s="4" t="s">
        <v>40</v>
      </c>
      <c r="R40" s="12" t="str">
        <f>INDEX(AZ:AZ,W35+1)</f>
        <v>When this creature dies, find a Treasure.</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6"/>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|英テキスト|&gt;|&gt;|&gt;|&gt;|When this creature dies, find a Treasure.|</v>
      </c>
      <c r="B41" t="s">
        <v>165</v>
      </c>
      <c r="C41" t="s">
        <v>24</v>
      </c>
      <c r="D41" s="1" t="s">
        <v>26</v>
      </c>
      <c r="E41" t="s">
        <v>24</v>
      </c>
      <c r="F41" s="1" t="s">
        <v>4</v>
      </c>
      <c r="G41" t="s">
        <v>24</v>
      </c>
      <c r="H41" s="1" t="s">
        <v>4</v>
      </c>
      <c r="I41" t="s">
        <v>24</v>
      </c>
      <c r="J41" s="1" t="s">
        <v>4</v>
      </c>
      <c r="K41" t="s">
        <v>24</v>
      </c>
      <c r="L41" s="1" t="s">
        <v>4</v>
      </c>
      <c r="M41" t="s">
        <v>24</v>
      </c>
      <c r="N41" t="str">
        <f>IF(T40="","",T40&amp;"&amp;br;")&amp;IF(R40=0,"",R40)</f>
        <v>When this creature dies, find a Treasure.</v>
      </c>
      <c r="O41" t="s">
        <v>24</v>
      </c>
      <c r="Q41" s="6" t="s">
        <v>41</v>
      </c>
      <c r="R41" s="12" t="str">
        <f>IF(INDEX(AS:AS,W35+1)="",0,INDEX(AS:AS,W35+1)&amp;"/"&amp;INDEX(AT:AT,W35+1))</f>
        <v>3/2</v>
      </c>
      <c r="S41" s="16"/>
      <c r="T41" s="16"/>
      <c r="U41" s="16"/>
      <c r="V41" s="17"/>
      <c r="W41" s="10"/>
      <c r="X41" s="6"/>
      <c r="Y41" s="5"/>
      <c r="Z41" s="5"/>
      <c r="AA41" s="30"/>
      <c r="AE41" s="39">
        <v>40</v>
      </c>
      <c r="AF41" s="24">
        <f t="shared" si="16"/>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|PT|&gt;|3/2|シールド数|&gt;||</v>
      </c>
      <c r="B42" t="s">
        <v>165</v>
      </c>
      <c r="C42" t="s">
        <v>24</v>
      </c>
      <c r="D42" t="s">
        <v>13</v>
      </c>
      <c r="E42" t="s">
        <v>24</v>
      </c>
      <c r="F42" t="s">
        <v>4</v>
      </c>
      <c r="G42" t="s">
        <v>24</v>
      </c>
      <c r="H42" t="str">
        <f t="shared" ref="H42" si="29">IF(R41=0,"",R41)</f>
        <v>3/2</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f t="shared" si="16"/>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6"/>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6"/>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6"/>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6"/>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6"/>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6"/>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6"/>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6"/>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*凶兆艦隊の侵入者/Dire Fleet Interloper</v>
      </c>
      <c r="B51" t="s">
        <v>165</v>
      </c>
      <c r="C51" t="str">
        <f t="shared" ref="C51" si="31">"*"&amp;R51&amp;"/"&amp;T51</f>
        <v>*凶兆艦隊の侵入者/Dire Fleet Interloper</v>
      </c>
      <c r="Q51" s="6" t="s">
        <v>34</v>
      </c>
      <c r="R51" s="12" t="str">
        <f>INDEX(AI:AI,W50+1)</f>
        <v>凶兆艦隊の侵入者</v>
      </c>
      <c r="S51" s="16" t="s">
        <v>35</v>
      </c>
      <c r="T51" s="12" t="str">
        <f>INDEX(AJ:AJ,W50+1)</f>
        <v>Dire Fleet Interloper</v>
      </c>
      <c r="U51" s="16"/>
      <c r="V51" s="17"/>
      <c r="W51" s="9"/>
      <c r="X51" s="6"/>
      <c r="Y51" s="5"/>
      <c r="Z51" s="5"/>
      <c r="AA51" s="30"/>
      <c r="AE51" s="40">
        <v>50</v>
      </c>
      <c r="AF51" s="26">
        <f t="shared" si="16"/>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黒</v>
      </c>
      <c r="S52" s="18" t="s">
        <v>46</v>
      </c>
      <c r="T52" s="12" t="str">
        <f>INDEX(AG:AG,W50+1)</f>
        <v>コモン</v>
      </c>
      <c r="U52" s="18" t="s">
        <v>36</v>
      </c>
      <c r="V52" s="12">
        <f>INDEX(AH:AH,W50+1)</f>
        <v>15</v>
      </c>
      <c r="W52" s="10"/>
      <c r="X52" s="12" t="str">
        <f>INDEX(AO:AO,W50+1)</f>
        <v xml:space="preserve">威迫  </v>
      </c>
      <c r="Y52" s="5"/>
      <c r="Z52" s="5"/>
      <c r="AA52" s="30"/>
      <c r="BA52" s="31" t="s">
        <v>165</v>
      </c>
      <c r="BB52">
        <v>51</v>
      </c>
      <c r="BC52" t="s">
        <v>615</v>
      </c>
      <c r="BD52" t="s">
        <v>30</v>
      </c>
      <c r="BE52" t="s">
        <v>434</v>
      </c>
    </row>
    <row r="53" spans="1:57" x14ac:dyDescent="0.15">
      <c r="A53" t="str">
        <f t="shared" si="0"/>
        <v>|色|黒|レアリティ|コモン|マナコスト|15|</v>
      </c>
      <c r="B53" t="s">
        <v>165</v>
      </c>
      <c r="C53" t="s">
        <v>24</v>
      </c>
      <c r="D53" s="1" t="s">
        <v>5</v>
      </c>
      <c r="E53" t="s">
        <v>24</v>
      </c>
      <c r="F53" t="str">
        <f t="shared" ref="F53:F54" si="38">IF(R52=0,"",R52)</f>
        <v>黒</v>
      </c>
      <c r="G53" t="s">
        <v>24</v>
      </c>
      <c r="H53" s="1" t="s">
        <v>6</v>
      </c>
      <c r="I53" t="s">
        <v>24</v>
      </c>
      <c r="J53" t="str">
        <f t="shared" ref="J53:J54" si="39">IF(T52=0,"",T52)</f>
        <v>コモン</v>
      </c>
      <c r="K53" t="s">
        <v>24</v>
      </c>
      <c r="L53" s="1" t="s">
        <v>8</v>
      </c>
      <c r="M53" t="s">
        <v>24</v>
      </c>
      <c r="N53">
        <f t="shared" ref="N53:N54" si="40">IF(V52=0,"",V52)</f>
        <v>15</v>
      </c>
      <c r="O53" t="s">
        <v>24</v>
      </c>
      <c r="Q53" s="6" t="s">
        <v>37</v>
      </c>
      <c r="R53" s="12" t="str">
        <f>INDEX(AK:AK,W50+1)</f>
        <v>クリーチャー</v>
      </c>
      <c r="S53" s="18" t="s">
        <v>38</v>
      </c>
      <c r="T53" s="12" t="str">
        <f>INDEX(AL:AL,W50+1)</f>
        <v>人間</v>
      </c>
      <c r="U53" s="12" t="str">
        <f>INDEX(AM:AM,W50+1)</f>
        <v>海賊</v>
      </c>
      <c r="V53" s="12">
        <f>INDEX(AN:AN,W50+1)</f>
        <v>0</v>
      </c>
      <c r="W53" s="10"/>
      <c r="X53" s="12" t="str">
        <f>INDEX(AU:AU,W50+1)</f>
        <v>威迫</v>
      </c>
      <c r="Y53" s="12" t="str">
        <f>INDEX(AV:AV,W50+1)</f>
        <v xml:space="preserve"> </v>
      </c>
      <c r="Z53" s="12" t="str">
        <f>INDEX(AW:AW,W50+1)</f>
        <v/>
      </c>
      <c r="AA53" s="12">
        <f>INDEX(AX:AX,W50+1)</f>
        <v>0</v>
      </c>
      <c r="BA53" s="31" t="s">
        <v>165</v>
      </c>
      <c r="BB53">
        <v>52</v>
      </c>
      <c r="BC53" t="s">
        <v>616</v>
      </c>
      <c r="BD53" t="s">
        <v>30</v>
      </c>
      <c r="BE53" t="s">
        <v>435</v>
      </c>
    </row>
    <row r="54" spans="1:57" x14ac:dyDescent="0.15">
      <c r="A54" t="str">
        <f t="shared" si="0"/>
        <v>|種別|クリーチャー|サブタイプ|人間|海賊||</v>
      </c>
      <c r="B54" t="s">
        <v>165</v>
      </c>
      <c r="C54" t="s">
        <v>24</v>
      </c>
      <c r="D54" s="1" t="s">
        <v>9</v>
      </c>
      <c r="E54" t="s">
        <v>24</v>
      </c>
      <c r="F54" t="str">
        <f t="shared" si="38"/>
        <v>クリーチャー</v>
      </c>
      <c r="G54" t="s">
        <v>24</v>
      </c>
      <c r="H54" s="1" t="s">
        <v>11</v>
      </c>
      <c r="I54" t="s">
        <v>24</v>
      </c>
      <c r="J54" t="str">
        <f t="shared" si="39"/>
        <v>人間</v>
      </c>
      <c r="K54" t="s">
        <v>24</v>
      </c>
      <c r="L54" t="str">
        <f t="shared" ref="L54" si="41">IF(U53=0,"",U53)</f>
        <v>海賊</v>
      </c>
      <c r="M54" t="s">
        <v>24</v>
      </c>
      <c r="N54" t="str">
        <f t="shared" si="40"/>
        <v/>
      </c>
      <c r="O54" t="s">
        <v>24</v>
      </c>
      <c r="Q54" s="6" t="s">
        <v>39</v>
      </c>
      <c r="R54" s="12" t="str">
        <f>INDEX(AY:AY,W50+1)</f>
        <v>威迫  &amp;br;このクリーチャーが戦場に出たとき、これは探検1を行う。</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|テキスト|&gt;|&gt;|&gt;|&gt;|威迫  &amp;br;このクリーチャーが戦場に出たとき、これは探検1を行う。|</v>
      </c>
      <c r="B55" t="s">
        <v>165</v>
      </c>
      <c r="C55" t="s">
        <v>24</v>
      </c>
      <c r="D55" s="1" t="s">
        <v>12</v>
      </c>
      <c r="E55" t="s">
        <v>24</v>
      </c>
      <c r="F55" s="1" t="s">
        <v>4</v>
      </c>
      <c r="G55" t="s">
        <v>24</v>
      </c>
      <c r="H55" s="1" t="s">
        <v>4</v>
      </c>
      <c r="I55" t="s">
        <v>24</v>
      </c>
      <c r="J55" s="1" t="s">
        <v>4</v>
      </c>
      <c r="K55" t="s">
        <v>24</v>
      </c>
      <c r="L55" s="1" t="s">
        <v>4</v>
      </c>
      <c r="M55" t="s">
        <v>24</v>
      </c>
      <c r="N55" t="str">
        <f t="shared" ref="N55" si="42">IF(R54=0,"",R54)</f>
        <v>威迫  &amp;br;このクリーチャーが戦場に出たとき、これは探検1を行う。</v>
      </c>
      <c r="O55" t="s">
        <v>24</v>
      </c>
      <c r="Q55" s="4" t="s">
        <v>40</v>
      </c>
      <c r="R55" s="12" t="str">
        <f>INDEX(AZ:AZ,W50+1)</f>
        <v>When this creature enters the battlefield, it Explores 1.</v>
      </c>
      <c r="S55" s="6" t="s">
        <v>342</v>
      </c>
      <c r="T55" s="12" t="str">
        <f>IF(X55="","",X55&amp;IF(Y55="",""," "&amp;Y55)&amp;IF(Z55="",""," "&amp;Z55)&amp;IF(AA55="",""," "&amp;AA55))</f>
        <v xml:space="preserve">Menace  </v>
      </c>
      <c r="U55" s="16"/>
      <c r="V55" s="17"/>
      <c r="W55" s="10" t="s">
        <v>342</v>
      </c>
      <c r="X55" s="6" t="str">
        <f>IF(ISERROR(IF(LEN(X54)&gt;1,X54,VLOOKUP(X53,$AC:$AD,2,FALSE))),"",IF(LEN(X54)&gt;1,X54,VLOOKUP(X53,$AC:$AD,2,FALSE)))</f>
        <v>Menace</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|英テキスト|&gt;|&gt;|&gt;|&gt;|Menace  &amp;br;When this creature enters the battlefield, it Explores 1.|</v>
      </c>
      <c r="B56" t="s">
        <v>165</v>
      </c>
      <c r="C56" t="s">
        <v>24</v>
      </c>
      <c r="D56" s="1" t="s">
        <v>26</v>
      </c>
      <c r="E56" t="s">
        <v>24</v>
      </c>
      <c r="F56" s="1" t="s">
        <v>4</v>
      </c>
      <c r="G56" t="s">
        <v>24</v>
      </c>
      <c r="H56" s="1" t="s">
        <v>4</v>
      </c>
      <c r="I56" t="s">
        <v>24</v>
      </c>
      <c r="J56" s="1" t="s">
        <v>4</v>
      </c>
      <c r="K56" t="s">
        <v>24</v>
      </c>
      <c r="L56" s="1" t="s">
        <v>4</v>
      </c>
      <c r="M56" t="s">
        <v>24</v>
      </c>
      <c r="N56" t="str">
        <f>IF(T55="","",T55&amp;"&amp;br;")&amp;IF(R55=0,"",R55)</f>
        <v>Menace  &amp;br;When this creature enters the battlefield, it Explores 1.</v>
      </c>
      <c r="O56" t="s">
        <v>24</v>
      </c>
      <c r="Q56" s="6" t="s">
        <v>41</v>
      </c>
      <c r="R56" s="12" t="str">
        <f>IF(INDEX(AS:AS,W50+1)="",0,INDEX(AS:AS,W50+1)&amp;"/"&amp;INDEX(AT:AT,W50+1))</f>
        <v>3/3</v>
      </c>
      <c r="S56" s="16"/>
      <c r="T56" s="16"/>
      <c r="U56" s="16"/>
      <c r="V56" s="17"/>
      <c r="W56" s="10"/>
      <c r="X56" s="6"/>
      <c r="Y56" s="5"/>
      <c r="Z56" s="5"/>
      <c r="AA56" s="30"/>
      <c r="BA56" s="31" t="s">
        <v>165</v>
      </c>
      <c r="BB56">
        <v>55</v>
      </c>
      <c r="BC56" t="s">
        <v>619</v>
      </c>
      <c r="BD56" t="s">
        <v>30</v>
      </c>
      <c r="BE56" t="s">
        <v>438</v>
      </c>
    </row>
    <row r="57" spans="1:57" x14ac:dyDescent="0.15">
      <c r="A57" t="str">
        <f t="shared" si="0"/>
        <v>|PT|&gt;|3/3|シールド数|&gt;||</v>
      </c>
      <c r="B57" t="s">
        <v>165</v>
      </c>
      <c r="C57" t="s">
        <v>24</v>
      </c>
      <c r="D57" t="s">
        <v>13</v>
      </c>
      <c r="E57" t="s">
        <v>24</v>
      </c>
      <c r="F57" t="s">
        <v>4</v>
      </c>
      <c r="G57" t="s">
        <v>24</v>
      </c>
      <c r="H57" t="str">
        <f t="shared" ref="H57" si="43">IF(R56=0,"",R56)</f>
        <v>3/3</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*隠れ潜むチュパカブラ/Lurking Chupacabra</v>
      </c>
      <c r="B66" t="s">
        <v>165</v>
      </c>
      <c r="C66" t="str">
        <f t="shared" ref="C66" si="45">"*"&amp;R66&amp;"/"&amp;T66</f>
        <v>*隠れ潜むチュパカブラ/Lurking Chupacabra</v>
      </c>
      <c r="Q66" s="6" t="s">
        <v>34</v>
      </c>
      <c r="R66" s="12" t="str">
        <f>INDEX(AI:AI,W65+1)</f>
        <v>隠れ潜むチュパカブラ</v>
      </c>
      <c r="S66" s="16" t="s">
        <v>35</v>
      </c>
      <c r="T66" s="12" t="str">
        <f>INDEX(AJ:AJ,W65+1)</f>
        <v>Lurking Chupacabra</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黒</v>
      </c>
      <c r="S67" s="18" t="s">
        <v>46</v>
      </c>
      <c r="T67" s="12" t="str">
        <f>INDEX(AG:AG,W65+1)</f>
        <v>コモン</v>
      </c>
      <c r="U67" s="18" t="s">
        <v>36</v>
      </c>
      <c r="V67" s="12">
        <f>INDEX(AH:AH,W65+1)</f>
        <v>17</v>
      </c>
      <c r="W67" s="10"/>
      <c r="X67" s="12" t="str">
        <f>INDEX(AO:AO,W65+1)</f>
        <v>あなたがコントロールするクリーチャーが探検を行うたび、対戦相手がコントロールする最初のクリーチャーは-3/-3の修正を受ける。</v>
      </c>
      <c r="Y67" s="5"/>
      <c r="Z67" s="5"/>
      <c r="AA67" s="30"/>
      <c r="BA67" s="31" t="s">
        <v>165</v>
      </c>
      <c r="BB67">
        <v>66</v>
      </c>
      <c r="BC67" t="s">
        <v>630</v>
      </c>
      <c r="BD67" t="s">
        <v>30</v>
      </c>
      <c r="BE67" t="s">
        <v>448</v>
      </c>
    </row>
    <row r="68" spans="1:57" x14ac:dyDescent="0.15">
      <c r="A68" t="str">
        <f t="shared" si="0"/>
        <v>|色|黒|レアリティ|コモン|マナコスト|17|</v>
      </c>
      <c r="B68" t="s">
        <v>165</v>
      </c>
      <c r="C68" t="s">
        <v>24</v>
      </c>
      <c r="D68" s="1" t="s">
        <v>5</v>
      </c>
      <c r="E68" t="s">
        <v>24</v>
      </c>
      <c r="F68" t="str">
        <f t="shared" ref="F68:F69" si="52">IF(R67=0,"",R67)</f>
        <v>黒</v>
      </c>
      <c r="G68" t="s">
        <v>24</v>
      </c>
      <c r="H68" s="1" t="s">
        <v>6</v>
      </c>
      <c r="I68" t="s">
        <v>24</v>
      </c>
      <c r="J68" t="str">
        <f t="shared" ref="J68:J69" si="53">IF(T67=0,"",T67)</f>
        <v>コモン</v>
      </c>
      <c r="K68" t="s">
        <v>24</v>
      </c>
      <c r="L68" s="1" t="s">
        <v>8</v>
      </c>
      <c r="M68" t="s">
        <v>24</v>
      </c>
      <c r="N68">
        <f t="shared" ref="N68:N69" si="54">IF(V67=0,"",V67)</f>
        <v>17</v>
      </c>
      <c r="O68" t="s">
        <v>24</v>
      </c>
      <c r="Q68" s="6" t="s">
        <v>37</v>
      </c>
      <c r="R68" s="12" t="str">
        <f>INDEX(AK:AK,W65+1)</f>
        <v>クリーチャー</v>
      </c>
      <c r="S68" s="18" t="s">
        <v>38</v>
      </c>
      <c r="T68" s="12" t="str">
        <f>INDEX(AL:AL,W65+1)</f>
        <v>ビースト</v>
      </c>
      <c r="U68" s="12" t="str">
        <f>INDEX(AM:AM,W65+1)</f>
        <v>ホラー</v>
      </c>
      <c r="V68" s="12">
        <f>INDEX(AN:AN,W65+1)</f>
        <v>0</v>
      </c>
      <c r="W68" s="10"/>
      <c r="X68" s="12" t="str">
        <f>INDEX(AU:AU,W65+1)</f>
        <v>あな</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|種別|クリーチャー|サブタイプ|ビースト|ホラー||</v>
      </c>
      <c r="B69" t="s">
        <v>165</v>
      </c>
      <c r="C69" t="s">
        <v>24</v>
      </c>
      <c r="D69" s="1" t="s">
        <v>9</v>
      </c>
      <c r="E69" t="s">
        <v>24</v>
      </c>
      <c r="F69" t="str">
        <f t="shared" si="52"/>
        <v>クリーチャー</v>
      </c>
      <c r="G69" t="s">
        <v>24</v>
      </c>
      <c r="H69" s="1" t="s">
        <v>11</v>
      </c>
      <c r="I69" t="s">
        <v>24</v>
      </c>
      <c r="J69" t="str">
        <f t="shared" si="53"/>
        <v>ビースト</v>
      </c>
      <c r="K69" t="s">
        <v>24</v>
      </c>
      <c r="L69" t="str">
        <f t="shared" ref="L69" si="55">IF(U68=0,"",U68)</f>
        <v>ホラー</v>
      </c>
      <c r="M69" t="s">
        <v>24</v>
      </c>
      <c r="N69" t="str">
        <f t="shared" si="54"/>
        <v/>
      </c>
      <c r="O69" t="s">
        <v>24</v>
      </c>
      <c r="Q69" s="6" t="s">
        <v>39</v>
      </c>
      <c r="R69" s="12" t="str">
        <f>INDEX(AY:AY,W65+1)</f>
        <v>あなたがコントロールするクリーチャーが探検を行うたび、対戦相手がコントロールする最初のクリーチャーは-3/-3の修正を受ける。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|テキスト|&gt;|&gt;|&gt;|&gt;|あなたがコントロールするクリーチャーが探検を行うたび、対戦相手がコントロールする最初のクリーチャーは-3/-3の修正を受ける。|</v>
      </c>
      <c r="B70" t="s">
        <v>165</v>
      </c>
      <c r="C70" t="s">
        <v>24</v>
      </c>
      <c r="D70" s="1" t="s">
        <v>12</v>
      </c>
      <c r="E70" t="s">
        <v>24</v>
      </c>
      <c r="F70" s="1" t="s">
        <v>4</v>
      </c>
      <c r="G70" t="s">
        <v>24</v>
      </c>
      <c r="H70" s="1" t="s">
        <v>4</v>
      </c>
      <c r="I70" t="s">
        <v>24</v>
      </c>
      <c r="J70" s="1" t="s">
        <v>4</v>
      </c>
      <c r="K70" t="s">
        <v>24</v>
      </c>
      <c r="L70" s="1" t="s">
        <v>4</v>
      </c>
      <c r="M70" t="s">
        <v>24</v>
      </c>
      <c r="N70" t="str">
        <f t="shared" ref="N70" si="56">IF(R69=0,"",R69)</f>
        <v>あなたがコントロールするクリーチャーが探検を行うたび、対戦相手がコントロールする最初のクリーチャーは-3/-3の修正を受ける。</v>
      </c>
      <c r="O70" t="s">
        <v>24</v>
      </c>
      <c r="Q70" s="4" t="s">
        <v>40</v>
      </c>
      <c r="R70" s="12" t="str">
        <f>INDEX(AZ:AZ,W65+1)</f>
        <v>Whenever a creature you control Explores, the first creature your opponent controls gets -3/-3 until end of turn.</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|英テキスト|&gt;|&gt;|&gt;|&gt;|Whenever a creature you control Explores, the first creature your opponent controls gets -3/-3 until end of turn.|</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Whenever a creature you control Explores, the first creature your opponent controls gets -3/-3 until end of turn.</v>
      </c>
      <c r="O71" t="s">
        <v>24</v>
      </c>
      <c r="Q71" s="6" t="s">
        <v>41</v>
      </c>
      <c r="R71" s="12" t="str">
        <f>IF(INDEX(AS:AS,W65+1)="",0,INDEX(AS:AS,W65+1)&amp;"/"&amp;INDEX(AT:AT,W65+1))</f>
        <v>4/5</v>
      </c>
      <c r="S71" s="16"/>
      <c r="T71" s="16"/>
      <c r="U71" s="16"/>
      <c r="V71" s="17"/>
      <c r="W71" s="10"/>
      <c r="X71" s="6"/>
      <c r="Y71" s="5"/>
      <c r="Z71" s="5"/>
      <c r="AA71" s="30"/>
      <c r="BA71" s="31" t="s">
        <v>165</v>
      </c>
      <c r="BB71">
        <v>70</v>
      </c>
      <c r="BC71" t="s">
        <v>634</v>
      </c>
      <c r="BD71" t="s">
        <v>30</v>
      </c>
      <c r="BE71" t="s">
        <v>451</v>
      </c>
    </row>
    <row r="72" spans="1:57" x14ac:dyDescent="0.15">
      <c r="A72" t="str">
        <f t="shared" si="0"/>
        <v>|PT|&gt;|4/5|シールド数|&gt;||</v>
      </c>
      <c r="B72" t="s">
        <v>165</v>
      </c>
      <c r="C72" t="s">
        <v>24</v>
      </c>
      <c r="D72" t="s">
        <v>13</v>
      </c>
      <c r="E72" t="s">
        <v>24</v>
      </c>
      <c r="F72" t="s">
        <v>4</v>
      </c>
      <c r="G72" t="s">
        <v>24</v>
      </c>
      <c r="H72" t="str">
        <f t="shared" ref="H72" si="58">IF(R71=0,"",R71)</f>
        <v>4/5</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*女王の工作員/Queen's Agent</v>
      </c>
      <c r="B81" t="s">
        <v>165</v>
      </c>
      <c r="C81" t="str">
        <f t="shared" ref="C81" si="61">"*"&amp;R81&amp;"/"&amp;T81</f>
        <v>*女王の工作員/Queen's Agent</v>
      </c>
      <c r="Q81" s="6" t="s">
        <v>34</v>
      </c>
      <c r="R81" s="12" t="str">
        <f>INDEX(AI:AI,W80+1)</f>
        <v>女王の工作員</v>
      </c>
      <c r="S81" s="16" t="s">
        <v>35</v>
      </c>
      <c r="T81" s="12" t="str">
        <f>INDEX(AJ:AJ,W80+1)</f>
        <v>Queen's Agent</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黒</v>
      </c>
      <c r="S82" s="18" t="s">
        <v>46</v>
      </c>
      <c r="T82" s="12" t="str">
        <f>INDEX(AG:AG,W80+1)</f>
        <v>コモン</v>
      </c>
      <c r="U82" s="18" t="s">
        <v>36</v>
      </c>
      <c r="V82" s="12">
        <f>INDEX(AH:AH,W80+1)</f>
        <v>20</v>
      </c>
      <c r="W82" s="10"/>
      <c r="X82" s="12" t="str">
        <f>INDEX(AO:AO,W80+1)</f>
        <v xml:space="preserve">絆魂  </v>
      </c>
      <c r="Y82" s="5"/>
      <c r="Z82" s="5"/>
      <c r="AA82" s="30"/>
      <c r="BA82" s="31" t="s">
        <v>165</v>
      </c>
      <c r="BB82">
        <v>81</v>
      </c>
      <c r="BC82" t="s">
        <v>645</v>
      </c>
      <c r="BD82" t="s">
        <v>30</v>
      </c>
      <c r="BE82" t="s">
        <v>462</v>
      </c>
    </row>
    <row r="83" spans="1:57" x14ac:dyDescent="0.15">
      <c r="A83" t="str">
        <f t="shared" si="60"/>
        <v>|色|黒|レアリティ|コモン|マナコスト|20|</v>
      </c>
      <c r="B83" t="s">
        <v>165</v>
      </c>
      <c r="C83" t="s">
        <v>24</v>
      </c>
      <c r="D83" s="1" t="s">
        <v>5</v>
      </c>
      <c r="E83" t="s">
        <v>24</v>
      </c>
      <c r="F83" t="str">
        <f t="shared" ref="F83:F84" si="68">IF(R82=0,"",R82)</f>
        <v>黒</v>
      </c>
      <c r="G83" t="s">
        <v>24</v>
      </c>
      <c r="H83" s="1" t="s">
        <v>6</v>
      </c>
      <c r="I83" t="s">
        <v>24</v>
      </c>
      <c r="J83" t="str">
        <f t="shared" ref="J83:J84" si="69">IF(T82=0,"",T82)</f>
        <v>コモン</v>
      </c>
      <c r="K83" t="s">
        <v>24</v>
      </c>
      <c r="L83" s="1" t="s">
        <v>8</v>
      </c>
      <c r="M83" t="s">
        <v>24</v>
      </c>
      <c r="N83">
        <f t="shared" ref="N83:N84" si="70">IF(V82=0,"",V82)</f>
        <v>20</v>
      </c>
      <c r="O83" t="s">
        <v>24</v>
      </c>
      <c r="Q83" s="6" t="s">
        <v>37</v>
      </c>
      <c r="R83" s="12" t="str">
        <f>INDEX(AK:AK,W80+1)</f>
        <v>クリーチャー</v>
      </c>
      <c r="S83" s="18" t="s">
        <v>38</v>
      </c>
      <c r="T83" s="12" t="str">
        <f>INDEX(AL:AL,W80+1)</f>
        <v>吸血鬼</v>
      </c>
      <c r="U83" s="12" t="str">
        <f>INDEX(AM:AM,W80+1)</f>
        <v>スカウト</v>
      </c>
      <c r="V83" s="12">
        <f>INDEX(AN:AN,W80+1)</f>
        <v>0</v>
      </c>
      <c r="W83" s="10"/>
      <c r="X83" s="12" t="str">
        <f>INDEX(AU:AU,W80+1)</f>
        <v>絆魂</v>
      </c>
      <c r="Y83" s="12" t="str">
        <f>INDEX(AV:AV,W80+1)</f>
        <v xml:space="preserve"> </v>
      </c>
      <c r="Z83" s="12" t="str">
        <f>INDEX(AW:AW,W80+1)</f>
        <v/>
      </c>
      <c r="AA83" s="12">
        <f>INDEX(AX:AX,W80+1)</f>
        <v>0</v>
      </c>
      <c r="BA83" s="31" t="s">
        <v>165</v>
      </c>
      <c r="BB83">
        <v>82</v>
      </c>
      <c r="BC83" t="s">
        <v>646</v>
      </c>
      <c r="BD83" t="s">
        <v>30</v>
      </c>
      <c r="BE83" t="s">
        <v>463</v>
      </c>
    </row>
    <row r="84" spans="1:57" x14ac:dyDescent="0.15">
      <c r="A84" t="str">
        <f t="shared" si="60"/>
        <v>|種別|クリーチャー|サブタイプ|吸血鬼|スカウト||</v>
      </c>
      <c r="B84" t="s">
        <v>165</v>
      </c>
      <c r="C84" t="s">
        <v>24</v>
      </c>
      <c r="D84" s="1" t="s">
        <v>9</v>
      </c>
      <c r="E84" t="s">
        <v>24</v>
      </c>
      <c r="F84" t="str">
        <f t="shared" si="68"/>
        <v>クリーチャー</v>
      </c>
      <c r="G84" t="s">
        <v>24</v>
      </c>
      <c r="H84" s="1" t="s">
        <v>11</v>
      </c>
      <c r="I84" t="s">
        <v>24</v>
      </c>
      <c r="J84" t="str">
        <f t="shared" si="69"/>
        <v>吸血鬼</v>
      </c>
      <c r="K84" t="s">
        <v>24</v>
      </c>
      <c r="L84" t="str">
        <f t="shared" ref="L84" si="71">IF(U83=0,"",U83)</f>
        <v>スカウト</v>
      </c>
      <c r="M84" t="s">
        <v>24</v>
      </c>
      <c r="N84" t="str">
        <f t="shared" si="70"/>
        <v/>
      </c>
      <c r="O84" t="s">
        <v>24</v>
      </c>
      <c r="Q84" s="6" t="s">
        <v>39</v>
      </c>
      <c r="R84" s="12" t="str">
        <f>INDEX(AY:AY,W80+1)</f>
        <v>絆魂  &amp;br;このクリーチャーが戦場に出たとき、これは探検2を行う。</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|テキスト|&gt;|&gt;|&gt;|&gt;|絆魂  &amp;br;このクリーチャーが戦場に出たとき、これは探検2を行う。|</v>
      </c>
      <c r="B85" t="s">
        <v>165</v>
      </c>
      <c r="C85" t="s">
        <v>24</v>
      </c>
      <c r="D85" s="1" t="s">
        <v>12</v>
      </c>
      <c r="E85" t="s">
        <v>24</v>
      </c>
      <c r="F85" s="1" t="s">
        <v>4</v>
      </c>
      <c r="G85" t="s">
        <v>24</v>
      </c>
      <c r="H85" s="1" t="s">
        <v>4</v>
      </c>
      <c r="I85" t="s">
        <v>24</v>
      </c>
      <c r="J85" s="1" t="s">
        <v>4</v>
      </c>
      <c r="K85" t="s">
        <v>24</v>
      </c>
      <c r="L85" s="1" t="s">
        <v>4</v>
      </c>
      <c r="M85" t="s">
        <v>24</v>
      </c>
      <c r="N85" t="str">
        <f t="shared" ref="N85" si="72">IF(R84=0,"",R84)</f>
        <v>絆魂  &amp;br;このクリーチャーが戦場に出たとき、これは探検2を行う。</v>
      </c>
      <c r="O85" t="s">
        <v>24</v>
      </c>
      <c r="Q85" s="4" t="s">
        <v>40</v>
      </c>
      <c r="R85" s="12" t="str">
        <f>INDEX(AZ:AZ,W80+1)</f>
        <v>When this creature enters the battlefield, it Explores 2.</v>
      </c>
      <c r="S85" s="16" t="s">
        <v>51</v>
      </c>
      <c r="T85" s="12" t="str">
        <f>IF(X85="","",X85&amp;IF(Y85="",""," "&amp;Y85)&amp;IF(Z85="",""," "&amp;Z85)&amp;IF(AA85="",""," "&amp;AA85))</f>
        <v xml:space="preserve">Lifelink  </v>
      </c>
      <c r="U85" s="16"/>
      <c r="V85" s="17"/>
      <c r="W85" s="10" t="s">
        <v>342</v>
      </c>
      <c r="X85" s="6" t="str">
        <f>IF(ISERROR(IF(LEN(X84)&gt;1,X84,VLOOKUP(X83,$AC:$AD,2,FALSE))),"",IF(LEN(X84)&gt;1,X84,VLOOKUP(X83,$AC:$AD,2,FALSE)))</f>
        <v>Lifelink</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|英テキスト|&gt;|&gt;|&gt;|&gt;|Lifelink  &amp;br;When this creature enters the battlefield, it Explores 2.|</v>
      </c>
      <c r="B86" t="s">
        <v>165</v>
      </c>
      <c r="C86" t="s">
        <v>24</v>
      </c>
      <c r="D86" s="1" t="s">
        <v>26</v>
      </c>
      <c r="E86" t="s">
        <v>24</v>
      </c>
      <c r="F86" s="1" t="s">
        <v>4</v>
      </c>
      <c r="G86" t="s">
        <v>24</v>
      </c>
      <c r="H86" s="1" t="s">
        <v>4</v>
      </c>
      <c r="I86" t="s">
        <v>24</v>
      </c>
      <c r="J86" s="1" t="s">
        <v>4</v>
      </c>
      <c r="K86" t="s">
        <v>24</v>
      </c>
      <c r="L86" s="1" t="s">
        <v>4</v>
      </c>
      <c r="M86" t="s">
        <v>24</v>
      </c>
      <c r="N86" t="str">
        <f>IF(T85="","",T85&amp;"&amp;br;")&amp;IF(R85=0,"",R85)</f>
        <v>Lifelink  &amp;br;When this creature enters the battlefield, it Explores 2.</v>
      </c>
      <c r="O86" t="s">
        <v>24</v>
      </c>
      <c r="Q86" s="6" t="s">
        <v>41</v>
      </c>
      <c r="R86" s="12" t="str">
        <f>IF(INDEX(AS:AS,W80+1)="",0,INDEX(AS:AS,W80+1)&amp;"/"&amp;INDEX(AT:AT,W80+1))</f>
        <v>4/4</v>
      </c>
      <c r="S86" s="16"/>
      <c r="T86" s="16"/>
      <c r="U86" s="16"/>
      <c r="V86" s="17"/>
      <c r="W86" s="10"/>
      <c r="X86" s="6"/>
      <c r="Y86" s="5"/>
      <c r="Z86" s="5"/>
      <c r="AA86" s="30"/>
      <c r="BA86" s="31" t="s">
        <v>165</v>
      </c>
      <c r="BB86">
        <v>85</v>
      </c>
      <c r="BC86" t="s">
        <v>649</v>
      </c>
      <c r="BD86" t="s">
        <v>30</v>
      </c>
      <c r="BE86" t="s">
        <v>466</v>
      </c>
    </row>
    <row r="87" spans="1:57" x14ac:dyDescent="0.15">
      <c r="A87" t="str">
        <f t="shared" si="60"/>
        <v>|PT|&gt;|4/4|シールド数|&gt;||</v>
      </c>
      <c r="B87" t="s">
        <v>165</v>
      </c>
      <c r="C87" t="s">
        <v>24</v>
      </c>
      <c r="D87" t="s">
        <v>13</v>
      </c>
      <c r="E87" t="s">
        <v>24</v>
      </c>
      <c r="F87" t="s">
        <v>4</v>
      </c>
      <c r="G87" t="s">
        <v>24</v>
      </c>
      <c r="H87" t="str">
        <f t="shared" ref="H87" si="73">IF(R86=0,"",R86)</f>
        <v>4/4</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*探求者の従者/Seekers' Squire</v>
      </c>
      <c r="B96" t="s">
        <v>165</v>
      </c>
      <c r="C96" t="str">
        <f t="shared" ref="C96" si="75">"*"&amp;R96&amp;"/"&amp;T96</f>
        <v>*探求者の従者/Seekers' Squire</v>
      </c>
      <c r="Q96" s="6" t="s">
        <v>34</v>
      </c>
      <c r="R96" s="12" t="str">
        <f>INDEX(AI:AI,W95+1)</f>
        <v>探求者の従者</v>
      </c>
      <c r="S96" s="16" t="s">
        <v>35</v>
      </c>
      <c r="T96" s="12" t="str">
        <f>INDEX(AJ:AJ,W95+1)</f>
        <v>Seekers' Squire</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黒</v>
      </c>
      <c r="S97" s="18" t="s">
        <v>46</v>
      </c>
      <c r="T97" s="12" t="str">
        <f>INDEX(AG:AG,W95+1)</f>
        <v>コモン</v>
      </c>
      <c r="U97" s="18" t="s">
        <v>36</v>
      </c>
      <c r="V97" s="12">
        <f>INDEX(AH:AH,W95+1)</f>
        <v>11</v>
      </c>
      <c r="W97" s="10"/>
      <c r="X97" s="12" t="str">
        <f>INDEX(AO:AO,W95+1)</f>
        <v>このクリーチャーが戦場に出たとき、これは探検1を行う。</v>
      </c>
      <c r="Y97" s="5"/>
      <c r="Z97" s="5"/>
      <c r="AA97" s="30"/>
      <c r="BA97" s="31" t="s">
        <v>165</v>
      </c>
      <c r="BB97">
        <v>96</v>
      </c>
      <c r="BC97" t="s">
        <v>660</v>
      </c>
      <c r="BD97" t="s">
        <v>30</v>
      </c>
      <c r="BE97" t="s">
        <v>475</v>
      </c>
    </row>
    <row r="98" spans="1:57" x14ac:dyDescent="0.15">
      <c r="A98" t="str">
        <f t="shared" si="60"/>
        <v>|色|黒|レアリティ|コモン|マナコスト|11|</v>
      </c>
      <c r="B98" t="s">
        <v>165</v>
      </c>
      <c r="C98" t="s">
        <v>24</v>
      </c>
      <c r="D98" s="1" t="s">
        <v>5</v>
      </c>
      <c r="E98" t="s">
        <v>24</v>
      </c>
      <c r="F98" t="str">
        <f t="shared" ref="F98:F99" si="82">IF(R97=0,"",R97)</f>
        <v>黒</v>
      </c>
      <c r="G98" t="s">
        <v>24</v>
      </c>
      <c r="H98" s="1" t="s">
        <v>6</v>
      </c>
      <c r="I98" t="s">
        <v>24</v>
      </c>
      <c r="J98" t="str">
        <f t="shared" ref="J98:J99" si="83">IF(T97=0,"",T97)</f>
        <v>コモン</v>
      </c>
      <c r="K98" t="s">
        <v>24</v>
      </c>
      <c r="L98" s="1" t="s">
        <v>8</v>
      </c>
      <c r="M98" t="s">
        <v>24</v>
      </c>
      <c r="N98">
        <f t="shared" ref="N98:N99" si="84">IF(V97=0,"",V97)</f>
        <v>11</v>
      </c>
      <c r="O98" t="s">
        <v>24</v>
      </c>
      <c r="Q98" s="6" t="s">
        <v>37</v>
      </c>
      <c r="R98" s="12" t="str">
        <f>INDEX(AK:AK,W95+1)</f>
        <v>クリーチャー</v>
      </c>
      <c r="S98" s="18" t="s">
        <v>38</v>
      </c>
      <c r="T98" s="12" t="str">
        <f>INDEX(AL:AL,W95+1)</f>
        <v>人間</v>
      </c>
      <c r="U98" s="12" t="str">
        <f>INDEX(AM:AM,W95+1)</f>
        <v>スカウト</v>
      </c>
      <c r="V98" s="12">
        <f>INDEX(AN:AN,W95+1)</f>
        <v>0</v>
      </c>
      <c r="W98" s="10"/>
      <c r="X98" s="12" t="str">
        <f>INDEX(AU:AU,W95+1)</f>
        <v>この</v>
      </c>
      <c r="Y98" s="12" t="str">
        <f>INDEX(AV:AV,W95+1)</f>
        <v/>
      </c>
      <c r="Z98" s="12" t="str">
        <f>INDEX(AW:AW,W95+1)</f>
        <v/>
      </c>
      <c r="AA98" s="12">
        <f>INDEX(AX:AX,W95+1)</f>
        <v>0</v>
      </c>
      <c r="BA98" s="31" t="s">
        <v>165</v>
      </c>
      <c r="BB98">
        <v>97</v>
      </c>
      <c r="BC98" t="s">
        <v>661</v>
      </c>
      <c r="BD98" t="s">
        <v>30</v>
      </c>
      <c r="BE98" t="s">
        <v>476</v>
      </c>
    </row>
    <row r="99" spans="1:57" x14ac:dyDescent="0.15">
      <c r="A99" t="str">
        <f t="shared" si="60"/>
        <v>|種別|クリーチャー|サブタイプ|人間|スカウト||</v>
      </c>
      <c r="B99" t="s">
        <v>165</v>
      </c>
      <c r="C99" t="s">
        <v>24</v>
      </c>
      <c r="D99" s="1" t="s">
        <v>9</v>
      </c>
      <c r="E99" t="s">
        <v>24</v>
      </c>
      <c r="F99" t="str">
        <f t="shared" si="82"/>
        <v>クリーチャー</v>
      </c>
      <c r="G99" t="s">
        <v>24</v>
      </c>
      <c r="H99" s="1" t="s">
        <v>11</v>
      </c>
      <c r="I99" t="s">
        <v>24</v>
      </c>
      <c r="J99" t="str">
        <f t="shared" si="83"/>
        <v>人間</v>
      </c>
      <c r="K99" t="s">
        <v>24</v>
      </c>
      <c r="L99" t="str">
        <f t="shared" ref="L99" si="85">IF(U98=0,"",U98)</f>
        <v>スカウト</v>
      </c>
      <c r="M99" t="s">
        <v>24</v>
      </c>
      <c r="N99" t="str">
        <f t="shared" si="84"/>
        <v/>
      </c>
      <c r="O99" t="s">
        <v>24</v>
      </c>
      <c r="Q99" s="6" t="s">
        <v>39</v>
      </c>
      <c r="R99" s="12" t="str">
        <f>INDEX(AY:AY,W95+1)</f>
        <v>このクリーチャーが戦場に出たとき、これは探検1を行う。</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|テキスト|&gt;|&gt;|&gt;|&gt;|このクリーチャーが戦場に出たとき、これは探検1を行う。|</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このクリーチャーが戦場に出たとき、これは探検1を行う。</v>
      </c>
      <c r="O100" t="s">
        <v>24</v>
      </c>
      <c r="Q100" s="4" t="s">
        <v>40</v>
      </c>
      <c r="R100" s="12" t="str">
        <f>INDEX(AZ:AZ,W95+1)</f>
        <v>When this creature enters the battlefield, it Explores 1.</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|英テキスト|&gt;|&gt;|&gt;|&gt;|When this creature enters the battlefield, it Explores 1.|</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When this creature enters the battlefield, it Explores 1.</v>
      </c>
      <c r="O101" t="s">
        <v>24</v>
      </c>
      <c r="Q101" s="6" t="s">
        <v>41</v>
      </c>
      <c r="R101" s="12" t="str">
        <f>IF(INDEX(AS:AS,W95+1)="",0,INDEX(AS:AS,W95+1)&amp;"/"&amp;INDEX(AT:AT,W95+1))</f>
        <v>2/3</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|PT|&gt;|2/3|シールド数|&gt;||</v>
      </c>
      <c r="B102" t="s">
        <v>165</v>
      </c>
      <c r="C102" t="s">
        <v>24</v>
      </c>
      <c r="D102" t="s">
        <v>13</v>
      </c>
      <c r="E102" t="s">
        <v>24</v>
      </c>
      <c r="F102" t="s">
        <v>4</v>
      </c>
      <c r="G102" t="s">
        <v>24</v>
      </c>
      <c r="H102" t="str">
        <f t="shared" ref="H102" si="88">IF(R101=0,"",R101)</f>
        <v>2/3</v>
      </c>
      <c r="I102" t="s">
        <v>24</v>
      </c>
      <c r="J102" t="s">
        <v>14</v>
      </c>
      <c r="K102" t="s">
        <v>24</v>
      </c>
      <c r="L102" t="s">
        <v>4</v>
      </c>
      <c r="M102" t="s">
        <v>24</v>
      </c>
      <c r="N102" t="str">
        <f t="shared" ref="N102" si="89">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*指名手配の獄道者/Wanted Scoundrels</v>
      </c>
      <c r="B111" t="s">
        <v>165</v>
      </c>
      <c r="C111" t="str">
        <f t="shared" ref="C111" si="90">"*"&amp;R111&amp;"/"&amp;T111</f>
        <v>*指名手配の獄道者/Wanted Scoundrels</v>
      </c>
      <c r="Q111" s="6" t="s">
        <v>34</v>
      </c>
      <c r="R111" s="12" t="str">
        <f>INDEX(AI:AI,W110+1)</f>
        <v>指名手配の獄道者</v>
      </c>
      <c r="S111" s="16" t="s">
        <v>35</v>
      </c>
      <c r="T111" s="12" t="str">
        <f>INDEX(AJ:AJ,W110+1)</f>
        <v>Wanted Scoundrels</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黒</v>
      </c>
      <c r="S112" s="18" t="s">
        <v>46</v>
      </c>
      <c r="T112" s="12" t="str">
        <f>INDEX(AG:AG,W110+1)</f>
        <v>コモン</v>
      </c>
      <c r="U112" s="18" t="s">
        <v>36</v>
      </c>
      <c r="V112" s="12">
        <f>INDEX(AH:AH,W110+1)</f>
        <v>9</v>
      </c>
      <c r="W112" s="10"/>
      <c r="X112" s="12" t="str">
        <f>INDEX(AO:AO,W110+1)</f>
        <v>このクリーチャーが死亡した時、対戦相手は宝物を2つ見つける。</v>
      </c>
      <c r="Y112" s="5"/>
      <c r="Z112" s="5"/>
      <c r="AA112" s="30"/>
      <c r="BA112" s="31" t="s">
        <v>165</v>
      </c>
      <c r="BB112">
        <v>111</v>
      </c>
      <c r="BC112" t="s">
        <v>675</v>
      </c>
      <c r="BD112" t="s">
        <v>30</v>
      </c>
      <c r="BE112" t="s">
        <v>488</v>
      </c>
    </row>
    <row r="113" spans="1:57" x14ac:dyDescent="0.15">
      <c r="A113" t="str">
        <f t="shared" si="60"/>
        <v>|色|黒|レアリティ|コモン|マナコスト|9|</v>
      </c>
      <c r="B113" t="s">
        <v>165</v>
      </c>
      <c r="C113" t="s">
        <v>24</v>
      </c>
      <c r="D113" s="1" t="s">
        <v>5</v>
      </c>
      <c r="E113" t="s">
        <v>24</v>
      </c>
      <c r="F113" t="str">
        <f t="shared" ref="F113:F114" si="97">IF(R112=0,"",R112)</f>
        <v>黒</v>
      </c>
      <c r="G113" t="s">
        <v>24</v>
      </c>
      <c r="H113" s="1" t="s">
        <v>6</v>
      </c>
      <c r="I113" t="s">
        <v>24</v>
      </c>
      <c r="J113" t="str">
        <f t="shared" ref="J113:J114" si="98">IF(T112=0,"",T112)</f>
        <v>コモン</v>
      </c>
      <c r="K113" t="s">
        <v>24</v>
      </c>
      <c r="L113" s="1" t="s">
        <v>8</v>
      </c>
      <c r="M113" t="s">
        <v>24</v>
      </c>
      <c r="N113">
        <f t="shared" ref="N113:N114" si="99">IF(V112=0,"",V112)</f>
        <v>9</v>
      </c>
      <c r="O113" t="s">
        <v>24</v>
      </c>
      <c r="Q113" s="6" t="s">
        <v>37</v>
      </c>
      <c r="R113" s="12" t="str">
        <f>INDEX(AK:AK,W110+1)</f>
        <v>クリーチャー</v>
      </c>
      <c r="S113" s="18" t="s">
        <v>38</v>
      </c>
      <c r="T113" s="12" t="str">
        <f>INDEX(AL:AL,W110+1)</f>
        <v>人間</v>
      </c>
      <c r="U113" s="12" t="str">
        <f>INDEX(AM:AM,W110+1)</f>
        <v>海賊</v>
      </c>
      <c r="V113" s="12">
        <f>INDEX(AN:AN,W110+1)</f>
        <v>0</v>
      </c>
      <c r="W113" s="10"/>
      <c r="X113" s="12" t="str">
        <f>INDEX(AU:AU,W110+1)</f>
        <v>この</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|種別|クリーチャー|サブタイプ|人間|海賊||</v>
      </c>
      <c r="B114" t="s">
        <v>165</v>
      </c>
      <c r="C114" t="s">
        <v>24</v>
      </c>
      <c r="D114" s="1" t="s">
        <v>9</v>
      </c>
      <c r="E114" t="s">
        <v>24</v>
      </c>
      <c r="F114" t="str">
        <f t="shared" si="97"/>
        <v>クリーチャー</v>
      </c>
      <c r="G114" t="s">
        <v>24</v>
      </c>
      <c r="H114" s="1" t="s">
        <v>11</v>
      </c>
      <c r="I114" t="s">
        <v>24</v>
      </c>
      <c r="J114" t="str">
        <f t="shared" si="98"/>
        <v>人間</v>
      </c>
      <c r="K114" t="s">
        <v>24</v>
      </c>
      <c r="L114" t="str">
        <f t="shared" ref="L114" si="100">IF(U113=0,"",U113)</f>
        <v>海賊</v>
      </c>
      <c r="M114" t="s">
        <v>24</v>
      </c>
      <c r="N114" t="str">
        <f t="shared" si="99"/>
        <v/>
      </c>
      <c r="O114" t="s">
        <v>24</v>
      </c>
      <c r="Q114" s="6" t="s">
        <v>39</v>
      </c>
      <c r="R114" s="12" t="str">
        <f>INDEX(AY:AY,W110+1)</f>
        <v>このクリーチャーが死亡した時、対戦相手は宝物を2つ見つける。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|テキスト|&gt;|&gt;|&gt;|&gt;|このクリーチャーが死亡した時、対戦相手は宝物を2つ見つける。|</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このクリーチャーが死亡した時、対戦相手は宝物を2つ見つける。</v>
      </c>
      <c r="O115" t="s">
        <v>24</v>
      </c>
      <c r="Q115" s="4" t="s">
        <v>40</v>
      </c>
      <c r="R115" s="12" t="str">
        <f>INDEX(AZ:AZ,W110+1)</f>
        <v>When this creature dies, your opponent finds 2 Treasures.</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|英テキスト|&gt;|&gt;|&gt;|&gt;|When this creature dies, your opponent finds 2 Treasures.|</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When this creature dies, your opponent finds 2 Treasures.</v>
      </c>
      <c r="O116" t="s">
        <v>24</v>
      </c>
      <c r="Q116" s="6" t="s">
        <v>41</v>
      </c>
      <c r="R116" s="12" t="str">
        <f>IF(INDEX(AS:AS,W110+1)="",0,INDEX(AS:AS,W110+1)&amp;"/"&amp;INDEX(AT:AT,W110+1))</f>
        <v>4/4</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|PT|&gt;|4/4|シールド数|&gt;||</v>
      </c>
      <c r="B117" t="s">
        <v>165</v>
      </c>
      <c r="C117" t="s">
        <v>24</v>
      </c>
      <c r="D117" t="s">
        <v>13</v>
      </c>
      <c r="E117" t="s">
        <v>24</v>
      </c>
      <c r="F117" t="s">
        <v>4</v>
      </c>
      <c r="G117" t="s">
        <v>24</v>
      </c>
      <c r="H117" t="str">
        <f t="shared" ref="H117" si="103">IF(R116=0,"",R116)</f>
        <v>4/4</v>
      </c>
      <c r="I117" t="s">
        <v>24</v>
      </c>
      <c r="J117" t="s">
        <v>14</v>
      </c>
      <c r="K117" t="s">
        <v>24</v>
      </c>
      <c r="L117" t="s">
        <v>4</v>
      </c>
      <c r="M117" t="s">
        <v>24</v>
      </c>
      <c r="N117" t="str">
        <f t="shared" ref="N117" si="104">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*依頼殺人/Contract Killing</v>
      </c>
      <c r="B126" t="s">
        <v>165</v>
      </c>
      <c r="C126" t="str">
        <f t="shared" ref="C126" si="105">"*"&amp;R126&amp;"/"&amp;T126</f>
        <v>*依頼殺人/Contract Killing</v>
      </c>
      <c r="Q126" s="6" t="s">
        <v>34</v>
      </c>
      <c r="R126" s="12" t="str">
        <f>INDEX(AI:AI,W125+1)</f>
        <v>依頼殺人</v>
      </c>
      <c r="S126" s="16" t="s">
        <v>35</v>
      </c>
      <c r="T126" s="12" t="str">
        <f>INDEX(AJ:AJ,W125+1)</f>
        <v>Contract Killing</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黒</v>
      </c>
      <c r="S127" s="18" t="s">
        <v>46</v>
      </c>
      <c r="T127" s="12" t="str">
        <f>INDEX(AG:AG,W125+1)</f>
        <v>コモン</v>
      </c>
      <c r="U127" s="18" t="s">
        <v>36</v>
      </c>
      <c r="V127" s="12">
        <f>INDEX(AH:AH,W125+1)</f>
        <v>10</v>
      </c>
      <c r="W127" s="10"/>
      <c r="X127" s="12" t="str">
        <f>INDEX(AO:AO,W125+1)</f>
        <v>クリーチャー1体を対象とし、それを破壊する。宝物を2つ見つける。</v>
      </c>
      <c r="Y127" s="5"/>
      <c r="Z127" s="5"/>
      <c r="AA127" s="30"/>
      <c r="BA127" s="31" t="s">
        <v>165</v>
      </c>
      <c r="BB127">
        <v>126</v>
      </c>
      <c r="BC127" t="s">
        <v>690</v>
      </c>
      <c r="BD127" t="s">
        <v>30</v>
      </c>
      <c r="BE127" t="s">
        <v>502</v>
      </c>
    </row>
    <row r="128" spans="1:57" x14ac:dyDescent="0.15">
      <c r="A128" t="str">
        <f>CONCATENATE(C128,D128,E128,F128,G128,H128,I128,J128,K128,L128,M128,N128,O128,P128)</f>
        <v>|色|黒|レアリティ|コモン|マナコスト|10|</v>
      </c>
      <c r="B128" t="s">
        <v>165</v>
      </c>
      <c r="C128" t="s">
        <v>24</v>
      </c>
      <c r="D128" s="1" t="s">
        <v>5</v>
      </c>
      <c r="E128" t="s">
        <v>24</v>
      </c>
      <c r="F128" t="str">
        <f t="shared" ref="F128:F129" si="112">IF(R127=0,"",R127)</f>
        <v>黒</v>
      </c>
      <c r="G128" t="s">
        <v>24</v>
      </c>
      <c r="H128" s="1" t="s">
        <v>6</v>
      </c>
      <c r="I128" t="s">
        <v>24</v>
      </c>
      <c r="J128" t="str">
        <f t="shared" ref="J128:J129" si="113">IF(T127=0,"",T127)</f>
        <v>コモン</v>
      </c>
      <c r="K128" t="s">
        <v>24</v>
      </c>
      <c r="L128" s="1" t="s">
        <v>8</v>
      </c>
      <c r="M128" t="s">
        <v>24</v>
      </c>
      <c r="N128">
        <f t="shared" ref="N128:N129" si="114">IF(V127=0,"",V127)</f>
        <v>10</v>
      </c>
      <c r="O128" t="s">
        <v>24</v>
      </c>
      <c r="Q128" s="6" t="s">
        <v>37</v>
      </c>
      <c r="R128" s="12" t="str">
        <f>INDEX(AK:AK,W125+1)</f>
        <v>呪文</v>
      </c>
      <c r="S128" s="18" t="s">
        <v>38</v>
      </c>
      <c r="T128" s="12">
        <f>INDEX(AL:AL,W125+1)</f>
        <v>0</v>
      </c>
      <c r="U128" s="12">
        <f>INDEX(AM:AM,W125+1)</f>
        <v>0</v>
      </c>
      <c r="V128" s="12">
        <f>INDEX(AN:AN,W125+1)</f>
        <v>0</v>
      </c>
      <c r="W128" s="10"/>
      <c r="X128" s="12" t="str">
        <f>INDEX(AU:AU,W125+1)</f>
        <v>クリ</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|種別|呪文|サブタイプ||||</v>
      </c>
      <c r="B129" t="s">
        <v>165</v>
      </c>
      <c r="C129" t="s">
        <v>24</v>
      </c>
      <c r="D129" s="1" t="s">
        <v>9</v>
      </c>
      <c r="E129" t="s">
        <v>24</v>
      </c>
      <c r="F129" t="str">
        <f t="shared" si="112"/>
        <v>呪文</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クリーチャー1体を対象とし、それを破壊する。宝物を2つ見つける。</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|テキスト|&gt;|&gt;|&gt;|&gt;|クリーチャー1体を対象とし、それを破壊する。宝物を2つ見つける。|</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クリーチャー1体を対象とし、それを破壊する。宝物を2つ見つける。</v>
      </c>
      <c r="O130" t="s">
        <v>24</v>
      </c>
      <c r="Q130" s="4" t="s">
        <v>40</v>
      </c>
      <c r="R130" s="12" t="str">
        <f>INDEX(AZ:AZ,W125+1)</f>
        <v>Destroy target creature and find 2 Treasures.</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|英テキスト|&gt;|&gt;|&gt;|&gt;|Destroy target creature and find 2 Treasures.|</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Destroy target creature and find 2 Treasures.</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v>
      </c>
      <c r="B132" t="s">
        <v>165</v>
      </c>
      <c r="C132" t="s">
        <v>24</v>
      </c>
      <c r="D132" t="s">
        <v>13</v>
      </c>
      <c r="E132" t="s">
        <v>24</v>
      </c>
      <c r="F132" t="s">
        <v>4</v>
      </c>
      <c r="G132" t="s">
        <v>24</v>
      </c>
      <c r="H132" t="str">
        <f t="shared" ref="H132" si="118">IF(R131=0,"",R131)</f>
        <v/>
      </c>
      <c r="I132" t="s">
        <v>24</v>
      </c>
      <c r="J132" t="s">
        <v>14</v>
      </c>
      <c r="K132" t="s">
        <v>24</v>
      </c>
      <c r="L132" t="s">
        <v>4</v>
      </c>
      <c r="M132" t="s">
        <v>24</v>
      </c>
      <c r="N132" t="str">
        <f t="shared" ref="N132" si="119">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*高くつく略奪/Costly Plunder</v>
      </c>
      <c r="B141" t="s">
        <v>165</v>
      </c>
      <c r="C141" t="str">
        <f t="shared" ref="C141" si="121">"*"&amp;R141&amp;"/"&amp;T141</f>
        <v>*高くつく略奪/Costly Plunder</v>
      </c>
      <c r="Q141" s="6" t="s">
        <v>34</v>
      </c>
      <c r="R141" s="12" t="str">
        <f>INDEX(AI:AI,W140+1)</f>
        <v>高くつく略奪</v>
      </c>
      <c r="S141" s="16" t="s">
        <v>35</v>
      </c>
      <c r="T141" s="12" t="str">
        <f>INDEX(AJ:AJ,W140+1)</f>
        <v>Costly Plunder</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黒</v>
      </c>
      <c r="S142" s="18" t="s">
        <v>46</v>
      </c>
      <c r="T142" s="12" t="str">
        <f>INDEX(AG:AG,W140+1)</f>
        <v>コモン</v>
      </c>
      <c r="U142" s="18" t="s">
        <v>36</v>
      </c>
      <c r="V142" s="12">
        <f>INDEX(AH:AH,W140+1)</f>
        <v>4</v>
      </c>
      <c r="W142" s="10"/>
      <c r="X142" s="12" t="str">
        <f>INDEX(AO:AO,W140+1)</f>
        <v>あなたがコントロールする最後のクリーチャーを破壊し、カードを2枚引く。</v>
      </c>
      <c r="Y142" s="5"/>
      <c r="Z142" s="5"/>
      <c r="AA142" s="30"/>
      <c r="BA142" s="31" t="s">
        <v>165</v>
      </c>
      <c r="BB142">
        <v>141</v>
      </c>
      <c r="BC142" t="s">
        <v>705</v>
      </c>
      <c r="BD142" t="s">
        <v>30</v>
      </c>
      <c r="BE142" t="s">
        <v>515</v>
      </c>
    </row>
    <row r="143" spans="1:57" x14ac:dyDescent="0.15">
      <c r="A143" t="str">
        <f>CONCATENATE(C143,D143,E143,F143,G143,H143,I143,J143,K143,L143,M143,N143,O143,P143)</f>
        <v>|色|黒|レアリティ|コモン|マナコスト|4|</v>
      </c>
      <c r="B143" t="s">
        <v>165</v>
      </c>
      <c r="C143" t="s">
        <v>24</v>
      </c>
      <c r="D143" s="1" t="s">
        <v>5</v>
      </c>
      <c r="E143" t="s">
        <v>24</v>
      </c>
      <c r="F143" t="str">
        <f t="shared" ref="F143:F144" si="128">IF(R142=0,"",R142)</f>
        <v>黒</v>
      </c>
      <c r="G143" t="s">
        <v>24</v>
      </c>
      <c r="H143" s="1" t="s">
        <v>6</v>
      </c>
      <c r="I143" t="s">
        <v>24</v>
      </c>
      <c r="J143" t="str">
        <f t="shared" ref="J143:J144" si="129">IF(T142=0,"",T142)</f>
        <v>コモン</v>
      </c>
      <c r="K143" t="s">
        <v>24</v>
      </c>
      <c r="L143" s="1" t="s">
        <v>8</v>
      </c>
      <c r="M143" t="s">
        <v>24</v>
      </c>
      <c r="N143">
        <f t="shared" ref="N143:N144" si="130">IF(V142=0,"",V142)</f>
        <v>4</v>
      </c>
      <c r="O143" t="s">
        <v>24</v>
      </c>
      <c r="Q143" s="6" t="s">
        <v>37</v>
      </c>
      <c r="R143" s="12" t="str">
        <f>INDEX(AK:AK,W140+1)</f>
        <v>呪文</v>
      </c>
      <c r="S143" s="18" t="s">
        <v>38</v>
      </c>
      <c r="T143" s="12">
        <f>INDEX(AL:AL,W140+1)</f>
        <v>0</v>
      </c>
      <c r="U143" s="12">
        <f>INDEX(AM:AM,W140+1)</f>
        <v>0</v>
      </c>
      <c r="V143" s="12">
        <f>INDEX(AN:AN,W140+1)</f>
        <v>0</v>
      </c>
      <c r="W143" s="10"/>
      <c r="X143" s="12" t="str">
        <f>INDEX(AU:AU,W140+1)</f>
        <v>あな</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|種別|呪文|サブタイプ||||</v>
      </c>
      <c r="B144" t="s">
        <v>165</v>
      </c>
      <c r="C144" t="s">
        <v>24</v>
      </c>
      <c r="D144" s="1" t="s">
        <v>9</v>
      </c>
      <c r="E144" t="s">
        <v>24</v>
      </c>
      <c r="F144" t="str">
        <f t="shared" si="128"/>
        <v>呪文</v>
      </c>
      <c r="G144" t="s">
        <v>24</v>
      </c>
      <c r="H144" s="1" t="s">
        <v>11</v>
      </c>
      <c r="I144" t="s">
        <v>24</v>
      </c>
      <c r="J144" t="str">
        <f t="shared" si="129"/>
        <v/>
      </c>
      <c r="K144" t="s">
        <v>24</v>
      </c>
      <c r="L144" t="str">
        <f t="shared" ref="L144" si="131">IF(U143=0,"",U143)</f>
        <v/>
      </c>
      <c r="M144" t="s">
        <v>24</v>
      </c>
      <c r="N144" t="str">
        <f t="shared" si="130"/>
        <v/>
      </c>
      <c r="O144" t="s">
        <v>24</v>
      </c>
      <c r="Q144" s="6" t="s">
        <v>39</v>
      </c>
      <c r="R144" s="12" t="str">
        <f>INDEX(AY:AY,W140+1)</f>
        <v>あなたがコントロールする最後のクリーチャーを破壊し、カードを2枚引く。</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|テキスト|&gt;|&gt;|&gt;|&gt;|あなたがコントロールする最後のクリーチャーを破壊し、カードを2枚引く。|</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あなたがコントロールする最後のクリーチャーを破壊し、カードを2枚引く。</v>
      </c>
      <c r="O145" t="s">
        <v>24</v>
      </c>
      <c r="Q145" s="4" t="s">
        <v>40</v>
      </c>
      <c r="R145" s="12" t="str">
        <f>INDEX(AZ:AZ,W140+1)</f>
        <v>Destroy the last creature you control and draw 2 cards.</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|英テキスト|&gt;|&gt;|&gt;|&gt;|Destroy the last creature you control and draw 2 cards.|</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Destroy the last creature you control and draw 2 cards.</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v>
      </c>
      <c r="B147" t="s">
        <v>165</v>
      </c>
      <c r="C147" t="s">
        <v>24</v>
      </c>
      <c r="D147" t="s">
        <v>13</v>
      </c>
      <c r="E147" t="s">
        <v>24</v>
      </c>
      <c r="F147" t="s">
        <v>4</v>
      </c>
      <c r="G147" t="s">
        <v>24</v>
      </c>
      <c r="H147" t="str">
        <f t="shared" ref="H147" si="134">IF(R146=0,"",R146)</f>
        <v/>
      </c>
      <c r="I147" t="s">
        <v>24</v>
      </c>
      <c r="J147" t="s">
        <v>14</v>
      </c>
      <c r="K147" t="s">
        <v>24</v>
      </c>
      <c r="L147" t="s">
        <v>4</v>
      </c>
      <c r="M147" t="s">
        <v>24</v>
      </c>
      <c r="N147" t="str">
        <f t="shared" ref="N147" si="135">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*無情な略奪/Heartless Pillage</v>
      </c>
      <c r="B156" t="s">
        <v>165</v>
      </c>
      <c r="C156" t="str">
        <f t="shared" ref="C156" si="137">"*"&amp;R156&amp;"/"&amp;T156</f>
        <v>*無情な略奪/Heartless Pillage</v>
      </c>
      <c r="Q156" s="6" t="s">
        <v>34</v>
      </c>
      <c r="R156" s="12" t="str">
        <f>INDEX(AI:AI,W155+1)</f>
        <v>無情な略奪</v>
      </c>
      <c r="S156" s="16" t="s">
        <v>35</v>
      </c>
      <c r="T156" s="12" t="str">
        <f>INDEX(AJ:AJ,W155+1)</f>
        <v>Heartless Pillage</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黒</v>
      </c>
      <c r="S157" s="18" t="s">
        <v>46</v>
      </c>
      <c r="T157" s="12" t="str">
        <f>INDEX(AG:AG,W155+1)</f>
        <v>コモン</v>
      </c>
      <c r="U157" s="18" t="s">
        <v>36</v>
      </c>
      <c r="V157" s="12">
        <f>INDEX(AH:AH,W155+1)</f>
        <v>6</v>
      </c>
      <c r="W157" s="10"/>
      <c r="X157" s="12" t="str">
        <f>INDEX(AO:AO,W155+1)</f>
        <v>対戦相手はカードを2枚捨てる。あなたが強襲していた場合、宝物を1つ見つける。</v>
      </c>
      <c r="Y157" s="5"/>
      <c r="Z157" s="5"/>
      <c r="AA157" s="30"/>
      <c r="BA157" s="31" t="s">
        <v>165</v>
      </c>
      <c r="BB157">
        <v>156</v>
      </c>
      <c r="BC157" t="s">
        <v>720</v>
      </c>
      <c r="BE157" t="s">
        <v>530</v>
      </c>
    </row>
    <row r="158" spans="1:57" x14ac:dyDescent="0.15">
      <c r="A158" t="str">
        <f>CONCATENATE(C158,D158,E158,F158,G158,H158,I158,J158,K158,L158,M158,N158,O158,P158)</f>
        <v>|色|黒|レアリティ|コモン|マナコスト|6|</v>
      </c>
      <c r="B158" t="s">
        <v>165</v>
      </c>
      <c r="C158" t="s">
        <v>24</v>
      </c>
      <c r="D158" s="1" t="s">
        <v>5</v>
      </c>
      <c r="E158" t="s">
        <v>24</v>
      </c>
      <c r="F158" t="str">
        <f t="shared" ref="F158:F159" si="144">IF(R157=0,"",R157)</f>
        <v>黒</v>
      </c>
      <c r="G158" t="s">
        <v>24</v>
      </c>
      <c r="H158" s="1" t="s">
        <v>6</v>
      </c>
      <c r="I158" t="s">
        <v>24</v>
      </c>
      <c r="J158" t="str">
        <f t="shared" ref="J158:J159" si="145">IF(T157=0,"",T157)</f>
        <v>コモン</v>
      </c>
      <c r="K158" t="s">
        <v>24</v>
      </c>
      <c r="L158" s="1" t="s">
        <v>8</v>
      </c>
      <c r="M158" t="s">
        <v>24</v>
      </c>
      <c r="N158">
        <f t="shared" ref="N158:N159" si="146">IF(V157=0,"",V157)</f>
        <v>6</v>
      </c>
      <c r="O158" t="s">
        <v>24</v>
      </c>
      <c r="Q158" s="6" t="s">
        <v>37</v>
      </c>
      <c r="R158" s="12" t="str">
        <f>INDEX(AK:AK,W155+1)</f>
        <v>呪文</v>
      </c>
      <c r="S158" s="18" t="s">
        <v>38</v>
      </c>
      <c r="T158" s="12">
        <f>INDEX(AL:AL,W155+1)</f>
        <v>0</v>
      </c>
      <c r="U158" s="12">
        <f>INDEX(AM:AM,W155+1)</f>
        <v>0</v>
      </c>
      <c r="V158" s="12">
        <f>INDEX(AN:AN,W155+1)</f>
        <v>0</v>
      </c>
      <c r="W158" s="10"/>
      <c r="X158" s="12" t="str">
        <f>INDEX(AU:AU,W155+1)</f>
        <v>対戦</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|種別|呪文|サブタイプ||||</v>
      </c>
      <c r="B159" t="s">
        <v>165</v>
      </c>
      <c r="C159" t="s">
        <v>24</v>
      </c>
      <c r="D159" s="1" t="s">
        <v>9</v>
      </c>
      <c r="E159" t="s">
        <v>24</v>
      </c>
      <c r="F159" t="str">
        <f t="shared" si="144"/>
        <v>呪文</v>
      </c>
      <c r="G159" t="s">
        <v>24</v>
      </c>
      <c r="H159" s="1" t="s">
        <v>11</v>
      </c>
      <c r="I159" t="s">
        <v>24</v>
      </c>
      <c r="J159" t="str">
        <f t="shared" si="145"/>
        <v/>
      </c>
      <c r="K159" t="s">
        <v>24</v>
      </c>
      <c r="L159" t="str">
        <f t="shared" ref="L159" si="147">IF(U158=0,"",U158)</f>
        <v/>
      </c>
      <c r="M159" t="s">
        <v>24</v>
      </c>
      <c r="N159" t="str">
        <f t="shared" si="146"/>
        <v/>
      </c>
      <c r="O159" t="s">
        <v>24</v>
      </c>
      <c r="Q159" s="6" t="s">
        <v>39</v>
      </c>
      <c r="R159" s="12" t="str">
        <f>INDEX(AY:AY,W155+1)</f>
        <v>対戦相手はカードを2枚捨てる。あなたが強襲していた場合、宝物を1つ見つける。</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|テキスト|&gt;|&gt;|&gt;|&gt;|対戦相手はカードを2枚捨てる。あなたが強襲していた場合、宝物を1つ見つける。|</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対戦相手はカードを2枚捨てる。あなたが強襲していた場合、宝物を1つ見つける。</v>
      </c>
      <c r="O160" t="s">
        <v>24</v>
      </c>
      <c r="Q160" s="4" t="s">
        <v>40</v>
      </c>
      <c r="R160" s="12" t="str">
        <f>INDEX(AZ:AZ,W155+1)</f>
        <v>Your opponent discards 2 cards. If you Raided, find a Treasure.</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|英テキスト|&gt;|&gt;|&gt;|&gt;|Your opponent discards 2 cards. If you Raided, find a Treasure.|</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Your opponent discards 2 cards. If you Raided, find a Treasure.</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v>
      </c>
      <c r="B162" t="s">
        <v>165</v>
      </c>
      <c r="C162" t="s">
        <v>24</v>
      </c>
      <c r="D162" t="s">
        <v>13</v>
      </c>
      <c r="E162" t="s">
        <v>24</v>
      </c>
      <c r="F162" t="s">
        <v>4</v>
      </c>
      <c r="G162" t="s">
        <v>24</v>
      </c>
      <c r="H162" t="str">
        <f t="shared" ref="H162" si="150">IF(R161=0,"",R161)</f>
        <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*立ち枯れの守り手/Blight Keeper</v>
      </c>
      <c r="B171" t="s">
        <v>165</v>
      </c>
      <c r="C171" t="str">
        <f t="shared" ref="C171" si="153">"*"&amp;R171&amp;"/"&amp;T171</f>
        <v>*立ち枯れの守り手/Blight Keeper</v>
      </c>
      <c r="Q171" s="6" t="s">
        <v>34</v>
      </c>
      <c r="R171" s="12" t="str">
        <f>INDEX(AI:AI,W170+1)</f>
        <v>立ち枯れの守り手</v>
      </c>
      <c r="S171" s="16" t="s">
        <v>35</v>
      </c>
      <c r="T171" s="12" t="str">
        <f>INDEX(AJ:AJ,W170+1)</f>
        <v>Blight Keeper</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黒</v>
      </c>
      <c r="S172" s="18" t="s">
        <v>46</v>
      </c>
      <c r="T172" s="12" t="str">
        <f>INDEX(AG:AG,W170+1)</f>
        <v>アンコモン</v>
      </c>
      <c r="U172" s="18" t="s">
        <v>36</v>
      </c>
      <c r="V172" s="12">
        <f>INDEX(AH:AH,W170+1)</f>
        <v>9</v>
      </c>
      <c r="W172" s="10"/>
      <c r="X172" s="12" t="str">
        <f>INDEX(AO:AO,W170+1)</f>
        <v xml:space="preserve">飛行  </v>
      </c>
      <c r="Y172" s="5"/>
      <c r="Z172" s="5"/>
      <c r="AA172" s="30"/>
      <c r="BA172" s="31" t="s">
        <v>165</v>
      </c>
      <c r="BB172">
        <v>171</v>
      </c>
      <c r="BC172" t="s">
        <v>735</v>
      </c>
      <c r="BE172" t="s">
        <v>544</v>
      </c>
    </row>
    <row r="173" spans="1:57" x14ac:dyDescent="0.15">
      <c r="A173" t="str">
        <f>CONCATENATE(C173,D173,E173,F173,G173,H173,I173,J173,K173,L173,M173,N173,O173,P173)</f>
        <v>|色|黒|レアリティ|アンコモン|マナコスト|9|</v>
      </c>
      <c r="B173" t="s">
        <v>165</v>
      </c>
      <c r="C173" t="s">
        <v>24</v>
      </c>
      <c r="D173" s="1" t="s">
        <v>5</v>
      </c>
      <c r="E173" t="s">
        <v>24</v>
      </c>
      <c r="F173" t="str">
        <f t="shared" ref="F173:F174" si="160">IF(R172=0,"",R172)</f>
        <v>黒</v>
      </c>
      <c r="G173" t="s">
        <v>24</v>
      </c>
      <c r="H173" s="1" t="s">
        <v>6</v>
      </c>
      <c r="I173" t="s">
        <v>24</v>
      </c>
      <c r="J173" t="str">
        <f t="shared" ref="J173:J174" si="161">IF(T172=0,"",T172)</f>
        <v>アンコモン</v>
      </c>
      <c r="K173" t="s">
        <v>24</v>
      </c>
      <c r="L173" s="1" t="s">
        <v>8</v>
      </c>
      <c r="M173" t="s">
        <v>24</v>
      </c>
      <c r="N173">
        <f t="shared" ref="N173:N174" si="162">IF(V172=0,"",V172)</f>
        <v>9</v>
      </c>
      <c r="O173" t="s">
        <v>24</v>
      </c>
      <c r="Q173" s="6" t="s">
        <v>37</v>
      </c>
      <c r="R173" s="12" t="str">
        <f>INDEX(AK:AK,W170+1)</f>
        <v>クリーチャー</v>
      </c>
      <c r="S173" s="18" t="s">
        <v>38</v>
      </c>
      <c r="T173" s="12" t="str">
        <f>INDEX(AL:AL,W170+1)</f>
        <v>蝙蝠</v>
      </c>
      <c r="U173" s="12" t="str">
        <f>INDEX(AM:AM,W170+1)</f>
        <v>インプ</v>
      </c>
      <c r="V173" s="12">
        <f>INDEX(AN:AN,W170+1)</f>
        <v>0</v>
      </c>
      <c r="W173" s="10"/>
      <c r="X173" s="12" t="str">
        <f>INDEX(AU:AU,W170+1)</f>
        <v>飛行</v>
      </c>
      <c r="Y173" s="12" t="str">
        <f>INDEX(AV:AV,W170+1)</f>
        <v xml:space="preserve">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|種別|クリーチャー|サブタイプ|蝙蝠|インプ||</v>
      </c>
      <c r="B174" t="s">
        <v>165</v>
      </c>
      <c r="C174" t="s">
        <v>24</v>
      </c>
      <c r="D174" s="1" t="s">
        <v>9</v>
      </c>
      <c r="E174" t="s">
        <v>24</v>
      </c>
      <c r="F174" t="str">
        <f t="shared" si="160"/>
        <v>クリーチャー</v>
      </c>
      <c r="G174" t="s">
        <v>24</v>
      </c>
      <c r="H174" s="1" t="s">
        <v>11</v>
      </c>
      <c r="I174" t="s">
        <v>24</v>
      </c>
      <c r="J174" t="str">
        <f t="shared" si="161"/>
        <v>蝙蝠</v>
      </c>
      <c r="K174" t="s">
        <v>24</v>
      </c>
      <c r="L174" t="str">
        <f t="shared" ref="L174" si="163">IF(U173=0,"",U173)</f>
        <v>インプ</v>
      </c>
      <c r="M174" t="s">
        <v>24</v>
      </c>
      <c r="N174" t="str">
        <f t="shared" si="162"/>
        <v/>
      </c>
      <c r="O174" t="s">
        <v>24</v>
      </c>
      <c r="Q174" s="6" t="s">
        <v>39</v>
      </c>
      <c r="R174" s="12" t="str">
        <f>INDEX(AY:AY,W170+1)</f>
        <v>飛行  &amp;br;このクリーチャーが死亡した時、黒ジェムが4個以上ある場合、対戦相手は4点のライフを失い、あなたは4点のライフを得る。</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|テキスト|&gt;|&gt;|&gt;|&gt;|飛行  &amp;br;このクリーチャーが死亡した時、黒ジェムが4個以上ある場合、対戦相手は4点のライフを失い、あなたは4点のライフを得る。|</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飛行  &amp;br;このクリーチャーが死亡した時、黒ジェムが4個以上ある場合、対戦相手は4点のライフを失い、あなたは4点のライフを得る。</v>
      </c>
      <c r="O175" t="s">
        <v>24</v>
      </c>
      <c r="Q175" s="4" t="s">
        <v>40</v>
      </c>
      <c r="R175" s="12" t="str">
        <f>INDEX(AZ:AZ,W170+1)</f>
        <v>When this creature dies, if there are 4 or more black gems, your opponent loses 4 life and you gain 4 life.</v>
      </c>
      <c r="S175" s="16" t="s">
        <v>51</v>
      </c>
      <c r="T175" s="12" t="str">
        <f>IF(X175="","",X175&amp;IF(Y175="",""," "&amp;Y175)&amp;IF(Z175="",""," "&amp;Z175)&amp;IF(AA175="",""," "&amp;AA175))</f>
        <v xml:space="preserve">Flying  </v>
      </c>
      <c r="U175" s="16"/>
      <c r="V175" s="17"/>
      <c r="W175" s="10" t="s">
        <v>342</v>
      </c>
      <c r="X175" s="6" t="str">
        <f>IF(ISERROR(IF(LEN(X174)&gt;1,X174,VLOOKUP(X173,$AC:$AD,2,FALSE))),"",IF(LEN(X174)&gt;1,X174,VLOOKUP(X173,$AC:$AD,2,FALSE)))</f>
        <v>Flying</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|英テキスト|&gt;|&gt;|&gt;|&gt;|Flying  &amp;br;When this creature dies, if there are 4 or more black gems, your opponent loses 4 life and you gain 4 life.|</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Flying  &amp;br;When this creature dies, if there are 4 or more black gems, your opponent loses 4 life and you gain 4 life.</v>
      </c>
      <c r="O176" t="s">
        <v>24</v>
      </c>
      <c r="Q176" s="6" t="s">
        <v>41</v>
      </c>
      <c r="R176" s="12" t="str">
        <f>IF(INDEX(AS:AS,W170+1)="",0,INDEX(AS:AS,W170+1)&amp;"/"&amp;INDEX(AT:AT,W170+1))</f>
        <v>2/2</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|PT|&gt;|2/2|シールド数|&gt;||</v>
      </c>
      <c r="B177" t="s">
        <v>165</v>
      </c>
      <c r="C177" t="s">
        <v>24</v>
      </c>
      <c r="D177" t="s">
        <v>13</v>
      </c>
      <c r="E177" t="s">
        <v>24</v>
      </c>
      <c r="F177" t="s">
        <v>4</v>
      </c>
      <c r="G177" t="s">
        <v>24</v>
      </c>
      <c r="H177" t="str">
        <f t="shared" ref="H177" si="166">IF(R176=0,"",R176)</f>
        <v>2/2</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*不死の古き者/Deathless Ancient</v>
      </c>
      <c r="B186" t="s">
        <v>165</v>
      </c>
      <c r="C186" t="str">
        <f t="shared" ref="C186" si="169">"*"&amp;R186&amp;"/"&amp;T186</f>
        <v>*不死の古き者/Deathless Ancient</v>
      </c>
      <c r="Q186" s="6" t="s">
        <v>34</v>
      </c>
      <c r="R186" s="12" t="str">
        <f>INDEX(AI:AI,W185+1)</f>
        <v>不死の古き者</v>
      </c>
      <c r="S186" s="16" t="s">
        <v>35</v>
      </c>
      <c r="T186" s="12" t="str">
        <f>INDEX(AJ:AJ,W185+1)</f>
        <v>Deathless Ancient</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黒</v>
      </c>
      <c r="S187" s="18" t="s">
        <v>46</v>
      </c>
      <c r="T187" s="12" t="str">
        <f>INDEX(AG:AG,W185+1)</f>
        <v>アンコモン</v>
      </c>
      <c r="U187" s="18" t="s">
        <v>36</v>
      </c>
      <c r="V187" s="12">
        <f>INDEX(AH:AH,W185+1)</f>
        <v>16</v>
      </c>
      <c r="W187" s="10"/>
      <c r="X187" s="12" t="str">
        <f>INDEX(AO:AO,W185+1)</f>
        <v xml:space="preserve">飛行  </v>
      </c>
      <c r="Y187" s="5"/>
      <c r="Z187" s="5"/>
      <c r="AA187" s="30"/>
      <c r="BA187" s="31" t="s">
        <v>165</v>
      </c>
      <c r="BB187">
        <v>186</v>
      </c>
      <c r="BC187" t="s">
        <v>750</v>
      </c>
      <c r="BE187" t="s">
        <v>559</v>
      </c>
    </row>
    <row r="188" spans="1:57" x14ac:dyDescent="0.15">
      <c r="A188" t="str">
        <f>CONCATENATE(C188,D188,E188,F188,G188,H188,I188,J188,K188,L188,M188,N188,O188,P188)</f>
        <v>|色|黒|レアリティ|アンコモン|マナコスト|16|</v>
      </c>
      <c r="B188" t="s">
        <v>165</v>
      </c>
      <c r="C188" t="s">
        <v>24</v>
      </c>
      <c r="D188" s="1" t="s">
        <v>5</v>
      </c>
      <c r="E188" t="s">
        <v>24</v>
      </c>
      <c r="F188" t="str">
        <f t="shared" ref="F188:F189" si="176">IF(R187=0,"",R187)</f>
        <v>黒</v>
      </c>
      <c r="G188" t="s">
        <v>24</v>
      </c>
      <c r="H188" s="1" t="s">
        <v>6</v>
      </c>
      <c r="I188" t="s">
        <v>24</v>
      </c>
      <c r="J188" t="str">
        <f t="shared" ref="J188:J189" si="177">IF(T187=0,"",T187)</f>
        <v>アンコモン</v>
      </c>
      <c r="K188" t="s">
        <v>24</v>
      </c>
      <c r="L188" s="1" t="s">
        <v>8</v>
      </c>
      <c r="M188" t="s">
        <v>24</v>
      </c>
      <c r="N188">
        <f t="shared" ref="N188:N189" si="178">IF(V187=0,"",V187)</f>
        <v>16</v>
      </c>
      <c r="O188" t="s">
        <v>24</v>
      </c>
      <c r="Q188" s="6" t="s">
        <v>37</v>
      </c>
      <c r="R188" s="12" t="str">
        <f>INDEX(AK:AK,W185+1)</f>
        <v>クリーチャー</v>
      </c>
      <c r="S188" s="18" t="s">
        <v>38</v>
      </c>
      <c r="T188" s="12" t="str">
        <f>INDEX(AL:AL,W185+1)</f>
        <v>吸血鬼</v>
      </c>
      <c r="U188" s="12" t="str">
        <f>INDEX(AM:AM,W185+1)</f>
        <v>騎士</v>
      </c>
      <c r="V188" s="12">
        <f>INDEX(AN:AN,W185+1)</f>
        <v>0</v>
      </c>
      <c r="W188" s="10"/>
      <c r="X188" s="12" t="str">
        <f>INDEX(AU:AU,W185+1)</f>
        <v>飛行</v>
      </c>
      <c r="Y188" s="12" t="str">
        <f>INDEX(AV:AV,W185+1)</f>
        <v xml:space="preserve">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|種別|クリーチャー|サブタイプ|吸血鬼|騎士||</v>
      </c>
      <c r="B189" t="s">
        <v>165</v>
      </c>
      <c r="C189" t="s">
        <v>24</v>
      </c>
      <c r="D189" s="1" t="s">
        <v>9</v>
      </c>
      <c r="E189" t="s">
        <v>24</v>
      </c>
      <c r="F189" t="str">
        <f t="shared" si="176"/>
        <v>クリーチャー</v>
      </c>
      <c r="G189" t="s">
        <v>24</v>
      </c>
      <c r="H189" s="1" t="s">
        <v>11</v>
      </c>
      <c r="I189" t="s">
        <v>24</v>
      </c>
      <c r="J189" t="str">
        <f t="shared" si="177"/>
        <v>吸血鬼</v>
      </c>
      <c r="K189" t="s">
        <v>24</v>
      </c>
      <c r="L189" t="str">
        <f t="shared" ref="L189" si="179">IF(U188=0,"",U188)</f>
        <v>騎士</v>
      </c>
      <c r="M189" t="s">
        <v>24</v>
      </c>
      <c r="N189" t="str">
        <f t="shared" si="178"/>
        <v/>
      </c>
      <c r="O189" t="s">
        <v>24</v>
      </c>
      <c r="Q189" s="6" t="s">
        <v>39</v>
      </c>
      <c r="R189" s="12" t="str">
        <f>INDEX(AY:AY,W185+1)</f>
        <v>飛行  &amp;br;このクリーチャーが死亡した時、あなたが2回以上強化された吸血鬼をコントロールしている場合、あなたの墓地からこのクリーチャーをあなたの手札に戻す。これのマナ・コストは3少なくなる。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|テキスト|&gt;|&gt;|&gt;|&gt;|飛行  &amp;br;このクリーチャーが死亡した時、あなたが2回以上強化された吸血鬼をコントロールしている場合、あなたの墓地からこのクリーチャーをあなたの手札に戻す。これのマナ・コストは3少なくなる。|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飛行  &amp;br;このクリーチャーが死亡した時、あなたが2回以上強化された吸血鬼をコントロールしている場合、あなたの墓地からこのクリーチャーをあなたの手札に戻す。これのマナ・コストは3少なくなる。</v>
      </c>
      <c r="O190" t="s">
        <v>24</v>
      </c>
      <c r="Q190" s="4" t="s">
        <v>40</v>
      </c>
      <c r="R190" s="12" t="str">
        <f>INDEX(AZ:AZ,W185+1)</f>
        <v>When this creature dies, if you control a Vampire reinforced 2 or more times, return this creature from your graveyard to your hand. It costs 3 less.</v>
      </c>
      <c r="S190" s="16" t="s">
        <v>51</v>
      </c>
      <c r="T190" s="12" t="str">
        <f>IF(X190="","",X190&amp;IF(Y190="",""," "&amp;Y190)&amp;IF(Z190="",""," "&amp;Z190)&amp;IF(AA190="",""," "&amp;AA190))</f>
        <v xml:space="preserve">Flying  </v>
      </c>
      <c r="U190" s="16"/>
      <c r="V190" s="17"/>
      <c r="W190" s="10" t="s">
        <v>342</v>
      </c>
      <c r="X190" s="6" t="str">
        <f>IF(ISERROR(IF(LEN(X189)&gt;1,X189,VLOOKUP(X188,$AC:$AD,2,FALSE))),"",IF(LEN(X189)&gt;1,X189,VLOOKUP(X188,$AC:$AD,2,FALSE)))</f>
        <v>Flying</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|英テキスト|&gt;|&gt;|&gt;|&gt;|Flying  &amp;br;When this creature dies, if you control a Vampire reinforced 2 or more times, return this creature from your graveyard to your hand. It costs 3 less.|</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Flying  &amp;br;When this creature dies, if you control a Vampire reinforced 2 or more times, return this creature from your graveyard to your hand. It costs 3 less.</v>
      </c>
      <c r="O191" t="s">
        <v>24</v>
      </c>
      <c r="Q191" s="6" t="s">
        <v>41</v>
      </c>
      <c r="R191" s="12" t="str">
        <f>IF(INDEX(AS:AS,W185+1)="",0,INDEX(AS:AS,W185+1)&amp;"/"&amp;INDEX(AT:AT,W185+1))</f>
        <v>5/5</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|PT|&gt;|5/5|シールド数|&gt;||</v>
      </c>
      <c r="B192" t="s">
        <v>165</v>
      </c>
      <c r="C192" t="s">
        <v>24</v>
      </c>
      <c r="D192" t="s">
        <v>13</v>
      </c>
      <c r="E192" t="s">
        <v>24</v>
      </c>
      <c r="F192" t="s">
        <v>4</v>
      </c>
      <c r="G192" t="s">
        <v>24</v>
      </c>
      <c r="H192" t="str">
        <f t="shared" ref="H192" si="182">IF(R191=0,"",R191)</f>
        <v>5/5</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*帆凧の掠め盗り/Kitesail Freebooter</v>
      </c>
      <c r="B201" t="s">
        <v>165</v>
      </c>
      <c r="C201" t="str">
        <f t="shared" ref="C201" si="185">"*"&amp;R201&amp;"/"&amp;T201</f>
        <v>*帆凧の掠め盗り/Kitesail Freebooter</v>
      </c>
      <c r="Q201" s="6" t="s">
        <v>34</v>
      </c>
      <c r="R201" s="12" t="str">
        <f>INDEX(AI:AI,W200+1)</f>
        <v>帆凧の掠め盗り</v>
      </c>
      <c r="S201" s="16" t="s">
        <v>35</v>
      </c>
      <c r="T201" s="12" t="str">
        <f>INDEX(AJ:AJ,W200+1)</f>
        <v>Kitesail Freebooter</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t="str">
        <f>INDEX(AF:AF,W200+1)</f>
        <v>黒</v>
      </c>
      <c r="S202" s="18" t="s">
        <v>46</v>
      </c>
      <c r="T202" s="12" t="str">
        <f>INDEX(AG:AG,W200+1)</f>
        <v>アンコモン</v>
      </c>
      <c r="U202" s="18" t="s">
        <v>36</v>
      </c>
      <c r="V202" s="12">
        <f>INDEX(AH:AH,W200+1)</f>
        <v>8</v>
      </c>
      <c r="W202" s="10"/>
      <c r="X202" s="12" t="str">
        <f>INDEX(AO:AO,W200+1)</f>
        <v xml:space="preserve">飛行  </v>
      </c>
      <c r="Y202" s="5"/>
      <c r="Z202" s="5"/>
      <c r="AA202" s="30"/>
      <c r="BA202" s="31" t="s">
        <v>165</v>
      </c>
      <c r="BB202">
        <v>201</v>
      </c>
      <c r="BC202" t="s">
        <v>765</v>
      </c>
      <c r="BE202" t="s">
        <v>775</v>
      </c>
    </row>
    <row r="203" spans="1:57" x14ac:dyDescent="0.15">
      <c r="A203" t="str">
        <f>CONCATENATE(C203,D203,E203,F203,G203,H203,I203,J203,K203,L203,M203,N203,O203,P203)</f>
        <v>|色|黒|レアリティ|アンコモン|マナコスト|8|</v>
      </c>
      <c r="B203" t="s">
        <v>165</v>
      </c>
      <c r="C203" t="s">
        <v>24</v>
      </c>
      <c r="D203" s="1" t="s">
        <v>5</v>
      </c>
      <c r="E203" t="s">
        <v>24</v>
      </c>
      <c r="F203" t="str">
        <f t="shared" ref="F203:F204" si="192">IF(R202=0,"",R202)</f>
        <v>黒</v>
      </c>
      <c r="G203" t="s">
        <v>24</v>
      </c>
      <c r="H203" s="1" t="s">
        <v>6</v>
      </c>
      <c r="I203" t="s">
        <v>24</v>
      </c>
      <c r="J203" t="str">
        <f t="shared" ref="J203:J204" si="193">IF(T202=0,"",T202)</f>
        <v>アンコモン</v>
      </c>
      <c r="K203" t="s">
        <v>24</v>
      </c>
      <c r="L203" s="1" t="s">
        <v>8</v>
      </c>
      <c r="M203" t="s">
        <v>24</v>
      </c>
      <c r="N203">
        <f t="shared" ref="N203:N204" si="194">IF(V202=0,"",V202)</f>
        <v>8</v>
      </c>
      <c r="O203" t="s">
        <v>24</v>
      </c>
      <c r="Q203" s="6" t="s">
        <v>37</v>
      </c>
      <c r="R203" s="12" t="str">
        <f>INDEX(AK:AK,W200+1)</f>
        <v>クリーチャー</v>
      </c>
      <c r="S203" s="18" t="s">
        <v>38</v>
      </c>
      <c r="T203" s="12" t="str">
        <f>INDEX(AL:AL,W200+1)</f>
        <v>人間</v>
      </c>
      <c r="U203" s="12" t="str">
        <f>INDEX(AM:AM,W200+1)</f>
        <v>海賊</v>
      </c>
      <c r="V203" s="12">
        <f>INDEX(AN:AN,W200+1)</f>
        <v>0</v>
      </c>
      <c r="W203" s="10"/>
      <c r="X203" s="12" t="str">
        <f>INDEX(AU:AU,W200+1)</f>
        <v>飛行</v>
      </c>
      <c r="Y203" s="12" t="str">
        <f>INDEX(AV:AV,W200+1)</f>
        <v xml:space="preserve"> </v>
      </c>
      <c r="Z203" s="12" t="str">
        <f>INDEX(AW:AW,W200+1)</f>
        <v/>
      </c>
      <c r="AA203" s="12">
        <f>INDEX(AX:AX,W200+1)</f>
        <v>0</v>
      </c>
      <c r="BA203" s="31" t="s">
        <v>165</v>
      </c>
      <c r="BB203">
        <v>202</v>
      </c>
    </row>
    <row r="204" spans="1:57" x14ac:dyDescent="0.15">
      <c r="A204" t="str">
        <f>CONCATENATE(C204,D204,E204,F204,G204,H204,I204,J204,K204,L204,M204,N204,O204,P204)</f>
        <v>|種別|クリーチャー|サブタイプ|人間|海賊||</v>
      </c>
      <c r="B204" t="s">
        <v>165</v>
      </c>
      <c r="C204" t="s">
        <v>24</v>
      </c>
      <c r="D204" s="1" t="s">
        <v>9</v>
      </c>
      <c r="E204" t="s">
        <v>24</v>
      </c>
      <c r="F204" t="str">
        <f t="shared" si="192"/>
        <v>クリーチャー</v>
      </c>
      <c r="G204" t="s">
        <v>24</v>
      </c>
      <c r="H204" s="1" t="s">
        <v>11</v>
      </c>
      <c r="I204" t="s">
        <v>24</v>
      </c>
      <c r="J204" t="str">
        <f t="shared" si="193"/>
        <v>人間</v>
      </c>
      <c r="K204" t="s">
        <v>24</v>
      </c>
      <c r="L204" t="str">
        <f t="shared" ref="L204" si="195">IF(U203=0,"",U203)</f>
        <v>海賊</v>
      </c>
      <c r="M204" t="s">
        <v>24</v>
      </c>
      <c r="N204" t="str">
        <f t="shared" si="194"/>
        <v/>
      </c>
      <c r="O204" t="s">
        <v>24</v>
      </c>
      <c r="Q204" s="6" t="s">
        <v>39</v>
      </c>
      <c r="R204" s="12" t="str">
        <f>INDEX(AY:AY,W200+1)</f>
        <v>飛行  &amp;br;このクリーチャーが戦場に出たとき、対戦相手の手札からクリーチャーでない最後の手札を追放する。&amp;br;このクリーチャーが死亡した時、対戦相手はカードを1枚引く。</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|テキスト|&gt;|&gt;|&gt;|&gt;|飛行  &amp;br;このクリーチャーが戦場に出たとき、対戦相手の手札からクリーチャーでない最後の手札を追放する。&amp;br;このクリーチャーが死亡した時、対戦相手はカードを1枚引く。|</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飛行  &amp;br;このクリーチャーが戦場に出たとき、対戦相手の手札からクリーチャーでない最後の手札を追放する。&amp;br;このクリーチャーが死亡した時、対戦相手はカードを1枚引く。</v>
      </c>
      <c r="O205" t="s">
        <v>24</v>
      </c>
      <c r="Q205" s="4" t="s">
        <v>40</v>
      </c>
      <c r="R205" s="12" t="str">
        <f>INDEX(AZ:AZ,W200+1)</f>
        <v>When this creature enters the battlefield, exile the last noncreature card from your opponent’s hand.When this creature dies, your opponent draws a card.</v>
      </c>
      <c r="S205" s="16" t="s">
        <v>51</v>
      </c>
      <c r="T205" s="12" t="str">
        <f>IF(X205="","",X205&amp;IF(Y205="",""," "&amp;Y205)&amp;IF(Z205="",""," "&amp;Z205)&amp;IF(AA205="",""," "&amp;AA205))</f>
        <v xml:space="preserve">Flying  </v>
      </c>
      <c r="U205" s="16"/>
      <c r="V205" s="17"/>
      <c r="W205" s="10" t="s">
        <v>342</v>
      </c>
      <c r="X205" s="6" t="str">
        <f>IF(ISERROR(IF(LEN(X204)&gt;1,X204,VLOOKUP(X203,$AC:$AD,2,FALSE))),"",IF(LEN(X204)&gt;1,X204,VLOOKUP(X203,$AC:$AD,2,FALSE)))</f>
        <v>Flying</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|英テキスト|&gt;|&gt;|&gt;|&gt;|Flying  &amp;br;When this creature enters the battlefield, exile the last noncreature card from your opponent’s hand.When this creature dies, your opponent draws a card.|</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Flying  &amp;br;When this creature enters the battlefield, exile the last noncreature card from your opponent’s hand.When this creature dies, your opponent draws a card.</v>
      </c>
      <c r="O206" t="s">
        <v>24</v>
      </c>
      <c r="Q206" s="6" t="s">
        <v>41</v>
      </c>
      <c r="R206" s="12" t="str">
        <f>IF(INDEX(AS:AS,W200+1)="",0,INDEX(AS:AS,W200+1)&amp;"/"&amp;INDEX(AT:AT,W200+1))</f>
        <v>3/3</v>
      </c>
      <c r="S206" s="16"/>
      <c r="T206" s="16"/>
      <c r="U206" s="16"/>
      <c r="V206" s="17"/>
      <c r="W206" s="10"/>
      <c r="X206" s="6"/>
      <c r="Y206" s="5"/>
      <c r="Z206" s="5"/>
      <c r="AA206" s="30"/>
      <c r="BA206" s="31" t="s">
        <v>165</v>
      </c>
      <c r="BB206">
        <v>205</v>
      </c>
    </row>
    <row r="207" spans="1:57" x14ac:dyDescent="0.15">
      <c r="A207" t="str">
        <f>CONCATENATE(C207,D207,E207,F207,G207,H207,I207,J207,K207,L207,M207,N207,O207,P207)</f>
        <v>|PT|&gt;|3/3|シールド数|&gt;||</v>
      </c>
      <c r="B207" t="s">
        <v>165</v>
      </c>
      <c r="C207" t="s">
        <v>24</v>
      </c>
      <c r="D207" t="s">
        <v>13</v>
      </c>
      <c r="E207" t="s">
        <v>24</v>
      </c>
      <c r="F207" t="s">
        <v>4</v>
      </c>
      <c r="G207" t="s">
        <v>24</v>
      </c>
      <c r="H207" t="str">
        <f t="shared" ref="H207" si="198">IF(R206=0,"",R206)</f>
        <v>3/3</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*無情な無頼漢/Ruthless Knave</v>
      </c>
      <c r="B216" t="s">
        <v>165</v>
      </c>
      <c r="C216" t="str">
        <f t="shared" ref="C216" si="201">"*"&amp;R216&amp;"/"&amp;T216</f>
        <v>*無情な無頼漢/Ruthless Knave</v>
      </c>
      <c r="Q216" s="6" t="s">
        <v>34</v>
      </c>
      <c r="R216" s="12" t="str">
        <f>INDEX(AI:AI,W215+1)</f>
        <v>無情な無頼漢</v>
      </c>
      <c r="S216" s="16" t="s">
        <v>35</v>
      </c>
      <c r="T216" s="12" t="str">
        <f>INDEX(AJ:AJ,W215+1)</f>
        <v>Ruthless Knave</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t="str">
        <f>INDEX(AF:AF,W215+1)</f>
        <v>黒</v>
      </c>
      <c r="S217" s="18" t="s">
        <v>46</v>
      </c>
      <c r="T217" s="12" t="str">
        <f>INDEX(AG:AG,W215+1)</f>
        <v>アンコモン</v>
      </c>
      <c r="U217" s="18" t="s">
        <v>36</v>
      </c>
      <c r="V217" s="12">
        <f>INDEX(AH:AH,W215+1)</f>
        <v>13</v>
      </c>
      <c r="W217" s="10"/>
      <c r="X217" s="12" t="str">
        <f>INDEX(AO:AO,W215+1)</f>
        <v>ジェム1個を起動する：あなたがコントロールする他の最初のクリーチャーを破壊し、あなたは宝物を2つ見つける。</v>
      </c>
      <c r="Y217" s="5"/>
      <c r="Z217" s="5"/>
      <c r="AA217" s="30"/>
      <c r="BA217" s="31" t="s">
        <v>165</v>
      </c>
      <c r="BB217">
        <v>216</v>
      </c>
    </row>
    <row r="218" spans="1:54" x14ac:dyDescent="0.15">
      <c r="A218" t="str">
        <f>CONCATENATE(C218,D218,E218,F218,G218,H218,I218,J218,K218,L218,M218,N218,O218,P218)</f>
        <v>|色|黒|レアリティ|アンコモン|マナコスト|13|</v>
      </c>
      <c r="B218" t="s">
        <v>165</v>
      </c>
      <c r="C218" t="s">
        <v>24</v>
      </c>
      <c r="D218" s="1" t="s">
        <v>5</v>
      </c>
      <c r="E218" t="s">
        <v>24</v>
      </c>
      <c r="F218" t="str">
        <f t="shared" ref="F218:F219" si="208">IF(R217=0,"",R217)</f>
        <v>黒</v>
      </c>
      <c r="G218" t="s">
        <v>24</v>
      </c>
      <c r="H218" s="1" t="s">
        <v>6</v>
      </c>
      <c r="I218" t="s">
        <v>24</v>
      </c>
      <c r="J218" t="str">
        <f t="shared" ref="J218:J219" si="209">IF(T217=0,"",T217)</f>
        <v>アンコモン</v>
      </c>
      <c r="K218" t="s">
        <v>24</v>
      </c>
      <c r="L218" s="1" t="s">
        <v>8</v>
      </c>
      <c r="M218" t="s">
        <v>24</v>
      </c>
      <c r="N218">
        <f t="shared" ref="N218:N219" si="210">IF(V217=0,"",V217)</f>
        <v>13</v>
      </c>
      <c r="O218" t="s">
        <v>24</v>
      </c>
      <c r="Q218" s="6" t="s">
        <v>37</v>
      </c>
      <c r="R218" s="12" t="str">
        <f>INDEX(AK:AK,W215+1)</f>
        <v>クリーチャー</v>
      </c>
      <c r="S218" s="18" t="s">
        <v>38</v>
      </c>
      <c r="T218" s="12" t="str">
        <f>INDEX(AL:AL,W215+1)</f>
        <v>オーク</v>
      </c>
      <c r="U218" s="12" t="str">
        <f>INDEX(AM:AM,W215+1)</f>
        <v>海賊</v>
      </c>
      <c r="V218" s="12">
        <f>INDEX(AN:AN,W215+1)</f>
        <v>0</v>
      </c>
      <c r="W218" s="10"/>
      <c r="X218" s="12" t="str">
        <f>INDEX(AU:AU,W215+1)</f>
        <v>ジェ</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|種別|クリーチャー|サブタイプ|オーク|海賊||</v>
      </c>
      <c r="B219" t="s">
        <v>165</v>
      </c>
      <c r="C219" t="s">
        <v>24</v>
      </c>
      <c r="D219" s="1" t="s">
        <v>9</v>
      </c>
      <c r="E219" t="s">
        <v>24</v>
      </c>
      <c r="F219" t="str">
        <f t="shared" si="208"/>
        <v>クリーチャー</v>
      </c>
      <c r="G219" t="s">
        <v>24</v>
      </c>
      <c r="H219" s="1" t="s">
        <v>11</v>
      </c>
      <c r="I219" t="s">
        <v>24</v>
      </c>
      <c r="J219" t="str">
        <f t="shared" si="209"/>
        <v>オーク</v>
      </c>
      <c r="K219" t="s">
        <v>24</v>
      </c>
      <c r="L219" t="str">
        <f t="shared" ref="L219" si="211">IF(U218=0,"",U218)</f>
        <v>海賊</v>
      </c>
      <c r="M219" t="s">
        <v>24</v>
      </c>
      <c r="N219" t="str">
        <f t="shared" si="210"/>
        <v/>
      </c>
      <c r="O219" t="s">
        <v>24</v>
      </c>
      <c r="Q219" s="6" t="s">
        <v>39</v>
      </c>
      <c r="R219" s="12" t="str">
        <f>INDEX(AY:AY,W215+1)</f>
        <v>ジェム1個を起動する：あなたがコントロールする他の最初のクリーチャーを破壊し、あなたは宝物を2つ見つける。&amp;br;あなたのターン終了時に、あなたが宝物を3つ以上コントロールしている場合、カードを1枚引く。</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ジェム1個を起動する：あなたがコントロールする他の最初のクリーチャーを破壊し、あなたは宝物を2つ見つける。&amp;br;あなたのターン終了時に、あなたが宝物を3つ以上コントロールしている場合、カードを1枚引く。|</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ジェム1個を起動する：あなたがコントロールする他の最初のクリーチャーを破壊し、あなたは宝物を2つ見つける。&amp;br;あなたのターン終了時に、あなたが宝物を3つ以上コントロールしている場合、カードを1枚引く。</v>
      </c>
      <c r="O220" t="s">
        <v>24</v>
      </c>
      <c r="Q220" s="4" t="s">
        <v>40</v>
      </c>
      <c r="R220" s="12" t="str">
        <f>INDEX(AZ:AZ,W215+1)</f>
        <v>Activate 1: The first other creature you control is destroyed and you find 2 Treasures.At the end of your turn, if you control more than 3 Treasures, draw a card.</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|英テキスト|&gt;|&gt;|&gt;|&gt;|Activate 1: The first other creature you control is destroyed and you find 2 Treasures.At the end of your turn, if you control more than 3 Treasures, draw a card.|</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Activate 1: The first other creature you control is destroyed and you find 2 Treasures.At the end of your turn, if you control more than 3 Treasures, draw a card.</v>
      </c>
      <c r="O221" t="s">
        <v>24</v>
      </c>
      <c r="Q221" s="6" t="s">
        <v>41</v>
      </c>
      <c r="R221" s="12" t="str">
        <f>IF(INDEX(AS:AS,W215+1)="",0,INDEX(AS:AS,W215+1)&amp;"/"&amp;INDEX(AT:AT,W215+1))</f>
        <v>4/3</v>
      </c>
      <c r="S221" s="16"/>
      <c r="T221" s="16"/>
      <c r="U221" s="16"/>
      <c r="V221" s="17"/>
      <c r="W221" s="10"/>
      <c r="X221" s="6"/>
      <c r="Y221" s="5"/>
      <c r="Z221" s="5"/>
      <c r="AA221" s="30"/>
      <c r="BA221" s="31" t="s">
        <v>165</v>
      </c>
      <c r="BB221">
        <v>220</v>
      </c>
    </row>
    <row r="222" spans="1:54" x14ac:dyDescent="0.15">
      <c r="A222" t="str">
        <f>CONCATENATE(C222,D222,E222,F222,G222,H222,I222,J222,K222,L222,M222,N222,O222,P222)</f>
        <v>|PT|&gt;|4/3|シールド数|&gt;||</v>
      </c>
      <c r="B222" t="s">
        <v>165</v>
      </c>
      <c r="C222" t="s">
        <v>24</v>
      </c>
      <c r="D222" t="s">
        <v>13</v>
      </c>
      <c r="E222" t="s">
        <v>24</v>
      </c>
      <c r="F222" t="s">
        <v>4</v>
      </c>
      <c r="G222" t="s">
        <v>24</v>
      </c>
      <c r="H222" t="str">
        <f t="shared" ref="H222" si="214">IF(R221=0,"",R221)</f>
        <v>4/3</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*敵意ある征服者/Vicious Conquistador</v>
      </c>
      <c r="B231" t="s">
        <v>165</v>
      </c>
      <c r="C231" t="str">
        <f t="shared" ref="C231" si="217">"*"&amp;R231&amp;"/"&amp;T231</f>
        <v>*敵意ある征服者/Vicious Conquistador</v>
      </c>
      <c r="Q231" s="6" t="s">
        <v>34</v>
      </c>
      <c r="R231" s="12" t="str">
        <f>INDEX(AI:AI,W230+1)</f>
        <v>敵意ある征服者</v>
      </c>
      <c r="S231" s="16" t="s">
        <v>35</v>
      </c>
      <c r="T231" s="12" t="str">
        <f>INDEX(AJ:AJ,W230+1)</f>
        <v>Vicious Conquistador</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t="str">
        <f>INDEX(AF:AF,W230+1)</f>
        <v>黒</v>
      </c>
      <c r="S232" s="18" t="s">
        <v>46</v>
      </c>
      <c r="T232" s="12" t="str">
        <f>INDEX(AG:AG,W230+1)</f>
        <v>アンコモン</v>
      </c>
      <c r="U232" s="18" t="s">
        <v>36</v>
      </c>
      <c r="V232" s="12">
        <f>INDEX(AH:AH,W230+1)</f>
        <v>10</v>
      </c>
      <c r="W232" s="10"/>
      <c r="X232" s="12" t="str">
        <f>INDEX(AO:AO,W230+1)</f>
        <v>このクリーチャーが攻撃するたび、対戦相手は2点のライフを失う。このクリーチャーが少なくとも2回強化されている場合、代わりに対戦相手は4点のライフを失う。</v>
      </c>
      <c r="Y232" s="5"/>
      <c r="Z232" s="5"/>
      <c r="AA232" s="30"/>
      <c r="BA232" s="31" t="s">
        <v>165</v>
      </c>
      <c r="BB232">
        <v>231</v>
      </c>
    </row>
    <row r="233" spans="1:54" x14ac:dyDescent="0.15">
      <c r="A233" t="str">
        <f>CONCATENATE(C233,D233,E233,F233,G233,H233,I233,J233,K233,L233,M233,N233,O233,P233)</f>
        <v>|色|黒|レアリティ|アンコモン|マナコスト|10|</v>
      </c>
      <c r="B233" t="s">
        <v>165</v>
      </c>
      <c r="C233" t="s">
        <v>24</v>
      </c>
      <c r="D233" s="1" t="s">
        <v>5</v>
      </c>
      <c r="E233" t="s">
        <v>24</v>
      </c>
      <c r="F233" t="str">
        <f t="shared" ref="F233:F234" si="224">IF(R232=0,"",R232)</f>
        <v>黒</v>
      </c>
      <c r="G233" t="s">
        <v>24</v>
      </c>
      <c r="H233" s="1" t="s">
        <v>6</v>
      </c>
      <c r="I233" t="s">
        <v>24</v>
      </c>
      <c r="J233" t="str">
        <f t="shared" ref="J233:J234" si="225">IF(T232=0,"",T232)</f>
        <v>アンコモン</v>
      </c>
      <c r="K233" t="s">
        <v>24</v>
      </c>
      <c r="L233" s="1" t="s">
        <v>8</v>
      </c>
      <c r="M233" t="s">
        <v>24</v>
      </c>
      <c r="N233">
        <f t="shared" ref="N233:N234" si="226">IF(V232=0,"",V232)</f>
        <v>10</v>
      </c>
      <c r="O233" t="s">
        <v>24</v>
      </c>
      <c r="Q233" s="6" t="s">
        <v>37</v>
      </c>
      <c r="R233" s="12" t="str">
        <f>INDEX(AK:AK,W230+1)</f>
        <v>クリーチャー</v>
      </c>
      <c r="S233" s="18" t="s">
        <v>38</v>
      </c>
      <c r="T233" s="12" t="str">
        <f>INDEX(AL:AL,W230+1)</f>
        <v>吸血鬼</v>
      </c>
      <c r="U233" s="12" t="str">
        <f>INDEX(AM:AM,W230+1)</f>
        <v>兵士</v>
      </c>
      <c r="V233" s="12">
        <f>INDEX(AN:AN,W230+1)</f>
        <v>0</v>
      </c>
      <c r="W233" s="10"/>
      <c r="X233" s="12" t="str">
        <f>INDEX(AU:AU,W230+1)</f>
        <v>この</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|種別|クリーチャー|サブタイプ|吸血鬼|兵士||</v>
      </c>
      <c r="B234" t="s">
        <v>165</v>
      </c>
      <c r="C234" t="s">
        <v>24</v>
      </c>
      <c r="D234" s="1" t="s">
        <v>9</v>
      </c>
      <c r="E234" t="s">
        <v>24</v>
      </c>
      <c r="F234" t="str">
        <f t="shared" si="224"/>
        <v>クリーチャー</v>
      </c>
      <c r="G234" t="s">
        <v>24</v>
      </c>
      <c r="H234" s="1" t="s">
        <v>11</v>
      </c>
      <c r="I234" t="s">
        <v>24</v>
      </c>
      <c r="J234" t="str">
        <f t="shared" si="225"/>
        <v>吸血鬼</v>
      </c>
      <c r="K234" t="s">
        <v>24</v>
      </c>
      <c r="L234" t="str">
        <f t="shared" ref="L234" si="227">IF(U233=0,"",U233)</f>
        <v>兵士</v>
      </c>
      <c r="M234" t="s">
        <v>24</v>
      </c>
      <c r="N234" t="str">
        <f t="shared" si="226"/>
        <v/>
      </c>
      <c r="O234" t="s">
        <v>24</v>
      </c>
      <c r="Q234" s="6" t="s">
        <v>39</v>
      </c>
      <c r="R234" s="12" t="str">
        <f>INDEX(AY:AY,W230+1)</f>
        <v>このクリーチャーが攻撃するたび、対戦相手は2点のライフを失う。このクリーチャーが少なくとも2回強化されている場合、代わりに対戦相手は4点のライフを失う。</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|テキスト|&gt;|&gt;|&gt;|&gt;|このクリーチャーが攻撃するたび、対戦相手は2点のライフを失う。このクリーチャーが少なくとも2回強化されている場合、代わりに対戦相手は4点のライフを失う。|</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このクリーチャーが攻撃するたび、対戦相手は2点のライフを失う。このクリーチャーが少なくとも2回強化されている場合、代わりに対戦相手は4点のライフを失う。</v>
      </c>
      <c r="O235" t="s">
        <v>24</v>
      </c>
      <c r="Q235" s="4" t="s">
        <v>40</v>
      </c>
      <c r="R235" s="12" t="str">
        <f>INDEX(AZ:AZ,W230+1)</f>
        <v>Whenever this creature attacks, your opponent loses 2 life. If this creature is reinforced at least 2 times, your opponent loses 4 life instead.</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|英テキスト|&gt;|&gt;|&gt;|&gt;|Whenever this creature attacks, your opponent loses 2 life. If this creature is reinforced at least 2 times, your opponent loses 4 life instead.|</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Whenever this creature attacks, your opponent loses 2 life. If this creature is reinforced at least 2 times, your opponent loses 4 life instead.</v>
      </c>
      <c r="O236" t="s">
        <v>24</v>
      </c>
      <c r="Q236" s="6" t="s">
        <v>41</v>
      </c>
      <c r="R236" s="12" t="str">
        <f>IF(INDEX(AS:AS,W230+1)="",0,INDEX(AS:AS,W230+1)&amp;"/"&amp;INDEX(AT:AT,W230+1))</f>
        <v>2/2</v>
      </c>
      <c r="S236" s="16"/>
      <c r="T236" s="16"/>
      <c r="U236" s="16"/>
      <c r="V236" s="17"/>
      <c r="W236" s="10"/>
      <c r="X236" s="6"/>
      <c r="Y236" s="5"/>
      <c r="Z236" s="5"/>
      <c r="AA236" s="30"/>
      <c r="BA236" s="31" t="s">
        <v>165</v>
      </c>
      <c r="BB236">
        <v>235</v>
      </c>
    </row>
    <row r="237" spans="1:54" x14ac:dyDescent="0.15">
      <c r="A237" t="str">
        <f>CONCATENATE(C237,D237,E237,F237,G237,H237,I237,J237,K237,L237,M237,N237,O237,P237)</f>
        <v>|PT|&gt;|2/2|シールド数|&gt;||</v>
      </c>
      <c r="B237" t="s">
        <v>165</v>
      </c>
      <c r="C237" t="s">
        <v>24</v>
      </c>
      <c r="D237" t="s">
        <v>13</v>
      </c>
      <c r="E237" t="s">
        <v>24</v>
      </c>
      <c r="F237" t="s">
        <v>4</v>
      </c>
      <c r="G237" t="s">
        <v>24</v>
      </c>
      <c r="H237" t="str">
        <f t="shared" ref="H237" si="230">IF(R236=0,"",R236)</f>
        <v>2/2</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*強迫/Duress</v>
      </c>
      <c r="B246" t="s">
        <v>165</v>
      </c>
      <c r="C246" t="str">
        <f t="shared" ref="C246" si="233">"*"&amp;R246&amp;"/"&amp;T246</f>
        <v>*強迫/Duress</v>
      </c>
      <c r="Q246" s="6" t="s">
        <v>34</v>
      </c>
      <c r="R246" s="12" t="str">
        <f>INDEX(AI:AI,W245+1)</f>
        <v>強迫</v>
      </c>
      <c r="S246" s="16" t="s">
        <v>35</v>
      </c>
      <c r="T246" s="12" t="str">
        <f>INDEX(AJ:AJ,W245+1)</f>
        <v>Duress</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t="str">
        <f>INDEX(AF:AF,W245+1)</f>
        <v>黒</v>
      </c>
      <c r="S247" s="18" t="s">
        <v>46</v>
      </c>
      <c r="T247" s="12" t="str">
        <f>INDEX(AG:AG,W245+1)</f>
        <v>アンコモン</v>
      </c>
      <c r="U247" s="18" t="s">
        <v>36</v>
      </c>
      <c r="V247" s="12">
        <f>INDEX(AH:AH,W245+1)</f>
        <v>7</v>
      </c>
      <c r="W247" s="10"/>
      <c r="X247" s="12" t="str">
        <f>INDEX(AO:AO,W245+1)</f>
        <v>対戦相手は手札からクリーチャーでない最初のカードを捨てる。</v>
      </c>
      <c r="Y247" s="5"/>
      <c r="Z247" s="5"/>
      <c r="AA247" s="30"/>
      <c r="BA247" s="31" t="s">
        <v>165</v>
      </c>
    </row>
    <row r="248" spans="1:53" x14ac:dyDescent="0.15">
      <c r="A248" t="str">
        <f>CONCATENATE(C248,D248,E248,F248,G248,H248,I248,J248,K248,L248,M248,N248,O248,P248)</f>
        <v>|色|黒|レアリティ|アンコモン|マナコスト|7|</v>
      </c>
      <c r="B248" t="s">
        <v>165</v>
      </c>
      <c r="C248" t="s">
        <v>24</v>
      </c>
      <c r="D248" s="1" t="s">
        <v>5</v>
      </c>
      <c r="E248" t="s">
        <v>24</v>
      </c>
      <c r="F248" t="str">
        <f t="shared" ref="F248:F249" si="240">IF(R247=0,"",R247)</f>
        <v>黒</v>
      </c>
      <c r="G248" t="s">
        <v>24</v>
      </c>
      <c r="H248" s="1" t="s">
        <v>6</v>
      </c>
      <c r="I248" t="s">
        <v>24</v>
      </c>
      <c r="J248" t="str">
        <f t="shared" ref="J248:J249" si="241">IF(T247=0,"",T247)</f>
        <v>アンコモン</v>
      </c>
      <c r="K248" t="s">
        <v>24</v>
      </c>
      <c r="L248" s="1" t="s">
        <v>8</v>
      </c>
      <c r="M248" t="s">
        <v>24</v>
      </c>
      <c r="N248">
        <f t="shared" ref="N248:N249" si="242">IF(V247=0,"",V247)</f>
        <v>7</v>
      </c>
      <c r="O248" t="s">
        <v>24</v>
      </c>
      <c r="Q248" s="6" t="s">
        <v>37</v>
      </c>
      <c r="R248" s="12" t="str">
        <f>INDEX(AK:AK,W245+1)</f>
        <v>呪文</v>
      </c>
      <c r="S248" s="18" t="s">
        <v>38</v>
      </c>
      <c r="T248" s="12">
        <f>INDEX(AL:AL,W245+1)</f>
        <v>0</v>
      </c>
      <c r="U248" s="12">
        <f>INDEX(AM:AM,W245+1)</f>
        <v>0</v>
      </c>
      <c r="V248" s="12">
        <f>INDEX(AN:AN,W245+1)</f>
        <v>0</v>
      </c>
      <c r="W248" s="10"/>
      <c r="X248" s="12" t="str">
        <f>INDEX(AU:AU,W245+1)</f>
        <v>対戦</v>
      </c>
      <c r="Y248" s="12" t="str">
        <f>INDEX(AV:AV,W245+1)</f>
        <v/>
      </c>
      <c r="Z248" s="12" t="str">
        <f>INDEX(AW:AW,W245+1)</f>
        <v/>
      </c>
      <c r="AA248" s="12">
        <f>INDEX(AX:AX,W245+1)</f>
        <v>0</v>
      </c>
      <c r="BA248" s="31" t="s">
        <v>165</v>
      </c>
    </row>
    <row r="249" spans="1:53" x14ac:dyDescent="0.15">
      <c r="A249" t="str">
        <f>CONCATENATE(C249,D249,E249,F249,G249,H249,I249,J249,K249,L249,M249,N249,O249,P249)</f>
        <v>|種別|呪文|サブタイプ||||</v>
      </c>
      <c r="B249" t="s">
        <v>165</v>
      </c>
      <c r="C249" t="s">
        <v>24</v>
      </c>
      <c r="D249" s="1" t="s">
        <v>9</v>
      </c>
      <c r="E249" t="s">
        <v>24</v>
      </c>
      <c r="F249" t="str">
        <f t="shared" si="240"/>
        <v>呪文</v>
      </c>
      <c r="G249" t="s">
        <v>24</v>
      </c>
      <c r="H249" s="1" t="s">
        <v>11</v>
      </c>
      <c r="I249" t="s">
        <v>24</v>
      </c>
      <c r="J249" t="str">
        <f t="shared" si="241"/>
        <v/>
      </c>
      <c r="K249" t="s">
        <v>24</v>
      </c>
      <c r="L249" t="str">
        <f t="shared" ref="L249" si="243">IF(U248=0,"",U248)</f>
        <v/>
      </c>
      <c r="M249" t="s">
        <v>24</v>
      </c>
      <c r="N249" t="str">
        <f t="shared" si="242"/>
        <v/>
      </c>
      <c r="O249" t="s">
        <v>24</v>
      </c>
      <c r="Q249" s="6" t="s">
        <v>39</v>
      </c>
      <c r="R249" s="12" t="str">
        <f>INDEX(AY:AY,W245+1)</f>
        <v>対戦相手は手札からクリーチャーでない最初のカードを捨てる。</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|テキスト|&gt;|&gt;|&gt;|&gt;|対戦相手は手札からクリーチャーでない最初のカードを捨てる。|</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対戦相手は手札からクリーチャーでない最初のカードを捨てる。</v>
      </c>
      <c r="O250" t="s">
        <v>24</v>
      </c>
      <c r="Q250" s="4" t="s">
        <v>40</v>
      </c>
      <c r="R250" s="12" t="str">
        <f>INDEX(AZ:AZ,W245+1)</f>
        <v>The opponent discards the first noncreature card from hand.</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|英テキスト|&gt;|&gt;|&gt;|&gt;|The opponent discards the first noncreature card from hand.|</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The opponent discards the first noncreature card from hand.</v>
      </c>
      <c r="O251" t="s">
        <v>24</v>
      </c>
      <c r="Q251" s="6" t="s">
        <v>41</v>
      </c>
      <c r="R251" s="12">
        <f>IF(INDEX(AS:AS,W245+1)="",0,INDEX(AS:AS,W245+1)&amp;"/"&amp;INDEX(AT:AT,W245+1))</f>
        <v>0</v>
      </c>
      <c r="S251" s="16"/>
      <c r="T251" s="16"/>
      <c r="U251" s="16"/>
      <c r="V251" s="17"/>
      <c r="W251" s="10"/>
      <c r="X251" s="6"/>
      <c r="Y251" s="5"/>
      <c r="Z251" s="5"/>
      <c r="AA251" s="30"/>
      <c r="BA251" s="31" t="s">
        <v>165</v>
      </c>
    </row>
    <row r="252" spans="1:53" x14ac:dyDescent="0.15">
      <c r="A252" t="str">
        <f>CONCATENATE(C252,D252,E252,F252,G252,H252,I252,J252,K252,L252,M252,N252,O252,P252)</f>
        <v>|PT|&gt;||シールド数|&gt;||</v>
      </c>
      <c r="B252" t="s">
        <v>165</v>
      </c>
      <c r="C252" t="s">
        <v>24</v>
      </c>
      <c r="D252" t="s">
        <v>13</v>
      </c>
      <c r="E252" t="s">
        <v>24</v>
      </c>
      <c r="F252" t="s">
        <v>4</v>
      </c>
      <c r="G252" t="s">
        <v>24</v>
      </c>
      <c r="H252" t="str">
        <f t="shared" ref="H252" si="246">IF(R251=0,"",R251)</f>
        <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*不気味な船長の召集/Grim Captain's Call</v>
      </c>
      <c r="B261" t="s">
        <v>165</v>
      </c>
      <c r="C261" t="str">
        <f t="shared" ref="C261" si="249">"*"&amp;R261&amp;"/"&amp;T261</f>
        <v>*不気味な船長の召集/Grim Captain's Call</v>
      </c>
      <c r="Q261" s="6" t="s">
        <v>34</v>
      </c>
      <c r="R261" s="12" t="str">
        <f>INDEX(AI:AI,W260+1)</f>
        <v>不気味な船長の召集</v>
      </c>
      <c r="S261" s="16" t="s">
        <v>35</v>
      </c>
      <c r="T261" s="12" t="str">
        <f>INDEX(AJ:AJ,W260+1)</f>
        <v>Grim Captain's Call</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t="str">
        <f>INDEX(AF:AF,W260+1)</f>
        <v>黒</v>
      </c>
      <c r="S262" s="18" t="s">
        <v>46</v>
      </c>
      <c r="T262" s="12" t="str">
        <f>INDEX(AG:AG,W260+1)</f>
        <v>アンコモン</v>
      </c>
      <c r="U262" s="18" t="s">
        <v>36</v>
      </c>
      <c r="V262" s="12">
        <f>INDEX(AH:AH,W260+1)</f>
        <v>18</v>
      </c>
      <c r="W262" s="10"/>
      <c r="X262" s="12" t="str">
        <f>INDEX(AO:AO,W260+1)</f>
        <v>あなたの墓地から、海賊1体と吸血鬼1体と恐竜1体とマーフォーク1体をあなたの手札に戻す。</v>
      </c>
      <c r="Y262" s="5"/>
      <c r="Z262" s="5"/>
      <c r="AA262" s="30"/>
      <c r="BA262" s="31" t="s">
        <v>165</v>
      </c>
    </row>
    <row r="263" spans="1:53" x14ac:dyDescent="0.15">
      <c r="A263" t="str">
        <f>CONCATENATE(C263,D263,E263,F263,G263,H263,I263,J263,K263,L263,M263,N263,O263,P263)</f>
        <v>|色|黒|レアリティ|アンコモン|マナコスト|18|</v>
      </c>
      <c r="B263" t="s">
        <v>165</v>
      </c>
      <c r="C263" t="s">
        <v>24</v>
      </c>
      <c r="D263" s="1" t="s">
        <v>5</v>
      </c>
      <c r="E263" t="s">
        <v>24</v>
      </c>
      <c r="F263" t="str">
        <f t="shared" ref="F263:F264" si="256">IF(R262=0,"",R262)</f>
        <v>黒</v>
      </c>
      <c r="G263" t="s">
        <v>24</v>
      </c>
      <c r="H263" s="1" t="s">
        <v>6</v>
      </c>
      <c r="I263" t="s">
        <v>24</v>
      </c>
      <c r="J263" t="str">
        <f t="shared" ref="J263:J264" si="257">IF(T262=0,"",T262)</f>
        <v>アンコモン</v>
      </c>
      <c r="K263" t="s">
        <v>24</v>
      </c>
      <c r="L263" s="1" t="s">
        <v>8</v>
      </c>
      <c r="M263" t="s">
        <v>24</v>
      </c>
      <c r="N263">
        <f t="shared" ref="N263:N264" si="258">IF(V262=0,"",V262)</f>
        <v>18</v>
      </c>
      <c r="O263" t="s">
        <v>24</v>
      </c>
      <c r="Q263" s="6" t="s">
        <v>37</v>
      </c>
      <c r="R263" s="12" t="str">
        <f>INDEX(AK:AK,W260+1)</f>
        <v>呪文</v>
      </c>
      <c r="S263" s="18" t="s">
        <v>38</v>
      </c>
      <c r="T263" s="12">
        <f>INDEX(AL:AL,W260+1)</f>
        <v>0</v>
      </c>
      <c r="U263" s="12">
        <f>INDEX(AM:AM,W260+1)</f>
        <v>0</v>
      </c>
      <c r="V263" s="12">
        <f>INDEX(AN:AN,W260+1)</f>
        <v>0</v>
      </c>
      <c r="W263" s="10"/>
      <c r="X263" s="12" t="str">
        <f>INDEX(AU:AU,W260+1)</f>
        <v>あな</v>
      </c>
      <c r="Y263" s="12" t="str">
        <f>INDEX(AV:AV,W260+1)</f>
        <v/>
      </c>
      <c r="Z263" s="12" t="str">
        <f>INDEX(AW:AW,W260+1)</f>
        <v/>
      </c>
      <c r="AA263" s="12">
        <f>INDEX(AX:AX,W260+1)</f>
        <v>0</v>
      </c>
      <c r="BA263" s="31" t="s">
        <v>165</v>
      </c>
    </row>
    <row r="264" spans="1:53" x14ac:dyDescent="0.15">
      <c r="A264" t="str">
        <f>CONCATENATE(C264,D264,E264,F264,G264,H264,I264,J264,K264,L264,M264,N264,O264,P264)</f>
        <v>|種別|呪文|サブタイプ||||</v>
      </c>
      <c r="B264" t="s">
        <v>165</v>
      </c>
      <c r="C264" t="s">
        <v>24</v>
      </c>
      <c r="D264" s="1" t="s">
        <v>9</v>
      </c>
      <c r="E264" t="s">
        <v>24</v>
      </c>
      <c r="F264" t="str">
        <f t="shared" si="256"/>
        <v>呪文</v>
      </c>
      <c r="G264" t="s">
        <v>24</v>
      </c>
      <c r="H264" s="1" t="s">
        <v>11</v>
      </c>
      <c r="I264" t="s">
        <v>24</v>
      </c>
      <c r="J264" t="str">
        <f t="shared" si="257"/>
        <v/>
      </c>
      <c r="K264" t="s">
        <v>24</v>
      </c>
      <c r="L264" t="str">
        <f t="shared" ref="L264" si="259">IF(U263=0,"",U263)</f>
        <v/>
      </c>
      <c r="M264" t="s">
        <v>24</v>
      </c>
      <c r="N264" t="str">
        <f t="shared" si="258"/>
        <v/>
      </c>
      <c r="O264" t="s">
        <v>24</v>
      </c>
      <c r="Q264" s="6" t="s">
        <v>39</v>
      </c>
      <c r="R264" s="12" t="str">
        <f>INDEX(AY:AY,W260+1)</f>
        <v>あなたの墓地から、海賊1体と吸血鬼1体と恐竜1体とマーフォーク1体をあなたの手札に戻す。&amp;br;これにより戻されたカード1枚につきあなたは2点のライフを失い、それらの各カードは3マナを得る。</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あなたの墓地から、海賊1体と吸血鬼1体と恐竜1体とマーフォーク1体をあなたの手札に戻す。&amp;br;これにより戻されたカード1枚につきあなたは2点のライフを失い、それらの各カードは3マナを得る。|</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あなたの墓地から、海賊1体と吸血鬼1体と恐竜1体とマーフォーク1体をあなたの手札に戻す。&amp;br;これにより戻されたカード1枚につきあなたは2点のライフを失い、それらの各カードは3マナを得る。</v>
      </c>
      <c r="O265" t="s">
        <v>24</v>
      </c>
      <c r="Q265" s="4" t="s">
        <v>40</v>
      </c>
      <c r="R265" s="12" t="str">
        <f>INDEX(AZ:AZ,W260+1)</f>
        <v>Return a Pirate, Vampire, Dinosaur and Merfolk from your graveyard to your hand.You lose 2 life for each card returned this way and each card gains 3 mana.</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|英テキスト|&gt;|&gt;|&gt;|&gt;|Return a Pirate, Vampire, Dinosaur and Merfolk from your graveyard to your hand.You lose 2 life for each card returned this way and each card gains 3 mana.|</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Return a Pirate, Vampire, Dinosaur and Merfolk from your graveyard to your hand.You lose 2 life for each card returned this way and each card gains 3 mana.</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2">IF(R266=0,"",R266)</f>
        <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*板歩きの刑/Walk the Plank</v>
      </c>
      <c r="B276" t="s">
        <v>165</v>
      </c>
      <c r="C276" t="str">
        <f t="shared" ref="C276" si="265">"*"&amp;R276&amp;"/"&amp;T276</f>
        <v>*板歩きの刑/Walk the Plank</v>
      </c>
      <c r="Q276" s="6" t="s">
        <v>34</v>
      </c>
      <c r="R276" s="12" t="str">
        <f>INDEX(AI:AI,W275+1)</f>
        <v>板歩きの刑</v>
      </c>
      <c r="S276" s="16" t="s">
        <v>35</v>
      </c>
      <c r="T276" s="12" t="str">
        <f>INDEX(AJ:AJ,W275+1)</f>
        <v>Walk the Plank</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t="str">
        <f>INDEX(AF:AF,W275+1)</f>
        <v>黒</v>
      </c>
      <c r="S277" s="18" t="s">
        <v>46</v>
      </c>
      <c r="T277" s="12" t="str">
        <f>INDEX(AG:AG,W275+1)</f>
        <v>アンコモン</v>
      </c>
      <c r="U277" s="18" t="s">
        <v>36</v>
      </c>
      <c r="V277" s="12">
        <f>INDEX(AH:AH,W275+1)</f>
        <v>8</v>
      </c>
      <c r="W277" s="10"/>
      <c r="X277" s="12" t="str">
        <f>INDEX(AO:AO,W275+1)</f>
        <v>マーフォークでないクリーチャー1体を対象とし、それを破壊する。</v>
      </c>
      <c r="Y277" s="5"/>
      <c r="Z277" s="5"/>
      <c r="AA277" s="30"/>
      <c r="AC277" s="5"/>
      <c r="AD277" s="5"/>
      <c r="BA277" s="31" t="s">
        <v>165</v>
      </c>
    </row>
    <row r="278" spans="1:53" x14ac:dyDescent="0.15">
      <c r="A278" t="str">
        <f>CONCATENATE(C278,D278,E278,F278,G278,H278,I278,J278,K278,L278,M278,N278,O278,P278)</f>
        <v>|色|黒|レアリティ|アンコモン|マナコスト|8|</v>
      </c>
      <c r="B278" t="s">
        <v>165</v>
      </c>
      <c r="C278" t="s">
        <v>24</v>
      </c>
      <c r="D278" s="1" t="s">
        <v>5</v>
      </c>
      <c r="E278" t="s">
        <v>24</v>
      </c>
      <c r="F278" t="str">
        <f t="shared" ref="F278:F279" si="272">IF(R277=0,"",R277)</f>
        <v>黒</v>
      </c>
      <c r="G278" t="s">
        <v>24</v>
      </c>
      <c r="H278" s="1" t="s">
        <v>6</v>
      </c>
      <c r="I278" t="s">
        <v>24</v>
      </c>
      <c r="J278" t="str">
        <f t="shared" ref="J278:J279" si="273">IF(T277=0,"",T277)</f>
        <v>アンコモン</v>
      </c>
      <c r="K278" t="s">
        <v>24</v>
      </c>
      <c r="L278" s="1" t="s">
        <v>8</v>
      </c>
      <c r="M278" t="s">
        <v>24</v>
      </c>
      <c r="N278">
        <f t="shared" ref="N278:N279" si="274">IF(V277=0,"",V277)</f>
        <v>8</v>
      </c>
      <c r="O278" t="s">
        <v>24</v>
      </c>
      <c r="Q278" s="6" t="s">
        <v>37</v>
      </c>
      <c r="R278" s="12" t="str">
        <f>INDEX(AK:AK,W275+1)</f>
        <v>呪文</v>
      </c>
      <c r="S278" s="18" t="s">
        <v>38</v>
      </c>
      <c r="T278" s="12">
        <f>INDEX(AL:AL,W275+1)</f>
        <v>0</v>
      </c>
      <c r="U278" s="12">
        <f>INDEX(AM:AM,W275+1)</f>
        <v>0</v>
      </c>
      <c r="V278" s="12">
        <f>INDEX(AN:AN,W275+1)</f>
        <v>0</v>
      </c>
      <c r="W278" s="10"/>
      <c r="X278" s="12" t="str">
        <f>INDEX(AU:AU,W275+1)</f>
        <v>マー</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|種別|呪文|サブタイプ||||</v>
      </c>
      <c r="B279" t="s">
        <v>165</v>
      </c>
      <c r="C279" t="s">
        <v>24</v>
      </c>
      <c r="D279" s="1" t="s">
        <v>9</v>
      </c>
      <c r="E279" t="s">
        <v>24</v>
      </c>
      <c r="F279" t="str">
        <f t="shared" si="272"/>
        <v>呪文</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マーフォークでないクリーチャー1体を対象とし、それを破壊する。</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|テキスト|&gt;|&gt;|&gt;|&gt;|マーフォークでないクリーチャー1体を対象とし、それを破壊する。|</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マーフォークでないクリーチャー1体を対象とし、それを破壊する。</v>
      </c>
      <c r="O280" t="s">
        <v>24</v>
      </c>
      <c r="Q280" s="4" t="s">
        <v>40</v>
      </c>
      <c r="R280" s="12" t="str">
        <f>INDEX(AZ:AZ,W275+1)</f>
        <v>Destroy target non-Merfolk creature.</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|英テキスト|&gt;|&gt;|&gt;|&gt;|Destroy target non-Merfolk creature.|</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Destroy target non-Merfolk creature.</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78">IF(R281=0,"",R281)</f>
        <v/>
      </c>
      <c r="I282" t="s">
        <v>24</v>
      </c>
      <c r="J282" t="s">
        <v>14</v>
      </c>
      <c r="K282" t="s">
        <v>24</v>
      </c>
      <c r="L282" t="s">
        <v>4</v>
      </c>
      <c r="M282" t="s">
        <v>24</v>
      </c>
      <c r="N282" t="str">
        <f t="shared" ref="N282" si="279">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*略奪者の痕跡/Raiders' Wake</v>
      </c>
      <c r="B291" t="s">
        <v>165</v>
      </c>
      <c r="C291" t="str">
        <f t="shared" ref="C291" si="281">"*"&amp;R291&amp;"/"&amp;T291</f>
        <v>*略奪者の痕跡/Raiders' Wake</v>
      </c>
      <c r="Q291" s="6" t="s">
        <v>34</v>
      </c>
      <c r="R291" s="12" t="str">
        <f>INDEX(AI:AI,W290+1)</f>
        <v>略奪者の痕跡</v>
      </c>
      <c r="S291" s="16" t="s">
        <v>35</v>
      </c>
      <c r="T291" s="12" t="str">
        <f>INDEX(AJ:AJ,W290+1)</f>
        <v>Raiders' Wake</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t="str">
        <f>INDEX(AF:AF,W290+1)</f>
        <v>黒</v>
      </c>
      <c r="S292" s="18" t="s">
        <v>46</v>
      </c>
      <c r="T292" s="12" t="str">
        <f>INDEX(AG:AG,W290+1)</f>
        <v>アンコモン</v>
      </c>
      <c r="U292" s="18" t="s">
        <v>36</v>
      </c>
      <c r="V292" s="12">
        <f>INDEX(AH:AH,W290+1)</f>
        <v>13</v>
      </c>
      <c r="W292" s="10"/>
      <c r="X292" s="12" t="str">
        <f>INDEX(AO:AO,W290+1)</f>
        <v>対戦相手がカードを捨てるたび、そのプレイヤーは3点のライフを失う。</v>
      </c>
      <c r="Y292" s="5"/>
      <c r="Z292" s="5"/>
      <c r="AA292" s="30"/>
      <c r="AC292" s="5"/>
      <c r="AD292" s="5"/>
      <c r="BA292" s="31" t="s">
        <v>165</v>
      </c>
    </row>
    <row r="293" spans="1:53" x14ac:dyDescent="0.15">
      <c r="A293" t="str">
        <f>CONCATENATE(C293,D293,E293,F293,G293,H293,I293,J293,K293,L293,M293,N293,O293,P293)</f>
        <v>|色|黒|レアリティ|アンコモン|マナコスト|13|</v>
      </c>
      <c r="B293" t="s">
        <v>165</v>
      </c>
      <c r="C293" t="s">
        <v>24</v>
      </c>
      <c r="D293" s="1" t="s">
        <v>5</v>
      </c>
      <c r="E293" t="s">
        <v>24</v>
      </c>
      <c r="F293" t="str">
        <f t="shared" ref="F293:F294" si="288">IF(R292=0,"",R292)</f>
        <v>黒</v>
      </c>
      <c r="G293" t="s">
        <v>24</v>
      </c>
      <c r="H293" s="1" t="s">
        <v>6</v>
      </c>
      <c r="I293" t="s">
        <v>24</v>
      </c>
      <c r="J293" t="str">
        <f t="shared" ref="J293:J294" si="289">IF(T292=0,"",T292)</f>
        <v>アンコモン</v>
      </c>
      <c r="K293" t="s">
        <v>24</v>
      </c>
      <c r="L293" s="1" t="s">
        <v>8</v>
      </c>
      <c r="M293" t="s">
        <v>24</v>
      </c>
      <c r="N293">
        <f t="shared" ref="N293:N294" si="290">IF(V292=0,"",V292)</f>
        <v>13</v>
      </c>
      <c r="O293" t="s">
        <v>24</v>
      </c>
      <c r="Q293" s="6" t="s">
        <v>37</v>
      </c>
      <c r="R293" s="12" t="str">
        <f>INDEX(AK:AK,W290+1)</f>
        <v>サポート</v>
      </c>
      <c r="S293" s="18" t="s">
        <v>38</v>
      </c>
      <c r="T293" s="12">
        <f>INDEX(AL:AL,W290+1)</f>
        <v>0</v>
      </c>
      <c r="U293" s="12">
        <f>INDEX(AM:AM,W290+1)</f>
        <v>0</v>
      </c>
      <c r="V293" s="12">
        <f>INDEX(AN:AN,W290+1)</f>
        <v>0</v>
      </c>
      <c r="W293" s="10"/>
      <c r="X293" s="12" t="str">
        <f>INDEX(AU:AU,W290+1)</f>
        <v>対戦</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|種別|サポート|サブタイプ||||</v>
      </c>
      <c r="B294" t="s">
        <v>165</v>
      </c>
      <c r="C294" t="s">
        <v>24</v>
      </c>
      <c r="D294" s="1" t="s">
        <v>9</v>
      </c>
      <c r="E294" t="s">
        <v>24</v>
      </c>
      <c r="F294" t="str">
        <f t="shared" si="288"/>
        <v>サポート</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対戦相手がカードを捨てるたび、そのプレイヤーは3点のライフを失う。&amp;br;あなたのターン終了時に、あなたが強襲していた場合、対戦相手はカードを1枚捨てる。</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|テキスト|&gt;|&gt;|&gt;|&gt;|対戦相手がカードを捨てるたび、そのプレイヤーは3点のライフを失う。&amp;br;あなたのターン終了時に、あなたが強襲していた場合、対戦相手はカードを1枚捨てる。|</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対戦相手がカードを捨てるたび、そのプレイヤーは3点のライフを失う。&amp;br;あなたのターン終了時に、あなたが強襲していた場合、対戦相手はカードを1枚捨てる。</v>
      </c>
      <c r="O295" t="s">
        <v>24</v>
      </c>
      <c r="Q295" s="4" t="s">
        <v>40</v>
      </c>
      <c r="R295" s="12" t="str">
        <f>INDEX(AZ:AZ,W290+1)</f>
        <v>Whenever your opponent discards a card, that player loses 3 life.At the end of your turn, if you Raided, your opponent discards a card.</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|英テキスト|&gt;|&gt;|&gt;|&gt;|Whenever your opponent discards a card, that player loses 3 life.At the end of your turn, if you Raided, your opponent discards a card.|</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Whenever your opponent discards a card, that player loses 3 life.At the end of your turn, if you Raided, your opponent discards a card.</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|PT|&gt;||シールド数|&gt;|3|</v>
      </c>
      <c r="B297" t="s">
        <v>165</v>
      </c>
      <c r="C297" t="s">
        <v>24</v>
      </c>
      <c r="D297" t="s">
        <v>13</v>
      </c>
      <c r="E297" t="s">
        <v>24</v>
      </c>
      <c r="F297" t="s">
        <v>4</v>
      </c>
      <c r="G297" t="s">
        <v>24</v>
      </c>
      <c r="H297" t="str">
        <f t="shared" ref="H297" si="294">IF(R296=0,"",R296)</f>
        <v/>
      </c>
      <c r="I297" t="s">
        <v>24</v>
      </c>
      <c r="J297" t="s">
        <v>14</v>
      </c>
      <c r="K297" t="s">
        <v>24</v>
      </c>
      <c r="L297" t="s">
        <v>4</v>
      </c>
      <c r="M297" t="s">
        <v>24</v>
      </c>
      <c r="N297">
        <f t="shared" ref="N297" si="295">IF(R297=0,"",R297)</f>
        <v>3</v>
      </c>
      <c r="O297" t="s">
        <v>24</v>
      </c>
      <c r="Q297" s="7" t="s">
        <v>43</v>
      </c>
      <c r="R297" s="12">
        <f>INDEX(AR:AR,W290+1)</f>
        <v>3</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*血潮隊の司教/Bishop of the Bloodstained</v>
      </c>
      <c r="B306" t="s">
        <v>165</v>
      </c>
      <c r="C306" t="str">
        <f t="shared" ref="C306" si="297">"*"&amp;R306&amp;"/"&amp;T306</f>
        <v>*血潮隊の司教/Bishop of the Bloodstained</v>
      </c>
      <c r="Q306" s="6" t="s">
        <v>34</v>
      </c>
      <c r="R306" s="12" t="str">
        <f>INDEX(AI:AI,W305+1)</f>
        <v>血潮隊の司教</v>
      </c>
      <c r="S306" s="16" t="s">
        <v>35</v>
      </c>
      <c r="T306" s="12" t="str">
        <f>INDEX(AJ:AJ,W305+1)</f>
        <v>Bishop of the Bloodstained</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t="str">
        <f>INDEX(AF:AF,W305+1)</f>
        <v>黒</v>
      </c>
      <c r="S307" s="18" t="s">
        <v>46</v>
      </c>
      <c r="T307" s="12" t="str">
        <f>INDEX(AG:AG,W305+1)</f>
        <v>レア</v>
      </c>
      <c r="U307" s="18" t="s">
        <v>36</v>
      </c>
      <c r="V307" s="12">
        <f>INDEX(AH:AH,W305+1)</f>
        <v>17</v>
      </c>
      <c r="W307" s="10"/>
      <c r="X307" s="12" t="str">
        <f>INDEX(AO:AO,W305+1)</f>
        <v>このクリーチャーが戦場に出たとき、対戦相手はあなたがコントロールする吸血鬼1体につき1点のライフを失う。その後、そのプレイヤーは、それらの吸血鬼が強化された回数1回につき1点のライフを失う。</v>
      </c>
      <c r="Y307" s="5"/>
      <c r="Z307" s="5"/>
      <c r="AA307" s="30"/>
      <c r="AC307" s="5"/>
      <c r="AD307" s="5"/>
      <c r="BA307" s="31" t="s">
        <v>165</v>
      </c>
    </row>
    <row r="308" spans="1:53" x14ac:dyDescent="0.15">
      <c r="A308" t="str">
        <f>CONCATENATE(C308,D308,E308,F308,G308,H308,I308,J308,K308,L308,M308,N308,O308,P308)</f>
        <v>|色|黒|レアリティ|レア|マナコスト|17|</v>
      </c>
      <c r="B308" t="s">
        <v>165</v>
      </c>
      <c r="C308" t="s">
        <v>24</v>
      </c>
      <c r="D308" s="1" t="s">
        <v>5</v>
      </c>
      <c r="E308" t="s">
        <v>24</v>
      </c>
      <c r="F308" t="str">
        <f t="shared" ref="F308:F309" si="304">IF(R307=0,"",R307)</f>
        <v>黒</v>
      </c>
      <c r="G308" t="s">
        <v>24</v>
      </c>
      <c r="H308" s="1" t="s">
        <v>6</v>
      </c>
      <c r="I308" t="s">
        <v>24</v>
      </c>
      <c r="J308" t="str">
        <f t="shared" ref="J308:J309" si="305">IF(T307=0,"",T307)</f>
        <v>レア</v>
      </c>
      <c r="K308" t="s">
        <v>24</v>
      </c>
      <c r="L308" s="1" t="s">
        <v>8</v>
      </c>
      <c r="M308" t="s">
        <v>24</v>
      </c>
      <c r="N308">
        <f t="shared" ref="N308:N309" si="306">IF(V307=0,"",V307)</f>
        <v>17</v>
      </c>
      <c r="O308" t="s">
        <v>24</v>
      </c>
      <c r="Q308" s="6" t="s">
        <v>37</v>
      </c>
      <c r="R308" s="12" t="str">
        <f>INDEX(AK:AK,W305+1)</f>
        <v>クリーチャー</v>
      </c>
      <c r="S308" s="18" t="s">
        <v>38</v>
      </c>
      <c r="T308" s="12" t="str">
        <f>INDEX(AL:AL,W305+1)</f>
        <v>吸血鬼</v>
      </c>
      <c r="U308" s="12" t="str">
        <f>INDEX(AM:AM,W305+1)</f>
        <v>クレリック</v>
      </c>
      <c r="V308" s="12">
        <f>INDEX(AN:AN,W305+1)</f>
        <v>0</v>
      </c>
      <c r="W308" s="10"/>
      <c r="X308" s="12" t="str">
        <f>INDEX(AU:AU,W305+1)</f>
        <v>この</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|種別|クリーチャー|サブタイプ|吸血鬼|クレリック||</v>
      </c>
      <c r="B309" t="s">
        <v>165</v>
      </c>
      <c r="C309" t="s">
        <v>24</v>
      </c>
      <c r="D309" s="1" t="s">
        <v>9</v>
      </c>
      <c r="E309" t="s">
        <v>24</v>
      </c>
      <c r="F309" t="str">
        <f t="shared" si="304"/>
        <v>クリーチャー</v>
      </c>
      <c r="G309" t="s">
        <v>24</v>
      </c>
      <c r="H309" s="1" t="s">
        <v>11</v>
      </c>
      <c r="I309" t="s">
        <v>24</v>
      </c>
      <c r="J309" t="str">
        <f t="shared" si="305"/>
        <v>吸血鬼</v>
      </c>
      <c r="K309" t="s">
        <v>24</v>
      </c>
      <c r="L309" t="str">
        <f t="shared" ref="L309" si="307">IF(U308=0,"",U308)</f>
        <v>クレリック</v>
      </c>
      <c r="M309" t="s">
        <v>24</v>
      </c>
      <c r="N309" t="str">
        <f t="shared" si="306"/>
        <v/>
      </c>
      <c r="O309" t="s">
        <v>24</v>
      </c>
      <c r="Q309" s="6" t="s">
        <v>39</v>
      </c>
      <c r="R309" s="12" t="str">
        <f>INDEX(AY:AY,W305+1)</f>
        <v>このクリーチャーが戦場に出たとき、対戦相手はあなたがコントロールする吸血鬼1体につき1点のライフを失う。その後、そのプレイヤーは、それらの吸血鬼が強化された回数1回につき1点のライフを失う。</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このクリーチャーが戦場に出たとき、対戦相手はあなたがコントロールする吸血鬼1体につき1点のライフを失う。その後、そのプレイヤーは、それらの吸血鬼が強化された回数1回につき1点のライフを失う。|</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このクリーチャーが戦場に出たとき、対戦相手はあなたがコントロールする吸血鬼1体につき1点のライフを失う。その後、そのプレイヤーは、それらの吸血鬼が強化された回数1回につき1点のライフを失う。</v>
      </c>
      <c r="O310" t="s">
        <v>24</v>
      </c>
      <c r="Q310" s="4" t="s">
        <v>40</v>
      </c>
      <c r="R310" s="12" t="str">
        <f>INDEX(AZ:AZ,W305+1)</f>
        <v>When this creature enters the battlefield, your opponent loses 1 life for each Vampire you control. Then that player loses 1 life for each time those Vampires were reinforced.</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|英テキスト|&gt;|&gt;|&gt;|&gt;|When this creature enters the battlefield, your opponent loses 1 life for each Vampire you control. Then that player loses 1 life for each time those Vampires were reinforced.|</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When this creature enters the battlefield, your opponent loses 1 life for each Vampire you control. Then that player loses 1 life for each time those Vampires were reinforced.</v>
      </c>
      <c r="O311" t="s">
        <v>24</v>
      </c>
      <c r="Q311" s="6" t="s">
        <v>41</v>
      </c>
      <c r="R311" s="12" t="str">
        <f>IF(INDEX(AS:AS,W305+1)="",0,INDEX(AS:AS,W305+1)&amp;"/"&amp;INDEX(AT:AT,W305+1))</f>
        <v>4/4</v>
      </c>
      <c r="S311" s="16"/>
      <c r="T311" s="16"/>
      <c r="U311" s="16"/>
      <c r="V311" s="17"/>
      <c r="W311" s="10"/>
      <c r="X311" s="6"/>
      <c r="Y311" s="5"/>
      <c r="Z311" s="5"/>
      <c r="AA311" s="30"/>
      <c r="BA311" s="31" t="s">
        <v>165</v>
      </c>
    </row>
    <row r="312" spans="1:53" x14ac:dyDescent="0.15">
      <c r="A312" t="str">
        <f>CONCATENATE(C312,D312,E312,F312,G312,H312,I312,J312,K312,L312,M312,N312,O312,P312)</f>
        <v>|PT|&gt;|4/4|シールド数|&gt;||</v>
      </c>
      <c r="B312" t="s">
        <v>165</v>
      </c>
      <c r="C312" t="s">
        <v>24</v>
      </c>
      <c r="D312" t="s">
        <v>13</v>
      </c>
      <c r="E312" t="s">
        <v>24</v>
      </c>
      <c r="F312" t="s">
        <v>4</v>
      </c>
      <c r="G312" t="s">
        <v>24</v>
      </c>
      <c r="H312" t="str">
        <f t="shared" ref="H312" si="310">IF(R311=0,"",R311)</f>
        <v>4/4</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*巧射艦隊の追跡者/Deadeye Tracker</v>
      </c>
      <c r="B321" t="s">
        <v>165</v>
      </c>
      <c r="C321" t="str">
        <f t="shared" ref="C321" si="313">"*"&amp;R321&amp;"/"&amp;T321</f>
        <v>*巧射艦隊の追跡者/Deadeye Tracker</v>
      </c>
      <c r="Q321" s="6" t="s">
        <v>34</v>
      </c>
      <c r="R321" s="12" t="str">
        <f>INDEX(AI:AI,W320+1)</f>
        <v>巧射艦隊の追跡者</v>
      </c>
      <c r="S321" s="16" t="s">
        <v>35</v>
      </c>
      <c r="T321" s="12" t="str">
        <f>INDEX(AJ:AJ,W320+1)</f>
        <v>Deadeye Tracker</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t="str">
        <f>INDEX(AF:AF,W320+1)</f>
        <v>黒</v>
      </c>
      <c r="S322" s="18" t="s">
        <v>46</v>
      </c>
      <c r="T322" s="12" t="str">
        <f>INDEX(AG:AG,W320+1)</f>
        <v>レア</v>
      </c>
      <c r="U322" s="18" t="s">
        <v>36</v>
      </c>
      <c r="V322" s="12">
        <f>INDEX(AH:AH,W320+1)</f>
        <v>10</v>
      </c>
      <c r="W322" s="10"/>
      <c r="X322" s="12" t="str">
        <f>INDEX(AO:AO,W320+1)</f>
        <v>黒ジェム3個を起動する：対戦相手の墓地から最後の2枚のカードを追放する。その後、このクリーチャーは探検1を行う。</v>
      </c>
      <c r="Y322" s="5"/>
      <c r="Z322" s="5"/>
      <c r="AA322" s="30"/>
      <c r="AC322" s="5"/>
      <c r="AD322" s="5"/>
      <c r="BA322" s="31" t="s">
        <v>165</v>
      </c>
    </row>
    <row r="323" spans="1:53" x14ac:dyDescent="0.15">
      <c r="A323" t="str">
        <f>CONCATENATE(C323,D323,E323,F323,G323,H323,I323,J323,K323,L323,M323,N323,O323,P323)</f>
        <v>|色|黒|レアリティ|レア|マナコスト|10|</v>
      </c>
      <c r="B323" t="s">
        <v>165</v>
      </c>
      <c r="C323" t="s">
        <v>24</v>
      </c>
      <c r="D323" s="1" t="s">
        <v>5</v>
      </c>
      <c r="E323" t="s">
        <v>24</v>
      </c>
      <c r="F323" t="str">
        <f t="shared" ref="F323:F324" si="320">IF(R322=0,"",R322)</f>
        <v>黒</v>
      </c>
      <c r="G323" t="s">
        <v>24</v>
      </c>
      <c r="H323" s="1" t="s">
        <v>6</v>
      </c>
      <c r="I323" t="s">
        <v>24</v>
      </c>
      <c r="J323" t="str">
        <f t="shared" ref="J323:J324" si="321">IF(T322=0,"",T322)</f>
        <v>レア</v>
      </c>
      <c r="K323" t="s">
        <v>24</v>
      </c>
      <c r="L323" s="1" t="s">
        <v>8</v>
      </c>
      <c r="M323" t="s">
        <v>24</v>
      </c>
      <c r="N323">
        <f t="shared" ref="N323:N324" si="322">IF(V322=0,"",V322)</f>
        <v>10</v>
      </c>
      <c r="O323" t="s">
        <v>24</v>
      </c>
      <c r="Q323" s="6" t="s">
        <v>37</v>
      </c>
      <c r="R323" s="12" t="str">
        <f>INDEX(AK:AK,W320+1)</f>
        <v>クリーチャー</v>
      </c>
      <c r="S323" s="18" t="s">
        <v>38</v>
      </c>
      <c r="T323" s="12" t="str">
        <f>INDEX(AL:AL,W320+1)</f>
        <v>人間</v>
      </c>
      <c r="U323" s="12" t="str">
        <f>INDEX(AM:AM,W320+1)</f>
        <v>海賊</v>
      </c>
      <c r="V323" s="12">
        <f>INDEX(AN:AN,W320+1)</f>
        <v>0</v>
      </c>
      <c r="W323" s="10"/>
      <c r="X323" s="12" t="str">
        <f>INDEX(AU:AU,W320+1)</f>
        <v>黒ジ</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|種別|クリーチャー|サブタイプ|人間|海賊||</v>
      </c>
      <c r="B324" t="s">
        <v>165</v>
      </c>
      <c r="C324" t="s">
        <v>24</v>
      </c>
      <c r="D324" s="1" t="s">
        <v>9</v>
      </c>
      <c r="E324" t="s">
        <v>24</v>
      </c>
      <c r="F324" t="str">
        <f t="shared" si="320"/>
        <v>クリーチャー</v>
      </c>
      <c r="G324" t="s">
        <v>24</v>
      </c>
      <c r="H324" s="1" t="s">
        <v>11</v>
      </c>
      <c r="I324" t="s">
        <v>24</v>
      </c>
      <c r="J324" t="str">
        <f t="shared" si="321"/>
        <v>人間</v>
      </c>
      <c r="K324" t="s">
        <v>24</v>
      </c>
      <c r="L324" t="str">
        <f t="shared" ref="L324" si="323">IF(U323=0,"",U323)</f>
        <v>海賊</v>
      </c>
      <c r="M324" t="s">
        <v>24</v>
      </c>
      <c r="N324" t="str">
        <f t="shared" si="322"/>
        <v/>
      </c>
      <c r="O324" t="s">
        <v>24</v>
      </c>
      <c r="Q324" s="6" t="s">
        <v>39</v>
      </c>
      <c r="R324" s="12" t="str">
        <f>INDEX(AY:AY,W320+1)</f>
        <v>黒ジェム3個を起動する：対戦相手の墓地から最後の2枚のカードを追放する。その後、このクリーチャーは探検1を行う。</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|テキスト|&gt;|&gt;|&gt;|&gt;|黒ジェム3個を起動する：対戦相手の墓地から最後の2枚のカードを追放する。その後、このクリーチャーは探検1を行う。|</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黒ジェム3個を起動する：対戦相手の墓地から最後の2枚のカードを追放する。その後、このクリーチャーは探検1を行う。</v>
      </c>
      <c r="O325" t="s">
        <v>24</v>
      </c>
      <c r="Q325" s="4" t="s">
        <v>40</v>
      </c>
      <c r="R325" s="12" t="str">
        <f>INDEX(AZ:AZ,W320+1)</f>
        <v>Activate 3 Black: Exile the last 2 cards from your opponent’s graveyard. Then this creature Explores 1.</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|英テキスト|&gt;|&gt;|&gt;|&gt;|Activate 3 Black: Exile the last 2 cards from your opponent’s graveyard. Then this creature Explores 1.|</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Activate 3 Black: Exile the last 2 cards from your opponent’s graveyard. Then this creature Explores 1.</v>
      </c>
      <c r="O326" t="s">
        <v>24</v>
      </c>
      <c r="Q326" s="6" t="s">
        <v>41</v>
      </c>
      <c r="R326" s="12" t="str">
        <f>IF(INDEX(AS:AS,W320+1)="",0,INDEX(AS:AS,W320+1)&amp;"/"&amp;INDEX(AT:AT,W320+1))</f>
        <v>2/2</v>
      </c>
      <c r="S326" s="16"/>
      <c r="T326" s="16"/>
      <c r="U326" s="16"/>
      <c r="V326" s="17"/>
      <c r="W326" s="10"/>
      <c r="X326" s="6"/>
      <c r="Y326" s="5"/>
      <c r="Z326" s="5"/>
      <c r="AA326" s="30"/>
      <c r="BA326" s="31" t="s">
        <v>165</v>
      </c>
    </row>
    <row r="327" spans="1:53" x14ac:dyDescent="0.15">
      <c r="A327" t="str">
        <f>CONCATENATE(C327,D327,E327,F327,G327,H327,I327,J327,K327,L327,M327,N327,O327,P327)</f>
        <v>|PT|&gt;|2/2|シールド数|&gt;||</v>
      </c>
      <c r="B327" t="s">
        <v>165</v>
      </c>
      <c r="C327" t="s">
        <v>24</v>
      </c>
      <c r="D327" t="s">
        <v>13</v>
      </c>
      <c r="E327" t="s">
        <v>24</v>
      </c>
      <c r="F327" t="s">
        <v>4</v>
      </c>
      <c r="G327" t="s">
        <v>24</v>
      </c>
      <c r="H327" t="str">
        <f t="shared" ref="H327" si="326">IF(R326=0,"",R326)</f>
        <v>2/2</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*深海艦隊の船長/Fathom Fleet Captain</v>
      </c>
      <c r="B336" t="s">
        <v>165</v>
      </c>
      <c r="C336" t="str">
        <f t="shared" ref="C336" si="329">"*"&amp;R336&amp;"/"&amp;T336</f>
        <v>*深海艦隊の船長/Fathom Fleet Captain</v>
      </c>
      <c r="Q336" s="6" t="s">
        <v>34</v>
      </c>
      <c r="R336" s="12" t="str">
        <f>INDEX(AI:AI,W335+1)</f>
        <v>深海艦隊の船長</v>
      </c>
      <c r="S336" s="16" t="s">
        <v>35</v>
      </c>
      <c r="T336" s="12" t="str">
        <f>INDEX(AJ:AJ,W335+1)</f>
        <v>Fathom Fleet Captain</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t="str">
        <f>INDEX(AF:AF,W335+1)</f>
        <v>黒</v>
      </c>
      <c r="S337" s="18" t="s">
        <v>46</v>
      </c>
      <c r="T337" s="12" t="str">
        <f>INDEX(AG:AG,W335+1)</f>
        <v>レア</v>
      </c>
      <c r="U337" s="18" t="s">
        <v>36</v>
      </c>
      <c r="V337" s="12">
        <f>INDEX(AH:AH,W335+1)</f>
        <v>10</v>
      </c>
      <c r="W337" s="10"/>
      <c r="X337" s="12" t="str">
        <f>INDEX(AO:AO,W335+1)</f>
        <v xml:space="preserve">威迫  </v>
      </c>
      <c r="Y337" s="5"/>
      <c r="Z337" s="5"/>
      <c r="AA337" s="30"/>
      <c r="BA337" s="31" t="s">
        <v>165</v>
      </c>
    </row>
    <row r="338" spans="1:53" x14ac:dyDescent="0.15">
      <c r="A338" t="str">
        <f>CONCATENATE(C338,D338,E338,F338,G338,H338,I338,J338,K338,L338,M338,N338,O338,P338)</f>
        <v>|色|黒|レアリティ|レア|マナコスト|10|</v>
      </c>
      <c r="B338" t="s">
        <v>165</v>
      </c>
      <c r="C338" t="s">
        <v>24</v>
      </c>
      <c r="D338" s="1" t="s">
        <v>5</v>
      </c>
      <c r="E338" t="s">
        <v>24</v>
      </c>
      <c r="F338" t="str">
        <f t="shared" ref="F338:F339" si="336">IF(R337=0,"",R337)</f>
        <v>黒</v>
      </c>
      <c r="G338" t="s">
        <v>24</v>
      </c>
      <c r="H338" s="1" t="s">
        <v>6</v>
      </c>
      <c r="I338" t="s">
        <v>24</v>
      </c>
      <c r="J338" t="str">
        <f t="shared" ref="J338:J339" si="337">IF(T337=0,"",T337)</f>
        <v>レア</v>
      </c>
      <c r="K338" t="s">
        <v>24</v>
      </c>
      <c r="L338" s="1" t="s">
        <v>8</v>
      </c>
      <c r="M338" t="s">
        <v>24</v>
      </c>
      <c r="N338">
        <f t="shared" ref="N338:N339" si="338">IF(V337=0,"",V337)</f>
        <v>10</v>
      </c>
      <c r="O338" t="s">
        <v>24</v>
      </c>
      <c r="Q338" s="6" t="s">
        <v>37</v>
      </c>
      <c r="R338" s="12" t="str">
        <f>INDEX(AK:AK,W335+1)</f>
        <v>クリーチャー</v>
      </c>
      <c r="S338" s="18" t="s">
        <v>38</v>
      </c>
      <c r="T338" s="12" t="str">
        <f>INDEX(AL:AL,W335+1)</f>
        <v>人間</v>
      </c>
      <c r="U338" s="12" t="str">
        <f>INDEX(AM:AM,W335+1)</f>
        <v>海賊</v>
      </c>
      <c r="V338" s="12">
        <f>INDEX(AN:AN,W335+1)</f>
        <v>0</v>
      </c>
      <c r="W338" s="10"/>
      <c r="X338" s="12" t="str">
        <f>INDEX(AU:AU,W335+1)</f>
        <v>威迫</v>
      </c>
      <c r="Y338" s="12" t="str">
        <f>INDEX(AV:AV,W335+1)</f>
        <v xml:space="preserve"> </v>
      </c>
      <c r="Z338" s="12" t="str">
        <f>INDEX(AW:AW,W335+1)</f>
        <v/>
      </c>
      <c r="AA338" s="12">
        <f>INDEX(AX:AX,W335+1)</f>
        <v>0</v>
      </c>
      <c r="BA338" s="31" t="s">
        <v>165</v>
      </c>
    </row>
    <row r="339" spans="1:53" x14ac:dyDescent="0.15">
      <c r="A339" t="str">
        <f>CONCATENATE(C339,D339,E339,F339,G339,H339,I339,J339,K339,L339,M339,N339,O339,P339)</f>
        <v>|種別|クリーチャー|サブタイプ|人間|海賊||</v>
      </c>
      <c r="B339" t="s">
        <v>165</v>
      </c>
      <c r="C339" t="s">
        <v>24</v>
      </c>
      <c r="D339" s="1" t="s">
        <v>9</v>
      </c>
      <c r="E339" t="s">
        <v>24</v>
      </c>
      <c r="F339" t="str">
        <f t="shared" si="336"/>
        <v>クリーチャー</v>
      </c>
      <c r="G339" t="s">
        <v>24</v>
      </c>
      <c r="H339" s="1" t="s">
        <v>11</v>
      </c>
      <c r="I339" t="s">
        <v>24</v>
      </c>
      <c r="J339" t="str">
        <f t="shared" si="337"/>
        <v>人間</v>
      </c>
      <c r="K339" t="s">
        <v>24</v>
      </c>
      <c r="L339" t="str">
        <f t="shared" ref="L339" si="339">IF(U338=0,"",U338)</f>
        <v>海賊</v>
      </c>
      <c r="M339" t="s">
        <v>24</v>
      </c>
      <c r="N339" t="str">
        <f t="shared" si="338"/>
        <v/>
      </c>
      <c r="O339" t="s">
        <v>24</v>
      </c>
      <c r="Q339" s="6" t="s">
        <v>39</v>
      </c>
      <c r="R339" s="12" t="str">
        <f>INDEX(AY:AY,W335+1)</f>
        <v>威迫  &amp;br;このクリーチャーが攻撃するたび、あなたが他のトークンでない海賊をコントロールしている場合、あなたは3マナを吸収され、威迫を持つ2/2の黒の海賊・トークンを1体生成する。</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|テキスト|&gt;|&gt;|&gt;|&gt;|威迫  &amp;br;このクリーチャーが攻撃するたび、あなたが他のトークンでない海賊をコントロールしている場合、あなたは3マナを吸収され、威迫を持つ2/2の黒の海賊・トークンを1体生成する。|</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威迫  &amp;br;このクリーチャーが攻撃するたび、あなたが他のトークンでない海賊をコントロールしている場合、あなたは3マナを吸収され、威迫を持つ2/2の黒の海賊・トークンを1体生成する。</v>
      </c>
      <c r="O340" t="s">
        <v>24</v>
      </c>
      <c r="Q340" s="4" t="s">
        <v>40</v>
      </c>
      <c r="R340" s="12" t="str">
        <f>INDEX(AZ:AZ,W335+1)</f>
        <v>Whenever this creature attacks, if you control another nontoken Pirate, you are drained of 3 mana and create a 2/2 Black Pirate token with Menace.</v>
      </c>
      <c r="S340" s="16" t="s">
        <v>51</v>
      </c>
      <c r="T340" s="12" t="str">
        <f>IF(X340="","",X340&amp;IF(Y340="",""," "&amp;Y340)&amp;IF(Z340="",""," "&amp;Z340)&amp;IF(AA340="",""," "&amp;AA340))</f>
        <v xml:space="preserve">Menace  </v>
      </c>
      <c r="U340" s="16"/>
      <c r="V340" s="17"/>
      <c r="W340" s="10" t="s">
        <v>342</v>
      </c>
      <c r="X340" s="6" t="str">
        <f>IF(ISERROR(IF(LEN(X339)&gt;1,X339,VLOOKUP(X338,$AC:$AD,2,FALSE))),"",IF(LEN(X339)&gt;1,X339,VLOOKUP(X338,$AC:$AD,2,FALSE)))</f>
        <v>Menace</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|英テキスト|&gt;|&gt;|&gt;|&gt;|Menace  &amp;br;Whenever this creature attacks, if you control another nontoken Pirate, you are drained of 3 mana and create a 2/2 Black Pirate token with Menace.|</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Menace  &amp;br;Whenever this creature attacks, if you control another nontoken Pirate, you are drained of 3 mana and create a 2/2 Black Pirate token with Menace.</v>
      </c>
      <c r="O341" t="s">
        <v>24</v>
      </c>
      <c r="Q341" s="6" t="s">
        <v>41</v>
      </c>
      <c r="R341" s="12" t="str">
        <f>IF(INDEX(AS:AS,W335+1)="",0,INDEX(AS:AS,W335+1)&amp;"/"&amp;INDEX(AT:AT,W335+1))</f>
        <v>3/2</v>
      </c>
      <c r="S341" s="16"/>
      <c r="T341" s="16"/>
      <c r="U341" s="16"/>
      <c r="V341" s="17"/>
      <c r="W341" s="10"/>
      <c r="X341" s="6"/>
      <c r="Y341" s="5"/>
      <c r="Z341" s="5"/>
      <c r="AA341" s="30"/>
      <c r="BA341" s="31" t="s">
        <v>165</v>
      </c>
    </row>
    <row r="342" spans="1:53" x14ac:dyDescent="0.15">
      <c r="A342" t="str">
        <f>CONCATENATE(C342,D342,E342,F342,G342,H342,I342,J342,K342,L342,M342,N342,O342,P342)</f>
        <v>|PT|&gt;|3/2|シールド数|&gt;||</v>
      </c>
      <c r="B342" t="s">
        <v>165</v>
      </c>
      <c r="C342" t="s">
        <v>24</v>
      </c>
      <c r="D342" t="s">
        <v>13</v>
      </c>
      <c r="E342" t="s">
        <v>24</v>
      </c>
      <c r="F342" t="s">
        <v>4</v>
      </c>
      <c r="G342" t="s">
        <v>24</v>
      </c>
      <c r="H342" t="str">
        <f t="shared" ref="H342" si="342">IF(R341=0,"",R341)</f>
        <v>3/2</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*ヴラスカの侮辱/Vraska's Contempt</v>
      </c>
      <c r="B351" t="s">
        <v>165</v>
      </c>
      <c r="C351" t="str">
        <f t="shared" ref="C351" si="345">"*"&amp;R351&amp;"/"&amp;T351</f>
        <v>*ヴラスカの侮辱/Vraska's Contempt</v>
      </c>
      <c r="Q351" s="6" t="s">
        <v>34</v>
      </c>
      <c r="R351" s="12" t="str">
        <f>INDEX(AI:AI,W350+1)</f>
        <v>ヴラスカの侮辱</v>
      </c>
      <c r="S351" s="16" t="s">
        <v>35</v>
      </c>
      <c r="T351" s="12" t="str">
        <f>INDEX(AJ:AJ,W350+1)</f>
        <v>Vraska's Contempt</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t="str">
        <f>INDEX(AF:AF,W350+1)</f>
        <v>黒</v>
      </c>
      <c r="S352" s="18" t="s">
        <v>46</v>
      </c>
      <c r="T352" s="12" t="str">
        <f>INDEX(AG:AG,W350+1)</f>
        <v>レア</v>
      </c>
      <c r="U352" s="18" t="s">
        <v>36</v>
      </c>
      <c r="V352" s="12">
        <f>INDEX(AH:AH,W350+1)</f>
        <v>7</v>
      </c>
      <c r="W352" s="10"/>
      <c r="X352" s="12" t="str">
        <f>INDEX(AO:AO,W350+1)</f>
        <v>クリーチャー1体を対象とし、それを追放する。</v>
      </c>
      <c r="Y352" s="5"/>
      <c r="Z352" s="5"/>
      <c r="AA352" s="30"/>
      <c r="BA352" s="31" t="s">
        <v>165</v>
      </c>
    </row>
    <row r="353" spans="1:53" x14ac:dyDescent="0.15">
      <c r="A353" t="str">
        <f>CONCATENATE(C353,D353,E353,F353,G353,H353,I353,J353,K353,L353,M353,N353,O353,P353)</f>
        <v>|色|黒|レアリティ|レア|マナコスト|7|</v>
      </c>
      <c r="B353" t="s">
        <v>165</v>
      </c>
      <c r="C353" t="s">
        <v>24</v>
      </c>
      <c r="D353" s="1" t="s">
        <v>5</v>
      </c>
      <c r="E353" t="s">
        <v>24</v>
      </c>
      <c r="F353" t="str">
        <f t="shared" ref="F353:F354" si="352">IF(R352=0,"",R352)</f>
        <v>黒</v>
      </c>
      <c r="G353" t="s">
        <v>24</v>
      </c>
      <c r="H353" s="1" t="s">
        <v>6</v>
      </c>
      <c r="I353" t="s">
        <v>24</v>
      </c>
      <c r="J353" t="str">
        <f t="shared" ref="J353:J354" si="353">IF(T352=0,"",T352)</f>
        <v>レア</v>
      </c>
      <c r="K353" t="s">
        <v>24</v>
      </c>
      <c r="L353" s="1" t="s">
        <v>8</v>
      </c>
      <c r="M353" t="s">
        <v>24</v>
      </c>
      <c r="N353">
        <f t="shared" ref="N353:N354" si="354">IF(V352=0,"",V352)</f>
        <v>7</v>
      </c>
      <c r="O353" t="s">
        <v>24</v>
      </c>
      <c r="Q353" s="6" t="s">
        <v>37</v>
      </c>
      <c r="R353" s="12" t="str">
        <f>INDEX(AK:AK,W350+1)</f>
        <v>呪文</v>
      </c>
      <c r="S353" s="18" t="s">
        <v>38</v>
      </c>
      <c r="T353" s="12">
        <f>INDEX(AL:AL,W350+1)</f>
        <v>0</v>
      </c>
      <c r="U353" s="12">
        <f>INDEX(AM:AM,W350+1)</f>
        <v>0</v>
      </c>
      <c r="V353" s="12">
        <f>INDEX(AN:AN,W350+1)</f>
        <v>0</v>
      </c>
      <c r="W353" s="10"/>
      <c r="X353" s="12" t="str">
        <f>INDEX(AU:AU,W350+1)</f>
        <v>クリ</v>
      </c>
      <c r="Y353" s="12" t="str">
        <f>INDEX(AV:AV,W350+1)</f>
        <v/>
      </c>
      <c r="Z353" s="12" t="str">
        <f>INDEX(AW:AW,W350+1)</f>
        <v/>
      </c>
      <c r="AA353" s="12">
        <f>INDEX(AX:AX,W350+1)</f>
        <v>0</v>
      </c>
      <c r="BA353" s="31" t="s">
        <v>165</v>
      </c>
    </row>
    <row r="354" spans="1:53" x14ac:dyDescent="0.15">
      <c r="A354" t="str">
        <f>CONCATENATE(C354,D354,E354,F354,G354,H354,I354,J354,K354,L354,M354,N354,O354,P354)</f>
        <v>|種別|呪文|サブタイプ||||</v>
      </c>
      <c r="B354" t="s">
        <v>165</v>
      </c>
      <c r="C354" t="s">
        <v>24</v>
      </c>
      <c r="D354" s="1" t="s">
        <v>9</v>
      </c>
      <c r="E354" t="s">
        <v>24</v>
      </c>
      <c r="F354" t="str">
        <f t="shared" si="352"/>
        <v>呪文</v>
      </c>
      <c r="G354" t="s">
        <v>24</v>
      </c>
      <c r="H354" s="1" t="s">
        <v>11</v>
      </c>
      <c r="I354" t="s">
        <v>24</v>
      </c>
      <c r="J354" t="str">
        <f t="shared" si="353"/>
        <v/>
      </c>
      <c r="K354" t="s">
        <v>24</v>
      </c>
      <c r="L354" t="str">
        <f t="shared" ref="L354" si="355">IF(U353=0,"",U353)</f>
        <v/>
      </c>
      <c r="M354" t="s">
        <v>24</v>
      </c>
      <c r="N354" t="str">
        <f t="shared" si="354"/>
        <v/>
      </c>
      <c r="O354" t="s">
        <v>24</v>
      </c>
      <c r="Q354" s="6" t="s">
        <v>39</v>
      </c>
      <c r="R354" s="12" t="str">
        <f>INDEX(AY:AY,W350+1)</f>
        <v>クリーチャー1体を対象とし、それを追放する。&amp;br;対戦相手は2点のライフを失う。あなたは2点のライフを得る。</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|テキスト|&gt;|&gt;|&gt;|&gt;|クリーチャー1体を対象とし、それを追放する。&amp;br;対戦相手は2点のライフを失う。あなたは2点のライフを得る。|</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クリーチャー1体を対象とし、それを追放する。&amp;br;対戦相手は2点のライフを失う。あなたは2点のライフを得る。</v>
      </c>
      <c r="O355" t="s">
        <v>24</v>
      </c>
      <c r="Q355" s="4" t="s">
        <v>40</v>
      </c>
      <c r="R355" s="12" t="str">
        <f>INDEX(AZ:AZ,W350+1)</f>
        <v>Exile target creature. Your opponent loses 2 life. You gain 2 life.</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|英テキスト|&gt;|&gt;|&gt;|&gt;|Exile target creature. Your opponent loses 2 life. You gain 2 life.|</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Exile target creature. Your opponent loses 2 life. You gain 2 life.</v>
      </c>
      <c r="O356" t="s">
        <v>24</v>
      </c>
      <c r="Q356" s="6" t="s">
        <v>41</v>
      </c>
      <c r="R356" s="12">
        <f>IF(INDEX(AS:AS,W350+1)="",0,INDEX(AS:AS,W350+1)&amp;"/"&amp;INDEX(AT:AT,W350+1))</f>
        <v>0</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|PT|&gt;||シールド数|&gt;||</v>
      </c>
      <c r="B357" t="s">
        <v>165</v>
      </c>
      <c r="C357" t="s">
        <v>24</v>
      </c>
      <c r="D357" t="s">
        <v>13</v>
      </c>
      <c r="E357" t="s">
        <v>24</v>
      </c>
      <c r="F357" t="s">
        <v>4</v>
      </c>
      <c r="G357" t="s">
        <v>24</v>
      </c>
      <c r="H357" t="str">
        <f t="shared" ref="H357" si="358">IF(R356=0,"",R356)</f>
        <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*富の享楽/Revel in Riches</v>
      </c>
      <c r="B366" t="s">
        <v>165</v>
      </c>
      <c r="C366" t="str">
        <f t="shared" ref="C366" si="361">"*"&amp;R366&amp;"/"&amp;T366</f>
        <v>*富の享楽/Revel in Riches</v>
      </c>
      <c r="Q366" s="6" t="s">
        <v>34</v>
      </c>
      <c r="R366" s="12" t="str">
        <f>INDEX(AI:AI,W365+1)</f>
        <v>富の享楽</v>
      </c>
      <c r="S366" s="16" t="s">
        <v>35</v>
      </c>
      <c r="T366" s="12" t="str">
        <f>INDEX(AJ:AJ,W365+1)</f>
        <v>Revel in Riches</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t="str">
        <f>INDEX(AF:AF,W365+1)</f>
        <v>黒</v>
      </c>
      <c r="S367" s="18" t="s">
        <v>46</v>
      </c>
      <c r="T367" s="12" t="str">
        <f>INDEX(AG:AG,W365+1)</f>
        <v>レア</v>
      </c>
      <c r="U367" s="18" t="s">
        <v>36</v>
      </c>
      <c r="V367" s="12">
        <f>INDEX(AH:AH,W365+1)</f>
        <v>19</v>
      </c>
      <c r="W367" s="10"/>
      <c r="X367" s="12" t="str">
        <f>INDEX(AO:AO,W365+1)</f>
        <v>対戦相手がコントロールするクリーチャーが死亡するたび、宝物を1つ見つける。</v>
      </c>
      <c r="Y367" s="5"/>
      <c r="Z367" s="5"/>
      <c r="AA367" s="30"/>
      <c r="BA367" s="31" t="s">
        <v>165</v>
      </c>
    </row>
    <row r="368" spans="1:53" x14ac:dyDescent="0.15">
      <c r="A368" t="str">
        <f>CONCATENATE(C368,D368,E368,F368,G368,H368,I368,J368,K368,L368,M368,N368,O368,P368)</f>
        <v>|色|黒|レアリティ|レア|マナコスト|19|</v>
      </c>
      <c r="B368" t="s">
        <v>165</v>
      </c>
      <c r="C368" t="s">
        <v>24</v>
      </c>
      <c r="D368" s="1" t="s">
        <v>5</v>
      </c>
      <c r="E368" t="s">
        <v>24</v>
      </c>
      <c r="F368" t="str">
        <f t="shared" ref="F368:F369" si="368">IF(R367=0,"",R367)</f>
        <v>黒</v>
      </c>
      <c r="G368" t="s">
        <v>24</v>
      </c>
      <c r="H368" s="1" t="s">
        <v>6</v>
      </c>
      <c r="I368" t="s">
        <v>24</v>
      </c>
      <c r="J368" t="str">
        <f t="shared" ref="J368:J369" si="369">IF(T367=0,"",T367)</f>
        <v>レア</v>
      </c>
      <c r="K368" t="s">
        <v>24</v>
      </c>
      <c r="L368" s="1" t="s">
        <v>8</v>
      </c>
      <c r="M368" t="s">
        <v>24</v>
      </c>
      <c r="N368">
        <f t="shared" ref="N368:N369" si="370">IF(V367=0,"",V367)</f>
        <v>19</v>
      </c>
      <c r="O368" t="s">
        <v>24</v>
      </c>
      <c r="Q368" s="6" t="s">
        <v>37</v>
      </c>
      <c r="R368" s="12" t="str">
        <f>INDEX(AK:AK,W365+1)</f>
        <v>サポート</v>
      </c>
      <c r="S368" s="18" t="s">
        <v>38</v>
      </c>
      <c r="T368" s="12">
        <f>INDEX(AL:AL,W365+1)</f>
        <v>0</v>
      </c>
      <c r="U368" s="12">
        <f>INDEX(AM:AM,W365+1)</f>
        <v>0</v>
      </c>
      <c r="V368" s="12">
        <f>INDEX(AN:AN,W365+1)</f>
        <v>0</v>
      </c>
      <c r="W368" s="10"/>
      <c r="X368" s="12" t="str">
        <f>INDEX(AU:AU,W365+1)</f>
        <v>対戦</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|種別|サポート|サブタイプ||||</v>
      </c>
      <c r="B369" t="s">
        <v>165</v>
      </c>
      <c r="C369" t="s">
        <v>24</v>
      </c>
      <c r="D369" s="1" t="s">
        <v>9</v>
      </c>
      <c r="E369" t="s">
        <v>24</v>
      </c>
      <c r="F369" t="str">
        <f t="shared" si="368"/>
        <v>サポート</v>
      </c>
      <c r="G369" t="s">
        <v>24</v>
      </c>
      <c r="H369" s="1" t="s">
        <v>11</v>
      </c>
      <c r="I369" t="s">
        <v>24</v>
      </c>
      <c r="J369" t="str">
        <f t="shared" si="369"/>
        <v/>
      </c>
      <c r="K369" t="s">
        <v>24</v>
      </c>
      <c r="L369" t="str">
        <f t="shared" ref="L369" si="371">IF(U368=0,"",U368)</f>
        <v/>
      </c>
      <c r="M369" t="s">
        <v>24</v>
      </c>
      <c r="N369" t="str">
        <f t="shared" si="370"/>
        <v/>
      </c>
      <c r="O369" t="s">
        <v>24</v>
      </c>
      <c r="Q369" s="6" t="s">
        <v>39</v>
      </c>
      <c r="R369" s="12" t="str">
        <f>INDEX(AY:AY,W365+1)</f>
        <v>対戦相手がコントロールするクリーチャーが死亡するたび、宝物を1つ見つける。&amp;br;あなたのターン開始時に、あなたが宝物を3つ以上コントロールしている場合、あなたの手札のすべてのカードは1マナを得る。</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対戦相手がコントロールするクリーチャーが死亡するたび、宝物を1つ見つける。&amp;br;あなたのターン開始時に、あなたが宝物を3つ以上コントロールしている場合、あなたの手札のすべてのカードは1マナを得る。|</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対戦相手がコントロールするクリーチャーが死亡するたび、宝物を1つ見つける。&amp;br;あなたのターン開始時に、あなたが宝物を3つ以上コントロールしている場合、あなたの手札のすべてのカードは1マナを得る。</v>
      </c>
      <c r="O370" t="s">
        <v>24</v>
      </c>
      <c r="Q370" s="4" t="s">
        <v>40</v>
      </c>
      <c r="R370" s="12" t="str">
        <f>INDEX(AZ:AZ,W365+1)</f>
        <v>Whenever a creature your opponent controls dies, find a Treasure. At the beginning of your turn, if you control 3 or more treasures, all cards in your hand gains 1 mana.</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|英テキスト|&gt;|&gt;|&gt;|&gt;|Whenever a creature your opponent controls dies, find a Treasure. At the beginning of your turn, if you control 3 or more treasures, all cards in your hand gains 1 mana.|</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Whenever a creature your opponent controls dies, find a Treasure. At the beginning of your turn, if you control 3 or more treasures, all cards in your hand gains 1 mana.</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|PT|&gt;||シールド数|&gt;|2|</v>
      </c>
      <c r="B372" t="s">
        <v>165</v>
      </c>
      <c r="C372" t="s">
        <v>24</v>
      </c>
      <c r="D372" t="s">
        <v>13</v>
      </c>
      <c r="E372" t="s">
        <v>24</v>
      </c>
      <c r="F372" t="s">
        <v>4</v>
      </c>
      <c r="G372" t="s">
        <v>24</v>
      </c>
      <c r="H372" t="str">
        <f t="shared" ref="H372" si="374">IF(R371=0,"",R371)</f>
        <v/>
      </c>
      <c r="I372" t="s">
        <v>24</v>
      </c>
      <c r="J372" t="s">
        <v>14</v>
      </c>
      <c r="K372" t="s">
        <v>24</v>
      </c>
      <c r="L372" t="s">
        <v>4</v>
      </c>
      <c r="M372" t="s">
        <v>24</v>
      </c>
      <c r="N372">
        <f t="shared" ref="N372" si="375">IF(R372=0,"",R372)</f>
        <v>2</v>
      </c>
      <c r="O372" t="s">
        <v>24</v>
      </c>
      <c r="Q372" s="7" t="s">
        <v>43</v>
      </c>
      <c r="R372" s="12">
        <f>INDEX(AR:AR,W365+1)</f>
        <v>2</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*剣呑な交渉/Sword-Point Diplomacy</v>
      </c>
      <c r="B381" t="s">
        <v>165</v>
      </c>
      <c r="C381" t="str">
        <f t="shared" ref="C381" si="377">"*"&amp;R381&amp;"/"&amp;T381</f>
        <v>*剣呑な交渉/Sword-Point Diplomacy</v>
      </c>
      <c r="Q381" s="6" t="s">
        <v>34</v>
      </c>
      <c r="R381" s="12" t="str">
        <f>INDEX(AI:AI,W380+1)</f>
        <v>剣呑な交渉</v>
      </c>
      <c r="S381" s="16" t="s">
        <v>35</v>
      </c>
      <c r="T381" s="12" t="str">
        <f>INDEX(AJ:AJ,W380+1)</f>
        <v>Sword-Point Diplomacy</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t="str">
        <f>INDEX(AF:AF,W380+1)</f>
        <v>黒</v>
      </c>
      <c r="S382" s="18" t="s">
        <v>46</v>
      </c>
      <c r="T382" s="12" t="str">
        <f>INDEX(AG:AG,W380+1)</f>
        <v>レア</v>
      </c>
      <c r="U382" s="18" t="s">
        <v>36</v>
      </c>
      <c r="V382" s="12">
        <f>INDEX(AH:AH,W380+1)</f>
        <v>10</v>
      </c>
      <c r="W382" s="10"/>
      <c r="X382" s="12" t="str">
        <f>INDEX(AO:AO,W380+1)</f>
        <v>青ジェム3個に罠をかける：カードを1枚引く。このサポートは1シールドを失う。</v>
      </c>
      <c r="Y382" s="5"/>
      <c r="Z382" s="5"/>
      <c r="AA382" s="30"/>
      <c r="AC382" s="5"/>
      <c r="AD382" s="5"/>
      <c r="BA382" s="31" t="s">
        <v>165</v>
      </c>
    </row>
    <row r="383" spans="1:53" x14ac:dyDescent="0.15">
      <c r="A383" t="str">
        <f>CONCATENATE(C383,D383,E383,F383,G383,H383,I383,J383,K383,L383,M383,N383,O383,P383)</f>
        <v>|色|黒|レアリティ|レア|マナコスト|10|</v>
      </c>
      <c r="B383" t="s">
        <v>165</v>
      </c>
      <c r="C383" t="s">
        <v>24</v>
      </c>
      <c r="D383" s="1" t="s">
        <v>5</v>
      </c>
      <c r="E383" t="s">
        <v>24</v>
      </c>
      <c r="F383" t="str">
        <f t="shared" ref="F383:F384" si="384">IF(R382=0,"",R382)</f>
        <v>黒</v>
      </c>
      <c r="G383" t="s">
        <v>24</v>
      </c>
      <c r="H383" s="1" t="s">
        <v>6</v>
      </c>
      <c r="I383" t="s">
        <v>24</v>
      </c>
      <c r="J383" t="str">
        <f t="shared" ref="J383:J384" si="385">IF(T382=0,"",T382)</f>
        <v>レア</v>
      </c>
      <c r="K383" t="s">
        <v>24</v>
      </c>
      <c r="L383" s="1" t="s">
        <v>8</v>
      </c>
      <c r="M383" t="s">
        <v>24</v>
      </c>
      <c r="N383">
        <f t="shared" ref="N383:N384" si="386">IF(V382=0,"",V382)</f>
        <v>10</v>
      </c>
      <c r="O383" t="s">
        <v>24</v>
      </c>
      <c r="Q383" s="6" t="s">
        <v>37</v>
      </c>
      <c r="R383" s="12" t="str">
        <f>INDEX(AK:AK,W380+1)</f>
        <v>サポート</v>
      </c>
      <c r="S383" s="18" t="s">
        <v>38</v>
      </c>
      <c r="T383" s="12">
        <f>INDEX(AL:AL,W380+1)</f>
        <v>0</v>
      </c>
      <c r="U383" s="12">
        <f>INDEX(AM:AM,W380+1)</f>
        <v>0</v>
      </c>
      <c r="V383" s="12">
        <f>INDEX(AN:AN,W380+1)</f>
        <v>0</v>
      </c>
      <c r="W383" s="10"/>
      <c r="X383" s="12" t="str">
        <f>INDEX(AU:AU,W380+1)</f>
        <v>青ジ</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|種別|サポート|サブタイプ||||</v>
      </c>
      <c r="B384" t="s">
        <v>165</v>
      </c>
      <c r="C384" t="s">
        <v>24</v>
      </c>
      <c r="D384" s="1" t="s">
        <v>9</v>
      </c>
      <c r="E384" t="s">
        <v>24</v>
      </c>
      <c r="F384" t="str">
        <f t="shared" si="384"/>
        <v>サポート</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青ジェム3個に罠をかける：カードを1枚引く。このサポートは1シールドを失う。&amp;br;赤ジェム3個に罠をかける：対戦相手は3点のライフを失う。このサポートは1シールドを失う。</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|テキスト|&gt;|&gt;|&gt;|&gt;|青ジェム3個に罠をかける：カードを1枚引く。このサポートは1シールドを失う。&amp;br;赤ジェム3個に罠をかける：対戦相手は3点のライフを失う。このサポートは1シールドを失う。|</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青ジェム3個に罠をかける：カードを1枚引く。このサポートは1シールドを失う。&amp;br;赤ジェム3個に罠をかける：対戦相手は3点のライフを失う。このサポートは1シールドを失う。</v>
      </c>
      <c r="O385" t="s">
        <v>24</v>
      </c>
      <c r="Q385" s="4" t="s">
        <v>40</v>
      </c>
      <c r="R385" s="12" t="str">
        <f>INDEX(AZ:AZ,W380+1)</f>
        <v>Trap 3 Blue: Draw a card. This support loses 1 Shield.Trap 3 Red: Your opponent loses 3 life. This support loses 1 Shield.</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|英テキスト|&gt;|&gt;|&gt;|&gt;|Trap 3 Blue: Draw a card. This support loses 1 Shield.Trap 3 Red: Your opponent loses 3 life. This support loses 1 Shield.|</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Trap 3 Blue: Draw a card. This support loses 1 Shield.Trap 3 Red: Your opponent loses 3 life. This support loses 1 Shield.</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|PT|&gt;||シールド数|&gt;|3|</v>
      </c>
      <c r="B387" t="s">
        <v>165</v>
      </c>
      <c r="C387" t="s">
        <v>24</v>
      </c>
      <c r="D387" t="s">
        <v>13</v>
      </c>
      <c r="E387" t="s">
        <v>24</v>
      </c>
      <c r="F387" t="s">
        <v>4</v>
      </c>
      <c r="G387" t="s">
        <v>24</v>
      </c>
      <c r="H387" t="str">
        <f t="shared" ref="H387" si="390">IF(R386=0,"",R386)</f>
        <v/>
      </c>
      <c r="I387" t="s">
        <v>24</v>
      </c>
      <c r="J387" t="s">
        <v>14</v>
      </c>
      <c r="K387" t="s">
        <v>24</v>
      </c>
      <c r="L387" t="s">
        <v>4</v>
      </c>
      <c r="M387" t="s">
        <v>24</v>
      </c>
      <c r="N387">
        <f t="shared" ref="N387" si="391">IF(R387=0,"",R387)</f>
        <v>3</v>
      </c>
      <c r="O387" t="s">
        <v>24</v>
      </c>
      <c r="Q387" s="7" t="s">
        <v>43</v>
      </c>
      <c r="R387" s="12">
        <f>INDEX(AR:AR,W380+1)</f>
        <v>3</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*凶兆艦隊の荒廃者/Dire Fleet Ravager</v>
      </c>
      <c r="B396" t="s">
        <v>165</v>
      </c>
      <c r="C396" t="str">
        <f t="shared" ref="C396" si="393">"*"&amp;R396&amp;"/"&amp;T396</f>
        <v>*凶兆艦隊の荒廃者/Dire Fleet Ravager</v>
      </c>
      <c r="Q396" s="6" t="s">
        <v>34</v>
      </c>
      <c r="R396" s="12" t="str">
        <f>INDEX(AI:AI,W395+1)</f>
        <v>凶兆艦隊の荒廃者</v>
      </c>
      <c r="S396" s="16" t="s">
        <v>35</v>
      </c>
      <c r="T396" s="12" t="str">
        <f>INDEX(AJ:AJ,W395+1)</f>
        <v>Dire Fleet Ravager</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t="str">
        <f>INDEX(AF:AF,W395+1)</f>
        <v>黒</v>
      </c>
      <c r="S397" s="18" t="s">
        <v>46</v>
      </c>
      <c r="T397" s="12" t="str">
        <f>INDEX(AG:AG,W395+1)</f>
        <v>神話レア</v>
      </c>
      <c r="U397" s="18" t="s">
        <v>36</v>
      </c>
      <c r="V397" s="12">
        <f>INDEX(AH:AH,W395+1)</f>
        <v>16</v>
      </c>
      <c r="W397" s="10"/>
      <c r="X397" s="12" t="str">
        <f>INDEX(AO:AO,W395+1)</f>
        <v xml:space="preserve">威迫 接死 </v>
      </c>
      <c r="Y397" s="5"/>
      <c r="Z397" s="5"/>
      <c r="AA397" s="30"/>
      <c r="AC397" s="16"/>
      <c r="AD397" s="16"/>
      <c r="BA397" s="31" t="s">
        <v>165</v>
      </c>
    </row>
    <row r="398" spans="1:53" x14ac:dyDescent="0.15">
      <c r="A398" t="str">
        <f>CONCATENATE(C398,D398,E398,F398,G398,H398,I398,J398,K398,L398,M398,N398,O398,P398)</f>
        <v>|色|黒|レアリティ|神話レア|マナコスト|16|</v>
      </c>
      <c r="B398" t="s">
        <v>165</v>
      </c>
      <c r="C398" t="s">
        <v>24</v>
      </c>
      <c r="D398" s="1" t="s">
        <v>5</v>
      </c>
      <c r="E398" t="s">
        <v>24</v>
      </c>
      <c r="F398" t="str">
        <f t="shared" ref="F398:F399" si="400">IF(R397=0,"",R397)</f>
        <v>黒</v>
      </c>
      <c r="G398" t="s">
        <v>24</v>
      </c>
      <c r="H398" s="1" t="s">
        <v>6</v>
      </c>
      <c r="I398" t="s">
        <v>24</v>
      </c>
      <c r="J398" t="str">
        <f t="shared" ref="J398:J399" si="401">IF(T397=0,"",T397)</f>
        <v>神話レア</v>
      </c>
      <c r="K398" t="s">
        <v>24</v>
      </c>
      <c r="L398" s="1" t="s">
        <v>8</v>
      </c>
      <c r="M398" t="s">
        <v>24</v>
      </c>
      <c r="N398">
        <f t="shared" ref="N398:N399" si="402">IF(V397=0,"",V397)</f>
        <v>16</v>
      </c>
      <c r="O398" t="s">
        <v>24</v>
      </c>
      <c r="Q398" s="6" t="s">
        <v>37</v>
      </c>
      <c r="R398" s="12" t="str">
        <f>INDEX(AK:AK,W395+1)</f>
        <v>クリーチャー</v>
      </c>
      <c r="S398" s="18" t="s">
        <v>38</v>
      </c>
      <c r="T398" s="12" t="str">
        <f>INDEX(AL:AL,W395+1)</f>
        <v>オーク</v>
      </c>
      <c r="U398" s="12" t="str">
        <f>INDEX(AM:AM,W395+1)</f>
        <v>海賊</v>
      </c>
      <c r="V398" s="12" t="str">
        <f>INDEX(AN:AN,W395+1)</f>
        <v>ウィザード</v>
      </c>
      <c r="W398" s="10"/>
      <c r="X398" s="12" t="str">
        <f>INDEX(AU:AU,W395+1)</f>
        <v>威迫</v>
      </c>
      <c r="Y398" s="12" t="str">
        <f>INDEX(AV:AV,W395+1)</f>
        <v>接死</v>
      </c>
      <c r="Z398" s="12" t="str">
        <f>INDEX(AW:AW,W395+1)</f>
        <v/>
      </c>
      <c r="AA398" s="12">
        <f>INDEX(AX:AX,W395+1)</f>
        <v>0</v>
      </c>
      <c r="AC398" s="5"/>
      <c r="AD398" s="5"/>
      <c r="BA398" s="31" t="s">
        <v>165</v>
      </c>
    </row>
    <row r="399" spans="1:53" x14ac:dyDescent="0.15">
      <c r="A399" t="str">
        <f>CONCATENATE(C399,D399,E399,F399,G399,H399,I399,J399,K399,L399,M399,N399,O399,P399)</f>
        <v>|種別|クリーチャー|サブタイプ|オーク|海賊|ウィザード|</v>
      </c>
      <c r="B399" t="s">
        <v>165</v>
      </c>
      <c r="C399" t="s">
        <v>24</v>
      </c>
      <c r="D399" s="1" t="s">
        <v>9</v>
      </c>
      <c r="E399" t="s">
        <v>24</v>
      </c>
      <c r="F399" t="str">
        <f t="shared" si="400"/>
        <v>クリーチャー</v>
      </c>
      <c r="G399" t="s">
        <v>24</v>
      </c>
      <c r="H399" s="1" t="s">
        <v>11</v>
      </c>
      <c r="I399" t="s">
        <v>24</v>
      </c>
      <c r="J399" t="str">
        <f t="shared" si="401"/>
        <v>オーク</v>
      </c>
      <c r="K399" t="s">
        <v>24</v>
      </c>
      <c r="L399" t="str">
        <f t="shared" ref="L399" si="403">IF(U398=0,"",U398)</f>
        <v>海賊</v>
      </c>
      <c r="M399" t="s">
        <v>24</v>
      </c>
      <c r="N399" t="str">
        <f t="shared" si="402"/>
        <v>ウィザード</v>
      </c>
      <c r="O399" t="s">
        <v>24</v>
      </c>
      <c r="Q399" s="6" t="s">
        <v>39</v>
      </c>
      <c r="R399" s="12" t="str">
        <f>INDEX(AY:AY,W395+1)</f>
        <v>威迫 接死 &amp;br;このクリーチャーが戦場に出たとき、あなたはX点のライフを失い、対戦相手はXの2倍の点数のライフを失う。Xは黒ジェムの総数に等しい。</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|テキスト|&gt;|&gt;|&gt;|&gt;|威迫 接死 &amp;br;このクリーチャーが戦場に出たとき、あなたはX点のライフを失い、対戦相手はXの2倍の点数のライフを失う。Xは黒ジェムの総数に等しい。|</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威迫 接死 &amp;br;このクリーチャーが戦場に出たとき、あなたはX点のライフを失い、対戦相手はXの2倍の点数のライフを失う。Xは黒ジェムの総数に等しい。</v>
      </c>
      <c r="O400" t="s">
        <v>24</v>
      </c>
      <c r="Q400" s="4" t="s">
        <v>40</v>
      </c>
      <c r="R400" s="12" t="str">
        <f>INDEX(AZ:AZ,W395+1)</f>
        <v>When this creature enters the battlefield, you lose X life and your opponent loses X life times 2, where X is the number of black gems.</v>
      </c>
      <c r="S400" s="16" t="s">
        <v>51</v>
      </c>
      <c r="T400" s="12" t="str">
        <f>IF(X400="","",X400&amp;IF(Y400="",""," "&amp;Y400)&amp;IF(Z400="",""," "&amp;Z400)&amp;IF(AA400="",""," "&amp;AA400))</f>
        <v xml:space="preserve">Menace Death Touch  </v>
      </c>
      <c r="U400" s="16"/>
      <c r="V400" s="17"/>
      <c r="W400" s="10" t="s">
        <v>342</v>
      </c>
      <c r="X400" s="6" t="str">
        <f>IF(ISERROR(IF(LEN(X399)&gt;1,X399,VLOOKUP(X398,$AC:$AD,2,FALSE))),"",IF(LEN(X399)&gt;1,X399,VLOOKUP(X398,$AC:$AD,2,FALSE)))</f>
        <v>Menace</v>
      </c>
      <c r="Y400" s="6" t="str">
        <f>IF(ISERROR(IF(LEN(Y399)&gt;1,Y399,VLOOKUP(Y398,$AC:$AD,2,FALSE))),"",IF(LEN(Y399)&gt;1,Y399,VLOOKUP(Y398,$AC:$AD,2,FALSE)))</f>
        <v>Death Touch</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|英テキスト|&gt;|&gt;|&gt;|&gt;|Menace Death Touch  &amp;br;When this creature enters the battlefield, you lose X life and your opponent loses X life times 2, where X is the number of black gems.|</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Menace Death Touch  &amp;br;When this creature enters the battlefield, you lose X life and your opponent loses X life times 2, where X is the number of black gems.</v>
      </c>
      <c r="O401" t="s">
        <v>24</v>
      </c>
      <c r="Q401" s="6" t="s">
        <v>41</v>
      </c>
      <c r="R401" s="12" t="str">
        <f>IF(INDEX(AS:AS,W395+1)="",0,INDEX(AS:AS,W395+1)&amp;"/"&amp;INDEX(AT:AT,W395+1))</f>
        <v>4/4</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|PT|&gt;|4/4|シールド数|&gt;||</v>
      </c>
      <c r="B402" t="s">
        <v>165</v>
      </c>
      <c r="C402" t="s">
        <v>24</v>
      </c>
      <c r="D402" t="s">
        <v>13</v>
      </c>
      <c r="E402" t="s">
        <v>24</v>
      </c>
      <c r="F402" t="s">
        <v>4</v>
      </c>
      <c r="G402" t="s">
        <v>24</v>
      </c>
      <c r="H402" t="str">
        <f t="shared" ref="H402" si="406">IF(R401=0,"",R401)</f>
        <v>4/4</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*聖域探究者/Sanctum Seeker</v>
      </c>
      <c r="B411" t="s">
        <v>165</v>
      </c>
      <c r="C411" t="str">
        <f t="shared" ref="C411" si="409">"*"&amp;R411&amp;"/"&amp;T411</f>
        <v>*聖域探究者/Sanctum Seeker</v>
      </c>
      <c r="Q411" s="6" t="s">
        <v>34</v>
      </c>
      <c r="R411" s="12" t="str">
        <f>INDEX(AI:AI,W410+1)</f>
        <v>聖域探究者</v>
      </c>
      <c r="S411" s="16" t="s">
        <v>35</v>
      </c>
      <c r="T411" s="12" t="str">
        <f>INDEX(AJ:AJ,W410+1)</f>
        <v>Sanctum Seeker</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t="str">
        <f>INDEX(AF:AF,W410+1)</f>
        <v>黒</v>
      </c>
      <c r="S412" s="18" t="s">
        <v>46</v>
      </c>
      <c r="T412" s="12" t="str">
        <f>INDEX(AG:AG,W410+1)</f>
        <v>神話レア</v>
      </c>
      <c r="U412" s="18" t="s">
        <v>36</v>
      </c>
      <c r="V412" s="12">
        <f>INDEX(AH:AH,W410+1)</f>
        <v>19</v>
      </c>
      <c r="W412" s="10"/>
      <c r="X412" s="12" t="str">
        <f>INDEX(AO:AO,W410+1)</f>
        <v>このクリーチャーが攻撃するたび、対戦相手はX点のライフを失い、あなたはX点のライフを得る。Xはあなたの吸血鬼が強化された回数に等しい。</v>
      </c>
      <c r="Y412" s="5"/>
      <c r="Z412" s="5"/>
      <c r="AA412" s="30"/>
      <c r="AC412" s="5"/>
      <c r="AD412" s="5"/>
      <c r="BA412" s="31" t="s">
        <v>165</v>
      </c>
    </row>
    <row r="413" spans="1:53" x14ac:dyDescent="0.15">
      <c r="A413" t="str">
        <f>CONCATENATE(C413,D413,E413,F413,G413,H413,I413,J413,K413,L413,M413,N413,O413,P413)</f>
        <v>|色|黒|レアリティ|神話レア|マナコスト|19|</v>
      </c>
      <c r="B413" t="s">
        <v>165</v>
      </c>
      <c r="C413" t="s">
        <v>24</v>
      </c>
      <c r="D413" s="1" t="s">
        <v>5</v>
      </c>
      <c r="E413" t="s">
        <v>24</v>
      </c>
      <c r="F413" t="str">
        <f t="shared" ref="F413:F414" si="416">IF(R412=0,"",R412)</f>
        <v>黒</v>
      </c>
      <c r="G413" t="s">
        <v>24</v>
      </c>
      <c r="H413" s="1" t="s">
        <v>6</v>
      </c>
      <c r="I413" t="s">
        <v>24</v>
      </c>
      <c r="J413" t="str">
        <f t="shared" ref="J413:J414" si="417">IF(T412=0,"",T412)</f>
        <v>神話レア</v>
      </c>
      <c r="K413" t="s">
        <v>24</v>
      </c>
      <c r="L413" s="1" t="s">
        <v>8</v>
      </c>
      <c r="M413" t="s">
        <v>24</v>
      </c>
      <c r="N413">
        <f t="shared" ref="N413:N414" si="418">IF(V412=0,"",V412)</f>
        <v>19</v>
      </c>
      <c r="O413" t="s">
        <v>24</v>
      </c>
      <c r="Q413" s="6" t="s">
        <v>37</v>
      </c>
      <c r="R413" s="12" t="str">
        <f>INDEX(AK:AK,W410+1)</f>
        <v>クリーチャー</v>
      </c>
      <c r="S413" s="18" t="s">
        <v>38</v>
      </c>
      <c r="T413" s="12" t="str">
        <f>INDEX(AL:AL,W410+1)</f>
        <v>吸血鬼</v>
      </c>
      <c r="U413" s="12" t="str">
        <f>INDEX(AM:AM,W410+1)</f>
        <v>騎士</v>
      </c>
      <c r="V413" s="12">
        <f>INDEX(AN:AN,W410+1)</f>
        <v>0</v>
      </c>
      <c r="W413" s="10"/>
      <c r="X413" s="12" t="str">
        <f>INDEX(AU:AU,W410+1)</f>
        <v>この</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|種別|クリーチャー|サブタイプ|吸血鬼|騎士||</v>
      </c>
      <c r="B414" t="s">
        <v>165</v>
      </c>
      <c r="C414" t="s">
        <v>24</v>
      </c>
      <c r="D414" s="1" t="s">
        <v>9</v>
      </c>
      <c r="E414" t="s">
        <v>24</v>
      </c>
      <c r="F414" t="str">
        <f t="shared" si="416"/>
        <v>クリーチャー</v>
      </c>
      <c r="G414" t="s">
        <v>24</v>
      </c>
      <c r="H414" s="1" t="s">
        <v>11</v>
      </c>
      <c r="I414" t="s">
        <v>24</v>
      </c>
      <c r="J414" t="str">
        <f t="shared" si="417"/>
        <v>吸血鬼</v>
      </c>
      <c r="K414" t="s">
        <v>24</v>
      </c>
      <c r="L414" t="str">
        <f t="shared" ref="L414" si="419">IF(U413=0,"",U413)</f>
        <v>騎士</v>
      </c>
      <c r="M414" t="s">
        <v>24</v>
      </c>
      <c r="N414" t="str">
        <f t="shared" si="418"/>
        <v/>
      </c>
      <c r="O414" t="s">
        <v>24</v>
      </c>
      <c r="Q414" s="6" t="s">
        <v>39</v>
      </c>
      <c r="R414" s="12" t="str">
        <f>INDEX(AY:AY,W410+1)</f>
        <v>このクリーチャーが攻撃するたび、対戦相手はX点のライフを失い、あなたはX点のライフを得る。Xはあなたの吸血鬼が強化された回数に等しい。</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|テキスト|&gt;|&gt;|&gt;|&gt;|このクリーチャーが攻撃するたび、対戦相手はX点のライフを失い、あなたはX点のライフを得る。Xはあなたの吸血鬼が強化された回数に等しい。|</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このクリーチャーが攻撃するたび、対戦相手はX点のライフを失い、あなたはX点のライフを得る。Xはあなたの吸血鬼が強化された回数に等しい。</v>
      </c>
      <c r="O415" t="s">
        <v>24</v>
      </c>
      <c r="Q415" s="4" t="s">
        <v>40</v>
      </c>
      <c r="R415" s="12" t="str">
        <f>INDEX(AZ:AZ,W410+1)</f>
        <v>Whenever this creature attacks, your opponent loses X life and you gain X life, where X is the number of times your Vampires have been reinforced.</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|英テキスト|&gt;|&gt;|&gt;|&gt;|Whenever this creature attacks, your opponent loses X life and you gain X life, where X is the number of times your Vampires have been reinforced.|</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Whenever this creature attacks, your opponent loses X life and you gain X life, where X is the number of times your Vampires have been reinforced.</v>
      </c>
      <c r="O416" t="s">
        <v>24</v>
      </c>
      <c r="Q416" s="6" t="s">
        <v>41</v>
      </c>
      <c r="R416" s="12" t="str">
        <f>IF(INDEX(AS:AS,W410+1)="",0,INDEX(AS:AS,W410+1)&amp;"/"&amp;INDEX(AT:AT,W410+1))</f>
        <v>5/5</v>
      </c>
      <c r="S416" s="16"/>
      <c r="T416" s="16"/>
      <c r="U416" s="16"/>
      <c r="V416" s="17"/>
      <c r="W416" s="10"/>
      <c r="X416" s="6"/>
      <c r="Y416" s="5"/>
      <c r="Z416" s="5"/>
      <c r="AA416" s="30"/>
      <c r="BA416" s="31" t="s">
        <v>165</v>
      </c>
    </row>
    <row r="417" spans="1:53" x14ac:dyDescent="0.15">
      <c r="A417" t="str">
        <f>CONCATENATE(C417,D417,E417,F417,G417,H417,I417,J417,K417,L417,M417,N417,O417,P417)</f>
        <v>|PT|&gt;|5/5|シールド数|&gt;||</v>
      </c>
      <c r="B417" t="s">
        <v>165</v>
      </c>
      <c r="C417" t="s">
        <v>24</v>
      </c>
      <c r="D417" t="s">
        <v>13</v>
      </c>
      <c r="E417" t="s">
        <v>24</v>
      </c>
      <c r="F417" t="s">
        <v>4</v>
      </c>
      <c r="G417" t="s">
        <v>24</v>
      </c>
      <c r="H417" t="str">
        <f t="shared" ref="H417" si="422">IF(R416=0,"",R416)</f>
        <v>5/5</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*アルゲールの断血/Arguel's Blood Fast</v>
      </c>
      <c r="B426" t="s">
        <v>165</v>
      </c>
      <c r="C426" t="str">
        <f t="shared" ref="C426" si="425">"*"&amp;R426&amp;"/"&amp;T426</f>
        <v>*アルゲールの断血/Arguel's Blood Fast</v>
      </c>
      <c r="Q426" s="6" t="s">
        <v>34</v>
      </c>
      <c r="R426" s="12" t="str">
        <f>INDEX(AI:AI,W425+1)</f>
        <v>アルゲールの断血</v>
      </c>
      <c r="S426" s="16" t="s">
        <v>35</v>
      </c>
      <c r="T426" s="12" t="str">
        <f>INDEX(AJ:AJ,W425+1)</f>
        <v>Arguel's Blood Fast</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t="str">
        <f>INDEX(AF:AF,W425+1)</f>
        <v>黒</v>
      </c>
      <c r="S427" s="18" t="s">
        <v>46</v>
      </c>
      <c r="T427" s="12" t="str">
        <f>INDEX(AG:AG,W425+1)</f>
        <v>神話レア</v>
      </c>
      <c r="U427" s="18" t="s">
        <v>36</v>
      </c>
      <c r="V427" s="12">
        <f>INDEX(AH:AH,W425+1)</f>
        <v>9</v>
      </c>
      <c r="W427" s="10"/>
      <c r="X427" s="12" t="str">
        <f>INDEX(AO:AO,W425+1)</f>
        <v>ジェム2個を起動する：5点のライフを失い、カードを2枚引く。</v>
      </c>
      <c r="Y427" s="5"/>
      <c r="Z427" s="5"/>
      <c r="AA427" s="30"/>
      <c r="AC427" s="5"/>
      <c r="AD427" s="5"/>
      <c r="BA427" s="31" t="s">
        <v>165</v>
      </c>
    </row>
    <row r="428" spans="1:53" x14ac:dyDescent="0.15">
      <c r="A428" t="str">
        <f>CONCATENATE(C428,D428,E428,F428,G428,H428,I428,J428,K428,L428,M428,N428,O428,P428)</f>
        <v>|色|黒|レアリティ|神話レア|マナコスト|9|</v>
      </c>
      <c r="B428" t="s">
        <v>165</v>
      </c>
      <c r="C428" t="s">
        <v>24</v>
      </c>
      <c r="D428" s="1" t="s">
        <v>5</v>
      </c>
      <c r="E428" t="s">
        <v>24</v>
      </c>
      <c r="F428" t="str">
        <f t="shared" ref="F428:F429" si="432">IF(R427=0,"",R427)</f>
        <v>黒</v>
      </c>
      <c r="G428" t="s">
        <v>24</v>
      </c>
      <c r="H428" s="1" t="s">
        <v>6</v>
      </c>
      <c r="I428" t="s">
        <v>24</v>
      </c>
      <c r="J428" t="str">
        <f t="shared" ref="J428:J429" si="433">IF(T427=0,"",T427)</f>
        <v>神話レア</v>
      </c>
      <c r="K428" t="s">
        <v>24</v>
      </c>
      <c r="L428" s="1" t="s">
        <v>8</v>
      </c>
      <c r="M428" t="s">
        <v>24</v>
      </c>
      <c r="N428">
        <f t="shared" ref="N428:N429" si="434">IF(V427=0,"",V427)</f>
        <v>9</v>
      </c>
      <c r="O428" t="s">
        <v>24</v>
      </c>
      <c r="Q428" s="6" t="s">
        <v>37</v>
      </c>
      <c r="R428" s="12" t="str">
        <f>INDEX(AK:AK,W425+1)</f>
        <v>サポート</v>
      </c>
      <c r="S428" s="18" t="s">
        <v>38</v>
      </c>
      <c r="T428" s="12">
        <f>INDEX(AL:AL,W425+1)</f>
        <v>0</v>
      </c>
      <c r="U428" s="12">
        <f>INDEX(AM:AM,W425+1)</f>
        <v>0</v>
      </c>
      <c r="V428" s="12">
        <f>INDEX(AN:AN,W425+1)</f>
        <v>0</v>
      </c>
      <c r="W428" s="10"/>
      <c r="X428" s="12" t="str">
        <f>INDEX(AU:AU,W425+1)</f>
        <v>ジェ</v>
      </c>
      <c r="Y428" s="12" t="str">
        <f>INDEX(AV:AV,W425+1)</f>
        <v/>
      </c>
      <c r="Z428" s="12" t="str">
        <f>INDEX(AW:AW,W425+1)</f>
        <v/>
      </c>
      <c r="AA428" s="12">
        <f>INDEX(AX:AX,W425+1)</f>
        <v>0</v>
      </c>
      <c r="BA428" s="31" t="s">
        <v>165</v>
      </c>
    </row>
    <row r="429" spans="1:53" x14ac:dyDescent="0.15">
      <c r="A429" t="str">
        <f>CONCATENATE(C429,D429,E429,F429,G429,H429,I429,J429,K429,L429,M429,N429,O429,P429)</f>
        <v>|種別|サポート|サブタイプ||||</v>
      </c>
      <c r="B429" t="s">
        <v>165</v>
      </c>
      <c r="C429" t="s">
        <v>24</v>
      </c>
      <c r="D429" s="1" t="s">
        <v>9</v>
      </c>
      <c r="E429" t="s">
        <v>24</v>
      </c>
      <c r="F429" t="str">
        <f t="shared" si="432"/>
        <v>サポート</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ジェム2個を起動する：5点のライフを失い、カードを2枚引く。&amp;br;あなたのターン終了時に、このゲームであなたが20点以上のライフを失っていた場合、このサポートを変身させる。</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ジェム2個を起動する：5点のライフを失い、カードを2枚引く。&amp;br;あなたのターン終了時に、このゲームであなたが20点以上のライフを失っていた場合、このサポートを変身させる。|</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ジェム2個を起動する：5点のライフを失い、カードを2枚引く。&amp;br;あなたのターン終了時に、このゲームであなたが20点以上のライフを失っていた場合、このサポートを変身させる。</v>
      </c>
      <c r="O430" t="s">
        <v>24</v>
      </c>
      <c r="Q430" s="4" t="s">
        <v>40</v>
      </c>
      <c r="R430" s="12" t="str">
        <f>INDEX(AZ:AZ,W425+1)</f>
        <v>Activate 2: Lose 5 life and draw 2 cards.At the end of your turn, if you lost 20 or more life this game, transform this support.</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|英テキスト|&gt;|&gt;|&gt;|&gt;|Activate 2: Lose 5 life and draw 2 cards.At the end of your turn, if you lost 20 or more life this game, transform this support.|</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Activate 2: Lose 5 life and draw 2 cards.At the end of your turn, if you lost 20 or more life this game, transform this support.</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|PT|&gt;||シールド数|&gt;|4|</v>
      </c>
      <c r="B432" t="s">
        <v>165</v>
      </c>
      <c r="C432" t="s">
        <v>24</v>
      </c>
      <c r="D432" t="s">
        <v>13</v>
      </c>
      <c r="E432" t="s">
        <v>24</v>
      </c>
      <c r="F432" t="s">
        <v>4</v>
      </c>
      <c r="G432" t="s">
        <v>24</v>
      </c>
      <c r="H432" t="str">
        <f t="shared" ref="H432" si="438">IF(R431=0,"",R431)</f>
        <v/>
      </c>
      <c r="I432" t="s">
        <v>24</v>
      </c>
      <c r="J432" t="s">
        <v>14</v>
      </c>
      <c r="K432" t="s">
        <v>24</v>
      </c>
      <c r="L432" t="s">
        <v>4</v>
      </c>
      <c r="M432" t="s">
        <v>24</v>
      </c>
      <c r="N432">
        <f t="shared" ref="N432" si="439">IF(R432=0,"",R432)</f>
        <v>4</v>
      </c>
      <c r="O432" t="s">
        <v>24</v>
      </c>
      <c r="Q432" s="7" t="s">
        <v>43</v>
      </c>
      <c r="R432" s="12">
        <f>INDEX(AR:AR,W425+1)</f>
        <v>4</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*アクロゾズの神殿/Temple of Aclazotz</v>
      </c>
      <c r="B441" t="s">
        <v>165</v>
      </c>
      <c r="C441" t="str">
        <f t="shared" ref="C441" si="441">"*"&amp;R441&amp;"/"&amp;T441</f>
        <v>*アクロゾズの神殿/Temple of Aclazotz</v>
      </c>
      <c r="Q441" s="6" t="s">
        <v>34</v>
      </c>
      <c r="R441" s="12" t="str">
        <f>INDEX(AI:AI,W440+1)</f>
        <v>アクロゾズの神殿</v>
      </c>
      <c r="S441" s="16" t="s">
        <v>35</v>
      </c>
      <c r="T441" s="12" t="str">
        <f>INDEX(AJ:AJ,W440+1)</f>
        <v>Temple of Aclazotz</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t="str">
        <f>INDEX(AF:AF,W440+1)</f>
        <v>黒</v>
      </c>
      <c r="S442" s="18" t="s">
        <v>46</v>
      </c>
      <c r="T442" s="12" t="str">
        <f>INDEX(AG:AG,W440+1)</f>
        <v>神話レア</v>
      </c>
      <c r="U442" s="18" t="s">
        <v>36</v>
      </c>
      <c r="V442" s="12">
        <f>INDEX(AH:AH,W440+1)</f>
        <v>0</v>
      </c>
      <c r="W442" s="10"/>
      <c r="X442" s="12" t="str">
        <f>INDEX(AO:AO,W440+1)</f>
        <v>あなたのターン開始時に、ジェム2個を黒に変換する。</v>
      </c>
      <c r="Y442" s="5"/>
      <c r="Z442" s="5"/>
      <c r="AA442" s="30"/>
      <c r="BA442" s="31" t="s">
        <v>165</v>
      </c>
    </row>
    <row r="443" spans="1:53" x14ac:dyDescent="0.15">
      <c r="A443" t="str">
        <f>CONCATENATE(C443,D443,E443,F443,G443,H443,I443,J443,K443,L443,M443,N443,O443,P443)</f>
        <v>|色|黒|レアリティ|神話レア|マナコスト||</v>
      </c>
      <c r="B443" t="s">
        <v>165</v>
      </c>
      <c r="C443" t="s">
        <v>24</v>
      </c>
      <c r="D443" s="1" t="s">
        <v>5</v>
      </c>
      <c r="E443" t="s">
        <v>24</v>
      </c>
      <c r="F443" t="str">
        <f t="shared" ref="F443:F444" si="448">IF(R442=0,"",R442)</f>
        <v>黒</v>
      </c>
      <c r="G443" t="s">
        <v>24</v>
      </c>
      <c r="H443" s="1" t="s">
        <v>6</v>
      </c>
      <c r="I443" t="s">
        <v>24</v>
      </c>
      <c r="J443" t="str">
        <f t="shared" ref="J443:J444" si="449">IF(T442=0,"",T442)</f>
        <v>神話レア</v>
      </c>
      <c r="K443" t="s">
        <v>24</v>
      </c>
      <c r="L443" s="1" t="s">
        <v>8</v>
      </c>
      <c r="M443" t="s">
        <v>24</v>
      </c>
      <c r="N443" t="str">
        <f t="shared" ref="N443:N444" si="450">IF(V442=0,"",V442)</f>
        <v/>
      </c>
      <c r="O443" t="s">
        <v>24</v>
      </c>
      <c r="Q443" s="6" t="s">
        <v>37</v>
      </c>
      <c r="R443" s="12" t="str">
        <f>INDEX(AK:AK,W440+1)</f>
        <v>サポート</v>
      </c>
      <c r="S443" s="18" t="s">
        <v>38</v>
      </c>
      <c r="T443" s="12" t="str">
        <f>INDEX(AL:AL,W440+1)</f>
        <v>土地</v>
      </c>
      <c r="U443" s="12">
        <f>INDEX(AM:AM,W440+1)</f>
        <v>0</v>
      </c>
      <c r="V443" s="12">
        <f>INDEX(AN:AN,W440+1)</f>
        <v>0</v>
      </c>
      <c r="W443" s="10"/>
      <c r="X443" s="12" t="str">
        <f>INDEX(AU:AU,W440+1)</f>
        <v>あな</v>
      </c>
      <c r="Y443" s="12" t="str">
        <f>INDEX(AV:AV,W440+1)</f>
        <v/>
      </c>
      <c r="Z443" s="12" t="str">
        <f>INDEX(AW:AW,W440+1)</f>
        <v/>
      </c>
      <c r="AA443" s="12">
        <f>INDEX(AX:AX,W440+1)</f>
        <v>0</v>
      </c>
      <c r="BA443" s="31" t="s">
        <v>165</v>
      </c>
    </row>
    <row r="444" spans="1:53" x14ac:dyDescent="0.15">
      <c r="A444" t="str">
        <f>CONCATENATE(C444,D444,E444,F444,G444,H444,I444,J444,K444,L444,M444,N444,O444,P444)</f>
        <v>|種別|サポート|サブタイプ|土地|||</v>
      </c>
      <c r="B444" t="s">
        <v>165</v>
      </c>
      <c r="C444" t="s">
        <v>24</v>
      </c>
      <c r="D444" s="1" t="s">
        <v>9</v>
      </c>
      <c r="E444" t="s">
        <v>24</v>
      </c>
      <c r="F444" t="str">
        <f t="shared" si="448"/>
        <v>サポート</v>
      </c>
      <c r="G444" t="s">
        <v>24</v>
      </c>
      <c r="H444" s="1" t="s">
        <v>11</v>
      </c>
      <c r="I444" t="s">
        <v>24</v>
      </c>
      <c r="J444" t="str">
        <f t="shared" si="449"/>
        <v>土地</v>
      </c>
      <c r="K444" t="s">
        <v>24</v>
      </c>
      <c r="L444" t="str">
        <f t="shared" ref="L444" si="451">IF(U443=0,"",U443)</f>
        <v/>
      </c>
      <c r="M444" t="s">
        <v>24</v>
      </c>
      <c r="N444" t="str">
        <f t="shared" si="450"/>
        <v/>
      </c>
      <c r="O444" t="s">
        <v>24</v>
      </c>
      <c r="Q444" s="6" t="s">
        <v>39</v>
      </c>
      <c r="R444" s="12" t="str">
        <f>INDEX(AY:AY,W440+1)</f>
        <v>あなたのターン開始時に、ジェム2個を黒に変換する。&amp;br;黒ジェム1個を起動する：あなたがコントロールする最後のクリーチャーを破壊し、それのタフネスの2倍に等しい点数のライフを得る。</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あなたのターン開始時に、ジェム2個を黒に変換する。&amp;br;黒ジェム1個を起動する：あなたがコントロールする最後のクリーチャーを破壊し、それのタフネスの2倍に等しい点数のライフを得る。|</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あなたのターン開始時に、ジェム2個を黒に変換する。&amp;br;黒ジェム1個を起動する：あなたがコントロールする最後のクリーチャーを破壊し、それのタフネスの2倍に等しい点数のライフを得る。</v>
      </c>
      <c r="O445" t="s">
        <v>24</v>
      </c>
      <c r="Q445" s="4" t="s">
        <v>40</v>
      </c>
      <c r="R445" s="12" t="str">
        <f>INDEX(AZ:AZ,W440+1)</f>
        <v>At the begining of your turn convert 2 gems to black. Activate 1 Black:Destroy the last creature you control and gain life equal to its toughness times 2.</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|英テキスト|&gt;|&gt;|&gt;|&gt;|At the begining of your turn convert 2 gems to black. Activate 1 Black:Destroy the last creature you control and gain life equal to its toughness times 2.|</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At the begining of your turn convert 2 gems to black. Activate 1 Black:Destroy the last creature you control and gain life equal to its toughness times 2.</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|PT|&gt;||シールド数|&gt;|4|</v>
      </c>
      <c r="B447" t="s">
        <v>165</v>
      </c>
      <c r="C447" t="s">
        <v>24</v>
      </c>
      <c r="D447" t="s">
        <v>13</v>
      </c>
      <c r="E447" t="s">
        <v>24</v>
      </c>
      <c r="F447" t="s">
        <v>4</v>
      </c>
      <c r="G447" t="s">
        <v>24</v>
      </c>
      <c r="H447" t="str">
        <f t="shared" ref="H447" si="454">IF(R446=0,"",R446)</f>
        <v/>
      </c>
      <c r="I447" t="s">
        <v>24</v>
      </c>
      <c r="J447" t="s">
        <v>14</v>
      </c>
      <c r="K447" t="s">
        <v>24</v>
      </c>
      <c r="L447" t="s">
        <v>4</v>
      </c>
      <c r="M447" t="s">
        <v>24</v>
      </c>
      <c r="N447">
        <f t="shared" ref="N447" si="455">IF(R447=0,"",R447)</f>
        <v>4</v>
      </c>
      <c r="O447" t="s">
        <v>24</v>
      </c>
      <c r="Q447" s="7" t="s">
        <v>43</v>
      </c>
      <c r="R447" s="12">
        <f>INDEX(AR:AR,W440+1)</f>
        <v>4</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57">"*"&amp;R456&amp;"/"&amp;T456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f>INDEX(AF:AF,W455+1)</f>
        <v>0</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|色||レアリティ||マナコスト||</v>
      </c>
      <c r="B458" t="s">
        <v>165</v>
      </c>
      <c r="C458" t="s">
        <v>24</v>
      </c>
      <c r="D458" s="1" t="s">
        <v>5</v>
      </c>
      <c r="E458" t="s">
        <v>24</v>
      </c>
      <c r="F458" t="str">
        <f t="shared" ref="F458:F459" si="464">IF(R457=0,"",R457)</f>
        <v/>
      </c>
      <c r="G458" t="s">
        <v>24</v>
      </c>
      <c r="H458" s="1" t="s">
        <v>6</v>
      </c>
      <c r="I458" t="s">
        <v>24</v>
      </c>
      <c r="J458" t="str">
        <f t="shared" ref="J458:J459" si="465">IF(T457=0,"",T457)</f>
        <v/>
      </c>
      <c r="K458" t="s">
        <v>24</v>
      </c>
      <c r="L458" s="1" t="s">
        <v>8</v>
      </c>
      <c r="M458" t="s">
        <v>24</v>
      </c>
      <c r="N458" t="str">
        <f t="shared" ref="N458:N459" si="466">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4"/>
        <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G2:AG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E754"/>
  <sheetViews>
    <sheetView zoomScale="85" zoomScaleNormal="85" workbookViewId="0">
      <selection activeCell="A6" sqref="A6:A499"/>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1014</v>
      </c>
      <c r="AG2" s="8" t="s">
        <v>7</v>
      </c>
      <c r="AH2" s="8">
        <v>13</v>
      </c>
      <c r="AI2" s="8" t="s">
        <v>1015</v>
      </c>
      <c r="AJ2" s="8" t="s">
        <v>656</v>
      </c>
      <c r="AK2" s="8" t="s">
        <v>10</v>
      </c>
      <c r="AL2" s="8" t="s">
        <v>783</v>
      </c>
      <c r="AM2" s="8" t="s">
        <v>868</v>
      </c>
      <c r="AN2" s="8"/>
      <c r="AO2" s="8" t="s">
        <v>1016</v>
      </c>
      <c r="AP2" s="8" t="s">
        <v>785</v>
      </c>
      <c r="AQ2" s="8"/>
      <c r="AR2" s="8"/>
      <c r="AS2" s="8">
        <v>2</v>
      </c>
      <c r="AT2" s="8">
        <v>2</v>
      </c>
      <c r="AU2" s="8" t="str">
        <f>LEFT(AO2,2)</f>
        <v>速攻</v>
      </c>
      <c r="AV2" s="8" t="str">
        <f>IF(ISERROR(FIND(" ",AO2)),"",MID(AO2,FIND(" ",AO2)+1,2))</f>
        <v xml:space="preserve"> </v>
      </c>
      <c r="AW2" s="8" t="str">
        <f>IF(LEN(AV2)&gt;1,IF(ISERROR(FIND(" ",AO2,FIND(" ",AO2)+1)),"",MID(AO2,FIND(" ",AO2)+4,2)),"")</f>
        <v/>
      </c>
      <c r="AX2" s="8"/>
      <c r="AY2" s="8" t="str">
        <f>IF(AO2="","",AO2&amp;IF(AP2="","","&amp;br;"&amp;AP2)&amp;IF(AQ2="","","&amp;br;"&amp;AQ2))</f>
        <v>速攻  &amp;br;このクリーチャーが戦場に出たとき、これは探検1を行う。</v>
      </c>
      <c r="AZ2" s="25" t="str">
        <f>IF(AJ2="","",VLOOKUP(AJ2,BC:BE,3,FALSE))</f>
        <v>When this creature enters the battlefield, it Explores 1.</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1014</v>
      </c>
      <c r="AG3" s="8" t="s">
        <v>7</v>
      </c>
      <c r="AH3" s="8">
        <v>6</v>
      </c>
      <c r="AI3" s="8" t="s">
        <v>1017</v>
      </c>
      <c r="AJ3" s="8" t="s">
        <v>657</v>
      </c>
      <c r="AK3" s="8" t="s">
        <v>10</v>
      </c>
      <c r="AL3" s="8" t="s">
        <v>783</v>
      </c>
      <c r="AM3" s="8" t="s">
        <v>868</v>
      </c>
      <c r="AN3" s="8"/>
      <c r="AO3" s="8" t="s">
        <v>1018</v>
      </c>
      <c r="AP3" s="8"/>
      <c r="AQ3" s="8"/>
      <c r="AR3" s="8"/>
      <c r="AS3" s="8">
        <v>2</v>
      </c>
      <c r="AT3" s="8">
        <v>2</v>
      </c>
      <c r="AU3" s="8" t="str">
        <f>LEFT(AO3,2)</f>
        <v>ジェ</v>
      </c>
      <c r="AV3" s="8" t="str">
        <f>IF(ISERROR(FIND(" ",AO3)),"",MID(AO3,FIND(" ",AO3)+1,2))</f>
        <v/>
      </c>
      <c r="AW3" s="8" t="str">
        <f>IF(LEN(AV3)&gt;1,IF(ISERROR(FIND(" ",AO3,FIND(" ",AO3)+1)),"",MID(AO3,FIND(" ",AO3)+4,2)),"")</f>
        <v/>
      </c>
      <c r="AX3" s="8"/>
      <c r="AY3" s="8" t="str">
        <f>IF(AO3="","",AO3&amp;IF(AP3="","","&amp;br;"&amp;AP3)&amp;IF(AQ3="","","&amp;br;"&amp;AQ3))</f>
        <v>ジェム2個を起動する：ターン終了時まで、このクリーチャーは+1/+0の修正を受ける。</v>
      </c>
      <c r="AZ3" s="25" t="str">
        <f>IF(AJ3="","",VLOOKUP(AJ3,BC:BE,3,FALSE))</f>
        <v>Activate 2: This creature gets +1/+0 until end of turn.</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1014</v>
      </c>
      <c r="AG4" s="8" t="s">
        <v>7</v>
      </c>
      <c r="AH4" s="8">
        <v>4</v>
      </c>
      <c r="AI4" s="8" t="s">
        <v>1019</v>
      </c>
      <c r="AJ4" s="8" t="s">
        <v>658</v>
      </c>
      <c r="AK4" s="8" t="s">
        <v>10</v>
      </c>
      <c r="AL4" s="8" t="s">
        <v>796</v>
      </c>
      <c r="AM4" s="8"/>
      <c r="AN4" s="8"/>
      <c r="AO4" s="8" t="s">
        <v>1016</v>
      </c>
      <c r="AP4" s="8"/>
      <c r="AQ4" s="8"/>
      <c r="AR4" s="8"/>
      <c r="AS4" s="8">
        <v>1</v>
      </c>
      <c r="AT4" s="8">
        <v>1</v>
      </c>
      <c r="AU4" s="8" t="str">
        <f>LEFT(AO4,2)</f>
        <v>速攻</v>
      </c>
      <c r="AV4" s="8" t="str">
        <f>IF(ISERROR(FIND(" ",AO4)),"",MID(AO4,FIND(" ",AO4)+1,2))</f>
        <v xml:space="preserve"> </v>
      </c>
      <c r="AW4" s="8" t="str">
        <f>IF(LEN(AV4)&gt;1,IF(ISERROR(FIND(" ",AO4,FIND(" ",AO4)+1)),"",MID(AO4,FIND(" ",AO4)+4,2)),"")</f>
        <v/>
      </c>
      <c r="AX4" s="8"/>
      <c r="AY4" s="8" t="str">
        <f>IF(AO4="","",AO4&amp;IF(AP4="","","&amp;br;"&amp;AP4)&amp;IF(AQ4="","","&amp;br;"&amp;AQ4))</f>
        <v xml:space="preserve">速攻  </v>
      </c>
      <c r="AZ4" s="25" t="str">
        <f>IF(AJ4="","",VLOOKUP(AJ4,BC:BE,3,FALSE))</f>
        <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1014</v>
      </c>
      <c r="AG5" s="8" t="s">
        <v>7</v>
      </c>
      <c r="AH5" s="8">
        <v>12</v>
      </c>
      <c r="AI5" s="8" t="s">
        <v>1020</v>
      </c>
      <c r="AJ5" s="8" t="s">
        <v>659</v>
      </c>
      <c r="AK5" s="8" t="s">
        <v>10</v>
      </c>
      <c r="AL5" s="8" t="s">
        <v>783</v>
      </c>
      <c r="AM5" s="8" t="s">
        <v>868</v>
      </c>
      <c r="AN5" s="8" t="s">
        <v>15</v>
      </c>
      <c r="AO5" s="8" t="s">
        <v>1021</v>
      </c>
      <c r="AP5" s="8"/>
      <c r="AQ5" s="8"/>
      <c r="AR5" s="8"/>
      <c r="AS5" s="8">
        <v>3</v>
      </c>
      <c r="AT5" s="8">
        <v>3</v>
      </c>
      <c r="AU5" s="8" t="str">
        <f>LEFT(AO5,2)</f>
        <v>この</v>
      </c>
      <c r="AV5" s="8" t="str">
        <f>IF(ISERROR(FIND(" ",AO5)),"",MID(AO5,FIND(" ",AO5)+1,2))</f>
        <v/>
      </c>
      <c r="AW5" s="8" t="str">
        <f>IF(LEN(AV5)&gt;1,IF(ISERROR(FIND(" ",AO5,FIND(" ",AO5)+1)),"",MID(AO5,FIND(" ",AO5)+4,2)),"")</f>
        <v/>
      </c>
      <c r="AX5" s="8"/>
      <c r="AY5" s="8" t="str">
        <f>IF(AO5="","",AO5&amp;IF(AP5="","","&amp;br;"&amp;AP5)&amp;IF(AQ5="","","&amp;br;"&amp;AQ5))</f>
        <v>このクリーチャーが戦場に出たとき、あなたが強襲していた場合、クリーチャー1体かプレインズウォーカー1体を対象とする。これはそれに3点のダメージを与える。</v>
      </c>
      <c r="AZ5" s="25" t="str">
        <f>IF(AJ5="","",VLOOKUP(AJ5,BC:BE,3,FALSE))</f>
        <v>When this creature enters the battlefield, if you Raided, it deals 3 damage to target creature or planeswalker.</v>
      </c>
      <c r="BA5" s="31" t="s">
        <v>165</v>
      </c>
      <c r="BB5">
        <v>4</v>
      </c>
      <c r="BC5" t="s">
        <v>568</v>
      </c>
      <c r="BD5" t="s">
        <v>30</v>
      </c>
      <c r="BE5" t="s">
        <v>387</v>
      </c>
    </row>
    <row r="6" spans="1:57" x14ac:dyDescent="0.15">
      <c r="A6" t="str">
        <f>CONCATENATE(C6,D6,E6,F6,G6,H6,I6,J6,K6,L6,M6,N6,O6,P6)</f>
        <v>*鉄面連合の海賊/Brazen Buccaneers</v>
      </c>
      <c r="B6" t="s">
        <v>165</v>
      </c>
      <c r="C6" t="str">
        <f>"*"&amp;R6&amp;"/"&amp;T6</f>
        <v>*鉄面連合の海賊/Brazen Buccaneers</v>
      </c>
      <c r="Q6" s="6" t="s">
        <v>34</v>
      </c>
      <c r="R6" s="12" t="str">
        <f>INDEX(AI:AI,W5+1)</f>
        <v>鉄面連合の海賊</v>
      </c>
      <c r="S6" s="16" t="s">
        <v>35</v>
      </c>
      <c r="T6" s="12" t="str">
        <f>INDEX(AJ:AJ,W5+1)</f>
        <v>Brazen Buccaneers</v>
      </c>
      <c r="U6" s="16"/>
      <c r="V6" s="17"/>
      <c r="W6" s="9"/>
      <c r="X6" s="6"/>
      <c r="Y6" s="5"/>
      <c r="Z6" s="5"/>
      <c r="AA6" s="30"/>
      <c r="AB6" t="s">
        <v>60</v>
      </c>
      <c r="AC6" t="s">
        <v>369</v>
      </c>
      <c r="AD6" s="10" t="s">
        <v>104</v>
      </c>
      <c r="AE6" s="39">
        <v>5</v>
      </c>
      <c r="AF6" s="24" t="s">
        <v>1014</v>
      </c>
      <c r="AG6" s="8" t="s">
        <v>7</v>
      </c>
      <c r="AH6" s="8">
        <v>19</v>
      </c>
      <c r="AI6" s="8" t="s">
        <v>1022</v>
      </c>
      <c r="AJ6" s="8" t="s">
        <v>660</v>
      </c>
      <c r="AK6" s="8" t="s">
        <v>10</v>
      </c>
      <c r="AL6" s="8" t="s">
        <v>796</v>
      </c>
      <c r="AM6" s="8"/>
      <c r="AN6" s="8"/>
      <c r="AO6" s="8" t="s">
        <v>1023</v>
      </c>
      <c r="AP6" s="8"/>
      <c r="AQ6" s="8"/>
      <c r="AR6" s="8"/>
      <c r="AS6" s="8">
        <v>5</v>
      </c>
      <c r="AT6" s="8">
        <v>5</v>
      </c>
      <c r="AU6" s="8" t="str">
        <f>LEFT(AO6,2)</f>
        <v>激昂</v>
      </c>
      <c r="AV6" s="8" t="str">
        <f>IF(ISERROR(FIND(" ",AO6)),"",MID(AO6,FIND(" ",AO6)+1,2))</f>
        <v/>
      </c>
      <c r="AW6" s="8" t="str">
        <f>IF(LEN(AV6)&gt;1,IF(ISERROR(FIND(" ",AO6,FIND(" ",AO6)+1)),"",MID(AO6,FIND(" ",AO6)+4,2)),"")</f>
        <v/>
      </c>
      <c r="AX6" s="8"/>
      <c r="AY6" s="8" t="str">
        <f>IF(AO6="","",AO6&amp;IF(AP6="","","&amp;br;"&amp;AP6)&amp;IF(AQ6="","","&amp;br;"&amp;AQ6))</f>
        <v>激昂：対戦相手に3点のダメージを与える。</v>
      </c>
      <c r="AZ6" s="25" t="str">
        <f>IF(AJ6="","",VLOOKUP(AJ6,BC:BE,3,FALSE))</f>
        <v>Enrage: Deals 3 damage to your opponent.</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赤</v>
      </c>
      <c r="S7" s="18" t="s">
        <v>46</v>
      </c>
      <c r="T7" s="12" t="str">
        <f>INDEX(AG:AG,W5+1)</f>
        <v>コモン</v>
      </c>
      <c r="U7" s="18" t="s">
        <v>36</v>
      </c>
      <c r="V7" s="12">
        <f>INDEX(AH:AH,W5+1)</f>
        <v>13</v>
      </c>
      <c r="W7" s="10"/>
      <c r="X7" s="12" t="str">
        <f>INDEX(AO:AO,W5+1)</f>
        <v xml:space="preserve">速攻  </v>
      </c>
      <c r="Y7" s="5"/>
      <c r="Z7" s="5"/>
      <c r="AA7" s="30"/>
      <c r="AB7" t="s">
        <v>146</v>
      </c>
      <c r="AC7" t="s">
        <v>363</v>
      </c>
      <c r="AD7" s="10" t="s">
        <v>89</v>
      </c>
      <c r="AE7" s="39">
        <v>6</v>
      </c>
      <c r="AF7" s="24" t="s">
        <v>1014</v>
      </c>
      <c r="AG7" s="8" t="s">
        <v>7</v>
      </c>
      <c r="AH7" s="8">
        <v>17</v>
      </c>
      <c r="AI7" s="8" t="s">
        <v>1024</v>
      </c>
      <c r="AJ7" s="8" t="s">
        <v>661</v>
      </c>
      <c r="AK7" s="8" t="s">
        <v>10</v>
      </c>
      <c r="AL7" s="8" t="s">
        <v>796</v>
      </c>
      <c r="AM7" s="8"/>
      <c r="AN7" s="8"/>
      <c r="AO7" s="8" t="s">
        <v>1025</v>
      </c>
      <c r="AP7" s="8"/>
      <c r="AQ7" s="8"/>
      <c r="AR7" s="8"/>
      <c r="AS7" s="8">
        <v>4</v>
      </c>
      <c r="AT7" s="8">
        <v>4</v>
      </c>
      <c r="AU7" s="8" t="str">
        <f>LEFT(AO7,2)</f>
        <v>あな</v>
      </c>
      <c r="AV7" s="8" t="str">
        <f>IF(ISERROR(FIND(" ",AO7)),"",MID(AO7,FIND(" ",AO7)+1,2))</f>
        <v/>
      </c>
      <c r="AW7" s="8" t="str">
        <f>IF(LEN(AV7)&gt;1,IF(ISERROR(FIND(" ",AO7,FIND(" ",AO7)+1)),"",MID(AO7,FIND(" ",AO7)+4,2)),"")</f>
        <v/>
      </c>
      <c r="AX7" s="8"/>
      <c r="AY7" s="8" t="str">
        <f>IF(AO7="","",AO7&amp;IF(AP7="","","&amp;br;"&amp;AP7)&amp;IF(AQ7="","","&amp;br;"&amp;AQ7))</f>
        <v>あなたが他の恐竜をコントロールしている間、このクリーチャーは+2/+0の修正を受けるとともにトランプルを得る。</v>
      </c>
      <c r="AZ7" s="25" t="str">
        <f>IF(AJ7="","",VLOOKUP(AJ7,BC:BE,3,FALSE))</f>
        <v>While you control another Dinosaur, this creature gets +X/+0 and has Trample.</v>
      </c>
      <c r="BA7" s="31" t="s">
        <v>165</v>
      </c>
      <c r="BB7">
        <v>6</v>
      </c>
      <c r="BC7" t="s">
        <v>570</v>
      </c>
      <c r="BD7" t="s">
        <v>30</v>
      </c>
      <c r="BE7" t="s">
        <v>389</v>
      </c>
    </row>
    <row r="8" spans="1:57" x14ac:dyDescent="0.15">
      <c r="A8" t="str">
        <f t="shared" si="0"/>
        <v>|色|赤|レアリティ|コモン|マナコスト|13|</v>
      </c>
      <c r="B8" t="s">
        <v>165</v>
      </c>
      <c r="C8" t="s">
        <v>24</v>
      </c>
      <c r="D8" s="1" t="s">
        <v>5</v>
      </c>
      <c r="E8" t="s">
        <v>24</v>
      </c>
      <c r="F8" t="str">
        <f>IF(R7=0,"",R7)</f>
        <v>赤</v>
      </c>
      <c r="G8" t="s">
        <v>24</v>
      </c>
      <c r="H8" s="1" t="s">
        <v>6</v>
      </c>
      <c r="I8" t="s">
        <v>24</v>
      </c>
      <c r="J8" t="str">
        <f>IF(T7=0,"",T7)</f>
        <v>コモン</v>
      </c>
      <c r="K8" t="s">
        <v>24</v>
      </c>
      <c r="L8" s="1" t="s">
        <v>8</v>
      </c>
      <c r="M8" t="s">
        <v>24</v>
      </c>
      <c r="N8">
        <f>IF(V7=0,"",V7)</f>
        <v>13</v>
      </c>
      <c r="O8" t="s">
        <v>24</v>
      </c>
      <c r="Q8" s="6" t="s">
        <v>37</v>
      </c>
      <c r="R8" s="12" t="str">
        <f>INDEX(AK:AK,W5+1)</f>
        <v>クリーチャー</v>
      </c>
      <c r="S8" s="18" t="s">
        <v>38</v>
      </c>
      <c r="T8" s="12" t="str">
        <f>INDEX(AL:AL,W5+1)</f>
        <v>人間</v>
      </c>
      <c r="U8" s="12" t="str">
        <f>INDEX(AM:AM,W5+1)</f>
        <v>海賊</v>
      </c>
      <c r="V8" s="12">
        <f>INDEX(AN:AN,W5+1)</f>
        <v>0</v>
      </c>
      <c r="W8" s="10"/>
      <c r="X8" s="12" t="str">
        <f>INDEX(AU:AU,W5+1)</f>
        <v>速攻</v>
      </c>
      <c r="Y8" s="12" t="str">
        <f>INDEX(AV:AV,W5+1)</f>
        <v xml:space="preserve"> </v>
      </c>
      <c r="Z8" s="12" t="str">
        <f>INDEX(AW:AW,W5+1)</f>
        <v/>
      </c>
      <c r="AA8" s="12">
        <f>INDEX(AX:AX,W5+1)</f>
        <v>0</v>
      </c>
      <c r="AB8" t="s">
        <v>147</v>
      </c>
      <c r="AC8" t="s">
        <v>357</v>
      </c>
      <c r="AD8" s="10" t="s">
        <v>343</v>
      </c>
      <c r="AE8" s="39">
        <v>7</v>
      </c>
      <c r="AF8" s="24" t="s">
        <v>1014</v>
      </c>
      <c r="AG8" s="8" t="s">
        <v>7</v>
      </c>
      <c r="AH8" s="8">
        <v>9</v>
      </c>
      <c r="AI8" s="8" t="s">
        <v>1026</v>
      </c>
      <c r="AJ8" s="8" t="s">
        <v>662</v>
      </c>
      <c r="AK8" s="8" t="s">
        <v>10</v>
      </c>
      <c r="AL8" s="8" t="s">
        <v>783</v>
      </c>
      <c r="AM8" s="8" t="s">
        <v>787</v>
      </c>
      <c r="AN8" s="8"/>
      <c r="AO8" s="8" t="s">
        <v>1027</v>
      </c>
      <c r="AP8" s="8"/>
      <c r="AQ8" s="8"/>
      <c r="AR8" s="8"/>
      <c r="AS8" s="8">
        <v>3</v>
      </c>
      <c r="AT8" s="8">
        <v>3</v>
      </c>
      <c r="AU8" s="8" t="str">
        <f>LEFT(AO8,2)</f>
        <v>この</v>
      </c>
      <c r="AV8" s="8" t="str">
        <f>IF(ISERROR(FIND(" ",AO8)),"",MID(AO8,FIND(" ",AO8)+1,2))</f>
        <v/>
      </c>
      <c r="AW8" s="8" t="str">
        <f>IF(LEN(AV8)&gt;1,IF(ISERROR(FIND(" ",AO8,FIND(" ",AO8)+1)),"",MID(AO8,FIND(" ",AO8)+4,2)),"")</f>
        <v/>
      </c>
      <c r="AX8" s="8"/>
      <c r="AY8" s="8" t="str">
        <f>IF(AO8="","",AO8&amp;IF(AP8="","","&amp;br;"&amp;AP8)&amp;IF(AQ8="","","&amp;br;"&amp;AQ8))</f>
        <v>このクリーチャーが攻撃するたび、あなたが恐竜をコントロールしている場合、ターン終了時まで、このクリーチャーは+1/+1の修正を受ける。</v>
      </c>
      <c r="AZ8" s="25" t="str">
        <f>IF(AJ8="","",VLOOKUP(AJ8,BC:BE,3,FALSE))</f>
        <v>Whenever this creature attacks, if you control a Dinosaur, this creature receives +1/+1 until end of turn.</v>
      </c>
      <c r="BA8" s="31" t="s">
        <v>165</v>
      </c>
      <c r="BB8">
        <v>7</v>
      </c>
      <c r="BC8" t="s">
        <v>571</v>
      </c>
      <c r="BD8" t="s">
        <v>30</v>
      </c>
      <c r="BE8" t="s">
        <v>864</v>
      </c>
    </row>
    <row r="9" spans="1:57" x14ac:dyDescent="0.15">
      <c r="A9" t="str">
        <f t="shared" si="0"/>
        <v>|種別|クリーチャー|サブタイプ|人間|海賊||</v>
      </c>
      <c r="B9" t="s">
        <v>165</v>
      </c>
      <c r="C9" t="s">
        <v>24</v>
      </c>
      <c r="D9" s="1" t="s">
        <v>9</v>
      </c>
      <c r="E9" t="s">
        <v>24</v>
      </c>
      <c r="F9" t="str">
        <f>IF(R8=0,"",R8)</f>
        <v>クリーチャー</v>
      </c>
      <c r="G9" t="s">
        <v>24</v>
      </c>
      <c r="H9" s="1" t="s">
        <v>11</v>
      </c>
      <c r="I9" t="s">
        <v>24</v>
      </c>
      <c r="J9" t="str">
        <f>IF(T8=0,"",T8)</f>
        <v>人間</v>
      </c>
      <c r="K9" t="s">
        <v>24</v>
      </c>
      <c r="L9" t="str">
        <f>IF(U8=0,"",U8)</f>
        <v>海賊</v>
      </c>
      <c r="M9" t="s">
        <v>24</v>
      </c>
      <c r="N9" t="str">
        <f>IF(V8=0,"",V8)</f>
        <v/>
      </c>
      <c r="O9" t="s">
        <v>24</v>
      </c>
      <c r="Q9" s="6" t="s">
        <v>39</v>
      </c>
      <c r="R9" s="12" t="str">
        <f>INDEX(AY:AY,W5+1)</f>
        <v>速攻  &amp;br;このクリーチャーが戦場に出たとき、これは探検1を行う。</v>
      </c>
      <c r="S9" s="16"/>
      <c r="T9" s="16"/>
      <c r="U9" s="16"/>
      <c r="V9" s="17"/>
      <c r="W9" s="10"/>
      <c r="X9" s="36" t="s">
        <v>345</v>
      </c>
      <c r="Y9" s="36"/>
      <c r="Z9" s="36"/>
      <c r="AA9" s="25" t="s">
        <v>345</v>
      </c>
      <c r="AB9" t="s">
        <v>148</v>
      </c>
      <c r="AC9" t="s">
        <v>358</v>
      </c>
      <c r="AD9" s="10" t="s">
        <v>81</v>
      </c>
      <c r="AE9" s="39">
        <v>8</v>
      </c>
      <c r="AF9" s="24" t="s">
        <v>1014</v>
      </c>
      <c r="AG9" s="8" t="s">
        <v>7</v>
      </c>
      <c r="AH9" s="8">
        <v>11</v>
      </c>
      <c r="AI9" s="8" t="s">
        <v>1028</v>
      </c>
      <c r="AJ9" s="8" t="s">
        <v>663</v>
      </c>
      <c r="AK9" s="8" t="s">
        <v>19</v>
      </c>
      <c r="AL9" s="8"/>
      <c r="AM9" s="8"/>
      <c r="AN9" s="8"/>
      <c r="AO9" s="8" t="s">
        <v>1029</v>
      </c>
      <c r="AP9" s="8"/>
      <c r="AQ9" s="8"/>
      <c r="AR9" s="8"/>
      <c r="AS9" s="8"/>
      <c r="AT9" s="8"/>
      <c r="AU9" s="8" t="str">
        <f>LEFT(AO9,2)</f>
        <v>クリ</v>
      </c>
      <c r="AV9" s="8" t="str">
        <f>IF(ISERROR(FIND(" ",AO9)),"",MID(AO9,FIND(" ",AO9)+1,2))</f>
        <v/>
      </c>
      <c r="AW9" s="8" t="str">
        <f>IF(LEN(AV9)&gt;1,IF(ISERROR(FIND(" ",AO9,FIND(" ",AO9)+1)),"",MID(AO9,FIND(" ",AO9)+4,2)),"")</f>
        <v/>
      </c>
      <c r="AX9" s="8"/>
      <c r="AY9" s="8" t="str">
        <f>IF(AO9="","",AO9&amp;IF(AP9="","","&amp;br;"&amp;AP9)&amp;IF(AQ9="","","&amp;br;"&amp;AQ9))</f>
        <v>クリーチャー1体を対象とし、それに3点のダメージを与える。あなたが強襲していた場合、代わりに6点のダメージを与える。</v>
      </c>
      <c r="AZ9" s="25" t="str">
        <f>IF(AJ9="","",VLOOKUP(AJ9,BC:BE,3,FALSE))</f>
        <v>Deals 3 damage to target creature. If you Raided, deals 6 damage instead.</v>
      </c>
      <c r="BA9" s="31" t="s">
        <v>165</v>
      </c>
      <c r="BB9">
        <v>8</v>
      </c>
      <c r="BC9" t="s">
        <v>572</v>
      </c>
      <c r="BD9" t="s">
        <v>30</v>
      </c>
      <c r="BE9" t="s">
        <v>391</v>
      </c>
    </row>
    <row r="10" spans="1:57" x14ac:dyDescent="0.15">
      <c r="A10" t="str">
        <f t="shared" si="0"/>
        <v>|テキスト|&gt;|&gt;|&gt;|&gt;|速攻  &amp;br;このクリーチャーが戦場に出たとき、これは探検1を行う。|</v>
      </c>
      <c r="B10" t="s">
        <v>165</v>
      </c>
      <c r="C10" t="s">
        <v>24</v>
      </c>
      <c r="D10" s="1" t="s">
        <v>12</v>
      </c>
      <c r="E10" t="s">
        <v>24</v>
      </c>
      <c r="F10" s="1" t="s">
        <v>4</v>
      </c>
      <c r="G10" t="s">
        <v>24</v>
      </c>
      <c r="H10" s="1" t="s">
        <v>4</v>
      </c>
      <c r="I10" t="s">
        <v>24</v>
      </c>
      <c r="J10" s="1" t="s">
        <v>4</v>
      </c>
      <c r="K10" t="s">
        <v>24</v>
      </c>
      <c r="L10" s="1" t="s">
        <v>4</v>
      </c>
      <c r="M10" t="s">
        <v>24</v>
      </c>
      <c r="N10" t="str">
        <f>IF(R9=0,"",R9)</f>
        <v>速攻  &amp;br;このクリーチャーが戦場に出たとき、これは探検1を行う。</v>
      </c>
      <c r="O10" t="s">
        <v>24</v>
      </c>
      <c r="Q10" s="4" t="s">
        <v>40</v>
      </c>
      <c r="R10" s="12" t="str">
        <f>INDEX(AZ:AZ,W5+1)</f>
        <v>When this creature enters the battlefield, it Explores 1.</v>
      </c>
      <c r="S10" s="6" t="s">
        <v>342</v>
      </c>
      <c r="T10" s="12" t="str">
        <f>IF(X10="","",X10&amp;IF(Y10="",""," "&amp;Y10)&amp;IF(Z10="",""," "&amp;Z10)&amp;IF(AA10="",""," "&amp;AA10))</f>
        <v xml:space="preserve">Haste  </v>
      </c>
      <c r="U10" s="16"/>
      <c r="V10" s="17"/>
      <c r="W10" s="10" t="s">
        <v>342</v>
      </c>
      <c r="X10" s="6" t="str">
        <f>IF(ISERROR(IF(LEN(X9)&gt;1,X9,VLOOKUP(X8,$AC:$AD,2,FALSE))),"",IF(LEN(X9)&gt;1,X9,VLOOKUP(X8,$AC:$AD,2,FALSE)))</f>
        <v>Haste</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1014</v>
      </c>
      <c r="AG10" s="8" t="s">
        <v>7</v>
      </c>
      <c r="AH10" s="8">
        <v>6</v>
      </c>
      <c r="AI10" s="8" t="s">
        <v>1030</v>
      </c>
      <c r="AJ10" s="8" t="s">
        <v>664</v>
      </c>
      <c r="AK10" s="8" t="s">
        <v>19</v>
      </c>
      <c r="AL10" s="8"/>
      <c r="AM10" s="8"/>
      <c r="AN10" s="8"/>
      <c r="AO10" s="8" t="s">
        <v>1031</v>
      </c>
      <c r="AP10" s="8" t="s">
        <v>1032</v>
      </c>
      <c r="AQ10" s="8"/>
      <c r="AR10" s="8"/>
      <c r="AS10" s="8"/>
      <c r="AT10" s="8"/>
      <c r="AU10" s="8" t="str">
        <f>LEFT(AO10,2)</f>
        <v>あな</v>
      </c>
      <c r="AV10" s="8" t="str">
        <f>IF(ISERROR(FIND(" ",AO10)),"",MID(AO10,FIND(" ",AO10)+1,2))</f>
        <v/>
      </c>
      <c r="AW10" s="8" t="str">
        <f>IF(LEN(AV10)&gt;1,IF(ISERROR(FIND(" ",AO10,FIND(" ",AO10)+1)),"",MID(AO10,FIND(" ",AO10)+4,2)),"")</f>
        <v/>
      </c>
      <c r="AX10" s="8"/>
      <c r="AY10" s="8" t="str">
        <f>IF(AO10="","",AO10&amp;IF(AP10="","","&amp;br;"&amp;AP10)&amp;IF(AQ10="","","&amp;br;"&amp;AQ10))</f>
        <v>あなたがコントロールするクリーチャー1体を対象とし、それに1点のダメージを与える。&amp;br;ターン終了時まで、そのクリーチャーはトランプルを得る。カードを1枚引く。</v>
      </c>
      <c r="AZ10" s="25" t="str">
        <f>IF(AJ10="","",VLOOKUP(AJ10,BC:BE,3,FALSE))</f>
        <v>Deals 1 damage to target creature you control. That creature gains Trample until end of turn. Draw a card.</v>
      </c>
      <c r="BA10" s="31" t="s">
        <v>165</v>
      </c>
      <c r="BB10">
        <v>9</v>
      </c>
      <c r="BC10" t="s">
        <v>573</v>
      </c>
      <c r="BD10" t="s">
        <v>30</v>
      </c>
      <c r="BE10" t="s">
        <v>392</v>
      </c>
    </row>
    <row r="11" spans="1:57" x14ac:dyDescent="0.15">
      <c r="A11" t="str">
        <f t="shared" si="0"/>
        <v>|英テキスト|&gt;|&gt;|&gt;|&gt;|Haste  &amp;br;When this creature enters the battlefield, it Explores 1.|</v>
      </c>
      <c r="B11" t="s">
        <v>165</v>
      </c>
      <c r="C11" t="s">
        <v>24</v>
      </c>
      <c r="D11" s="1" t="s">
        <v>26</v>
      </c>
      <c r="E11" t="s">
        <v>24</v>
      </c>
      <c r="F11" s="1" t="s">
        <v>4</v>
      </c>
      <c r="G11" t="s">
        <v>24</v>
      </c>
      <c r="H11" s="1" t="s">
        <v>4</v>
      </c>
      <c r="I11" t="s">
        <v>24</v>
      </c>
      <c r="J11" s="1" t="s">
        <v>4</v>
      </c>
      <c r="K11" t="s">
        <v>24</v>
      </c>
      <c r="L11" s="1" t="s">
        <v>4</v>
      </c>
      <c r="M11" t="s">
        <v>24</v>
      </c>
      <c r="N11" t="str">
        <f>IF(T10="","",T10&amp;"&amp;br;")&amp;IF(R10=0,"",R10)</f>
        <v>Haste  &amp;br;When this creature enters the battlefield, it Explores 1.</v>
      </c>
      <c r="O11" t="s">
        <v>24</v>
      </c>
      <c r="Q11" s="6" t="s">
        <v>41</v>
      </c>
      <c r="R11" s="12" t="str">
        <f>IF(INDEX(AS:AS,W5+1)="",0,INDEX(AS:AS,W5+1)&amp;"/"&amp;INDEX(AT:AT,W5+1))</f>
        <v>2/2</v>
      </c>
      <c r="S11" s="16"/>
      <c r="T11" s="16"/>
      <c r="U11" s="16"/>
      <c r="V11" s="17"/>
      <c r="W11" s="10"/>
      <c r="X11" s="6"/>
      <c r="Y11" s="5"/>
      <c r="Z11" s="5"/>
      <c r="AA11" s="30"/>
      <c r="AB11" t="s">
        <v>150</v>
      </c>
      <c r="AC11" t="s">
        <v>365</v>
      </c>
      <c r="AD11" s="10" t="s">
        <v>95</v>
      </c>
      <c r="AE11" s="39">
        <v>10</v>
      </c>
      <c r="AF11" s="24" t="s">
        <v>1014</v>
      </c>
      <c r="AG11" s="8" t="s">
        <v>7</v>
      </c>
      <c r="AH11" s="8">
        <v>10</v>
      </c>
      <c r="AI11" s="8" t="s">
        <v>1033</v>
      </c>
      <c r="AJ11" s="8" t="s">
        <v>665</v>
      </c>
      <c r="AK11" s="8" t="s">
        <v>19</v>
      </c>
      <c r="AL11" s="8" t="s">
        <v>1034</v>
      </c>
      <c r="AM11" s="8"/>
      <c r="AN11" s="8"/>
      <c r="AO11" s="8" t="s">
        <v>1035</v>
      </c>
      <c r="AP11" s="8"/>
      <c r="AQ11" s="8"/>
      <c r="AR11" s="8"/>
      <c r="AS11" s="8"/>
      <c r="AT11" s="8"/>
      <c r="AU11" s="8" t="str">
        <f>LEFT(AO11,2)</f>
        <v>クリ</v>
      </c>
      <c r="AV11" s="8" t="str">
        <f>IF(ISERROR(FIND(" ",AO11)),"",MID(AO11,FIND(" ",AO11)+1,2))</f>
        <v/>
      </c>
      <c r="AW11" s="8" t="str">
        <f>IF(LEN(AV11)&gt;1,IF(ISERROR(FIND(" ",AO11,FIND(" ",AO11)+1)),"",MID(AO11,FIND(" ",AO11)+4,2)),"")</f>
        <v/>
      </c>
      <c r="AX11" s="8"/>
      <c r="AY11" s="8" t="str">
        <f>IF(AO11="","",AO11&amp;IF(AP11="","","&amp;br;"&amp;AP11)&amp;IF(AQ11="","","&amp;br;"&amp;AQ11))</f>
        <v>クリーチャー1体を対象とする。それは速攻を得るとともに+2/+2の修正を受ける。</v>
      </c>
      <c r="AZ11" s="25" t="str">
        <f>IF(AJ11="","",VLOOKUP(AJ11,BC:BE,3,FALSE))</f>
        <v>Target creature gains Haste and gets +2/+2.</v>
      </c>
      <c r="BA11" s="31" t="s">
        <v>165</v>
      </c>
      <c r="BB11">
        <v>10</v>
      </c>
      <c r="BC11" t="s">
        <v>574</v>
      </c>
      <c r="BD11" t="s">
        <v>30</v>
      </c>
      <c r="BE11" t="s">
        <v>393</v>
      </c>
    </row>
    <row r="12" spans="1:57" x14ac:dyDescent="0.15">
      <c r="A12" t="str">
        <f t="shared" si="0"/>
        <v>|PT|&gt;|2/2|シールド数|&gt;||</v>
      </c>
      <c r="B12" t="s">
        <v>165</v>
      </c>
      <c r="C12" t="s">
        <v>24</v>
      </c>
      <c r="D12" t="s">
        <v>13</v>
      </c>
      <c r="E12" t="s">
        <v>24</v>
      </c>
      <c r="F12" t="s">
        <v>4</v>
      </c>
      <c r="G12" t="s">
        <v>24</v>
      </c>
      <c r="H12" t="str">
        <f>IF(R11=0,"",R11)</f>
        <v>2/2</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1014</v>
      </c>
      <c r="AG12" s="8" t="s">
        <v>7</v>
      </c>
      <c r="AH12" s="8">
        <v>9</v>
      </c>
      <c r="AI12" s="8" t="s">
        <v>1036</v>
      </c>
      <c r="AJ12" s="8" t="s">
        <v>666</v>
      </c>
      <c r="AK12" s="8" t="s">
        <v>19</v>
      </c>
      <c r="AL12" s="8"/>
      <c r="AM12" s="8"/>
      <c r="AN12" s="8"/>
      <c r="AO12" s="8" t="s">
        <v>1037</v>
      </c>
      <c r="AP12" s="8"/>
      <c r="AQ12" s="8"/>
      <c r="AR12" s="8"/>
      <c r="AS12" s="8"/>
      <c r="AT12" s="8"/>
      <c r="AU12" s="8" t="str">
        <f>LEFT(AO12,2)</f>
        <v>クリ</v>
      </c>
      <c r="AV12" s="8" t="str">
        <f>IF(ISERROR(FIND(" ",AO12)),"",MID(AO12,FIND(" ",AO12)+1,2))</f>
        <v/>
      </c>
      <c r="AW12" s="8" t="str">
        <f>IF(LEN(AV12)&gt;1,IF(ISERROR(FIND(" ",AO12,FIND(" ",AO12)+1)),"",MID(AO12,FIND(" ",AO12)+4,2)),"")</f>
        <v/>
      </c>
      <c r="AX12" s="8"/>
      <c r="AY12" s="8" t="str">
        <f>IF(AO12="","",AO12&amp;IF(AP12="","","&amp;br;"&amp;AP12)&amp;IF(AQ12="","","&amp;br;"&amp;AQ12))</f>
        <v>クリーチャー1体かプレインズウォーカー1体を対象とし、それに4点のダメージを与える。</v>
      </c>
      <c r="AZ12" s="25" t="str">
        <f>IF(AJ12="","",VLOOKUP(AJ12,BC:BE,3,FALSE))</f>
        <v>Deals 4 damage to target creature or planeswalker.</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1014</v>
      </c>
      <c r="AG13" s="8" t="s">
        <v>21</v>
      </c>
      <c r="AH13" s="8">
        <v>17</v>
      </c>
      <c r="AI13" s="8" t="s">
        <v>1038</v>
      </c>
      <c r="AJ13" s="8" t="s">
        <v>667</v>
      </c>
      <c r="AK13" s="8" t="s">
        <v>10</v>
      </c>
      <c r="AL13" s="8" t="s">
        <v>796</v>
      </c>
      <c r="AM13" s="8"/>
      <c r="AN13" s="8"/>
      <c r="AO13" s="8" t="s">
        <v>1039</v>
      </c>
      <c r="AP13" s="8"/>
      <c r="AQ13" s="8"/>
      <c r="AR13" s="8"/>
      <c r="AS13" s="8">
        <v>6</v>
      </c>
      <c r="AT13" s="8">
        <v>6</v>
      </c>
      <c r="AU13" s="8" t="str">
        <f>LEFT(AO13,2)</f>
        <v>トラ</v>
      </c>
      <c r="AV13" s="8" t="str">
        <f>IF(ISERROR(FIND(" ",AO13)),"",MID(AO13,FIND(" ",AO13)+1,2))</f>
        <v>速攻</v>
      </c>
      <c r="AW13" s="8" t="str">
        <f>IF(LEN(AV13)&gt;1,IF(ISERROR(FIND(" ",AO13,FIND(" ",AO13)+1)),"",MID(AO13,FIND(" ",AO13)+4,2)),"")</f>
        <v/>
      </c>
      <c r="AX13" s="8"/>
      <c r="AY13" s="8" t="str">
        <f>IF(AO13="","",AO13&amp;IF(AP13="","","&amp;br;"&amp;AP13)&amp;IF(AQ13="","","&amp;br;"&amp;AQ13))</f>
        <v xml:space="preserve">トランプル 速攻 </v>
      </c>
      <c r="AZ13" s="25" t="str">
        <f>IF(AJ13="","",VLOOKUP(AJ13,BC:BE,3,FALSE))</f>
        <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1014</v>
      </c>
      <c r="AG14" s="8" t="s">
        <v>21</v>
      </c>
      <c r="AH14" s="8">
        <v>11</v>
      </c>
      <c r="AI14" s="8" t="s">
        <v>1040</v>
      </c>
      <c r="AJ14" s="8" t="s">
        <v>668</v>
      </c>
      <c r="AK14" s="8" t="s">
        <v>10</v>
      </c>
      <c r="AL14" s="8" t="s">
        <v>69</v>
      </c>
      <c r="AM14" s="8"/>
      <c r="AN14" s="8"/>
      <c r="AO14" s="8" t="s">
        <v>949</v>
      </c>
      <c r="AP14" s="8" t="s">
        <v>1041</v>
      </c>
      <c r="AQ14" s="8"/>
      <c r="AR14" s="8"/>
      <c r="AS14" s="8">
        <v>2</v>
      </c>
      <c r="AT14" s="8">
        <v>2</v>
      </c>
      <c r="AU14" s="8" t="str">
        <f>LEFT(AO14,2)</f>
        <v>威迫</v>
      </c>
      <c r="AV14" s="8" t="str">
        <f>IF(ISERROR(FIND(" ",AO14)),"",MID(AO14,FIND(" ",AO14)+1,2))</f>
        <v xml:space="preserve"> </v>
      </c>
      <c r="AW14" s="8" t="str">
        <f>IF(LEN(AV14)&gt;1,IF(ISERROR(FIND(" ",AO14,FIND(" ",AO14)+1)),"",MID(AO14,FIND(" ",AO14)+4,2)),"")</f>
        <v/>
      </c>
      <c r="AX14" s="8"/>
      <c r="AY14" s="8" t="str">
        <f>IF(AO14="","",AO14&amp;IF(AP14="","","&amp;br;"&amp;AP14)&amp;IF(AQ14="","","&amp;br;"&amp;AQ14))</f>
        <v>威迫  &amp;br;このクリーチャーが死亡した時、赤ジェムが5個以上ある場合、これは対戦相手がコントロールする最初の2体のクリーチャーに3点のダメージを与える。</v>
      </c>
      <c r="AZ14" s="25" t="str">
        <f>IF(AJ14="","",VLOOKUP(AJ14,BC:BE,3,FALSE))</f>
        <v>Menace.When this creature dies, if there are 5 or more red gems, it deals 3 damage to the first 2 creatures your opponent controls.</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t="s">
        <v>1014</v>
      </c>
      <c r="AG15" s="8" t="s">
        <v>21</v>
      </c>
      <c r="AH15" s="8">
        <v>15</v>
      </c>
      <c r="AI15" s="8" t="s">
        <v>1042</v>
      </c>
      <c r="AJ15" s="8" t="s">
        <v>669</v>
      </c>
      <c r="AK15" s="8" t="s">
        <v>10</v>
      </c>
      <c r="AL15" s="8" t="s">
        <v>143</v>
      </c>
      <c r="AM15" s="8" t="s">
        <v>868</v>
      </c>
      <c r="AN15" s="8"/>
      <c r="AO15" s="8" t="s">
        <v>1043</v>
      </c>
      <c r="AP15" s="8"/>
      <c r="AQ15" s="8"/>
      <c r="AR15" s="8"/>
      <c r="AS15" s="8">
        <v>0</v>
      </c>
      <c r="AT15" s="8">
        <v>6</v>
      </c>
      <c r="AU15" s="8" t="str">
        <f>LEFT(AO15,2)</f>
        <v>ジェ</v>
      </c>
      <c r="AV15" s="8" t="str">
        <f>IF(ISERROR(FIND(" ",AO15)),"",MID(AO15,FIND(" ",AO15)+1,2))</f>
        <v/>
      </c>
      <c r="AW15" s="8" t="str">
        <f>IF(LEN(AV15)&gt;1,IF(ISERROR(FIND(" ",AO15,FIND(" ",AO15)+1)),"",MID(AO15,FIND(" ",AO15)+4,2)),"")</f>
        <v/>
      </c>
      <c r="AX15" s="8"/>
      <c r="AY15" s="8" t="str">
        <f>IF(AO15="","",AO15&amp;IF(AP15="","","&amp;br;"&amp;AP15)&amp;IF(AQ15="","","&amp;br;"&amp;AQ15))</f>
        <v>ジェム2個を起動する：対戦相手のプレインズウォーカーに、あなたがコントロールする海賊1体につき1点のダメージを与える。</v>
      </c>
      <c r="AZ15" s="25" t="str">
        <f>IF(AJ15="","",VLOOKUP(AJ15,BC:BE,3,FALSE))</f>
        <v>Activate 2: Deal 1 damage to your opponent's planeswalker for each Pirate you control.</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1014</v>
      </c>
      <c r="AG16" s="8" t="s">
        <v>21</v>
      </c>
      <c r="AH16" s="8">
        <v>8</v>
      </c>
      <c r="AI16" s="8" t="s">
        <v>1044</v>
      </c>
      <c r="AJ16" s="8" t="s">
        <v>670</v>
      </c>
      <c r="AK16" s="8" t="s">
        <v>10</v>
      </c>
      <c r="AL16" s="8" t="s">
        <v>783</v>
      </c>
      <c r="AM16" s="8" t="s">
        <v>139</v>
      </c>
      <c r="AN16" s="8"/>
      <c r="AO16" s="8" t="s">
        <v>1045</v>
      </c>
      <c r="AP16" s="8" t="s">
        <v>1046</v>
      </c>
      <c r="AQ16" s="8"/>
      <c r="AR16" s="8"/>
      <c r="AS16" s="8">
        <v>2</v>
      </c>
      <c r="AT16" s="8">
        <v>3</v>
      </c>
      <c r="AU16" s="8" t="str">
        <f>LEFT(AO16,2)</f>
        <v>この</v>
      </c>
      <c r="AV16" s="8" t="str">
        <f>IF(ISERROR(FIND(" ",AO16)),"",MID(AO16,FIND(" ",AO16)+1,2))</f>
        <v/>
      </c>
      <c r="AW16" s="8" t="str">
        <f>IF(LEN(AV16)&gt;1,IF(ISERROR(FIND(" ",AO16,FIND(" ",AO16)+1)),"",MID(AO16,FIND(" ",AO16)+4,2)),"")</f>
        <v/>
      </c>
      <c r="AX16" s="8"/>
      <c r="AY16" s="8" t="str">
        <f>IF(AO16="","",AO16&amp;IF(AP16="","","&amp;br;"&amp;AP16)&amp;IF(AQ16="","","&amp;br;"&amp;AQ16))</f>
        <v>このクリーチャーが戦場に出ている間、あなたの手札の恐竜のマナ・コストは2少なくなる。&amp;br;ジェム1個を起動する：ターン終了時まで、あなたの恐竜は速攻を得る。</v>
      </c>
      <c r="AZ16" s="25" t="str">
        <f>IF(AJ16="","",VLOOKUP(AJ16,BC:BE,3,FALSE))</f>
        <v>While this creature is on the battlefield, reduce the cost of the Dinosaurs in your hand by 2. Activate 1: Your Dinosaurs gain Haste until end of turn.</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1014</v>
      </c>
      <c r="AG17" s="8" t="s">
        <v>21</v>
      </c>
      <c r="AH17" s="8">
        <v>5</v>
      </c>
      <c r="AI17" s="8" t="s">
        <v>1047</v>
      </c>
      <c r="AJ17" s="8" t="s">
        <v>671</v>
      </c>
      <c r="AK17" s="8" t="s">
        <v>10</v>
      </c>
      <c r="AL17" s="8" t="s">
        <v>796</v>
      </c>
      <c r="AM17" s="8"/>
      <c r="AN17" s="8"/>
      <c r="AO17" s="8" t="s">
        <v>1048</v>
      </c>
      <c r="AP17" s="8"/>
      <c r="AQ17" s="8"/>
      <c r="AR17" s="8"/>
      <c r="AS17" s="8">
        <v>1</v>
      </c>
      <c r="AT17" s="8">
        <v>1</v>
      </c>
      <c r="AU17" s="8" t="str">
        <f>LEFT(AO17,2)</f>
        <v>激昂</v>
      </c>
      <c r="AV17" s="8" t="str">
        <f>IF(ISERROR(FIND(" ",AO17)),"",MID(AO17,FIND(" ",AO17)+1,2))</f>
        <v/>
      </c>
      <c r="AW17" s="8" t="str">
        <f>IF(LEN(AV17)&gt;1,IF(ISERROR(FIND(" ",AO17,FIND(" ",AO17)+1)),"",MID(AO17,FIND(" ",AO17)+4,2)),"")</f>
        <v/>
      </c>
      <c r="AX17" s="8"/>
      <c r="AY17" s="8" t="str">
        <f>IF(AO17="","",AO17&amp;IF(AP17="","","&amp;br;"&amp;AP17)&amp;IF(AQ17="","","&amp;br;"&amp;AQ17))</f>
        <v>激昂：トランプルを持つ3/3の緑の恐竜・クリーチャー・トークンを1体生成する。</v>
      </c>
      <c r="AZ17" s="25" t="str">
        <f>IF(AJ17="","",VLOOKUP(AJ17,BC:BE,3,FALSE))</f>
        <v>Enrage: Create a 3/3 green Dinosaur creature token with Trample.</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1014</v>
      </c>
      <c r="AG18" s="8" t="s">
        <v>21</v>
      </c>
      <c r="AH18" s="8">
        <v>11</v>
      </c>
      <c r="AI18" s="8" t="s">
        <v>1049</v>
      </c>
      <c r="AJ18" s="8" t="s">
        <v>672</v>
      </c>
      <c r="AK18" s="8" t="s">
        <v>10</v>
      </c>
      <c r="AL18" s="8" t="s">
        <v>143</v>
      </c>
      <c r="AM18" s="8" t="s">
        <v>868</v>
      </c>
      <c r="AN18" s="8"/>
      <c r="AO18" s="8" t="s">
        <v>784</v>
      </c>
      <c r="AP18" s="8" t="s">
        <v>900</v>
      </c>
      <c r="AQ18" s="8"/>
      <c r="AR18" s="8"/>
      <c r="AS18" s="8">
        <v>2</v>
      </c>
      <c r="AT18" s="8">
        <v>2</v>
      </c>
      <c r="AU18" s="8" t="str">
        <f>LEFT(AO18,2)</f>
        <v>先制</v>
      </c>
      <c r="AV18" s="8" t="str">
        <f>IF(ISERROR(FIND(" ",AO18)),"",MID(AO18,FIND(" ",AO18)+1,2))</f>
        <v xml:space="preserve"> </v>
      </c>
      <c r="AW18" s="8" t="str">
        <f>IF(LEN(AV18)&gt;1,IF(ISERROR(FIND(" ",AO18,FIND(" ",AO18)+1)),"",MID(AO18,FIND(" ",AO18)+4,2)),"")</f>
        <v/>
      </c>
      <c r="AX18" s="8"/>
      <c r="AY18" s="8" t="str">
        <f>IF(AO18="","",AO18&amp;IF(AP18="","","&amp;br;"&amp;AP18)&amp;IF(AQ18="","","&amp;br;"&amp;AQ18))</f>
        <v>先制攻撃  &amp;br;このクリーチャーが戦場に出たとき、あなたが強襲していた場合、これは+2/+2の修正を受ける。</v>
      </c>
      <c r="AZ18" s="25" t="str">
        <f>IF(AJ18="","",VLOOKUP(AJ18,BC:BE,3,FALSE))</f>
        <v>When this creature enters the battlefield, if you Raided, it gets +2/+2.</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1014</v>
      </c>
      <c r="AG19" s="8" t="s">
        <v>21</v>
      </c>
      <c r="AH19" s="8">
        <v>2</v>
      </c>
      <c r="AI19" s="8" t="s">
        <v>1050</v>
      </c>
      <c r="AJ19" s="8" t="s">
        <v>673</v>
      </c>
      <c r="AK19" s="8" t="s">
        <v>10</v>
      </c>
      <c r="AL19" s="8" t="s">
        <v>143</v>
      </c>
      <c r="AM19" s="8" t="s">
        <v>868</v>
      </c>
      <c r="AN19" s="8"/>
      <c r="AO19" s="8" t="s">
        <v>1051</v>
      </c>
      <c r="AP19" s="8"/>
      <c r="AQ19" s="8"/>
      <c r="AR19" s="8"/>
      <c r="AS19" s="8">
        <v>1</v>
      </c>
      <c r="AT19" s="8">
        <v>1</v>
      </c>
      <c r="AU19" s="8" t="str">
        <f>LEFT(AO19,2)</f>
        <v>この</v>
      </c>
      <c r="AV19" s="8" t="str">
        <f>IF(ISERROR(FIND(" ",AO19)),"",MID(AO19,FIND(" ",AO19)+1,2))</f>
        <v/>
      </c>
      <c r="AW19" s="8" t="str">
        <f>IF(LEN(AV19)&gt;1,IF(ISERROR(FIND(" ",AO19,FIND(" ",AO19)+1)),"",MID(AO19,FIND(" ",AO19)+4,2)),"")</f>
        <v/>
      </c>
      <c r="AX19" s="8"/>
      <c r="AY19" s="8" t="str">
        <f>IF(AO19="","",AO19&amp;IF(AP19="","","&amp;br;"&amp;AP19)&amp;IF(AQ19="","","&amp;br;"&amp;AQ19))</f>
        <v>このクリーチャーが戦場に出たとき、宝物を1つ見つける。</v>
      </c>
      <c r="AZ19" s="25" t="str">
        <f>IF(AJ19="","",VLOOKUP(AJ19,BC:BE,3,FALSE))</f>
        <v>When this creature enters the battlefield, find a Treasure.</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1014</v>
      </c>
      <c r="AG20" s="8" t="s">
        <v>21</v>
      </c>
      <c r="AH20" s="8">
        <v>7</v>
      </c>
      <c r="AI20" s="8" t="s">
        <v>1052</v>
      </c>
      <c r="AJ20" s="8" t="s">
        <v>674</v>
      </c>
      <c r="AK20" s="8" t="s">
        <v>19</v>
      </c>
      <c r="AL20" s="8"/>
      <c r="AM20" s="8"/>
      <c r="AN20" s="8"/>
      <c r="AO20" s="8" t="s">
        <v>1053</v>
      </c>
      <c r="AP20" s="8"/>
      <c r="AQ20" s="8"/>
      <c r="AR20" s="8"/>
      <c r="AS20" s="8"/>
      <c r="AT20" s="8"/>
      <c r="AU20" s="8" t="str">
        <f>LEFT(AO20,2)</f>
        <v>海賊</v>
      </c>
      <c r="AV20" s="8" t="str">
        <f>IF(ISERROR(FIND(" ",AO20)),"",MID(AO20,FIND(" ",AO20)+1,2))</f>
        <v/>
      </c>
      <c r="AW20" s="8" t="str">
        <f>IF(LEN(AV20)&gt;1,IF(ISERROR(FIND(" ",AO20,FIND(" ",AO20)+1)),"",MID(AO20,FIND(" ",AO20)+4,2)),"")</f>
        <v/>
      </c>
      <c r="AX20" s="8"/>
      <c r="AY20" s="8" t="str">
        <f>IF(AO20="","",AO20&amp;IF(AP20="","","&amp;br;"&amp;AP20)&amp;IF(AQ20="","","&amp;br;"&amp;AQ20))</f>
        <v>海賊でない各クリーチャーにそれぞれ2点のダメージを与える。</v>
      </c>
      <c r="AZ20" s="25" t="str">
        <f>IF(AJ20="","",VLOOKUP(AJ20,BC:BE,3,FALSE))</f>
        <v>Deals 2 damage to each non-Pirate.</v>
      </c>
      <c r="BA20" s="31" t="s">
        <v>165</v>
      </c>
      <c r="BB20">
        <v>19</v>
      </c>
      <c r="BC20" t="s">
        <v>583</v>
      </c>
      <c r="BD20" t="s">
        <v>30</v>
      </c>
      <c r="BE20" t="s">
        <v>402</v>
      </c>
    </row>
    <row r="21" spans="1:57" x14ac:dyDescent="0.15">
      <c r="A21" t="str">
        <f t="shared" si="0"/>
        <v>*深海艦隊の扇動者/Fathom Fleet Firebrand</v>
      </c>
      <c r="B21" t="s">
        <v>165</v>
      </c>
      <c r="C21" t="str">
        <f t="shared" ref="C21" si="1">"*"&amp;R21&amp;"/"&amp;T21</f>
        <v>*深海艦隊の扇動者/Fathom Fleet Firebrand</v>
      </c>
      <c r="Q21" s="6" t="s">
        <v>34</v>
      </c>
      <c r="R21" s="12" t="str">
        <f>INDEX(AI:AI,W20+1)</f>
        <v>深海艦隊の扇動者</v>
      </c>
      <c r="S21" s="16" t="s">
        <v>35</v>
      </c>
      <c r="T21" s="12" t="str">
        <f>INDEX(AJ:AJ,W20+1)</f>
        <v>Fathom Fleet Firebrand</v>
      </c>
      <c r="U21" s="16"/>
      <c r="V21" s="17"/>
      <c r="W21" s="9"/>
      <c r="X21" s="6"/>
      <c r="Y21" s="5"/>
      <c r="Z21" s="5"/>
      <c r="AA21" s="30"/>
      <c r="AD21" s="10"/>
      <c r="AE21" s="39">
        <v>20</v>
      </c>
      <c r="AF21" s="24" t="s">
        <v>1014</v>
      </c>
      <c r="AG21" s="8" t="s">
        <v>21</v>
      </c>
      <c r="AH21" s="8">
        <v>7</v>
      </c>
      <c r="AI21" s="8" t="s">
        <v>1054</v>
      </c>
      <c r="AJ21" s="8" t="s">
        <v>675</v>
      </c>
      <c r="AK21" s="8" t="s">
        <v>20</v>
      </c>
      <c r="AL21" s="8"/>
      <c r="AM21" s="8"/>
      <c r="AN21" s="8"/>
      <c r="AO21" s="8" t="s">
        <v>1055</v>
      </c>
      <c r="AP21" s="8"/>
      <c r="AQ21" s="8"/>
      <c r="AR21" s="8">
        <v>3</v>
      </c>
      <c r="AS21" s="8"/>
      <c r="AT21" s="8"/>
      <c r="AU21" s="8" t="str">
        <f>LEFT(AO21,2)</f>
        <v>この</v>
      </c>
      <c r="AV21" s="8" t="str">
        <f>IF(ISERROR(FIND(" ",AO21)),"",MID(AO21,FIND(" ",AO21)+1,2))</f>
        <v/>
      </c>
      <c r="AW21" s="8" t="str">
        <f>IF(LEN(AV21)&gt;1,IF(ISERROR(FIND(" ",AO21,FIND(" ",AO21)+1)),"",MID(AO21,FIND(" ",AO21)+4,2)),"")</f>
        <v/>
      </c>
      <c r="AX21" s="8"/>
      <c r="AY21" s="8" t="str">
        <f>IF(AO21="","",AO21&amp;IF(AP21="","","&amp;br;"&amp;AP21)&amp;IF(AQ21="","","&amp;br;"&amp;AQ21))</f>
        <v>このサポートが1シールドを失ったとき、対戦相手がコントロールする最初のクリーチャーに1点のダメージを与える。</v>
      </c>
      <c r="AZ21" s="25" t="str">
        <f>IF(AJ21="","",VLOOKUP(AJ21,BC:BE,3,FALSE))</f>
        <v>Whenever this support loses 1 shield, deal 1 damage to the first creature an opponent controls.</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赤</v>
      </c>
      <c r="S22" s="18" t="s">
        <v>46</v>
      </c>
      <c r="T22" s="12" t="str">
        <f>INDEX(AG:AG,W20+1)</f>
        <v>コモン</v>
      </c>
      <c r="U22" s="18" t="s">
        <v>36</v>
      </c>
      <c r="V22" s="12">
        <f>INDEX(AH:AH,W20+1)</f>
        <v>6</v>
      </c>
      <c r="W22" s="10"/>
      <c r="X22" s="12" t="str">
        <f>INDEX(AO:AO,W20+1)</f>
        <v>ジェム2個を起動する：ターン終了時まで、このクリーチャーは+1/+0の修正を受ける。</v>
      </c>
      <c r="Y22" s="5"/>
      <c r="Z22" s="5"/>
      <c r="AA22" s="30"/>
      <c r="AD22" s="10"/>
      <c r="AE22" s="39">
        <v>21</v>
      </c>
      <c r="AF22" s="24" t="s">
        <v>1014</v>
      </c>
      <c r="AG22" s="8" t="s">
        <v>21</v>
      </c>
      <c r="AH22" s="8">
        <v>8</v>
      </c>
      <c r="AI22" s="8" t="s">
        <v>1056</v>
      </c>
      <c r="AJ22" s="8" t="s">
        <v>676</v>
      </c>
      <c r="AK22" s="8" t="s">
        <v>20</v>
      </c>
      <c r="AL22" s="8"/>
      <c r="AM22" s="8"/>
      <c r="AN22" s="8"/>
      <c r="AO22" s="8" t="s">
        <v>1057</v>
      </c>
      <c r="AP22" s="8" t="s">
        <v>1058</v>
      </c>
      <c r="AQ22" s="8"/>
      <c r="AR22" s="8">
        <v>4</v>
      </c>
      <c r="AS22" s="8"/>
      <c r="AT22" s="8"/>
      <c r="AU22" s="8" t="str">
        <f>LEFT(AO22,2)</f>
        <v>この</v>
      </c>
      <c r="AV22" s="8" t="str">
        <f>IF(ISERROR(FIND(" ",AO22)),"",MID(AO22,FIND(" ",AO22)+1,2))</f>
        <v/>
      </c>
      <c r="AW22" s="8" t="str">
        <f>IF(LEN(AV22)&gt;1,IF(ISERROR(FIND(" ",AO22,FIND(" ",AO22)+1)),"",MID(AO22,FIND(" ",AO22)+4,2)),"")</f>
        <v/>
      </c>
      <c r="AX22" s="8"/>
      <c r="AY22" s="8" t="str">
        <f>IF(AO22="","",AO22&amp;IF(AP22="","","&amp;br;"&amp;AP22)&amp;IF(AQ22="","","&amp;br;"&amp;AQ22))</f>
        <v>このサポートがボード上にある間、対戦相手がコントロールする最初のクリーチャーはブロックされないを持つ。&amp;br;あなたのターン終了時に、宝物を1つ見つける。</v>
      </c>
      <c r="AZ22" s="25" t="str">
        <f>IF(AJ22="","",VLOOKUP(AJ22,BC:BE,3,FALSE))</f>
        <v>While this support is on the board, the first creature your opponent controls has Unblockable. At the end of your turn, find a Treasure.</v>
      </c>
      <c r="BA22" s="31" t="s">
        <v>165</v>
      </c>
      <c r="BB22">
        <v>21</v>
      </c>
      <c r="BC22" t="s">
        <v>585</v>
      </c>
      <c r="BD22" t="s">
        <v>30</v>
      </c>
      <c r="BE22" t="s">
        <v>859</v>
      </c>
    </row>
    <row r="23" spans="1:57" x14ac:dyDescent="0.15">
      <c r="A23" t="str">
        <f t="shared" si="0"/>
        <v>|色|赤|レアリティ|コモン|マナコスト|6|</v>
      </c>
      <c r="B23" t="s">
        <v>165</v>
      </c>
      <c r="C23" t="s">
        <v>24</v>
      </c>
      <c r="D23" s="1" t="s">
        <v>5</v>
      </c>
      <c r="E23" t="s">
        <v>24</v>
      </c>
      <c r="F23" t="str">
        <f t="shared" ref="F23:F24" si="8">IF(R22=0,"",R22)</f>
        <v>赤</v>
      </c>
      <c r="G23" t="s">
        <v>24</v>
      </c>
      <c r="H23" s="1" t="s">
        <v>6</v>
      </c>
      <c r="I23" t="s">
        <v>24</v>
      </c>
      <c r="J23" t="str">
        <f t="shared" ref="J23:J24" si="9">IF(T22=0,"",T22)</f>
        <v>コモン</v>
      </c>
      <c r="K23" t="s">
        <v>24</v>
      </c>
      <c r="L23" s="1" t="s">
        <v>8</v>
      </c>
      <c r="M23" t="s">
        <v>24</v>
      </c>
      <c r="N23">
        <f t="shared" ref="N23:N24" si="10">IF(V22=0,"",V22)</f>
        <v>6</v>
      </c>
      <c r="O23" t="s">
        <v>24</v>
      </c>
      <c r="Q23" s="6" t="s">
        <v>37</v>
      </c>
      <c r="R23" s="12" t="str">
        <f>INDEX(AK:AK,W20+1)</f>
        <v>クリーチャー</v>
      </c>
      <c r="S23" s="18" t="s">
        <v>38</v>
      </c>
      <c r="T23" s="12" t="str">
        <f>INDEX(AL:AL,W20+1)</f>
        <v>人間</v>
      </c>
      <c r="U23" s="12" t="str">
        <f>INDEX(AM:AM,W20+1)</f>
        <v>海賊</v>
      </c>
      <c r="V23" s="12">
        <f>INDEX(AN:AN,W20+1)</f>
        <v>0</v>
      </c>
      <c r="W23" s="10"/>
      <c r="X23" s="12" t="str">
        <f>INDEX(AU:AU,W20+1)</f>
        <v>ジェ</v>
      </c>
      <c r="Y23" s="12" t="str">
        <f>INDEX(AV:AV,W20+1)</f>
        <v/>
      </c>
      <c r="Z23" s="12" t="str">
        <f>INDEX(AW:AW,W20+1)</f>
        <v/>
      </c>
      <c r="AA23" s="12">
        <f>INDEX(AX:AX,W20+1)</f>
        <v>0</v>
      </c>
      <c r="AD23" s="10"/>
      <c r="AE23" s="39">
        <v>22</v>
      </c>
      <c r="AF23" s="24" t="s">
        <v>1014</v>
      </c>
      <c r="AG23" s="8" t="s">
        <v>22</v>
      </c>
      <c r="AH23" s="8">
        <v>13</v>
      </c>
      <c r="AI23" s="8" t="s">
        <v>1059</v>
      </c>
      <c r="AJ23" s="8" t="s">
        <v>677</v>
      </c>
      <c r="AK23" s="8" t="s">
        <v>10</v>
      </c>
      <c r="AL23" s="8" t="s">
        <v>783</v>
      </c>
      <c r="AM23" s="8" t="s">
        <v>868</v>
      </c>
      <c r="AN23" s="8"/>
      <c r="AO23" s="8" t="s">
        <v>1060</v>
      </c>
      <c r="AP23" s="8"/>
      <c r="AQ23" s="8"/>
      <c r="AR23" s="8"/>
      <c r="AS23" s="8">
        <v>4</v>
      </c>
      <c r="AT23" s="8">
        <v>3</v>
      </c>
      <c r="AU23" s="8" t="str">
        <f>LEFT(AO23,2)</f>
        <v>赤ジ</v>
      </c>
      <c r="AV23" s="8" t="str">
        <f>IF(ISERROR(FIND(" ",AO23)),"",MID(AO23,FIND(" ",AO23)+1,2))</f>
        <v/>
      </c>
      <c r="AW23" s="8" t="str">
        <f>IF(LEN(AV23)&gt;1,IF(ISERROR(FIND(" ",AO23,FIND(" ",AO23)+1)),"",MID(AO23,FIND(" ",AO23)+4,2)),"")</f>
        <v/>
      </c>
      <c r="AX23" s="8"/>
      <c r="AY23" s="8" t="str">
        <f>IF(AO23="","",AO23&amp;IF(AP23="","","&amp;br;"&amp;AP23)&amp;IF(AQ23="","","&amp;br;"&amp;AQ23))</f>
        <v>赤ジェム5個を起動する：ターン終了時まで、対戦相手がコントロールする最初のクリーチャーのコントロールを得る。ターン終了時まで、そのクリーチャーは速攻を得る。</v>
      </c>
      <c r="AZ23" s="25" t="str">
        <f>IF(AJ23="","",VLOOKUP(AJ23,BC:BE,3,FALSE))</f>
        <v>Activate 5 Red: Gain control of the first creature your opponent controls until end of turn. That creature gains Haste until end of turn.</v>
      </c>
      <c r="BA23" s="31" t="s">
        <v>165</v>
      </c>
      <c r="BB23">
        <v>22</v>
      </c>
      <c r="BC23" t="s">
        <v>586</v>
      </c>
      <c r="BD23" t="s">
        <v>30</v>
      </c>
      <c r="BE23" t="s">
        <v>860</v>
      </c>
    </row>
    <row r="24" spans="1:57" x14ac:dyDescent="0.15">
      <c r="A24" t="str">
        <f t="shared" si="0"/>
        <v>|種別|クリーチャー|サブタイプ|人間|海賊||</v>
      </c>
      <c r="B24" t="s">
        <v>165</v>
      </c>
      <c r="C24" t="s">
        <v>24</v>
      </c>
      <c r="D24" s="1" t="s">
        <v>9</v>
      </c>
      <c r="E24" t="s">
        <v>24</v>
      </c>
      <c r="F24" t="str">
        <f t="shared" si="8"/>
        <v>クリーチャー</v>
      </c>
      <c r="G24" t="s">
        <v>24</v>
      </c>
      <c r="H24" s="1" t="s">
        <v>11</v>
      </c>
      <c r="I24" t="s">
        <v>24</v>
      </c>
      <c r="J24" t="str">
        <f t="shared" si="9"/>
        <v>人間</v>
      </c>
      <c r="K24" t="s">
        <v>24</v>
      </c>
      <c r="L24" t="str">
        <f t="shared" ref="L24" si="11">IF(U23=0,"",U23)</f>
        <v>海賊</v>
      </c>
      <c r="M24" t="s">
        <v>24</v>
      </c>
      <c r="N24" t="str">
        <f t="shared" si="10"/>
        <v/>
      </c>
      <c r="O24" t="s">
        <v>24</v>
      </c>
      <c r="Q24" s="6" t="s">
        <v>39</v>
      </c>
      <c r="R24" s="12" t="str">
        <f>INDEX(AY:AY,W20+1)</f>
        <v>ジェム2個を起動する：ターン終了時まで、このクリーチャーは+1/+0の修正を受ける。</v>
      </c>
      <c r="S24" s="16"/>
      <c r="T24" s="16"/>
      <c r="U24" s="16"/>
      <c r="V24" s="17"/>
      <c r="W24" s="10"/>
      <c r="X24" s="36"/>
      <c r="Y24" s="36"/>
      <c r="Z24" s="36"/>
      <c r="AA24" s="25"/>
      <c r="AD24" s="11"/>
      <c r="AE24" s="39">
        <v>23</v>
      </c>
      <c r="AF24" s="24" t="s">
        <v>1014</v>
      </c>
      <c r="AG24" s="8" t="s">
        <v>22</v>
      </c>
      <c r="AH24" s="8">
        <v>16</v>
      </c>
      <c r="AI24" s="8" t="s">
        <v>1061</v>
      </c>
      <c r="AJ24" s="8" t="s">
        <v>678</v>
      </c>
      <c r="AK24" s="8" t="s">
        <v>10</v>
      </c>
      <c r="AL24" s="8" t="s">
        <v>796</v>
      </c>
      <c r="AM24" s="8"/>
      <c r="AN24" s="8"/>
      <c r="AO24" s="8" t="s">
        <v>949</v>
      </c>
      <c r="AP24" s="8" t="s">
        <v>1062</v>
      </c>
      <c r="AQ24" s="8" t="s">
        <v>1063</v>
      </c>
      <c r="AR24" s="8"/>
      <c r="AS24" s="8">
        <v>4</v>
      </c>
      <c r="AT24" s="8">
        <v>4</v>
      </c>
      <c r="AU24" s="8" t="str">
        <f>LEFT(AO24,2)</f>
        <v>威迫</v>
      </c>
      <c r="AV24" s="8" t="str">
        <f>IF(ISERROR(FIND(" ",AO24)),"",MID(AO24,FIND(" ",AO24)+1,2))</f>
        <v xml:space="preserve"> </v>
      </c>
      <c r="AW24" s="8" t="str">
        <f>IF(LEN(AV24)&gt;1,IF(ISERROR(FIND(" ",AO24,FIND(" ",AO24)+1)),"",MID(AO24,FIND(" ",AO24)+4,2)),"")</f>
        <v/>
      </c>
      <c r="AX24" s="8"/>
      <c r="AY24" s="8" t="str">
        <f>IF(AO24="","",AO24&amp;IF(AP24="","","&amp;br;"&amp;AP24)&amp;IF(AQ24="","","&amp;br;"&amp;AQ24))</f>
        <v>威迫  &amp;br;このクリーチャーが戦場に出ている間、対戦相手はライフを得られない。&amp;br;他のクリーチャーが戦場に出るたび、そのクリーチャーのコントローラーに1点のダメージを与える。</v>
      </c>
      <c r="AZ24" s="25" t="str">
        <f>IF(AJ24="","",VLOOKUP(AJ24,BC:BE,3,FALSE))</f>
        <v>Menace. While this creature is on the battlefield, your opponent can’t gain life.Whenever another creature enters the battlefield, deal 1 damage to that creature’s controller.</v>
      </c>
      <c r="BA24" s="31" t="s">
        <v>165</v>
      </c>
      <c r="BB24">
        <v>23</v>
      </c>
      <c r="BC24" t="s">
        <v>587</v>
      </c>
      <c r="BD24" t="s">
        <v>30</v>
      </c>
      <c r="BE24" t="s">
        <v>861</v>
      </c>
    </row>
    <row r="25" spans="1:57" x14ac:dyDescent="0.15">
      <c r="A25" t="str">
        <f t="shared" si="0"/>
        <v>|テキスト|&gt;|&gt;|&gt;|&gt;|ジェム2個を起動する：ターン終了時まで、このクリーチャーは+1/+0の修正を受ける。|</v>
      </c>
      <c r="B25" t="s">
        <v>165</v>
      </c>
      <c r="C25" t="s">
        <v>24</v>
      </c>
      <c r="D25" s="1" t="s">
        <v>12</v>
      </c>
      <c r="E25" t="s">
        <v>24</v>
      </c>
      <c r="F25" s="1" t="s">
        <v>4</v>
      </c>
      <c r="G25" t="s">
        <v>24</v>
      </c>
      <c r="H25" s="1" t="s">
        <v>4</v>
      </c>
      <c r="I25" t="s">
        <v>24</v>
      </c>
      <c r="J25" s="1" t="s">
        <v>4</v>
      </c>
      <c r="K25" t="s">
        <v>24</v>
      </c>
      <c r="L25" s="1" t="s">
        <v>4</v>
      </c>
      <c r="M25" t="s">
        <v>24</v>
      </c>
      <c r="N25" t="str">
        <f t="shared" ref="N25" si="12">IF(R24=0,"",R24)</f>
        <v>ジェム2個を起動する：ターン終了時まで、このクリーチャーは+1/+0の修正を受ける。</v>
      </c>
      <c r="O25" t="s">
        <v>24</v>
      </c>
      <c r="Q25" s="4" t="s">
        <v>40</v>
      </c>
      <c r="R25" s="12" t="str">
        <f>INDEX(AZ:AZ,W20+1)</f>
        <v>Activate 2: This creature gets +1/+0 until end of turn.</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1014</v>
      </c>
      <c r="AG25" s="8" t="s">
        <v>22</v>
      </c>
      <c r="AH25" s="8">
        <v>15</v>
      </c>
      <c r="AI25" s="8" t="s">
        <v>1064</v>
      </c>
      <c r="AJ25" s="8" t="s">
        <v>679</v>
      </c>
      <c r="AK25" s="8" t="s">
        <v>10</v>
      </c>
      <c r="AL25" s="8" t="s">
        <v>783</v>
      </c>
      <c r="AM25" s="8" t="s">
        <v>868</v>
      </c>
      <c r="AN25" s="8"/>
      <c r="AO25" s="8" t="s">
        <v>1065</v>
      </c>
      <c r="AP25" s="8" t="s">
        <v>1066</v>
      </c>
      <c r="AQ25" s="8" t="s">
        <v>1067</v>
      </c>
      <c r="AR25" s="8"/>
      <c r="AS25" s="8">
        <v>5</v>
      </c>
      <c r="AT25" s="8">
        <v>5</v>
      </c>
      <c r="AU25" s="8" t="str">
        <f>LEFT(AO25,2)</f>
        <v>トラ</v>
      </c>
      <c r="AV25" s="8" t="str">
        <f>IF(ISERROR(FIND(" ",AO25)),"",MID(AO25,FIND(" ",AO25)+1,2))</f>
        <v xml:space="preserve"> </v>
      </c>
      <c r="AW25" s="8" t="str">
        <f>IF(LEN(AV25)&gt;1,IF(ISERROR(FIND(" ",AO25,FIND(" ",AO25)+1)),"",MID(AO25,FIND(" ",AO25)+4,2)),"")</f>
        <v/>
      </c>
      <c r="AX25" s="8"/>
      <c r="AY25" s="8" t="str">
        <f>IF(AO25="","",AO25&amp;IF(AP25="","","&amp;br;"&amp;AP25)&amp;IF(AQ25="","","&amp;br;"&amp;AQ25))</f>
        <v>トランプル  &amp;br;このクリーチャーが戦場に出たとき、カードを2枚捨てて、その後カードを2枚引く。&amp;br;あなたの手札の最後の2枚のカードに共通のクリーチャー・タイプがある場合、このクリーチャーは+2/+2の修正を受ける。</v>
      </c>
      <c r="AZ25" s="25" t="str">
        <f>IF(AJ25="","",VLOOKUP(AJ25,BC:BE,3,FALSE))</f>
        <v>When this creature enters the battlefield, discard 2 cards then draw 2 cards.If the last two cards in your hand share a creature type, this creature gets +2/+2.</v>
      </c>
      <c r="BA25" s="31" t="s">
        <v>165</v>
      </c>
      <c r="BB25">
        <v>24</v>
      </c>
      <c r="BC25" t="s">
        <v>588</v>
      </c>
      <c r="BD25" t="s">
        <v>30</v>
      </c>
      <c r="BE25" t="s">
        <v>407</v>
      </c>
    </row>
    <row r="26" spans="1:57" x14ac:dyDescent="0.15">
      <c r="A26" t="str">
        <f t="shared" si="0"/>
        <v>|英テキスト|&gt;|&gt;|&gt;|&gt;|Activate 2: This creature gets +1/+0 until end of turn.|</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Activate 2: This creature gets +1/+0 until end of turn.</v>
      </c>
      <c r="O26" t="s">
        <v>24</v>
      </c>
      <c r="Q26" s="6" t="s">
        <v>41</v>
      </c>
      <c r="R26" s="12" t="str">
        <f>IF(INDEX(AS:AS,W20+1)="",0,INDEX(AS:AS,W20+1)&amp;"/"&amp;INDEX(AT:AT,W20+1))</f>
        <v>2/2</v>
      </c>
      <c r="S26" s="16"/>
      <c r="T26" s="16"/>
      <c r="U26" s="16"/>
      <c r="V26" s="17"/>
      <c r="W26" s="10"/>
      <c r="X26" s="6"/>
      <c r="Y26" s="5"/>
      <c r="Z26" s="5"/>
      <c r="AA26" s="30"/>
      <c r="AE26" s="39">
        <v>25</v>
      </c>
      <c r="AF26" s="24" t="s">
        <v>1014</v>
      </c>
      <c r="AG26" s="8" t="s">
        <v>22</v>
      </c>
      <c r="AH26" s="8">
        <v>11</v>
      </c>
      <c r="AI26" s="8" t="s">
        <v>1068</v>
      </c>
      <c r="AJ26" s="8" t="s">
        <v>680</v>
      </c>
      <c r="AK26" s="8" t="s">
        <v>10</v>
      </c>
      <c r="AL26" s="8" t="s">
        <v>973</v>
      </c>
      <c r="AM26" s="8" t="s">
        <v>868</v>
      </c>
      <c r="AN26" s="8"/>
      <c r="AO26" s="8" t="s">
        <v>1069</v>
      </c>
      <c r="AP26" s="8"/>
      <c r="AQ26" s="8"/>
      <c r="AR26" s="8"/>
      <c r="AS26" s="8">
        <v>4</v>
      </c>
      <c r="AT26" s="8">
        <v>4</v>
      </c>
      <c r="AU26" s="8" t="str">
        <f>LEFT(AO26,2)</f>
        <v>この</v>
      </c>
      <c r="AV26" s="8" t="str">
        <f>IF(ISERROR(FIND(" ",AO26)),"",MID(AO26,FIND(" ",AO26)+1,2))</f>
        <v/>
      </c>
      <c r="AW26" s="8" t="str">
        <f>IF(LEN(AV26)&gt;1,IF(ISERROR(FIND(" ",AO26,FIND(" ",AO26)+1)),"",MID(AO26,FIND(" ",AO26)+4,2)),"")</f>
        <v/>
      </c>
      <c r="AX26" s="8"/>
      <c r="AY26" s="8" t="str">
        <f>IF(AO26="","",AO26&amp;IF(AP26="","","&amp;br;"&amp;AP26)&amp;IF(AQ26="","","&amp;br;"&amp;AQ26))</f>
        <v>このクリーチャーが戦場に出たとき、あなたが強襲していた場合、2ブロックの3×3ジェムを破壊する。</v>
      </c>
      <c r="AZ26" s="25" t="str">
        <f>IF(AJ26="","",VLOOKUP(AJ26,BC:BE,3,FALSE))</f>
        <v>When this creature enters the battlefield, if you Raided, destroy 2 blocks of 3&amp;#215;3 gems.</v>
      </c>
      <c r="BA26" s="31" t="s">
        <v>165</v>
      </c>
      <c r="BB26">
        <v>25</v>
      </c>
      <c r="BC26" t="s">
        <v>589</v>
      </c>
      <c r="BD26" t="s">
        <v>30</v>
      </c>
      <c r="BE26" t="s">
        <v>408</v>
      </c>
    </row>
    <row r="27" spans="1:57" x14ac:dyDescent="0.15">
      <c r="A27" t="str">
        <f>CONCATENATE(C27,D27,E27,F27,G27,H27,I27,J27,K27,L27,M27,N27,O27,P27)</f>
        <v>|PT|&gt;|2/2|シールド数|&gt;||</v>
      </c>
      <c r="B27" t="s">
        <v>165</v>
      </c>
      <c r="C27" t="s">
        <v>24</v>
      </c>
      <c r="D27" t="s">
        <v>13</v>
      </c>
      <c r="E27" t="s">
        <v>24</v>
      </c>
      <c r="F27" t="s">
        <v>4</v>
      </c>
      <c r="G27" t="s">
        <v>24</v>
      </c>
      <c r="H27" t="str">
        <f t="shared" ref="H27" si="14">IF(R26=0,"",R26)</f>
        <v>2/2</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t="s">
        <v>1014</v>
      </c>
      <c r="AG27" s="8" t="s">
        <v>22</v>
      </c>
      <c r="AH27" s="8">
        <v>14</v>
      </c>
      <c r="AI27" s="8" t="s">
        <v>1070</v>
      </c>
      <c r="AJ27" s="8" t="s">
        <v>681</v>
      </c>
      <c r="AK27" s="8" t="s">
        <v>10</v>
      </c>
      <c r="AL27" s="8" t="s">
        <v>783</v>
      </c>
      <c r="AM27" s="8" t="s">
        <v>139</v>
      </c>
      <c r="AN27" s="8"/>
      <c r="AO27" s="8" t="s">
        <v>1016</v>
      </c>
      <c r="AP27" s="8" t="s">
        <v>1071</v>
      </c>
      <c r="AQ27" s="8"/>
      <c r="AR27" s="8"/>
      <c r="AS27" s="8">
        <v>4</v>
      </c>
      <c r="AT27" s="8">
        <v>4</v>
      </c>
      <c r="AU27" s="8" t="str">
        <f>LEFT(AO27,2)</f>
        <v>速攻</v>
      </c>
      <c r="AV27" s="8" t="str">
        <f>IF(ISERROR(FIND(" ",AO27)),"",MID(AO27,FIND(" ",AO27)+1,2))</f>
        <v xml:space="preserve"> </v>
      </c>
      <c r="AW27" s="8" t="str">
        <f>IF(LEN(AV27)&gt;1,IF(ISERROR(FIND(" ",AO27,FIND(" ",AO27)+1)),"",MID(AO27,FIND(" ",AO27)+4,2)),"")</f>
        <v/>
      </c>
      <c r="AX27" s="8"/>
      <c r="AY27" s="8" t="str">
        <f>IF(AO27="","",AO27&amp;IF(AP27="","","&amp;br;"&amp;AP27)&amp;IF(AQ27="","","&amp;br;"&amp;AQ27))</f>
        <v>速攻  &amp;br;このクリーチャーが攻撃するたび、これは+X/+Yの修正を受ける。XとYはそれぞれ、あなたがコントロールする他の最初のクリーチャーのパワーとタフネスに等しい。</v>
      </c>
      <c r="AZ27" s="25" t="str">
        <f>IF(AJ27="","",VLOOKUP(AJ27,BC:BE,3,FALSE))</f>
        <v>Whenever this creature attacks, it gets +X/+Y until end of turn, where X is the power and Y is the toughness of the first other creature you control.</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t="s">
        <v>1014</v>
      </c>
      <c r="AG28" s="8" t="s">
        <v>22</v>
      </c>
      <c r="AH28" s="8">
        <v>9</v>
      </c>
      <c r="AI28" s="8" t="s">
        <v>1072</v>
      </c>
      <c r="AJ28" s="8" t="s">
        <v>682</v>
      </c>
      <c r="AK28" s="8" t="s">
        <v>19</v>
      </c>
      <c r="AL28" s="8"/>
      <c r="AM28" s="8"/>
      <c r="AN28" s="8"/>
      <c r="AO28" s="8" t="s">
        <v>1073</v>
      </c>
      <c r="AP28" s="8"/>
      <c r="AQ28" s="8"/>
      <c r="AR28" s="8"/>
      <c r="AS28" s="8"/>
      <c r="AT28" s="8"/>
      <c r="AU28" s="8" t="str">
        <f>LEFT(AO28,2)</f>
        <v>プレ</v>
      </c>
      <c r="AV28" s="8" t="str">
        <f>IF(ISERROR(FIND(" ",AO28)),"",MID(AO28,FIND(" ",AO28)+1,2))</f>
        <v/>
      </c>
      <c r="AW28" s="8" t="str">
        <f>IF(LEN(AV28)&gt;1,IF(ISERROR(FIND(" ",AO28,FIND(" ",AO28)+1)),"",MID(AO28,FIND(" ",AO28)+4,2)),"")</f>
        <v/>
      </c>
      <c r="AX28" s="8"/>
      <c r="AY28" s="8" t="str">
        <f>IF(AO28="","",AO28&amp;IF(AP28="","","&amp;br;"&amp;AP28)&amp;IF(AQ28="","","&amp;br;"&amp;AQ28))</f>
        <v>プレイヤー1人を対象とし、そのプレイヤーに4点のダメージを与える。あなたが強襲していて、赤ジェムが4個以上ある場合、この呪文をあなたの手札に戻す。</v>
      </c>
      <c r="AZ28" s="25" t="str">
        <f>IF(AJ28="","",VLOOKUP(AJ28,BC:BE,3,FALSE))</f>
        <v>Deals 4 damage to target player. If you Raided and there are 4 or more red gems, return this spell to your hand.</v>
      </c>
      <c r="BA28" s="31" t="s">
        <v>165</v>
      </c>
      <c r="BB28">
        <v>27</v>
      </c>
      <c r="BC28" t="s">
        <v>591</v>
      </c>
      <c r="BD28" t="s">
        <v>30</v>
      </c>
      <c r="BE28" t="s">
        <v>410</v>
      </c>
    </row>
    <row r="29" spans="1:57" x14ac:dyDescent="0.15">
      <c r="A29" t="str">
        <f t="shared" si="0"/>
        <v>*情報</v>
      </c>
      <c r="B29" t="s">
        <v>165</v>
      </c>
      <c r="C29" t="s">
        <v>865</v>
      </c>
      <c r="R29"/>
      <c r="S29"/>
      <c r="T29"/>
      <c r="U29"/>
      <c r="V29"/>
      <c r="AE29" s="39">
        <v>28</v>
      </c>
      <c r="AF29" s="24" t="s">
        <v>1014</v>
      </c>
      <c r="AG29" s="8" t="s">
        <v>22</v>
      </c>
      <c r="AH29" s="8">
        <v>20</v>
      </c>
      <c r="AI29" s="8" t="s">
        <v>1074</v>
      </c>
      <c r="AJ29" s="8" t="s">
        <v>683</v>
      </c>
      <c r="AK29" s="8" t="s">
        <v>20</v>
      </c>
      <c r="AL29" s="8"/>
      <c r="AM29" s="8"/>
      <c r="AN29" s="8"/>
      <c r="AO29" s="8" t="s">
        <v>1075</v>
      </c>
      <c r="AP29" s="8"/>
      <c r="AQ29" s="8"/>
      <c r="AR29" s="8">
        <v>3</v>
      </c>
      <c r="AS29" s="8"/>
      <c r="AT29" s="8"/>
      <c r="AU29" s="8" t="str">
        <f>LEFT(AO29,2)</f>
        <v>あな</v>
      </c>
      <c r="AV29" s="8" t="str">
        <f>IF(ISERROR(FIND(" ",AO29)),"",MID(AO29,FIND(" ",AO29)+1,2))</f>
        <v/>
      </c>
      <c r="AW29" s="8" t="str">
        <f>IF(LEN(AV29)&gt;1,IF(ISERROR(FIND(" ",AO29,FIND(" ",AO29)+1)),"",MID(AO29,FIND(" ",AO29)+4,2)),"")</f>
        <v/>
      </c>
      <c r="AX29" s="8"/>
      <c r="AY29" s="8" t="str">
        <f>IF(AO29="","",AO29&amp;IF(AP29="","","&amp;br;"&amp;AP29)&amp;IF(AQ29="","","&amp;br;"&amp;AQ29))</f>
        <v>あなたが、マナ・コストが15以上のカードをプレイするたび、あなたのライブラリーから次のマナ・コストが10以下のカードを取ってくる。それはいっぱいのマナを得て、このサポートは1シールドを失う。</v>
      </c>
      <c r="AZ29" s="25" t="str">
        <f>IF(AJ29="","",VLOOKUP(AJ29,BC:BE,3,FALSE))</f>
        <v>Whenever you play a card that costs 15 or more mana, fetch the next card that costs 10 or less from your library. It gains full mana and this support loses 1 shield.</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t="s">
        <v>1014</v>
      </c>
      <c r="AG30" s="8" t="s">
        <v>23</v>
      </c>
      <c r="AH30" s="8">
        <v>17</v>
      </c>
      <c r="AI30" s="8" t="s">
        <v>1076</v>
      </c>
      <c r="AJ30" s="8" t="s">
        <v>684</v>
      </c>
      <c r="AK30" s="8" t="s">
        <v>10</v>
      </c>
      <c r="AL30" s="8" t="s">
        <v>796</v>
      </c>
      <c r="AM30" s="8" t="s">
        <v>847</v>
      </c>
      <c r="AN30" s="8"/>
      <c r="AO30" s="8" t="s">
        <v>1077</v>
      </c>
      <c r="AP30" s="8"/>
      <c r="AQ30" s="8"/>
      <c r="AR30" s="8"/>
      <c r="AS30" s="8">
        <v>6</v>
      </c>
      <c r="AT30" s="8">
        <v>6</v>
      </c>
      <c r="AU30" s="8" t="str">
        <f>LEFT(AO30,2)</f>
        <v>この</v>
      </c>
      <c r="AV30" s="8" t="str">
        <f>IF(ISERROR(FIND(" ",AO30)),"",MID(AO30,FIND(" ",AO30)+1,2))</f>
        <v/>
      </c>
      <c r="AW30" s="8" t="str">
        <f>IF(LEN(AV30)&gt;1,IF(ISERROR(FIND(" ",AO30,FIND(" ",AO30)+1)),"",MID(AO30,FIND(" ",AO30)+4,2)),"")</f>
        <v/>
      </c>
      <c r="AX30" s="8"/>
      <c r="AY30" s="8" t="str">
        <f>IF(AO30="","",AO30&amp;IF(AP30="","","&amp;br;"&amp;AP30)&amp;IF(AQ30="","","&amp;br;"&amp;AQ30))</f>
        <v>このクリーチャーが戦場に出たとき、クリーチャー1体を対象とする。これはそれに3点、対戦相手に3点のダメージを与える。</v>
      </c>
      <c r="AZ30" s="25" t="str">
        <f>IF(AJ30="","",VLOOKUP(AJ30,BC:BE,3,FALSE))</f>
        <v>When this creature enters the battlefield, it deals 3 damage to your opponent and 3 damage to target creature.</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t="s">
        <v>1014</v>
      </c>
      <c r="AG31" s="8" t="s">
        <v>23</v>
      </c>
      <c r="AH31" s="8">
        <v>9</v>
      </c>
      <c r="AI31" s="8" t="s">
        <v>1078</v>
      </c>
      <c r="AJ31" s="8" t="s">
        <v>685</v>
      </c>
      <c r="AK31" s="8" t="s">
        <v>10</v>
      </c>
      <c r="AL31" s="8" t="s">
        <v>783</v>
      </c>
      <c r="AM31" s="8" t="s">
        <v>868</v>
      </c>
      <c r="AN31" s="8"/>
      <c r="AO31" s="8" t="s">
        <v>1016</v>
      </c>
      <c r="AP31" s="8" t="s">
        <v>1079</v>
      </c>
      <c r="AQ31" s="8" t="s">
        <v>1080</v>
      </c>
      <c r="AR31" s="8"/>
      <c r="AS31" s="8">
        <v>4</v>
      </c>
      <c r="AT31" s="8">
        <v>4</v>
      </c>
      <c r="AU31" s="8" t="str">
        <f>LEFT(AO31,2)</f>
        <v>速攻</v>
      </c>
      <c r="AV31" s="8" t="str">
        <f>IF(ISERROR(FIND(" ",AO31)),"",MID(AO31,FIND(" ",AO31)+1,2))</f>
        <v xml:space="preserve"> </v>
      </c>
      <c r="AW31" s="8" t="str">
        <f>IF(LEN(AV31)&gt;1,IF(ISERROR(FIND(" ",AO31,FIND(" ",AO31)+1)),"",MID(AO31,FIND(" ",AO31)+4,2)),"")</f>
        <v/>
      </c>
      <c r="AX31" s="8"/>
      <c r="AY31" s="8" t="str">
        <f>IF(AO31="","",AO31&amp;IF(AP31="","","&amp;br;"&amp;AP31)&amp;IF(AQ31="","","&amp;br;"&amp;AQ31))</f>
        <v>速攻  &amp;br;このクリーチャーが攻撃を与えるたび、宝物を1つ見つける。&amp;br;宝物が1つボードに出るたび、ターン終了時まで、あなたがコントロールする海賊は+X/+0の修正を受ける。Xはあなたがコントロールする宝物の総数に等しい。</v>
      </c>
      <c r="AZ31" s="25" t="str">
        <f>IF(AJ31="","",VLOOKUP(AJ31,BC:BE,3,FALSE))</f>
        <v>Whenever this creature attacks, find a Treasure.Whenever a Treasure enters the board, Pirates you control get +X/+0 until end of turn where X is the number of Treasures you control.</v>
      </c>
      <c r="BA31" s="31" t="s">
        <v>165</v>
      </c>
      <c r="BB31">
        <v>30</v>
      </c>
      <c r="BC31" t="s">
        <v>594</v>
      </c>
      <c r="BD31" t="s">
        <v>30</v>
      </c>
      <c r="BE31" t="s">
        <v>413</v>
      </c>
    </row>
    <row r="32" spans="1:57" x14ac:dyDescent="0.15">
      <c r="A32" t="str">
        <f t="shared" si="0"/>
        <v>&amp;br;</v>
      </c>
      <c r="B32" t="s">
        <v>165</v>
      </c>
      <c r="C32" t="s">
        <v>1</v>
      </c>
      <c r="R32"/>
      <c r="S32"/>
      <c r="T32"/>
      <c r="U32"/>
      <c r="V32"/>
      <c r="AE32" s="39">
        <v>31</v>
      </c>
      <c r="AF32" s="24" t="s">
        <v>1014</v>
      </c>
      <c r="AG32" s="8" t="s">
        <v>23</v>
      </c>
      <c r="AH32" s="8">
        <v>23</v>
      </c>
      <c r="AI32" s="8" t="s">
        <v>1081</v>
      </c>
      <c r="AJ32" s="8" t="s">
        <v>686</v>
      </c>
      <c r="AK32" s="8" t="s">
        <v>19</v>
      </c>
      <c r="AL32" s="8"/>
      <c r="AM32" s="8"/>
      <c r="AN32" s="8"/>
      <c r="AO32" s="8" t="s">
        <v>1082</v>
      </c>
      <c r="AP32" s="8"/>
      <c r="AQ32" s="8"/>
      <c r="AR32" s="8"/>
      <c r="AS32" s="8"/>
      <c r="AT32" s="8"/>
      <c r="AU32" s="8" t="str">
        <f>LEFT(AO32,2)</f>
        <v>各ク</v>
      </c>
      <c r="AV32" s="8" t="str">
        <f>IF(ISERROR(FIND(" ",AO32)),"",MID(AO32,FIND(" ",AO32)+1,2))</f>
        <v/>
      </c>
      <c r="AW32" s="8" t="str">
        <f>IF(LEN(AV32)&gt;1,IF(ISERROR(FIND(" ",AO32,FIND(" ",AO32)+1)),"",MID(AO32,FIND(" ",AO32)+4,2)),"")</f>
        <v/>
      </c>
      <c r="AX32" s="8"/>
      <c r="AY32" s="8" t="str">
        <f>IF(AO32="","",AO32&amp;IF(AP32="","","&amp;br;"&amp;AP32)&amp;IF(AQ32="","","&amp;br;"&amp;AQ32))</f>
        <v>各クリーチャーにそれぞれ10点のダメージを与え、すべてのジェムを破壊する。</v>
      </c>
      <c r="AZ32" s="25" t="str">
        <f>IF(AJ32="","",VLOOKUP(AJ32,BC:BE,3,FALSE))</f>
        <v>Deals 10 damage to each creature and destroy all the gems.</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t="s">
        <v>1014</v>
      </c>
      <c r="AG33" s="8" t="s">
        <v>23</v>
      </c>
      <c r="AH33" s="8">
        <v>9</v>
      </c>
      <c r="AI33" s="8" t="s">
        <v>1083</v>
      </c>
      <c r="AJ33" s="8" t="s">
        <v>687</v>
      </c>
      <c r="AK33" s="8" t="s">
        <v>20</v>
      </c>
      <c r="AL33" s="8"/>
      <c r="AM33" s="8"/>
      <c r="AN33" s="8"/>
      <c r="AO33" s="8" t="s">
        <v>1084</v>
      </c>
      <c r="AP33" s="8" t="s">
        <v>1085</v>
      </c>
      <c r="AQ33" s="8"/>
      <c r="AR33" s="8">
        <v>4</v>
      </c>
      <c r="AS33" s="8"/>
      <c r="AT33" s="8"/>
      <c r="AU33" s="8" t="str">
        <f>LEFT(AO33,2)</f>
        <v>あな</v>
      </c>
      <c r="AV33" s="8" t="str">
        <f>IF(ISERROR(FIND(" ",AO33)),"",MID(AO33,FIND(" ",AO33)+1,2))</f>
        <v/>
      </c>
      <c r="AW33" s="8" t="str">
        <f>IF(LEN(AV33)&gt;1,IF(ISERROR(FIND(" ",AO33,FIND(" ",AO33)+1)),"",MID(AO33,FIND(" ",AO33)+4,2)),"")</f>
        <v/>
      </c>
      <c r="AX33" s="8"/>
      <c r="AY33" s="8" t="str">
        <f>IF(AO33="","",AO33&amp;IF(AP33="","","&amp;br;"&amp;AP33)&amp;IF(AQ33="","","&amp;br;"&amp;AQ33))</f>
        <v>あなたのターン開始時に、カードを1枚引く。あなたのターン終了時にあなたの最後のカードを捨てる。&amp;br;対戦相手のターン開始時に、直前のターンにあなたがカードを3枚以上唱えていた場合、このサポートを変身させる。</v>
      </c>
      <c r="AZ33" s="25" t="str">
        <f>IF(AJ33="","",VLOOKUP(AJ33,BC:BE,3,FALSE))</f>
        <v>At the beginning of your turn, draw a card. At the end of your turn, discard your last card.At the beginning of your opponent's turn, if you cast 3 or more cards last turn, transform this support.</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t="s">
        <v>1014</v>
      </c>
      <c r="AG34" s="8" t="s">
        <v>23</v>
      </c>
      <c r="AH34" s="8">
        <v>0</v>
      </c>
      <c r="AI34" s="8" t="s">
        <v>1086</v>
      </c>
      <c r="AJ34" s="8" t="s">
        <v>688</v>
      </c>
      <c r="AK34" s="8" t="s">
        <v>20</v>
      </c>
      <c r="AL34" s="8"/>
      <c r="AM34" s="8"/>
      <c r="AN34" s="8"/>
      <c r="AO34" s="8" t="s">
        <v>1087</v>
      </c>
      <c r="AP34" s="8" t="s">
        <v>1088</v>
      </c>
      <c r="AQ34" s="8"/>
      <c r="AR34" s="8">
        <v>4</v>
      </c>
      <c r="AS34" s="8"/>
      <c r="AT34" s="8"/>
      <c r="AU34" s="8" t="str">
        <f>LEFT(AO34,2)</f>
        <v>あな</v>
      </c>
      <c r="AV34" s="8" t="str">
        <f>IF(ISERROR(FIND(" ",AO34)),"",MID(AO34,FIND(" ",AO34)+1,2))</f>
        <v/>
      </c>
      <c r="AW34" s="8" t="str">
        <f>IF(LEN(AV34)&gt;1,IF(ISERROR(FIND(" ",AO34,FIND(" ",AO34)+1)),"",MID(AO34,FIND(" ",AO34)+4,2)),"")</f>
        <v/>
      </c>
      <c r="AX34" s="8"/>
      <c r="AY34" s="8" t="str">
        <f>IF(AO34="","",AO34&amp;IF(AP34="","","&amp;br;"&amp;AP34)&amp;IF(AQ34="","","&amp;br;"&amp;AQ34))</f>
        <v>あなたのターン開始時に、ジェム2個を赤に変換する。&amp;br;赤ジェム2個を起動する；対戦相手がコントロールする最後のクリーチャーが3点のダメージを与える。</v>
      </c>
      <c r="AZ34" s="25" t="str">
        <f>IF(AJ34="","",VLOOKUP(AJ34,BC:BE,3,FALSE))</f>
        <v>At the begining of your turn convert 2 gems to red. Activate 2 Red:Deals 3 damage to the last creature your opponent controls.</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t="str">
        <f t="shared" ref="AF34:AF51" si="16">AF34</f>
        <v>赤</v>
      </c>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*巣荒らし/Nest Robber</v>
      </c>
      <c r="B36" t="s">
        <v>165</v>
      </c>
      <c r="C36" t="str">
        <f t="shared" ref="C36" si="17">"*"&amp;R36&amp;"/"&amp;T36</f>
        <v>*巣荒らし/Nest Robber</v>
      </c>
      <c r="Q36" s="6" t="s">
        <v>34</v>
      </c>
      <c r="R36" s="12" t="str">
        <f>INDEX(AI:AI,W35+1)</f>
        <v>巣荒らし</v>
      </c>
      <c r="S36" s="16" t="s">
        <v>35</v>
      </c>
      <c r="T36" s="12" t="str">
        <f>INDEX(AJ:AJ,W35+1)</f>
        <v>Nest Robber</v>
      </c>
      <c r="U36" s="16"/>
      <c r="V36" s="17"/>
      <c r="W36" s="9"/>
      <c r="X36" s="6"/>
      <c r="Y36" s="5"/>
      <c r="Z36" s="5"/>
      <c r="AA36" s="30"/>
      <c r="AE36" s="39">
        <v>35</v>
      </c>
      <c r="AF36" s="24" t="str">
        <f t="shared" si="16"/>
        <v>赤</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赤</v>
      </c>
      <c r="S37" s="18" t="s">
        <v>46</v>
      </c>
      <c r="T37" s="12" t="str">
        <f>INDEX(AG:AG,W35+1)</f>
        <v>コモン</v>
      </c>
      <c r="U37" s="18" t="s">
        <v>36</v>
      </c>
      <c r="V37" s="12">
        <f>INDEX(AH:AH,W35+1)</f>
        <v>4</v>
      </c>
      <c r="W37" s="10"/>
      <c r="X37" s="12" t="str">
        <f>INDEX(AO:AO,W35+1)</f>
        <v xml:space="preserve">速攻  </v>
      </c>
      <c r="Y37" s="5"/>
      <c r="Z37" s="5"/>
      <c r="AA37" s="30"/>
      <c r="AE37" s="39">
        <v>36</v>
      </c>
      <c r="AF37" s="24" t="str">
        <f t="shared" si="16"/>
        <v>赤</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|色|赤|レアリティ|コモン|マナコスト|4|</v>
      </c>
      <c r="B38" t="s">
        <v>165</v>
      </c>
      <c r="C38" t="s">
        <v>24</v>
      </c>
      <c r="D38" s="1" t="s">
        <v>5</v>
      </c>
      <c r="E38" t="s">
        <v>24</v>
      </c>
      <c r="F38" t="str">
        <f t="shared" ref="F38:F39" si="24">IF(R37=0,"",R37)</f>
        <v>赤</v>
      </c>
      <c r="G38" t="s">
        <v>24</v>
      </c>
      <c r="H38" s="1" t="s">
        <v>6</v>
      </c>
      <c r="I38" t="s">
        <v>24</v>
      </c>
      <c r="J38" t="str">
        <f t="shared" ref="J38:J39" si="25">IF(T37=0,"",T37)</f>
        <v>コモン</v>
      </c>
      <c r="K38" t="s">
        <v>24</v>
      </c>
      <c r="L38" s="1" t="s">
        <v>8</v>
      </c>
      <c r="M38" t="s">
        <v>24</v>
      </c>
      <c r="N38">
        <f t="shared" ref="N38:N39" si="26">IF(V37=0,"",V37)</f>
        <v>4</v>
      </c>
      <c r="O38" t="s">
        <v>24</v>
      </c>
      <c r="Q38" s="6" t="s">
        <v>37</v>
      </c>
      <c r="R38" s="12" t="str">
        <f>INDEX(AK:AK,W35+1)</f>
        <v>クリーチャー</v>
      </c>
      <c r="S38" s="18" t="s">
        <v>38</v>
      </c>
      <c r="T38" s="12" t="str">
        <f>INDEX(AL:AL,W35+1)</f>
        <v>恐竜</v>
      </c>
      <c r="U38" s="12">
        <f>INDEX(AM:AM,W35+1)</f>
        <v>0</v>
      </c>
      <c r="V38" s="12">
        <f>INDEX(AN:AN,W35+1)</f>
        <v>0</v>
      </c>
      <c r="W38" s="10"/>
      <c r="X38" s="12" t="str">
        <f>INDEX(AU:AU,W35+1)</f>
        <v>速攻</v>
      </c>
      <c r="Y38" s="12" t="str">
        <f>INDEX(AV:AV,W35+1)</f>
        <v xml:space="preserve"> </v>
      </c>
      <c r="Z38" s="12" t="str">
        <f>INDEX(AW:AW,W35+1)</f>
        <v/>
      </c>
      <c r="AA38" s="12">
        <f>INDEX(AX:AX,W35+1)</f>
        <v>0</v>
      </c>
      <c r="AE38" s="39">
        <v>37</v>
      </c>
      <c r="AF38" s="24" t="str">
        <f t="shared" si="16"/>
        <v>赤</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|種別|クリーチャー|サブタイプ|恐竜|||</v>
      </c>
      <c r="B39" t="s">
        <v>165</v>
      </c>
      <c r="C39" t="s">
        <v>24</v>
      </c>
      <c r="D39" s="1" t="s">
        <v>9</v>
      </c>
      <c r="E39" t="s">
        <v>24</v>
      </c>
      <c r="F39" t="str">
        <f t="shared" si="24"/>
        <v>クリーチャー</v>
      </c>
      <c r="G39" t="s">
        <v>24</v>
      </c>
      <c r="H39" s="1" t="s">
        <v>11</v>
      </c>
      <c r="I39" t="s">
        <v>24</v>
      </c>
      <c r="J39" t="str">
        <f t="shared" si="25"/>
        <v>恐竜</v>
      </c>
      <c r="K39" t="s">
        <v>24</v>
      </c>
      <c r="L39" t="str">
        <f t="shared" ref="L39" si="27">IF(U38=0,"",U38)</f>
        <v/>
      </c>
      <c r="M39" t="s">
        <v>24</v>
      </c>
      <c r="N39" t="str">
        <f t="shared" si="26"/>
        <v/>
      </c>
      <c r="O39" t="s">
        <v>24</v>
      </c>
      <c r="Q39" s="6" t="s">
        <v>39</v>
      </c>
      <c r="R39" s="12" t="str">
        <f>INDEX(AY:AY,W35+1)</f>
        <v xml:space="preserve">速攻  </v>
      </c>
      <c r="S39" s="16"/>
      <c r="T39" s="16"/>
      <c r="U39" s="16"/>
      <c r="V39" s="17"/>
      <c r="W39" s="10"/>
      <c r="X39" s="36"/>
      <c r="Y39" s="36"/>
      <c r="Z39" s="36"/>
      <c r="AA39" s="25"/>
      <c r="AE39" s="39">
        <v>38</v>
      </c>
      <c r="AF39" s="24" t="str">
        <f t="shared" si="16"/>
        <v>赤</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|テキスト|&gt;|&gt;|&gt;|&gt;|速攻  |</v>
      </c>
      <c r="B40" t="s">
        <v>165</v>
      </c>
      <c r="C40" t="s">
        <v>24</v>
      </c>
      <c r="D40" s="1" t="s">
        <v>12</v>
      </c>
      <c r="E40" t="s">
        <v>24</v>
      </c>
      <c r="F40" s="1" t="s">
        <v>4</v>
      </c>
      <c r="G40" t="s">
        <v>24</v>
      </c>
      <c r="H40" s="1" t="s">
        <v>4</v>
      </c>
      <c r="I40" t="s">
        <v>24</v>
      </c>
      <c r="J40" s="1" t="s">
        <v>4</v>
      </c>
      <c r="K40" t="s">
        <v>24</v>
      </c>
      <c r="L40" s="1" t="s">
        <v>4</v>
      </c>
      <c r="M40" t="s">
        <v>24</v>
      </c>
      <c r="N40" t="str">
        <f t="shared" ref="N40" si="28">IF(R39=0,"",R39)</f>
        <v xml:space="preserve">速攻  </v>
      </c>
      <c r="O40" t="s">
        <v>24</v>
      </c>
      <c r="Q40" s="4" t="s">
        <v>40</v>
      </c>
      <c r="R40" s="12" t="str">
        <f>INDEX(AZ:AZ,W35+1)</f>
        <v/>
      </c>
      <c r="S40" s="6" t="s">
        <v>342</v>
      </c>
      <c r="T40" s="12" t="str">
        <f>IF(X40="","",X40&amp;IF(Y40="",""," "&amp;Y40)&amp;IF(Z40="",""," "&amp;Z40)&amp;IF(AA40="",""," "&amp;AA40))</f>
        <v xml:space="preserve">Haste  </v>
      </c>
      <c r="U40" s="16"/>
      <c r="V40" s="17"/>
      <c r="W40" s="10" t="s">
        <v>342</v>
      </c>
      <c r="X40" s="6" t="str">
        <f>IF(ISERROR(IF(LEN(X39)&gt;1,X39,VLOOKUP(X38,$AC:$AD,2,FALSE))),"",IF(LEN(X39)&gt;1,X39,VLOOKUP(X38,$AC:$AD,2,FALSE)))</f>
        <v>Haste</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t="str">
        <f t="shared" si="16"/>
        <v>赤</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|英テキスト|&gt;|&gt;|&gt;|&gt;|Haste  &amp;br;|</v>
      </c>
      <c r="B41" t="s">
        <v>165</v>
      </c>
      <c r="C41" t="s">
        <v>24</v>
      </c>
      <c r="D41" s="1" t="s">
        <v>26</v>
      </c>
      <c r="E41" t="s">
        <v>24</v>
      </c>
      <c r="F41" s="1" t="s">
        <v>4</v>
      </c>
      <c r="G41" t="s">
        <v>24</v>
      </c>
      <c r="H41" s="1" t="s">
        <v>4</v>
      </c>
      <c r="I41" t="s">
        <v>24</v>
      </c>
      <c r="J41" s="1" t="s">
        <v>4</v>
      </c>
      <c r="K41" t="s">
        <v>24</v>
      </c>
      <c r="L41" s="1" t="s">
        <v>4</v>
      </c>
      <c r="M41" t="s">
        <v>24</v>
      </c>
      <c r="N41" t="str">
        <f>IF(T40="","",T40&amp;"&amp;br;")&amp;IF(R40=0,"",R40)</f>
        <v>Haste  &amp;br;</v>
      </c>
      <c r="O41" t="s">
        <v>24</v>
      </c>
      <c r="Q41" s="6" t="s">
        <v>41</v>
      </c>
      <c r="R41" s="12" t="str">
        <f>IF(INDEX(AS:AS,W35+1)="",0,INDEX(AS:AS,W35+1)&amp;"/"&amp;INDEX(AT:AT,W35+1))</f>
        <v>1/1</v>
      </c>
      <c r="S41" s="16"/>
      <c r="T41" s="16"/>
      <c r="U41" s="16"/>
      <c r="V41" s="17"/>
      <c r="W41" s="10"/>
      <c r="X41" s="6"/>
      <c r="Y41" s="5"/>
      <c r="Z41" s="5"/>
      <c r="AA41" s="30"/>
      <c r="AE41" s="39">
        <v>40</v>
      </c>
      <c r="AF41" s="24" t="str">
        <f t="shared" si="16"/>
        <v>赤</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|PT|&gt;|1/1|シールド数|&gt;||</v>
      </c>
      <c r="B42" t="s">
        <v>165</v>
      </c>
      <c r="C42" t="s">
        <v>24</v>
      </c>
      <c r="D42" t="s">
        <v>13</v>
      </c>
      <c r="E42" t="s">
        <v>24</v>
      </c>
      <c r="F42" t="s">
        <v>4</v>
      </c>
      <c r="G42" t="s">
        <v>24</v>
      </c>
      <c r="H42" t="str">
        <f t="shared" ref="H42" si="29">IF(R41=0,"",R41)</f>
        <v>1/1</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t="str">
        <f t="shared" si="16"/>
        <v>赤</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t="str">
        <f t="shared" si="16"/>
        <v>赤</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t="str">
        <f t="shared" si="16"/>
        <v>赤</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t="str">
        <f t="shared" si="16"/>
        <v>赤</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t="str">
        <f t="shared" si="16"/>
        <v>赤</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t="str">
        <f t="shared" si="16"/>
        <v>赤</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t="str">
        <f t="shared" si="16"/>
        <v>赤</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t="str">
        <f t="shared" si="16"/>
        <v>赤</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t="str">
        <f t="shared" si="16"/>
        <v>赤</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*風雲艦隊の紅蓮術士/Storm Fleet Pyromancer</v>
      </c>
      <c r="B51" t="s">
        <v>165</v>
      </c>
      <c r="C51" t="str">
        <f t="shared" ref="C51" si="31">"*"&amp;R51&amp;"/"&amp;T51</f>
        <v>*風雲艦隊の紅蓮術士/Storm Fleet Pyromancer</v>
      </c>
      <c r="Q51" s="6" t="s">
        <v>34</v>
      </c>
      <c r="R51" s="12" t="str">
        <f>INDEX(AI:AI,W50+1)</f>
        <v>風雲艦隊の紅蓮術士</v>
      </c>
      <c r="S51" s="16" t="s">
        <v>35</v>
      </c>
      <c r="T51" s="12" t="str">
        <f>INDEX(AJ:AJ,W50+1)</f>
        <v>Storm Fleet Pyromancer</v>
      </c>
      <c r="U51" s="16"/>
      <c r="V51" s="17"/>
      <c r="W51" s="9"/>
      <c r="X51" s="6"/>
      <c r="Y51" s="5"/>
      <c r="Z51" s="5"/>
      <c r="AA51" s="30"/>
      <c r="AE51" s="40">
        <v>50</v>
      </c>
      <c r="AF51" s="26" t="str">
        <f t="shared" si="16"/>
        <v>赤</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赤</v>
      </c>
      <c r="S52" s="18" t="s">
        <v>46</v>
      </c>
      <c r="T52" s="12" t="str">
        <f>INDEX(AG:AG,W50+1)</f>
        <v>コモン</v>
      </c>
      <c r="U52" s="18" t="s">
        <v>36</v>
      </c>
      <c r="V52" s="12">
        <f>INDEX(AH:AH,W50+1)</f>
        <v>12</v>
      </c>
      <c r="W52" s="10"/>
      <c r="X52" s="12" t="str">
        <f>INDEX(AO:AO,W50+1)</f>
        <v>このクリーチャーが戦場に出たとき、あなたが強襲していた場合、クリーチャー1体かプレインズウォーカー1体を対象とする。これはそれに3点のダメージを与える。</v>
      </c>
      <c r="Y52" s="5"/>
      <c r="Z52" s="5"/>
      <c r="AA52" s="30"/>
      <c r="BA52" s="31" t="s">
        <v>165</v>
      </c>
      <c r="BB52">
        <v>51</v>
      </c>
      <c r="BC52" t="s">
        <v>615</v>
      </c>
      <c r="BD52" t="s">
        <v>30</v>
      </c>
      <c r="BE52" t="s">
        <v>434</v>
      </c>
    </row>
    <row r="53" spans="1:57" x14ac:dyDescent="0.15">
      <c r="A53" t="str">
        <f t="shared" si="0"/>
        <v>|色|赤|レアリティ|コモン|マナコスト|12|</v>
      </c>
      <c r="B53" t="s">
        <v>165</v>
      </c>
      <c r="C53" t="s">
        <v>24</v>
      </c>
      <c r="D53" s="1" t="s">
        <v>5</v>
      </c>
      <c r="E53" t="s">
        <v>24</v>
      </c>
      <c r="F53" t="str">
        <f t="shared" ref="F53:F54" si="38">IF(R52=0,"",R52)</f>
        <v>赤</v>
      </c>
      <c r="G53" t="s">
        <v>24</v>
      </c>
      <c r="H53" s="1" t="s">
        <v>6</v>
      </c>
      <c r="I53" t="s">
        <v>24</v>
      </c>
      <c r="J53" t="str">
        <f t="shared" ref="J53:J54" si="39">IF(T52=0,"",T52)</f>
        <v>コモン</v>
      </c>
      <c r="K53" t="s">
        <v>24</v>
      </c>
      <c r="L53" s="1" t="s">
        <v>8</v>
      </c>
      <c r="M53" t="s">
        <v>24</v>
      </c>
      <c r="N53">
        <f t="shared" ref="N53:N54" si="40">IF(V52=0,"",V52)</f>
        <v>12</v>
      </c>
      <c r="O53" t="s">
        <v>24</v>
      </c>
      <c r="Q53" s="6" t="s">
        <v>37</v>
      </c>
      <c r="R53" s="12" t="str">
        <f>INDEX(AK:AK,W50+1)</f>
        <v>クリーチャー</v>
      </c>
      <c r="S53" s="18" t="s">
        <v>38</v>
      </c>
      <c r="T53" s="12" t="str">
        <f>INDEX(AL:AL,W50+1)</f>
        <v>人間</v>
      </c>
      <c r="U53" s="12" t="str">
        <f>INDEX(AM:AM,W50+1)</f>
        <v>海賊</v>
      </c>
      <c r="V53" s="12" t="str">
        <f>INDEX(AN:AN,W50+1)</f>
        <v>ウィザード</v>
      </c>
      <c r="W53" s="10"/>
      <c r="X53" s="12" t="str">
        <f>INDEX(AU:AU,W50+1)</f>
        <v>この</v>
      </c>
      <c r="Y53" s="12" t="str">
        <f>INDEX(AV:AV,W50+1)</f>
        <v/>
      </c>
      <c r="Z53" s="12" t="str">
        <f>INDEX(AW:AW,W50+1)</f>
        <v/>
      </c>
      <c r="AA53" s="12">
        <f>INDEX(AX:AX,W50+1)</f>
        <v>0</v>
      </c>
      <c r="BA53" s="31" t="s">
        <v>165</v>
      </c>
      <c r="BB53">
        <v>52</v>
      </c>
      <c r="BC53" t="s">
        <v>616</v>
      </c>
      <c r="BD53" t="s">
        <v>30</v>
      </c>
      <c r="BE53" t="s">
        <v>435</v>
      </c>
    </row>
    <row r="54" spans="1:57" x14ac:dyDescent="0.15">
      <c r="A54" t="str">
        <f t="shared" si="0"/>
        <v>|種別|クリーチャー|サブタイプ|人間|海賊|ウィザード|</v>
      </c>
      <c r="B54" t="s">
        <v>165</v>
      </c>
      <c r="C54" t="s">
        <v>24</v>
      </c>
      <c r="D54" s="1" t="s">
        <v>9</v>
      </c>
      <c r="E54" t="s">
        <v>24</v>
      </c>
      <c r="F54" t="str">
        <f t="shared" si="38"/>
        <v>クリーチャー</v>
      </c>
      <c r="G54" t="s">
        <v>24</v>
      </c>
      <c r="H54" s="1" t="s">
        <v>11</v>
      </c>
      <c r="I54" t="s">
        <v>24</v>
      </c>
      <c r="J54" t="str">
        <f t="shared" si="39"/>
        <v>人間</v>
      </c>
      <c r="K54" t="s">
        <v>24</v>
      </c>
      <c r="L54" t="str">
        <f t="shared" ref="L54" si="41">IF(U53=0,"",U53)</f>
        <v>海賊</v>
      </c>
      <c r="M54" t="s">
        <v>24</v>
      </c>
      <c r="N54" t="str">
        <f t="shared" si="40"/>
        <v>ウィザード</v>
      </c>
      <c r="O54" t="s">
        <v>24</v>
      </c>
      <c r="Q54" s="6" t="s">
        <v>39</v>
      </c>
      <c r="R54" s="12" t="str">
        <f>INDEX(AY:AY,W50+1)</f>
        <v>このクリーチャーが戦場に出たとき、あなたが強襲していた場合、クリーチャー1体かプレインズウォーカー1体を対象とする。これはそれに3点のダメージを与える。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|テキスト|&gt;|&gt;|&gt;|&gt;|このクリーチャーが戦場に出たとき、あなたが強襲していた場合、クリーチャー1体かプレインズウォーカー1体を対象とする。これはそれに3点のダメージを与える。|</v>
      </c>
      <c r="B55" t="s">
        <v>165</v>
      </c>
      <c r="C55" t="s">
        <v>24</v>
      </c>
      <c r="D55" s="1" t="s">
        <v>12</v>
      </c>
      <c r="E55" t="s">
        <v>24</v>
      </c>
      <c r="F55" s="1" t="s">
        <v>4</v>
      </c>
      <c r="G55" t="s">
        <v>24</v>
      </c>
      <c r="H55" s="1" t="s">
        <v>4</v>
      </c>
      <c r="I55" t="s">
        <v>24</v>
      </c>
      <c r="J55" s="1" t="s">
        <v>4</v>
      </c>
      <c r="K55" t="s">
        <v>24</v>
      </c>
      <c r="L55" s="1" t="s">
        <v>4</v>
      </c>
      <c r="M55" t="s">
        <v>24</v>
      </c>
      <c r="N55" t="str">
        <f t="shared" ref="N55" si="42">IF(R54=0,"",R54)</f>
        <v>このクリーチャーが戦場に出たとき、あなたが強襲していた場合、クリーチャー1体かプレインズウォーカー1体を対象とする。これはそれに3点のダメージを与える。</v>
      </c>
      <c r="O55" t="s">
        <v>24</v>
      </c>
      <c r="Q55" s="4" t="s">
        <v>40</v>
      </c>
      <c r="R55" s="12" t="str">
        <f>INDEX(AZ:AZ,W50+1)</f>
        <v>When this creature enters the battlefield, if you Raided, it deals 3 damage to target creature or planeswalker.</v>
      </c>
      <c r="S55" s="6" t="s">
        <v>342</v>
      </c>
      <c r="T55" s="12" t="str">
        <f>IF(X55="","",X55&amp;IF(Y55="",""," "&amp;Y55)&amp;IF(Z55="",""," "&amp;Z55)&amp;IF(AA55="",""," "&amp;AA55))</f>
        <v/>
      </c>
      <c r="U55" s="16"/>
      <c r="V55" s="17"/>
      <c r="W55" s="10" t="s">
        <v>342</v>
      </c>
      <c r="X55" s="6" t="str">
        <f>IF(ISERROR(IF(LEN(X54)&gt;1,X54,VLOOKUP(X53,$AC:$AD,2,FALSE))),"",IF(LEN(X54)&gt;1,X54,VLOOKUP(X53,$AC:$AD,2,FALSE)))</f>
        <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|英テキスト|&gt;|&gt;|&gt;|&gt;|When this creature enters the battlefield, if you Raided, it deals 3 damage to target creature or planeswalker.|</v>
      </c>
      <c r="B56" t="s">
        <v>165</v>
      </c>
      <c r="C56" t="s">
        <v>24</v>
      </c>
      <c r="D56" s="1" t="s">
        <v>26</v>
      </c>
      <c r="E56" t="s">
        <v>24</v>
      </c>
      <c r="F56" s="1" t="s">
        <v>4</v>
      </c>
      <c r="G56" t="s">
        <v>24</v>
      </c>
      <c r="H56" s="1" t="s">
        <v>4</v>
      </c>
      <c r="I56" t="s">
        <v>24</v>
      </c>
      <c r="J56" s="1" t="s">
        <v>4</v>
      </c>
      <c r="K56" t="s">
        <v>24</v>
      </c>
      <c r="L56" s="1" t="s">
        <v>4</v>
      </c>
      <c r="M56" t="s">
        <v>24</v>
      </c>
      <c r="N56" t="str">
        <f>IF(T55="","",T55&amp;"&amp;br;")&amp;IF(R55=0,"",R55)</f>
        <v>When this creature enters the battlefield, if you Raided, it deals 3 damage to target creature or planeswalker.</v>
      </c>
      <c r="O56" t="s">
        <v>24</v>
      </c>
      <c r="Q56" s="6" t="s">
        <v>41</v>
      </c>
      <c r="R56" s="12" t="str">
        <f>IF(INDEX(AS:AS,W50+1)="",0,INDEX(AS:AS,W50+1)&amp;"/"&amp;INDEX(AT:AT,W50+1))</f>
        <v>3/3</v>
      </c>
      <c r="S56" s="16"/>
      <c r="T56" s="16"/>
      <c r="U56" s="16"/>
      <c r="V56" s="17"/>
      <c r="W56" s="10"/>
      <c r="X56" s="6"/>
      <c r="Y56" s="5"/>
      <c r="Z56" s="5"/>
      <c r="AA56" s="30"/>
      <c r="BA56" s="31" t="s">
        <v>165</v>
      </c>
      <c r="BB56">
        <v>55</v>
      </c>
      <c r="BC56" t="s">
        <v>619</v>
      </c>
      <c r="BD56" t="s">
        <v>30</v>
      </c>
      <c r="BE56" t="s">
        <v>438</v>
      </c>
    </row>
    <row r="57" spans="1:57" x14ac:dyDescent="0.15">
      <c r="A57" t="str">
        <f t="shared" si="0"/>
        <v>|PT|&gt;|3/3|シールド数|&gt;||</v>
      </c>
      <c r="B57" t="s">
        <v>165</v>
      </c>
      <c r="C57" t="s">
        <v>24</v>
      </c>
      <c r="D57" t="s">
        <v>13</v>
      </c>
      <c r="E57" t="s">
        <v>24</v>
      </c>
      <c r="F57" t="s">
        <v>4</v>
      </c>
      <c r="G57" t="s">
        <v>24</v>
      </c>
      <c r="H57" t="str">
        <f t="shared" ref="H57" si="43">IF(R56=0,"",R56)</f>
        <v>3/3</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*太陽冠のハンター/Sun-Crowned Hunters</v>
      </c>
      <c r="B66" t="s">
        <v>165</v>
      </c>
      <c r="C66" t="str">
        <f t="shared" ref="C66" si="45">"*"&amp;R66&amp;"/"&amp;T66</f>
        <v>*太陽冠のハンター/Sun-Crowned Hunters</v>
      </c>
      <c r="Q66" s="6" t="s">
        <v>34</v>
      </c>
      <c r="R66" s="12" t="str">
        <f>INDEX(AI:AI,W65+1)</f>
        <v>太陽冠のハンター</v>
      </c>
      <c r="S66" s="16" t="s">
        <v>35</v>
      </c>
      <c r="T66" s="12" t="str">
        <f>INDEX(AJ:AJ,W65+1)</f>
        <v>Sun-Crowned Hunters</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赤</v>
      </c>
      <c r="S67" s="18" t="s">
        <v>46</v>
      </c>
      <c r="T67" s="12" t="str">
        <f>INDEX(AG:AG,W65+1)</f>
        <v>コモン</v>
      </c>
      <c r="U67" s="18" t="s">
        <v>36</v>
      </c>
      <c r="V67" s="12">
        <f>INDEX(AH:AH,W65+1)</f>
        <v>19</v>
      </c>
      <c r="W67" s="10"/>
      <c r="X67" s="12" t="str">
        <f>INDEX(AO:AO,W65+1)</f>
        <v>激昂：対戦相手に3点のダメージを与える。</v>
      </c>
      <c r="Y67" s="5"/>
      <c r="Z67" s="5"/>
      <c r="AA67" s="30"/>
      <c r="BA67" s="31" t="s">
        <v>165</v>
      </c>
      <c r="BB67">
        <v>66</v>
      </c>
      <c r="BC67" t="s">
        <v>630</v>
      </c>
      <c r="BD67" t="s">
        <v>30</v>
      </c>
      <c r="BE67" t="s">
        <v>448</v>
      </c>
    </row>
    <row r="68" spans="1:57" x14ac:dyDescent="0.15">
      <c r="A68" t="str">
        <f t="shared" si="0"/>
        <v>|色|赤|レアリティ|コモン|マナコスト|19|</v>
      </c>
      <c r="B68" t="s">
        <v>165</v>
      </c>
      <c r="C68" t="s">
        <v>24</v>
      </c>
      <c r="D68" s="1" t="s">
        <v>5</v>
      </c>
      <c r="E68" t="s">
        <v>24</v>
      </c>
      <c r="F68" t="str">
        <f t="shared" ref="F68:F69" si="52">IF(R67=0,"",R67)</f>
        <v>赤</v>
      </c>
      <c r="G68" t="s">
        <v>24</v>
      </c>
      <c r="H68" s="1" t="s">
        <v>6</v>
      </c>
      <c r="I68" t="s">
        <v>24</v>
      </c>
      <c r="J68" t="str">
        <f t="shared" ref="J68:J69" si="53">IF(T67=0,"",T67)</f>
        <v>コモン</v>
      </c>
      <c r="K68" t="s">
        <v>24</v>
      </c>
      <c r="L68" s="1" t="s">
        <v>8</v>
      </c>
      <c r="M68" t="s">
        <v>24</v>
      </c>
      <c r="N68">
        <f t="shared" ref="N68:N69" si="54">IF(V67=0,"",V67)</f>
        <v>19</v>
      </c>
      <c r="O68" t="s">
        <v>24</v>
      </c>
      <c r="Q68" s="6" t="s">
        <v>37</v>
      </c>
      <c r="R68" s="12" t="str">
        <f>INDEX(AK:AK,W65+1)</f>
        <v>クリーチャー</v>
      </c>
      <c r="S68" s="18" t="s">
        <v>38</v>
      </c>
      <c r="T68" s="12" t="str">
        <f>INDEX(AL:AL,W65+1)</f>
        <v>恐竜</v>
      </c>
      <c r="U68" s="12">
        <f>INDEX(AM:AM,W65+1)</f>
        <v>0</v>
      </c>
      <c r="V68" s="12">
        <f>INDEX(AN:AN,W65+1)</f>
        <v>0</v>
      </c>
      <c r="W68" s="10"/>
      <c r="X68" s="12" t="str">
        <f>INDEX(AU:AU,W65+1)</f>
        <v>激昂</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|種別|クリーチャー|サブタイプ|恐竜|||</v>
      </c>
      <c r="B69" t="s">
        <v>165</v>
      </c>
      <c r="C69" t="s">
        <v>24</v>
      </c>
      <c r="D69" s="1" t="s">
        <v>9</v>
      </c>
      <c r="E69" t="s">
        <v>24</v>
      </c>
      <c r="F69" t="str">
        <f t="shared" si="52"/>
        <v>クリーチャー</v>
      </c>
      <c r="G69" t="s">
        <v>24</v>
      </c>
      <c r="H69" s="1" t="s">
        <v>11</v>
      </c>
      <c r="I69" t="s">
        <v>24</v>
      </c>
      <c r="J69" t="str">
        <f t="shared" si="53"/>
        <v>恐竜</v>
      </c>
      <c r="K69" t="s">
        <v>24</v>
      </c>
      <c r="L69" t="str">
        <f t="shared" ref="L69" si="55">IF(U68=0,"",U68)</f>
        <v/>
      </c>
      <c r="M69" t="s">
        <v>24</v>
      </c>
      <c r="N69" t="str">
        <f t="shared" si="54"/>
        <v/>
      </c>
      <c r="O69" t="s">
        <v>24</v>
      </c>
      <c r="Q69" s="6" t="s">
        <v>39</v>
      </c>
      <c r="R69" s="12" t="str">
        <f>INDEX(AY:AY,W65+1)</f>
        <v>激昂：対戦相手に3点のダメージを与える。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|テキスト|&gt;|&gt;|&gt;|&gt;|激昂：対戦相手に3点のダメージを与える。|</v>
      </c>
      <c r="B70" t="s">
        <v>165</v>
      </c>
      <c r="C70" t="s">
        <v>24</v>
      </c>
      <c r="D70" s="1" t="s">
        <v>12</v>
      </c>
      <c r="E70" t="s">
        <v>24</v>
      </c>
      <c r="F70" s="1" t="s">
        <v>4</v>
      </c>
      <c r="G70" t="s">
        <v>24</v>
      </c>
      <c r="H70" s="1" t="s">
        <v>4</v>
      </c>
      <c r="I70" t="s">
        <v>24</v>
      </c>
      <c r="J70" s="1" t="s">
        <v>4</v>
      </c>
      <c r="K70" t="s">
        <v>24</v>
      </c>
      <c r="L70" s="1" t="s">
        <v>4</v>
      </c>
      <c r="M70" t="s">
        <v>24</v>
      </c>
      <c r="N70" t="str">
        <f t="shared" ref="N70" si="56">IF(R69=0,"",R69)</f>
        <v>激昂：対戦相手に3点のダメージを与える。</v>
      </c>
      <c r="O70" t="s">
        <v>24</v>
      </c>
      <c r="Q70" s="4" t="s">
        <v>40</v>
      </c>
      <c r="R70" s="12" t="str">
        <f>INDEX(AZ:AZ,W65+1)</f>
        <v>Enrage: Deals 3 damage to your opponent.</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|英テキスト|&gt;|&gt;|&gt;|&gt;|Enrage: Deals 3 damage to your opponent.|</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Enrage: Deals 3 damage to your opponent.</v>
      </c>
      <c r="O71" t="s">
        <v>24</v>
      </c>
      <c r="Q71" s="6" t="s">
        <v>41</v>
      </c>
      <c r="R71" s="12" t="str">
        <f>IF(INDEX(AS:AS,W65+1)="",0,INDEX(AS:AS,W65+1)&amp;"/"&amp;INDEX(AT:AT,W65+1))</f>
        <v>5/5</v>
      </c>
      <c r="S71" s="16"/>
      <c r="T71" s="16"/>
      <c r="U71" s="16"/>
      <c r="V71" s="17"/>
      <c r="W71" s="10"/>
      <c r="X71" s="6"/>
      <c r="Y71" s="5"/>
      <c r="Z71" s="5"/>
      <c r="AA71" s="30"/>
      <c r="BA71" s="31" t="s">
        <v>165</v>
      </c>
      <c r="BB71">
        <v>70</v>
      </c>
      <c r="BC71" t="s">
        <v>634</v>
      </c>
      <c r="BD71" t="s">
        <v>30</v>
      </c>
      <c r="BE71" t="s">
        <v>451</v>
      </c>
    </row>
    <row r="72" spans="1:57" x14ac:dyDescent="0.15">
      <c r="A72" t="str">
        <f t="shared" si="0"/>
        <v>|PT|&gt;|5/5|シールド数|&gt;||</v>
      </c>
      <c r="B72" t="s">
        <v>165</v>
      </c>
      <c r="C72" t="s">
        <v>24</v>
      </c>
      <c r="D72" t="s">
        <v>13</v>
      </c>
      <c r="E72" t="s">
        <v>24</v>
      </c>
      <c r="F72" t="s">
        <v>4</v>
      </c>
      <c r="G72" t="s">
        <v>24</v>
      </c>
      <c r="H72" t="str">
        <f t="shared" ref="H72" si="58">IF(R71=0,"",R71)</f>
        <v>5/5</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*猛竜の群れ/Thrash of Raptors</v>
      </c>
      <c r="B81" t="s">
        <v>165</v>
      </c>
      <c r="C81" t="str">
        <f t="shared" ref="C81" si="61">"*"&amp;R81&amp;"/"&amp;T81</f>
        <v>*猛竜の群れ/Thrash of Raptors</v>
      </c>
      <c r="Q81" s="6" t="s">
        <v>34</v>
      </c>
      <c r="R81" s="12" t="str">
        <f>INDEX(AI:AI,W80+1)</f>
        <v>猛竜の群れ</v>
      </c>
      <c r="S81" s="16" t="s">
        <v>35</v>
      </c>
      <c r="T81" s="12" t="str">
        <f>INDEX(AJ:AJ,W80+1)</f>
        <v>Thrash of Raptors</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赤</v>
      </c>
      <c r="S82" s="18" t="s">
        <v>46</v>
      </c>
      <c r="T82" s="12" t="str">
        <f>INDEX(AG:AG,W80+1)</f>
        <v>コモン</v>
      </c>
      <c r="U82" s="18" t="s">
        <v>36</v>
      </c>
      <c r="V82" s="12">
        <f>INDEX(AH:AH,W80+1)</f>
        <v>17</v>
      </c>
      <c r="W82" s="10"/>
      <c r="X82" s="12" t="str">
        <f>INDEX(AO:AO,W80+1)</f>
        <v>あなたが他の恐竜をコントロールしている間、このクリーチャーは+2/+0の修正を受けるとともにトランプルを得る。</v>
      </c>
      <c r="Y82" s="5"/>
      <c r="Z82" s="5"/>
      <c r="AA82" s="30"/>
      <c r="BA82" s="31" t="s">
        <v>165</v>
      </c>
      <c r="BB82">
        <v>81</v>
      </c>
      <c r="BC82" t="s">
        <v>645</v>
      </c>
      <c r="BD82" t="s">
        <v>30</v>
      </c>
      <c r="BE82" t="s">
        <v>462</v>
      </c>
    </row>
    <row r="83" spans="1:57" x14ac:dyDescent="0.15">
      <c r="A83" t="str">
        <f t="shared" si="60"/>
        <v>|色|赤|レアリティ|コモン|マナコスト|17|</v>
      </c>
      <c r="B83" t="s">
        <v>165</v>
      </c>
      <c r="C83" t="s">
        <v>24</v>
      </c>
      <c r="D83" s="1" t="s">
        <v>5</v>
      </c>
      <c r="E83" t="s">
        <v>24</v>
      </c>
      <c r="F83" t="str">
        <f t="shared" ref="F83:F84" si="68">IF(R82=0,"",R82)</f>
        <v>赤</v>
      </c>
      <c r="G83" t="s">
        <v>24</v>
      </c>
      <c r="H83" s="1" t="s">
        <v>6</v>
      </c>
      <c r="I83" t="s">
        <v>24</v>
      </c>
      <c r="J83" t="str">
        <f t="shared" ref="J83:J84" si="69">IF(T82=0,"",T82)</f>
        <v>コモン</v>
      </c>
      <c r="K83" t="s">
        <v>24</v>
      </c>
      <c r="L83" s="1" t="s">
        <v>8</v>
      </c>
      <c r="M83" t="s">
        <v>24</v>
      </c>
      <c r="N83">
        <f t="shared" ref="N83:N84" si="70">IF(V82=0,"",V82)</f>
        <v>17</v>
      </c>
      <c r="O83" t="s">
        <v>24</v>
      </c>
      <c r="Q83" s="6" t="s">
        <v>37</v>
      </c>
      <c r="R83" s="12" t="str">
        <f>INDEX(AK:AK,W80+1)</f>
        <v>クリーチャー</v>
      </c>
      <c r="S83" s="18" t="s">
        <v>38</v>
      </c>
      <c r="T83" s="12" t="str">
        <f>INDEX(AL:AL,W80+1)</f>
        <v>恐竜</v>
      </c>
      <c r="U83" s="12">
        <f>INDEX(AM:AM,W80+1)</f>
        <v>0</v>
      </c>
      <c r="V83" s="12">
        <f>INDEX(AN:AN,W80+1)</f>
        <v>0</v>
      </c>
      <c r="W83" s="10"/>
      <c r="X83" s="12" t="str">
        <f>INDEX(AU:AU,W80+1)</f>
        <v>あな</v>
      </c>
      <c r="Y83" s="12" t="str">
        <f>INDEX(AV:AV,W80+1)</f>
        <v/>
      </c>
      <c r="Z83" s="12" t="str">
        <f>INDEX(AW:AW,W80+1)</f>
        <v/>
      </c>
      <c r="AA83" s="12">
        <f>INDEX(AX:AX,W80+1)</f>
        <v>0</v>
      </c>
      <c r="BA83" s="31" t="s">
        <v>165</v>
      </c>
      <c r="BB83">
        <v>82</v>
      </c>
      <c r="BC83" t="s">
        <v>646</v>
      </c>
      <c r="BD83" t="s">
        <v>30</v>
      </c>
      <c r="BE83" t="s">
        <v>463</v>
      </c>
    </row>
    <row r="84" spans="1:57" x14ac:dyDescent="0.15">
      <c r="A84" t="str">
        <f t="shared" si="60"/>
        <v>|種別|クリーチャー|サブタイプ|恐竜|||</v>
      </c>
      <c r="B84" t="s">
        <v>165</v>
      </c>
      <c r="C84" t="s">
        <v>24</v>
      </c>
      <c r="D84" s="1" t="s">
        <v>9</v>
      </c>
      <c r="E84" t="s">
        <v>24</v>
      </c>
      <c r="F84" t="str">
        <f t="shared" si="68"/>
        <v>クリーチャー</v>
      </c>
      <c r="G84" t="s">
        <v>24</v>
      </c>
      <c r="H84" s="1" t="s">
        <v>11</v>
      </c>
      <c r="I84" t="s">
        <v>24</v>
      </c>
      <c r="J84" t="str">
        <f t="shared" si="69"/>
        <v>恐竜</v>
      </c>
      <c r="K84" t="s">
        <v>24</v>
      </c>
      <c r="L84" t="str">
        <f t="shared" ref="L84" si="71">IF(U83=0,"",U83)</f>
        <v/>
      </c>
      <c r="M84" t="s">
        <v>24</v>
      </c>
      <c r="N84" t="str">
        <f t="shared" si="70"/>
        <v/>
      </c>
      <c r="O84" t="s">
        <v>24</v>
      </c>
      <c r="Q84" s="6" t="s">
        <v>39</v>
      </c>
      <c r="R84" s="12" t="str">
        <f>INDEX(AY:AY,W80+1)</f>
        <v>あなたが他の恐竜をコントロールしている間、このクリーチャーは+2/+0の修正を受けるとともにトランプルを得る。</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|テキスト|&gt;|&gt;|&gt;|&gt;|あなたが他の恐竜をコントロールしている間、このクリーチャーは+2/+0の修正を受けるとともにトランプルを得る。|</v>
      </c>
      <c r="B85" t="s">
        <v>165</v>
      </c>
      <c r="C85" t="s">
        <v>24</v>
      </c>
      <c r="D85" s="1" t="s">
        <v>12</v>
      </c>
      <c r="E85" t="s">
        <v>24</v>
      </c>
      <c r="F85" s="1" t="s">
        <v>4</v>
      </c>
      <c r="G85" t="s">
        <v>24</v>
      </c>
      <c r="H85" s="1" t="s">
        <v>4</v>
      </c>
      <c r="I85" t="s">
        <v>24</v>
      </c>
      <c r="J85" s="1" t="s">
        <v>4</v>
      </c>
      <c r="K85" t="s">
        <v>24</v>
      </c>
      <c r="L85" s="1" t="s">
        <v>4</v>
      </c>
      <c r="M85" t="s">
        <v>24</v>
      </c>
      <c r="N85" t="str">
        <f t="shared" ref="N85" si="72">IF(R84=0,"",R84)</f>
        <v>あなたが他の恐竜をコントロールしている間、このクリーチャーは+2/+0の修正を受けるとともにトランプルを得る。</v>
      </c>
      <c r="O85" t="s">
        <v>24</v>
      </c>
      <c r="Q85" s="4" t="s">
        <v>40</v>
      </c>
      <c r="R85" s="12" t="str">
        <f>INDEX(AZ:AZ,W80+1)</f>
        <v>While you control another Dinosaur, this creature gets +X/+0 and has Trample.</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|英テキスト|&gt;|&gt;|&gt;|&gt;|While you control another Dinosaur, this creature gets +X/+0 and has Trample.|</v>
      </c>
      <c r="B86" t="s">
        <v>165</v>
      </c>
      <c r="C86" t="s">
        <v>24</v>
      </c>
      <c r="D86" s="1" t="s">
        <v>26</v>
      </c>
      <c r="E86" t="s">
        <v>24</v>
      </c>
      <c r="F86" s="1" t="s">
        <v>4</v>
      </c>
      <c r="G86" t="s">
        <v>24</v>
      </c>
      <c r="H86" s="1" t="s">
        <v>4</v>
      </c>
      <c r="I86" t="s">
        <v>24</v>
      </c>
      <c r="J86" s="1" t="s">
        <v>4</v>
      </c>
      <c r="K86" t="s">
        <v>24</v>
      </c>
      <c r="L86" s="1" t="s">
        <v>4</v>
      </c>
      <c r="M86" t="s">
        <v>24</v>
      </c>
      <c r="N86" t="str">
        <f>IF(T85="","",T85&amp;"&amp;br;")&amp;IF(R85=0,"",R85)</f>
        <v>While you control another Dinosaur, this creature gets +X/+0 and has Trample.</v>
      </c>
      <c r="O86" t="s">
        <v>24</v>
      </c>
      <c r="Q86" s="6" t="s">
        <v>41</v>
      </c>
      <c r="R86" s="12" t="str">
        <f>IF(INDEX(AS:AS,W80+1)="",0,INDEX(AS:AS,W80+1)&amp;"/"&amp;INDEX(AT:AT,W80+1))</f>
        <v>4/4</v>
      </c>
      <c r="S86" s="16"/>
      <c r="T86" s="16"/>
      <c r="U86" s="16"/>
      <c r="V86" s="17"/>
      <c r="W86" s="10"/>
      <c r="X86" s="6"/>
      <c r="Y86" s="5"/>
      <c r="Z86" s="5"/>
      <c r="AA86" s="30"/>
      <c r="BA86" s="31" t="s">
        <v>165</v>
      </c>
      <c r="BB86">
        <v>85</v>
      </c>
      <c r="BC86" t="s">
        <v>649</v>
      </c>
      <c r="BD86" t="s">
        <v>30</v>
      </c>
      <c r="BE86" t="s">
        <v>466</v>
      </c>
    </row>
    <row r="87" spans="1:57" x14ac:dyDescent="0.15">
      <c r="A87" t="str">
        <f t="shared" si="60"/>
        <v>|PT|&gt;|4/4|シールド数|&gt;||</v>
      </c>
      <c r="B87" t="s">
        <v>165</v>
      </c>
      <c r="C87" t="s">
        <v>24</v>
      </c>
      <c r="D87" t="s">
        <v>13</v>
      </c>
      <c r="E87" t="s">
        <v>24</v>
      </c>
      <c r="F87" t="s">
        <v>4</v>
      </c>
      <c r="G87" t="s">
        <v>24</v>
      </c>
      <c r="H87" t="str">
        <f t="shared" ref="H87" si="73">IF(R86=0,"",R86)</f>
        <v>4/4</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*ティロナーリの騎士/Tilonalli's Knight</v>
      </c>
      <c r="B96" t="s">
        <v>165</v>
      </c>
      <c r="C96" t="str">
        <f t="shared" ref="C96" si="75">"*"&amp;R96&amp;"/"&amp;T96</f>
        <v>*ティロナーリの騎士/Tilonalli's Knight</v>
      </c>
      <c r="Q96" s="6" t="s">
        <v>34</v>
      </c>
      <c r="R96" s="12" t="str">
        <f>INDEX(AI:AI,W95+1)</f>
        <v>ティロナーリの騎士</v>
      </c>
      <c r="S96" s="16" t="s">
        <v>35</v>
      </c>
      <c r="T96" s="12" t="str">
        <f>INDEX(AJ:AJ,W95+1)</f>
        <v>Tilonalli's Knight</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赤</v>
      </c>
      <c r="S97" s="18" t="s">
        <v>46</v>
      </c>
      <c r="T97" s="12" t="str">
        <f>INDEX(AG:AG,W95+1)</f>
        <v>コモン</v>
      </c>
      <c r="U97" s="18" t="s">
        <v>36</v>
      </c>
      <c r="V97" s="12">
        <f>INDEX(AH:AH,W95+1)</f>
        <v>9</v>
      </c>
      <c r="W97" s="10"/>
      <c r="X97" s="12" t="str">
        <f>INDEX(AO:AO,W95+1)</f>
        <v>このクリーチャーが攻撃するたび、あなたが恐竜をコントロールしている場合、ターン終了時まで、このクリーチャーは+1/+1の修正を受ける。</v>
      </c>
      <c r="Y97" s="5"/>
      <c r="Z97" s="5"/>
      <c r="AA97" s="30"/>
      <c r="BA97" s="31" t="s">
        <v>165</v>
      </c>
      <c r="BB97">
        <v>96</v>
      </c>
      <c r="BC97" t="s">
        <v>660</v>
      </c>
      <c r="BD97" t="s">
        <v>30</v>
      </c>
      <c r="BE97" t="s">
        <v>475</v>
      </c>
    </row>
    <row r="98" spans="1:57" x14ac:dyDescent="0.15">
      <c r="A98" t="str">
        <f t="shared" si="60"/>
        <v>|色|赤|レアリティ|コモン|マナコスト|9|</v>
      </c>
      <c r="B98" t="s">
        <v>165</v>
      </c>
      <c r="C98" t="s">
        <v>24</v>
      </c>
      <c r="D98" s="1" t="s">
        <v>5</v>
      </c>
      <c r="E98" t="s">
        <v>24</v>
      </c>
      <c r="F98" t="str">
        <f t="shared" ref="F98:F99" si="82">IF(R97=0,"",R97)</f>
        <v>赤</v>
      </c>
      <c r="G98" t="s">
        <v>24</v>
      </c>
      <c r="H98" s="1" t="s">
        <v>6</v>
      </c>
      <c r="I98" t="s">
        <v>24</v>
      </c>
      <c r="J98" t="str">
        <f t="shared" ref="J98:J99" si="83">IF(T97=0,"",T97)</f>
        <v>コモン</v>
      </c>
      <c r="K98" t="s">
        <v>24</v>
      </c>
      <c r="L98" s="1" t="s">
        <v>8</v>
      </c>
      <c r="M98" t="s">
        <v>24</v>
      </c>
      <c r="N98">
        <f t="shared" ref="N98:N99" si="84">IF(V97=0,"",V97)</f>
        <v>9</v>
      </c>
      <c r="O98" t="s">
        <v>24</v>
      </c>
      <c r="Q98" s="6" t="s">
        <v>37</v>
      </c>
      <c r="R98" s="12" t="str">
        <f>INDEX(AK:AK,W95+1)</f>
        <v>クリーチャー</v>
      </c>
      <c r="S98" s="18" t="s">
        <v>38</v>
      </c>
      <c r="T98" s="12" t="str">
        <f>INDEX(AL:AL,W95+1)</f>
        <v>人間</v>
      </c>
      <c r="U98" s="12" t="str">
        <f>INDEX(AM:AM,W95+1)</f>
        <v>騎士</v>
      </c>
      <c r="V98" s="12">
        <f>INDEX(AN:AN,W95+1)</f>
        <v>0</v>
      </c>
      <c r="W98" s="10"/>
      <c r="X98" s="12" t="str">
        <f>INDEX(AU:AU,W95+1)</f>
        <v>この</v>
      </c>
      <c r="Y98" s="12" t="str">
        <f>INDEX(AV:AV,W95+1)</f>
        <v/>
      </c>
      <c r="Z98" s="12" t="str">
        <f>INDEX(AW:AW,W95+1)</f>
        <v/>
      </c>
      <c r="AA98" s="12">
        <f>INDEX(AX:AX,W95+1)</f>
        <v>0</v>
      </c>
      <c r="BA98" s="31" t="s">
        <v>165</v>
      </c>
      <c r="BB98">
        <v>97</v>
      </c>
      <c r="BC98" t="s">
        <v>661</v>
      </c>
      <c r="BD98" t="s">
        <v>30</v>
      </c>
      <c r="BE98" t="s">
        <v>476</v>
      </c>
    </row>
    <row r="99" spans="1:57" x14ac:dyDescent="0.15">
      <c r="A99" t="str">
        <f t="shared" si="60"/>
        <v>|種別|クリーチャー|サブタイプ|人間|騎士||</v>
      </c>
      <c r="B99" t="s">
        <v>165</v>
      </c>
      <c r="C99" t="s">
        <v>24</v>
      </c>
      <c r="D99" s="1" t="s">
        <v>9</v>
      </c>
      <c r="E99" t="s">
        <v>24</v>
      </c>
      <c r="F99" t="str">
        <f t="shared" si="82"/>
        <v>クリーチャー</v>
      </c>
      <c r="G99" t="s">
        <v>24</v>
      </c>
      <c r="H99" s="1" t="s">
        <v>11</v>
      </c>
      <c r="I99" t="s">
        <v>24</v>
      </c>
      <c r="J99" t="str">
        <f t="shared" si="83"/>
        <v>人間</v>
      </c>
      <c r="K99" t="s">
        <v>24</v>
      </c>
      <c r="L99" t="str">
        <f t="shared" ref="L99" si="85">IF(U98=0,"",U98)</f>
        <v>騎士</v>
      </c>
      <c r="M99" t="s">
        <v>24</v>
      </c>
      <c r="N99" t="str">
        <f t="shared" si="84"/>
        <v/>
      </c>
      <c r="O99" t="s">
        <v>24</v>
      </c>
      <c r="Q99" s="6" t="s">
        <v>39</v>
      </c>
      <c r="R99" s="12" t="str">
        <f>INDEX(AY:AY,W95+1)</f>
        <v>このクリーチャーが攻撃するたび、あなたが恐竜をコントロールしている場合、ターン終了時まで、このクリーチャーは+1/+1の修正を受ける。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|テキスト|&gt;|&gt;|&gt;|&gt;|このクリーチャーが攻撃するたび、あなたが恐竜をコントロールしている場合、ターン終了時まで、このクリーチャーは+1/+1の修正を受ける。|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このクリーチャーが攻撃するたび、あなたが恐竜をコントロールしている場合、ターン終了時まで、このクリーチャーは+1/+1の修正を受ける。</v>
      </c>
      <c r="O100" t="s">
        <v>24</v>
      </c>
      <c r="Q100" s="4" t="s">
        <v>40</v>
      </c>
      <c r="R100" s="12" t="str">
        <f>INDEX(AZ:AZ,W95+1)</f>
        <v>Whenever this creature attacks, if you control a Dinosaur, this creature receives +1/+1 until end of turn.</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|英テキスト|&gt;|&gt;|&gt;|&gt;|Whenever this creature attacks, if you control a Dinosaur, this creature receives +1/+1 until end of turn.|</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Whenever this creature attacks, if you control a Dinosaur, this creature receives +1/+1 until end of turn.</v>
      </c>
      <c r="O101" t="s">
        <v>24</v>
      </c>
      <c r="Q101" s="6" t="s">
        <v>41</v>
      </c>
      <c r="R101" s="12" t="str">
        <f>IF(INDEX(AS:AS,W95+1)="",0,INDEX(AS:AS,W95+1)&amp;"/"&amp;INDEX(AT:AT,W95+1))</f>
        <v>3/3</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|PT|&gt;|3/3|シールド数|&gt;||</v>
      </c>
      <c r="B102" t="s">
        <v>165</v>
      </c>
      <c r="C102" t="s">
        <v>24</v>
      </c>
      <c r="D102" t="s">
        <v>13</v>
      </c>
      <c r="E102" t="s">
        <v>24</v>
      </c>
      <c r="F102" t="s">
        <v>4</v>
      </c>
      <c r="G102" t="s">
        <v>24</v>
      </c>
      <c r="H102" t="str">
        <f t="shared" ref="H102" si="88">IF(R101=0,"",R101)</f>
        <v>3/3</v>
      </c>
      <c r="I102" t="s">
        <v>24</v>
      </c>
      <c r="J102" t="s">
        <v>14</v>
      </c>
      <c r="K102" t="s">
        <v>24</v>
      </c>
      <c r="L102" t="s">
        <v>4</v>
      </c>
      <c r="M102" t="s">
        <v>24</v>
      </c>
      <c r="N102" t="str">
        <f t="shared" ref="N102" si="89">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*火炎砲発射/Firecannon Blast</v>
      </c>
      <c r="B111" t="s">
        <v>165</v>
      </c>
      <c r="C111" t="str">
        <f t="shared" ref="C111" si="90">"*"&amp;R111&amp;"/"&amp;T111</f>
        <v>*火炎砲発射/Firecannon Blast</v>
      </c>
      <c r="Q111" s="6" t="s">
        <v>34</v>
      </c>
      <c r="R111" s="12" t="str">
        <f>INDEX(AI:AI,W110+1)</f>
        <v>火炎砲発射</v>
      </c>
      <c r="S111" s="16" t="s">
        <v>35</v>
      </c>
      <c r="T111" s="12" t="str">
        <f>INDEX(AJ:AJ,W110+1)</f>
        <v>Firecannon Blast</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赤</v>
      </c>
      <c r="S112" s="18" t="s">
        <v>46</v>
      </c>
      <c r="T112" s="12" t="str">
        <f>INDEX(AG:AG,W110+1)</f>
        <v>コモン</v>
      </c>
      <c r="U112" s="18" t="s">
        <v>36</v>
      </c>
      <c r="V112" s="12">
        <f>INDEX(AH:AH,W110+1)</f>
        <v>11</v>
      </c>
      <c r="W112" s="10"/>
      <c r="X112" s="12" t="str">
        <f>INDEX(AO:AO,W110+1)</f>
        <v>クリーチャー1体を対象とし、それに3点のダメージを与える。あなたが強襲していた場合、代わりに6点のダメージを与える。</v>
      </c>
      <c r="Y112" s="5"/>
      <c r="Z112" s="5"/>
      <c r="AA112" s="30"/>
      <c r="BA112" s="31" t="s">
        <v>165</v>
      </c>
      <c r="BB112">
        <v>111</v>
      </c>
      <c r="BC112" t="s">
        <v>675</v>
      </c>
      <c r="BD112" t="s">
        <v>30</v>
      </c>
      <c r="BE112" t="s">
        <v>488</v>
      </c>
    </row>
    <row r="113" spans="1:57" x14ac:dyDescent="0.15">
      <c r="A113" t="str">
        <f t="shared" si="60"/>
        <v>|色|赤|レアリティ|コモン|マナコスト|11|</v>
      </c>
      <c r="B113" t="s">
        <v>165</v>
      </c>
      <c r="C113" t="s">
        <v>24</v>
      </c>
      <c r="D113" s="1" t="s">
        <v>5</v>
      </c>
      <c r="E113" t="s">
        <v>24</v>
      </c>
      <c r="F113" t="str">
        <f t="shared" ref="F113:F114" si="97">IF(R112=0,"",R112)</f>
        <v>赤</v>
      </c>
      <c r="G113" t="s">
        <v>24</v>
      </c>
      <c r="H113" s="1" t="s">
        <v>6</v>
      </c>
      <c r="I113" t="s">
        <v>24</v>
      </c>
      <c r="J113" t="str">
        <f t="shared" ref="J113:J114" si="98">IF(T112=0,"",T112)</f>
        <v>コモン</v>
      </c>
      <c r="K113" t="s">
        <v>24</v>
      </c>
      <c r="L113" s="1" t="s">
        <v>8</v>
      </c>
      <c r="M113" t="s">
        <v>24</v>
      </c>
      <c r="N113">
        <f t="shared" ref="N113:N114" si="99">IF(V112=0,"",V112)</f>
        <v>11</v>
      </c>
      <c r="O113" t="s">
        <v>24</v>
      </c>
      <c r="Q113" s="6" t="s">
        <v>37</v>
      </c>
      <c r="R113" s="12" t="str">
        <f>INDEX(AK:AK,W110+1)</f>
        <v>呪文</v>
      </c>
      <c r="S113" s="18" t="s">
        <v>38</v>
      </c>
      <c r="T113" s="12">
        <f>INDEX(AL:AL,W110+1)</f>
        <v>0</v>
      </c>
      <c r="U113" s="12">
        <f>INDEX(AM:AM,W110+1)</f>
        <v>0</v>
      </c>
      <c r="V113" s="12">
        <f>INDEX(AN:AN,W110+1)</f>
        <v>0</v>
      </c>
      <c r="W113" s="10"/>
      <c r="X113" s="12" t="str">
        <f>INDEX(AU:AU,W110+1)</f>
        <v>クリ</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|種別|呪文|サブタイプ||||</v>
      </c>
      <c r="B114" t="s">
        <v>165</v>
      </c>
      <c r="C114" t="s">
        <v>24</v>
      </c>
      <c r="D114" s="1" t="s">
        <v>9</v>
      </c>
      <c r="E114" t="s">
        <v>24</v>
      </c>
      <c r="F114" t="str">
        <f t="shared" si="97"/>
        <v>呪文</v>
      </c>
      <c r="G114" t="s">
        <v>24</v>
      </c>
      <c r="H114" s="1" t="s">
        <v>11</v>
      </c>
      <c r="I114" t="s">
        <v>24</v>
      </c>
      <c r="J114" t="str">
        <f t="shared" si="98"/>
        <v/>
      </c>
      <c r="K114" t="s">
        <v>24</v>
      </c>
      <c r="L114" t="str">
        <f t="shared" ref="L114" si="100">IF(U113=0,"",U113)</f>
        <v/>
      </c>
      <c r="M114" t="s">
        <v>24</v>
      </c>
      <c r="N114" t="str">
        <f t="shared" si="99"/>
        <v/>
      </c>
      <c r="O114" t="s">
        <v>24</v>
      </c>
      <c r="Q114" s="6" t="s">
        <v>39</v>
      </c>
      <c r="R114" s="12" t="str">
        <f>INDEX(AY:AY,W110+1)</f>
        <v>クリーチャー1体を対象とし、それに3点のダメージを与える。あなたが強襲していた場合、代わりに6点のダメージを与える。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|テキスト|&gt;|&gt;|&gt;|&gt;|クリーチャー1体を対象とし、それに3点のダメージを与える。あなたが強襲していた場合、代わりに6点のダメージを与える。|</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クリーチャー1体を対象とし、それに3点のダメージを与える。あなたが強襲していた場合、代わりに6点のダメージを与える。</v>
      </c>
      <c r="O115" t="s">
        <v>24</v>
      </c>
      <c r="Q115" s="4" t="s">
        <v>40</v>
      </c>
      <c r="R115" s="12" t="str">
        <f>INDEX(AZ:AZ,W110+1)</f>
        <v>Deals 3 damage to target creature. If you Raided, deals 6 damage instead.</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|英テキスト|&gt;|&gt;|&gt;|&gt;|Deals 3 damage to target creature. If you Raided, deals 6 damage instead.|</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Deals 3 damage to target creature. If you Raided, deals 6 damage instead.</v>
      </c>
      <c r="O116" t="s">
        <v>24</v>
      </c>
      <c r="Q116" s="6" t="s">
        <v>41</v>
      </c>
      <c r="R116" s="12">
        <f>IF(INDEX(AS:AS,W110+1)="",0,INDEX(AS:AS,W110+1)&amp;"/"&amp;INDEX(AT:AT,W110+1))</f>
        <v>0</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|PT|&gt;||シールド数|&gt;||</v>
      </c>
      <c r="B117" t="s">
        <v>165</v>
      </c>
      <c r="C117" t="s">
        <v>24</v>
      </c>
      <c r="D117" t="s">
        <v>13</v>
      </c>
      <c r="E117" t="s">
        <v>24</v>
      </c>
      <c r="F117" t="s">
        <v>4</v>
      </c>
      <c r="G117" t="s">
        <v>24</v>
      </c>
      <c r="H117" t="str">
        <f t="shared" ref="H117" si="103">IF(R116=0,"",R116)</f>
        <v/>
      </c>
      <c r="I117" t="s">
        <v>24</v>
      </c>
      <c r="J117" t="s">
        <v>14</v>
      </c>
      <c r="K117" t="s">
        <v>24</v>
      </c>
      <c r="L117" t="s">
        <v>4</v>
      </c>
      <c r="M117" t="s">
        <v>24</v>
      </c>
      <c r="N117" t="str">
        <f t="shared" ref="N117" si="104">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*苛立ち/Rile</v>
      </c>
      <c r="B126" t="s">
        <v>165</v>
      </c>
      <c r="C126" t="str">
        <f t="shared" ref="C126" si="105">"*"&amp;R126&amp;"/"&amp;T126</f>
        <v>*苛立ち/Rile</v>
      </c>
      <c r="Q126" s="6" t="s">
        <v>34</v>
      </c>
      <c r="R126" s="12" t="str">
        <f>INDEX(AI:AI,W125+1)</f>
        <v>苛立ち</v>
      </c>
      <c r="S126" s="16" t="s">
        <v>35</v>
      </c>
      <c r="T126" s="12" t="str">
        <f>INDEX(AJ:AJ,W125+1)</f>
        <v>Rile</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赤</v>
      </c>
      <c r="S127" s="18" t="s">
        <v>46</v>
      </c>
      <c r="T127" s="12" t="str">
        <f>INDEX(AG:AG,W125+1)</f>
        <v>コモン</v>
      </c>
      <c r="U127" s="18" t="s">
        <v>36</v>
      </c>
      <c r="V127" s="12">
        <f>INDEX(AH:AH,W125+1)</f>
        <v>6</v>
      </c>
      <c r="W127" s="10"/>
      <c r="X127" s="12" t="str">
        <f>INDEX(AO:AO,W125+1)</f>
        <v>あなたがコントロールするクリーチャー1体を対象とし、それに1点のダメージを与える。</v>
      </c>
      <c r="Y127" s="5"/>
      <c r="Z127" s="5"/>
      <c r="AA127" s="30"/>
      <c r="BA127" s="31" t="s">
        <v>165</v>
      </c>
      <c r="BB127">
        <v>126</v>
      </c>
      <c r="BC127" t="s">
        <v>690</v>
      </c>
      <c r="BD127" t="s">
        <v>30</v>
      </c>
      <c r="BE127" t="s">
        <v>502</v>
      </c>
    </row>
    <row r="128" spans="1:57" x14ac:dyDescent="0.15">
      <c r="A128" t="str">
        <f>CONCATENATE(C128,D128,E128,F128,G128,H128,I128,J128,K128,L128,M128,N128,O128,P128)</f>
        <v>|色|赤|レアリティ|コモン|マナコスト|6|</v>
      </c>
      <c r="B128" t="s">
        <v>165</v>
      </c>
      <c r="C128" t="s">
        <v>24</v>
      </c>
      <c r="D128" s="1" t="s">
        <v>5</v>
      </c>
      <c r="E128" t="s">
        <v>24</v>
      </c>
      <c r="F128" t="str">
        <f t="shared" ref="F128:F129" si="112">IF(R127=0,"",R127)</f>
        <v>赤</v>
      </c>
      <c r="G128" t="s">
        <v>24</v>
      </c>
      <c r="H128" s="1" t="s">
        <v>6</v>
      </c>
      <c r="I128" t="s">
        <v>24</v>
      </c>
      <c r="J128" t="str">
        <f t="shared" ref="J128:J129" si="113">IF(T127=0,"",T127)</f>
        <v>コモン</v>
      </c>
      <c r="K128" t="s">
        <v>24</v>
      </c>
      <c r="L128" s="1" t="s">
        <v>8</v>
      </c>
      <c r="M128" t="s">
        <v>24</v>
      </c>
      <c r="N128">
        <f t="shared" ref="N128:N129" si="114">IF(V127=0,"",V127)</f>
        <v>6</v>
      </c>
      <c r="O128" t="s">
        <v>24</v>
      </c>
      <c r="Q128" s="6" t="s">
        <v>37</v>
      </c>
      <c r="R128" s="12" t="str">
        <f>INDEX(AK:AK,W125+1)</f>
        <v>呪文</v>
      </c>
      <c r="S128" s="18" t="s">
        <v>38</v>
      </c>
      <c r="T128" s="12">
        <f>INDEX(AL:AL,W125+1)</f>
        <v>0</v>
      </c>
      <c r="U128" s="12">
        <f>INDEX(AM:AM,W125+1)</f>
        <v>0</v>
      </c>
      <c r="V128" s="12">
        <f>INDEX(AN:AN,W125+1)</f>
        <v>0</v>
      </c>
      <c r="W128" s="10"/>
      <c r="X128" s="12" t="str">
        <f>INDEX(AU:AU,W125+1)</f>
        <v>あな</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|種別|呪文|サブタイプ||||</v>
      </c>
      <c r="B129" t="s">
        <v>165</v>
      </c>
      <c r="C129" t="s">
        <v>24</v>
      </c>
      <c r="D129" s="1" t="s">
        <v>9</v>
      </c>
      <c r="E129" t="s">
        <v>24</v>
      </c>
      <c r="F129" t="str">
        <f t="shared" si="112"/>
        <v>呪文</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あなたがコントロールするクリーチャー1体を対象とし、それに1点のダメージを与える。&amp;br;ターン終了時まで、そのクリーチャーはトランプルを得る。カードを1枚引く。</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|テキスト|&gt;|&gt;|&gt;|&gt;|あなたがコントロールするクリーチャー1体を対象とし、それに1点のダメージを与える。&amp;br;ターン終了時まで、そのクリーチャーはトランプルを得る。カードを1枚引く。|</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あなたがコントロールするクリーチャー1体を対象とし、それに1点のダメージを与える。&amp;br;ターン終了時まで、そのクリーチャーはトランプルを得る。カードを1枚引く。</v>
      </c>
      <c r="O130" t="s">
        <v>24</v>
      </c>
      <c r="Q130" s="4" t="s">
        <v>40</v>
      </c>
      <c r="R130" s="12" t="str">
        <f>INDEX(AZ:AZ,W125+1)</f>
        <v>Deals 1 damage to target creature you control. That creature gains Trample until end of turn. Draw a card.</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|英テキスト|&gt;|&gt;|&gt;|&gt;|Deals 1 damage to target creature you control. That creature gains Trample until end of turn. Draw a card.|</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Deals 1 damage to target creature you control. That creature gains Trample until end of turn. Draw a card.</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v>
      </c>
      <c r="B132" t="s">
        <v>165</v>
      </c>
      <c r="C132" t="s">
        <v>24</v>
      </c>
      <c r="D132" t="s">
        <v>13</v>
      </c>
      <c r="E132" t="s">
        <v>24</v>
      </c>
      <c r="F132" t="s">
        <v>4</v>
      </c>
      <c r="G132" t="s">
        <v>24</v>
      </c>
      <c r="H132" t="str">
        <f t="shared" ref="H132" si="118">IF(R131=0,"",R131)</f>
        <v/>
      </c>
      <c r="I132" t="s">
        <v>24</v>
      </c>
      <c r="J132" t="s">
        <v>14</v>
      </c>
      <c r="K132" t="s">
        <v>24</v>
      </c>
      <c r="L132" t="s">
        <v>4</v>
      </c>
      <c r="M132" t="s">
        <v>24</v>
      </c>
      <c r="N132" t="str">
        <f t="shared" ref="N132" si="119">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*向こう見ず/Swashbuckling</v>
      </c>
      <c r="B141" t="s">
        <v>165</v>
      </c>
      <c r="C141" t="str">
        <f t="shared" ref="C141" si="121">"*"&amp;R141&amp;"/"&amp;T141</f>
        <v>*向こう見ず/Swashbuckling</v>
      </c>
      <c r="Q141" s="6" t="s">
        <v>34</v>
      </c>
      <c r="R141" s="12" t="str">
        <f>INDEX(AI:AI,W140+1)</f>
        <v>向こう見ず</v>
      </c>
      <c r="S141" s="16" t="s">
        <v>35</v>
      </c>
      <c r="T141" s="12" t="str">
        <f>INDEX(AJ:AJ,W140+1)</f>
        <v>Swashbuckling</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赤</v>
      </c>
      <c r="S142" s="18" t="s">
        <v>46</v>
      </c>
      <c r="T142" s="12" t="str">
        <f>INDEX(AG:AG,W140+1)</f>
        <v>コモン</v>
      </c>
      <c r="U142" s="18" t="s">
        <v>36</v>
      </c>
      <c r="V142" s="12">
        <f>INDEX(AH:AH,W140+1)</f>
        <v>10</v>
      </c>
      <c r="W142" s="10"/>
      <c r="X142" s="12" t="str">
        <f>INDEX(AO:AO,W140+1)</f>
        <v>クリーチャー1体を対象とする。それは速攻を得るとともに+2/+2の修正を受ける。</v>
      </c>
      <c r="Y142" s="5"/>
      <c r="Z142" s="5"/>
      <c r="AA142" s="30"/>
      <c r="BA142" s="31" t="s">
        <v>165</v>
      </c>
      <c r="BB142">
        <v>141</v>
      </c>
      <c r="BC142" t="s">
        <v>705</v>
      </c>
      <c r="BD142" t="s">
        <v>30</v>
      </c>
      <c r="BE142" t="s">
        <v>515</v>
      </c>
    </row>
    <row r="143" spans="1:57" x14ac:dyDescent="0.15">
      <c r="A143" t="str">
        <f>CONCATENATE(C143,D143,E143,F143,G143,H143,I143,J143,K143,L143,M143,N143,O143,P143)</f>
        <v>|色|赤|レアリティ|コモン|マナコスト|10|</v>
      </c>
      <c r="B143" t="s">
        <v>165</v>
      </c>
      <c r="C143" t="s">
        <v>24</v>
      </c>
      <c r="D143" s="1" t="s">
        <v>5</v>
      </c>
      <c r="E143" t="s">
        <v>24</v>
      </c>
      <c r="F143" t="str">
        <f t="shared" ref="F143:F144" si="128">IF(R142=0,"",R142)</f>
        <v>赤</v>
      </c>
      <c r="G143" t="s">
        <v>24</v>
      </c>
      <c r="H143" s="1" t="s">
        <v>6</v>
      </c>
      <c r="I143" t="s">
        <v>24</v>
      </c>
      <c r="J143" t="str">
        <f t="shared" ref="J143:J144" si="129">IF(T142=0,"",T142)</f>
        <v>コモン</v>
      </c>
      <c r="K143" t="s">
        <v>24</v>
      </c>
      <c r="L143" s="1" t="s">
        <v>8</v>
      </c>
      <c r="M143" t="s">
        <v>24</v>
      </c>
      <c r="N143">
        <f t="shared" ref="N143:N144" si="130">IF(V142=0,"",V142)</f>
        <v>10</v>
      </c>
      <c r="O143" t="s">
        <v>24</v>
      </c>
      <c r="Q143" s="6" t="s">
        <v>37</v>
      </c>
      <c r="R143" s="12" t="str">
        <f>INDEX(AK:AK,W140+1)</f>
        <v>呪文</v>
      </c>
      <c r="S143" s="18" t="s">
        <v>38</v>
      </c>
      <c r="T143" s="12" t="str">
        <f>INDEX(AL:AL,W140+1)</f>
        <v>オーラ</v>
      </c>
      <c r="U143" s="12">
        <f>INDEX(AM:AM,W140+1)</f>
        <v>0</v>
      </c>
      <c r="V143" s="12">
        <f>INDEX(AN:AN,W140+1)</f>
        <v>0</v>
      </c>
      <c r="W143" s="10"/>
      <c r="X143" s="12" t="str">
        <f>INDEX(AU:AU,W140+1)</f>
        <v>クリ</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|種別|呪文|サブタイプ|オーラ|||</v>
      </c>
      <c r="B144" t="s">
        <v>165</v>
      </c>
      <c r="C144" t="s">
        <v>24</v>
      </c>
      <c r="D144" s="1" t="s">
        <v>9</v>
      </c>
      <c r="E144" t="s">
        <v>24</v>
      </c>
      <c r="F144" t="str">
        <f t="shared" si="128"/>
        <v>呪文</v>
      </c>
      <c r="G144" t="s">
        <v>24</v>
      </c>
      <c r="H144" s="1" t="s">
        <v>11</v>
      </c>
      <c r="I144" t="s">
        <v>24</v>
      </c>
      <c r="J144" t="str">
        <f t="shared" si="129"/>
        <v>オーラ</v>
      </c>
      <c r="K144" t="s">
        <v>24</v>
      </c>
      <c r="L144" t="str">
        <f t="shared" ref="L144" si="131">IF(U143=0,"",U143)</f>
        <v/>
      </c>
      <c r="M144" t="s">
        <v>24</v>
      </c>
      <c r="N144" t="str">
        <f t="shared" si="130"/>
        <v/>
      </c>
      <c r="O144" t="s">
        <v>24</v>
      </c>
      <c r="Q144" s="6" t="s">
        <v>39</v>
      </c>
      <c r="R144" s="12" t="str">
        <f>INDEX(AY:AY,W140+1)</f>
        <v>クリーチャー1体を対象とする。それは速攻を得るとともに+2/+2の修正を受ける。</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|テキスト|&gt;|&gt;|&gt;|&gt;|クリーチャー1体を対象とする。それは速攻を得るとともに+2/+2の修正を受ける。|</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クリーチャー1体を対象とする。それは速攻を得るとともに+2/+2の修正を受ける。</v>
      </c>
      <c r="O145" t="s">
        <v>24</v>
      </c>
      <c r="Q145" s="4" t="s">
        <v>40</v>
      </c>
      <c r="R145" s="12" t="str">
        <f>INDEX(AZ:AZ,W140+1)</f>
        <v>Target creature gains Haste and gets +2/+2.</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|英テキスト|&gt;|&gt;|&gt;|&gt;|Target creature gains Haste and gets +2/+2.|</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Target creature gains Haste and gets +2/+2.</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v>
      </c>
      <c r="B147" t="s">
        <v>165</v>
      </c>
      <c r="C147" t="s">
        <v>24</v>
      </c>
      <c r="D147" t="s">
        <v>13</v>
      </c>
      <c r="E147" t="s">
        <v>24</v>
      </c>
      <c r="F147" t="s">
        <v>4</v>
      </c>
      <c r="G147" t="s">
        <v>24</v>
      </c>
      <c r="H147" t="str">
        <f t="shared" ref="H147" si="134">IF(R146=0,"",R146)</f>
        <v/>
      </c>
      <c r="I147" t="s">
        <v>24</v>
      </c>
      <c r="J147" t="s">
        <v>14</v>
      </c>
      <c r="K147" t="s">
        <v>24</v>
      </c>
      <c r="L147" t="s">
        <v>4</v>
      </c>
      <c r="M147" t="s">
        <v>24</v>
      </c>
      <c r="N147" t="str">
        <f t="shared" ref="N147" si="135">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*決別の砲撃/Unfriendly Fire</v>
      </c>
      <c r="B156" t="s">
        <v>165</v>
      </c>
      <c r="C156" t="str">
        <f t="shared" ref="C156" si="137">"*"&amp;R156&amp;"/"&amp;T156</f>
        <v>*決別の砲撃/Unfriendly Fire</v>
      </c>
      <c r="Q156" s="6" t="s">
        <v>34</v>
      </c>
      <c r="R156" s="12" t="str">
        <f>INDEX(AI:AI,W155+1)</f>
        <v>決別の砲撃</v>
      </c>
      <c r="S156" s="16" t="s">
        <v>35</v>
      </c>
      <c r="T156" s="12" t="str">
        <f>INDEX(AJ:AJ,W155+1)</f>
        <v>Unfriendly Fire</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赤</v>
      </c>
      <c r="S157" s="18" t="s">
        <v>46</v>
      </c>
      <c r="T157" s="12" t="str">
        <f>INDEX(AG:AG,W155+1)</f>
        <v>コモン</v>
      </c>
      <c r="U157" s="18" t="s">
        <v>36</v>
      </c>
      <c r="V157" s="12">
        <f>INDEX(AH:AH,W155+1)</f>
        <v>9</v>
      </c>
      <c r="W157" s="10"/>
      <c r="X157" s="12" t="str">
        <f>INDEX(AO:AO,W155+1)</f>
        <v>クリーチャー1体かプレインズウォーカー1体を対象とし、それに4点のダメージを与える。</v>
      </c>
      <c r="Y157" s="5"/>
      <c r="Z157" s="5"/>
      <c r="AA157" s="30"/>
      <c r="BA157" s="31" t="s">
        <v>165</v>
      </c>
      <c r="BB157">
        <v>156</v>
      </c>
      <c r="BC157" t="s">
        <v>720</v>
      </c>
      <c r="BE157" t="s">
        <v>530</v>
      </c>
    </row>
    <row r="158" spans="1:57" x14ac:dyDescent="0.15">
      <c r="A158" t="str">
        <f>CONCATENATE(C158,D158,E158,F158,G158,H158,I158,J158,K158,L158,M158,N158,O158,P158)</f>
        <v>|色|赤|レアリティ|コモン|マナコスト|9|</v>
      </c>
      <c r="B158" t="s">
        <v>165</v>
      </c>
      <c r="C158" t="s">
        <v>24</v>
      </c>
      <c r="D158" s="1" t="s">
        <v>5</v>
      </c>
      <c r="E158" t="s">
        <v>24</v>
      </c>
      <c r="F158" t="str">
        <f t="shared" ref="F158:F159" si="144">IF(R157=0,"",R157)</f>
        <v>赤</v>
      </c>
      <c r="G158" t="s">
        <v>24</v>
      </c>
      <c r="H158" s="1" t="s">
        <v>6</v>
      </c>
      <c r="I158" t="s">
        <v>24</v>
      </c>
      <c r="J158" t="str">
        <f t="shared" ref="J158:J159" si="145">IF(T157=0,"",T157)</f>
        <v>コモン</v>
      </c>
      <c r="K158" t="s">
        <v>24</v>
      </c>
      <c r="L158" s="1" t="s">
        <v>8</v>
      </c>
      <c r="M158" t="s">
        <v>24</v>
      </c>
      <c r="N158">
        <f t="shared" ref="N158:N159" si="146">IF(V157=0,"",V157)</f>
        <v>9</v>
      </c>
      <c r="O158" t="s">
        <v>24</v>
      </c>
      <c r="Q158" s="6" t="s">
        <v>37</v>
      </c>
      <c r="R158" s="12" t="str">
        <f>INDEX(AK:AK,W155+1)</f>
        <v>呪文</v>
      </c>
      <c r="S158" s="18" t="s">
        <v>38</v>
      </c>
      <c r="T158" s="12">
        <f>INDEX(AL:AL,W155+1)</f>
        <v>0</v>
      </c>
      <c r="U158" s="12">
        <f>INDEX(AM:AM,W155+1)</f>
        <v>0</v>
      </c>
      <c r="V158" s="12">
        <f>INDEX(AN:AN,W155+1)</f>
        <v>0</v>
      </c>
      <c r="W158" s="10"/>
      <c r="X158" s="12" t="str">
        <f>INDEX(AU:AU,W155+1)</f>
        <v>クリ</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|種別|呪文|サブタイプ||||</v>
      </c>
      <c r="B159" t="s">
        <v>165</v>
      </c>
      <c r="C159" t="s">
        <v>24</v>
      </c>
      <c r="D159" s="1" t="s">
        <v>9</v>
      </c>
      <c r="E159" t="s">
        <v>24</v>
      </c>
      <c r="F159" t="str">
        <f t="shared" si="144"/>
        <v>呪文</v>
      </c>
      <c r="G159" t="s">
        <v>24</v>
      </c>
      <c r="H159" s="1" t="s">
        <v>11</v>
      </c>
      <c r="I159" t="s">
        <v>24</v>
      </c>
      <c r="J159" t="str">
        <f t="shared" si="145"/>
        <v/>
      </c>
      <c r="K159" t="s">
        <v>24</v>
      </c>
      <c r="L159" t="str">
        <f t="shared" ref="L159" si="147">IF(U158=0,"",U158)</f>
        <v/>
      </c>
      <c r="M159" t="s">
        <v>24</v>
      </c>
      <c r="N159" t="str">
        <f t="shared" si="146"/>
        <v/>
      </c>
      <c r="O159" t="s">
        <v>24</v>
      </c>
      <c r="Q159" s="6" t="s">
        <v>39</v>
      </c>
      <c r="R159" s="12" t="str">
        <f>INDEX(AY:AY,W155+1)</f>
        <v>クリーチャー1体かプレインズウォーカー1体を対象とし、それに4点のダメージを与える。</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|テキスト|&gt;|&gt;|&gt;|&gt;|クリーチャー1体かプレインズウォーカー1体を対象とし、それに4点のダメージを与える。|</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クリーチャー1体かプレインズウォーカー1体を対象とし、それに4点のダメージを与える。</v>
      </c>
      <c r="O160" t="s">
        <v>24</v>
      </c>
      <c r="Q160" s="4" t="s">
        <v>40</v>
      </c>
      <c r="R160" s="12" t="str">
        <f>INDEX(AZ:AZ,W155+1)</f>
        <v>Deals 4 damage to target creature or planeswalker.</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|英テキスト|&gt;|&gt;|&gt;|&gt;|Deals 4 damage to target creature or planeswalker.|</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Deals 4 damage to target creature or planeswalker.</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v>
      </c>
      <c r="B162" t="s">
        <v>165</v>
      </c>
      <c r="C162" t="s">
        <v>24</v>
      </c>
      <c r="D162" t="s">
        <v>13</v>
      </c>
      <c r="E162" t="s">
        <v>24</v>
      </c>
      <c r="F162" t="s">
        <v>4</v>
      </c>
      <c r="G162" t="s">
        <v>24</v>
      </c>
      <c r="H162" t="str">
        <f t="shared" ref="H162" si="150">IF(R161=0,"",R161)</f>
        <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*突進するモンストロサウルス/Charging Monstrosaur</v>
      </c>
      <c r="B171" t="s">
        <v>165</v>
      </c>
      <c r="C171" t="str">
        <f t="shared" ref="C171" si="153">"*"&amp;R171&amp;"/"&amp;T171</f>
        <v>*突進するモンストロサウルス/Charging Monstrosaur</v>
      </c>
      <c r="Q171" s="6" t="s">
        <v>34</v>
      </c>
      <c r="R171" s="12" t="str">
        <f>INDEX(AI:AI,W170+1)</f>
        <v>突進するモンストロサウルス</v>
      </c>
      <c r="S171" s="16" t="s">
        <v>35</v>
      </c>
      <c r="T171" s="12" t="str">
        <f>INDEX(AJ:AJ,W170+1)</f>
        <v>Charging Monstrosaur</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赤</v>
      </c>
      <c r="S172" s="18" t="s">
        <v>46</v>
      </c>
      <c r="T172" s="12" t="str">
        <f>INDEX(AG:AG,W170+1)</f>
        <v>アンコモン</v>
      </c>
      <c r="U172" s="18" t="s">
        <v>36</v>
      </c>
      <c r="V172" s="12">
        <f>INDEX(AH:AH,W170+1)</f>
        <v>17</v>
      </c>
      <c r="W172" s="10"/>
      <c r="X172" s="12" t="str">
        <f>INDEX(AO:AO,W170+1)</f>
        <v xml:space="preserve">トランプル 速攻 </v>
      </c>
      <c r="Y172" s="5"/>
      <c r="Z172" s="5"/>
      <c r="AA172" s="30"/>
      <c r="BA172" s="31" t="s">
        <v>165</v>
      </c>
      <c r="BB172">
        <v>171</v>
      </c>
      <c r="BC172" t="s">
        <v>735</v>
      </c>
      <c r="BE172" t="s">
        <v>544</v>
      </c>
    </row>
    <row r="173" spans="1:57" x14ac:dyDescent="0.15">
      <c r="A173" t="str">
        <f>CONCATENATE(C173,D173,E173,F173,G173,H173,I173,J173,K173,L173,M173,N173,O173,P173)</f>
        <v>|色|赤|レアリティ|アンコモン|マナコスト|17|</v>
      </c>
      <c r="B173" t="s">
        <v>165</v>
      </c>
      <c r="C173" t="s">
        <v>24</v>
      </c>
      <c r="D173" s="1" t="s">
        <v>5</v>
      </c>
      <c r="E173" t="s">
        <v>24</v>
      </c>
      <c r="F173" t="str">
        <f t="shared" ref="F173:F174" si="160">IF(R172=0,"",R172)</f>
        <v>赤</v>
      </c>
      <c r="G173" t="s">
        <v>24</v>
      </c>
      <c r="H173" s="1" t="s">
        <v>6</v>
      </c>
      <c r="I173" t="s">
        <v>24</v>
      </c>
      <c r="J173" t="str">
        <f t="shared" ref="J173:J174" si="161">IF(T172=0,"",T172)</f>
        <v>アンコモン</v>
      </c>
      <c r="K173" t="s">
        <v>24</v>
      </c>
      <c r="L173" s="1" t="s">
        <v>8</v>
      </c>
      <c r="M173" t="s">
        <v>24</v>
      </c>
      <c r="N173">
        <f t="shared" ref="N173:N174" si="162">IF(V172=0,"",V172)</f>
        <v>17</v>
      </c>
      <c r="O173" t="s">
        <v>24</v>
      </c>
      <c r="Q173" s="6" t="s">
        <v>37</v>
      </c>
      <c r="R173" s="12" t="str">
        <f>INDEX(AK:AK,W170+1)</f>
        <v>クリーチャー</v>
      </c>
      <c r="S173" s="18" t="s">
        <v>38</v>
      </c>
      <c r="T173" s="12" t="str">
        <f>INDEX(AL:AL,W170+1)</f>
        <v>恐竜</v>
      </c>
      <c r="U173" s="12">
        <f>INDEX(AM:AM,W170+1)</f>
        <v>0</v>
      </c>
      <c r="V173" s="12">
        <f>INDEX(AN:AN,W170+1)</f>
        <v>0</v>
      </c>
      <c r="W173" s="10"/>
      <c r="X173" s="12" t="str">
        <f>INDEX(AU:AU,W170+1)</f>
        <v>トラ</v>
      </c>
      <c r="Y173" s="12" t="str">
        <f>INDEX(AV:AV,W170+1)</f>
        <v>速攻</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|種別|クリーチャー|サブタイプ|恐竜|||</v>
      </c>
      <c r="B174" t="s">
        <v>165</v>
      </c>
      <c r="C174" t="s">
        <v>24</v>
      </c>
      <c r="D174" s="1" t="s">
        <v>9</v>
      </c>
      <c r="E174" t="s">
        <v>24</v>
      </c>
      <c r="F174" t="str">
        <f t="shared" si="160"/>
        <v>クリーチャー</v>
      </c>
      <c r="G174" t="s">
        <v>24</v>
      </c>
      <c r="H174" s="1" t="s">
        <v>11</v>
      </c>
      <c r="I174" t="s">
        <v>24</v>
      </c>
      <c r="J174" t="str">
        <f t="shared" si="161"/>
        <v>恐竜</v>
      </c>
      <c r="K174" t="s">
        <v>24</v>
      </c>
      <c r="L174" t="str">
        <f t="shared" ref="L174" si="163">IF(U173=0,"",U173)</f>
        <v/>
      </c>
      <c r="M174" t="s">
        <v>24</v>
      </c>
      <c r="N174" t="str">
        <f t="shared" si="162"/>
        <v/>
      </c>
      <c r="O174" t="s">
        <v>24</v>
      </c>
      <c r="Q174" s="6" t="s">
        <v>39</v>
      </c>
      <c r="R174" s="12" t="str">
        <f>INDEX(AY:AY,W170+1)</f>
        <v xml:space="preserve">トランプル 速攻 </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|テキスト|&gt;|&gt;|&gt;|&gt;|トランプル 速攻 |</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 xml:space="preserve">トランプル 速攻 </v>
      </c>
      <c r="O175" t="s">
        <v>24</v>
      </c>
      <c r="Q175" s="4" t="s">
        <v>40</v>
      </c>
      <c r="R175" s="12" t="str">
        <f>INDEX(AZ:AZ,W170+1)</f>
        <v/>
      </c>
      <c r="S175" s="16" t="s">
        <v>51</v>
      </c>
      <c r="T175" s="12" t="str">
        <f>IF(X175="","",X175&amp;IF(Y175="",""," "&amp;Y175)&amp;IF(Z175="",""," "&amp;Z175)&amp;IF(AA175="",""," "&amp;AA175))</f>
        <v xml:space="preserve">Trample Haste  </v>
      </c>
      <c r="U175" s="16"/>
      <c r="V175" s="17"/>
      <c r="W175" s="10" t="s">
        <v>342</v>
      </c>
      <c r="X175" s="6" t="str">
        <f>IF(ISERROR(IF(LEN(X174)&gt;1,X174,VLOOKUP(X173,$AC:$AD,2,FALSE))),"",IF(LEN(X174)&gt;1,X174,VLOOKUP(X173,$AC:$AD,2,FALSE)))</f>
        <v>Trample</v>
      </c>
      <c r="Y175" s="6" t="str">
        <f>IF(ISERROR(IF(LEN(Y174)&gt;1,Y174,VLOOKUP(Y173,$AC:$AD,2,FALSE))),"",IF(LEN(Y174)&gt;1,Y174,VLOOKUP(Y173,$AC:$AD,2,FALSE)))</f>
        <v>Haste</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|英テキスト|&gt;|&gt;|&gt;|&gt;|Trample Haste  &amp;br;|</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Trample Haste  &amp;br;</v>
      </c>
      <c r="O176" t="s">
        <v>24</v>
      </c>
      <c r="Q176" s="6" t="s">
        <v>41</v>
      </c>
      <c r="R176" s="12" t="str">
        <f>IF(INDEX(AS:AS,W170+1)="",0,INDEX(AS:AS,W170+1)&amp;"/"&amp;INDEX(AT:AT,W170+1))</f>
        <v>6/6</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|PT|&gt;|6/6|シールド数|&gt;||</v>
      </c>
      <c r="B177" t="s">
        <v>165</v>
      </c>
      <c r="C177" t="s">
        <v>24</v>
      </c>
      <c r="D177" t="s">
        <v>13</v>
      </c>
      <c r="E177" t="s">
        <v>24</v>
      </c>
      <c r="F177" t="s">
        <v>4</v>
      </c>
      <c r="G177" t="s">
        <v>24</v>
      </c>
      <c r="H177" t="str">
        <f t="shared" ref="H177" si="166">IF(R176=0,"",R176)</f>
        <v>6/6</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*火の祭殿の守り手/Fire Shrine Keeper</v>
      </c>
      <c r="B186" t="s">
        <v>165</v>
      </c>
      <c r="C186" t="str">
        <f t="shared" ref="C186" si="169">"*"&amp;R186&amp;"/"&amp;T186</f>
        <v>*火の祭殿の守り手/Fire Shrine Keeper</v>
      </c>
      <c r="Q186" s="6" t="s">
        <v>34</v>
      </c>
      <c r="R186" s="12" t="str">
        <f>INDEX(AI:AI,W185+1)</f>
        <v>火の祭殿の守り手</v>
      </c>
      <c r="S186" s="16" t="s">
        <v>35</v>
      </c>
      <c r="T186" s="12" t="str">
        <f>INDEX(AJ:AJ,W185+1)</f>
        <v>Fire Shrine Keeper</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赤</v>
      </c>
      <c r="S187" s="18" t="s">
        <v>46</v>
      </c>
      <c r="T187" s="12" t="str">
        <f>INDEX(AG:AG,W185+1)</f>
        <v>アンコモン</v>
      </c>
      <c r="U187" s="18" t="s">
        <v>36</v>
      </c>
      <c r="V187" s="12">
        <f>INDEX(AH:AH,W185+1)</f>
        <v>11</v>
      </c>
      <c r="W187" s="10"/>
      <c r="X187" s="12" t="str">
        <f>INDEX(AO:AO,W185+1)</f>
        <v xml:space="preserve">威迫  </v>
      </c>
      <c r="Y187" s="5"/>
      <c r="Z187" s="5"/>
      <c r="AA187" s="30"/>
      <c r="BA187" s="31" t="s">
        <v>165</v>
      </c>
      <c r="BB187">
        <v>186</v>
      </c>
      <c r="BC187" t="s">
        <v>750</v>
      </c>
      <c r="BE187" t="s">
        <v>559</v>
      </c>
    </row>
    <row r="188" spans="1:57" x14ac:dyDescent="0.15">
      <c r="A188" t="str">
        <f>CONCATENATE(C188,D188,E188,F188,G188,H188,I188,J188,K188,L188,M188,N188,O188,P188)</f>
        <v>|色|赤|レアリティ|アンコモン|マナコスト|11|</v>
      </c>
      <c r="B188" t="s">
        <v>165</v>
      </c>
      <c r="C188" t="s">
        <v>24</v>
      </c>
      <c r="D188" s="1" t="s">
        <v>5</v>
      </c>
      <c r="E188" t="s">
        <v>24</v>
      </c>
      <c r="F188" t="str">
        <f t="shared" ref="F188:F189" si="176">IF(R187=0,"",R187)</f>
        <v>赤</v>
      </c>
      <c r="G188" t="s">
        <v>24</v>
      </c>
      <c r="H188" s="1" t="s">
        <v>6</v>
      </c>
      <c r="I188" t="s">
        <v>24</v>
      </c>
      <c r="J188" t="str">
        <f t="shared" ref="J188:J189" si="177">IF(T187=0,"",T187)</f>
        <v>アンコモン</v>
      </c>
      <c r="K188" t="s">
        <v>24</v>
      </c>
      <c r="L188" s="1" t="s">
        <v>8</v>
      </c>
      <c r="M188" t="s">
        <v>24</v>
      </c>
      <c r="N188">
        <f t="shared" ref="N188:N189" si="178">IF(V187=0,"",V187)</f>
        <v>11</v>
      </c>
      <c r="O188" t="s">
        <v>24</v>
      </c>
      <c r="Q188" s="6" t="s">
        <v>37</v>
      </c>
      <c r="R188" s="12" t="str">
        <f>INDEX(AK:AK,W185+1)</f>
        <v>クリーチャー</v>
      </c>
      <c r="S188" s="18" t="s">
        <v>38</v>
      </c>
      <c r="T188" s="12" t="str">
        <f>INDEX(AL:AL,W185+1)</f>
        <v>エレメンタル</v>
      </c>
      <c r="U188" s="12">
        <f>INDEX(AM:AM,W185+1)</f>
        <v>0</v>
      </c>
      <c r="V188" s="12">
        <f>INDEX(AN:AN,W185+1)</f>
        <v>0</v>
      </c>
      <c r="W188" s="10"/>
      <c r="X188" s="12" t="str">
        <f>INDEX(AU:AU,W185+1)</f>
        <v>威迫</v>
      </c>
      <c r="Y188" s="12" t="str">
        <f>INDEX(AV:AV,W185+1)</f>
        <v xml:space="preserve">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|種別|クリーチャー|サブタイプ|エレメンタル|||</v>
      </c>
      <c r="B189" t="s">
        <v>165</v>
      </c>
      <c r="C189" t="s">
        <v>24</v>
      </c>
      <c r="D189" s="1" t="s">
        <v>9</v>
      </c>
      <c r="E189" t="s">
        <v>24</v>
      </c>
      <c r="F189" t="str">
        <f t="shared" si="176"/>
        <v>クリーチャー</v>
      </c>
      <c r="G189" t="s">
        <v>24</v>
      </c>
      <c r="H189" s="1" t="s">
        <v>11</v>
      </c>
      <c r="I189" t="s">
        <v>24</v>
      </c>
      <c r="J189" t="str">
        <f t="shared" si="177"/>
        <v>エレメンタル</v>
      </c>
      <c r="K189" t="s">
        <v>24</v>
      </c>
      <c r="L189" t="str">
        <f t="shared" ref="L189" si="179">IF(U188=0,"",U188)</f>
        <v/>
      </c>
      <c r="M189" t="s">
        <v>24</v>
      </c>
      <c r="N189" t="str">
        <f t="shared" si="178"/>
        <v/>
      </c>
      <c r="O189" t="s">
        <v>24</v>
      </c>
      <c r="Q189" s="6" t="s">
        <v>39</v>
      </c>
      <c r="R189" s="12" t="str">
        <f>INDEX(AY:AY,W185+1)</f>
        <v>威迫  &amp;br;このクリーチャーが死亡した時、赤ジェムが5個以上ある場合、これは対戦相手がコントロールする最初の2体のクリーチャーに3点のダメージを与える。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|テキスト|&gt;|&gt;|&gt;|&gt;|威迫  &amp;br;このクリーチャーが死亡した時、赤ジェムが5個以上ある場合、これは対戦相手がコントロールする最初の2体のクリーチャーに3点のダメージを与える。|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威迫  &amp;br;このクリーチャーが死亡した時、赤ジェムが5個以上ある場合、これは対戦相手がコントロールする最初の2体のクリーチャーに3点のダメージを与える。</v>
      </c>
      <c r="O190" t="s">
        <v>24</v>
      </c>
      <c r="Q190" s="4" t="s">
        <v>40</v>
      </c>
      <c r="R190" s="12" t="str">
        <f>INDEX(AZ:AZ,W185+1)</f>
        <v>Menace.When this creature dies, if there are 5 or more red gems, it deals 3 damage to the first 2 creatures your opponent controls.</v>
      </c>
      <c r="S190" s="16" t="s">
        <v>51</v>
      </c>
      <c r="T190" s="12" t="str">
        <f>IF(X190="","",X190&amp;IF(Y190="",""," "&amp;Y190)&amp;IF(Z190="",""," "&amp;Z190)&amp;IF(AA190="",""," "&amp;AA190))</f>
        <v xml:space="preserve">Menace  </v>
      </c>
      <c r="U190" s="16"/>
      <c r="V190" s="17"/>
      <c r="W190" s="10" t="s">
        <v>342</v>
      </c>
      <c r="X190" s="6" t="str">
        <f>IF(ISERROR(IF(LEN(X189)&gt;1,X189,VLOOKUP(X188,$AC:$AD,2,FALSE))),"",IF(LEN(X189)&gt;1,X189,VLOOKUP(X188,$AC:$AD,2,FALSE)))</f>
        <v>Menace</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|英テキスト|&gt;|&gt;|&gt;|&gt;|Menace  &amp;br;Menace.When this creature dies, if there are 5 or more red gems, it deals 3 damage to the first 2 creatures your opponent controls.|</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Menace  &amp;br;Menace.When this creature dies, if there are 5 or more red gems, it deals 3 damage to the first 2 creatures your opponent controls.</v>
      </c>
      <c r="O191" t="s">
        <v>24</v>
      </c>
      <c r="Q191" s="6" t="s">
        <v>41</v>
      </c>
      <c r="R191" s="12" t="str">
        <f>IF(INDEX(AS:AS,W185+1)="",0,INDEX(AS:AS,W185+1)&amp;"/"&amp;INDEX(AT:AT,W185+1))</f>
        <v>2/2</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|PT|&gt;|2/2|シールド数|&gt;||</v>
      </c>
      <c r="B192" t="s">
        <v>165</v>
      </c>
      <c r="C192" t="s">
        <v>24</v>
      </c>
      <c r="D192" t="s">
        <v>13</v>
      </c>
      <c r="E192" t="s">
        <v>24</v>
      </c>
      <c r="F192" t="s">
        <v>4</v>
      </c>
      <c r="G192" t="s">
        <v>24</v>
      </c>
      <c r="H192" t="str">
        <f t="shared" ref="H192" si="182">IF(R191=0,"",R191)</f>
        <v>2/2</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*稲妻砲手/Lightning-Rig Crew</v>
      </c>
      <c r="B201" t="s">
        <v>165</v>
      </c>
      <c r="C201" t="str">
        <f t="shared" ref="C201" si="185">"*"&amp;R201&amp;"/"&amp;T201</f>
        <v>*稲妻砲手/Lightning-Rig Crew</v>
      </c>
      <c r="Q201" s="6" t="s">
        <v>34</v>
      </c>
      <c r="R201" s="12" t="str">
        <f>INDEX(AI:AI,W200+1)</f>
        <v>稲妻砲手</v>
      </c>
      <c r="S201" s="16" t="s">
        <v>35</v>
      </c>
      <c r="T201" s="12" t="str">
        <f>INDEX(AJ:AJ,W200+1)</f>
        <v>Lightning-Rig Crew</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t="str">
        <f>INDEX(AF:AF,W200+1)</f>
        <v>赤</v>
      </c>
      <c r="S202" s="18" t="s">
        <v>46</v>
      </c>
      <c r="T202" s="12" t="str">
        <f>INDEX(AG:AG,W200+1)</f>
        <v>アンコモン</v>
      </c>
      <c r="U202" s="18" t="s">
        <v>36</v>
      </c>
      <c r="V202" s="12">
        <f>INDEX(AH:AH,W200+1)</f>
        <v>15</v>
      </c>
      <c r="W202" s="10"/>
      <c r="X202" s="12" t="str">
        <f>INDEX(AO:AO,W200+1)</f>
        <v>ジェム2個を起動する：対戦相手のプレインズウォーカーに、あなたがコントロールする海賊1体につき1点のダメージを与える。</v>
      </c>
      <c r="Y202" s="5"/>
      <c r="Z202" s="5"/>
      <c r="AA202" s="30"/>
      <c r="BA202" s="31" t="s">
        <v>165</v>
      </c>
      <c r="BB202">
        <v>201</v>
      </c>
      <c r="BC202" t="s">
        <v>765</v>
      </c>
      <c r="BE202" t="s">
        <v>775</v>
      </c>
    </row>
    <row r="203" spans="1:57" x14ac:dyDescent="0.15">
      <c r="A203" t="str">
        <f>CONCATENATE(C203,D203,E203,F203,G203,H203,I203,J203,K203,L203,M203,N203,O203,P203)</f>
        <v>|色|赤|レアリティ|アンコモン|マナコスト|15|</v>
      </c>
      <c r="B203" t="s">
        <v>165</v>
      </c>
      <c r="C203" t="s">
        <v>24</v>
      </c>
      <c r="D203" s="1" t="s">
        <v>5</v>
      </c>
      <c r="E203" t="s">
        <v>24</v>
      </c>
      <c r="F203" t="str">
        <f t="shared" ref="F203:F204" si="192">IF(R202=0,"",R202)</f>
        <v>赤</v>
      </c>
      <c r="G203" t="s">
        <v>24</v>
      </c>
      <c r="H203" s="1" t="s">
        <v>6</v>
      </c>
      <c r="I203" t="s">
        <v>24</v>
      </c>
      <c r="J203" t="str">
        <f t="shared" ref="J203:J204" si="193">IF(T202=0,"",T202)</f>
        <v>アンコモン</v>
      </c>
      <c r="K203" t="s">
        <v>24</v>
      </c>
      <c r="L203" s="1" t="s">
        <v>8</v>
      </c>
      <c r="M203" t="s">
        <v>24</v>
      </c>
      <c r="N203">
        <f t="shared" ref="N203:N204" si="194">IF(V202=0,"",V202)</f>
        <v>15</v>
      </c>
      <c r="O203" t="s">
        <v>24</v>
      </c>
      <c r="Q203" s="6" t="s">
        <v>37</v>
      </c>
      <c r="R203" s="12" t="str">
        <f>INDEX(AK:AK,W200+1)</f>
        <v>クリーチャー</v>
      </c>
      <c r="S203" s="18" t="s">
        <v>38</v>
      </c>
      <c r="T203" s="12" t="str">
        <f>INDEX(AL:AL,W200+1)</f>
        <v>ゴブリン</v>
      </c>
      <c r="U203" s="12" t="str">
        <f>INDEX(AM:AM,W200+1)</f>
        <v>海賊</v>
      </c>
      <c r="V203" s="12">
        <f>INDEX(AN:AN,W200+1)</f>
        <v>0</v>
      </c>
      <c r="W203" s="10"/>
      <c r="X203" s="12" t="str">
        <f>INDEX(AU:AU,W200+1)</f>
        <v>ジェ</v>
      </c>
      <c r="Y203" s="12" t="str">
        <f>INDEX(AV:AV,W200+1)</f>
        <v/>
      </c>
      <c r="Z203" s="12" t="str">
        <f>INDEX(AW:AW,W200+1)</f>
        <v/>
      </c>
      <c r="AA203" s="12">
        <f>INDEX(AX:AX,W200+1)</f>
        <v>0</v>
      </c>
      <c r="BA203" s="31" t="s">
        <v>165</v>
      </c>
      <c r="BB203">
        <v>202</v>
      </c>
    </row>
    <row r="204" spans="1:57" x14ac:dyDescent="0.15">
      <c r="A204" t="str">
        <f>CONCATENATE(C204,D204,E204,F204,G204,H204,I204,J204,K204,L204,M204,N204,O204,P204)</f>
        <v>|種別|クリーチャー|サブタイプ|ゴブリン|海賊||</v>
      </c>
      <c r="B204" t="s">
        <v>165</v>
      </c>
      <c r="C204" t="s">
        <v>24</v>
      </c>
      <c r="D204" s="1" t="s">
        <v>9</v>
      </c>
      <c r="E204" t="s">
        <v>24</v>
      </c>
      <c r="F204" t="str">
        <f t="shared" si="192"/>
        <v>クリーチャー</v>
      </c>
      <c r="G204" t="s">
        <v>24</v>
      </c>
      <c r="H204" s="1" t="s">
        <v>11</v>
      </c>
      <c r="I204" t="s">
        <v>24</v>
      </c>
      <c r="J204" t="str">
        <f t="shared" si="193"/>
        <v>ゴブリン</v>
      </c>
      <c r="K204" t="s">
        <v>24</v>
      </c>
      <c r="L204" t="str">
        <f t="shared" ref="L204" si="195">IF(U203=0,"",U203)</f>
        <v>海賊</v>
      </c>
      <c r="M204" t="s">
        <v>24</v>
      </c>
      <c r="N204" t="str">
        <f t="shared" si="194"/>
        <v/>
      </c>
      <c r="O204" t="s">
        <v>24</v>
      </c>
      <c r="Q204" s="6" t="s">
        <v>39</v>
      </c>
      <c r="R204" s="12" t="str">
        <f>INDEX(AY:AY,W200+1)</f>
        <v>ジェム2個を起動する：対戦相手のプレインズウォーカーに、あなたがコントロールする海賊1体につき1点のダメージを与える。</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|テキスト|&gt;|&gt;|&gt;|&gt;|ジェム2個を起動する：対戦相手のプレインズウォーカーに、あなたがコントロールする海賊1体につき1点のダメージを与える。|</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ジェム2個を起動する：対戦相手のプレインズウォーカーに、あなたがコントロールする海賊1体につき1点のダメージを与える。</v>
      </c>
      <c r="O205" t="s">
        <v>24</v>
      </c>
      <c r="Q205" s="4" t="s">
        <v>40</v>
      </c>
      <c r="R205" s="12" t="str">
        <f>INDEX(AZ:AZ,W200+1)</f>
        <v>Activate 2: Deal 1 damage to your opponent's planeswalker for each Pirate you control.</v>
      </c>
      <c r="S205" s="16" t="s">
        <v>51</v>
      </c>
      <c r="T205" s="12" t="str">
        <f>IF(X205="","",X205&amp;IF(Y205="",""," "&amp;Y205)&amp;IF(Z205="",""," "&amp;Z205)&amp;IF(AA205="",""," "&amp;AA205))</f>
        <v/>
      </c>
      <c r="U205" s="16"/>
      <c r="V205" s="17"/>
      <c r="W205" s="10" t="s">
        <v>342</v>
      </c>
      <c r="X205" s="6" t="str">
        <f>IF(ISERROR(IF(LEN(X204)&gt;1,X204,VLOOKUP(X203,$AC:$AD,2,FALSE))),"",IF(LEN(X204)&gt;1,X204,VLOOKUP(X203,$AC:$AD,2,FALSE)))</f>
        <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|英テキスト|&gt;|&gt;|&gt;|&gt;|Activate 2: Deal 1 damage to your opponent's planeswalker for each Pirate you control.|</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Activate 2: Deal 1 damage to your opponent's planeswalker for each Pirate you control.</v>
      </c>
      <c r="O206" t="s">
        <v>24</v>
      </c>
      <c r="Q206" s="6" t="s">
        <v>41</v>
      </c>
      <c r="R206" s="12" t="str">
        <f>IF(INDEX(AS:AS,W200+1)="",0,INDEX(AS:AS,W200+1)&amp;"/"&amp;INDEX(AT:AT,W200+1))</f>
        <v>0/6</v>
      </c>
      <c r="S206" s="16"/>
      <c r="T206" s="16"/>
      <c r="U206" s="16"/>
      <c r="V206" s="17"/>
      <c r="W206" s="10"/>
      <c r="X206" s="6"/>
      <c r="Y206" s="5"/>
      <c r="Z206" s="5"/>
      <c r="AA206" s="30"/>
      <c r="BA206" s="31" t="s">
        <v>165</v>
      </c>
      <c r="BB206">
        <v>205</v>
      </c>
    </row>
    <row r="207" spans="1:57" x14ac:dyDescent="0.15">
      <c r="A207" t="str">
        <f>CONCATENATE(C207,D207,E207,F207,G207,H207,I207,J207,K207,L207,M207,N207,O207,P207)</f>
        <v>|PT|&gt;|0/6|シールド数|&gt;||</v>
      </c>
      <c r="B207" t="s">
        <v>165</v>
      </c>
      <c r="C207" t="s">
        <v>24</v>
      </c>
      <c r="D207" t="s">
        <v>13</v>
      </c>
      <c r="E207" t="s">
        <v>24</v>
      </c>
      <c r="F207" t="s">
        <v>4</v>
      </c>
      <c r="G207" t="s">
        <v>24</v>
      </c>
      <c r="H207" t="str">
        <f t="shared" ref="H207" si="198">IF(R206=0,"",R206)</f>
        <v>0/6</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*オテペクの猟匠/Otepec Huntmaster</v>
      </c>
      <c r="B216" t="s">
        <v>165</v>
      </c>
      <c r="C216" t="str">
        <f t="shared" ref="C216" si="201">"*"&amp;R216&amp;"/"&amp;T216</f>
        <v>*オテペクの猟匠/Otepec Huntmaster</v>
      </c>
      <c r="Q216" s="6" t="s">
        <v>34</v>
      </c>
      <c r="R216" s="12" t="str">
        <f>INDEX(AI:AI,W215+1)</f>
        <v>オテペクの猟匠</v>
      </c>
      <c r="S216" s="16" t="s">
        <v>35</v>
      </c>
      <c r="T216" s="12" t="str">
        <f>INDEX(AJ:AJ,W215+1)</f>
        <v>Otepec Huntmaster</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t="str">
        <f>INDEX(AF:AF,W215+1)</f>
        <v>赤</v>
      </c>
      <c r="S217" s="18" t="s">
        <v>46</v>
      </c>
      <c r="T217" s="12" t="str">
        <f>INDEX(AG:AG,W215+1)</f>
        <v>アンコモン</v>
      </c>
      <c r="U217" s="18" t="s">
        <v>36</v>
      </c>
      <c r="V217" s="12">
        <f>INDEX(AH:AH,W215+1)</f>
        <v>8</v>
      </c>
      <c r="W217" s="10"/>
      <c r="X217" s="12" t="str">
        <f>INDEX(AO:AO,W215+1)</f>
        <v>このクリーチャーが戦場に出ている間、あなたの手札の恐竜のマナ・コストは2少なくなる。</v>
      </c>
      <c r="Y217" s="5"/>
      <c r="Z217" s="5"/>
      <c r="AA217" s="30"/>
      <c r="BA217" s="31" t="s">
        <v>165</v>
      </c>
      <c r="BB217">
        <v>216</v>
      </c>
    </row>
    <row r="218" spans="1:54" x14ac:dyDescent="0.15">
      <c r="A218" t="str">
        <f>CONCATENATE(C218,D218,E218,F218,G218,H218,I218,J218,K218,L218,M218,N218,O218,P218)</f>
        <v>|色|赤|レアリティ|アンコモン|マナコスト|8|</v>
      </c>
      <c r="B218" t="s">
        <v>165</v>
      </c>
      <c r="C218" t="s">
        <v>24</v>
      </c>
      <c r="D218" s="1" t="s">
        <v>5</v>
      </c>
      <c r="E218" t="s">
        <v>24</v>
      </c>
      <c r="F218" t="str">
        <f t="shared" ref="F218:F219" si="208">IF(R217=0,"",R217)</f>
        <v>赤</v>
      </c>
      <c r="G218" t="s">
        <v>24</v>
      </c>
      <c r="H218" s="1" t="s">
        <v>6</v>
      </c>
      <c r="I218" t="s">
        <v>24</v>
      </c>
      <c r="J218" t="str">
        <f t="shared" ref="J218:J219" si="209">IF(T217=0,"",T217)</f>
        <v>アンコモン</v>
      </c>
      <c r="K218" t="s">
        <v>24</v>
      </c>
      <c r="L218" s="1" t="s">
        <v>8</v>
      </c>
      <c r="M218" t="s">
        <v>24</v>
      </c>
      <c r="N218">
        <f t="shared" ref="N218:N219" si="210">IF(V217=0,"",V217)</f>
        <v>8</v>
      </c>
      <c r="O218" t="s">
        <v>24</v>
      </c>
      <c r="Q218" s="6" t="s">
        <v>37</v>
      </c>
      <c r="R218" s="12" t="str">
        <f>INDEX(AK:AK,W215+1)</f>
        <v>クリーチャー</v>
      </c>
      <c r="S218" s="18" t="s">
        <v>38</v>
      </c>
      <c r="T218" s="12" t="str">
        <f>INDEX(AL:AL,W215+1)</f>
        <v>人間</v>
      </c>
      <c r="U218" s="12" t="str">
        <f>INDEX(AM:AM,W215+1)</f>
        <v>シャーマン</v>
      </c>
      <c r="V218" s="12">
        <f>INDEX(AN:AN,W215+1)</f>
        <v>0</v>
      </c>
      <c r="W218" s="10"/>
      <c r="X218" s="12" t="str">
        <f>INDEX(AU:AU,W215+1)</f>
        <v>この</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|種別|クリーチャー|サブタイプ|人間|シャーマン||</v>
      </c>
      <c r="B219" t="s">
        <v>165</v>
      </c>
      <c r="C219" t="s">
        <v>24</v>
      </c>
      <c r="D219" s="1" t="s">
        <v>9</v>
      </c>
      <c r="E219" t="s">
        <v>24</v>
      </c>
      <c r="F219" t="str">
        <f t="shared" si="208"/>
        <v>クリーチャー</v>
      </c>
      <c r="G219" t="s">
        <v>24</v>
      </c>
      <c r="H219" s="1" t="s">
        <v>11</v>
      </c>
      <c r="I219" t="s">
        <v>24</v>
      </c>
      <c r="J219" t="str">
        <f t="shared" si="209"/>
        <v>人間</v>
      </c>
      <c r="K219" t="s">
        <v>24</v>
      </c>
      <c r="L219" t="str">
        <f t="shared" ref="L219" si="211">IF(U218=0,"",U218)</f>
        <v>シャーマン</v>
      </c>
      <c r="M219" t="s">
        <v>24</v>
      </c>
      <c r="N219" t="str">
        <f t="shared" si="210"/>
        <v/>
      </c>
      <c r="O219" t="s">
        <v>24</v>
      </c>
      <c r="Q219" s="6" t="s">
        <v>39</v>
      </c>
      <c r="R219" s="12" t="str">
        <f>INDEX(AY:AY,W215+1)</f>
        <v>このクリーチャーが戦場に出ている間、あなたの手札の恐竜のマナ・コストは2少なくなる。&amp;br;ジェム1個を起動する：ターン終了時まで、あなたの恐竜は速攻を得る。</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|テキスト|&gt;|&gt;|&gt;|&gt;|このクリーチャーが戦場に出ている間、あなたの手札の恐竜のマナ・コストは2少なくなる。&amp;br;ジェム1個を起動する：ターン終了時まで、あなたの恐竜は速攻を得る。|</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このクリーチャーが戦場に出ている間、あなたの手札の恐竜のマナ・コストは2少なくなる。&amp;br;ジェム1個を起動する：ターン終了時まで、あなたの恐竜は速攻を得る。</v>
      </c>
      <c r="O220" t="s">
        <v>24</v>
      </c>
      <c r="Q220" s="4" t="s">
        <v>40</v>
      </c>
      <c r="R220" s="12" t="str">
        <f>INDEX(AZ:AZ,W215+1)</f>
        <v>While this creature is on the battlefield, reduce the cost of the Dinosaurs in your hand by 2. Activate 1: Your Dinosaurs gain Haste until end of turn.</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|英テキスト|&gt;|&gt;|&gt;|&gt;|While this creature is on the battlefield, reduce the cost of the Dinosaurs in your hand by 2. Activate 1: Your Dinosaurs gain Haste until end of turn.|</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While this creature is on the battlefield, reduce the cost of the Dinosaurs in your hand by 2. Activate 1: Your Dinosaurs gain Haste until end of turn.</v>
      </c>
      <c r="O221" t="s">
        <v>24</v>
      </c>
      <c r="Q221" s="6" t="s">
        <v>41</v>
      </c>
      <c r="R221" s="12" t="str">
        <f>IF(INDEX(AS:AS,W215+1)="",0,INDEX(AS:AS,W215+1)&amp;"/"&amp;INDEX(AT:AT,W215+1))</f>
        <v>2/3</v>
      </c>
      <c r="S221" s="16"/>
      <c r="T221" s="16"/>
      <c r="U221" s="16"/>
      <c r="V221" s="17"/>
      <c r="W221" s="10"/>
      <c r="X221" s="6"/>
      <c r="Y221" s="5"/>
      <c r="Z221" s="5"/>
      <c r="AA221" s="30"/>
      <c r="BA221" s="31" t="s">
        <v>165</v>
      </c>
      <c r="BB221">
        <v>220</v>
      </c>
    </row>
    <row r="222" spans="1:54" x14ac:dyDescent="0.15">
      <c r="A222" t="str">
        <f>CONCATENATE(C222,D222,E222,F222,G222,H222,I222,J222,K222,L222,M222,N222,O222,P222)</f>
        <v>|PT|&gt;|2/3|シールド数|&gt;||</v>
      </c>
      <c r="B222" t="s">
        <v>165</v>
      </c>
      <c r="C222" t="s">
        <v>24</v>
      </c>
      <c r="D222" t="s">
        <v>13</v>
      </c>
      <c r="E222" t="s">
        <v>24</v>
      </c>
      <c r="F222" t="s">
        <v>4</v>
      </c>
      <c r="G222" t="s">
        <v>24</v>
      </c>
      <c r="H222" t="str">
        <f t="shared" ref="H222" si="214">IF(R221=0,"",R221)</f>
        <v>2/3</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*猛竜の幼生/Raptor Hatchling</v>
      </c>
      <c r="B231" t="s">
        <v>165</v>
      </c>
      <c r="C231" t="str">
        <f t="shared" ref="C231" si="217">"*"&amp;R231&amp;"/"&amp;T231</f>
        <v>*猛竜の幼生/Raptor Hatchling</v>
      </c>
      <c r="Q231" s="6" t="s">
        <v>34</v>
      </c>
      <c r="R231" s="12" t="str">
        <f>INDEX(AI:AI,W230+1)</f>
        <v>猛竜の幼生</v>
      </c>
      <c r="S231" s="16" t="s">
        <v>35</v>
      </c>
      <c r="T231" s="12" t="str">
        <f>INDEX(AJ:AJ,W230+1)</f>
        <v>Raptor Hatchling</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t="str">
        <f>INDEX(AF:AF,W230+1)</f>
        <v>赤</v>
      </c>
      <c r="S232" s="18" t="s">
        <v>46</v>
      </c>
      <c r="T232" s="12" t="str">
        <f>INDEX(AG:AG,W230+1)</f>
        <v>アンコモン</v>
      </c>
      <c r="U232" s="18" t="s">
        <v>36</v>
      </c>
      <c r="V232" s="12">
        <f>INDEX(AH:AH,W230+1)</f>
        <v>5</v>
      </c>
      <c r="W232" s="10"/>
      <c r="X232" s="12" t="str">
        <f>INDEX(AO:AO,W230+1)</f>
        <v>激昂：トランプルを持つ3/3の緑の恐竜・クリーチャー・トークンを1体生成する。</v>
      </c>
      <c r="Y232" s="5"/>
      <c r="Z232" s="5"/>
      <c r="AA232" s="30"/>
      <c r="BA232" s="31" t="s">
        <v>165</v>
      </c>
      <c r="BB232">
        <v>231</v>
      </c>
    </row>
    <row r="233" spans="1:54" x14ac:dyDescent="0.15">
      <c r="A233" t="str">
        <f>CONCATENATE(C233,D233,E233,F233,G233,H233,I233,J233,K233,L233,M233,N233,O233,P233)</f>
        <v>|色|赤|レアリティ|アンコモン|マナコスト|5|</v>
      </c>
      <c r="B233" t="s">
        <v>165</v>
      </c>
      <c r="C233" t="s">
        <v>24</v>
      </c>
      <c r="D233" s="1" t="s">
        <v>5</v>
      </c>
      <c r="E233" t="s">
        <v>24</v>
      </c>
      <c r="F233" t="str">
        <f t="shared" ref="F233:F234" si="224">IF(R232=0,"",R232)</f>
        <v>赤</v>
      </c>
      <c r="G233" t="s">
        <v>24</v>
      </c>
      <c r="H233" s="1" t="s">
        <v>6</v>
      </c>
      <c r="I233" t="s">
        <v>24</v>
      </c>
      <c r="J233" t="str">
        <f t="shared" ref="J233:J234" si="225">IF(T232=0,"",T232)</f>
        <v>アンコモン</v>
      </c>
      <c r="K233" t="s">
        <v>24</v>
      </c>
      <c r="L233" s="1" t="s">
        <v>8</v>
      </c>
      <c r="M233" t="s">
        <v>24</v>
      </c>
      <c r="N233">
        <f t="shared" ref="N233:N234" si="226">IF(V232=0,"",V232)</f>
        <v>5</v>
      </c>
      <c r="O233" t="s">
        <v>24</v>
      </c>
      <c r="Q233" s="6" t="s">
        <v>37</v>
      </c>
      <c r="R233" s="12" t="str">
        <f>INDEX(AK:AK,W230+1)</f>
        <v>クリーチャー</v>
      </c>
      <c r="S233" s="18" t="s">
        <v>38</v>
      </c>
      <c r="T233" s="12" t="str">
        <f>INDEX(AL:AL,W230+1)</f>
        <v>恐竜</v>
      </c>
      <c r="U233" s="12">
        <f>INDEX(AM:AM,W230+1)</f>
        <v>0</v>
      </c>
      <c r="V233" s="12">
        <f>INDEX(AN:AN,W230+1)</f>
        <v>0</v>
      </c>
      <c r="W233" s="10"/>
      <c r="X233" s="12" t="str">
        <f>INDEX(AU:AU,W230+1)</f>
        <v>激昂</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|種別|クリーチャー|サブタイプ|恐竜|||</v>
      </c>
      <c r="B234" t="s">
        <v>165</v>
      </c>
      <c r="C234" t="s">
        <v>24</v>
      </c>
      <c r="D234" s="1" t="s">
        <v>9</v>
      </c>
      <c r="E234" t="s">
        <v>24</v>
      </c>
      <c r="F234" t="str">
        <f t="shared" si="224"/>
        <v>クリーチャー</v>
      </c>
      <c r="G234" t="s">
        <v>24</v>
      </c>
      <c r="H234" s="1" t="s">
        <v>11</v>
      </c>
      <c r="I234" t="s">
        <v>24</v>
      </c>
      <c r="J234" t="str">
        <f t="shared" si="225"/>
        <v>恐竜</v>
      </c>
      <c r="K234" t="s">
        <v>24</v>
      </c>
      <c r="L234" t="str">
        <f t="shared" ref="L234" si="227">IF(U233=0,"",U233)</f>
        <v/>
      </c>
      <c r="M234" t="s">
        <v>24</v>
      </c>
      <c r="N234" t="str">
        <f t="shared" si="226"/>
        <v/>
      </c>
      <c r="O234" t="s">
        <v>24</v>
      </c>
      <c r="Q234" s="6" t="s">
        <v>39</v>
      </c>
      <c r="R234" s="12" t="str">
        <f>INDEX(AY:AY,W230+1)</f>
        <v>激昂：トランプルを持つ3/3の緑の恐竜・クリーチャー・トークンを1体生成する。</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|テキスト|&gt;|&gt;|&gt;|&gt;|激昂：トランプルを持つ3/3の緑の恐竜・クリーチャー・トークンを1体生成する。|</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激昂：トランプルを持つ3/3の緑の恐竜・クリーチャー・トークンを1体生成する。</v>
      </c>
      <c r="O235" t="s">
        <v>24</v>
      </c>
      <c r="Q235" s="4" t="s">
        <v>40</v>
      </c>
      <c r="R235" s="12" t="str">
        <f>INDEX(AZ:AZ,W230+1)</f>
        <v>Enrage: Create a 3/3 green Dinosaur creature token with Trample.</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|英テキスト|&gt;|&gt;|&gt;|&gt;|Enrage: Create a 3/3 green Dinosaur creature token with Trample.|</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Enrage: Create a 3/3 green Dinosaur creature token with Trample.</v>
      </c>
      <c r="O236" t="s">
        <v>24</v>
      </c>
      <c r="Q236" s="6" t="s">
        <v>41</v>
      </c>
      <c r="R236" s="12" t="str">
        <f>IF(INDEX(AS:AS,W230+1)="",0,INDEX(AS:AS,W230+1)&amp;"/"&amp;INDEX(AT:AT,W230+1))</f>
        <v>1/1</v>
      </c>
      <c r="S236" s="16"/>
      <c r="T236" s="16"/>
      <c r="U236" s="16"/>
      <c r="V236" s="17"/>
      <c r="W236" s="10"/>
      <c r="X236" s="6"/>
      <c r="Y236" s="5"/>
      <c r="Z236" s="5"/>
      <c r="AA236" s="30"/>
      <c r="BA236" s="31" t="s">
        <v>165</v>
      </c>
      <c r="BB236">
        <v>235</v>
      </c>
    </row>
    <row r="237" spans="1:54" x14ac:dyDescent="0.15">
      <c r="A237" t="str">
        <f>CONCATENATE(C237,D237,E237,F237,G237,H237,I237,J237,K237,L237,M237,N237,O237,P237)</f>
        <v>|PT|&gt;|1/1|シールド数|&gt;||</v>
      </c>
      <c r="B237" t="s">
        <v>165</v>
      </c>
      <c r="C237" t="s">
        <v>24</v>
      </c>
      <c r="D237" t="s">
        <v>13</v>
      </c>
      <c r="E237" t="s">
        <v>24</v>
      </c>
      <c r="F237" t="s">
        <v>4</v>
      </c>
      <c r="G237" t="s">
        <v>24</v>
      </c>
      <c r="H237" t="str">
        <f t="shared" ref="H237" si="230">IF(R236=0,"",R236)</f>
        <v>1/1</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*帆綱走り/Rigging Runner</v>
      </c>
      <c r="B246" t="s">
        <v>165</v>
      </c>
      <c r="C246" t="str">
        <f t="shared" ref="C246" si="233">"*"&amp;R246&amp;"/"&amp;T246</f>
        <v>*帆綱走り/Rigging Runner</v>
      </c>
      <c r="Q246" s="6" t="s">
        <v>34</v>
      </c>
      <c r="R246" s="12" t="str">
        <f>INDEX(AI:AI,W245+1)</f>
        <v>帆綱走り</v>
      </c>
      <c r="S246" s="16" t="s">
        <v>35</v>
      </c>
      <c r="T246" s="12" t="str">
        <f>INDEX(AJ:AJ,W245+1)</f>
        <v>Rigging Runner</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t="str">
        <f>INDEX(AF:AF,W245+1)</f>
        <v>赤</v>
      </c>
      <c r="S247" s="18" t="s">
        <v>46</v>
      </c>
      <c r="T247" s="12" t="str">
        <f>INDEX(AG:AG,W245+1)</f>
        <v>アンコモン</v>
      </c>
      <c r="U247" s="18" t="s">
        <v>36</v>
      </c>
      <c r="V247" s="12">
        <f>INDEX(AH:AH,W245+1)</f>
        <v>11</v>
      </c>
      <c r="W247" s="10"/>
      <c r="X247" s="12" t="str">
        <f>INDEX(AO:AO,W245+1)</f>
        <v xml:space="preserve">先制攻撃  </v>
      </c>
      <c r="Y247" s="5"/>
      <c r="Z247" s="5"/>
      <c r="AA247" s="30"/>
      <c r="BA247" s="31" t="s">
        <v>165</v>
      </c>
    </row>
    <row r="248" spans="1:53" x14ac:dyDescent="0.15">
      <c r="A248" t="str">
        <f>CONCATENATE(C248,D248,E248,F248,G248,H248,I248,J248,K248,L248,M248,N248,O248,P248)</f>
        <v>|色|赤|レアリティ|アンコモン|マナコスト|11|</v>
      </c>
      <c r="B248" t="s">
        <v>165</v>
      </c>
      <c r="C248" t="s">
        <v>24</v>
      </c>
      <c r="D248" s="1" t="s">
        <v>5</v>
      </c>
      <c r="E248" t="s">
        <v>24</v>
      </c>
      <c r="F248" t="str">
        <f t="shared" ref="F248:F249" si="240">IF(R247=0,"",R247)</f>
        <v>赤</v>
      </c>
      <c r="G248" t="s">
        <v>24</v>
      </c>
      <c r="H248" s="1" t="s">
        <v>6</v>
      </c>
      <c r="I248" t="s">
        <v>24</v>
      </c>
      <c r="J248" t="str">
        <f t="shared" ref="J248:J249" si="241">IF(T247=0,"",T247)</f>
        <v>アンコモン</v>
      </c>
      <c r="K248" t="s">
        <v>24</v>
      </c>
      <c r="L248" s="1" t="s">
        <v>8</v>
      </c>
      <c r="M248" t="s">
        <v>24</v>
      </c>
      <c r="N248">
        <f t="shared" ref="N248:N249" si="242">IF(V247=0,"",V247)</f>
        <v>11</v>
      </c>
      <c r="O248" t="s">
        <v>24</v>
      </c>
      <c r="Q248" s="6" t="s">
        <v>37</v>
      </c>
      <c r="R248" s="12" t="str">
        <f>INDEX(AK:AK,W245+1)</f>
        <v>クリーチャー</v>
      </c>
      <c r="S248" s="18" t="s">
        <v>38</v>
      </c>
      <c r="T248" s="12" t="str">
        <f>INDEX(AL:AL,W245+1)</f>
        <v>ゴブリン</v>
      </c>
      <c r="U248" s="12" t="str">
        <f>INDEX(AM:AM,W245+1)</f>
        <v>海賊</v>
      </c>
      <c r="V248" s="12">
        <f>INDEX(AN:AN,W245+1)</f>
        <v>0</v>
      </c>
      <c r="W248" s="10"/>
      <c r="X248" s="12" t="str">
        <f>INDEX(AU:AU,W245+1)</f>
        <v>先制</v>
      </c>
      <c r="Y248" s="12" t="str">
        <f>INDEX(AV:AV,W245+1)</f>
        <v xml:space="preserve"> </v>
      </c>
      <c r="Z248" s="12" t="str">
        <f>INDEX(AW:AW,W245+1)</f>
        <v/>
      </c>
      <c r="AA248" s="12">
        <f>INDEX(AX:AX,W245+1)</f>
        <v>0</v>
      </c>
      <c r="BA248" s="31" t="s">
        <v>165</v>
      </c>
    </row>
    <row r="249" spans="1:53" x14ac:dyDescent="0.15">
      <c r="A249" t="str">
        <f>CONCATENATE(C249,D249,E249,F249,G249,H249,I249,J249,K249,L249,M249,N249,O249,P249)</f>
        <v>|種別|クリーチャー|サブタイプ|ゴブリン|海賊||</v>
      </c>
      <c r="B249" t="s">
        <v>165</v>
      </c>
      <c r="C249" t="s">
        <v>24</v>
      </c>
      <c r="D249" s="1" t="s">
        <v>9</v>
      </c>
      <c r="E249" t="s">
        <v>24</v>
      </c>
      <c r="F249" t="str">
        <f t="shared" si="240"/>
        <v>クリーチャー</v>
      </c>
      <c r="G249" t="s">
        <v>24</v>
      </c>
      <c r="H249" s="1" t="s">
        <v>11</v>
      </c>
      <c r="I249" t="s">
        <v>24</v>
      </c>
      <c r="J249" t="str">
        <f t="shared" si="241"/>
        <v>ゴブリン</v>
      </c>
      <c r="K249" t="s">
        <v>24</v>
      </c>
      <c r="L249" t="str">
        <f t="shared" ref="L249" si="243">IF(U248=0,"",U248)</f>
        <v>海賊</v>
      </c>
      <c r="M249" t="s">
        <v>24</v>
      </c>
      <c r="N249" t="str">
        <f t="shared" si="242"/>
        <v/>
      </c>
      <c r="O249" t="s">
        <v>24</v>
      </c>
      <c r="Q249" s="6" t="s">
        <v>39</v>
      </c>
      <c r="R249" s="12" t="str">
        <f>INDEX(AY:AY,W245+1)</f>
        <v>先制攻撃  &amp;br;このクリーチャーが戦場に出たとき、あなたが強襲していた場合、これは+2/+2の修正を受ける。</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|テキスト|&gt;|&gt;|&gt;|&gt;|先制攻撃  &amp;br;このクリーチャーが戦場に出たとき、あなたが強襲していた場合、これは+2/+2の修正を受ける。|</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先制攻撃  &amp;br;このクリーチャーが戦場に出たとき、あなたが強襲していた場合、これは+2/+2の修正を受ける。</v>
      </c>
      <c r="O250" t="s">
        <v>24</v>
      </c>
      <c r="Q250" s="4" t="s">
        <v>40</v>
      </c>
      <c r="R250" s="12" t="str">
        <f>INDEX(AZ:AZ,W245+1)</f>
        <v>When this creature enters the battlefield, if you Raided, it gets +2/+2.</v>
      </c>
      <c r="S250" s="16" t="s">
        <v>51</v>
      </c>
      <c r="T250" s="12" t="str">
        <f>IF(X250="","",X250&amp;IF(Y250="",""," "&amp;Y250)&amp;IF(Z250="",""," "&amp;Z250)&amp;IF(AA250="",""," "&amp;AA250))</f>
        <v xml:space="preserve">First strike  </v>
      </c>
      <c r="U250" s="16"/>
      <c r="V250" s="17"/>
      <c r="W250" s="10" t="s">
        <v>342</v>
      </c>
      <c r="X250" s="6" t="str">
        <f>IF(ISERROR(IF(LEN(X249)&gt;1,X249,VLOOKUP(X248,$AC:$AD,2,FALSE))),"",IF(LEN(X249)&gt;1,X249,VLOOKUP(X248,$AC:$AD,2,FALSE)))</f>
        <v>First strike</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|英テキスト|&gt;|&gt;|&gt;|&gt;|First strike  &amp;br;When this creature enters the battlefield, if you Raided, it gets +2/+2.|</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First strike  &amp;br;When this creature enters the battlefield, if you Raided, it gets +2/+2.</v>
      </c>
      <c r="O251" t="s">
        <v>24</v>
      </c>
      <c r="Q251" s="6" t="s">
        <v>41</v>
      </c>
      <c r="R251" s="12" t="str">
        <f>IF(INDEX(AS:AS,W245+1)="",0,INDEX(AS:AS,W245+1)&amp;"/"&amp;INDEX(AT:AT,W245+1))</f>
        <v>2/2</v>
      </c>
      <c r="S251" s="16"/>
      <c r="T251" s="16"/>
      <c r="U251" s="16"/>
      <c r="V251" s="17"/>
      <c r="W251" s="10"/>
      <c r="X251" s="6"/>
      <c r="Y251" s="5"/>
      <c r="Z251" s="5"/>
      <c r="AA251" s="30"/>
      <c r="BA251" s="31" t="s">
        <v>165</v>
      </c>
    </row>
    <row r="252" spans="1:53" x14ac:dyDescent="0.15">
      <c r="A252" t="str">
        <f>CONCATENATE(C252,D252,E252,F252,G252,H252,I252,J252,K252,L252,M252,N252,O252,P252)</f>
        <v>|PT|&gt;|2/2|シールド数|&gt;||</v>
      </c>
      <c r="B252" t="s">
        <v>165</v>
      </c>
      <c r="C252" t="s">
        <v>24</v>
      </c>
      <c r="D252" t="s">
        <v>13</v>
      </c>
      <c r="E252" t="s">
        <v>24</v>
      </c>
      <c r="F252" t="s">
        <v>4</v>
      </c>
      <c r="G252" t="s">
        <v>24</v>
      </c>
      <c r="H252" t="str">
        <f t="shared" ref="H252" si="246">IF(R251=0,"",R251)</f>
        <v>2/2</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*ずる賢いゴブリン/Wily Goblin</v>
      </c>
      <c r="B261" t="s">
        <v>165</v>
      </c>
      <c r="C261" t="str">
        <f t="shared" ref="C261" si="249">"*"&amp;R261&amp;"/"&amp;T261</f>
        <v>*ずる賢いゴブリン/Wily Goblin</v>
      </c>
      <c r="Q261" s="6" t="s">
        <v>34</v>
      </c>
      <c r="R261" s="12" t="str">
        <f>INDEX(AI:AI,W260+1)</f>
        <v>ずる賢いゴブリン</v>
      </c>
      <c r="S261" s="16" t="s">
        <v>35</v>
      </c>
      <c r="T261" s="12" t="str">
        <f>INDEX(AJ:AJ,W260+1)</f>
        <v>Wily Goblin</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t="str">
        <f>INDEX(AF:AF,W260+1)</f>
        <v>赤</v>
      </c>
      <c r="S262" s="18" t="s">
        <v>46</v>
      </c>
      <c r="T262" s="12" t="str">
        <f>INDEX(AG:AG,W260+1)</f>
        <v>アンコモン</v>
      </c>
      <c r="U262" s="18" t="s">
        <v>36</v>
      </c>
      <c r="V262" s="12">
        <f>INDEX(AH:AH,W260+1)</f>
        <v>2</v>
      </c>
      <c r="W262" s="10"/>
      <c r="X262" s="12" t="str">
        <f>INDEX(AO:AO,W260+1)</f>
        <v>このクリーチャーが戦場に出たとき、宝物を1つ見つける。</v>
      </c>
      <c r="Y262" s="5"/>
      <c r="Z262" s="5"/>
      <c r="AA262" s="30"/>
      <c r="BA262" s="31" t="s">
        <v>165</v>
      </c>
    </row>
    <row r="263" spans="1:53" x14ac:dyDescent="0.15">
      <c r="A263" t="str">
        <f>CONCATENATE(C263,D263,E263,F263,G263,H263,I263,J263,K263,L263,M263,N263,O263,P263)</f>
        <v>|色|赤|レアリティ|アンコモン|マナコスト|2|</v>
      </c>
      <c r="B263" t="s">
        <v>165</v>
      </c>
      <c r="C263" t="s">
        <v>24</v>
      </c>
      <c r="D263" s="1" t="s">
        <v>5</v>
      </c>
      <c r="E263" t="s">
        <v>24</v>
      </c>
      <c r="F263" t="str">
        <f t="shared" ref="F263:F264" si="256">IF(R262=0,"",R262)</f>
        <v>赤</v>
      </c>
      <c r="G263" t="s">
        <v>24</v>
      </c>
      <c r="H263" s="1" t="s">
        <v>6</v>
      </c>
      <c r="I263" t="s">
        <v>24</v>
      </c>
      <c r="J263" t="str">
        <f t="shared" ref="J263:J264" si="257">IF(T262=0,"",T262)</f>
        <v>アンコモン</v>
      </c>
      <c r="K263" t="s">
        <v>24</v>
      </c>
      <c r="L263" s="1" t="s">
        <v>8</v>
      </c>
      <c r="M263" t="s">
        <v>24</v>
      </c>
      <c r="N263">
        <f t="shared" ref="N263:N264" si="258">IF(V262=0,"",V262)</f>
        <v>2</v>
      </c>
      <c r="O263" t="s">
        <v>24</v>
      </c>
      <c r="Q263" s="6" t="s">
        <v>37</v>
      </c>
      <c r="R263" s="12" t="str">
        <f>INDEX(AK:AK,W260+1)</f>
        <v>クリーチャー</v>
      </c>
      <c r="S263" s="18" t="s">
        <v>38</v>
      </c>
      <c r="T263" s="12" t="str">
        <f>INDEX(AL:AL,W260+1)</f>
        <v>ゴブリン</v>
      </c>
      <c r="U263" s="12" t="str">
        <f>INDEX(AM:AM,W260+1)</f>
        <v>海賊</v>
      </c>
      <c r="V263" s="12">
        <f>INDEX(AN:AN,W260+1)</f>
        <v>0</v>
      </c>
      <c r="W263" s="10"/>
      <c r="X263" s="12" t="str">
        <f>INDEX(AU:AU,W260+1)</f>
        <v>この</v>
      </c>
      <c r="Y263" s="12" t="str">
        <f>INDEX(AV:AV,W260+1)</f>
        <v/>
      </c>
      <c r="Z263" s="12" t="str">
        <f>INDEX(AW:AW,W260+1)</f>
        <v/>
      </c>
      <c r="AA263" s="12">
        <f>INDEX(AX:AX,W260+1)</f>
        <v>0</v>
      </c>
      <c r="BA263" s="31" t="s">
        <v>165</v>
      </c>
    </row>
    <row r="264" spans="1:53" x14ac:dyDescent="0.15">
      <c r="A264" t="str">
        <f>CONCATENATE(C264,D264,E264,F264,G264,H264,I264,J264,K264,L264,M264,N264,O264,P264)</f>
        <v>|種別|クリーチャー|サブタイプ|ゴブリン|海賊||</v>
      </c>
      <c r="B264" t="s">
        <v>165</v>
      </c>
      <c r="C264" t="s">
        <v>24</v>
      </c>
      <c r="D264" s="1" t="s">
        <v>9</v>
      </c>
      <c r="E264" t="s">
        <v>24</v>
      </c>
      <c r="F264" t="str">
        <f t="shared" si="256"/>
        <v>クリーチャー</v>
      </c>
      <c r="G264" t="s">
        <v>24</v>
      </c>
      <c r="H264" s="1" t="s">
        <v>11</v>
      </c>
      <c r="I264" t="s">
        <v>24</v>
      </c>
      <c r="J264" t="str">
        <f t="shared" si="257"/>
        <v>ゴブリン</v>
      </c>
      <c r="K264" t="s">
        <v>24</v>
      </c>
      <c r="L264" t="str">
        <f t="shared" ref="L264" si="259">IF(U263=0,"",U263)</f>
        <v>海賊</v>
      </c>
      <c r="M264" t="s">
        <v>24</v>
      </c>
      <c r="N264" t="str">
        <f t="shared" si="258"/>
        <v/>
      </c>
      <c r="O264" t="s">
        <v>24</v>
      </c>
      <c r="Q264" s="6" t="s">
        <v>39</v>
      </c>
      <c r="R264" s="12" t="str">
        <f>INDEX(AY:AY,W260+1)</f>
        <v>このクリーチャーが戦場に出たとき、宝物を1つ見つける。</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|テキスト|&gt;|&gt;|&gt;|&gt;|このクリーチャーが戦場に出たとき、宝物を1つ見つける。|</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このクリーチャーが戦場に出たとき、宝物を1つ見つける。</v>
      </c>
      <c r="O265" t="s">
        <v>24</v>
      </c>
      <c r="Q265" s="4" t="s">
        <v>40</v>
      </c>
      <c r="R265" s="12" t="str">
        <f>INDEX(AZ:AZ,W260+1)</f>
        <v>When this creature enters the battlefield, find a Treasure.</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|英テキスト|&gt;|&gt;|&gt;|&gt;|When this creature enters the battlefield, find a Treasure.|</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When this creature enters the battlefield, find a Treasure.</v>
      </c>
      <c r="O266" t="s">
        <v>24</v>
      </c>
      <c r="Q266" s="6" t="s">
        <v>41</v>
      </c>
      <c r="R266" s="12" t="str">
        <f>IF(INDEX(AS:AS,W260+1)="",0,INDEX(AS:AS,W260+1)&amp;"/"&amp;INDEX(AT:AT,W260+1))</f>
        <v>1/1</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|PT|&gt;|1/1|シールド数|&gt;||</v>
      </c>
      <c r="B267" t="s">
        <v>165</v>
      </c>
      <c r="C267" t="s">
        <v>24</v>
      </c>
      <c r="D267" t="s">
        <v>13</v>
      </c>
      <c r="E267" t="s">
        <v>24</v>
      </c>
      <c r="F267" t="s">
        <v>4</v>
      </c>
      <c r="G267" t="s">
        <v>24</v>
      </c>
      <c r="H267" t="str">
        <f t="shared" ref="H267" si="262">IF(R266=0,"",R266)</f>
        <v>1/1</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*焦熱の連続砲撃/Fiery Cannonade</v>
      </c>
      <c r="B276" t="s">
        <v>165</v>
      </c>
      <c r="C276" t="str">
        <f t="shared" ref="C276" si="265">"*"&amp;R276&amp;"/"&amp;T276</f>
        <v>*焦熱の連続砲撃/Fiery Cannonade</v>
      </c>
      <c r="Q276" s="6" t="s">
        <v>34</v>
      </c>
      <c r="R276" s="12" t="str">
        <f>INDEX(AI:AI,W275+1)</f>
        <v>焦熱の連続砲撃</v>
      </c>
      <c r="S276" s="16" t="s">
        <v>35</v>
      </c>
      <c r="T276" s="12" t="str">
        <f>INDEX(AJ:AJ,W275+1)</f>
        <v>Fiery Cannonade</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t="str">
        <f>INDEX(AF:AF,W275+1)</f>
        <v>赤</v>
      </c>
      <c r="S277" s="18" t="s">
        <v>46</v>
      </c>
      <c r="T277" s="12" t="str">
        <f>INDEX(AG:AG,W275+1)</f>
        <v>アンコモン</v>
      </c>
      <c r="U277" s="18" t="s">
        <v>36</v>
      </c>
      <c r="V277" s="12">
        <f>INDEX(AH:AH,W275+1)</f>
        <v>7</v>
      </c>
      <c r="W277" s="10"/>
      <c r="X277" s="12" t="str">
        <f>INDEX(AO:AO,W275+1)</f>
        <v>海賊でない各クリーチャーにそれぞれ2点のダメージを与える。</v>
      </c>
      <c r="Y277" s="5"/>
      <c r="Z277" s="5"/>
      <c r="AA277" s="30"/>
      <c r="AC277" s="5"/>
      <c r="AD277" s="5"/>
      <c r="BA277" s="31" t="s">
        <v>165</v>
      </c>
    </row>
    <row r="278" spans="1:53" x14ac:dyDescent="0.15">
      <c r="A278" t="str">
        <f>CONCATENATE(C278,D278,E278,F278,G278,H278,I278,J278,K278,L278,M278,N278,O278,P278)</f>
        <v>|色|赤|レアリティ|アンコモン|マナコスト|7|</v>
      </c>
      <c r="B278" t="s">
        <v>165</v>
      </c>
      <c r="C278" t="s">
        <v>24</v>
      </c>
      <c r="D278" s="1" t="s">
        <v>5</v>
      </c>
      <c r="E278" t="s">
        <v>24</v>
      </c>
      <c r="F278" t="str">
        <f t="shared" ref="F278:F279" si="272">IF(R277=0,"",R277)</f>
        <v>赤</v>
      </c>
      <c r="G278" t="s">
        <v>24</v>
      </c>
      <c r="H278" s="1" t="s">
        <v>6</v>
      </c>
      <c r="I278" t="s">
        <v>24</v>
      </c>
      <c r="J278" t="str">
        <f t="shared" ref="J278:J279" si="273">IF(T277=0,"",T277)</f>
        <v>アンコモン</v>
      </c>
      <c r="K278" t="s">
        <v>24</v>
      </c>
      <c r="L278" s="1" t="s">
        <v>8</v>
      </c>
      <c r="M278" t="s">
        <v>24</v>
      </c>
      <c r="N278">
        <f t="shared" ref="N278:N279" si="274">IF(V277=0,"",V277)</f>
        <v>7</v>
      </c>
      <c r="O278" t="s">
        <v>24</v>
      </c>
      <c r="Q278" s="6" t="s">
        <v>37</v>
      </c>
      <c r="R278" s="12" t="str">
        <f>INDEX(AK:AK,W275+1)</f>
        <v>呪文</v>
      </c>
      <c r="S278" s="18" t="s">
        <v>38</v>
      </c>
      <c r="T278" s="12">
        <f>INDEX(AL:AL,W275+1)</f>
        <v>0</v>
      </c>
      <c r="U278" s="12">
        <f>INDEX(AM:AM,W275+1)</f>
        <v>0</v>
      </c>
      <c r="V278" s="12">
        <f>INDEX(AN:AN,W275+1)</f>
        <v>0</v>
      </c>
      <c r="W278" s="10"/>
      <c r="X278" s="12" t="str">
        <f>INDEX(AU:AU,W275+1)</f>
        <v>海賊</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|種別|呪文|サブタイプ||||</v>
      </c>
      <c r="B279" t="s">
        <v>165</v>
      </c>
      <c r="C279" t="s">
        <v>24</v>
      </c>
      <c r="D279" s="1" t="s">
        <v>9</v>
      </c>
      <c r="E279" t="s">
        <v>24</v>
      </c>
      <c r="F279" t="str">
        <f t="shared" si="272"/>
        <v>呪文</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海賊でない各クリーチャーにそれぞれ2点のダメージを与える。</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|テキスト|&gt;|&gt;|&gt;|&gt;|海賊でない各クリーチャーにそれぞれ2点のダメージを与える。|</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海賊でない各クリーチャーにそれぞれ2点のダメージを与える。</v>
      </c>
      <c r="O280" t="s">
        <v>24</v>
      </c>
      <c r="Q280" s="4" t="s">
        <v>40</v>
      </c>
      <c r="R280" s="12" t="str">
        <f>INDEX(AZ:AZ,W275+1)</f>
        <v>Deals 2 damage to each non-Pirate.</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|英テキスト|&gt;|&gt;|&gt;|&gt;|Deals 2 damage to each non-Pirate.|</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Deals 2 damage to each non-Pirate.</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78">IF(R281=0,"",R281)</f>
        <v/>
      </c>
      <c r="I282" t="s">
        <v>24</v>
      </c>
      <c r="J282" t="s">
        <v>14</v>
      </c>
      <c r="K282" t="s">
        <v>24</v>
      </c>
      <c r="L282" t="s">
        <v>4</v>
      </c>
      <c r="M282" t="s">
        <v>24</v>
      </c>
      <c r="N282" t="str">
        <f t="shared" ref="N282" si="279">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*間に合わせの砲弾/Makeshift Munitions</v>
      </c>
      <c r="B291" t="s">
        <v>165</v>
      </c>
      <c r="C291" t="str">
        <f t="shared" ref="C291" si="281">"*"&amp;R291&amp;"/"&amp;T291</f>
        <v>*間に合わせの砲弾/Makeshift Munitions</v>
      </c>
      <c r="Q291" s="6" t="s">
        <v>34</v>
      </c>
      <c r="R291" s="12" t="str">
        <f>INDEX(AI:AI,W290+1)</f>
        <v>間に合わせの砲弾</v>
      </c>
      <c r="S291" s="16" t="s">
        <v>35</v>
      </c>
      <c r="T291" s="12" t="str">
        <f>INDEX(AJ:AJ,W290+1)</f>
        <v>Makeshift Munitions</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t="str">
        <f>INDEX(AF:AF,W290+1)</f>
        <v>赤</v>
      </c>
      <c r="S292" s="18" t="s">
        <v>46</v>
      </c>
      <c r="T292" s="12" t="str">
        <f>INDEX(AG:AG,W290+1)</f>
        <v>アンコモン</v>
      </c>
      <c r="U292" s="18" t="s">
        <v>36</v>
      </c>
      <c r="V292" s="12">
        <f>INDEX(AH:AH,W290+1)</f>
        <v>7</v>
      </c>
      <c r="W292" s="10"/>
      <c r="X292" s="12" t="str">
        <f>INDEX(AO:AO,W290+1)</f>
        <v>このサポートが1シールドを失ったとき、対戦相手がコントロールする最初のクリーチャーに1点のダメージを与える。</v>
      </c>
      <c r="Y292" s="5"/>
      <c r="Z292" s="5"/>
      <c r="AA292" s="30"/>
      <c r="AC292" s="5"/>
      <c r="AD292" s="5"/>
      <c r="BA292" s="31" t="s">
        <v>165</v>
      </c>
    </row>
    <row r="293" spans="1:53" x14ac:dyDescent="0.15">
      <c r="A293" t="str">
        <f>CONCATENATE(C293,D293,E293,F293,G293,H293,I293,J293,K293,L293,M293,N293,O293,P293)</f>
        <v>|色|赤|レアリティ|アンコモン|マナコスト|7|</v>
      </c>
      <c r="B293" t="s">
        <v>165</v>
      </c>
      <c r="C293" t="s">
        <v>24</v>
      </c>
      <c r="D293" s="1" t="s">
        <v>5</v>
      </c>
      <c r="E293" t="s">
        <v>24</v>
      </c>
      <c r="F293" t="str">
        <f t="shared" ref="F293:F294" si="288">IF(R292=0,"",R292)</f>
        <v>赤</v>
      </c>
      <c r="G293" t="s">
        <v>24</v>
      </c>
      <c r="H293" s="1" t="s">
        <v>6</v>
      </c>
      <c r="I293" t="s">
        <v>24</v>
      </c>
      <c r="J293" t="str">
        <f t="shared" ref="J293:J294" si="289">IF(T292=0,"",T292)</f>
        <v>アンコモン</v>
      </c>
      <c r="K293" t="s">
        <v>24</v>
      </c>
      <c r="L293" s="1" t="s">
        <v>8</v>
      </c>
      <c r="M293" t="s">
        <v>24</v>
      </c>
      <c r="N293">
        <f t="shared" ref="N293:N294" si="290">IF(V292=0,"",V292)</f>
        <v>7</v>
      </c>
      <c r="O293" t="s">
        <v>24</v>
      </c>
      <c r="Q293" s="6" t="s">
        <v>37</v>
      </c>
      <c r="R293" s="12" t="str">
        <f>INDEX(AK:AK,W290+1)</f>
        <v>サポート</v>
      </c>
      <c r="S293" s="18" t="s">
        <v>38</v>
      </c>
      <c r="T293" s="12">
        <f>INDEX(AL:AL,W290+1)</f>
        <v>0</v>
      </c>
      <c r="U293" s="12">
        <f>INDEX(AM:AM,W290+1)</f>
        <v>0</v>
      </c>
      <c r="V293" s="12">
        <f>INDEX(AN:AN,W290+1)</f>
        <v>0</v>
      </c>
      <c r="W293" s="10"/>
      <c r="X293" s="12" t="str">
        <f>INDEX(AU:AU,W290+1)</f>
        <v>この</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|種別|サポート|サブタイプ||||</v>
      </c>
      <c r="B294" t="s">
        <v>165</v>
      </c>
      <c r="C294" t="s">
        <v>24</v>
      </c>
      <c r="D294" s="1" t="s">
        <v>9</v>
      </c>
      <c r="E294" t="s">
        <v>24</v>
      </c>
      <c r="F294" t="str">
        <f t="shared" si="288"/>
        <v>サポート</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このサポートが1シールドを失ったとき、対戦相手がコントロールする最初のクリーチャーに1点のダメージを与える。</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|テキスト|&gt;|&gt;|&gt;|&gt;|このサポートが1シールドを失ったとき、対戦相手がコントロールする最初のクリーチャーに1点のダメージを与える。|</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このサポートが1シールドを失ったとき、対戦相手がコントロールする最初のクリーチャーに1点のダメージを与える。</v>
      </c>
      <c r="O295" t="s">
        <v>24</v>
      </c>
      <c r="Q295" s="4" t="s">
        <v>40</v>
      </c>
      <c r="R295" s="12" t="str">
        <f>INDEX(AZ:AZ,W290+1)</f>
        <v>Whenever this support loses 1 shield, deal 1 damage to the first creature an opponent controls.</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|英テキスト|&gt;|&gt;|&gt;|&gt;|Whenever this support loses 1 shield, deal 1 damage to the first creature an opponent controls.|</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Whenever this support loses 1 shield, deal 1 damage to the first creature an opponent controls.</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|PT|&gt;||シールド数|&gt;|3|</v>
      </c>
      <c r="B297" t="s">
        <v>165</v>
      </c>
      <c r="C297" t="s">
        <v>24</v>
      </c>
      <c r="D297" t="s">
        <v>13</v>
      </c>
      <c r="E297" t="s">
        <v>24</v>
      </c>
      <c r="F297" t="s">
        <v>4</v>
      </c>
      <c r="G297" t="s">
        <v>24</v>
      </c>
      <c r="H297" t="str">
        <f t="shared" ref="H297" si="294">IF(R296=0,"",R296)</f>
        <v/>
      </c>
      <c r="I297" t="s">
        <v>24</v>
      </c>
      <c r="J297" t="s">
        <v>14</v>
      </c>
      <c r="K297" t="s">
        <v>24</v>
      </c>
      <c r="L297" t="s">
        <v>4</v>
      </c>
      <c r="M297" t="s">
        <v>24</v>
      </c>
      <c r="N297">
        <f t="shared" ref="N297" si="295">IF(R297=0,"",R297)</f>
        <v>3</v>
      </c>
      <c r="O297" t="s">
        <v>24</v>
      </c>
      <c r="Q297" s="7" t="s">
        <v>43</v>
      </c>
      <c r="R297" s="12">
        <f>INDEX(AR:AR,W290+1)</f>
        <v>3</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*誘惑の財宝/Trove of Temptation</v>
      </c>
      <c r="B306" t="s">
        <v>165</v>
      </c>
      <c r="C306" t="str">
        <f t="shared" ref="C306" si="297">"*"&amp;R306&amp;"/"&amp;T306</f>
        <v>*誘惑の財宝/Trove of Temptation</v>
      </c>
      <c r="Q306" s="6" t="s">
        <v>34</v>
      </c>
      <c r="R306" s="12" t="str">
        <f>INDEX(AI:AI,W305+1)</f>
        <v>誘惑の財宝</v>
      </c>
      <c r="S306" s="16" t="s">
        <v>35</v>
      </c>
      <c r="T306" s="12" t="str">
        <f>INDEX(AJ:AJ,W305+1)</f>
        <v>Trove of Temptation</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t="str">
        <f>INDEX(AF:AF,W305+1)</f>
        <v>赤</v>
      </c>
      <c r="S307" s="18" t="s">
        <v>46</v>
      </c>
      <c r="T307" s="12" t="str">
        <f>INDEX(AG:AG,W305+1)</f>
        <v>アンコモン</v>
      </c>
      <c r="U307" s="18" t="s">
        <v>36</v>
      </c>
      <c r="V307" s="12">
        <f>INDEX(AH:AH,W305+1)</f>
        <v>8</v>
      </c>
      <c r="W307" s="10"/>
      <c r="X307" s="12" t="str">
        <f>INDEX(AO:AO,W305+1)</f>
        <v>このサポートがボード上にある間、対戦相手がコントロールする最初のクリーチャーはブロックされないを持つ。</v>
      </c>
      <c r="Y307" s="5"/>
      <c r="Z307" s="5"/>
      <c r="AA307" s="30"/>
      <c r="AC307" s="5"/>
      <c r="AD307" s="5"/>
      <c r="BA307" s="31" t="s">
        <v>165</v>
      </c>
    </row>
    <row r="308" spans="1:53" x14ac:dyDescent="0.15">
      <c r="A308" t="str">
        <f>CONCATENATE(C308,D308,E308,F308,G308,H308,I308,J308,K308,L308,M308,N308,O308,P308)</f>
        <v>|色|赤|レアリティ|アンコモン|マナコスト|8|</v>
      </c>
      <c r="B308" t="s">
        <v>165</v>
      </c>
      <c r="C308" t="s">
        <v>24</v>
      </c>
      <c r="D308" s="1" t="s">
        <v>5</v>
      </c>
      <c r="E308" t="s">
        <v>24</v>
      </c>
      <c r="F308" t="str">
        <f t="shared" ref="F308:F309" si="304">IF(R307=0,"",R307)</f>
        <v>赤</v>
      </c>
      <c r="G308" t="s">
        <v>24</v>
      </c>
      <c r="H308" s="1" t="s">
        <v>6</v>
      </c>
      <c r="I308" t="s">
        <v>24</v>
      </c>
      <c r="J308" t="str">
        <f t="shared" ref="J308:J309" si="305">IF(T307=0,"",T307)</f>
        <v>アンコモン</v>
      </c>
      <c r="K308" t="s">
        <v>24</v>
      </c>
      <c r="L308" s="1" t="s">
        <v>8</v>
      </c>
      <c r="M308" t="s">
        <v>24</v>
      </c>
      <c r="N308">
        <f t="shared" ref="N308:N309" si="306">IF(V307=0,"",V307)</f>
        <v>8</v>
      </c>
      <c r="O308" t="s">
        <v>24</v>
      </c>
      <c r="Q308" s="6" t="s">
        <v>37</v>
      </c>
      <c r="R308" s="12" t="str">
        <f>INDEX(AK:AK,W305+1)</f>
        <v>サポート</v>
      </c>
      <c r="S308" s="18" t="s">
        <v>38</v>
      </c>
      <c r="T308" s="12">
        <f>INDEX(AL:AL,W305+1)</f>
        <v>0</v>
      </c>
      <c r="U308" s="12">
        <f>INDEX(AM:AM,W305+1)</f>
        <v>0</v>
      </c>
      <c r="V308" s="12">
        <f>INDEX(AN:AN,W305+1)</f>
        <v>0</v>
      </c>
      <c r="W308" s="10"/>
      <c r="X308" s="12" t="str">
        <f>INDEX(AU:AU,W305+1)</f>
        <v>この</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|種別|サポート|サブタイプ||||</v>
      </c>
      <c r="B309" t="s">
        <v>165</v>
      </c>
      <c r="C309" t="s">
        <v>24</v>
      </c>
      <c r="D309" s="1" t="s">
        <v>9</v>
      </c>
      <c r="E309" t="s">
        <v>24</v>
      </c>
      <c r="F309" t="str">
        <f t="shared" si="304"/>
        <v>サポート</v>
      </c>
      <c r="G309" t="s">
        <v>24</v>
      </c>
      <c r="H309" s="1" t="s">
        <v>11</v>
      </c>
      <c r="I309" t="s">
        <v>24</v>
      </c>
      <c r="J309" t="str">
        <f t="shared" si="305"/>
        <v/>
      </c>
      <c r="K309" t="s">
        <v>24</v>
      </c>
      <c r="L309" t="str">
        <f t="shared" ref="L309" si="307">IF(U308=0,"",U308)</f>
        <v/>
      </c>
      <c r="M309" t="s">
        <v>24</v>
      </c>
      <c r="N309" t="str">
        <f t="shared" si="306"/>
        <v/>
      </c>
      <c r="O309" t="s">
        <v>24</v>
      </c>
      <c r="Q309" s="6" t="s">
        <v>39</v>
      </c>
      <c r="R309" s="12" t="str">
        <f>INDEX(AY:AY,W305+1)</f>
        <v>このサポートがボード上にある間、対戦相手がコントロールする最初のクリーチャーはブロックされないを持つ。&amp;br;あなたのターン終了時に、宝物を1つ見つける。</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|テキスト|&gt;|&gt;|&gt;|&gt;|このサポートがボード上にある間、対戦相手がコントロールする最初のクリーチャーはブロックされないを持つ。&amp;br;あなたのターン終了時に、宝物を1つ見つける。|</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このサポートがボード上にある間、対戦相手がコントロールする最初のクリーチャーはブロックされないを持つ。&amp;br;あなたのターン終了時に、宝物を1つ見つける。</v>
      </c>
      <c r="O310" t="s">
        <v>24</v>
      </c>
      <c r="Q310" s="4" t="s">
        <v>40</v>
      </c>
      <c r="R310" s="12" t="str">
        <f>INDEX(AZ:AZ,W305+1)</f>
        <v>While this support is on the board, the first creature your opponent controls has Unblockable. At the end of your turn, find a Treasure.</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|英テキスト|&gt;|&gt;|&gt;|&gt;|While this support is on the board, the first creature your opponent controls has Unblockable. At the end of your turn, find a Treasure.|</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While this support is on the board, the first creature your opponent controls has Unblockable. At the end of your turn, find a Treasure.</v>
      </c>
      <c r="O311" t="s">
        <v>24</v>
      </c>
      <c r="Q311" s="6" t="s">
        <v>41</v>
      </c>
      <c r="R311" s="12">
        <f>IF(INDEX(AS:AS,W305+1)="",0,INDEX(AS:AS,W305+1)&amp;"/"&amp;INDEX(AT:AT,W305+1))</f>
        <v>0</v>
      </c>
      <c r="S311" s="16"/>
      <c r="T311" s="16"/>
      <c r="U311" s="16"/>
      <c r="V311" s="17"/>
      <c r="W311" s="10"/>
      <c r="X311" s="6"/>
      <c r="Y311" s="5"/>
      <c r="Z311" s="5"/>
      <c r="AA311" s="30"/>
      <c r="BA311" s="31" t="s">
        <v>165</v>
      </c>
    </row>
    <row r="312" spans="1:53" x14ac:dyDescent="0.15">
      <c r="A312" t="str">
        <f>CONCATENATE(C312,D312,E312,F312,G312,H312,I312,J312,K312,L312,M312,N312,O312,P312)</f>
        <v>|PT|&gt;||シールド数|&gt;|4|</v>
      </c>
      <c r="B312" t="s">
        <v>165</v>
      </c>
      <c r="C312" t="s">
        <v>24</v>
      </c>
      <c r="D312" t="s">
        <v>13</v>
      </c>
      <c r="E312" t="s">
        <v>24</v>
      </c>
      <c r="F312" t="s">
        <v>4</v>
      </c>
      <c r="G312" t="s">
        <v>24</v>
      </c>
      <c r="H312" t="str">
        <f t="shared" ref="H312" si="310">IF(R311=0,"",R311)</f>
        <v/>
      </c>
      <c r="I312" t="s">
        <v>24</v>
      </c>
      <c r="J312" t="s">
        <v>14</v>
      </c>
      <c r="K312" t="s">
        <v>24</v>
      </c>
      <c r="L312" t="s">
        <v>4</v>
      </c>
      <c r="M312" t="s">
        <v>24</v>
      </c>
      <c r="N312">
        <f t="shared" ref="N312" si="311">IF(R312=0,"",R312)</f>
        <v>4</v>
      </c>
      <c r="O312" t="s">
        <v>24</v>
      </c>
      <c r="Q312" s="7" t="s">
        <v>43</v>
      </c>
      <c r="R312" s="12">
        <f>INDEX(AR:AR,W305+1)</f>
        <v>4</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*蠱惑的な船員/Captivating Crew</v>
      </c>
      <c r="B321" t="s">
        <v>165</v>
      </c>
      <c r="C321" t="str">
        <f t="shared" ref="C321" si="313">"*"&amp;R321&amp;"/"&amp;T321</f>
        <v>*蠱惑的な船員/Captivating Crew</v>
      </c>
      <c r="Q321" s="6" t="s">
        <v>34</v>
      </c>
      <c r="R321" s="12" t="str">
        <f>INDEX(AI:AI,W320+1)</f>
        <v>蠱惑的な船員</v>
      </c>
      <c r="S321" s="16" t="s">
        <v>35</v>
      </c>
      <c r="T321" s="12" t="str">
        <f>INDEX(AJ:AJ,W320+1)</f>
        <v>Captivating Crew</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t="str">
        <f>INDEX(AF:AF,W320+1)</f>
        <v>赤</v>
      </c>
      <c r="S322" s="18" t="s">
        <v>46</v>
      </c>
      <c r="T322" s="12" t="str">
        <f>INDEX(AG:AG,W320+1)</f>
        <v>レア</v>
      </c>
      <c r="U322" s="18" t="s">
        <v>36</v>
      </c>
      <c r="V322" s="12">
        <f>INDEX(AH:AH,W320+1)</f>
        <v>13</v>
      </c>
      <c r="W322" s="10"/>
      <c r="X322" s="12" t="str">
        <f>INDEX(AO:AO,W320+1)</f>
        <v>赤ジェム5個を起動する：ターン終了時まで、対戦相手がコントロールする最初のクリーチャーのコントロールを得る。ターン終了時まで、そのクリーチャーは速攻を得る。</v>
      </c>
      <c r="Y322" s="5"/>
      <c r="Z322" s="5"/>
      <c r="AA322" s="30"/>
      <c r="AC322" s="5"/>
      <c r="AD322" s="5"/>
      <c r="BA322" s="31" t="s">
        <v>165</v>
      </c>
    </row>
    <row r="323" spans="1:53" x14ac:dyDescent="0.15">
      <c r="A323" t="str">
        <f>CONCATENATE(C323,D323,E323,F323,G323,H323,I323,J323,K323,L323,M323,N323,O323,P323)</f>
        <v>|色|赤|レアリティ|レア|マナコスト|13|</v>
      </c>
      <c r="B323" t="s">
        <v>165</v>
      </c>
      <c r="C323" t="s">
        <v>24</v>
      </c>
      <c r="D323" s="1" t="s">
        <v>5</v>
      </c>
      <c r="E323" t="s">
        <v>24</v>
      </c>
      <c r="F323" t="str">
        <f t="shared" ref="F323:F324" si="320">IF(R322=0,"",R322)</f>
        <v>赤</v>
      </c>
      <c r="G323" t="s">
        <v>24</v>
      </c>
      <c r="H323" s="1" t="s">
        <v>6</v>
      </c>
      <c r="I323" t="s">
        <v>24</v>
      </c>
      <c r="J323" t="str">
        <f t="shared" ref="J323:J324" si="321">IF(T322=0,"",T322)</f>
        <v>レア</v>
      </c>
      <c r="K323" t="s">
        <v>24</v>
      </c>
      <c r="L323" s="1" t="s">
        <v>8</v>
      </c>
      <c r="M323" t="s">
        <v>24</v>
      </c>
      <c r="N323">
        <f t="shared" ref="N323:N324" si="322">IF(V322=0,"",V322)</f>
        <v>13</v>
      </c>
      <c r="O323" t="s">
        <v>24</v>
      </c>
      <c r="Q323" s="6" t="s">
        <v>37</v>
      </c>
      <c r="R323" s="12" t="str">
        <f>INDEX(AK:AK,W320+1)</f>
        <v>クリーチャー</v>
      </c>
      <c r="S323" s="18" t="s">
        <v>38</v>
      </c>
      <c r="T323" s="12" t="str">
        <f>INDEX(AL:AL,W320+1)</f>
        <v>人間</v>
      </c>
      <c r="U323" s="12" t="str">
        <f>INDEX(AM:AM,W320+1)</f>
        <v>海賊</v>
      </c>
      <c r="V323" s="12">
        <f>INDEX(AN:AN,W320+1)</f>
        <v>0</v>
      </c>
      <c r="W323" s="10"/>
      <c r="X323" s="12" t="str">
        <f>INDEX(AU:AU,W320+1)</f>
        <v>赤ジ</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|種別|クリーチャー|サブタイプ|人間|海賊||</v>
      </c>
      <c r="B324" t="s">
        <v>165</v>
      </c>
      <c r="C324" t="s">
        <v>24</v>
      </c>
      <c r="D324" s="1" t="s">
        <v>9</v>
      </c>
      <c r="E324" t="s">
        <v>24</v>
      </c>
      <c r="F324" t="str">
        <f t="shared" si="320"/>
        <v>クリーチャー</v>
      </c>
      <c r="G324" t="s">
        <v>24</v>
      </c>
      <c r="H324" s="1" t="s">
        <v>11</v>
      </c>
      <c r="I324" t="s">
        <v>24</v>
      </c>
      <c r="J324" t="str">
        <f t="shared" si="321"/>
        <v>人間</v>
      </c>
      <c r="K324" t="s">
        <v>24</v>
      </c>
      <c r="L324" t="str">
        <f t="shared" ref="L324" si="323">IF(U323=0,"",U323)</f>
        <v>海賊</v>
      </c>
      <c r="M324" t="s">
        <v>24</v>
      </c>
      <c r="N324" t="str">
        <f t="shared" si="322"/>
        <v/>
      </c>
      <c r="O324" t="s">
        <v>24</v>
      </c>
      <c r="Q324" s="6" t="s">
        <v>39</v>
      </c>
      <c r="R324" s="12" t="str">
        <f>INDEX(AY:AY,W320+1)</f>
        <v>赤ジェム5個を起動する：ターン終了時まで、対戦相手がコントロールする最初のクリーチャーのコントロールを得る。ターン終了時まで、そのクリーチャーは速攻を得る。</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|テキスト|&gt;|&gt;|&gt;|&gt;|赤ジェム5個を起動する：ターン終了時まで、対戦相手がコントロールする最初のクリーチャーのコントロールを得る。ターン終了時まで、そのクリーチャーは速攻を得る。|</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赤ジェム5個を起動する：ターン終了時まで、対戦相手がコントロールする最初のクリーチャーのコントロールを得る。ターン終了時まで、そのクリーチャーは速攻を得る。</v>
      </c>
      <c r="O325" t="s">
        <v>24</v>
      </c>
      <c r="Q325" s="4" t="s">
        <v>40</v>
      </c>
      <c r="R325" s="12" t="str">
        <f>INDEX(AZ:AZ,W320+1)</f>
        <v>Activate 5 Red: Gain control of the first creature your opponent controls until end of turn. That creature gains Haste until end of turn.</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|英テキスト|&gt;|&gt;|&gt;|&gt;|Activate 5 Red: Gain control of the first creature your opponent controls until end of turn. That creature gains Haste until end of turn.|</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Activate 5 Red: Gain control of the first creature your opponent controls until end of turn. That creature gains Haste until end of turn.</v>
      </c>
      <c r="O326" t="s">
        <v>24</v>
      </c>
      <c r="Q326" s="6" t="s">
        <v>41</v>
      </c>
      <c r="R326" s="12" t="str">
        <f>IF(INDEX(AS:AS,W320+1)="",0,INDEX(AS:AS,W320+1)&amp;"/"&amp;INDEX(AT:AT,W320+1))</f>
        <v>4/3</v>
      </c>
      <c r="S326" s="16"/>
      <c r="T326" s="16"/>
      <c r="U326" s="16"/>
      <c r="V326" s="17"/>
      <c r="W326" s="10"/>
      <c r="X326" s="6"/>
      <c r="Y326" s="5"/>
      <c r="Z326" s="5"/>
      <c r="AA326" s="30"/>
      <c r="BA326" s="31" t="s">
        <v>165</v>
      </c>
    </row>
    <row r="327" spans="1:53" x14ac:dyDescent="0.15">
      <c r="A327" t="str">
        <f>CONCATENATE(C327,D327,E327,F327,G327,H327,I327,J327,K327,L327,M327,N327,O327,P327)</f>
        <v>|PT|&gt;|4/3|シールド数|&gt;||</v>
      </c>
      <c r="B327" t="s">
        <v>165</v>
      </c>
      <c r="C327" t="s">
        <v>24</v>
      </c>
      <c r="D327" t="s">
        <v>13</v>
      </c>
      <c r="E327" t="s">
        <v>24</v>
      </c>
      <c r="F327" t="s">
        <v>4</v>
      </c>
      <c r="G327" t="s">
        <v>24</v>
      </c>
      <c r="H327" t="str">
        <f t="shared" ref="H327" si="326">IF(R326=0,"",R326)</f>
        <v>4/3</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*暴れ回るフェロキドン/Rampaging Ferocidon</v>
      </c>
      <c r="B336" t="s">
        <v>165</v>
      </c>
      <c r="C336" t="str">
        <f t="shared" ref="C336" si="329">"*"&amp;R336&amp;"/"&amp;T336</f>
        <v>*暴れ回るフェロキドン/Rampaging Ferocidon</v>
      </c>
      <c r="Q336" s="6" t="s">
        <v>34</v>
      </c>
      <c r="R336" s="12" t="str">
        <f>INDEX(AI:AI,W335+1)</f>
        <v>暴れ回るフェロキドン</v>
      </c>
      <c r="S336" s="16" t="s">
        <v>35</v>
      </c>
      <c r="T336" s="12" t="str">
        <f>INDEX(AJ:AJ,W335+1)</f>
        <v>Rampaging Ferocidon</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t="str">
        <f>INDEX(AF:AF,W335+1)</f>
        <v>赤</v>
      </c>
      <c r="S337" s="18" t="s">
        <v>46</v>
      </c>
      <c r="T337" s="12" t="str">
        <f>INDEX(AG:AG,W335+1)</f>
        <v>レア</v>
      </c>
      <c r="U337" s="18" t="s">
        <v>36</v>
      </c>
      <c r="V337" s="12">
        <f>INDEX(AH:AH,W335+1)</f>
        <v>16</v>
      </c>
      <c r="W337" s="10"/>
      <c r="X337" s="12" t="str">
        <f>INDEX(AO:AO,W335+1)</f>
        <v xml:space="preserve">威迫  </v>
      </c>
      <c r="Y337" s="5"/>
      <c r="Z337" s="5"/>
      <c r="AA337" s="30"/>
      <c r="BA337" s="31" t="s">
        <v>165</v>
      </c>
    </row>
    <row r="338" spans="1:53" x14ac:dyDescent="0.15">
      <c r="A338" t="str">
        <f>CONCATENATE(C338,D338,E338,F338,G338,H338,I338,J338,K338,L338,M338,N338,O338,P338)</f>
        <v>|色|赤|レアリティ|レア|マナコスト|16|</v>
      </c>
      <c r="B338" t="s">
        <v>165</v>
      </c>
      <c r="C338" t="s">
        <v>24</v>
      </c>
      <c r="D338" s="1" t="s">
        <v>5</v>
      </c>
      <c r="E338" t="s">
        <v>24</v>
      </c>
      <c r="F338" t="str">
        <f t="shared" ref="F338:F339" si="336">IF(R337=0,"",R337)</f>
        <v>赤</v>
      </c>
      <c r="G338" t="s">
        <v>24</v>
      </c>
      <c r="H338" s="1" t="s">
        <v>6</v>
      </c>
      <c r="I338" t="s">
        <v>24</v>
      </c>
      <c r="J338" t="str">
        <f t="shared" ref="J338:J339" si="337">IF(T337=0,"",T337)</f>
        <v>レア</v>
      </c>
      <c r="K338" t="s">
        <v>24</v>
      </c>
      <c r="L338" s="1" t="s">
        <v>8</v>
      </c>
      <c r="M338" t="s">
        <v>24</v>
      </c>
      <c r="N338">
        <f t="shared" ref="N338:N339" si="338">IF(V337=0,"",V337)</f>
        <v>16</v>
      </c>
      <c r="O338" t="s">
        <v>24</v>
      </c>
      <c r="Q338" s="6" t="s">
        <v>37</v>
      </c>
      <c r="R338" s="12" t="str">
        <f>INDEX(AK:AK,W335+1)</f>
        <v>クリーチャー</v>
      </c>
      <c r="S338" s="18" t="s">
        <v>38</v>
      </c>
      <c r="T338" s="12" t="str">
        <f>INDEX(AL:AL,W335+1)</f>
        <v>恐竜</v>
      </c>
      <c r="U338" s="12">
        <f>INDEX(AM:AM,W335+1)</f>
        <v>0</v>
      </c>
      <c r="V338" s="12">
        <f>INDEX(AN:AN,W335+1)</f>
        <v>0</v>
      </c>
      <c r="W338" s="10"/>
      <c r="X338" s="12" t="str">
        <f>INDEX(AU:AU,W335+1)</f>
        <v>威迫</v>
      </c>
      <c r="Y338" s="12" t="str">
        <f>INDEX(AV:AV,W335+1)</f>
        <v xml:space="preserve"> </v>
      </c>
      <c r="Z338" s="12" t="str">
        <f>INDEX(AW:AW,W335+1)</f>
        <v/>
      </c>
      <c r="AA338" s="12">
        <f>INDEX(AX:AX,W335+1)</f>
        <v>0</v>
      </c>
      <c r="BA338" s="31" t="s">
        <v>165</v>
      </c>
    </row>
    <row r="339" spans="1:53" x14ac:dyDescent="0.15">
      <c r="A339" t="str">
        <f>CONCATENATE(C339,D339,E339,F339,G339,H339,I339,J339,K339,L339,M339,N339,O339,P339)</f>
        <v>|種別|クリーチャー|サブタイプ|恐竜|||</v>
      </c>
      <c r="B339" t="s">
        <v>165</v>
      </c>
      <c r="C339" t="s">
        <v>24</v>
      </c>
      <c r="D339" s="1" t="s">
        <v>9</v>
      </c>
      <c r="E339" t="s">
        <v>24</v>
      </c>
      <c r="F339" t="str">
        <f t="shared" si="336"/>
        <v>クリーチャー</v>
      </c>
      <c r="G339" t="s">
        <v>24</v>
      </c>
      <c r="H339" s="1" t="s">
        <v>11</v>
      </c>
      <c r="I339" t="s">
        <v>24</v>
      </c>
      <c r="J339" t="str">
        <f t="shared" si="337"/>
        <v>恐竜</v>
      </c>
      <c r="K339" t="s">
        <v>24</v>
      </c>
      <c r="L339" t="str">
        <f t="shared" ref="L339" si="339">IF(U338=0,"",U338)</f>
        <v/>
      </c>
      <c r="M339" t="s">
        <v>24</v>
      </c>
      <c r="N339" t="str">
        <f t="shared" si="338"/>
        <v/>
      </c>
      <c r="O339" t="s">
        <v>24</v>
      </c>
      <c r="Q339" s="6" t="s">
        <v>39</v>
      </c>
      <c r="R339" s="12" t="str">
        <f>INDEX(AY:AY,W335+1)</f>
        <v>威迫  &amp;br;このクリーチャーが戦場に出ている間、対戦相手はライフを得られない。&amp;br;他のクリーチャーが戦場に出るたび、そのクリーチャーのコントローラーに1点のダメージを与える。</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|テキスト|&gt;|&gt;|&gt;|&gt;|威迫  &amp;br;このクリーチャーが戦場に出ている間、対戦相手はライフを得られない。&amp;br;他のクリーチャーが戦場に出るたび、そのクリーチャーのコントローラーに1点のダメージを与える。|</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威迫  &amp;br;このクリーチャーが戦場に出ている間、対戦相手はライフを得られない。&amp;br;他のクリーチャーが戦場に出るたび、そのクリーチャーのコントローラーに1点のダメージを与える。</v>
      </c>
      <c r="O340" t="s">
        <v>24</v>
      </c>
      <c r="Q340" s="4" t="s">
        <v>40</v>
      </c>
      <c r="R340" s="12" t="str">
        <f>INDEX(AZ:AZ,W335+1)</f>
        <v>Menace. While this creature is on the battlefield, your opponent can’t gain life.Whenever another creature enters the battlefield, deal 1 damage to that creature’s controller.</v>
      </c>
      <c r="S340" s="16" t="s">
        <v>51</v>
      </c>
      <c r="T340" s="12" t="str">
        <f>IF(X340="","",X340&amp;IF(Y340="",""," "&amp;Y340)&amp;IF(Z340="",""," "&amp;Z340)&amp;IF(AA340="",""," "&amp;AA340))</f>
        <v xml:space="preserve">Menace  </v>
      </c>
      <c r="U340" s="16"/>
      <c r="V340" s="17"/>
      <c r="W340" s="10" t="s">
        <v>342</v>
      </c>
      <c r="X340" s="6" t="str">
        <f>IF(ISERROR(IF(LEN(X339)&gt;1,X339,VLOOKUP(X338,$AC:$AD,2,FALSE))),"",IF(LEN(X339)&gt;1,X339,VLOOKUP(X338,$AC:$AD,2,FALSE)))</f>
        <v>Menace</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|英テキスト|&gt;|&gt;|&gt;|&gt;|Menace  &amp;br;Menace. While this creature is on the battlefield, your opponent can’t gain life.Whenever another creature enters the battlefield, deal 1 damage to that creature’s controller.|</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Menace  &amp;br;Menace. While this creature is on the battlefield, your opponent can’t gain life.Whenever another creature enters the battlefield, deal 1 damage to that creature’s controller.</v>
      </c>
      <c r="O341" t="s">
        <v>24</v>
      </c>
      <c r="Q341" s="6" t="s">
        <v>41</v>
      </c>
      <c r="R341" s="12" t="str">
        <f>IF(INDEX(AS:AS,W335+1)="",0,INDEX(AS:AS,W335+1)&amp;"/"&amp;INDEX(AT:AT,W335+1))</f>
        <v>4/4</v>
      </c>
      <c r="S341" s="16"/>
      <c r="T341" s="16"/>
      <c r="U341" s="16"/>
      <c r="V341" s="17"/>
      <c r="W341" s="10"/>
      <c r="X341" s="6"/>
      <c r="Y341" s="5"/>
      <c r="Z341" s="5"/>
      <c r="AA341" s="30"/>
      <c r="BA341" s="31" t="s">
        <v>165</v>
      </c>
    </row>
    <row r="342" spans="1:53" x14ac:dyDescent="0.15">
      <c r="A342" t="str">
        <f>CONCATENATE(C342,D342,E342,F342,G342,H342,I342,J342,K342,L342,M342,N342,O342,P342)</f>
        <v>|PT|&gt;|4/4|シールド数|&gt;||</v>
      </c>
      <c r="B342" t="s">
        <v>165</v>
      </c>
      <c r="C342" t="s">
        <v>24</v>
      </c>
      <c r="D342" t="s">
        <v>13</v>
      </c>
      <c r="E342" t="s">
        <v>24</v>
      </c>
      <c r="F342" t="s">
        <v>4</v>
      </c>
      <c r="G342" t="s">
        <v>24</v>
      </c>
      <c r="H342" t="str">
        <f t="shared" ref="H342" si="342">IF(R341=0,"",R341)</f>
        <v>4/4</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*荒くれ船員/Rowdy Crew</v>
      </c>
      <c r="B351" t="s">
        <v>165</v>
      </c>
      <c r="C351" t="str">
        <f t="shared" ref="C351" si="345">"*"&amp;R351&amp;"/"&amp;T351</f>
        <v>*荒くれ船員/Rowdy Crew</v>
      </c>
      <c r="Q351" s="6" t="s">
        <v>34</v>
      </c>
      <c r="R351" s="12" t="str">
        <f>INDEX(AI:AI,W350+1)</f>
        <v>荒くれ船員</v>
      </c>
      <c r="S351" s="16" t="s">
        <v>35</v>
      </c>
      <c r="T351" s="12" t="str">
        <f>INDEX(AJ:AJ,W350+1)</f>
        <v>Rowdy Crew</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t="str">
        <f>INDEX(AF:AF,W350+1)</f>
        <v>赤</v>
      </c>
      <c r="S352" s="18" t="s">
        <v>46</v>
      </c>
      <c r="T352" s="12" t="str">
        <f>INDEX(AG:AG,W350+1)</f>
        <v>レア</v>
      </c>
      <c r="U352" s="18" t="s">
        <v>36</v>
      </c>
      <c r="V352" s="12">
        <f>INDEX(AH:AH,W350+1)</f>
        <v>15</v>
      </c>
      <c r="W352" s="10"/>
      <c r="X352" s="12" t="str">
        <f>INDEX(AO:AO,W350+1)</f>
        <v xml:space="preserve">トランプル  </v>
      </c>
      <c r="Y352" s="5"/>
      <c r="Z352" s="5"/>
      <c r="AA352" s="30"/>
      <c r="BA352" s="31" t="s">
        <v>165</v>
      </c>
    </row>
    <row r="353" spans="1:53" x14ac:dyDescent="0.15">
      <c r="A353" t="str">
        <f>CONCATENATE(C353,D353,E353,F353,G353,H353,I353,J353,K353,L353,M353,N353,O353,P353)</f>
        <v>|色|赤|レアリティ|レア|マナコスト|15|</v>
      </c>
      <c r="B353" t="s">
        <v>165</v>
      </c>
      <c r="C353" t="s">
        <v>24</v>
      </c>
      <c r="D353" s="1" t="s">
        <v>5</v>
      </c>
      <c r="E353" t="s">
        <v>24</v>
      </c>
      <c r="F353" t="str">
        <f t="shared" ref="F353:F354" si="352">IF(R352=0,"",R352)</f>
        <v>赤</v>
      </c>
      <c r="G353" t="s">
        <v>24</v>
      </c>
      <c r="H353" s="1" t="s">
        <v>6</v>
      </c>
      <c r="I353" t="s">
        <v>24</v>
      </c>
      <c r="J353" t="str">
        <f t="shared" ref="J353:J354" si="353">IF(T352=0,"",T352)</f>
        <v>レア</v>
      </c>
      <c r="K353" t="s">
        <v>24</v>
      </c>
      <c r="L353" s="1" t="s">
        <v>8</v>
      </c>
      <c r="M353" t="s">
        <v>24</v>
      </c>
      <c r="N353">
        <f t="shared" ref="N353:N354" si="354">IF(V352=0,"",V352)</f>
        <v>15</v>
      </c>
      <c r="O353" t="s">
        <v>24</v>
      </c>
      <c r="Q353" s="6" t="s">
        <v>37</v>
      </c>
      <c r="R353" s="12" t="str">
        <f>INDEX(AK:AK,W350+1)</f>
        <v>クリーチャー</v>
      </c>
      <c r="S353" s="18" t="s">
        <v>38</v>
      </c>
      <c r="T353" s="12" t="str">
        <f>INDEX(AL:AL,W350+1)</f>
        <v>人間</v>
      </c>
      <c r="U353" s="12" t="str">
        <f>INDEX(AM:AM,W350+1)</f>
        <v>海賊</v>
      </c>
      <c r="V353" s="12">
        <f>INDEX(AN:AN,W350+1)</f>
        <v>0</v>
      </c>
      <c r="W353" s="10"/>
      <c r="X353" s="12" t="str">
        <f>INDEX(AU:AU,W350+1)</f>
        <v>トラ</v>
      </c>
      <c r="Y353" s="12" t="str">
        <f>INDEX(AV:AV,W350+1)</f>
        <v xml:space="preserve"> </v>
      </c>
      <c r="Z353" s="12" t="str">
        <f>INDEX(AW:AW,W350+1)</f>
        <v/>
      </c>
      <c r="AA353" s="12">
        <f>INDEX(AX:AX,W350+1)</f>
        <v>0</v>
      </c>
      <c r="BA353" s="31" t="s">
        <v>165</v>
      </c>
    </row>
    <row r="354" spans="1:53" x14ac:dyDescent="0.15">
      <c r="A354" t="str">
        <f>CONCATENATE(C354,D354,E354,F354,G354,H354,I354,J354,K354,L354,M354,N354,O354,P354)</f>
        <v>|種別|クリーチャー|サブタイプ|人間|海賊||</v>
      </c>
      <c r="B354" t="s">
        <v>165</v>
      </c>
      <c r="C354" t="s">
        <v>24</v>
      </c>
      <c r="D354" s="1" t="s">
        <v>9</v>
      </c>
      <c r="E354" t="s">
        <v>24</v>
      </c>
      <c r="F354" t="str">
        <f t="shared" si="352"/>
        <v>クリーチャー</v>
      </c>
      <c r="G354" t="s">
        <v>24</v>
      </c>
      <c r="H354" s="1" t="s">
        <v>11</v>
      </c>
      <c r="I354" t="s">
        <v>24</v>
      </c>
      <c r="J354" t="str">
        <f t="shared" si="353"/>
        <v>人間</v>
      </c>
      <c r="K354" t="s">
        <v>24</v>
      </c>
      <c r="L354" t="str">
        <f t="shared" ref="L354" si="355">IF(U353=0,"",U353)</f>
        <v>海賊</v>
      </c>
      <c r="M354" t="s">
        <v>24</v>
      </c>
      <c r="N354" t="str">
        <f t="shared" si="354"/>
        <v/>
      </c>
      <c r="O354" t="s">
        <v>24</v>
      </c>
      <c r="Q354" s="6" t="s">
        <v>39</v>
      </c>
      <c r="R354" s="12" t="str">
        <f>INDEX(AY:AY,W350+1)</f>
        <v>トランプル  &amp;br;このクリーチャーが戦場に出たとき、カードを2枚捨てて、その後カードを2枚引く。&amp;br;あなたの手札の最後の2枚のカードに共通のクリーチャー・タイプがある場合、このクリーチャーは+2/+2の修正を受ける。</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|テキスト|&gt;|&gt;|&gt;|&gt;|トランプル  &amp;br;このクリーチャーが戦場に出たとき、カードを2枚捨てて、その後カードを2枚引く。&amp;br;あなたの手札の最後の2枚のカードに共通のクリーチャー・タイプがある場合、このクリーチャーは+2/+2の修正を受ける。|</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トランプル  &amp;br;このクリーチャーが戦場に出たとき、カードを2枚捨てて、その後カードを2枚引く。&amp;br;あなたの手札の最後の2枚のカードに共通のクリーチャー・タイプがある場合、このクリーチャーは+2/+2の修正を受ける。</v>
      </c>
      <c r="O355" t="s">
        <v>24</v>
      </c>
      <c r="Q355" s="4" t="s">
        <v>40</v>
      </c>
      <c r="R355" s="12" t="str">
        <f>INDEX(AZ:AZ,W350+1)</f>
        <v>When this creature enters the battlefield, discard 2 cards then draw 2 cards.If the last two cards in your hand share a creature type, this creature gets +2/+2.</v>
      </c>
      <c r="S355" s="16" t="s">
        <v>51</v>
      </c>
      <c r="T355" s="12" t="str">
        <f>IF(X355="","",X355&amp;IF(Y355="",""," "&amp;Y355)&amp;IF(Z355="",""," "&amp;Z355)&amp;IF(AA355="",""," "&amp;AA355))</f>
        <v xml:space="preserve">Trample  </v>
      </c>
      <c r="U355" s="16"/>
      <c r="V355" s="17"/>
      <c r="W355" s="10" t="s">
        <v>342</v>
      </c>
      <c r="X355" s="6" t="str">
        <f>IF(ISERROR(IF(LEN(X354)&gt;1,X354,VLOOKUP(X353,$AC:$AD,2,FALSE))),"",IF(LEN(X354)&gt;1,X354,VLOOKUP(X353,$AC:$AD,2,FALSE)))</f>
        <v>Trample</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|英テキスト|&gt;|&gt;|&gt;|&gt;|Trample  &amp;br;When this creature enters the battlefield, discard 2 cards then draw 2 cards.If the last two cards in your hand share a creature type, this creature gets +2/+2.|</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Trample  &amp;br;When this creature enters the battlefield, discard 2 cards then draw 2 cards.If the last two cards in your hand share a creature type, this creature gets +2/+2.</v>
      </c>
      <c r="O356" t="s">
        <v>24</v>
      </c>
      <c r="Q356" s="6" t="s">
        <v>41</v>
      </c>
      <c r="R356" s="12" t="str">
        <f>IF(INDEX(AS:AS,W350+1)="",0,INDEX(AS:AS,W350+1)&amp;"/"&amp;INDEX(AT:AT,W350+1))</f>
        <v>5/5</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|PT|&gt;|5/5|シールド数|&gt;||</v>
      </c>
      <c r="B357" t="s">
        <v>165</v>
      </c>
      <c r="C357" t="s">
        <v>24</v>
      </c>
      <c r="D357" t="s">
        <v>13</v>
      </c>
      <c r="E357" t="s">
        <v>24</v>
      </c>
      <c r="F357" t="s">
        <v>4</v>
      </c>
      <c r="G357" t="s">
        <v>24</v>
      </c>
      <c r="H357" t="str">
        <f t="shared" ref="H357" si="358">IF(R356=0,"",R356)</f>
        <v>5/5</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*風雲艦隊の放火魔/Storm Fleet Arsonist</v>
      </c>
      <c r="B366" t="s">
        <v>165</v>
      </c>
      <c r="C366" t="str">
        <f t="shared" ref="C366" si="361">"*"&amp;R366&amp;"/"&amp;T366</f>
        <v>*風雲艦隊の放火魔/Storm Fleet Arsonist</v>
      </c>
      <c r="Q366" s="6" t="s">
        <v>34</v>
      </c>
      <c r="R366" s="12" t="str">
        <f>INDEX(AI:AI,W365+1)</f>
        <v>風雲艦隊の放火魔</v>
      </c>
      <c r="S366" s="16" t="s">
        <v>35</v>
      </c>
      <c r="T366" s="12" t="str">
        <f>INDEX(AJ:AJ,W365+1)</f>
        <v>Storm Fleet Arsonist</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t="str">
        <f>INDEX(AF:AF,W365+1)</f>
        <v>赤</v>
      </c>
      <c r="S367" s="18" t="s">
        <v>46</v>
      </c>
      <c r="T367" s="12" t="str">
        <f>INDEX(AG:AG,W365+1)</f>
        <v>レア</v>
      </c>
      <c r="U367" s="18" t="s">
        <v>36</v>
      </c>
      <c r="V367" s="12">
        <f>INDEX(AH:AH,W365+1)</f>
        <v>11</v>
      </c>
      <c r="W367" s="10"/>
      <c r="X367" s="12" t="str">
        <f>INDEX(AO:AO,W365+1)</f>
        <v>このクリーチャーが戦場に出たとき、あなたが強襲していた場合、2ブロックの3×3ジェムを破壊する。</v>
      </c>
      <c r="Y367" s="5"/>
      <c r="Z367" s="5"/>
      <c r="AA367" s="30"/>
      <c r="BA367" s="31" t="s">
        <v>165</v>
      </c>
    </row>
    <row r="368" spans="1:53" x14ac:dyDescent="0.15">
      <c r="A368" t="str">
        <f>CONCATENATE(C368,D368,E368,F368,G368,H368,I368,J368,K368,L368,M368,N368,O368,P368)</f>
        <v>|色|赤|レアリティ|レア|マナコスト|11|</v>
      </c>
      <c r="B368" t="s">
        <v>165</v>
      </c>
      <c r="C368" t="s">
        <v>24</v>
      </c>
      <c r="D368" s="1" t="s">
        <v>5</v>
      </c>
      <c r="E368" t="s">
        <v>24</v>
      </c>
      <c r="F368" t="str">
        <f t="shared" ref="F368:F369" si="368">IF(R367=0,"",R367)</f>
        <v>赤</v>
      </c>
      <c r="G368" t="s">
        <v>24</v>
      </c>
      <c r="H368" s="1" t="s">
        <v>6</v>
      </c>
      <c r="I368" t="s">
        <v>24</v>
      </c>
      <c r="J368" t="str">
        <f t="shared" ref="J368:J369" si="369">IF(T367=0,"",T367)</f>
        <v>レア</v>
      </c>
      <c r="K368" t="s">
        <v>24</v>
      </c>
      <c r="L368" s="1" t="s">
        <v>8</v>
      </c>
      <c r="M368" t="s">
        <v>24</v>
      </c>
      <c r="N368">
        <f t="shared" ref="N368:N369" si="370">IF(V367=0,"",V367)</f>
        <v>11</v>
      </c>
      <c r="O368" t="s">
        <v>24</v>
      </c>
      <c r="Q368" s="6" t="s">
        <v>37</v>
      </c>
      <c r="R368" s="12" t="str">
        <f>INDEX(AK:AK,W365+1)</f>
        <v>クリーチャー</v>
      </c>
      <c r="S368" s="18" t="s">
        <v>38</v>
      </c>
      <c r="T368" s="12" t="str">
        <f>INDEX(AL:AL,W365+1)</f>
        <v>オーク</v>
      </c>
      <c r="U368" s="12" t="str">
        <f>INDEX(AM:AM,W365+1)</f>
        <v>海賊</v>
      </c>
      <c r="V368" s="12">
        <f>INDEX(AN:AN,W365+1)</f>
        <v>0</v>
      </c>
      <c r="W368" s="10"/>
      <c r="X368" s="12" t="str">
        <f>INDEX(AU:AU,W365+1)</f>
        <v>この</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|種別|クリーチャー|サブタイプ|オーク|海賊||</v>
      </c>
      <c r="B369" t="s">
        <v>165</v>
      </c>
      <c r="C369" t="s">
        <v>24</v>
      </c>
      <c r="D369" s="1" t="s">
        <v>9</v>
      </c>
      <c r="E369" t="s">
        <v>24</v>
      </c>
      <c r="F369" t="str">
        <f t="shared" si="368"/>
        <v>クリーチャー</v>
      </c>
      <c r="G369" t="s">
        <v>24</v>
      </c>
      <c r="H369" s="1" t="s">
        <v>11</v>
      </c>
      <c r="I369" t="s">
        <v>24</v>
      </c>
      <c r="J369" t="str">
        <f t="shared" si="369"/>
        <v>オーク</v>
      </c>
      <c r="K369" t="s">
        <v>24</v>
      </c>
      <c r="L369" t="str">
        <f t="shared" ref="L369" si="371">IF(U368=0,"",U368)</f>
        <v>海賊</v>
      </c>
      <c r="M369" t="s">
        <v>24</v>
      </c>
      <c r="N369" t="str">
        <f t="shared" si="370"/>
        <v/>
      </c>
      <c r="O369" t="s">
        <v>24</v>
      </c>
      <c r="Q369" s="6" t="s">
        <v>39</v>
      </c>
      <c r="R369" s="12" t="str">
        <f>INDEX(AY:AY,W365+1)</f>
        <v>このクリーチャーが戦場に出たとき、あなたが強襲していた場合、2ブロックの3×3ジェムを破壊する。</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|テキスト|&gt;|&gt;|&gt;|&gt;|このクリーチャーが戦場に出たとき、あなたが強襲していた場合、2ブロックの3×3ジェムを破壊する。|</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このクリーチャーが戦場に出たとき、あなたが強襲していた場合、2ブロックの3×3ジェムを破壊する。</v>
      </c>
      <c r="O370" t="s">
        <v>24</v>
      </c>
      <c r="Q370" s="4" t="s">
        <v>40</v>
      </c>
      <c r="R370" s="12" t="str">
        <f>INDEX(AZ:AZ,W365+1)</f>
        <v>When this creature enters the battlefield, if you Raided, destroy 2 blocks of 3&amp;#215;3 gems.</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|英テキスト|&gt;|&gt;|&gt;|&gt;|When this creature enters the battlefield, if you Raided, destroy 2 blocks of 3&amp;#215;3 gems.|</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When this creature enters the battlefield, if you Raided, destroy 2 blocks of 3&amp;#215;3 gems.</v>
      </c>
      <c r="O371" t="s">
        <v>24</v>
      </c>
      <c r="Q371" s="6" t="s">
        <v>41</v>
      </c>
      <c r="R371" s="12" t="str">
        <f>IF(INDEX(AS:AS,W365+1)="",0,INDEX(AS:AS,W365+1)&amp;"/"&amp;INDEX(AT:AT,W365+1))</f>
        <v>4/4</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|PT|&gt;|4/4|シールド数|&gt;||</v>
      </c>
      <c r="B372" t="s">
        <v>165</v>
      </c>
      <c r="C372" t="s">
        <v>24</v>
      </c>
      <c r="D372" t="s">
        <v>13</v>
      </c>
      <c r="E372" t="s">
        <v>24</v>
      </c>
      <c r="F372" t="s">
        <v>4</v>
      </c>
      <c r="G372" t="s">
        <v>24</v>
      </c>
      <c r="H372" t="str">
        <f t="shared" ref="H372" si="374">IF(R371=0,"",R371)</f>
        <v>4/4</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*ティロナーリの肌変わり/Tilonalli's Skinshifter</v>
      </c>
      <c r="B381" t="s">
        <v>165</v>
      </c>
      <c r="C381" t="str">
        <f t="shared" ref="C381" si="377">"*"&amp;R381&amp;"/"&amp;T381</f>
        <v>*ティロナーリの肌変わり/Tilonalli's Skinshifter</v>
      </c>
      <c r="Q381" s="6" t="s">
        <v>34</v>
      </c>
      <c r="R381" s="12" t="str">
        <f>INDEX(AI:AI,W380+1)</f>
        <v>ティロナーリの肌変わり</v>
      </c>
      <c r="S381" s="16" t="s">
        <v>35</v>
      </c>
      <c r="T381" s="12" t="str">
        <f>INDEX(AJ:AJ,W380+1)</f>
        <v>Tilonalli's Skinshifter</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t="str">
        <f>INDEX(AF:AF,W380+1)</f>
        <v>赤</v>
      </c>
      <c r="S382" s="18" t="s">
        <v>46</v>
      </c>
      <c r="T382" s="12" t="str">
        <f>INDEX(AG:AG,W380+1)</f>
        <v>レア</v>
      </c>
      <c r="U382" s="18" t="s">
        <v>36</v>
      </c>
      <c r="V382" s="12">
        <f>INDEX(AH:AH,W380+1)</f>
        <v>14</v>
      </c>
      <c r="W382" s="10"/>
      <c r="X382" s="12" t="str">
        <f>INDEX(AO:AO,W380+1)</f>
        <v xml:space="preserve">速攻  </v>
      </c>
      <c r="Y382" s="5"/>
      <c r="Z382" s="5"/>
      <c r="AA382" s="30"/>
      <c r="AC382" s="5"/>
      <c r="AD382" s="5"/>
      <c r="BA382" s="31" t="s">
        <v>165</v>
      </c>
    </row>
    <row r="383" spans="1:53" x14ac:dyDescent="0.15">
      <c r="A383" t="str">
        <f>CONCATENATE(C383,D383,E383,F383,G383,H383,I383,J383,K383,L383,M383,N383,O383,P383)</f>
        <v>|色|赤|レアリティ|レア|マナコスト|14|</v>
      </c>
      <c r="B383" t="s">
        <v>165</v>
      </c>
      <c r="C383" t="s">
        <v>24</v>
      </c>
      <c r="D383" s="1" t="s">
        <v>5</v>
      </c>
      <c r="E383" t="s">
        <v>24</v>
      </c>
      <c r="F383" t="str">
        <f t="shared" ref="F383:F384" si="384">IF(R382=0,"",R382)</f>
        <v>赤</v>
      </c>
      <c r="G383" t="s">
        <v>24</v>
      </c>
      <c r="H383" s="1" t="s">
        <v>6</v>
      </c>
      <c r="I383" t="s">
        <v>24</v>
      </c>
      <c r="J383" t="str">
        <f t="shared" ref="J383:J384" si="385">IF(T382=0,"",T382)</f>
        <v>レア</v>
      </c>
      <c r="K383" t="s">
        <v>24</v>
      </c>
      <c r="L383" s="1" t="s">
        <v>8</v>
      </c>
      <c r="M383" t="s">
        <v>24</v>
      </c>
      <c r="N383">
        <f t="shared" ref="N383:N384" si="386">IF(V382=0,"",V382)</f>
        <v>14</v>
      </c>
      <c r="O383" t="s">
        <v>24</v>
      </c>
      <c r="Q383" s="6" t="s">
        <v>37</v>
      </c>
      <c r="R383" s="12" t="str">
        <f>INDEX(AK:AK,W380+1)</f>
        <v>クリーチャー</v>
      </c>
      <c r="S383" s="18" t="s">
        <v>38</v>
      </c>
      <c r="T383" s="12" t="str">
        <f>INDEX(AL:AL,W380+1)</f>
        <v>人間</v>
      </c>
      <c r="U383" s="12" t="str">
        <f>INDEX(AM:AM,W380+1)</f>
        <v>シャーマン</v>
      </c>
      <c r="V383" s="12">
        <f>INDEX(AN:AN,W380+1)</f>
        <v>0</v>
      </c>
      <c r="W383" s="10"/>
      <c r="X383" s="12" t="str">
        <f>INDEX(AU:AU,W380+1)</f>
        <v>速攻</v>
      </c>
      <c r="Y383" s="12" t="str">
        <f>INDEX(AV:AV,W380+1)</f>
        <v xml:space="preserve"> </v>
      </c>
      <c r="Z383" s="12" t="str">
        <f>INDEX(AW:AW,W380+1)</f>
        <v/>
      </c>
      <c r="AA383" s="12">
        <f>INDEX(AX:AX,W380+1)</f>
        <v>0</v>
      </c>
      <c r="AC383" s="5"/>
      <c r="AD383" s="5"/>
      <c r="BA383" s="31" t="s">
        <v>165</v>
      </c>
    </row>
    <row r="384" spans="1:53" x14ac:dyDescent="0.15">
      <c r="A384" t="str">
        <f>CONCATENATE(C384,D384,E384,F384,G384,H384,I384,J384,K384,L384,M384,N384,O384,P384)</f>
        <v>|種別|クリーチャー|サブタイプ|人間|シャーマン||</v>
      </c>
      <c r="B384" t="s">
        <v>165</v>
      </c>
      <c r="C384" t="s">
        <v>24</v>
      </c>
      <c r="D384" s="1" t="s">
        <v>9</v>
      </c>
      <c r="E384" t="s">
        <v>24</v>
      </c>
      <c r="F384" t="str">
        <f t="shared" si="384"/>
        <v>クリーチャー</v>
      </c>
      <c r="G384" t="s">
        <v>24</v>
      </c>
      <c r="H384" s="1" t="s">
        <v>11</v>
      </c>
      <c r="I384" t="s">
        <v>24</v>
      </c>
      <c r="J384" t="str">
        <f t="shared" si="385"/>
        <v>人間</v>
      </c>
      <c r="K384" t="s">
        <v>24</v>
      </c>
      <c r="L384" t="str">
        <f t="shared" ref="L384" si="387">IF(U383=0,"",U383)</f>
        <v>シャーマン</v>
      </c>
      <c r="M384" t="s">
        <v>24</v>
      </c>
      <c r="N384" t="str">
        <f t="shared" si="386"/>
        <v/>
      </c>
      <c r="O384" t="s">
        <v>24</v>
      </c>
      <c r="Q384" s="6" t="s">
        <v>39</v>
      </c>
      <c r="R384" s="12" t="str">
        <f>INDEX(AY:AY,W380+1)</f>
        <v>速攻  &amp;br;このクリーチャーが攻撃するたび、これは+X/+Yの修正を受ける。XとYはそれぞれ、あなたがコントロールする他の最初のクリーチャーのパワーとタフネスに等しい。</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|テキスト|&gt;|&gt;|&gt;|&gt;|速攻  &amp;br;このクリーチャーが攻撃するたび、これは+X/+Yの修正を受ける。XとYはそれぞれ、あなたがコントロールする他の最初のクリーチャーのパワーとタフネスに等しい。|</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速攻  &amp;br;このクリーチャーが攻撃するたび、これは+X/+Yの修正を受ける。XとYはそれぞれ、あなたがコントロールする他の最初のクリーチャーのパワーとタフネスに等しい。</v>
      </c>
      <c r="O385" t="s">
        <v>24</v>
      </c>
      <c r="Q385" s="4" t="s">
        <v>40</v>
      </c>
      <c r="R385" s="12" t="str">
        <f>INDEX(AZ:AZ,W380+1)</f>
        <v>Whenever this creature attacks, it gets +X/+Y until end of turn, where X is the power and Y is the toughness of the first other creature you control.</v>
      </c>
      <c r="S385" s="16" t="s">
        <v>51</v>
      </c>
      <c r="T385" s="12" t="str">
        <f>IF(X385="","",X385&amp;IF(Y385="",""," "&amp;Y385)&amp;IF(Z385="",""," "&amp;Z385)&amp;IF(AA385="",""," "&amp;AA385))</f>
        <v xml:space="preserve">Haste  </v>
      </c>
      <c r="U385" s="16"/>
      <c r="V385" s="17"/>
      <c r="W385" s="10" t="s">
        <v>342</v>
      </c>
      <c r="X385" s="6" t="str">
        <f>IF(ISERROR(IF(LEN(X384)&gt;1,X384,VLOOKUP(X383,$AC:$AD,2,FALSE))),"",IF(LEN(X384)&gt;1,X384,VLOOKUP(X383,$AC:$AD,2,FALSE)))</f>
        <v>Haste</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|英テキスト|&gt;|&gt;|&gt;|&gt;|Haste  &amp;br;Whenever this creature attacks, it gets +X/+Y until end of turn, where X is the power and Y is the toughness of the first other creature you control.|</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Haste  &amp;br;Whenever this creature attacks, it gets +X/+Y until end of turn, where X is the power and Y is the toughness of the first other creature you control.</v>
      </c>
      <c r="O386" t="s">
        <v>24</v>
      </c>
      <c r="Q386" s="6" t="s">
        <v>41</v>
      </c>
      <c r="R386" s="12" t="str">
        <f>IF(INDEX(AS:AS,W380+1)="",0,INDEX(AS:AS,W380+1)&amp;"/"&amp;INDEX(AT:AT,W380+1))</f>
        <v>4/4</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|PT|&gt;|4/4|シールド数|&gt;||</v>
      </c>
      <c r="B387" t="s">
        <v>165</v>
      </c>
      <c r="C387" t="s">
        <v>24</v>
      </c>
      <c r="D387" t="s">
        <v>13</v>
      </c>
      <c r="E387" t="s">
        <v>24</v>
      </c>
      <c r="F387" t="s">
        <v>4</v>
      </c>
      <c r="G387" t="s">
        <v>24</v>
      </c>
      <c r="H387" t="str">
        <f t="shared" ref="H387" si="390">IF(R386=0,"",R386)</f>
        <v>4/4</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*反復連射/Repeating Barrage</v>
      </c>
      <c r="B396" t="s">
        <v>165</v>
      </c>
      <c r="C396" t="str">
        <f t="shared" ref="C396" si="393">"*"&amp;R396&amp;"/"&amp;T396</f>
        <v>*反復連射/Repeating Barrage</v>
      </c>
      <c r="Q396" s="6" t="s">
        <v>34</v>
      </c>
      <c r="R396" s="12" t="str">
        <f>INDEX(AI:AI,W395+1)</f>
        <v>反復連射</v>
      </c>
      <c r="S396" s="16" t="s">
        <v>35</v>
      </c>
      <c r="T396" s="12" t="str">
        <f>INDEX(AJ:AJ,W395+1)</f>
        <v>Repeating Barrage</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t="str">
        <f>INDEX(AF:AF,W395+1)</f>
        <v>赤</v>
      </c>
      <c r="S397" s="18" t="s">
        <v>46</v>
      </c>
      <c r="T397" s="12" t="str">
        <f>INDEX(AG:AG,W395+1)</f>
        <v>レア</v>
      </c>
      <c r="U397" s="18" t="s">
        <v>36</v>
      </c>
      <c r="V397" s="12">
        <f>INDEX(AH:AH,W395+1)</f>
        <v>9</v>
      </c>
      <c r="W397" s="10"/>
      <c r="X397" s="12" t="str">
        <f>INDEX(AO:AO,W395+1)</f>
        <v>プレイヤー1人を対象とし、そのプレイヤーに4点のダメージを与える。あなたが強襲していて、赤ジェムが4個以上ある場合、この呪文をあなたの手札に戻す。</v>
      </c>
      <c r="Y397" s="5"/>
      <c r="Z397" s="5"/>
      <c r="AA397" s="30"/>
      <c r="AC397" s="16"/>
      <c r="AD397" s="16"/>
      <c r="BA397" s="31" t="s">
        <v>165</v>
      </c>
    </row>
    <row r="398" spans="1:53" x14ac:dyDescent="0.15">
      <c r="A398" t="str">
        <f>CONCATENATE(C398,D398,E398,F398,G398,H398,I398,J398,K398,L398,M398,N398,O398,P398)</f>
        <v>|色|赤|レアリティ|レア|マナコスト|9|</v>
      </c>
      <c r="B398" t="s">
        <v>165</v>
      </c>
      <c r="C398" t="s">
        <v>24</v>
      </c>
      <c r="D398" s="1" t="s">
        <v>5</v>
      </c>
      <c r="E398" t="s">
        <v>24</v>
      </c>
      <c r="F398" t="str">
        <f t="shared" ref="F398:F399" si="400">IF(R397=0,"",R397)</f>
        <v>赤</v>
      </c>
      <c r="G398" t="s">
        <v>24</v>
      </c>
      <c r="H398" s="1" t="s">
        <v>6</v>
      </c>
      <c r="I398" t="s">
        <v>24</v>
      </c>
      <c r="J398" t="str">
        <f t="shared" ref="J398:J399" si="401">IF(T397=0,"",T397)</f>
        <v>レア</v>
      </c>
      <c r="K398" t="s">
        <v>24</v>
      </c>
      <c r="L398" s="1" t="s">
        <v>8</v>
      </c>
      <c r="M398" t="s">
        <v>24</v>
      </c>
      <c r="N398">
        <f t="shared" ref="N398:N399" si="402">IF(V397=0,"",V397)</f>
        <v>9</v>
      </c>
      <c r="O398" t="s">
        <v>24</v>
      </c>
      <c r="Q398" s="6" t="s">
        <v>37</v>
      </c>
      <c r="R398" s="12" t="str">
        <f>INDEX(AK:AK,W395+1)</f>
        <v>呪文</v>
      </c>
      <c r="S398" s="18" t="s">
        <v>38</v>
      </c>
      <c r="T398" s="12">
        <f>INDEX(AL:AL,W395+1)</f>
        <v>0</v>
      </c>
      <c r="U398" s="12">
        <f>INDEX(AM:AM,W395+1)</f>
        <v>0</v>
      </c>
      <c r="V398" s="12">
        <f>INDEX(AN:AN,W395+1)</f>
        <v>0</v>
      </c>
      <c r="W398" s="10"/>
      <c r="X398" s="12" t="str">
        <f>INDEX(AU:AU,W395+1)</f>
        <v>プレ</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|種別|呪文|サブタイプ||||</v>
      </c>
      <c r="B399" t="s">
        <v>165</v>
      </c>
      <c r="C399" t="s">
        <v>24</v>
      </c>
      <c r="D399" s="1" t="s">
        <v>9</v>
      </c>
      <c r="E399" t="s">
        <v>24</v>
      </c>
      <c r="F399" t="str">
        <f t="shared" si="400"/>
        <v>呪文</v>
      </c>
      <c r="G399" t="s">
        <v>24</v>
      </c>
      <c r="H399" s="1" t="s">
        <v>11</v>
      </c>
      <c r="I399" t="s">
        <v>24</v>
      </c>
      <c r="J399" t="str">
        <f t="shared" si="401"/>
        <v/>
      </c>
      <c r="K399" t="s">
        <v>24</v>
      </c>
      <c r="L399" t="str">
        <f t="shared" ref="L399" si="403">IF(U398=0,"",U398)</f>
        <v/>
      </c>
      <c r="M399" t="s">
        <v>24</v>
      </c>
      <c r="N399" t="str">
        <f t="shared" si="402"/>
        <v/>
      </c>
      <c r="O399" t="s">
        <v>24</v>
      </c>
      <c r="Q399" s="6" t="s">
        <v>39</v>
      </c>
      <c r="R399" s="12" t="str">
        <f>INDEX(AY:AY,W395+1)</f>
        <v>プレイヤー1人を対象とし、そのプレイヤーに4点のダメージを与える。あなたが強襲していて、赤ジェムが4個以上ある場合、この呪文をあなたの手札に戻す。</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|テキスト|&gt;|&gt;|&gt;|&gt;|プレイヤー1人を対象とし、そのプレイヤーに4点のダメージを与える。あなたが強襲していて、赤ジェムが4個以上ある場合、この呪文をあなたの手札に戻す。|</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プレイヤー1人を対象とし、そのプレイヤーに4点のダメージを与える。あなたが強襲していて、赤ジェムが4個以上ある場合、この呪文をあなたの手札に戻す。</v>
      </c>
      <c r="O400" t="s">
        <v>24</v>
      </c>
      <c r="Q400" s="4" t="s">
        <v>40</v>
      </c>
      <c r="R400" s="12" t="str">
        <f>INDEX(AZ:AZ,W395+1)</f>
        <v>Deals 4 damage to target player. If you Raided and there are 4 or more red gems, return this spell to your hand.</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|英テキスト|&gt;|&gt;|&gt;|&gt;|Deals 4 damage to target player. If you Raided and there are 4 or more red gems, return this spell to your hand.|</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Deals 4 damage to target player. If you Raided and there are 4 or more red gems, return this spell to your hand.</v>
      </c>
      <c r="O401" t="s">
        <v>24</v>
      </c>
      <c r="Q401" s="6" t="s">
        <v>41</v>
      </c>
      <c r="R401" s="12">
        <f>IF(INDEX(AS:AS,W395+1)="",0,INDEX(AS:AS,W395+1)&amp;"/"&amp;INDEX(AT:AT,W395+1))</f>
        <v>0</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|PT|&gt;||シールド数|&gt;||</v>
      </c>
      <c r="B402" t="s">
        <v>165</v>
      </c>
      <c r="C402" t="s">
        <v>24</v>
      </c>
      <c r="D402" t="s">
        <v>13</v>
      </c>
      <c r="E402" t="s">
        <v>24</v>
      </c>
      <c r="F402" t="s">
        <v>4</v>
      </c>
      <c r="G402" t="s">
        <v>24</v>
      </c>
      <c r="H402" t="str">
        <f t="shared" ref="H402" si="406">IF(R401=0,"",R401)</f>
        <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*太陽鳥の祈祷/Sunbird's Invocation</v>
      </c>
      <c r="B411" t="s">
        <v>165</v>
      </c>
      <c r="C411" t="str">
        <f t="shared" ref="C411" si="409">"*"&amp;R411&amp;"/"&amp;T411</f>
        <v>*太陽鳥の祈祷/Sunbird's Invocation</v>
      </c>
      <c r="Q411" s="6" t="s">
        <v>34</v>
      </c>
      <c r="R411" s="12" t="str">
        <f>INDEX(AI:AI,W410+1)</f>
        <v>太陽鳥の祈祷</v>
      </c>
      <c r="S411" s="16" t="s">
        <v>35</v>
      </c>
      <c r="T411" s="12" t="str">
        <f>INDEX(AJ:AJ,W410+1)</f>
        <v>Sunbird's Invocation</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t="str">
        <f>INDEX(AF:AF,W410+1)</f>
        <v>赤</v>
      </c>
      <c r="S412" s="18" t="s">
        <v>46</v>
      </c>
      <c r="T412" s="12" t="str">
        <f>INDEX(AG:AG,W410+1)</f>
        <v>レア</v>
      </c>
      <c r="U412" s="18" t="s">
        <v>36</v>
      </c>
      <c r="V412" s="12">
        <f>INDEX(AH:AH,W410+1)</f>
        <v>20</v>
      </c>
      <c r="W412" s="10"/>
      <c r="X412" s="12" t="str">
        <f>INDEX(AO:AO,W410+1)</f>
        <v>あなたが、マナ・コストが15以上のカードをプレイするたび、あなたのライブラリーから次のマナ・コストが10以下のカードを取ってくる。それはいっぱいのマナを得て、このサポートは1シールドを失う。</v>
      </c>
      <c r="Y412" s="5"/>
      <c r="Z412" s="5"/>
      <c r="AA412" s="30"/>
      <c r="AC412" s="5"/>
      <c r="AD412" s="5"/>
      <c r="BA412" s="31" t="s">
        <v>165</v>
      </c>
    </row>
    <row r="413" spans="1:53" x14ac:dyDescent="0.15">
      <c r="A413" t="str">
        <f>CONCATENATE(C413,D413,E413,F413,G413,H413,I413,J413,K413,L413,M413,N413,O413,P413)</f>
        <v>|色|赤|レアリティ|レア|マナコスト|20|</v>
      </c>
      <c r="B413" t="s">
        <v>165</v>
      </c>
      <c r="C413" t="s">
        <v>24</v>
      </c>
      <c r="D413" s="1" t="s">
        <v>5</v>
      </c>
      <c r="E413" t="s">
        <v>24</v>
      </c>
      <c r="F413" t="str">
        <f t="shared" ref="F413:F414" si="416">IF(R412=0,"",R412)</f>
        <v>赤</v>
      </c>
      <c r="G413" t="s">
        <v>24</v>
      </c>
      <c r="H413" s="1" t="s">
        <v>6</v>
      </c>
      <c r="I413" t="s">
        <v>24</v>
      </c>
      <c r="J413" t="str">
        <f t="shared" ref="J413:J414" si="417">IF(T412=0,"",T412)</f>
        <v>レア</v>
      </c>
      <c r="K413" t="s">
        <v>24</v>
      </c>
      <c r="L413" s="1" t="s">
        <v>8</v>
      </c>
      <c r="M413" t="s">
        <v>24</v>
      </c>
      <c r="N413">
        <f t="shared" ref="N413:N414" si="418">IF(V412=0,"",V412)</f>
        <v>20</v>
      </c>
      <c r="O413" t="s">
        <v>24</v>
      </c>
      <c r="Q413" s="6" t="s">
        <v>37</v>
      </c>
      <c r="R413" s="12" t="str">
        <f>INDEX(AK:AK,W410+1)</f>
        <v>サポート</v>
      </c>
      <c r="S413" s="18" t="s">
        <v>38</v>
      </c>
      <c r="T413" s="12">
        <f>INDEX(AL:AL,W410+1)</f>
        <v>0</v>
      </c>
      <c r="U413" s="12">
        <f>INDEX(AM:AM,W410+1)</f>
        <v>0</v>
      </c>
      <c r="V413" s="12">
        <f>INDEX(AN:AN,W410+1)</f>
        <v>0</v>
      </c>
      <c r="W413" s="10"/>
      <c r="X413" s="12" t="str">
        <f>INDEX(AU:AU,W410+1)</f>
        <v>あな</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|種別|サポート|サブタイプ||||</v>
      </c>
      <c r="B414" t="s">
        <v>165</v>
      </c>
      <c r="C414" t="s">
        <v>24</v>
      </c>
      <c r="D414" s="1" t="s">
        <v>9</v>
      </c>
      <c r="E414" t="s">
        <v>24</v>
      </c>
      <c r="F414" t="str">
        <f t="shared" si="416"/>
        <v>サポート</v>
      </c>
      <c r="G414" t="s">
        <v>24</v>
      </c>
      <c r="H414" s="1" t="s">
        <v>11</v>
      </c>
      <c r="I414" t="s">
        <v>24</v>
      </c>
      <c r="J414" t="str">
        <f t="shared" si="417"/>
        <v/>
      </c>
      <c r="K414" t="s">
        <v>24</v>
      </c>
      <c r="L414" t="str">
        <f t="shared" ref="L414" si="419">IF(U413=0,"",U413)</f>
        <v/>
      </c>
      <c r="M414" t="s">
        <v>24</v>
      </c>
      <c r="N414" t="str">
        <f t="shared" si="418"/>
        <v/>
      </c>
      <c r="O414" t="s">
        <v>24</v>
      </c>
      <c r="Q414" s="6" t="s">
        <v>39</v>
      </c>
      <c r="R414" s="12" t="str">
        <f>INDEX(AY:AY,W410+1)</f>
        <v>あなたが、マナ・コストが15以上のカードをプレイするたび、あなたのライブラリーから次のマナ・コストが10以下のカードを取ってくる。それはいっぱいのマナを得て、このサポートは1シールドを失う。</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あなたが、マナ・コストが15以上のカードをプレイするたび、あなたのライブラリーから次のマナ・コストが10以下のカードを取ってくる。それはいっぱいのマナを得て、このサポートは1シールドを失う。|</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あなたが、マナ・コストが15以上のカードをプレイするたび、あなたのライブラリーから次のマナ・コストが10以下のカードを取ってくる。それはいっぱいのマナを得て、このサポートは1シールドを失う。</v>
      </c>
      <c r="O415" t="s">
        <v>24</v>
      </c>
      <c r="Q415" s="4" t="s">
        <v>40</v>
      </c>
      <c r="R415" s="12" t="str">
        <f>INDEX(AZ:AZ,W410+1)</f>
        <v>Whenever you play a card that costs 15 or more mana, fetch the next card that costs 10 or less from your library. It gains full mana and this support loses 1 shield.</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|英テキスト|&gt;|&gt;|&gt;|&gt;|Whenever you play a card that costs 15 or more mana, fetch the next card that costs 10 or less from your library. It gains full mana and this support loses 1 shield.|</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Whenever you play a card that costs 15 or more mana, fetch the next card that costs 10 or less from your library. It gains full mana and this support loses 1 shield.</v>
      </c>
      <c r="O416" t="s">
        <v>24</v>
      </c>
      <c r="Q416" s="6" t="s">
        <v>41</v>
      </c>
      <c r="R416" s="12">
        <f>IF(INDEX(AS:AS,W410+1)="",0,INDEX(AS:AS,W410+1)&amp;"/"&amp;INDEX(AT:AT,W410+1))</f>
        <v>0</v>
      </c>
      <c r="S416" s="16"/>
      <c r="T416" s="16"/>
      <c r="U416" s="16"/>
      <c r="V416" s="17"/>
      <c r="W416" s="10"/>
      <c r="X416" s="6"/>
      <c r="Y416" s="5"/>
      <c r="Z416" s="5"/>
      <c r="AA416" s="30"/>
      <c r="BA416" s="31" t="s">
        <v>165</v>
      </c>
    </row>
    <row r="417" spans="1:53" x14ac:dyDescent="0.15">
      <c r="A417" t="str">
        <f>CONCATENATE(C417,D417,E417,F417,G417,H417,I417,J417,K417,L417,M417,N417,O417,P417)</f>
        <v>|PT|&gt;||シールド数|&gt;|3|</v>
      </c>
      <c r="B417" t="s">
        <v>165</v>
      </c>
      <c r="C417" t="s">
        <v>24</v>
      </c>
      <c r="D417" t="s">
        <v>13</v>
      </c>
      <c r="E417" t="s">
        <v>24</v>
      </c>
      <c r="F417" t="s">
        <v>4</v>
      </c>
      <c r="G417" t="s">
        <v>24</v>
      </c>
      <c r="H417" t="str">
        <f t="shared" ref="H417" si="422">IF(R416=0,"",R416)</f>
        <v/>
      </c>
      <c r="I417" t="s">
        <v>24</v>
      </c>
      <c r="J417" t="s">
        <v>14</v>
      </c>
      <c r="K417" t="s">
        <v>24</v>
      </c>
      <c r="L417" t="s">
        <v>4</v>
      </c>
      <c r="M417" t="s">
        <v>24</v>
      </c>
      <c r="N417">
        <f t="shared" ref="N417" si="423">IF(R417=0,"",R417)</f>
        <v>3</v>
      </c>
      <c r="O417" t="s">
        <v>24</v>
      </c>
      <c r="Q417" s="7" t="s">
        <v>43</v>
      </c>
      <c r="R417" s="12">
        <f>INDEX(AR:AR,W410+1)</f>
        <v>3</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*焼熱の太陽の化身/Burning Sun's Avatar</v>
      </c>
      <c r="B426" t="s">
        <v>165</v>
      </c>
      <c r="C426" t="str">
        <f t="shared" ref="C426" si="425">"*"&amp;R426&amp;"/"&amp;T426</f>
        <v>*焼熱の太陽の化身/Burning Sun's Avatar</v>
      </c>
      <c r="Q426" s="6" t="s">
        <v>34</v>
      </c>
      <c r="R426" s="12" t="str">
        <f>INDEX(AI:AI,W425+1)</f>
        <v>焼熱の太陽の化身</v>
      </c>
      <c r="S426" s="16" t="s">
        <v>35</v>
      </c>
      <c r="T426" s="12" t="str">
        <f>INDEX(AJ:AJ,W425+1)</f>
        <v>Burning Sun's Avatar</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t="str">
        <f>INDEX(AF:AF,W425+1)</f>
        <v>赤</v>
      </c>
      <c r="S427" s="18" t="s">
        <v>46</v>
      </c>
      <c r="T427" s="12" t="str">
        <f>INDEX(AG:AG,W425+1)</f>
        <v>神話レア</v>
      </c>
      <c r="U427" s="18" t="s">
        <v>36</v>
      </c>
      <c r="V427" s="12">
        <f>INDEX(AH:AH,W425+1)</f>
        <v>17</v>
      </c>
      <c r="W427" s="10"/>
      <c r="X427" s="12" t="str">
        <f>INDEX(AO:AO,W425+1)</f>
        <v>このクリーチャーが戦場に出たとき、クリーチャー1体を対象とする。これはそれに3点、対戦相手に3点のダメージを与える。</v>
      </c>
      <c r="Y427" s="5"/>
      <c r="Z427" s="5"/>
      <c r="AA427" s="30"/>
      <c r="AC427" s="5"/>
      <c r="AD427" s="5"/>
      <c r="BA427" s="31" t="s">
        <v>165</v>
      </c>
    </row>
    <row r="428" spans="1:53" x14ac:dyDescent="0.15">
      <c r="A428" t="str">
        <f>CONCATENATE(C428,D428,E428,F428,G428,H428,I428,J428,K428,L428,M428,N428,O428,P428)</f>
        <v>|色|赤|レアリティ|神話レア|マナコスト|17|</v>
      </c>
      <c r="B428" t="s">
        <v>165</v>
      </c>
      <c r="C428" t="s">
        <v>24</v>
      </c>
      <c r="D428" s="1" t="s">
        <v>5</v>
      </c>
      <c r="E428" t="s">
        <v>24</v>
      </c>
      <c r="F428" t="str">
        <f t="shared" ref="F428:F429" si="432">IF(R427=0,"",R427)</f>
        <v>赤</v>
      </c>
      <c r="G428" t="s">
        <v>24</v>
      </c>
      <c r="H428" s="1" t="s">
        <v>6</v>
      </c>
      <c r="I428" t="s">
        <v>24</v>
      </c>
      <c r="J428" t="str">
        <f t="shared" ref="J428:J429" si="433">IF(T427=0,"",T427)</f>
        <v>神話レア</v>
      </c>
      <c r="K428" t="s">
        <v>24</v>
      </c>
      <c r="L428" s="1" t="s">
        <v>8</v>
      </c>
      <c r="M428" t="s">
        <v>24</v>
      </c>
      <c r="N428">
        <f t="shared" ref="N428:N429" si="434">IF(V427=0,"",V427)</f>
        <v>17</v>
      </c>
      <c r="O428" t="s">
        <v>24</v>
      </c>
      <c r="Q428" s="6" t="s">
        <v>37</v>
      </c>
      <c r="R428" s="12" t="str">
        <f>INDEX(AK:AK,W425+1)</f>
        <v>クリーチャー</v>
      </c>
      <c r="S428" s="18" t="s">
        <v>38</v>
      </c>
      <c r="T428" s="12" t="str">
        <f>INDEX(AL:AL,W425+1)</f>
        <v>恐竜</v>
      </c>
      <c r="U428" s="12" t="str">
        <f>INDEX(AM:AM,W425+1)</f>
        <v>アバター</v>
      </c>
      <c r="V428" s="12">
        <f>INDEX(AN:AN,W425+1)</f>
        <v>0</v>
      </c>
      <c r="W428" s="10"/>
      <c r="X428" s="12" t="str">
        <f>INDEX(AU:AU,W425+1)</f>
        <v>この</v>
      </c>
      <c r="Y428" s="12" t="str">
        <f>INDEX(AV:AV,W425+1)</f>
        <v/>
      </c>
      <c r="Z428" s="12" t="str">
        <f>INDEX(AW:AW,W425+1)</f>
        <v/>
      </c>
      <c r="AA428" s="12">
        <f>INDEX(AX:AX,W425+1)</f>
        <v>0</v>
      </c>
      <c r="BA428" s="31" t="s">
        <v>165</v>
      </c>
    </row>
    <row r="429" spans="1:53" x14ac:dyDescent="0.15">
      <c r="A429" t="str">
        <f>CONCATENATE(C429,D429,E429,F429,G429,H429,I429,J429,K429,L429,M429,N429,O429,P429)</f>
        <v>|種別|クリーチャー|サブタイプ|恐竜|アバター||</v>
      </c>
      <c r="B429" t="s">
        <v>165</v>
      </c>
      <c r="C429" t="s">
        <v>24</v>
      </c>
      <c r="D429" s="1" t="s">
        <v>9</v>
      </c>
      <c r="E429" t="s">
        <v>24</v>
      </c>
      <c r="F429" t="str">
        <f t="shared" si="432"/>
        <v>クリーチャー</v>
      </c>
      <c r="G429" t="s">
        <v>24</v>
      </c>
      <c r="H429" s="1" t="s">
        <v>11</v>
      </c>
      <c r="I429" t="s">
        <v>24</v>
      </c>
      <c r="J429" t="str">
        <f t="shared" si="433"/>
        <v>恐竜</v>
      </c>
      <c r="K429" t="s">
        <v>24</v>
      </c>
      <c r="L429" t="str">
        <f t="shared" ref="L429" si="435">IF(U428=0,"",U428)</f>
        <v>アバター</v>
      </c>
      <c r="M429" t="s">
        <v>24</v>
      </c>
      <c r="N429" t="str">
        <f t="shared" si="434"/>
        <v/>
      </c>
      <c r="O429" t="s">
        <v>24</v>
      </c>
      <c r="Q429" s="6" t="s">
        <v>39</v>
      </c>
      <c r="R429" s="12" t="str">
        <f>INDEX(AY:AY,W425+1)</f>
        <v>このクリーチャーが戦場に出たとき、クリーチャー1体を対象とする。これはそれに3点、対戦相手に3点のダメージを与える。</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|テキスト|&gt;|&gt;|&gt;|&gt;|このクリーチャーが戦場に出たとき、クリーチャー1体を対象とする。これはそれに3点、対戦相手に3点のダメージを与える。|</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このクリーチャーが戦場に出たとき、クリーチャー1体を対象とする。これはそれに3点、対戦相手に3点のダメージを与える。</v>
      </c>
      <c r="O430" t="s">
        <v>24</v>
      </c>
      <c r="Q430" s="4" t="s">
        <v>40</v>
      </c>
      <c r="R430" s="12" t="str">
        <f>INDEX(AZ:AZ,W425+1)</f>
        <v>When this creature enters the battlefield, it deals 3 damage to your opponent and 3 damage to target creature.</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|英テキスト|&gt;|&gt;|&gt;|&gt;|When this creature enters the battlefield, it deals 3 damage to your opponent and 3 damage to target creature.|</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When this creature enters the battlefield, it deals 3 damage to your opponent and 3 damage to target creature.</v>
      </c>
      <c r="O431" t="s">
        <v>24</v>
      </c>
      <c r="Q431" s="6" t="s">
        <v>41</v>
      </c>
      <c r="R431" s="12" t="str">
        <f>IF(INDEX(AS:AS,W425+1)="",0,INDEX(AS:AS,W425+1)&amp;"/"&amp;INDEX(AT:AT,W425+1))</f>
        <v>6/6</v>
      </c>
      <c r="S431" s="16"/>
      <c r="T431" s="16"/>
      <c r="U431" s="16"/>
      <c r="V431" s="17"/>
      <c r="W431" s="10"/>
      <c r="X431" s="6"/>
      <c r="Y431" s="5"/>
      <c r="Z431" s="5"/>
      <c r="AA431" s="30"/>
      <c r="BA431" s="31" t="s">
        <v>165</v>
      </c>
    </row>
    <row r="432" spans="1:53" x14ac:dyDescent="0.15">
      <c r="A432" t="str">
        <f>CONCATENATE(C432,D432,E432,F432,G432,H432,I432,J432,K432,L432,M432,N432,O432,P432)</f>
        <v>|PT|&gt;|6/6|シールド数|&gt;||</v>
      </c>
      <c r="B432" t="s">
        <v>165</v>
      </c>
      <c r="C432" t="s">
        <v>24</v>
      </c>
      <c r="D432" t="s">
        <v>13</v>
      </c>
      <c r="E432" t="s">
        <v>24</v>
      </c>
      <c r="F432" t="s">
        <v>4</v>
      </c>
      <c r="G432" t="s">
        <v>24</v>
      </c>
      <c r="H432" t="str">
        <f t="shared" ref="H432" si="438">IF(R431=0,"",R431)</f>
        <v>6/6</v>
      </c>
      <c r="I432" t="s">
        <v>24</v>
      </c>
      <c r="J432" t="s">
        <v>14</v>
      </c>
      <c r="K432" t="s">
        <v>24</v>
      </c>
      <c r="L432" t="s">
        <v>4</v>
      </c>
      <c r="M432" t="s">
        <v>24</v>
      </c>
      <c r="N432" t="str">
        <f t="shared" ref="N432" si="439">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*風雲船長ラネリー/Captain Lannery Storm</v>
      </c>
      <c r="B441" t="s">
        <v>165</v>
      </c>
      <c r="C441" t="str">
        <f t="shared" ref="C441" si="441">"*"&amp;R441&amp;"/"&amp;T441</f>
        <v>*風雲船長ラネリー/Captain Lannery Storm</v>
      </c>
      <c r="Q441" s="6" t="s">
        <v>34</v>
      </c>
      <c r="R441" s="12" t="str">
        <f>INDEX(AI:AI,W440+1)</f>
        <v>風雲船長ラネリー</v>
      </c>
      <c r="S441" s="16" t="s">
        <v>35</v>
      </c>
      <c r="T441" s="12" t="str">
        <f>INDEX(AJ:AJ,W440+1)</f>
        <v>Captain Lannery Storm</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t="str">
        <f>INDEX(AF:AF,W440+1)</f>
        <v>赤</v>
      </c>
      <c r="S442" s="18" t="s">
        <v>46</v>
      </c>
      <c r="T442" s="12" t="str">
        <f>INDEX(AG:AG,W440+1)</f>
        <v>神話レア</v>
      </c>
      <c r="U442" s="18" t="s">
        <v>36</v>
      </c>
      <c r="V442" s="12">
        <f>INDEX(AH:AH,W440+1)</f>
        <v>9</v>
      </c>
      <c r="W442" s="10"/>
      <c r="X442" s="12" t="str">
        <f>INDEX(AO:AO,W440+1)</f>
        <v xml:space="preserve">速攻  </v>
      </c>
      <c r="Y442" s="5"/>
      <c r="Z442" s="5"/>
      <c r="AA442" s="30"/>
      <c r="BA442" s="31" t="s">
        <v>165</v>
      </c>
    </row>
    <row r="443" spans="1:53" x14ac:dyDescent="0.15">
      <c r="A443" t="str">
        <f>CONCATENATE(C443,D443,E443,F443,G443,H443,I443,J443,K443,L443,M443,N443,O443,P443)</f>
        <v>|色|赤|レアリティ|神話レア|マナコスト|9|</v>
      </c>
      <c r="B443" t="s">
        <v>165</v>
      </c>
      <c r="C443" t="s">
        <v>24</v>
      </c>
      <c r="D443" s="1" t="s">
        <v>5</v>
      </c>
      <c r="E443" t="s">
        <v>24</v>
      </c>
      <c r="F443" t="str">
        <f t="shared" ref="F443:F444" si="448">IF(R442=0,"",R442)</f>
        <v>赤</v>
      </c>
      <c r="G443" t="s">
        <v>24</v>
      </c>
      <c r="H443" s="1" t="s">
        <v>6</v>
      </c>
      <c r="I443" t="s">
        <v>24</v>
      </c>
      <c r="J443" t="str">
        <f t="shared" ref="J443:J444" si="449">IF(T442=0,"",T442)</f>
        <v>神話レア</v>
      </c>
      <c r="K443" t="s">
        <v>24</v>
      </c>
      <c r="L443" s="1" t="s">
        <v>8</v>
      </c>
      <c r="M443" t="s">
        <v>24</v>
      </c>
      <c r="N443">
        <f t="shared" ref="N443:N444" si="450">IF(V442=0,"",V442)</f>
        <v>9</v>
      </c>
      <c r="O443" t="s">
        <v>24</v>
      </c>
      <c r="Q443" s="6" t="s">
        <v>37</v>
      </c>
      <c r="R443" s="12" t="str">
        <f>INDEX(AK:AK,W440+1)</f>
        <v>クリーチャー</v>
      </c>
      <c r="S443" s="18" t="s">
        <v>38</v>
      </c>
      <c r="T443" s="12" t="str">
        <f>INDEX(AL:AL,W440+1)</f>
        <v>人間</v>
      </c>
      <c r="U443" s="12" t="str">
        <f>INDEX(AM:AM,W440+1)</f>
        <v>海賊</v>
      </c>
      <c r="V443" s="12">
        <f>INDEX(AN:AN,W440+1)</f>
        <v>0</v>
      </c>
      <c r="W443" s="10"/>
      <c r="X443" s="12" t="str">
        <f>INDEX(AU:AU,W440+1)</f>
        <v>速攻</v>
      </c>
      <c r="Y443" s="12" t="str">
        <f>INDEX(AV:AV,W440+1)</f>
        <v xml:space="preserve"> </v>
      </c>
      <c r="Z443" s="12" t="str">
        <f>INDEX(AW:AW,W440+1)</f>
        <v/>
      </c>
      <c r="AA443" s="12">
        <f>INDEX(AX:AX,W440+1)</f>
        <v>0</v>
      </c>
      <c r="BA443" s="31" t="s">
        <v>165</v>
      </c>
    </row>
    <row r="444" spans="1:53" x14ac:dyDescent="0.15">
      <c r="A444" t="str">
        <f>CONCATENATE(C444,D444,E444,F444,G444,H444,I444,J444,K444,L444,M444,N444,O444,P444)</f>
        <v>|種別|クリーチャー|サブタイプ|人間|海賊||</v>
      </c>
      <c r="B444" t="s">
        <v>165</v>
      </c>
      <c r="C444" t="s">
        <v>24</v>
      </c>
      <c r="D444" s="1" t="s">
        <v>9</v>
      </c>
      <c r="E444" t="s">
        <v>24</v>
      </c>
      <c r="F444" t="str">
        <f t="shared" si="448"/>
        <v>クリーチャー</v>
      </c>
      <c r="G444" t="s">
        <v>24</v>
      </c>
      <c r="H444" s="1" t="s">
        <v>11</v>
      </c>
      <c r="I444" t="s">
        <v>24</v>
      </c>
      <c r="J444" t="str">
        <f t="shared" si="449"/>
        <v>人間</v>
      </c>
      <c r="K444" t="s">
        <v>24</v>
      </c>
      <c r="L444" t="str">
        <f t="shared" ref="L444" si="451">IF(U443=0,"",U443)</f>
        <v>海賊</v>
      </c>
      <c r="M444" t="s">
        <v>24</v>
      </c>
      <c r="N444" t="str">
        <f t="shared" si="450"/>
        <v/>
      </c>
      <c r="O444" t="s">
        <v>24</v>
      </c>
      <c r="Q444" s="6" t="s">
        <v>39</v>
      </c>
      <c r="R444" s="12" t="str">
        <f>INDEX(AY:AY,W440+1)</f>
        <v>速攻  &amp;br;このクリーチャーが攻撃を与えるたび、宝物を1つ見つける。&amp;br;宝物が1つボードに出るたび、ターン終了時まで、あなたがコントロールする海賊は+X/+0の修正を受ける。Xはあなたがコントロールする宝物の総数に等しい。</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|テキスト|&gt;|&gt;|&gt;|&gt;|速攻  &amp;br;このクリーチャーが攻撃を与えるたび、宝物を1つ見つける。&amp;br;宝物が1つボードに出るたび、ターン終了時まで、あなたがコントロールする海賊は+X/+0の修正を受ける。Xはあなたがコントロールする宝物の総数に等しい。|</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速攻  &amp;br;このクリーチャーが攻撃を与えるたび、宝物を1つ見つける。&amp;br;宝物が1つボードに出るたび、ターン終了時まで、あなたがコントロールする海賊は+X/+0の修正を受ける。Xはあなたがコントロールする宝物の総数に等しい。</v>
      </c>
      <c r="O445" t="s">
        <v>24</v>
      </c>
      <c r="Q445" s="4" t="s">
        <v>40</v>
      </c>
      <c r="R445" s="12" t="str">
        <f>INDEX(AZ:AZ,W440+1)</f>
        <v>Whenever this creature attacks, find a Treasure.Whenever a Treasure enters the board, Pirates you control get +X/+0 until end of turn where X is the number of Treasures you control.</v>
      </c>
      <c r="S445" s="16" t="s">
        <v>51</v>
      </c>
      <c r="T445" s="12" t="str">
        <f>IF(X445="","",X445&amp;IF(Y445="",""," "&amp;Y445)&amp;IF(Z445="",""," "&amp;Z445)&amp;IF(AA445="",""," "&amp;AA445))</f>
        <v xml:space="preserve">Haste  </v>
      </c>
      <c r="U445" s="16"/>
      <c r="V445" s="17"/>
      <c r="W445" s="10" t="s">
        <v>342</v>
      </c>
      <c r="X445" s="6" t="str">
        <f>IF(ISERROR(IF(LEN(X444)&gt;1,X444,VLOOKUP(X443,$AC:$AD,2,FALSE))),"",IF(LEN(X444)&gt;1,X444,VLOOKUP(X443,$AC:$AD,2,FALSE)))</f>
        <v>Haste</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|英テキスト|&gt;|&gt;|&gt;|&gt;|Haste  &amp;br;Whenever this creature attacks, find a Treasure.Whenever a Treasure enters the board, Pirates you control get +X/+0 until end of turn where X is the number of Treasures you control.|</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Haste  &amp;br;Whenever this creature attacks, find a Treasure.Whenever a Treasure enters the board, Pirates you control get +X/+0 until end of turn where X is the number of Treasures you control.</v>
      </c>
      <c r="O446" t="s">
        <v>24</v>
      </c>
      <c r="Q446" s="6" t="s">
        <v>41</v>
      </c>
      <c r="R446" s="12" t="str">
        <f>IF(INDEX(AS:AS,W440+1)="",0,INDEX(AS:AS,W440+1)&amp;"/"&amp;INDEX(AT:AT,W440+1))</f>
        <v>4/4</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|PT|&gt;|4/4|シールド数|&gt;||</v>
      </c>
      <c r="B447" t="s">
        <v>165</v>
      </c>
      <c r="C447" t="s">
        <v>24</v>
      </c>
      <c r="D447" t="s">
        <v>13</v>
      </c>
      <c r="E447" t="s">
        <v>24</v>
      </c>
      <c r="F447" t="s">
        <v>4</v>
      </c>
      <c r="G447" t="s">
        <v>24</v>
      </c>
      <c r="H447" t="str">
        <f t="shared" ref="H447" si="454">IF(R446=0,"",R446)</f>
        <v>4/4</v>
      </c>
      <c r="I447" t="s">
        <v>24</v>
      </c>
      <c r="J447" t="s">
        <v>14</v>
      </c>
      <c r="K447" t="s">
        <v>24</v>
      </c>
      <c r="L447" t="s">
        <v>4</v>
      </c>
      <c r="M447" t="s">
        <v>24</v>
      </c>
      <c r="N447" t="str">
        <f t="shared" ref="N447" si="455">IF(R447=0,"",R447)</f>
        <v/>
      </c>
      <c r="O447" t="s">
        <v>24</v>
      </c>
      <c r="Q447" s="7" t="s">
        <v>43</v>
      </c>
      <c r="R447" s="12">
        <f>INDEX(AR:AR,W440+1)</f>
        <v>0</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*絶滅の星/Star of Extinction</v>
      </c>
      <c r="B456" t="s">
        <v>165</v>
      </c>
      <c r="C456" t="str">
        <f t="shared" ref="C456" si="457">"*"&amp;R456&amp;"/"&amp;T456</f>
        <v>*絶滅の星/Star of Extinction</v>
      </c>
      <c r="Q456" s="6" t="s">
        <v>34</v>
      </c>
      <c r="R456" s="12" t="str">
        <f>INDEX(AI:AI,W455+1)</f>
        <v>絶滅の星</v>
      </c>
      <c r="S456" s="16" t="s">
        <v>35</v>
      </c>
      <c r="T456" s="12" t="str">
        <f>INDEX(AJ:AJ,W455+1)</f>
        <v>Star of Extinction</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t="str">
        <f>INDEX(AF:AF,W455+1)</f>
        <v>赤</v>
      </c>
      <c r="S457" s="18" t="s">
        <v>46</v>
      </c>
      <c r="T457" s="12" t="str">
        <f>INDEX(AG:AG,W455+1)</f>
        <v>神話レア</v>
      </c>
      <c r="U457" s="18" t="s">
        <v>36</v>
      </c>
      <c r="V457" s="12">
        <f>INDEX(AH:AH,W455+1)</f>
        <v>23</v>
      </c>
      <c r="W457" s="10"/>
      <c r="X457" s="12" t="str">
        <f>INDEX(AO:AO,W455+1)</f>
        <v>各クリーチャーにそれぞれ10点のダメージを与え、すべてのジェムを破壊する。</v>
      </c>
      <c r="Y457" s="5"/>
      <c r="Z457" s="5"/>
      <c r="AA457" s="30"/>
      <c r="BA457" s="31" t="s">
        <v>165</v>
      </c>
    </row>
    <row r="458" spans="1:53" x14ac:dyDescent="0.15">
      <c r="A458" t="str">
        <f>CONCATENATE(C458,D458,E458,F458,G458,H458,I458,J458,K458,L458,M458,N458,O458,P458)</f>
        <v>|色|赤|レアリティ|神話レア|マナコスト|23|</v>
      </c>
      <c r="B458" t="s">
        <v>165</v>
      </c>
      <c r="C458" t="s">
        <v>24</v>
      </c>
      <c r="D458" s="1" t="s">
        <v>5</v>
      </c>
      <c r="E458" t="s">
        <v>24</v>
      </c>
      <c r="F458" t="str">
        <f t="shared" ref="F458:F459" si="464">IF(R457=0,"",R457)</f>
        <v>赤</v>
      </c>
      <c r="G458" t="s">
        <v>24</v>
      </c>
      <c r="H458" s="1" t="s">
        <v>6</v>
      </c>
      <c r="I458" t="s">
        <v>24</v>
      </c>
      <c r="J458" t="str">
        <f t="shared" ref="J458:J459" si="465">IF(T457=0,"",T457)</f>
        <v>神話レア</v>
      </c>
      <c r="K458" t="s">
        <v>24</v>
      </c>
      <c r="L458" s="1" t="s">
        <v>8</v>
      </c>
      <c r="M458" t="s">
        <v>24</v>
      </c>
      <c r="N458">
        <f t="shared" ref="N458:N459" si="466">IF(V457=0,"",V457)</f>
        <v>23</v>
      </c>
      <c r="O458" t="s">
        <v>24</v>
      </c>
      <c r="Q458" s="6" t="s">
        <v>37</v>
      </c>
      <c r="R458" s="12" t="str">
        <f>INDEX(AK:AK,W455+1)</f>
        <v>呪文</v>
      </c>
      <c r="S458" s="18" t="s">
        <v>38</v>
      </c>
      <c r="T458" s="12">
        <f>INDEX(AL:AL,W455+1)</f>
        <v>0</v>
      </c>
      <c r="U458" s="12">
        <f>INDEX(AM:AM,W455+1)</f>
        <v>0</v>
      </c>
      <c r="V458" s="12">
        <f>INDEX(AN:AN,W455+1)</f>
        <v>0</v>
      </c>
      <c r="W458" s="10"/>
      <c r="X458" s="12" t="str">
        <f>INDEX(AU:AU,W455+1)</f>
        <v>各ク</v>
      </c>
      <c r="Y458" s="12" t="str">
        <f>INDEX(AV:AV,W455+1)</f>
        <v/>
      </c>
      <c r="Z458" s="12" t="str">
        <f>INDEX(AW:AW,W455+1)</f>
        <v/>
      </c>
      <c r="AA458" s="12">
        <f>INDEX(AX:AX,W455+1)</f>
        <v>0</v>
      </c>
      <c r="BA458" s="31" t="s">
        <v>165</v>
      </c>
    </row>
    <row r="459" spans="1:53" x14ac:dyDescent="0.15">
      <c r="A459" t="str">
        <f>CONCATENATE(C459,D459,E459,F459,G459,H459,I459,J459,K459,L459,M459,N459,O459,P459)</f>
        <v>|種別|呪文|サブタイプ||||</v>
      </c>
      <c r="B459" t="s">
        <v>165</v>
      </c>
      <c r="C459" t="s">
        <v>24</v>
      </c>
      <c r="D459" s="1" t="s">
        <v>9</v>
      </c>
      <c r="E459" t="s">
        <v>24</v>
      </c>
      <c r="F459" t="str">
        <f t="shared" si="464"/>
        <v>呪文</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各クリーチャーにそれぞれ10点のダメージを与え、すべてのジェムを破壊する。</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|テキスト|&gt;|&gt;|&gt;|&gt;|各クリーチャーにそれぞれ10点のダメージを与え、すべてのジェムを破壊する。|</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各クリーチャーにそれぞれ10点のダメージを与え、すべてのジェムを破壊する。</v>
      </c>
      <c r="O460" t="s">
        <v>24</v>
      </c>
      <c r="Q460" s="4" t="s">
        <v>40</v>
      </c>
      <c r="R460" s="12" t="str">
        <f>INDEX(AZ:AZ,W455+1)</f>
        <v>Deals 10 damage to each creature and destroy all the gems.</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|英テキスト|&gt;|&gt;|&gt;|&gt;|Deals 10 damage to each creature and destroy all the gems.|</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Deals 10 damage to each creature and destroy all the gems.</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*ヴァンスの爆破砲/Vance's Blasting Cannons</v>
      </c>
      <c r="B471" t="s">
        <v>165</v>
      </c>
      <c r="C471" t="str">
        <f t="shared" ref="C471" si="473">"*"&amp;R471&amp;"/"&amp;T471</f>
        <v>*ヴァンスの爆破砲/Vance's Blasting Cannons</v>
      </c>
      <c r="Q471" s="6" t="s">
        <v>34</v>
      </c>
      <c r="R471" s="12" t="str">
        <f>INDEX(AI:AI,W470+1)</f>
        <v>ヴァンスの爆破砲</v>
      </c>
      <c r="S471" s="16" t="s">
        <v>35</v>
      </c>
      <c r="T471" s="12" t="str">
        <f>INDEX(AJ:AJ,W470+1)</f>
        <v>Vance's Blasting Cannons</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t="str">
        <f>INDEX(AF:AF,W470+1)</f>
        <v>赤</v>
      </c>
      <c r="S472" s="18" t="s">
        <v>46</v>
      </c>
      <c r="T472" s="12" t="str">
        <f>INDEX(AG:AG,W470+1)</f>
        <v>神話レア</v>
      </c>
      <c r="U472" s="18" t="s">
        <v>36</v>
      </c>
      <c r="V472" s="12">
        <f>INDEX(AH:AH,W470+1)</f>
        <v>9</v>
      </c>
      <c r="W472" s="10"/>
      <c r="X472" s="12" t="str">
        <f>INDEX(AO:AO,W470+1)</f>
        <v>あなたのターン開始時に、カードを1枚引く。あなたのターン終了時にあなたの最後のカードを捨てる。</v>
      </c>
      <c r="Y472" s="5"/>
      <c r="Z472" s="5"/>
      <c r="AA472" s="30"/>
      <c r="AC472" s="5"/>
      <c r="AD472" s="5"/>
      <c r="BA472" s="31" t="s">
        <v>165</v>
      </c>
    </row>
    <row r="473" spans="1:53" x14ac:dyDescent="0.15">
      <c r="A473" t="str">
        <f>CONCATENATE(C473,D473,E473,F473,G473,H473,I473,J473,K473,L473,M473,N473,O473,P473)</f>
        <v>|色|赤|レアリティ|神話レア|マナコスト|9|</v>
      </c>
      <c r="B473" t="s">
        <v>165</v>
      </c>
      <c r="C473" t="s">
        <v>24</v>
      </c>
      <c r="D473" s="1" t="s">
        <v>5</v>
      </c>
      <c r="E473" t="s">
        <v>24</v>
      </c>
      <c r="F473" t="str">
        <f t="shared" ref="F473:F474" si="480">IF(R472=0,"",R472)</f>
        <v>赤</v>
      </c>
      <c r="G473" t="s">
        <v>24</v>
      </c>
      <c r="H473" s="1" t="s">
        <v>6</v>
      </c>
      <c r="I473" t="s">
        <v>24</v>
      </c>
      <c r="J473" t="str">
        <f t="shared" ref="J473:J474" si="481">IF(T472=0,"",T472)</f>
        <v>神話レア</v>
      </c>
      <c r="K473" t="s">
        <v>24</v>
      </c>
      <c r="L473" s="1" t="s">
        <v>8</v>
      </c>
      <c r="M473" t="s">
        <v>24</v>
      </c>
      <c r="N473">
        <f t="shared" ref="N473:N474" si="482">IF(V472=0,"",V472)</f>
        <v>9</v>
      </c>
      <c r="O473" t="s">
        <v>24</v>
      </c>
      <c r="Q473" s="6" t="s">
        <v>37</v>
      </c>
      <c r="R473" s="12" t="str">
        <f>INDEX(AK:AK,W470+1)</f>
        <v>サポート</v>
      </c>
      <c r="S473" s="18" t="s">
        <v>38</v>
      </c>
      <c r="T473" s="12">
        <f>INDEX(AL:AL,W470+1)</f>
        <v>0</v>
      </c>
      <c r="U473" s="12">
        <f>INDEX(AM:AM,W470+1)</f>
        <v>0</v>
      </c>
      <c r="V473" s="12">
        <f>INDEX(AN:AN,W470+1)</f>
        <v>0</v>
      </c>
      <c r="W473" s="10"/>
      <c r="X473" s="12" t="str">
        <f>INDEX(AU:AU,W470+1)</f>
        <v>あな</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|種別|サポート|サブタイプ||||</v>
      </c>
      <c r="B474" t="s">
        <v>165</v>
      </c>
      <c r="C474" t="s">
        <v>24</v>
      </c>
      <c r="D474" s="1" t="s">
        <v>9</v>
      </c>
      <c r="E474" t="s">
        <v>24</v>
      </c>
      <c r="F474" t="str">
        <f t="shared" si="480"/>
        <v>サポート</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あなたのターン開始時に、カードを1枚引く。あなたのターン終了時にあなたの最後のカードを捨てる。&amp;br;対戦相手のターン開始時に、直前のターンにあなたがカードを3枚以上唱えていた場合、このサポートを変身させる。</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あなたのターン開始時に、カードを1枚引く。あなたのターン終了時にあなたの最後のカードを捨てる。&amp;br;対戦相手のターン開始時に、直前のターンにあなたがカードを3枚以上唱えていた場合、このサポートを変身させる。|</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あなたのターン開始時に、カードを1枚引く。あなたのターン終了時にあなたの最後のカードを捨てる。&amp;br;対戦相手のターン開始時に、直前のターンにあなたがカードを3枚以上唱えていた場合、このサポートを変身させる。</v>
      </c>
      <c r="O475" t="s">
        <v>24</v>
      </c>
      <c r="Q475" s="4" t="s">
        <v>40</v>
      </c>
      <c r="R475" s="12" t="str">
        <f>INDEX(AZ:AZ,W470+1)</f>
        <v>At the beginning of your turn, draw a card. At the end of your turn, discard your last card.At the beginning of your opponent's turn, if you cast 3 or more cards last turn, transform this support.</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|英テキスト|&gt;|&gt;|&gt;|&gt;|At the beginning of your turn, draw a card. At the end of your turn, discard your last card.At the beginning of your opponent's turn, if you cast 3 or more cards last turn, transform this support.|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At the beginning of your turn, draw a card. At the end of your turn, discard your last card.At the beginning of your opponent's turn, if you cast 3 or more cards last turn, transform this support.</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|PT|&gt;||シールド数|&gt;|4|</v>
      </c>
      <c r="B477" t="s">
        <v>165</v>
      </c>
      <c r="C477" t="s">
        <v>24</v>
      </c>
      <c r="D477" t="s">
        <v>13</v>
      </c>
      <c r="E477" t="s">
        <v>24</v>
      </c>
      <c r="F477" t="s">
        <v>4</v>
      </c>
      <c r="G477" t="s">
        <v>24</v>
      </c>
      <c r="H477" t="str">
        <f t="shared" ref="H477" si="486">IF(R476=0,"",R476)</f>
        <v/>
      </c>
      <c r="I477" t="s">
        <v>24</v>
      </c>
      <c r="J477" t="s">
        <v>14</v>
      </c>
      <c r="K477" t="s">
        <v>24</v>
      </c>
      <c r="L477" t="s">
        <v>4</v>
      </c>
      <c r="M477" t="s">
        <v>24</v>
      </c>
      <c r="N477">
        <f t="shared" ref="N477" si="487">IF(R477=0,"",R477)</f>
        <v>4</v>
      </c>
      <c r="O477" t="s">
        <v>24</v>
      </c>
      <c r="Q477" s="7" t="s">
        <v>43</v>
      </c>
      <c r="R477" s="12">
        <f>INDEX(AR:AR,W470+1)</f>
        <v>4</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*火を吐く稜堡/Spitfire Bastion</v>
      </c>
      <c r="B486" t="s">
        <v>165</v>
      </c>
      <c r="C486" t="str">
        <f t="shared" ref="C486:C591" si="489">"*"&amp;R486&amp;"/"&amp;T486</f>
        <v>*火を吐く稜堡/Spitfire Bastion</v>
      </c>
      <c r="Q486" s="6" t="s">
        <v>34</v>
      </c>
      <c r="R486" s="12" t="str">
        <f>INDEX(AI:AI,W485+1)</f>
        <v>火を吐く稜堡</v>
      </c>
      <c r="S486" s="16" t="s">
        <v>35</v>
      </c>
      <c r="T486" s="12" t="str">
        <f>INDEX(AJ:AJ,W485+1)</f>
        <v>Spitfire Bastion</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t="str">
        <f>INDEX(AF:AF,W485+1)</f>
        <v>赤</v>
      </c>
      <c r="S487" s="18" t="s">
        <v>46</v>
      </c>
      <c r="T487" s="12" t="str">
        <f>INDEX(AG:AG,W485+1)</f>
        <v>神話レア</v>
      </c>
      <c r="U487" s="18" t="s">
        <v>36</v>
      </c>
      <c r="V487" s="12">
        <f>INDEX(AH:AH,W485+1)</f>
        <v>0</v>
      </c>
      <c r="W487" s="10"/>
      <c r="X487" s="12" t="str">
        <f>INDEX(AO:AO,W485+1)</f>
        <v>あなたのターン開始時に、ジェム2個を赤に変換する。</v>
      </c>
      <c r="Y487" s="5"/>
      <c r="Z487" s="5"/>
      <c r="AA487" s="30"/>
      <c r="AC487" s="5"/>
      <c r="AD487" s="5"/>
      <c r="BA487" s="31" t="s">
        <v>165</v>
      </c>
    </row>
    <row r="488" spans="1:53" x14ac:dyDescent="0.15">
      <c r="A488" t="str">
        <f>CONCATENATE(C488,D488,E488,F488,G488,H488,I488,J488,K488,L488,M488,N488,O488,P488)</f>
        <v>|色|赤|レアリティ|神話レア|マナコスト||</v>
      </c>
      <c r="B488" t="s">
        <v>165</v>
      </c>
      <c r="C488" t="s">
        <v>24</v>
      </c>
      <c r="D488" s="1" t="s">
        <v>5</v>
      </c>
      <c r="E488" t="s">
        <v>24</v>
      </c>
      <c r="F488" t="str">
        <f t="shared" ref="F488:F489" si="496">IF(R487=0,"",R487)</f>
        <v>赤</v>
      </c>
      <c r="G488" t="s">
        <v>24</v>
      </c>
      <c r="H488" s="1" t="s">
        <v>6</v>
      </c>
      <c r="I488" t="s">
        <v>24</v>
      </c>
      <c r="J488" t="str">
        <f t="shared" ref="J488:J489" si="497">IF(T487=0,"",T487)</f>
        <v>神話レア</v>
      </c>
      <c r="K488" t="s">
        <v>24</v>
      </c>
      <c r="L488" s="1" t="s">
        <v>8</v>
      </c>
      <c r="M488" t="s">
        <v>24</v>
      </c>
      <c r="N488" t="str">
        <f t="shared" ref="N488:N489" si="498">IF(V487=0,"",V487)</f>
        <v/>
      </c>
      <c r="O488" t="s">
        <v>24</v>
      </c>
      <c r="Q488" s="6" t="s">
        <v>37</v>
      </c>
      <c r="R488" s="12" t="str">
        <f>INDEX(AK:AK,W485+1)</f>
        <v>サポート</v>
      </c>
      <c r="S488" s="18" t="s">
        <v>38</v>
      </c>
      <c r="T488" s="12">
        <f>INDEX(AL:AL,W485+1)</f>
        <v>0</v>
      </c>
      <c r="U488" s="12">
        <f>INDEX(AM:AM,W485+1)</f>
        <v>0</v>
      </c>
      <c r="V488" s="12">
        <f>INDEX(AN:AN,W485+1)</f>
        <v>0</v>
      </c>
      <c r="W488" s="10"/>
      <c r="X488" s="12" t="str">
        <f>INDEX(AU:AU,W485+1)</f>
        <v>あな</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|種別|サポート|サブタイプ||||</v>
      </c>
      <c r="B489" t="s">
        <v>165</v>
      </c>
      <c r="C489" t="s">
        <v>24</v>
      </c>
      <c r="D489" s="1" t="s">
        <v>9</v>
      </c>
      <c r="E489" t="s">
        <v>24</v>
      </c>
      <c r="F489" t="str">
        <f t="shared" si="496"/>
        <v>サポート</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あなたのターン開始時に、ジェム2個を赤に変換する。&amp;br;赤ジェム2個を起動する；対戦相手がコントロールする最後のクリーチャーが3点のダメージを与える。</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|テキスト|&gt;|&gt;|&gt;|&gt;|あなたのターン開始時に、ジェム2個を赤に変換する。&amp;br;赤ジェム2個を起動する；対戦相手がコントロールする最後のクリーチャーが3点のダメージを与える。|</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あなたのターン開始時に、ジェム2個を赤に変換する。&amp;br;赤ジェム2個を起動する；対戦相手がコントロールする最後のクリーチャーが3点のダメージを与える。</v>
      </c>
      <c r="O490" t="s">
        <v>24</v>
      </c>
      <c r="Q490" s="4" t="s">
        <v>40</v>
      </c>
      <c r="R490" s="12" t="str">
        <f>INDEX(AZ:AZ,W485+1)</f>
        <v>At the begining of your turn convert 2 gems to red. Activate 2 Red:Deals 3 damage to the last creature your opponent controls.</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|英テキスト|&gt;|&gt;|&gt;|&gt;|At the begining of your turn convert 2 gems to red. Activate 2 Red:Deals 3 damage to the last creature your opponent controls.|</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At the begining of your turn convert 2 gems to red. Activate 2 Red:Deals 3 damage to the last creature your opponent controls.</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|PT|&gt;||シールド数|&gt;|4|</v>
      </c>
      <c r="B492" t="s">
        <v>165</v>
      </c>
      <c r="C492" t="s">
        <v>24</v>
      </c>
      <c r="D492" t="s">
        <v>13</v>
      </c>
      <c r="E492" t="s">
        <v>24</v>
      </c>
      <c r="F492" t="s">
        <v>4</v>
      </c>
      <c r="G492" t="s">
        <v>24</v>
      </c>
      <c r="H492" t="str">
        <f t="shared" ref="H492" si="502">IF(R491=0,"",R491)</f>
        <v/>
      </c>
      <c r="I492" t="s">
        <v>24</v>
      </c>
      <c r="J492" t="s">
        <v>14</v>
      </c>
      <c r="K492" t="s">
        <v>24</v>
      </c>
      <c r="L492" t="s">
        <v>4</v>
      </c>
      <c r="M492" t="s">
        <v>24</v>
      </c>
      <c r="N492">
        <f t="shared" ref="N492" si="503">IF(R492=0,"",R492)</f>
        <v>4</v>
      </c>
      <c r="O492" t="s">
        <v>24</v>
      </c>
      <c r="Q492" s="7" t="s">
        <v>43</v>
      </c>
      <c r="R492" s="12">
        <f>INDEX(AR:AR,W485+1)</f>
        <v>4</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t="str">
        <f>INDEX(AF:AF,W500+1)</f>
        <v>赤</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|色|赤|レアリティ||マナコスト||</v>
      </c>
      <c r="B503" t="s">
        <v>165</v>
      </c>
      <c r="C503" t="s">
        <v>24</v>
      </c>
      <c r="D503" s="1" t="s">
        <v>5</v>
      </c>
      <c r="E503" t="s">
        <v>24</v>
      </c>
      <c r="F503" t="str">
        <f t="shared" ref="F503:F504" si="511">IF(R502=0,"",R502)</f>
        <v>赤</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t="str">
        <f>INDEX(AF:AF,W515+1)</f>
        <v>赤</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|色|赤|レアリティ||マナコスト||</v>
      </c>
      <c r="B518" t="s">
        <v>165</v>
      </c>
      <c r="C518" t="s">
        <v>24</v>
      </c>
      <c r="D518" s="1" t="s">
        <v>5</v>
      </c>
      <c r="E518" t="s">
        <v>24</v>
      </c>
      <c r="F518" t="str">
        <f t="shared" ref="F518:F519" si="526">IF(R517=0,"",R517)</f>
        <v>赤</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t="str">
        <f>INDEX(AF:AF,W530+1)</f>
        <v>赤</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|色|赤|レアリティ||マナコスト||</v>
      </c>
      <c r="B533" t="s">
        <v>165</v>
      </c>
      <c r="C533" t="s">
        <v>24</v>
      </c>
      <c r="D533" s="1" t="s">
        <v>5</v>
      </c>
      <c r="E533" t="s">
        <v>24</v>
      </c>
      <c r="F533" t="str">
        <f t="shared" ref="F533:F534" si="541">IF(R532=0,"",R532)</f>
        <v>赤</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t="str">
        <f>INDEX(AF:AF,W545+1)</f>
        <v>赤</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|色|赤|レアリティ||マナコスト||</v>
      </c>
      <c r="B548" t="s">
        <v>165</v>
      </c>
      <c r="C548" t="s">
        <v>24</v>
      </c>
      <c r="D548" s="1" t="s">
        <v>5</v>
      </c>
      <c r="E548" t="s">
        <v>24</v>
      </c>
      <c r="F548" t="str">
        <f t="shared" ref="F548:F549" si="556">IF(R547=0,"",R547)</f>
        <v>赤</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t="str">
        <f>INDEX(AF:AF,W560+1)</f>
        <v>赤</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|色|赤|レアリティ||マナコスト||</v>
      </c>
      <c r="B563" t="s">
        <v>165</v>
      </c>
      <c r="C563" t="s">
        <v>24</v>
      </c>
      <c r="D563" s="1" t="s">
        <v>5</v>
      </c>
      <c r="E563" t="s">
        <v>24</v>
      </c>
      <c r="F563" t="str">
        <f t="shared" ref="F563:F564" si="571">IF(R562=0,"",R562)</f>
        <v>赤</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t="str">
        <f>INDEX(AF:AF,W575+1)</f>
        <v>赤</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|色|赤|レアリティ||マナコスト||</v>
      </c>
      <c r="B578" t="s">
        <v>165</v>
      </c>
      <c r="C578" t="s">
        <v>24</v>
      </c>
      <c r="D578" s="1" t="s">
        <v>5</v>
      </c>
      <c r="E578" t="s">
        <v>24</v>
      </c>
      <c r="F578" t="str">
        <f t="shared" ref="F578:F579" si="586">IF(R577=0,"",R577)</f>
        <v>赤</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t="str">
        <f>INDEX(AF:AF,W590+1)</f>
        <v>赤</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|色|赤|レアリティ||マナコスト||</v>
      </c>
      <c r="B593" t="s">
        <v>165</v>
      </c>
      <c r="C593" t="s">
        <v>24</v>
      </c>
      <c r="D593" s="1" t="s">
        <v>5</v>
      </c>
      <c r="E593" t="s">
        <v>24</v>
      </c>
      <c r="F593" t="str">
        <f t="shared" ref="F593:F594" si="601">IF(R592=0,"",R592)</f>
        <v>赤</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t="str">
        <f>INDEX(AF:AF,W605+1)</f>
        <v>赤</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|色|赤|レアリティ||マナコスト||</v>
      </c>
      <c r="B608" t="s">
        <v>165</v>
      </c>
      <c r="C608" t="s">
        <v>24</v>
      </c>
      <c r="D608" s="1" t="s">
        <v>5</v>
      </c>
      <c r="E608" t="s">
        <v>24</v>
      </c>
      <c r="F608" t="str">
        <f t="shared" ref="F608:F609" si="617">IF(R607=0,"",R607)</f>
        <v>赤</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t="str">
        <f>INDEX(AF:AF,W620+1)</f>
        <v>赤</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|色|赤|レアリティ||マナコスト||</v>
      </c>
      <c r="B623" t="s">
        <v>165</v>
      </c>
      <c r="C623" t="s">
        <v>24</v>
      </c>
      <c r="D623" s="1" t="s">
        <v>5</v>
      </c>
      <c r="E623" t="s">
        <v>24</v>
      </c>
      <c r="F623" t="str">
        <f t="shared" ref="F623:F624" si="632">IF(R622=0,"",R622)</f>
        <v>赤</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t="str">
        <f>INDEX(AF:AF,W635+1)</f>
        <v>赤</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|色|赤|レアリティ||マナコスト||</v>
      </c>
      <c r="B638" t="s">
        <v>165</v>
      </c>
      <c r="C638" t="s">
        <v>24</v>
      </c>
      <c r="D638" s="1" t="s">
        <v>5</v>
      </c>
      <c r="E638" t="s">
        <v>24</v>
      </c>
      <c r="F638" t="str">
        <f t="shared" ref="F638:F639" si="647">IF(R637=0,"",R637)</f>
        <v>赤</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t="str">
        <f>INDEX(AF:AF,W650+1)</f>
        <v>赤</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|色|赤|レアリティ||マナコスト||</v>
      </c>
      <c r="B653" t="s">
        <v>165</v>
      </c>
      <c r="C653" t="s">
        <v>24</v>
      </c>
      <c r="D653" s="1" t="s">
        <v>5</v>
      </c>
      <c r="E653" t="s">
        <v>24</v>
      </c>
      <c r="F653" t="str">
        <f t="shared" ref="F653:F654" si="662">IF(R652=0,"",R652)</f>
        <v>赤</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t="str">
        <f>INDEX(AF:AF,W665+1)</f>
        <v>赤</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|色|赤|レアリティ||マナコスト||</v>
      </c>
      <c r="B668" t="s">
        <v>165</v>
      </c>
      <c r="C668" t="s">
        <v>24</v>
      </c>
      <c r="D668" s="1" t="s">
        <v>5</v>
      </c>
      <c r="E668" t="s">
        <v>24</v>
      </c>
      <c r="F668" t="str">
        <f t="shared" ref="F668:F669" si="677">IF(R667=0,"",R667)</f>
        <v>赤</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t="str">
        <f>INDEX(AF:AF,W680+1)</f>
        <v>赤</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|色|赤|レアリティ||マナコスト||</v>
      </c>
      <c r="B683" t="s">
        <v>165</v>
      </c>
      <c r="C683" t="s">
        <v>24</v>
      </c>
      <c r="D683" s="1" t="s">
        <v>5</v>
      </c>
      <c r="E683" t="s">
        <v>24</v>
      </c>
      <c r="F683" t="str">
        <f t="shared" ref="F683:F684" si="692">IF(R682=0,"",R682)</f>
        <v>赤</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t="str">
        <f>INDEX(AF:AF,W695+1)</f>
        <v>赤</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|色|赤|レアリティ||マナコスト||</v>
      </c>
      <c r="B698" t="s">
        <v>165</v>
      </c>
      <c r="C698" t="s">
        <v>24</v>
      </c>
      <c r="D698" s="1" t="s">
        <v>5</v>
      </c>
      <c r="E698" t="s">
        <v>24</v>
      </c>
      <c r="F698" t="str">
        <f t="shared" ref="F698:F699" si="707">IF(R697=0,"",R697)</f>
        <v>赤</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t="str">
        <f>INDEX(AF:AF,W710+1)</f>
        <v>赤</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|色|赤|レアリティ||マナコスト||</v>
      </c>
      <c r="B713" t="s">
        <v>165</v>
      </c>
      <c r="C713" t="s">
        <v>24</v>
      </c>
      <c r="D713" s="1" t="s">
        <v>5</v>
      </c>
      <c r="E713" t="s">
        <v>24</v>
      </c>
      <c r="F713" t="str">
        <f t="shared" ref="F713:F714" si="722">IF(R712=0,"",R712)</f>
        <v>赤</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t="str">
        <f>INDEX(AF:AF,W725+1)</f>
        <v>赤</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|色|赤|レアリティ||マナコスト||</v>
      </c>
      <c r="B728" t="s">
        <v>165</v>
      </c>
      <c r="C728" t="s">
        <v>24</v>
      </c>
      <c r="D728" s="1" t="s">
        <v>5</v>
      </c>
      <c r="E728" t="s">
        <v>24</v>
      </c>
      <c r="F728" t="str">
        <f t="shared" ref="F728:F729" si="738">IF(R727=0,"",R727)</f>
        <v>赤</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t="str">
        <f>INDEX(AF:AF,W740+1)</f>
        <v>赤</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|色|赤|レアリティ||マナコスト||</v>
      </c>
      <c r="B743" t="s">
        <v>165</v>
      </c>
      <c r="C743" t="s">
        <v>24</v>
      </c>
      <c r="D743" s="1" t="s">
        <v>5</v>
      </c>
      <c r="E743" t="s">
        <v>24</v>
      </c>
      <c r="F743" t="str">
        <f t="shared" ref="F743:F744" si="753">IF(R742=0,"",R742)</f>
        <v>赤</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G2:AG51">
      <formula1>$Q$4:$T$4</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E754"/>
  <sheetViews>
    <sheetView topLeftCell="A427" zoomScale="85" zoomScaleNormal="85" workbookViewId="0">
      <selection activeCell="S450" sqref="S450"/>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1089</v>
      </c>
      <c r="AG2" s="8" t="s">
        <v>7</v>
      </c>
      <c r="AH2" s="8">
        <v>17</v>
      </c>
      <c r="AI2" s="8" t="s">
        <v>1090</v>
      </c>
      <c r="AJ2" s="8" t="s">
        <v>689</v>
      </c>
      <c r="AK2" s="8" t="s">
        <v>10</v>
      </c>
      <c r="AL2" s="8" t="s">
        <v>796</v>
      </c>
      <c r="AM2" s="8"/>
      <c r="AN2" s="8"/>
      <c r="AO2" s="8" t="s">
        <v>1065</v>
      </c>
      <c r="AP2" s="8"/>
      <c r="AQ2" s="8"/>
      <c r="AR2" s="8"/>
      <c r="AS2" s="8">
        <v>6</v>
      </c>
      <c r="AT2" s="8">
        <v>6</v>
      </c>
      <c r="AU2" s="8" t="str">
        <f>LEFT(AO2,2)</f>
        <v>トラ</v>
      </c>
      <c r="AV2" s="8" t="str">
        <f>IF(ISERROR(FIND(" ",AO2)),"",MID(AO2,FIND(" ",AO2)+1,2))</f>
        <v xml:space="preserve"> </v>
      </c>
      <c r="AW2" s="8" t="str">
        <f>IF(LEN(AV2)&gt;1,IF(ISERROR(FIND(" ",AO2,FIND(" ",AO2)+1)),"",MID(AO2,FIND(" ",AO2)+4,2)),"")</f>
        <v/>
      </c>
      <c r="AX2" s="8"/>
      <c r="AY2" s="8" t="str">
        <f>IF(AO2="","",AO2&amp;IF(AP2="","","&amp;br;"&amp;AP2)&amp;IF(AQ2="","","&amp;br;"&amp;AQ2))</f>
        <v xml:space="preserve">トランプル  </v>
      </c>
      <c r="AZ2" s="25" t="str">
        <f>IF(AJ2="","",VLOOKUP(AJ2,BC:BE,3,FALSE))</f>
        <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1089</v>
      </c>
      <c r="AG3" s="8" t="s">
        <v>7</v>
      </c>
      <c r="AH3" s="8">
        <v>8</v>
      </c>
      <c r="AI3" s="8" t="s">
        <v>1091</v>
      </c>
      <c r="AJ3" s="8" t="s">
        <v>690</v>
      </c>
      <c r="AK3" s="8" t="s">
        <v>10</v>
      </c>
      <c r="AL3" s="8" t="s">
        <v>68</v>
      </c>
      <c r="AM3" s="8" t="s">
        <v>893</v>
      </c>
      <c r="AN3" s="8"/>
      <c r="AO3" s="8" t="s">
        <v>1092</v>
      </c>
      <c r="AP3" s="8"/>
      <c r="AQ3" s="8"/>
      <c r="AR3" s="8"/>
      <c r="AS3" s="8">
        <v>2</v>
      </c>
      <c r="AT3" s="8">
        <v>2</v>
      </c>
      <c r="AU3" s="8" t="str">
        <f>LEFT(AO3,2)</f>
        <v>この</v>
      </c>
      <c r="AV3" s="8" t="str">
        <f>IF(ISERROR(FIND(" ",AO3)),"",MID(AO3,FIND(" ",AO3)+1,2))</f>
        <v/>
      </c>
      <c r="AW3" s="8" t="str">
        <f>IF(LEN(AV3)&gt;1,IF(ISERROR(FIND(" ",AO3,FIND(" ",AO3)+1)),"",MID(AO3,FIND(" ",AO3)+4,2)),"")</f>
        <v/>
      </c>
      <c r="AX3" s="8"/>
      <c r="AY3" s="8" t="str">
        <f>IF(AO3="","",AO3&amp;IF(AP3="","","&amp;br;"&amp;AP3)&amp;IF(AQ3="","","&amp;br;"&amp;AQ3))</f>
        <v>このクリーチャーが攻撃するたび、対戦相手がディフェンダーを持つクリーチャーをコントロールしている場合、ターン終了時までこのクリーチャーは+1/+1の修正を受ける。</v>
      </c>
      <c r="AZ3" s="25" t="str">
        <f>IF(AJ3="","",VLOOKUP(AJ3,BC:BE,3,FALSE))</f>
        <v>Whenever this creature attacks, if your opponent controls a creature with Defender, this creature gets +1/+1 until end of turn.</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1089</v>
      </c>
      <c r="AG4" s="8" t="s">
        <v>7</v>
      </c>
      <c r="AH4" s="8">
        <v>13</v>
      </c>
      <c r="AI4" s="8" t="s">
        <v>1093</v>
      </c>
      <c r="AJ4" s="8" t="s">
        <v>691</v>
      </c>
      <c r="AK4" s="8" t="s">
        <v>10</v>
      </c>
      <c r="AL4" s="8" t="s">
        <v>783</v>
      </c>
      <c r="AM4" s="8" t="s">
        <v>140</v>
      </c>
      <c r="AN4" s="8"/>
      <c r="AO4" s="8" t="s">
        <v>822</v>
      </c>
      <c r="AP4" s="8" t="s">
        <v>785</v>
      </c>
      <c r="AQ4" s="8"/>
      <c r="AR4" s="8"/>
      <c r="AS4" s="8">
        <v>1</v>
      </c>
      <c r="AT4" s="8">
        <v>3</v>
      </c>
      <c r="AU4" s="8" t="str">
        <f>LEFT(AO4,2)</f>
        <v>ディ</v>
      </c>
      <c r="AV4" s="8" t="str">
        <f>IF(ISERROR(FIND(" ",AO4)),"",MID(AO4,FIND(" ",AO4)+1,2))</f>
        <v xml:space="preserve"> </v>
      </c>
      <c r="AW4" s="8" t="str">
        <f>IF(LEN(AV4)&gt;1,IF(ISERROR(FIND(" ",AO4,FIND(" ",AO4)+1)),"",MID(AO4,FIND(" ",AO4)+4,2)),"")</f>
        <v/>
      </c>
      <c r="AX4" s="8"/>
      <c r="AY4" s="8" t="str">
        <f>IF(AO4="","",AO4&amp;IF(AP4="","","&amp;br;"&amp;AP4)&amp;IF(AQ4="","","&amp;br;"&amp;AQ4))</f>
        <v>ディフェンダー  &amp;br;このクリーチャーが戦場に出たとき、これは探検1を行う。</v>
      </c>
      <c r="AZ4" s="25" t="str">
        <f>IF(AJ4="","",VLOOKUP(AJ4,BC:BE,3,FALSE))</f>
        <v>When this creature enters the battlefield, it Explores 1.</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1089</v>
      </c>
      <c r="AG5" s="8" t="s">
        <v>7</v>
      </c>
      <c r="AH5" s="8">
        <v>13</v>
      </c>
      <c r="AI5" s="8" t="s">
        <v>1094</v>
      </c>
      <c r="AJ5" s="8" t="s">
        <v>692</v>
      </c>
      <c r="AK5" s="8" t="s">
        <v>10</v>
      </c>
      <c r="AL5" s="8" t="s">
        <v>68</v>
      </c>
      <c r="AM5" s="8" t="s">
        <v>139</v>
      </c>
      <c r="AN5" s="8"/>
      <c r="AO5" s="8" t="s">
        <v>1095</v>
      </c>
      <c r="AP5" s="8" t="s">
        <v>1096</v>
      </c>
      <c r="AQ5" s="8"/>
      <c r="AR5" s="8"/>
      <c r="AS5" s="8">
        <v>2</v>
      </c>
      <c r="AT5" s="8">
        <v>2</v>
      </c>
      <c r="AU5" s="8" t="str">
        <f>LEFT(AO5,2)</f>
        <v>呪禁</v>
      </c>
      <c r="AV5" s="8" t="str">
        <f>IF(ISERROR(FIND(" ",AO5)),"",MID(AO5,FIND(" ",AO5)+1,2))</f>
        <v xml:space="preserve"> </v>
      </c>
      <c r="AW5" s="8" t="str">
        <f>IF(LEN(AV5)&gt;1,IF(ISERROR(FIND(" ",AO5,FIND(" ",AO5)+1)),"",MID(AO5,FIND(" ",AO5)+4,2)),"")</f>
        <v/>
      </c>
      <c r="AX5" s="8"/>
      <c r="AY5" s="8" t="str">
        <f>IF(AO5="","",AO5&amp;IF(AP5="","","&amp;br;"&amp;AP5)&amp;IF(AQ5="","","&amp;br;"&amp;AQ5))</f>
        <v>呪禁  &amp;br;このクリーチャーが戦場に出たとき、あなたがコントロールするマーフォーク1体を対象とする。それは+1/+1の修正を受ける。</v>
      </c>
      <c r="AZ5" s="25" t="str">
        <f>IF(AJ5="","",VLOOKUP(AJ5,BC:BE,3,FALSE))</f>
        <v>When this creature enters the battlefield, target Merfolk you control gets +1/+1.</v>
      </c>
      <c r="BA5" s="31" t="s">
        <v>165</v>
      </c>
      <c r="BB5">
        <v>4</v>
      </c>
      <c r="BC5" t="s">
        <v>568</v>
      </c>
      <c r="BD5" t="s">
        <v>30</v>
      </c>
      <c r="BE5" t="s">
        <v>387</v>
      </c>
    </row>
    <row r="6" spans="1:57" x14ac:dyDescent="0.15">
      <c r="A6" t="str">
        <f>CONCATENATE(C6,D6,E6,F6,G6,H6,I6,J6,K6,L6,M6,N6,O6,P6)</f>
        <v>*巨大な戦慄大口/Colossal Dreadmaw</v>
      </c>
      <c r="B6" t="s">
        <v>165</v>
      </c>
      <c r="C6" t="str">
        <f>"*"&amp;R6&amp;"/"&amp;T6</f>
        <v>*巨大な戦慄大口/Colossal Dreadmaw</v>
      </c>
      <c r="Q6" s="6" t="s">
        <v>34</v>
      </c>
      <c r="R6" s="12" t="str">
        <f>INDEX(AI:AI,W5+1)</f>
        <v>巨大な戦慄大口</v>
      </c>
      <c r="S6" s="16" t="s">
        <v>35</v>
      </c>
      <c r="T6" s="12" t="str">
        <f>INDEX(AJ:AJ,W5+1)</f>
        <v>Colossal Dreadmaw</v>
      </c>
      <c r="U6" s="16"/>
      <c r="V6" s="17"/>
      <c r="W6" s="9"/>
      <c r="X6" s="6"/>
      <c r="Y6" s="5"/>
      <c r="Z6" s="5"/>
      <c r="AA6" s="30"/>
      <c r="AB6" t="s">
        <v>60</v>
      </c>
      <c r="AC6" t="s">
        <v>369</v>
      </c>
      <c r="AD6" s="10" t="s">
        <v>104</v>
      </c>
      <c r="AE6" s="39">
        <v>5</v>
      </c>
      <c r="AF6" s="24" t="s">
        <v>1089</v>
      </c>
      <c r="AG6" s="8" t="s">
        <v>7</v>
      </c>
      <c r="AH6" s="8">
        <v>5</v>
      </c>
      <c r="AI6" s="8" t="s">
        <v>1097</v>
      </c>
      <c r="AJ6" s="8" t="s">
        <v>693</v>
      </c>
      <c r="AK6" s="8" t="s">
        <v>10</v>
      </c>
      <c r="AL6" s="8" t="s">
        <v>68</v>
      </c>
      <c r="AM6" s="8" t="s">
        <v>893</v>
      </c>
      <c r="AN6" s="8"/>
      <c r="AO6" s="8" t="s">
        <v>1098</v>
      </c>
      <c r="AP6" s="8"/>
      <c r="AQ6" s="8"/>
      <c r="AR6" s="8"/>
      <c r="AS6" s="8">
        <v>1</v>
      </c>
      <c r="AT6" s="8">
        <v>1</v>
      </c>
      <c r="AU6" s="8" t="str">
        <f>LEFT(AO6,2)</f>
        <v>ジェ</v>
      </c>
      <c r="AV6" s="8" t="str">
        <f>IF(ISERROR(FIND(" ",AO6)),"",MID(AO6,FIND(" ",AO6)+1,2))</f>
        <v/>
      </c>
      <c r="AW6" s="8" t="str">
        <f>IF(LEN(AV6)&gt;1,IF(ISERROR(FIND(" ",AO6,FIND(" ",AO6)+1)),"",MID(AO6,FIND(" ",AO6)+4,2)),"")</f>
        <v/>
      </c>
      <c r="AX6" s="8"/>
      <c r="AY6" s="8" t="str">
        <f>IF(AO6="","",AO6&amp;IF(AP6="","","&amp;br;"&amp;AP6)&amp;IF(AQ6="","","&amp;br;"&amp;AQ6))</f>
        <v>ジェム1個を起動する：このクリーチャーは+1/+1の修正を受ける。</v>
      </c>
      <c r="AZ6" s="25" t="str">
        <f>IF(AJ6="","",VLOOKUP(AJ6,BC:BE,3,FALSE))</f>
        <v>Activate 1: This creature gets +1/+1.</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緑</v>
      </c>
      <c r="S7" s="18" t="s">
        <v>46</v>
      </c>
      <c r="T7" s="12" t="str">
        <f>INDEX(AG:AG,W5+1)</f>
        <v>コモン</v>
      </c>
      <c r="U7" s="18" t="s">
        <v>36</v>
      </c>
      <c r="V7" s="12">
        <f>INDEX(AH:AH,W5+1)</f>
        <v>17</v>
      </c>
      <c r="W7" s="10"/>
      <c r="X7" s="12" t="str">
        <f>INDEX(AO:AO,W5+1)</f>
        <v xml:space="preserve">トランプル  </v>
      </c>
      <c r="Y7" s="5"/>
      <c r="Z7" s="5"/>
      <c r="AA7" s="30"/>
      <c r="AB7" t="s">
        <v>146</v>
      </c>
      <c r="AC7" t="s">
        <v>363</v>
      </c>
      <c r="AD7" s="10" t="s">
        <v>89</v>
      </c>
      <c r="AE7" s="39">
        <v>6</v>
      </c>
      <c r="AF7" s="24" t="s">
        <v>1089</v>
      </c>
      <c r="AG7" s="8" t="s">
        <v>7</v>
      </c>
      <c r="AH7" s="8">
        <v>9</v>
      </c>
      <c r="AI7" s="8" t="s">
        <v>1099</v>
      </c>
      <c r="AJ7" s="8" t="s">
        <v>694</v>
      </c>
      <c r="AK7" s="8" t="s">
        <v>10</v>
      </c>
      <c r="AL7" s="8" t="s">
        <v>796</v>
      </c>
      <c r="AM7" s="8"/>
      <c r="AN7" s="8"/>
      <c r="AO7" s="8" t="s">
        <v>1100</v>
      </c>
      <c r="AP7" s="8"/>
      <c r="AQ7" s="8"/>
      <c r="AR7" s="8"/>
      <c r="AS7" s="8">
        <v>3</v>
      </c>
      <c r="AT7" s="8">
        <v>2</v>
      </c>
      <c r="AU7" s="8" t="str">
        <f>LEFT(AO7,2)</f>
        <v>激昂</v>
      </c>
      <c r="AV7" s="8" t="str">
        <f>IF(ISERROR(FIND(" ",AO7)),"",MID(AO7,FIND(" ",AO7)+1,2))</f>
        <v/>
      </c>
      <c r="AW7" s="8" t="str">
        <f>IF(LEN(AV7)&gt;1,IF(ISERROR(FIND(" ",AO7,FIND(" ",AO7)+1)),"",MID(AO7,FIND(" ",AO7)+4,2)),"")</f>
        <v/>
      </c>
      <c r="AX7" s="8"/>
      <c r="AY7" s="8" t="str">
        <f>IF(AO7="","",AO7&amp;IF(AP7="","","&amp;br;"&amp;AP7)&amp;IF(AQ7="","","&amp;br;"&amp;AQ7))</f>
        <v>激昂：あなたは2点のライフを得る。</v>
      </c>
      <c r="AZ7" s="25" t="str">
        <f>IF(AJ7="","",VLOOKUP(AJ7,BC:BE,3,FALSE))</f>
        <v>Enrage: Gain 2 life.</v>
      </c>
      <c r="BA7" s="31" t="s">
        <v>165</v>
      </c>
      <c r="BB7">
        <v>6</v>
      </c>
      <c r="BC7" t="s">
        <v>570</v>
      </c>
      <c r="BD7" t="s">
        <v>30</v>
      </c>
      <c r="BE7" t="s">
        <v>389</v>
      </c>
    </row>
    <row r="8" spans="1:57" x14ac:dyDescent="0.15">
      <c r="A8" t="str">
        <f t="shared" si="0"/>
        <v>|色|緑|レアリティ|コモン|マナコスト|17|</v>
      </c>
      <c r="B8" t="s">
        <v>165</v>
      </c>
      <c r="C8" t="s">
        <v>24</v>
      </c>
      <c r="D8" s="1" t="s">
        <v>5</v>
      </c>
      <c r="E8" t="s">
        <v>24</v>
      </c>
      <c r="F8" t="str">
        <f>IF(R7=0,"",R7)</f>
        <v>緑</v>
      </c>
      <c r="G8" t="s">
        <v>24</v>
      </c>
      <c r="H8" s="1" t="s">
        <v>6</v>
      </c>
      <c r="I8" t="s">
        <v>24</v>
      </c>
      <c r="J8" t="str">
        <f>IF(T7=0,"",T7)</f>
        <v>コモン</v>
      </c>
      <c r="K8" t="s">
        <v>24</v>
      </c>
      <c r="L8" s="1" t="s">
        <v>8</v>
      </c>
      <c r="M8" t="s">
        <v>24</v>
      </c>
      <c r="N8">
        <f>IF(V7=0,"",V7)</f>
        <v>17</v>
      </c>
      <c r="O8" t="s">
        <v>24</v>
      </c>
      <c r="Q8" s="6" t="s">
        <v>37</v>
      </c>
      <c r="R8" s="12" t="str">
        <f>INDEX(AK:AK,W5+1)</f>
        <v>クリーチャー</v>
      </c>
      <c r="S8" s="18" t="s">
        <v>38</v>
      </c>
      <c r="T8" s="12" t="str">
        <f>INDEX(AL:AL,W5+1)</f>
        <v>恐竜</v>
      </c>
      <c r="U8" s="12">
        <f>INDEX(AM:AM,W5+1)</f>
        <v>0</v>
      </c>
      <c r="V8" s="12">
        <f>INDEX(AN:AN,W5+1)</f>
        <v>0</v>
      </c>
      <c r="W8" s="10"/>
      <c r="X8" s="12" t="str">
        <f>INDEX(AU:AU,W5+1)</f>
        <v>トラ</v>
      </c>
      <c r="Y8" s="12" t="str">
        <f>INDEX(AV:AV,W5+1)</f>
        <v xml:space="preserve"> </v>
      </c>
      <c r="Z8" s="12" t="str">
        <f>INDEX(AW:AW,W5+1)</f>
        <v/>
      </c>
      <c r="AA8" s="12">
        <f>INDEX(AX:AX,W5+1)</f>
        <v>0</v>
      </c>
      <c r="AB8" t="s">
        <v>147</v>
      </c>
      <c r="AC8" t="s">
        <v>357</v>
      </c>
      <c r="AD8" s="10" t="s">
        <v>343</v>
      </c>
      <c r="AE8" s="39">
        <v>7</v>
      </c>
      <c r="AF8" s="24" t="s">
        <v>1089</v>
      </c>
      <c r="AG8" s="8" t="s">
        <v>7</v>
      </c>
      <c r="AH8" s="8">
        <v>4</v>
      </c>
      <c r="AI8" s="8" t="s">
        <v>1101</v>
      </c>
      <c r="AJ8" s="8" t="s">
        <v>695</v>
      </c>
      <c r="AK8" s="8" t="s">
        <v>19</v>
      </c>
      <c r="AL8" s="8"/>
      <c r="AM8" s="8"/>
      <c r="AN8" s="8"/>
      <c r="AO8" s="8" t="s">
        <v>1102</v>
      </c>
      <c r="AP8" s="8"/>
      <c r="AQ8" s="8"/>
      <c r="AR8" s="8"/>
      <c r="AS8" s="8"/>
      <c r="AT8" s="8"/>
      <c r="AU8" s="8" t="str">
        <f>LEFT(AO8,2)</f>
        <v>クリ</v>
      </c>
      <c r="AV8" s="8" t="str">
        <f>IF(ISERROR(FIND(" ",AO8)),"",MID(AO8,FIND(" ",AO8)+1,2))</f>
        <v/>
      </c>
      <c r="AW8" s="8" t="str">
        <f>IF(LEN(AV8)&gt;1,IF(ISERROR(FIND(" ",AO8,FIND(" ",AO8)+1)),"",MID(AO8,FIND(" ",AO8)+4,2)),"")</f>
        <v/>
      </c>
      <c r="AX8" s="8"/>
      <c r="AY8" s="8" t="str">
        <f>IF(AO8="","",AO8&amp;IF(AP8="","","&amp;br;"&amp;AP8)&amp;IF(AQ8="","","&amp;br;"&amp;AQ8))</f>
        <v>クリーチャー1体を対象とする。ターン終了時まで、それは+3/+3の修正を受けるとともにトランプを得る。</v>
      </c>
      <c r="AZ8" s="25" t="str">
        <f>IF(AJ8="","",VLOOKUP(AJ8,BC:BE,3,FALSE))</f>
        <v>Target creature gets +3/+3 and gains Trample until end of turn.</v>
      </c>
      <c r="BA8" s="31" t="s">
        <v>165</v>
      </c>
      <c r="BB8">
        <v>7</v>
      </c>
      <c r="BC8" t="s">
        <v>571</v>
      </c>
      <c r="BD8" t="s">
        <v>30</v>
      </c>
      <c r="BE8" t="s">
        <v>864</v>
      </c>
    </row>
    <row r="9" spans="1:57" x14ac:dyDescent="0.15">
      <c r="A9" t="str">
        <f t="shared" si="0"/>
        <v>|種別|クリーチャー|サブタイプ|恐竜|||</v>
      </c>
      <c r="B9" t="s">
        <v>165</v>
      </c>
      <c r="C9" t="s">
        <v>24</v>
      </c>
      <c r="D9" s="1" t="s">
        <v>9</v>
      </c>
      <c r="E9" t="s">
        <v>24</v>
      </c>
      <c r="F9" t="str">
        <f>IF(R8=0,"",R8)</f>
        <v>クリーチャー</v>
      </c>
      <c r="G9" t="s">
        <v>24</v>
      </c>
      <c r="H9" s="1" t="s">
        <v>11</v>
      </c>
      <c r="I9" t="s">
        <v>24</v>
      </c>
      <c r="J9" t="str">
        <f>IF(T8=0,"",T8)</f>
        <v>恐竜</v>
      </c>
      <c r="K9" t="s">
        <v>24</v>
      </c>
      <c r="L9" t="str">
        <f>IF(U8=0,"",U8)</f>
        <v/>
      </c>
      <c r="M9" t="s">
        <v>24</v>
      </c>
      <c r="N9" t="str">
        <f>IF(V8=0,"",V8)</f>
        <v/>
      </c>
      <c r="O9" t="s">
        <v>24</v>
      </c>
      <c r="Q9" s="6" t="s">
        <v>39</v>
      </c>
      <c r="R9" s="12" t="str">
        <f>INDEX(AY:AY,W5+1)</f>
        <v xml:space="preserve">トランプル  </v>
      </c>
      <c r="S9" s="16"/>
      <c r="T9" s="16"/>
      <c r="U9" s="16"/>
      <c r="V9" s="17"/>
      <c r="W9" s="10"/>
      <c r="X9" s="36" t="s">
        <v>345</v>
      </c>
      <c r="Y9" s="36"/>
      <c r="Z9" s="36"/>
      <c r="AA9" s="25" t="s">
        <v>345</v>
      </c>
      <c r="AB9" t="s">
        <v>148</v>
      </c>
      <c r="AC9" t="s">
        <v>358</v>
      </c>
      <c r="AD9" s="10" t="s">
        <v>81</v>
      </c>
      <c r="AE9" s="39">
        <v>8</v>
      </c>
      <c r="AF9" s="24" t="s">
        <v>1089</v>
      </c>
      <c r="AG9" s="8" t="s">
        <v>7</v>
      </c>
      <c r="AH9" s="8">
        <v>6</v>
      </c>
      <c r="AI9" s="8" t="s">
        <v>1103</v>
      </c>
      <c r="AJ9" s="8" t="s">
        <v>696</v>
      </c>
      <c r="AK9" s="8" t="s">
        <v>19</v>
      </c>
      <c r="AL9" s="8"/>
      <c r="AM9" s="8"/>
      <c r="AN9" s="8"/>
      <c r="AO9" s="8" t="s">
        <v>1104</v>
      </c>
      <c r="AP9" s="8"/>
      <c r="AQ9" s="8"/>
      <c r="AR9" s="8"/>
      <c r="AS9" s="8"/>
      <c r="AT9" s="8"/>
      <c r="AU9" s="8" t="str">
        <f>LEFT(AO9,2)</f>
        <v>クリ</v>
      </c>
      <c r="AV9" s="8" t="str">
        <f>IF(ISERROR(FIND(" ",AO9)),"",MID(AO9,FIND(" ",AO9)+1,2))</f>
        <v/>
      </c>
      <c r="AW9" s="8" t="str">
        <f>IF(LEN(AV9)&gt;1,IF(ISERROR(FIND(" ",AO9,FIND(" ",AO9)+1)),"",MID(AO9,FIND(" ",AO9)+4,2)),"")</f>
        <v/>
      </c>
      <c r="AX9" s="8"/>
      <c r="AY9" s="8" t="str">
        <f>IF(AO9="","",AO9&amp;IF(AP9="","","&amp;br;"&amp;AP9)&amp;IF(AQ9="","","&amp;br;"&amp;AQ9))</f>
        <v>クリーチャー1体を対象とする。ターン終了時まで、それは+5/+5の修正を受けるとともにバーサーカーを得る。</v>
      </c>
      <c r="AZ9" s="25" t="str">
        <f>IF(AJ9="","",VLOOKUP(AJ9,BC:BE,3,FALSE))</f>
        <v>Target creature gets +5/+5 and gains Berserk until end of turn.</v>
      </c>
      <c r="BA9" s="31" t="s">
        <v>165</v>
      </c>
      <c r="BB9">
        <v>8</v>
      </c>
      <c r="BC9" t="s">
        <v>572</v>
      </c>
      <c r="BD9" t="s">
        <v>30</v>
      </c>
      <c r="BE9" t="s">
        <v>391</v>
      </c>
    </row>
    <row r="10" spans="1:57" x14ac:dyDescent="0.15">
      <c r="A10" t="str">
        <f t="shared" si="0"/>
        <v>|テキスト|&gt;|&gt;|&gt;|&gt;|トランプル  |</v>
      </c>
      <c r="B10" t="s">
        <v>165</v>
      </c>
      <c r="C10" t="s">
        <v>24</v>
      </c>
      <c r="D10" s="1" t="s">
        <v>12</v>
      </c>
      <c r="E10" t="s">
        <v>24</v>
      </c>
      <c r="F10" s="1" t="s">
        <v>4</v>
      </c>
      <c r="G10" t="s">
        <v>24</v>
      </c>
      <c r="H10" s="1" t="s">
        <v>4</v>
      </c>
      <c r="I10" t="s">
        <v>24</v>
      </c>
      <c r="J10" s="1" t="s">
        <v>4</v>
      </c>
      <c r="K10" t="s">
        <v>24</v>
      </c>
      <c r="L10" s="1" t="s">
        <v>4</v>
      </c>
      <c r="M10" t="s">
        <v>24</v>
      </c>
      <c r="N10" t="str">
        <f>IF(R9=0,"",R9)</f>
        <v xml:space="preserve">トランプル  </v>
      </c>
      <c r="O10" t="s">
        <v>24</v>
      </c>
      <c r="Q10" s="4" t="s">
        <v>40</v>
      </c>
      <c r="R10" s="12" t="str">
        <f>INDEX(AZ:AZ,W5+1)</f>
        <v/>
      </c>
      <c r="S10" s="6" t="s">
        <v>342</v>
      </c>
      <c r="T10" s="12" t="str">
        <f>IF(X10="","",X10&amp;IF(Y10="",""," "&amp;Y10)&amp;IF(Z10="",""," "&amp;Z10)&amp;IF(AA10="",""," "&amp;AA10))</f>
        <v xml:space="preserve">Trample  </v>
      </c>
      <c r="U10" s="16"/>
      <c r="V10" s="17"/>
      <c r="W10" s="10" t="s">
        <v>342</v>
      </c>
      <c r="X10" s="6" t="str">
        <f>IF(ISERROR(IF(LEN(X9)&gt;1,X9,VLOOKUP(X8,$AC:$AD,2,FALSE))),"",IF(LEN(X9)&gt;1,X9,VLOOKUP(X8,$AC:$AD,2,FALSE)))</f>
        <v>Trample</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1089</v>
      </c>
      <c r="AG10" s="8" t="s">
        <v>7</v>
      </c>
      <c r="AH10" s="8">
        <v>10</v>
      </c>
      <c r="AI10" s="8" t="s">
        <v>1105</v>
      </c>
      <c r="AJ10" s="8" t="s">
        <v>697</v>
      </c>
      <c r="AK10" s="8" t="s">
        <v>19</v>
      </c>
      <c r="AL10" s="8"/>
      <c r="AM10" s="8"/>
      <c r="AN10" s="8"/>
      <c r="AO10" s="8" t="s">
        <v>1106</v>
      </c>
      <c r="AP10" s="8"/>
      <c r="AQ10" s="8"/>
      <c r="AR10" s="8"/>
      <c r="AS10" s="8"/>
      <c r="AT10" s="8"/>
      <c r="AU10" s="8" t="str">
        <f>LEFT(AO10,2)</f>
        <v>対戦</v>
      </c>
      <c r="AV10" s="8" t="str">
        <f>IF(ISERROR(FIND(" ",AO10)),"",MID(AO10,FIND(" ",AO10)+1,2))</f>
        <v/>
      </c>
      <c r="AW10" s="8" t="str">
        <f>IF(LEN(AV10)&gt;1,IF(ISERROR(FIND(" ",AO10,FIND(" ",AO10)+1)),"",MID(AO10,FIND(" ",AO10)+4,2)),"")</f>
        <v/>
      </c>
      <c r="AX10" s="8"/>
      <c r="AY10" s="8" t="str">
        <f>IF(AO10="","",AO10&amp;IF(AP10="","","&amp;br;"&amp;AP10)&amp;IF(AQ10="","","&amp;br;"&amp;AQ10))</f>
        <v>対戦相手がコントロールするサポートを1個破壊する。カードを1枚引く。</v>
      </c>
      <c r="AZ10" s="25" t="str">
        <f>IF(AJ10="","",VLOOKUP(AJ10,BC:BE,3,FALSE))</f>
        <v>Destroy a support controlled by your opponent. Draw a card.</v>
      </c>
      <c r="BA10" s="31" t="s">
        <v>165</v>
      </c>
      <c r="BB10">
        <v>9</v>
      </c>
      <c r="BC10" t="s">
        <v>573</v>
      </c>
      <c r="BD10" t="s">
        <v>30</v>
      </c>
      <c r="BE10" t="s">
        <v>392</v>
      </c>
    </row>
    <row r="11" spans="1:57" x14ac:dyDescent="0.15">
      <c r="A11" t="str">
        <f t="shared" si="0"/>
        <v>|英テキスト|&gt;|&gt;|&gt;|&gt;|Trample  &amp;br;|</v>
      </c>
      <c r="B11" t="s">
        <v>165</v>
      </c>
      <c r="C11" t="s">
        <v>24</v>
      </c>
      <c r="D11" s="1" t="s">
        <v>26</v>
      </c>
      <c r="E11" t="s">
        <v>24</v>
      </c>
      <c r="F11" s="1" t="s">
        <v>4</v>
      </c>
      <c r="G11" t="s">
        <v>24</v>
      </c>
      <c r="H11" s="1" t="s">
        <v>4</v>
      </c>
      <c r="I11" t="s">
        <v>24</v>
      </c>
      <c r="J11" s="1" t="s">
        <v>4</v>
      </c>
      <c r="K11" t="s">
        <v>24</v>
      </c>
      <c r="L11" s="1" t="s">
        <v>4</v>
      </c>
      <c r="M11" t="s">
        <v>24</v>
      </c>
      <c r="N11" t="str">
        <f>IF(T10="","",T10&amp;"&amp;br;")&amp;IF(R10=0,"",R10)</f>
        <v>Trample  &amp;br;</v>
      </c>
      <c r="O11" t="s">
        <v>24</v>
      </c>
      <c r="Q11" s="6" t="s">
        <v>41</v>
      </c>
      <c r="R11" s="12" t="str">
        <f>IF(INDEX(AS:AS,W5+1)="",0,INDEX(AS:AS,W5+1)&amp;"/"&amp;INDEX(AT:AT,W5+1))</f>
        <v>6/6</v>
      </c>
      <c r="S11" s="16"/>
      <c r="T11" s="16"/>
      <c r="U11" s="16"/>
      <c r="V11" s="17"/>
      <c r="W11" s="10"/>
      <c r="X11" s="6"/>
      <c r="Y11" s="5"/>
      <c r="Z11" s="5"/>
      <c r="AA11" s="30"/>
      <c r="AB11" t="s">
        <v>150</v>
      </c>
      <c r="AC11" t="s">
        <v>365</v>
      </c>
      <c r="AD11" s="10" t="s">
        <v>95</v>
      </c>
      <c r="AE11" s="39">
        <v>10</v>
      </c>
      <c r="AF11" s="24" t="s">
        <v>1089</v>
      </c>
      <c r="AG11" s="8" t="s">
        <v>7</v>
      </c>
      <c r="AH11" s="8">
        <v>13</v>
      </c>
      <c r="AI11" s="8" t="s">
        <v>1107</v>
      </c>
      <c r="AJ11" s="8" t="s">
        <v>698</v>
      </c>
      <c r="AK11" s="8" t="s">
        <v>20</v>
      </c>
      <c r="AL11" s="8" t="s">
        <v>1034</v>
      </c>
      <c r="AM11" s="8"/>
      <c r="AN11" s="8"/>
      <c r="AO11" s="8" t="s">
        <v>1108</v>
      </c>
      <c r="AP11" s="8" t="s">
        <v>1109</v>
      </c>
      <c r="AQ11" s="8"/>
      <c r="AR11" s="8">
        <v>3</v>
      </c>
      <c r="AS11" s="8"/>
      <c r="AT11" s="8"/>
      <c r="AU11" s="8" t="str">
        <f>LEFT(AO11,2)</f>
        <v>この</v>
      </c>
      <c r="AV11" s="8" t="str">
        <f>IF(ISERROR(FIND(" ",AO11)),"",MID(AO11,FIND(" ",AO11)+1,2))</f>
        <v/>
      </c>
      <c r="AW11" s="8" t="str">
        <f>IF(LEN(AV11)&gt;1,IF(ISERROR(FIND(" ",AO11,FIND(" ",AO11)+1)),"",MID(AO11,FIND(" ",AO11)+4,2)),"")</f>
        <v/>
      </c>
      <c r="AX11" s="8"/>
      <c r="AY11" s="8" t="str">
        <f>IF(AO11="","",AO11&amp;IF(AP11="","","&amp;br;"&amp;AP11)&amp;IF(AQ11="","","&amp;br;"&amp;AQ11))</f>
        <v>このサポートがボード上にある間、あなたがコントロールする最初のクリーチャーは+1/+1の修正を受ける。&amp;br;あなたのターン開始時に、ジェム2個をあなたのプレインズウォーカーの色に変換する。</v>
      </c>
      <c r="AZ11" s="25" t="str">
        <f>IF(AJ11="","",VLOOKUP(AJ11,BC:BE,3,FALSE))</f>
        <v>While this support is on the board, the first creature you control gets +1/+1.At the beginning of your turn, convert 2 gems to your planeswalker colors.</v>
      </c>
      <c r="BA11" s="31" t="s">
        <v>165</v>
      </c>
      <c r="BB11">
        <v>10</v>
      </c>
      <c r="BC11" t="s">
        <v>574</v>
      </c>
      <c r="BD11" t="s">
        <v>30</v>
      </c>
      <c r="BE11" t="s">
        <v>393</v>
      </c>
    </row>
    <row r="12" spans="1:57" x14ac:dyDescent="0.15">
      <c r="A12" t="str">
        <f t="shared" si="0"/>
        <v>|PT|&gt;|6/6|シールド数|&gt;||</v>
      </c>
      <c r="B12" t="s">
        <v>165</v>
      </c>
      <c r="C12" t="s">
        <v>24</v>
      </c>
      <c r="D12" t="s">
        <v>13</v>
      </c>
      <c r="E12" t="s">
        <v>24</v>
      </c>
      <c r="F12" t="s">
        <v>4</v>
      </c>
      <c r="G12" t="s">
        <v>24</v>
      </c>
      <c r="H12" t="str">
        <f>IF(R11=0,"",R11)</f>
        <v>6/6</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1089</v>
      </c>
      <c r="AG12" s="8" t="s">
        <v>21</v>
      </c>
      <c r="AH12" s="8">
        <v>11</v>
      </c>
      <c r="AI12" s="8" t="s">
        <v>1110</v>
      </c>
      <c r="AJ12" s="8" t="s">
        <v>699</v>
      </c>
      <c r="AK12" s="8" t="s">
        <v>10</v>
      </c>
      <c r="AL12" s="8" t="s">
        <v>783</v>
      </c>
      <c r="AM12" s="8" t="s">
        <v>140</v>
      </c>
      <c r="AN12" s="8"/>
      <c r="AO12" s="8" t="s">
        <v>1111</v>
      </c>
      <c r="AP12" s="8" t="s">
        <v>1112</v>
      </c>
      <c r="AQ12" s="8"/>
      <c r="AR12" s="8"/>
      <c r="AS12" s="8">
        <v>3</v>
      </c>
      <c r="AT12" s="8">
        <v>3</v>
      </c>
      <c r="AU12" s="8" t="str">
        <f>LEFT(AO12,2)</f>
        <v>あな</v>
      </c>
      <c r="AV12" s="8" t="str">
        <f>IF(ISERROR(FIND(" ",AO12)),"",MID(AO12,FIND(" ",AO12)+1,2))</f>
        <v/>
      </c>
      <c r="AW12" s="8" t="str">
        <f>IF(LEN(AV12)&gt;1,IF(ISERROR(FIND(" ",AO12,FIND(" ",AO12)+1)),"",MID(AO12,FIND(" ",AO12)+4,2)),"")</f>
        <v/>
      </c>
      <c r="AX12" s="8"/>
      <c r="AY12" s="8" t="str">
        <f>IF(AO12="","",AO12&amp;IF(AP12="","","&amp;br;"&amp;AP12)&amp;IF(AQ12="","","&amp;br;"&amp;AQ12))</f>
        <v>あなたが恐竜をコントロールしている間、このクリーチャーは+2/+2の修正を受ける。&amp;br;ジェム1個を起動する：ジェム3個を緑に変換する。</v>
      </c>
      <c r="AZ12" s="25" t="str">
        <f>IF(AJ12="","",VLOOKUP(AJ12,BC:BE,3,FALSE))</f>
        <v>While you control a Dinosaur, this creature gets +2/+2.Activate 1: Convert 3 gems to green.</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1089</v>
      </c>
      <c r="AG13" s="8" t="s">
        <v>21</v>
      </c>
      <c r="AH13" s="8">
        <v>12</v>
      </c>
      <c r="AI13" s="8" t="s">
        <v>1113</v>
      </c>
      <c r="AJ13" s="8" t="s">
        <v>700</v>
      </c>
      <c r="AK13" s="8" t="s">
        <v>10</v>
      </c>
      <c r="AL13" s="8" t="s">
        <v>783</v>
      </c>
      <c r="AM13" s="8" t="s">
        <v>139</v>
      </c>
      <c r="AN13" s="8"/>
      <c r="AO13" s="8" t="s">
        <v>1114</v>
      </c>
      <c r="AP13" s="8"/>
      <c r="AQ13" s="8"/>
      <c r="AR13" s="8"/>
      <c r="AS13" s="8">
        <v>2</v>
      </c>
      <c r="AT13" s="8">
        <v>2</v>
      </c>
      <c r="AU13" s="8" t="str">
        <f>LEFT(AO13,2)</f>
        <v>この</v>
      </c>
      <c r="AV13" s="8" t="str">
        <f>IF(ISERROR(FIND(" ",AO13)),"",MID(AO13,FIND(" ",AO13)+1,2))</f>
        <v/>
      </c>
      <c r="AW13" s="8" t="str">
        <f>IF(LEN(AV13)&gt;1,IF(ISERROR(FIND(" ",AO13,FIND(" ",AO13)+1)),"",MID(AO13,FIND(" ",AO13)+4,2)),"")</f>
        <v/>
      </c>
      <c r="AX13" s="8"/>
      <c r="AY13" s="8" t="str">
        <f>IF(AO13="","",AO13&amp;IF(AP13="","","&amp;br;"&amp;AP13)&amp;IF(AQ13="","","&amp;br;"&amp;AQ13))</f>
        <v>このクリーチャーが死亡したとき、緑ジェムが8個以上ある場合、ターン終了時まで、あなたの最初のクリーチャーは+5/+5の修正を受けるとともにトランプルを得る。</v>
      </c>
      <c r="AZ13" s="25" t="str">
        <f>IF(AJ13="","",VLOOKUP(AJ13,BC:BE,3,FALSE))</f>
        <v>When this creature dies, if there are 8 or more green gems, your first creature gets +5/+5 and gains trample until end of turn.</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1089</v>
      </c>
      <c r="AG14" s="8" t="s">
        <v>21</v>
      </c>
      <c r="AH14" s="8">
        <v>9</v>
      </c>
      <c r="AI14" s="8" t="s">
        <v>1115</v>
      </c>
      <c r="AJ14" s="8" t="s">
        <v>701</v>
      </c>
      <c r="AK14" s="8" t="s">
        <v>10</v>
      </c>
      <c r="AL14" s="8" t="s">
        <v>68</v>
      </c>
      <c r="AM14" s="8" t="s">
        <v>139</v>
      </c>
      <c r="AN14" s="8"/>
      <c r="AO14" s="8" t="s">
        <v>1116</v>
      </c>
      <c r="AP14" s="8"/>
      <c r="AQ14" s="8"/>
      <c r="AR14" s="8"/>
      <c r="AS14" s="8">
        <v>2</v>
      </c>
      <c r="AT14" s="8">
        <v>2</v>
      </c>
      <c r="AU14" s="8" t="str">
        <f>LEFT(AO14,2)</f>
        <v>あな</v>
      </c>
      <c r="AV14" s="8" t="str">
        <f>IF(ISERROR(FIND(" ",AO14)),"",MID(AO14,FIND(" ",AO14)+1,2))</f>
        <v/>
      </c>
      <c r="AW14" s="8" t="str">
        <f>IF(LEN(AV14)&gt;1,IF(ISERROR(FIND(" ",AO14,FIND(" ",AO14)+1)),"",MID(AO14,FIND(" ",AO14)+4,2)),"")</f>
        <v/>
      </c>
      <c r="AX14" s="8"/>
      <c r="AY14" s="8" t="str">
        <f>IF(AO14="","",AO14&amp;IF(AP14="","","&amp;br;"&amp;AP14)&amp;IF(AQ14="","","&amp;br;"&amp;AQ14))</f>
        <v>あなたが他のマーフォークか青のサポートをコントロールしている間、このクリーチャーは+1/+1の修正を受ける。</v>
      </c>
      <c r="AZ14" s="25" t="str">
        <f>IF(AJ14="","",VLOOKUP(AJ14,BC:BE,3,FALSE))</f>
        <v>While you control another Merfolk or a blue support, this creature gets +1/+1.</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t="s">
        <v>1089</v>
      </c>
      <c r="AG15" s="8" t="s">
        <v>21</v>
      </c>
      <c r="AH15" s="8">
        <v>9</v>
      </c>
      <c r="AI15" s="8" t="s">
        <v>1117</v>
      </c>
      <c r="AJ15" s="8" t="s">
        <v>702</v>
      </c>
      <c r="AK15" s="8" t="s">
        <v>10</v>
      </c>
      <c r="AL15" s="8" t="s">
        <v>68</v>
      </c>
      <c r="AM15" s="8" t="s">
        <v>144</v>
      </c>
      <c r="AN15" s="8"/>
      <c r="AO15" s="8" t="s">
        <v>1118</v>
      </c>
      <c r="AP15" s="8"/>
      <c r="AQ15" s="8"/>
      <c r="AR15" s="8"/>
      <c r="AS15" s="8">
        <v>3</v>
      </c>
      <c r="AT15" s="8">
        <v>2</v>
      </c>
      <c r="AU15" s="8" t="str">
        <f>LEFT(AO15,2)</f>
        <v>この</v>
      </c>
      <c r="AV15" s="8" t="str">
        <f>IF(ISERROR(FIND(" ",AO15)),"",MID(AO15,FIND(" ",AO15)+1,2))</f>
        <v/>
      </c>
      <c r="AW15" s="8" t="str">
        <f>IF(LEN(AV15)&gt;1,IF(ISERROR(FIND(" ",AO15,FIND(" ",AO15)+1)),"",MID(AO15,FIND(" ",AO15)+4,2)),"")</f>
        <v/>
      </c>
      <c r="AX15" s="8"/>
      <c r="AY15" s="8" t="str">
        <f>IF(AO15="","",AO15&amp;IF(AP15="","","&amp;br;"&amp;AP15)&amp;IF(AQ15="","","&amp;br;"&amp;AQ15))</f>
        <v>このクリーチャーが戦場に出たとき、これは探検1を行う。</v>
      </c>
      <c r="AZ15" s="25" t="str">
        <f>IF(AJ15="","",VLOOKUP(AJ15,BC:BE,3,FALSE))</f>
        <v>When this creature enters the battlefield, it Explores 1.</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1089</v>
      </c>
      <c r="AG16" s="8" t="s">
        <v>21</v>
      </c>
      <c r="AH16" s="8">
        <v>10</v>
      </c>
      <c r="AI16" s="8" t="s">
        <v>1119</v>
      </c>
      <c r="AJ16" s="8" t="s">
        <v>703</v>
      </c>
      <c r="AK16" s="8" t="s">
        <v>10</v>
      </c>
      <c r="AL16" s="8" t="s">
        <v>796</v>
      </c>
      <c r="AM16" s="8"/>
      <c r="AN16" s="8"/>
      <c r="AO16" s="8" t="s">
        <v>1120</v>
      </c>
      <c r="AP16" s="8"/>
      <c r="AQ16" s="8"/>
      <c r="AR16" s="8"/>
      <c r="AS16" s="8">
        <v>3</v>
      </c>
      <c r="AT16" s="8">
        <v>4</v>
      </c>
      <c r="AU16" s="8" t="str">
        <f>LEFT(AO16,2)</f>
        <v>激昂</v>
      </c>
      <c r="AV16" s="8" t="str">
        <f>IF(ISERROR(FIND(" ",AO16)),"",MID(AO16,FIND(" ",AO16)+1,2))</f>
        <v/>
      </c>
      <c r="AW16" s="8" t="str">
        <f>IF(LEN(AV16)&gt;1,IF(ISERROR(FIND(" ",AO16,FIND(" ",AO16)+1)),"",MID(AO16,FIND(" ",AO16)+4,2)),"")</f>
        <v/>
      </c>
      <c r="AX16" s="8"/>
      <c r="AY16" s="8" t="str">
        <f>IF(AO16="","",AO16&amp;IF(AP16="","","&amp;br;"&amp;AP16)&amp;IF(AQ16="","","&amp;br;"&amp;AQ16))</f>
        <v>激昂：ジェム2個をあなたのプレインズウォーカーの色に変換する。</v>
      </c>
      <c r="AZ16" s="25" t="str">
        <f>IF(AJ16="","",VLOOKUP(AJ16,BC:BE,3,FALSE))</f>
        <v>Enrage: Convert 2 gems to your planeswalker colors.</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1089</v>
      </c>
      <c r="AG17" s="8" t="s">
        <v>21</v>
      </c>
      <c r="AH17" s="8">
        <v>23</v>
      </c>
      <c r="AI17" s="8" t="s">
        <v>1121</v>
      </c>
      <c r="AJ17" s="8" t="s">
        <v>704</v>
      </c>
      <c r="AK17" s="8" t="s">
        <v>10</v>
      </c>
      <c r="AL17" s="8" t="s">
        <v>796</v>
      </c>
      <c r="AM17" s="8"/>
      <c r="AN17" s="8"/>
      <c r="AO17" s="8" t="s">
        <v>1122</v>
      </c>
      <c r="AP17" s="8" t="s">
        <v>1123</v>
      </c>
      <c r="AQ17" s="8"/>
      <c r="AR17" s="8"/>
      <c r="AS17" s="8">
        <v>5</v>
      </c>
      <c r="AT17" s="8">
        <v>5</v>
      </c>
      <c r="AU17" s="8" t="str">
        <f>LEFT(AO17,2)</f>
        <v>あな</v>
      </c>
      <c r="AV17" s="8" t="str">
        <f>IF(ISERROR(FIND(" ",AO17)),"",MID(AO17,FIND(" ",AO17)+1,2))</f>
        <v/>
      </c>
      <c r="AW17" s="8" t="str">
        <f>IF(LEN(AV17)&gt;1,IF(ISERROR(FIND(" ",AO17,FIND(" ",AO17)+1)),"",MID(AO17,FIND(" ",AO17)+4,2)),"")</f>
        <v/>
      </c>
      <c r="AX17" s="8"/>
      <c r="AY17" s="8" t="str">
        <f>IF(AO17="","",AO17&amp;IF(AP17="","","&amp;br;"&amp;AP17)&amp;IF(AQ17="","","&amp;br;"&amp;AQ17))</f>
        <v>あなたがコントロールする他の恐竜は+1/+1の修正を受ける。&amp;br;ジェム1個を起動する：トランプルを持つ3/3の緑の恐竜・クリーチャー・トークンを1体生成する。</v>
      </c>
      <c r="AZ17" s="25" t="str">
        <f>IF(AJ17="","",VLOOKUP(AJ17,BC:BE,3,FALSE))</f>
        <v>Other Dinosaurs you control get +1/+1.Activate 1: Creates a 3/3 Dinosaur creature token with Trample.</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1089</v>
      </c>
      <c r="AG18" s="8" t="s">
        <v>21</v>
      </c>
      <c r="AH18" s="8">
        <v>13</v>
      </c>
      <c r="AI18" s="8" t="s">
        <v>1124</v>
      </c>
      <c r="AJ18" s="8" t="s">
        <v>705</v>
      </c>
      <c r="AK18" s="8" t="s">
        <v>10</v>
      </c>
      <c r="AL18" s="8" t="s">
        <v>68</v>
      </c>
      <c r="AM18" s="8" t="s">
        <v>139</v>
      </c>
      <c r="AN18" s="8"/>
      <c r="AO18" s="8" t="s">
        <v>1125</v>
      </c>
      <c r="AP18" s="8"/>
      <c r="AQ18" s="8"/>
      <c r="AR18" s="8"/>
      <c r="AS18" s="8">
        <v>2</v>
      </c>
      <c r="AT18" s="8">
        <v>4</v>
      </c>
      <c r="AU18" s="8" t="str">
        <f>LEFT(AO18,2)</f>
        <v>この</v>
      </c>
      <c r="AV18" s="8" t="str">
        <f>IF(ISERROR(FIND(" ",AO18)),"",MID(AO18,FIND(" ",AO18)+1,2))</f>
        <v/>
      </c>
      <c r="AW18" s="8" t="str">
        <f>IF(LEN(AV18)&gt;1,IF(ISERROR(FIND(" ",AO18,FIND(" ",AO18)+1)),"",MID(AO18,FIND(" ",AO18)+4,2)),"")</f>
        <v/>
      </c>
      <c r="AX18" s="8"/>
      <c r="AY18" s="8" t="str">
        <f>IF(AO18="","",AO18&amp;IF(AP18="","","&amp;br;"&amp;AP18)&amp;IF(AQ18="","","&amp;br;"&amp;AQ18))</f>
        <v>このクリーチャーが戦場に出たとき、戦場に出ているあなたがコントロールしている最初と2番目のマーフォークは+1/+1の修正を受ける。</v>
      </c>
      <c r="AZ18" s="25" t="str">
        <f>IF(AJ18="","",VLOOKUP(AJ18,BC:BE,3,FALSE))</f>
        <v>When this creature enters the battlefield, the first and second Merfolks on the battlefield under your control gets +1/+1.</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1089</v>
      </c>
      <c r="AG19" s="8" t="s">
        <v>21</v>
      </c>
      <c r="AH19" s="8">
        <v>5</v>
      </c>
      <c r="AI19" s="8" t="s">
        <v>1126</v>
      </c>
      <c r="AJ19" s="8" t="s">
        <v>706</v>
      </c>
      <c r="AK19" s="8" t="s">
        <v>19</v>
      </c>
      <c r="AL19" s="8"/>
      <c r="AM19" s="8"/>
      <c r="AN19" s="8"/>
      <c r="AO19" s="8" t="s">
        <v>1127</v>
      </c>
      <c r="AP19" s="8"/>
      <c r="AQ19" s="8"/>
      <c r="AR19" s="8"/>
      <c r="AS19" s="8"/>
      <c r="AT19" s="8"/>
      <c r="AU19" s="8" t="str">
        <f>LEFT(AO19,2)</f>
        <v>クリ</v>
      </c>
      <c r="AV19" s="8" t="str">
        <f>IF(ISERROR(FIND(" ",AO19)),"",MID(AO19,FIND(" ",AO19)+1,2))</f>
        <v/>
      </c>
      <c r="AW19" s="8" t="str">
        <f>IF(LEN(AV19)&gt;1,IF(ISERROR(FIND(" ",AO19,FIND(" ",AO19)+1)),"",MID(AO19,FIND(" ",AO19)+4,2)),"")</f>
        <v/>
      </c>
      <c r="AX19" s="8"/>
      <c r="AY19" s="8" t="str">
        <f>IF(AO19="","",AO19&amp;IF(AP19="","","&amp;br;"&amp;AP19)&amp;IF(AQ19="","","&amp;br;"&amp;AQ19))</f>
        <v>クリーチャー1体を対象とする。それは+1/+1の修正を受ける。あなたがコントロールする最初のマーフォークは+1/+1の修正を受ける。</v>
      </c>
      <c r="AZ19" s="25" t="str">
        <f>IF(AJ19="","",VLOOKUP(AJ19,BC:BE,3,FALSE))</f>
        <v>Target creature gets +1/+1. The first Merfolk you control, gets +1/+1.</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1089</v>
      </c>
      <c r="AG20" s="8" t="s">
        <v>21</v>
      </c>
      <c r="AH20" s="8">
        <v>9</v>
      </c>
      <c r="AI20" s="8" t="s">
        <v>1128</v>
      </c>
      <c r="AJ20" s="8" t="s">
        <v>707</v>
      </c>
      <c r="AK20" s="8" t="s">
        <v>19</v>
      </c>
      <c r="AL20" s="8"/>
      <c r="AM20" s="8"/>
      <c r="AN20" s="8"/>
      <c r="AO20" s="8" t="s">
        <v>1129</v>
      </c>
      <c r="AP20" s="8" t="s">
        <v>1130</v>
      </c>
      <c r="AQ20" s="8"/>
      <c r="AR20" s="8"/>
      <c r="AS20" s="8"/>
      <c r="AT20" s="8"/>
      <c r="AU20" s="8" t="str">
        <f>LEFT(AO20,2)</f>
        <v>あな</v>
      </c>
      <c r="AV20" s="8" t="str">
        <f>IF(ISERROR(FIND(" ",AO20)),"",MID(AO20,FIND(" ",AO20)+1,2))</f>
        <v/>
      </c>
      <c r="AW20" s="8" t="str">
        <f>IF(LEN(AV20)&gt;1,IF(ISERROR(FIND(" ",AO20,FIND(" ",AO20)+1)),"",MID(AO20,FIND(" ",AO20)+4,2)),"")</f>
        <v/>
      </c>
      <c r="AX20" s="8"/>
      <c r="AY20" s="8" t="str">
        <f>IF(AO20="","",AO20&amp;IF(AP20="","","&amp;br;"&amp;AP20)&amp;IF(AQ20="","","&amp;br;"&amp;AQ20))</f>
        <v>あなたが恐竜をコントロールしている間、この呪文のマナ・コストは2少なくなる。&amp;br;あなたがコントロールする最初のクリーチャーは+1/+1の修正を受け、それのパワーに等しい点数のダメージを対戦相手がコントロールする最初のクリーチャーに与え、その後そのクリーチャーはそれのパワーに等しい点数のダメージをあなたのそのクリーチャーに与える。</v>
      </c>
      <c r="AZ20" s="25" t="str">
        <f>IF(AJ20="","",VLOOKUP(AJ20,BC:BE,3,FALSE))</f>
        <v>While you control a Dinosaur, this spell costs 2 less.The first creature you control gets +1/+1 and deals damage equals to its power to the first creature your opponent controls, then that creature deals damage equal to its power to your creature.</v>
      </c>
      <c r="BA20" s="31" t="s">
        <v>165</v>
      </c>
      <c r="BB20">
        <v>19</v>
      </c>
      <c r="BC20" t="s">
        <v>583</v>
      </c>
      <c r="BD20" t="s">
        <v>30</v>
      </c>
      <c r="BE20" t="s">
        <v>402</v>
      </c>
    </row>
    <row r="21" spans="1:57" x14ac:dyDescent="0.15">
      <c r="A21" t="str">
        <f t="shared" si="0"/>
        <v>*深根の戦士/Deeproot Warrior</v>
      </c>
      <c r="B21" t="s">
        <v>165</v>
      </c>
      <c r="C21" t="str">
        <f t="shared" ref="C21" si="1">"*"&amp;R21&amp;"/"&amp;T21</f>
        <v>*深根の戦士/Deeproot Warrior</v>
      </c>
      <c r="Q21" s="6" t="s">
        <v>34</v>
      </c>
      <c r="R21" s="12" t="str">
        <f>INDEX(AI:AI,W20+1)</f>
        <v>深根の戦士</v>
      </c>
      <c r="S21" s="16" t="s">
        <v>35</v>
      </c>
      <c r="T21" s="12" t="str">
        <f>INDEX(AJ:AJ,W20+1)</f>
        <v>Deeproot Warrior</v>
      </c>
      <c r="U21" s="16"/>
      <c r="V21" s="17"/>
      <c r="W21" s="9"/>
      <c r="X21" s="6"/>
      <c r="Y21" s="5"/>
      <c r="Z21" s="5"/>
      <c r="AA21" s="30"/>
      <c r="AD21" s="10"/>
      <c r="AE21" s="39">
        <v>20</v>
      </c>
      <c r="AF21" s="24" t="s">
        <v>1089</v>
      </c>
      <c r="AG21" s="8" t="s">
        <v>21</v>
      </c>
      <c r="AH21" s="8">
        <v>7</v>
      </c>
      <c r="AI21" s="8" t="s">
        <v>1131</v>
      </c>
      <c r="AJ21" s="8" t="s">
        <v>708</v>
      </c>
      <c r="AK21" s="8" t="s">
        <v>20</v>
      </c>
      <c r="AL21" s="8"/>
      <c r="AM21" s="8"/>
      <c r="AN21" s="8"/>
      <c r="AO21" s="8" t="s">
        <v>1132</v>
      </c>
      <c r="AP21" s="8"/>
      <c r="AQ21" s="8"/>
      <c r="AR21" s="8">
        <v>4</v>
      </c>
      <c r="AS21" s="8"/>
      <c r="AT21" s="8"/>
      <c r="AU21" s="8" t="str">
        <f>LEFT(AO21,2)</f>
        <v>この</v>
      </c>
      <c r="AV21" s="8" t="str">
        <f>IF(ISERROR(FIND(" ",AO21)),"",MID(AO21,FIND(" ",AO21)+1,2))</f>
        <v/>
      </c>
      <c r="AW21" s="8" t="str">
        <f>IF(LEN(AV21)&gt;1,IF(ISERROR(FIND(" ",AO21,FIND(" ",AO21)+1)),"",MID(AO21,FIND(" ",AO21)+4,2)),"")</f>
        <v/>
      </c>
      <c r="AX21" s="8"/>
      <c r="AY21" s="8" t="str">
        <f>IF(AO21="","",AO21&amp;IF(AP21="","","&amp;br;"&amp;AP21)&amp;IF(AQ21="","","&amp;br;"&amp;AQ21))</f>
        <v>このサポートが戦場に出ている間、あなたがコントロールするクリーチャーは「対戦相手がこのクリーチャーに呪文を唱えるたび、カードを1枚引き、形成師の聖域は1シールドを失う」を持つ。</v>
      </c>
      <c r="AZ21" s="25" t="str">
        <f>IF(AJ21="","",VLOOKUP(AJ21,BC:BE,3,FALSE))</f>
        <v>While this support is on the board, creatures you control have “Whenever an opponent casts a spell on this creature, draw a card and Shapers' Sanctuary loses 1 shield.”</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緑</v>
      </c>
      <c r="S22" s="18" t="s">
        <v>46</v>
      </c>
      <c r="T22" s="12" t="str">
        <f>INDEX(AG:AG,W20+1)</f>
        <v>コモン</v>
      </c>
      <c r="U22" s="18" t="s">
        <v>36</v>
      </c>
      <c r="V22" s="12">
        <f>INDEX(AH:AH,W20+1)</f>
        <v>8</v>
      </c>
      <c r="W22" s="10"/>
      <c r="X22" s="12" t="str">
        <f>INDEX(AO:AO,W20+1)</f>
        <v>このクリーチャーが攻撃するたび、対戦相手がディフェンダーを持つクリーチャーをコントロールしている場合、ターン終了時までこのクリーチャーは+1/+1の修正を受ける。</v>
      </c>
      <c r="Y22" s="5"/>
      <c r="Z22" s="5"/>
      <c r="AA22" s="30"/>
      <c r="AD22" s="10"/>
      <c r="AE22" s="39">
        <v>21</v>
      </c>
      <c r="AF22" s="24" t="s">
        <v>1089</v>
      </c>
      <c r="AG22" s="8" t="s">
        <v>22</v>
      </c>
      <c r="AH22" s="8">
        <v>14</v>
      </c>
      <c r="AI22" s="8" t="s">
        <v>1133</v>
      </c>
      <c r="AJ22" s="8" t="s">
        <v>709</v>
      </c>
      <c r="AK22" s="8" t="s">
        <v>10</v>
      </c>
      <c r="AL22" s="8" t="s">
        <v>796</v>
      </c>
      <c r="AM22" s="8"/>
      <c r="AN22" s="8"/>
      <c r="AO22" s="8" t="s">
        <v>1134</v>
      </c>
      <c r="AP22" s="8"/>
      <c r="AQ22" s="8"/>
      <c r="AR22" s="8"/>
      <c r="AS22" s="8">
        <v>5</v>
      </c>
      <c r="AT22" s="8">
        <v>4</v>
      </c>
      <c r="AU22" s="8" t="str">
        <f>LEFT(AO22,2)</f>
        <v>この</v>
      </c>
      <c r="AV22" s="8" t="str">
        <f>IF(ISERROR(FIND(" ",AO22)),"",MID(AO22,FIND(" ",AO22)+1,2))</f>
        <v/>
      </c>
      <c r="AW22" s="8" t="str">
        <f>IF(LEN(AV22)&gt;1,IF(ISERROR(FIND(" ",AO22,FIND(" ",AO22)+1)),"",MID(AO22,FIND(" ",AO22)+4,2)),"")</f>
        <v/>
      </c>
      <c r="AX22" s="8"/>
      <c r="AY22" s="8" t="str">
        <f>IF(AO22="","",AO22&amp;IF(AP22="","","&amp;br;"&amp;AP22)&amp;IF(AQ22="","","&amp;br;"&amp;AQ22))</f>
        <v>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v>
      </c>
      <c r="AZ22" s="25" t="str">
        <f>IF(AJ22="","",VLOOKUP(AJ22,BC:BE,3,FALSE))</f>
        <v>When this creature enters the battlefield or attacks, exile the top card from your opponent's graveyard. If the exiled card is a creature, you gain 2 life. If it’s a spell or support, this creature gets +1/+1.</v>
      </c>
      <c r="BA22" s="31" t="s">
        <v>165</v>
      </c>
      <c r="BB22">
        <v>21</v>
      </c>
      <c r="BC22" t="s">
        <v>585</v>
      </c>
      <c r="BD22" t="s">
        <v>30</v>
      </c>
      <c r="BE22" t="s">
        <v>859</v>
      </c>
    </row>
    <row r="23" spans="1:57" x14ac:dyDescent="0.15">
      <c r="A23" t="str">
        <f t="shared" si="0"/>
        <v>|色|緑|レアリティ|コモン|マナコスト|8|</v>
      </c>
      <c r="B23" t="s">
        <v>165</v>
      </c>
      <c r="C23" t="s">
        <v>24</v>
      </c>
      <c r="D23" s="1" t="s">
        <v>5</v>
      </c>
      <c r="E23" t="s">
        <v>24</v>
      </c>
      <c r="F23" t="str">
        <f t="shared" ref="F23:F24" si="8">IF(R22=0,"",R22)</f>
        <v>緑</v>
      </c>
      <c r="G23" t="s">
        <v>24</v>
      </c>
      <c r="H23" s="1" t="s">
        <v>6</v>
      </c>
      <c r="I23" t="s">
        <v>24</v>
      </c>
      <c r="J23" t="str">
        <f t="shared" ref="J23:J24" si="9">IF(T22=0,"",T22)</f>
        <v>コモン</v>
      </c>
      <c r="K23" t="s">
        <v>24</v>
      </c>
      <c r="L23" s="1" t="s">
        <v>8</v>
      </c>
      <c r="M23" t="s">
        <v>24</v>
      </c>
      <c r="N23">
        <f t="shared" ref="N23:N24" si="10">IF(V22=0,"",V22)</f>
        <v>8</v>
      </c>
      <c r="O23" t="s">
        <v>24</v>
      </c>
      <c r="Q23" s="6" t="s">
        <v>37</v>
      </c>
      <c r="R23" s="12" t="str">
        <f>INDEX(AK:AK,W20+1)</f>
        <v>クリーチャー</v>
      </c>
      <c r="S23" s="18" t="s">
        <v>38</v>
      </c>
      <c r="T23" s="12" t="str">
        <f>INDEX(AL:AL,W20+1)</f>
        <v>マーフォーク</v>
      </c>
      <c r="U23" s="12" t="str">
        <f>INDEX(AM:AM,W20+1)</f>
        <v>戦士</v>
      </c>
      <c r="V23" s="12">
        <f>INDEX(AN:AN,W20+1)</f>
        <v>0</v>
      </c>
      <c r="W23" s="10"/>
      <c r="X23" s="12" t="str">
        <f>INDEX(AU:AU,W20+1)</f>
        <v>この</v>
      </c>
      <c r="Y23" s="12" t="str">
        <f>INDEX(AV:AV,W20+1)</f>
        <v/>
      </c>
      <c r="Z23" s="12" t="str">
        <f>INDEX(AW:AW,W20+1)</f>
        <v/>
      </c>
      <c r="AA23" s="12">
        <f>INDEX(AX:AX,W20+1)</f>
        <v>0</v>
      </c>
      <c r="AD23" s="10"/>
      <c r="AE23" s="39">
        <v>22</v>
      </c>
      <c r="AF23" s="24" t="s">
        <v>1089</v>
      </c>
      <c r="AG23" s="8" t="s">
        <v>22</v>
      </c>
      <c r="AH23" s="8">
        <v>10</v>
      </c>
      <c r="AI23" s="8" t="s">
        <v>1135</v>
      </c>
      <c r="AJ23" s="8" t="s">
        <v>710</v>
      </c>
      <c r="AK23" s="8" t="s">
        <v>10</v>
      </c>
      <c r="AL23" s="8" t="s">
        <v>68</v>
      </c>
      <c r="AM23" s="8" t="s">
        <v>139</v>
      </c>
      <c r="AN23" s="8"/>
      <c r="AO23" s="8" t="s">
        <v>1136</v>
      </c>
      <c r="AP23" s="8"/>
      <c r="AQ23" s="8"/>
      <c r="AR23" s="8"/>
      <c r="AS23" s="8">
        <v>2</v>
      </c>
      <c r="AT23" s="8">
        <v>2</v>
      </c>
      <c r="AU23" s="8" t="str">
        <f>LEFT(AO23,2)</f>
        <v>あな</v>
      </c>
      <c r="AV23" s="8" t="str">
        <f>IF(ISERROR(FIND(" ",AO23)),"",MID(AO23,FIND(" ",AO23)+1,2))</f>
        <v/>
      </c>
      <c r="AW23" s="8" t="str">
        <f>IF(LEN(AV23)&gt;1,IF(ISERROR(FIND(" ",AO23,FIND(" ",AO23)+1)),"",MID(AO23,FIND(" ",AO23)+4,2)),"")</f>
        <v/>
      </c>
      <c r="AX23" s="8"/>
      <c r="AY23" s="8" t="str">
        <f>IF(AO23="","",AO23&amp;IF(AP23="","","&amp;br;"&amp;AP23)&amp;IF(AQ23="","","&amp;br;"&amp;AQ23))</f>
        <v>あなたが呪文かサポートを唱えたとき、このクリーチャーは+1/+1の修正を受ける。</v>
      </c>
      <c r="AZ23" s="25" t="str">
        <f>IF(AJ23="","",VLOOKUP(AJ23,BC:BE,3,FALSE))</f>
        <v>Whenever you cast a spell or support, this creature gets +1/+1.</v>
      </c>
      <c r="BA23" s="31" t="s">
        <v>165</v>
      </c>
      <c r="BB23">
        <v>22</v>
      </c>
      <c r="BC23" t="s">
        <v>586</v>
      </c>
      <c r="BD23" t="s">
        <v>30</v>
      </c>
      <c r="BE23" t="s">
        <v>860</v>
      </c>
    </row>
    <row r="24" spans="1:57" x14ac:dyDescent="0.15">
      <c r="A24" t="str">
        <f t="shared" si="0"/>
        <v>|種別|クリーチャー|サブタイプ|マーフォーク|戦士||</v>
      </c>
      <c r="B24" t="s">
        <v>165</v>
      </c>
      <c r="C24" t="s">
        <v>24</v>
      </c>
      <c r="D24" s="1" t="s">
        <v>9</v>
      </c>
      <c r="E24" t="s">
        <v>24</v>
      </c>
      <c r="F24" t="str">
        <f t="shared" si="8"/>
        <v>クリーチャー</v>
      </c>
      <c r="G24" t="s">
        <v>24</v>
      </c>
      <c r="H24" s="1" t="s">
        <v>11</v>
      </c>
      <c r="I24" t="s">
        <v>24</v>
      </c>
      <c r="J24" t="str">
        <f t="shared" si="9"/>
        <v>マーフォーク</v>
      </c>
      <c r="K24" t="s">
        <v>24</v>
      </c>
      <c r="L24" t="str">
        <f t="shared" ref="L24" si="11">IF(U23=0,"",U23)</f>
        <v>戦士</v>
      </c>
      <c r="M24" t="s">
        <v>24</v>
      </c>
      <c r="N24" t="str">
        <f t="shared" si="10"/>
        <v/>
      </c>
      <c r="O24" t="s">
        <v>24</v>
      </c>
      <c r="Q24" s="6" t="s">
        <v>39</v>
      </c>
      <c r="R24" s="12" t="str">
        <f>INDEX(AY:AY,W20+1)</f>
        <v>このクリーチャーが攻撃するたび、対戦相手がディフェンダーを持つクリーチャーをコントロールしている場合、ターン終了時までこのクリーチャーは+1/+1の修正を受ける。</v>
      </c>
      <c r="S24" s="16"/>
      <c r="T24" s="16"/>
      <c r="U24" s="16"/>
      <c r="V24" s="17"/>
      <c r="W24" s="10"/>
      <c r="X24" s="36"/>
      <c r="Y24" s="36"/>
      <c r="Z24" s="36"/>
      <c r="AA24" s="25"/>
      <c r="AD24" s="11"/>
      <c r="AE24" s="39">
        <v>23</v>
      </c>
      <c r="AF24" s="24" t="s">
        <v>1089</v>
      </c>
      <c r="AG24" s="8" t="s">
        <v>22</v>
      </c>
      <c r="AH24" s="8">
        <v>14</v>
      </c>
      <c r="AI24" s="8" t="s">
        <v>1137</v>
      </c>
      <c r="AJ24" s="8" t="s">
        <v>711</v>
      </c>
      <c r="AK24" s="8" t="s">
        <v>10</v>
      </c>
      <c r="AL24" s="8" t="s">
        <v>783</v>
      </c>
      <c r="AM24" s="8" t="s">
        <v>144</v>
      </c>
      <c r="AN24" s="8"/>
      <c r="AO24" s="8" t="s">
        <v>1138</v>
      </c>
      <c r="AP24" s="8"/>
      <c r="AQ24" s="8"/>
      <c r="AR24" s="8"/>
      <c r="AS24" s="8">
        <v>6</v>
      </c>
      <c r="AT24" s="8">
        <v>5</v>
      </c>
      <c r="AU24" s="8" t="str">
        <f>LEFT(AO24,2)</f>
        <v>この</v>
      </c>
      <c r="AV24" s="8" t="str">
        <f>IF(ISERROR(FIND(" ",AO24)),"",MID(AO24,FIND(" ",AO24)+1,2))</f>
        <v/>
      </c>
      <c r="AW24" s="8" t="str">
        <f>IF(LEN(AV24)&gt;1,IF(ISERROR(FIND(" ",AO24,FIND(" ",AO24)+1)),"",MID(AO24,FIND(" ",AO24)+4,2)),"")</f>
        <v/>
      </c>
      <c r="AX24" s="8"/>
      <c r="AY24" s="8" t="str">
        <f>IF(AO24="","",AO24&amp;IF(AP24="","","&amp;br;"&amp;AP24)&amp;IF(AQ24="","","&amp;br;"&amp;AQ24))</f>
        <v>このクリーチャーが戦闘ダメージを与えるたび、これは探検1を行う。</v>
      </c>
      <c r="AZ24" s="25" t="str">
        <f>IF(AJ24="","",VLOOKUP(AJ24,BC:BE,3,FALSE))</f>
        <v>Whenever this creature deals combat damage, it Explores 1.</v>
      </c>
      <c r="BA24" s="31" t="s">
        <v>165</v>
      </c>
      <c r="BB24">
        <v>23</v>
      </c>
      <c r="BC24" t="s">
        <v>587</v>
      </c>
      <c r="BD24" t="s">
        <v>30</v>
      </c>
      <c r="BE24" t="s">
        <v>861</v>
      </c>
    </row>
    <row r="25" spans="1:57" x14ac:dyDescent="0.15">
      <c r="A25" t="str">
        <f t="shared" si="0"/>
        <v>|テキスト|&gt;|&gt;|&gt;|&gt;|このクリーチャーが攻撃するたび、対戦相手がディフェンダーを持つクリーチャーをコントロールしている場合、ターン終了時までこのクリーチャーは+1/+1の修正を受ける。|</v>
      </c>
      <c r="B25" t="s">
        <v>165</v>
      </c>
      <c r="C25" t="s">
        <v>24</v>
      </c>
      <c r="D25" s="1" t="s">
        <v>12</v>
      </c>
      <c r="E25" t="s">
        <v>24</v>
      </c>
      <c r="F25" s="1" t="s">
        <v>4</v>
      </c>
      <c r="G25" t="s">
        <v>24</v>
      </c>
      <c r="H25" s="1" t="s">
        <v>4</v>
      </c>
      <c r="I25" t="s">
        <v>24</v>
      </c>
      <c r="J25" s="1" t="s">
        <v>4</v>
      </c>
      <c r="K25" t="s">
        <v>24</v>
      </c>
      <c r="L25" s="1" t="s">
        <v>4</v>
      </c>
      <c r="M25" t="s">
        <v>24</v>
      </c>
      <c r="N25" t="str">
        <f t="shared" ref="N25" si="12">IF(R24=0,"",R24)</f>
        <v>このクリーチャーが攻撃するたび、対戦相手がディフェンダーを持つクリーチャーをコントロールしている場合、ターン終了時までこのクリーチャーは+1/+1の修正を受ける。</v>
      </c>
      <c r="O25" t="s">
        <v>24</v>
      </c>
      <c r="Q25" s="4" t="s">
        <v>40</v>
      </c>
      <c r="R25" s="12" t="str">
        <f>INDEX(AZ:AZ,W20+1)</f>
        <v>Whenever this creature attacks, if your opponent controls a creature with Defender, this creature gets +1/+1 until end of turn.</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1089</v>
      </c>
      <c r="AG25" s="8" t="s">
        <v>22</v>
      </c>
      <c r="AH25" s="8">
        <v>14</v>
      </c>
      <c r="AI25" s="8" t="s">
        <v>1139</v>
      </c>
      <c r="AJ25" s="8" t="s">
        <v>712</v>
      </c>
      <c r="AK25" s="8" t="s">
        <v>10</v>
      </c>
      <c r="AL25" s="8" t="s">
        <v>796</v>
      </c>
      <c r="AM25" s="8"/>
      <c r="AN25" s="8"/>
      <c r="AO25" s="8" t="s">
        <v>1140</v>
      </c>
      <c r="AP25" s="8"/>
      <c r="AQ25" s="8"/>
      <c r="AR25" s="8"/>
      <c r="AS25" s="8">
        <v>5</v>
      </c>
      <c r="AT25" s="8">
        <v>6</v>
      </c>
      <c r="AU25" s="8" t="str">
        <f>LEFT(AO25,2)</f>
        <v>激昂</v>
      </c>
      <c r="AV25" s="8" t="str">
        <f>IF(ISERROR(FIND(" ",AO25)),"",MID(AO25,FIND(" ",AO25)+1,2))</f>
        <v/>
      </c>
      <c r="AW25" s="8" t="str">
        <f>IF(LEN(AV25)&gt;1,IF(ISERROR(FIND(" ",AO25,FIND(" ",AO25)+1)),"",MID(AO25,FIND(" ",AO25)+4,2)),"")</f>
        <v/>
      </c>
      <c r="AX25" s="8"/>
      <c r="AY25" s="8" t="str">
        <f>IF(AO25="","",AO25&amp;IF(AP25="","","&amp;br;"&amp;AP25)&amp;IF(AQ25="","","&amp;br;"&amp;AQ25))</f>
        <v>激昂：カードを1枚引く。</v>
      </c>
      <c r="AZ25" s="25" t="str">
        <f>IF(AJ25="","",VLOOKUP(AJ25,BC:BE,3,FALSE))</f>
        <v>Enrage: Draw a card.</v>
      </c>
      <c r="BA25" s="31" t="s">
        <v>165</v>
      </c>
      <c r="BB25">
        <v>24</v>
      </c>
      <c r="BC25" t="s">
        <v>588</v>
      </c>
      <c r="BD25" t="s">
        <v>30</v>
      </c>
      <c r="BE25" t="s">
        <v>407</v>
      </c>
    </row>
    <row r="26" spans="1:57" x14ac:dyDescent="0.15">
      <c r="A26" t="str">
        <f t="shared" si="0"/>
        <v>|英テキスト|&gt;|&gt;|&gt;|&gt;|Whenever this creature attacks, if your opponent controls a creature with Defender, this creature gets +1/+1 until end of turn.|</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Whenever this creature attacks, if your opponent controls a creature with Defender, this creature gets +1/+1 until end of turn.</v>
      </c>
      <c r="O26" t="s">
        <v>24</v>
      </c>
      <c r="Q26" s="6" t="s">
        <v>41</v>
      </c>
      <c r="R26" s="12" t="str">
        <f>IF(INDEX(AS:AS,W20+1)="",0,INDEX(AS:AS,W20+1)&amp;"/"&amp;INDEX(AT:AT,W20+1))</f>
        <v>2/2</v>
      </c>
      <c r="S26" s="16"/>
      <c r="T26" s="16"/>
      <c r="U26" s="16"/>
      <c r="V26" s="17"/>
      <c r="W26" s="10"/>
      <c r="X26" s="6"/>
      <c r="Y26" s="5"/>
      <c r="Z26" s="5"/>
      <c r="AA26" s="30"/>
      <c r="AE26" s="39">
        <v>25</v>
      </c>
      <c r="AF26" s="24" t="s">
        <v>1089</v>
      </c>
      <c r="AG26" s="8" t="s">
        <v>22</v>
      </c>
      <c r="AH26" s="8">
        <v>12</v>
      </c>
      <c r="AI26" s="8" t="s">
        <v>1141</v>
      </c>
      <c r="AJ26" s="8" t="s">
        <v>713</v>
      </c>
      <c r="AK26" s="8" t="s">
        <v>10</v>
      </c>
      <c r="AL26" s="8" t="s">
        <v>69</v>
      </c>
      <c r="AM26" s="8"/>
      <c r="AN26" s="8"/>
      <c r="AO26" s="8" t="s">
        <v>1142</v>
      </c>
      <c r="AP26" s="8"/>
      <c r="AQ26" s="8"/>
      <c r="AR26" s="8"/>
      <c r="AS26" s="8">
        <v>3</v>
      </c>
      <c r="AT26" s="8">
        <v>5</v>
      </c>
      <c r="AU26" s="8" t="str">
        <f>LEFT(AO26,2)</f>
        <v>あな</v>
      </c>
      <c r="AV26" s="8" t="str">
        <f>IF(ISERROR(FIND(" ",AO26)),"",MID(AO26,FIND(" ",AO26)+1,2))</f>
        <v/>
      </c>
      <c r="AW26" s="8" t="str">
        <f>IF(LEN(AV26)&gt;1,IF(ISERROR(FIND(" ",AO26,FIND(" ",AO26)+1)),"",MID(AO26,FIND(" ",AO26)+4,2)),"")</f>
        <v/>
      </c>
      <c r="AX26" s="8"/>
      <c r="AY26" s="8" t="str">
        <f>IF(AO26="","",AO26&amp;IF(AP26="","","&amp;br;"&amp;AP26)&amp;IF(AQ26="","","&amp;br;"&amp;AQ26))</f>
        <v>あなたがコントロールするクリーチャーが探検を行うたび、このクリーチャーは+1/+1の修正を受け、あなたは3点のライフを得る。</v>
      </c>
      <c r="AZ26" s="25" t="str">
        <f>IF(AJ26="","",VLOOKUP(AJ26,BC:BE,3,FALSE))</f>
        <v>Whenever a creature you control explores, this creature gets +1/+1 and you gain 3 life.</v>
      </c>
      <c r="BA26" s="31" t="s">
        <v>165</v>
      </c>
      <c r="BB26">
        <v>25</v>
      </c>
      <c r="BC26" t="s">
        <v>589</v>
      </c>
      <c r="BD26" t="s">
        <v>30</v>
      </c>
      <c r="BE26" t="s">
        <v>408</v>
      </c>
    </row>
    <row r="27" spans="1:57" x14ac:dyDescent="0.15">
      <c r="A27" t="str">
        <f>CONCATENATE(C27,D27,E27,F27,G27,H27,I27,J27,K27,L27,M27,N27,O27,P27)</f>
        <v>|PT|&gt;|2/2|シールド数|&gt;||</v>
      </c>
      <c r="B27" t="s">
        <v>165</v>
      </c>
      <c r="C27" t="s">
        <v>24</v>
      </c>
      <c r="D27" t="s">
        <v>13</v>
      </c>
      <c r="E27" t="s">
        <v>24</v>
      </c>
      <c r="F27" t="s">
        <v>4</v>
      </c>
      <c r="G27" t="s">
        <v>24</v>
      </c>
      <c r="H27" t="str">
        <f t="shared" ref="H27" si="14">IF(R26=0,"",R26)</f>
        <v>2/2</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t="s">
        <v>1089</v>
      </c>
      <c r="AG27" s="8" t="s">
        <v>22</v>
      </c>
      <c r="AH27" s="8">
        <v>4</v>
      </c>
      <c r="AI27" s="8" t="s">
        <v>1143</v>
      </c>
      <c r="AJ27" s="8" t="s">
        <v>714</v>
      </c>
      <c r="AK27" s="8" t="s">
        <v>19</v>
      </c>
      <c r="AL27" s="8"/>
      <c r="AM27" s="8"/>
      <c r="AN27" s="8"/>
      <c r="AO27" s="8" t="s">
        <v>1144</v>
      </c>
      <c r="AP27" s="8"/>
      <c r="AQ27" s="8"/>
      <c r="AR27" s="8"/>
      <c r="AS27" s="8"/>
      <c r="AT27" s="8"/>
      <c r="AU27" s="8" t="str">
        <f>LEFT(AO27,2)</f>
        <v>あな</v>
      </c>
      <c r="AV27" s="8" t="str">
        <f>IF(ISERROR(FIND(" ",AO27)),"",MID(AO27,FIND(" ",AO27)+1,2))</f>
        <v/>
      </c>
      <c r="AW27" s="8" t="str">
        <f>IF(LEN(AV27)&gt;1,IF(ISERROR(FIND(" ",AO27,FIND(" ",AO27)+1)),"",MID(AO27,FIND(" ",AO27)+4,2)),"")</f>
        <v/>
      </c>
      <c r="AX27" s="8"/>
      <c r="AY27" s="8" t="str">
        <f>IF(AO27="","",AO27&amp;IF(AP27="","","&amp;br;"&amp;AP27)&amp;IF(AQ27="","","&amp;br;"&amp;AQ27))</f>
        <v>あなたのライブラリーから次の恐竜・カードを1枚取ってきて、ジェム3個を緑に変換する。</v>
      </c>
      <c r="AZ27" s="25" t="str">
        <f>IF(AJ27="","",VLOOKUP(AJ27,BC:BE,3,FALSE))</f>
        <v>Fetch the next Dinosaur card from your library and convert 3 gems to green.</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t="s">
        <v>1089</v>
      </c>
      <c r="AG28" s="8" t="s">
        <v>23</v>
      </c>
      <c r="AH28" s="8">
        <v>20</v>
      </c>
      <c r="AI28" s="8" t="s">
        <v>1145</v>
      </c>
      <c r="AJ28" s="8" t="s">
        <v>715</v>
      </c>
      <c r="AK28" s="8" t="s">
        <v>10</v>
      </c>
      <c r="AL28" s="8" t="s">
        <v>796</v>
      </c>
      <c r="AM28" s="8"/>
      <c r="AN28" s="8"/>
      <c r="AO28" s="8" t="s">
        <v>1146</v>
      </c>
      <c r="AP28" s="8" t="s">
        <v>1147</v>
      </c>
      <c r="AQ28" s="8"/>
      <c r="AR28" s="8"/>
      <c r="AS28" s="8">
        <v>9</v>
      </c>
      <c r="AT28" s="8">
        <v>8</v>
      </c>
      <c r="AU28" s="8" t="str">
        <f>LEFT(AO28,2)</f>
        <v>トラ</v>
      </c>
      <c r="AV28" s="8" t="str">
        <f>IF(ISERROR(FIND(" ",AO28)),"",MID(AO28,FIND(" ",AO28)+1,2))</f>
        <v>呪禁</v>
      </c>
      <c r="AW28" s="8" t="str">
        <f>IF(LEN(AV28)&gt;1,IF(ISERROR(FIND(" ",AO28,FIND(" ",AO28)+1)),"",MID(AO28,FIND(" ",AO28)+4,2)),"")</f>
        <v/>
      </c>
      <c r="AX28" s="8"/>
      <c r="AY28" s="8" t="str">
        <f>IF(AO28="","",AO28&amp;IF(AP28="","","&amp;br;"&amp;AP28)&amp;IF(AQ28="","","&amp;br;"&amp;AQ28))</f>
        <v>トランプル 呪禁 &amp;br;これのマナを吸収したり、マナ・コストを多くしたりできない。</v>
      </c>
      <c r="AZ28" s="25" t="str">
        <f>IF(AJ28="","",VLOOKUP(AJ28,BC:BE,3,FALSE))</f>
        <v>Can’t have it’s mana drained or raised.</v>
      </c>
      <c r="BA28" s="31" t="s">
        <v>165</v>
      </c>
      <c r="BB28">
        <v>27</v>
      </c>
      <c r="BC28" t="s">
        <v>591</v>
      </c>
      <c r="BD28" t="s">
        <v>30</v>
      </c>
      <c r="BE28" t="s">
        <v>410</v>
      </c>
    </row>
    <row r="29" spans="1:57" x14ac:dyDescent="0.15">
      <c r="A29" t="str">
        <f t="shared" si="0"/>
        <v>*情報</v>
      </c>
      <c r="B29" t="s">
        <v>165</v>
      </c>
      <c r="C29" t="s">
        <v>865</v>
      </c>
      <c r="R29"/>
      <c r="S29"/>
      <c r="T29"/>
      <c r="U29"/>
      <c r="V29"/>
      <c r="AE29" s="39">
        <v>28</v>
      </c>
      <c r="AF29" s="24" t="s">
        <v>1089</v>
      </c>
      <c r="AG29" s="8" t="s">
        <v>23</v>
      </c>
      <c r="AH29" s="8">
        <v>20</v>
      </c>
      <c r="AI29" s="8" t="s">
        <v>1148</v>
      </c>
      <c r="AJ29" s="8" t="s">
        <v>716</v>
      </c>
      <c r="AK29" s="8" t="s">
        <v>10</v>
      </c>
      <c r="AL29" s="8" t="s">
        <v>796</v>
      </c>
      <c r="AM29" s="8" t="s">
        <v>847</v>
      </c>
      <c r="AN29" s="8"/>
      <c r="AO29" s="8" t="s">
        <v>1149</v>
      </c>
      <c r="AP29" s="8"/>
      <c r="AQ29" s="8"/>
      <c r="AR29" s="8"/>
      <c r="AS29" s="8">
        <v>8</v>
      </c>
      <c r="AT29" s="8">
        <v>8</v>
      </c>
      <c r="AU29" s="8" t="str">
        <f>LEFT(AO29,2)</f>
        <v>これ</v>
      </c>
      <c r="AV29" s="8" t="str">
        <f>IF(ISERROR(FIND(" ",AO29)),"",MID(AO29,FIND(" ",AO29)+1,2))</f>
        <v/>
      </c>
      <c r="AW29" s="8" t="str">
        <f>IF(LEN(AV29)&gt;1,IF(ISERROR(FIND(" ",AO29,FIND(" ",AO29)+1)),"",MID(AO29,FIND(" ",AO29)+4,2)),"")</f>
        <v/>
      </c>
      <c r="AX29" s="8"/>
      <c r="AY29" s="8" t="str">
        <f>IF(AO29="","",AO29&amp;IF(AP29="","","&amp;br;"&amp;AP29)&amp;IF(AQ29="","","&amp;br;"&amp;AQ29))</f>
        <v>これか他のクリーチャーがあなたのコントロール下で戦場に出るたび、あなたはそれのタフネスに等しい点数のライフを得る。</v>
      </c>
      <c r="AZ29" s="25" t="str">
        <f>IF(AJ29="","",VLOOKUP(AJ29,BC:BE,3,FALSE))</f>
        <v>Whenever this or another creature enters the battlefield under your control, you gain life equal to its toughness.</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t="s">
        <v>1089</v>
      </c>
      <c r="AG30" s="8" t="s">
        <v>23</v>
      </c>
      <c r="AH30" s="8">
        <v>13</v>
      </c>
      <c r="AI30" s="8" t="s">
        <v>1150</v>
      </c>
      <c r="AJ30" s="8" t="s">
        <v>717</v>
      </c>
      <c r="AK30" s="8" t="s">
        <v>20</v>
      </c>
      <c r="AL30" s="8"/>
      <c r="AM30" s="8"/>
      <c r="AN30" s="8"/>
      <c r="AO30" s="8" t="s">
        <v>1151</v>
      </c>
      <c r="AP30" s="8" t="s">
        <v>1152</v>
      </c>
      <c r="AQ30" s="8"/>
      <c r="AR30" s="8">
        <v>2</v>
      </c>
      <c r="AS30" s="8"/>
      <c r="AT30" s="8"/>
      <c r="AU30" s="8" t="str">
        <f>LEFT(AO30,2)</f>
        <v>この</v>
      </c>
      <c r="AV30" s="8" t="str">
        <f>IF(ISERROR(FIND(" ",AO30)),"",MID(AO30,FIND(" ",AO30)+1,2))</f>
        <v/>
      </c>
      <c r="AW30" s="8" t="str">
        <f>IF(LEN(AV30)&gt;1,IF(ISERROR(FIND(" ",AO30,FIND(" ",AO30)+1)),"",MID(AO30,FIND(" ",AO30)+4,2)),"")</f>
        <v/>
      </c>
      <c r="AX30" s="8"/>
      <c r="AY30" s="8" t="str">
        <f>IF(AO30="","",AO30&amp;IF(AP30="","","&amp;br;"&amp;AP30)&amp;IF(AQ30="","","&amp;br;"&amp;AQ30))</f>
        <v>このサポートがボードに出たとき、あなたのライブラリーの最初の4枚のクリーチャー・カードのうち1枚を選ぶ。そのカードを取ってきて、他を破壊する。そのカードは3マナを得る。&amp;br;あなたのターン終了時に、あなたがクリーチャーを3体以上コントロールしている場合、このサポートを変身させる。</v>
      </c>
      <c r="AZ30" s="25" t="str">
        <f>IF(AJ30="","",VLOOKUP(AJ30,BC:BE,3,FALSE))</f>
        <v>When this support enters the board, pick one of the first 4 creature cards of your library. Fetch that card and destroy the others. That card gains 3 mana. At the end of your turn, if you control three or more creatures, transform this support.</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t="s">
        <v>1089</v>
      </c>
      <c r="AG31" s="8" t="s">
        <v>23</v>
      </c>
      <c r="AH31" s="8">
        <v>0</v>
      </c>
      <c r="AI31" s="8" t="s">
        <v>1153</v>
      </c>
      <c r="AJ31" s="8" t="s">
        <v>718</v>
      </c>
      <c r="AK31" s="8" t="s">
        <v>20</v>
      </c>
      <c r="AL31" s="8" t="s">
        <v>938</v>
      </c>
      <c r="AM31" s="8"/>
      <c r="AN31" s="8"/>
      <c r="AO31" s="8" t="s">
        <v>1154</v>
      </c>
      <c r="AP31" s="8"/>
      <c r="AQ31" s="8"/>
      <c r="AR31" s="8">
        <v>2</v>
      </c>
      <c r="AS31" s="8"/>
      <c r="AT31" s="8"/>
      <c r="AU31" s="8" t="str">
        <f>LEFT(AO31,2)</f>
        <v>あな</v>
      </c>
      <c r="AV31" s="8" t="str">
        <f>IF(ISERROR(FIND(" ",AO31)),"",MID(AO31,FIND(" ",AO31)+1,2))</f>
        <v/>
      </c>
      <c r="AW31" s="8" t="str">
        <f>IF(LEN(AV31)&gt;1,IF(ISERROR(FIND(" ",AO31,FIND(" ",AO31)+1)),"",MID(AO31,FIND(" ",AO31)+4,2)),"")</f>
        <v/>
      </c>
      <c r="AX31" s="8"/>
      <c r="AY31" s="8" t="str">
        <f>IF(AO31="","",AO31&amp;IF(AP31="","","&amp;br;"&amp;AP31)&amp;IF(AQ31="","","&amp;br;"&amp;AQ31))</f>
        <v>あなたのターン開始時に、ジェムX個を緑に変換する。Xはあなたのコントロールするクリーチャーの総数の2倍に等しい。</v>
      </c>
      <c r="AZ31" s="25" t="str">
        <f>IF(AJ31="","",VLOOKUP(AJ31,BC:BE,3,FALSE))</f>
        <v>At the beginning of your turn, convert X gems to green, where X is the number of creatures you control times 2.</v>
      </c>
      <c r="BA31" s="31" t="s">
        <v>165</v>
      </c>
      <c r="BB31">
        <v>30</v>
      </c>
      <c r="BC31" t="s">
        <v>594</v>
      </c>
      <c r="BD31" t="s">
        <v>30</v>
      </c>
      <c r="BE31" t="s">
        <v>413</v>
      </c>
    </row>
    <row r="32" spans="1:57" x14ac:dyDescent="0.15">
      <c r="A32" t="str">
        <f t="shared" si="0"/>
        <v>&amp;br;</v>
      </c>
      <c r="B32" t="s">
        <v>165</v>
      </c>
      <c r="C32" t="s">
        <v>1</v>
      </c>
      <c r="R32"/>
      <c r="S32"/>
      <c r="T32"/>
      <c r="U32"/>
      <c r="V32"/>
      <c r="AE32" s="39">
        <v>31</v>
      </c>
      <c r="AF32" s="24"/>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*イクサーリの卜占師/Ixalli's Diviner</v>
      </c>
      <c r="B36" t="s">
        <v>165</v>
      </c>
      <c r="C36" t="str">
        <f t="shared" ref="C36" si="16">"*"&amp;R36&amp;"/"&amp;T36</f>
        <v>*イクサーリの卜占師/Ixalli's Diviner</v>
      </c>
      <c r="Q36" s="6" t="s">
        <v>34</v>
      </c>
      <c r="R36" s="12" t="str">
        <f>INDEX(AI:AI,W35+1)</f>
        <v>イクサーリの卜占師</v>
      </c>
      <c r="S36" s="16" t="s">
        <v>35</v>
      </c>
      <c r="T36" s="12" t="str">
        <f>INDEX(AJ:AJ,W35+1)</f>
        <v>Ixalli's Diviner</v>
      </c>
      <c r="U36" s="16"/>
      <c r="V36" s="17"/>
      <c r="W36" s="9"/>
      <c r="X36" s="6"/>
      <c r="Y36" s="5"/>
      <c r="Z36" s="5"/>
      <c r="AA36" s="30"/>
      <c r="AE36" s="39">
        <v>35</v>
      </c>
      <c r="AF36" s="24">
        <f t="shared" ref="AF35:AF51" si="17">AF35</f>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緑</v>
      </c>
      <c r="S37" s="18" t="s">
        <v>46</v>
      </c>
      <c r="T37" s="12" t="str">
        <f>INDEX(AG:AG,W35+1)</f>
        <v>コモン</v>
      </c>
      <c r="U37" s="18" t="s">
        <v>36</v>
      </c>
      <c r="V37" s="12">
        <f>INDEX(AH:AH,W35+1)</f>
        <v>13</v>
      </c>
      <c r="W37" s="10"/>
      <c r="X37" s="12" t="str">
        <f>INDEX(AO:AO,W35+1)</f>
        <v xml:space="preserve">ディフェンダー  </v>
      </c>
      <c r="Y37" s="5"/>
      <c r="Z37" s="5"/>
      <c r="AA37" s="30"/>
      <c r="AE37" s="39">
        <v>36</v>
      </c>
      <c r="AF37" s="24">
        <f t="shared" si="17"/>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|色|緑|レアリティ|コモン|マナコスト|13|</v>
      </c>
      <c r="B38" t="s">
        <v>165</v>
      </c>
      <c r="C38" t="s">
        <v>24</v>
      </c>
      <c r="D38" s="1" t="s">
        <v>5</v>
      </c>
      <c r="E38" t="s">
        <v>24</v>
      </c>
      <c r="F38" t="str">
        <f t="shared" ref="F38:F39" si="24">IF(R37=0,"",R37)</f>
        <v>緑</v>
      </c>
      <c r="G38" t="s">
        <v>24</v>
      </c>
      <c r="H38" s="1" t="s">
        <v>6</v>
      </c>
      <c r="I38" t="s">
        <v>24</v>
      </c>
      <c r="J38" t="str">
        <f t="shared" ref="J38:J39" si="25">IF(T37=0,"",T37)</f>
        <v>コモン</v>
      </c>
      <c r="K38" t="s">
        <v>24</v>
      </c>
      <c r="L38" s="1" t="s">
        <v>8</v>
      </c>
      <c r="M38" t="s">
        <v>24</v>
      </c>
      <c r="N38">
        <f t="shared" ref="N38:N39" si="26">IF(V37=0,"",V37)</f>
        <v>13</v>
      </c>
      <c r="O38" t="s">
        <v>24</v>
      </c>
      <c r="Q38" s="6" t="s">
        <v>37</v>
      </c>
      <c r="R38" s="12" t="str">
        <f>INDEX(AK:AK,W35+1)</f>
        <v>クリーチャー</v>
      </c>
      <c r="S38" s="18" t="s">
        <v>38</v>
      </c>
      <c r="T38" s="12" t="str">
        <f>INDEX(AL:AL,W35+1)</f>
        <v>人間</v>
      </c>
      <c r="U38" s="12" t="str">
        <f>INDEX(AM:AM,W35+1)</f>
        <v>ドルイド</v>
      </c>
      <c r="V38" s="12">
        <f>INDEX(AN:AN,W35+1)</f>
        <v>0</v>
      </c>
      <c r="W38" s="10"/>
      <c r="X38" s="12" t="str">
        <f>INDEX(AU:AU,W35+1)</f>
        <v>ディ</v>
      </c>
      <c r="Y38" s="12" t="str">
        <f>INDEX(AV:AV,W35+1)</f>
        <v xml:space="preserve"> </v>
      </c>
      <c r="Z38" s="12" t="str">
        <f>INDEX(AW:AW,W35+1)</f>
        <v/>
      </c>
      <c r="AA38" s="12">
        <f>INDEX(AX:AX,W35+1)</f>
        <v>0</v>
      </c>
      <c r="AE38" s="39">
        <v>37</v>
      </c>
      <c r="AF38" s="24">
        <f t="shared" si="17"/>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|種別|クリーチャー|サブタイプ|人間|ドルイド||</v>
      </c>
      <c r="B39" t="s">
        <v>165</v>
      </c>
      <c r="C39" t="s">
        <v>24</v>
      </c>
      <c r="D39" s="1" t="s">
        <v>9</v>
      </c>
      <c r="E39" t="s">
        <v>24</v>
      </c>
      <c r="F39" t="str">
        <f t="shared" si="24"/>
        <v>クリーチャー</v>
      </c>
      <c r="G39" t="s">
        <v>24</v>
      </c>
      <c r="H39" s="1" t="s">
        <v>11</v>
      </c>
      <c r="I39" t="s">
        <v>24</v>
      </c>
      <c r="J39" t="str">
        <f t="shared" si="25"/>
        <v>人間</v>
      </c>
      <c r="K39" t="s">
        <v>24</v>
      </c>
      <c r="L39" t="str">
        <f t="shared" ref="L39" si="27">IF(U38=0,"",U38)</f>
        <v>ドルイド</v>
      </c>
      <c r="M39" t="s">
        <v>24</v>
      </c>
      <c r="N39" t="str">
        <f t="shared" si="26"/>
        <v/>
      </c>
      <c r="O39" t="s">
        <v>24</v>
      </c>
      <c r="Q39" s="6" t="s">
        <v>39</v>
      </c>
      <c r="R39" s="12" t="str">
        <f>INDEX(AY:AY,W35+1)</f>
        <v>ディフェンダー  &amp;br;このクリーチャーが戦場に出たとき、これは探検1を行う。</v>
      </c>
      <c r="S39" s="16"/>
      <c r="T39" s="16"/>
      <c r="U39" s="16"/>
      <c r="V39" s="17"/>
      <c r="W39" s="10"/>
      <c r="X39" s="36"/>
      <c r="Y39" s="36"/>
      <c r="Z39" s="36"/>
      <c r="AA39" s="25"/>
      <c r="AE39" s="39">
        <v>38</v>
      </c>
      <c r="AF39" s="24">
        <f t="shared" si="17"/>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|テキスト|&gt;|&gt;|&gt;|&gt;|ディフェンダー  &amp;br;このクリーチャーが戦場に出たとき、これは探検1を行う。|</v>
      </c>
      <c r="B40" t="s">
        <v>165</v>
      </c>
      <c r="C40" t="s">
        <v>24</v>
      </c>
      <c r="D40" s="1" t="s">
        <v>12</v>
      </c>
      <c r="E40" t="s">
        <v>24</v>
      </c>
      <c r="F40" s="1" t="s">
        <v>4</v>
      </c>
      <c r="G40" t="s">
        <v>24</v>
      </c>
      <c r="H40" s="1" t="s">
        <v>4</v>
      </c>
      <c r="I40" t="s">
        <v>24</v>
      </c>
      <c r="J40" s="1" t="s">
        <v>4</v>
      </c>
      <c r="K40" t="s">
        <v>24</v>
      </c>
      <c r="L40" s="1" t="s">
        <v>4</v>
      </c>
      <c r="M40" t="s">
        <v>24</v>
      </c>
      <c r="N40" t="str">
        <f t="shared" ref="N40" si="28">IF(R39=0,"",R39)</f>
        <v>ディフェンダー  &amp;br;このクリーチャーが戦場に出たとき、これは探検1を行う。</v>
      </c>
      <c r="O40" t="s">
        <v>24</v>
      </c>
      <c r="Q40" s="4" t="s">
        <v>40</v>
      </c>
      <c r="R40" s="12" t="str">
        <f>INDEX(AZ:AZ,W35+1)</f>
        <v>When this creature enters the battlefield, it Explores 1.</v>
      </c>
      <c r="S40" s="6" t="s">
        <v>342</v>
      </c>
      <c r="T40" s="12" t="str">
        <f>IF(X40="","",X40&amp;IF(Y40="",""," "&amp;Y40)&amp;IF(Z40="",""," "&amp;Z40)&amp;IF(AA40="",""," "&amp;AA40))</f>
        <v xml:space="preserve">Defender  </v>
      </c>
      <c r="U40" s="16"/>
      <c r="V40" s="17"/>
      <c r="W40" s="10" t="s">
        <v>342</v>
      </c>
      <c r="X40" s="6" t="str">
        <f>IF(ISERROR(IF(LEN(X39)&gt;1,X39,VLOOKUP(X38,$AC:$AD,2,FALSE))),"",IF(LEN(X39)&gt;1,X39,VLOOKUP(X38,$AC:$AD,2,FALSE)))</f>
        <v>Defender</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7"/>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|英テキスト|&gt;|&gt;|&gt;|&gt;|Defender  &amp;br;When this creature enters the battlefield, it Explores 1.|</v>
      </c>
      <c r="B41" t="s">
        <v>165</v>
      </c>
      <c r="C41" t="s">
        <v>24</v>
      </c>
      <c r="D41" s="1" t="s">
        <v>26</v>
      </c>
      <c r="E41" t="s">
        <v>24</v>
      </c>
      <c r="F41" s="1" t="s">
        <v>4</v>
      </c>
      <c r="G41" t="s">
        <v>24</v>
      </c>
      <c r="H41" s="1" t="s">
        <v>4</v>
      </c>
      <c r="I41" t="s">
        <v>24</v>
      </c>
      <c r="J41" s="1" t="s">
        <v>4</v>
      </c>
      <c r="K41" t="s">
        <v>24</v>
      </c>
      <c r="L41" s="1" t="s">
        <v>4</v>
      </c>
      <c r="M41" t="s">
        <v>24</v>
      </c>
      <c r="N41" t="str">
        <f>IF(T40="","",T40&amp;"&amp;br;")&amp;IF(R40=0,"",R40)</f>
        <v>Defender  &amp;br;When this creature enters the battlefield, it Explores 1.</v>
      </c>
      <c r="O41" t="s">
        <v>24</v>
      </c>
      <c r="Q41" s="6" t="s">
        <v>41</v>
      </c>
      <c r="R41" s="12" t="str">
        <f>IF(INDEX(AS:AS,W35+1)="",0,INDEX(AS:AS,W35+1)&amp;"/"&amp;INDEX(AT:AT,W35+1))</f>
        <v>1/3</v>
      </c>
      <c r="S41" s="16"/>
      <c r="T41" s="16"/>
      <c r="U41" s="16"/>
      <c r="V41" s="17"/>
      <c r="W41" s="10"/>
      <c r="X41" s="6"/>
      <c r="Y41" s="5"/>
      <c r="Z41" s="5"/>
      <c r="AA41" s="30"/>
      <c r="AE41" s="39">
        <v>40</v>
      </c>
      <c r="AF41" s="24">
        <f t="shared" si="17"/>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|PT|&gt;|1/3|シールド数|&gt;||</v>
      </c>
      <c r="B42" t="s">
        <v>165</v>
      </c>
      <c r="C42" t="s">
        <v>24</v>
      </c>
      <c r="D42" t="s">
        <v>13</v>
      </c>
      <c r="E42" t="s">
        <v>24</v>
      </c>
      <c r="F42" t="s">
        <v>4</v>
      </c>
      <c r="G42" t="s">
        <v>24</v>
      </c>
      <c r="H42" t="str">
        <f t="shared" ref="H42" si="29">IF(R41=0,"",R41)</f>
        <v>1/3</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f t="shared" si="17"/>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7"/>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7"/>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7"/>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7"/>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7"/>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7"/>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7"/>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7"/>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*翡翠の守護者/Jade Guardian</v>
      </c>
      <c r="B51" t="s">
        <v>165</v>
      </c>
      <c r="C51" t="str">
        <f t="shared" ref="C51" si="31">"*"&amp;R51&amp;"/"&amp;T51</f>
        <v>*翡翠の守護者/Jade Guardian</v>
      </c>
      <c r="Q51" s="6" t="s">
        <v>34</v>
      </c>
      <c r="R51" s="12" t="str">
        <f>INDEX(AI:AI,W50+1)</f>
        <v>翡翠の守護者</v>
      </c>
      <c r="S51" s="16" t="s">
        <v>35</v>
      </c>
      <c r="T51" s="12" t="str">
        <f>INDEX(AJ:AJ,W50+1)</f>
        <v>Jade Guardian</v>
      </c>
      <c r="U51" s="16"/>
      <c r="V51" s="17"/>
      <c r="W51" s="9"/>
      <c r="X51" s="6"/>
      <c r="Y51" s="5"/>
      <c r="Z51" s="5"/>
      <c r="AA51" s="30"/>
      <c r="AE51" s="40">
        <v>50</v>
      </c>
      <c r="AF51" s="26">
        <f t="shared" si="17"/>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緑</v>
      </c>
      <c r="S52" s="18" t="s">
        <v>46</v>
      </c>
      <c r="T52" s="12" t="str">
        <f>INDEX(AG:AG,W50+1)</f>
        <v>コモン</v>
      </c>
      <c r="U52" s="18" t="s">
        <v>36</v>
      </c>
      <c r="V52" s="12">
        <f>INDEX(AH:AH,W50+1)</f>
        <v>13</v>
      </c>
      <c r="W52" s="10"/>
      <c r="X52" s="12" t="str">
        <f>INDEX(AO:AO,W50+1)</f>
        <v xml:space="preserve">呪禁  </v>
      </c>
      <c r="Y52" s="5"/>
      <c r="Z52" s="5"/>
      <c r="AA52" s="30"/>
      <c r="BA52" s="31" t="s">
        <v>165</v>
      </c>
      <c r="BB52">
        <v>51</v>
      </c>
      <c r="BC52" t="s">
        <v>615</v>
      </c>
      <c r="BD52" t="s">
        <v>30</v>
      </c>
      <c r="BE52" t="s">
        <v>434</v>
      </c>
    </row>
    <row r="53" spans="1:57" x14ac:dyDescent="0.15">
      <c r="A53" t="str">
        <f t="shared" si="0"/>
        <v>|色|緑|レアリティ|コモン|マナコスト|13|</v>
      </c>
      <c r="B53" t="s">
        <v>165</v>
      </c>
      <c r="C53" t="s">
        <v>24</v>
      </c>
      <c r="D53" s="1" t="s">
        <v>5</v>
      </c>
      <c r="E53" t="s">
        <v>24</v>
      </c>
      <c r="F53" t="str">
        <f t="shared" ref="F53:F54" si="38">IF(R52=0,"",R52)</f>
        <v>緑</v>
      </c>
      <c r="G53" t="s">
        <v>24</v>
      </c>
      <c r="H53" s="1" t="s">
        <v>6</v>
      </c>
      <c r="I53" t="s">
        <v>24</v>
      </c>
      <c r="J53" t="str">
        <f t="shared" ref="J53:J54" si="39">IF(T52=0,"",T52)</f>
        <v>コモン</v>
      </c>
      <c r="K53" t="s">
        <v>24</v>
      </c>
      <c r="L53" s="1" t="s">
        <v>8</v>
      </c>
      <c r="M53" t="s">
        <v>24</v>
      </c>
      <c r="N53">
        <f t="shared" ref="N53:N54" si="40">IF(V52=0,"",V52)</f>
        <v>13</v>
      </c>
      <c r="O53" t="s">
        <v>24</v>
      </c>
      <c r="Q53" s="6" t="s">
        <v>37</v>
      </c>
      <c r="R53" s="12" t="str">
        <f>INDEX(AK:AK,W50+1)</f>
        <v>クリーチャー</v>
      </c>
      <c r="S53" s="18" t="s">
        <v>38</v>
      </c>
      <c r="T53" s="12" t="str">
        <f>INDEX(AL:AL,W50+1)</f>
        <v>マーフォーク</v>
      </c>
      <c r="U53" s="12" t="str">
        <f>INDEX(AM:AM,W50+1)</f>
        <v>シャーマン</v>
      </c>
      <c r="V53" s="12">
        <f>INDEX(AN:AN,W50+1)</f>
        <v>0</v>
      </c>
      <c r="W53" s="10"/>
      <c r="X53" s="12" t="str">
        <f>INDEX(AU:AU,W50+1)</f>
        <v>呪禁</v>
      </c>
      <c r="Y53" s="12" t="str">
        <f>INDEX(AV:AV,W50+1)</f>
        <v xml:space="preserve"> </v>
      </c>
      <c r="Z53" s="12" t="str">
        <f>INDEX(AW:AW,W50+1)</f>
        <v/>
      </c>
      <c r="AA53" s="12">
        <f>INDEX(AX:AX,W50+1)</f>
        <v>0</v>
      </c>
      <c r="BA53" s="31" t="s">
        <v>165</v>
      </c>
      <c r="BB53">
        <v>52</v>
      </c>
      <c r="BC53" t="s">
        <v>616</v>
      </c>
      <c r="BD53" t="s">
        <v>30</v>
      </c>
      <c r="BE53" t="s">
        <v>435</v>
      </c>
    </row>
    <row r="54" spans="1:57" x14ac:dyDescent="0.15">
      <c r="A54" t="str">
        <f t="shared" si="0"/>
        <v>|種別|クリーチャー|サブタイプ|マーフォーク|シャーマン||</v>
      </c>
      <c r="B54" t="s">
        <v>165</v>
      </c>
      <c r="C54" t="s">
        <v>24</v>
      </c>
      <c r="D54" s="1" t="s">
        <v>9</v>
      </c>
      <c r="E54" t="s">
        <v>24</v>
      </c>
      <c r="F54" t="str">
        <f t="shared" si="38"/>
        <v>クリーチャー</v>
      </c>
      <c r="G54" t="s">
        <v>24</v>
      </c>
      <c r="H54" s="1" t="s">
        <v>11</v>
      </c>
      <c r="I54" t="s">
        <v>24</v>
      </c>
      <c r="J54" t="str">
        <f t="shared" si="39"/>
        <v>マーフォーク</v>
      </c>
      <c r="K54" t="s">
        <v>24</v>
      </c>
      <c r="L54" t="str">
        <f t="shared" ref="L54" si="41">IF(U53=0,"",U53)</f>
        <v>シャーマン</v>
      </c>
      <c r="M54" t="s">
        <v>24</v>
      </c>
      <c r="N54" t="str">
        <f t="shared" si="40"/>
        <v/>
      </c>
      <c r="O54" t="s">
        <v>24</v>
      </c>
      <c r="Q54" s="6" t="s">
        <v>39</v>
      </c>
      <c r="R54" s="12" t="str">
        <f>INDEX(AY:AY,W50+1)</f>
        <v>呪禁  &amp;br;このクリーチャーが戦場に出たとき、あなたがコントロールするマーフォーク1体を対象とする。それは+1/+1の修正を受ける。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|テキスト|&gt;|&gt;|&gt;|&gt;|呪禁  &amp;br;このクリーチャーが戦場に出たとき、あなたがコントロールするマーフォーク1体を対象とする。それは+1/+1の修正を受ける。|</v>
      </c>
      <c r="B55" t="s">
        <v>165</v>
      </c>
      <c r="C55" t="s">
        <v>24</v>
      </c>
      <c r="D55" s="1" t="s">
        <v>12</v>
      </c>
      <c r="E55" t="s">
        <v>24</v>
      </c>
      <c r="F55" s="1" t="s">
        <v>4</v>
      </c>
      <c r="G55" t="s">
        <v>24</v>
      </c>
      <c r="H55" s="1" t="s">
        <v>4</v>
      </c>
      <c r="I55" t="s">
        <v>24</v>
      </c>
      <c r="J55" s="1" t="s">
        <v>4</v>
      </c>
      <c r="K55" t="s">
        <v>24</v>
      </c>
      <c r="L55" s="1" t="s">
        <v>4</v>
      </c>
      <c r="M55" t="s">
        <v>24</v>
      </c>
      <c r="N55" t="str">
        <f t="shared" ref="N55" si="42">IF(R54=0,"",R54)</f>
        <v>呪禁  &amp;br;このクリーチャーが戦場に出たとき、あなたがコントロールするマーフォーク1体を対象とする。それは+1/+1の修正を受ける。</v>
      </c>
      <c r="O55" t="s">
        <v>24</v>
      </c>
      <c r="Q55" s="4" t="s">
        <v>40</v>
      </c>
      <c r="R55" s="12" t="str">
        <f>INDEX(AZ:AZ,W50+1)</f>
        <v>When this creature enters the battlefield, target Merfolk you control gets +1/+1.</v>
      </c>
      <c r="S55" s="6" t="s">
        <v>342</v>
      </c>
      <c r="T55" s="12" t="str">
        <f>IF(X55="","",X55&amp;IF(Y55="",""," "&amp;Y55)&amp;IF(Z55="",""," "&amp;Z55)&amp;IF(AA55="",""," "&amp;AA55))</f>
        <v xml:space="preserve">Hexproof  </v>
      </c>
      <c r="U55" s="16"/>
      <c r="V55" s="17"/>
      <c r="W55" s="10" t="s">
        <v>342</v>
      </c>
      <c r="X55" s="6" t="str">
        <f>IF(ISERROR(IF(LEN(X54)&gt;1,X54,VLOOKUP(X53,$AC:$AD,2,FALSE))),"",IF(LEN(X54)&gt;1,X54,VLOOKUP(X53,$AC:$AD,2,FALSE)))</f>
        <v>Hexproof</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|英テキスト|&gt;|&gt;|&gt;|&gt;|Hexproof  &amp;br;When this creature enters the battlefield, target Merfolk you control gets +1/+1.|</v>
      </c>
      <c r="B56" t="s">
        <v>165</v>
      </c>
      <c r="C56" t="s">
        <v>24</v>
      </c>
      <c r="D56" s="1" t="s">
        <v>26</v>
      </c>
      <c r="E56" t="s">
        <v>24</v>
      </c>
      <c r="F56" s="1" t="s">
        <v>4</v>
      </c>
      <c r="G56" t="s">
        <v>24</v>
      </c>
      <c r="H56" s="1" t="s">
        <v>4</v>
      </c>
      <c r="I56" t="s">
        <v>24</v>
      </c>
      <c r="J56" s="1" t="s">
        <v>4</v>
      </c>
      <c r="K56" t="s">
        <v>24</v>
      </c>
      <c r="L56" s="1" t="s">
        <v>4</v>
      </c>
      <c r="M56" t="s">
        <v>24</v>
      </c>
      <c r="N56" t="str">
        <f>IF(T55="","",T55&amp;"&amp;br;")&amp;IF(R55=0,"",R55)</f>
        <v>Hexproof  &amp;br;When this creature enters the battlefield, target Merfolk you control gets +1/+1.</v>
      </c>
      <c r="O56" t="s">
        <v>24</v>
      </c>
      <c r="Q56" s="6" t="s">
        <v>41</v>
      </c>
      <c r="R56" s="12" t="str">
        <f>IF(INDEX(AS:AS,W50+1)="",0,INDEX(AS:AS,W50+1)&amp;"/"&amp;INDEX(AT:AT,W50+1))</f>
        <v>2/2</v>
      </c>
      <c r="S56" s="16"/>
      <c r="T56" s="16"/>
      <c r="U56" s="16"/>
      <c r="V56" s="17"/>
      <c r="W56" s="10"/>
      <c r="X56" s="6"/>
      <c r="Y56" s="5"/>
      <c r="Z56" s="5"/>
      <c r="AA56" s="30"/>
      <c r="BA56" s="31" t="s">
        <v>165</v>
      </c>
      <c r="BB56">
        <v>55</v>
      </c>
      <c r="BC56" t="s">
        <v>619</v>
      </c>
      <c r="BD56" t="s">
        <v>30</v>
      </c>
      <c r="BE56" t="s">
        <v>438</v>
      </c>
    </row>
    <row r="57" spans="1:57" x14ac:dyDescent="0.15">
      <c r="A57" t="str">
        <f t="shared" si="0"/>
        <v>|PT|&gt;|2/2|シールド数|&gt;||</v>
      </c>
      <c r="B57" t="s">
        <v>165</v>
      </c>
      <c r="C57" t="s">
        <v>24</v>
      </c>
      <c r="D57" t="s">
        <v>13</v>
      </c>
      <c r="E57" t="s">
        <v>24</v>
      </c>
      <c r="F57" t="s">
        <v>4</v>
      </c>
      <c r="G57" t="s">
        <v>24</v>
      </c>
      <c r="H57" t="str">
        <f t="shared" ref="H57" si="43">IF(R56=0,"",R56)</f>
        <v>2/2</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*ジャングルの探査者/Jungle Delver</v>
      </c>
      <c r="B66" t="s">
        <v>165</v>
      </c>
      <c r="C66" t="str">
        <f t="shared" ref="C66" si="45">"*"&amp;R66&amp;"/"&amp;T66</f>
        <v>*ジャングルの探査者/Jungle Delver</v>
      </c>
      <c r="Q66" s="6" t="s">
        <v>34</v>
      </c>
      <c r="R66" s="12" t="str">
        <f>INDEX(AI:AI,W65+1)</f>
        <v>ジャングルの探査者</v>
      </c>
      <c r="S66" s="16" t="s">
        <v>35</v>
      </c>
      <c r="T66" s="12" t="str">
        <f>INDEX(AJ:AJ,W65+1)</f>
        <v>Jungle Delver</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緑</v>
      </c>
      <c r="S67" s="18" t="s">
        <v>46</v>
      </c>
      <c r="T67" s="12" t="str">
        <f>INDEX(AG:AG,W65+1)</f>
        <v>コモン</v>
      </c>
      <c r="U67" s="18" t="s">
        <v>36</v>
      </c>
      <c r="V67" s="12">
        <f>INDEX(AH:AH,W65+1)</f>
        <v>5</v>
      </c>
      <c r="W67" s="10"/>
      <c r="X67" s="12" t="str">
        <f>INDEX(AO:AO,W65+1)</f>
        <v>ジェム1個を起動する：このクリーチャーは+1/+1の修正を受ける。</v>
      </c>
      <c r="Y67" s="5"/>
      <c r="Z67" s="5"/>
      <c r="AA67" s="30"/>
      <c r="BA67" s="31" t="s">
        <v>165</v>
      </c>
      <c r="BB67">
        <v>66</v>
      </c>
      <c r="BC67" t="s">
        <v>630</v>
      </c>
      <c r="BD67" t="s">
        <v>30</v>
      </c>
      <c r="BE67" t="s">
        <v>448</v>
      </c>
    </row>
    <row r="68" spans="1:57" x14ac:dyDescent="0.15">
      <c r="A68" t="str">
        <f t="shared" si="0"/>
        <v>|色|緑|レアリティ|コモン|マナコスト|5|</v>
      </c>
      <c r="B68" t="s">
        <v>165</v>
      </c>
      <c r="C68" t="s">
        <v>24</v>
      </c>
      <c r="D68" s="1" t="s">
        <v>5</v>
      </c>
      <c r="E68" t="s">
        <v>24</v>
      </c>
      <c r="F68" t="str">
        <f t="shared" ref="F68:F69" si="52">IF(R67=0,"",R67)</f>
        <v>緑</v>
      </c>
      <c r="G68" t="s">
        <v>24</v>
      </c>
      <c r="H68" s="1" t="s">
        <v>6</v>
      </c>
      <c r="I68" t="s">
        <v>24</v>
      </c>
      <c r="J68" t="str">
        <f t="shared" ref="J68:J69" si="53">IF(T67=0,"",T67)</f>
        <v>コモン</v>
      </c>
      <c r="K68" t="s">
        <v>24</v>
      </c>
      <c r="L68" s="1" t="s">
        <v>8</v>
      </c>
      <c r="M68" t="s">
        <v>24</v>
      </c>
      <c r="N68">
        <f t="shared" ref="N68:N69" si="54">IF(V67=0,"",V67)</f>
        <v>5</v>
      </c>
      <c r="O68" t="s">
        <v>24</v>
      </c>
      <c r="Q68" s="6" t="s">
        <v>37</v>
      </c>
      <c r="R68" s="12" t="str">
        <f>INDEX(AK:AK,W65+1)</f>
        <v>クリーチャー</v>
      </c>
      <c r="S68" s="18" t="s">
        <v>38</v>
      </c>
      <c r="T68" s="12" t="str">
        <f>INDEX(AL:AL,W65+1)</f>
        <v>マーフォーク</v>
      </c>
      <c r="U68" s="12" t="str">
        <f>INDEX(AM:AM,W65+1)</f>
        <v>戦士</v>
      </c>
      <c r="V68" s="12">
        <f>INDEX(AN:AN,W65+1)</f>
        <v>0</v>
      </c>
      <c r="W68" s="10"/>
      <c r="X68" s="12" t="str">
        <f>INDEX(AU:AU,W65+1)</f>
        <v>ジェ</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|種別|クリーチャー|サブタイプ|マーフォーク|戦士||</v>
      </c>
      <c r="B69" t="s">
        <v>165</v>
      </c>
      <c r="C69" t="s">
        <v>24</v>
      </c>
      <c r="D69" s="1" t="s">
        <v>9</v>
      </c>
      <c r="E69" t="s">
        <v>24</v>
      </c>
      <c r="F69" t="str">
        <f t="shared" si="52"/>
        <v>クリーチャー</v>
      </c>
      <c r="G69" t="s">
        <v>24</v>
      </c>
      <c r="H69" s="1" t="s">
        <v>11</v>
      </c>
      <c r="I69" t="s">
        <v>24</v>
      </c>
      <c r="J69" t="str">
        <f t="shared" si="53"/>
        <v>マーフォーク</v>
      </c>
      <c r="K69" t="s">
        <v>24</v>
      </c>
      <c r="L69" t="str">
        <f t="shared" ref="L69" si="55">IF(U68=0,"",U68)</f>
        <v>戦士</v>
      </c>
      <c r="M69" t="s">
        <v>24</v>
      </c>
      <c r="N69" t="str">
        <f t="shared" si="54"/>
        <v/>
      </c>
      <c r="O69" t="s">
        <v>24</v>
      </c>
      <c r="Q69" s="6" t="s">
        <v>39</v>
      </c>
      <c r="R69" s="12" t="str">
        <f>INDEX(AY:AY,W65+1)</f>
        <v>ジェム1個を起動する：このクリーチャーは+1/+1の修正を受ける。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|テキスト|&gt;|&gt;|&gt;|&gt;|ジェム1個を起動する：このクリーチャーは+1/+1の修正を受ける。|</v>
      </c>
      <c r="B70" t="s">
        <v>165</v>
      </c>
      <c r="C70" t="s">
        <v>24</v>
      </c>
      <c r="D70" s="1" t="s">
        <v>12</v>
      </c>
      <c r="E70" t="s">
        <v>24</v>
      </c>
      <c r="F70" s="1" t="s">
        <v>4</v>
      </c>
      <c r="G70" t="s">
        <v>24</v>
      </c>
      <c r="H70" s="1" t="s">
        <v>4</v>
      </c>
      <c r="I70" t="s">
        <v>24</v>
      </c>
      <c r="J70" s="1" t="s">
        <v>4</v>
      </c>
      <c r="K70" t="s">
        <v>24</v>
      </c>
      <c r="L70" s="1" t="s">
        <v>4</v>
      </c>
      <c r="M70" t="s">
        <v>24</v>
      </c>
      <c r="N70" t="str">
        <f t="shared" ref="N70" si="56">IF(R69=0,"",R69)</f>
        <v>ジェム1個を起動する：このクリーチャーは+1/+1の修正を受ける。</v>
      </c>
      <c r="O70" t="s">
        <v>24</v>
      </c>
      <c r="Q70" s="4" t="s">
        <v>40</v>
      </c>
      <c r="R70" s="12" t="str">
        <f>INDEX(AZ:AZ,W65+1)</f>
        <v>Activate 1: This creature gets +1/+1.</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|英テキスト|&gt;|&gt;|&gt;|&gt;|Activate 1: This creature gets +1/+1.|</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Activate 1: This creature gets +1/+1.</v>
      </c>
      <c r="O71" t="s">
        <v>24</v>
      </c>
      <c r="Q71" s="6" t="s">
        <v>41</v>
      </c>
      <c r="R71" s="12" t="str">
        <f>IF(INDEX(AS:AS,W65+1)="",0,INDEX(AS:AS,W65+1)&amp;"/"&amp;INDEX(AT:AT,W65+1))</f>
        <v>1/1</v>
      </c>
      <c r="S71" s="16"/>
      <c r="T71" s="16"/>
      <c r="U71" s="16"/>
      <c r="V71" s="17"/>
      <c r="W71" s="10"/>
      <c r="X71" s="6"/>
      <c r="Y71" s="5"/>
      <c r="Z71" s="5"/>
      <c r="AA71" s="30"/>
      <c r="BA71" s="31" t="s">
        <v>165</v>
      </c>
      <c r="BB71">
        <v>70</v>
      </c>
      <c r="BC71" t="s">
        <v>634</v>
      </c>
      <c r="BD71" t="s">
        <v>30</v>
      </c>
      <c r="BE71" t="s">
        <v>451</v>
      </c>
    </row>
    <row r="72" spans="1:57" x14ac:dyDescent="0.15">
      <c r="A72" t="str">
        <f t="shared" si="0"/>
        <v>|PT|&gt;|1/1|シールド数|&gt;||</v>
      </c>
      <c r="B72" t="s">
        <v>165</v>
      </c>
      <c r="C72" t="s">
        <v>24</v>
      </c>
      <c r="D72" t="s">
        <v>13</v>
      </c>
      <c r="E72" t="s">
        <v>24</v>
      </c>
      <c r="F72" t="s">
        <v>4</v>
      </c>
      <c r="G72" t="s">
        <v>24</v>
      </c>
      <c r="H72" t="str">
        <f t="shared" ref="H72" si="58">IF(R71=0,"",R71)</f>
        <v>1/1</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*貪欲な短剣歯/Ravenous Daggertooth</v>
      </c>
      <c r="B81" t="s">
        <v>165</v>
      </c>
      <c r="C81" t="str">
        <f t="shared" ref="C81" si="61">"*"&amp;R81&amp;"/"&amp;T81</f>
        <v>*貪欲な短剣歯/Ravenous Daggertooth</v>
      </c>
      <c r="Q81" s="6" t="s">
        <v>34</v>
      </c>
      <c r="R81" s="12" t="str">
        <f>INDEX(AI:AI,W80+1)</f>
        <v>貪欲な短剣歯</v>
      </c>
      <c r="S81" s="16" t="s">
        <v>35</v>
      </c>
      <c r="T81" s="12" t="str">
        <f>INDEX(AJ:AJ,W80+1)</f>
        <v>Ravenous Daggertooth</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緑</v>
      </c>
      <c r="S82" s="18" t="s">
        <v>46</v>
      </c>
      <c r="T82" s="12" t="str">
        <f>INDEX(AG:AG,W80+1)</f>
        <v>コモン</v>
      </c>
      <c r="U82" s="18" t="s">
        <v>36</v>
      </c>
      <c r="V82" s="12">
        <f>INDEX(AH:AH,W80+1)</f>
        <v>9</v>
      </c>
      <c r="W82" s="10"/>
      <c r="X82" s="12" t="str">
        <f>INDEX(AO:AO,W80+1)</f>
        <v>激昂：あなたは2点のライフを得る。</v>
      </c>
      <c r="Y82" s="5"/>
      <c r="Z82" s="5"/>
      <c r="AA82" s="30"/>
      <c r="BA82" s="31" t="s">
        <v>165</v>
      </c>
      <c r="BB82">
        <v>81</v>
      </c>
      <c r="BC82" t="s">
        <v>645</v>
      </c>
      <c r="BD82" t="s">
        <v>30</v>
      </c>
      <c r="BE82" t="s">
        <v>462</v>
      </c>
    </row>
    <row r="83" spans="1:57" x14ac:dyDescent="0.15">
      <c r="A83" t="str">
        <f t="shared" si="60"/>
        <v>|色|緑|レアリティ|コモン|マナコスト|9|</v>
      </c>
      <c r="B83" t="s">
        <v>165</v>
      </c>
      <c r="C83" t="s">
        <v>24</v>
      </c>
      <c r="D83" s="1" t="s">
        <v>5</v>
      </c>
      <c r="E83" t="s">
        <v>24</v>
      </c>
      <c r="F83" t="str">
        <f t="shared" ref="F83:F84" si="68">IF(R82=0,"",R82)</f>
        <v>緑</v>
      </c>
      <c r="G83" t="s">
        <v>24</v>
      </c>
      <c r="H83" s="1" t="s">
        <v>6</v>
      </c>
      <c r="I83" t="s">
        <v>24</v>
      </c>
      <c r="J83" t="str">
        <f t="shared" ref="J83:J84" si="69">IF(T82=0,"",T82)</f>
        <v>コモン</v>
      </c>
      <c r="K83" t="s">
        <v>24</v>
      </c>
      <c r="L83" s="1" t="s">
        <v>8</v>
      </c>
      <c r="M83" t="s">
        <v>24</v>
      </c>
      <c r="N83">
        <f t="shared" ref="N83:N84" si="70">IF(V82=0,"",V82)</f>
        <v>9</v>
      </c>
      <c r="O83" t="s">
        <v>24</v>
      </c>
      <c r="Q83" s="6" t="s">
        <v>37</v>
      </c>
      <c r="R83" s="12" t="str">
        <f>INDEX(AK:AK,W80+1)</f>
        <v>クリーチャー</v>
      </c>
      <c r="S83" s="18" t="s">
        <v>38</v>
      </c>
      <c r="T83" s="12" t="str">
        <f>INDEX(AL:AL,W80+1)</f>
        <v>恐竜</v>
      </c>
      <c r="U83" s="12">
        <f>INDEX(AM:AM,W80+1)</f>
        <v>0</v>
      </c>
      <c r="V83" s="12">
        <f>INDEX(AN:AN,W80+1)</f>
        <v>0</v>
      </c>
      <c r="W83" s="10"/>
      <c r="X83" s="12" t="str">
        <f>INDEX(AU:AU,W80+1)</f>
        <v>激昂</v>
      </c>
      <c r="Y83" s="12" t="str">
        <f>INDEX(AV:AV,W80+1)</f>
        <v/>
      </c>
      <c r="Z83" s="12" t="str">
        <f>INDEX(AW:AW,W80+1)</f>
        <v/>
      </c>
      <c r="AA83" s="12">
        <f>INDEX(AX:AX,W80+1)</f>
        <v>0</v>
      </c>
      <c r="BA83" s="31" t="s">
        <v>165</v>
      </c>
      <c r="BB83">
        <v>82</v>
      </c>
      <c r="BC83" t="s">
        <v>646</v>
      </c>
      <c r="BD83" t="s">
        <v>30</v>
      </c>
      <c r="BE83" t="s">
        <v>463</v>
      </c>
    </row>
    <row r="84" spans="1:57" x14ac:dyDescent="0.15">
      <c r="A84" t="str">
        <f t="shared" si="60"/>
        <v>|種別|クリーチャー|サブタイプ|恐竜|||</v>
      </c>
      <c r="B84" t="s">
        <v>165</v>
      </c>
      <c r="C84" t="s">
        <v>24</v>
      </c>
      <c r="D84" s="1" t="s">
        <v>9</v>
      </c>
      <c r="E84" t="s">
        <v>24</v>
      </c>
      <c r="F84" t="str">
        <f t="shared" si="68"/>
        <v>クリーチャー</v>
      </c>
      <c r="G84" t="s">
        <v>24</v>
      </c>
      <c r="H84" s="1" t="s">
        <v>11</v>
      </c>
      <c r="I84" t="s">
        <v>24</v>
      </c>
      <c r="J84" t="str">
        <f t="shared" si="69"/>
        <v>恐竜</v>
      </c>
      <c r="K84" t="s">
        <v>24</v>
      </c>
      <c r="L84" t="str">
        <f t="shared" ref="L84" si="71">IF(U83=0,"",U83)</f>
        <v/>
      </c>
      <c r="M84" t="s">
        <v>24</v>
      </c>
      <c r="N84" t="str">
        <f t="shared" si="70"/>
        <v/>
      </c>
      <c r="O84" t="s">
        <v>24</v>
      </c>
      <c r="Q84" s="6" t="s">
        <v>39</v>
      </c>
      <c r="R84" s="12" t="str">
        <f>INDEX(AY:AY,W80+1)</f>
        <v>激昂：あなたは2点のライフを得る。</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|テキスト|&gt;|&gt;|&gt;|&gt;|激昂：あなたは2点のライフを得る。|</v>
      </c>
      <c r="B85" t="s">
        <v>165</v>
      </c>
      <c r="C85" t="s">
        <v>24</v>
      </c>
      <c r="D85" s="1" t="s">
        <v>12</v>
      </c>
      <c r="E85" t="s">
        <v>24</v>
      </c>
      <c r="F85" s="1" t="s">
        <v>4</v>
      </c>
      <c r="G85" t="s">
        <v>24</v>
      </c>
      <c r="H85" s="1" t="s">
        <v>4</v>
      </c>
      <c r="I85" t="s">
        <v>24</v>
      </c>
      <c r="J85" s="1" t="s">
        <v>4</v>
      </c>
      <c r="K85" t="s">
        <v>24</v>
      </c>
      <c r="L85" s="1" t="s">
        <v>4</v>
      </c>
      <c r="M85" t="s">
        <v>24</v>
      </c>
      <c r="N85" t="str">
        <f t="shared" ref="N85" si="72">IF(R84=0,"",R84)</f>
        <v>激昂：あなたは2点のライフを得る。</v>
      </c>
      <c r="O85" t="s">
        <v>24</v>
      </c>
      <c r="Q85" s="4" t="s">
        <v>40</v>
      </c>
      <c r="R85" s="12" t="str">
        <f>INDEX(AZ:AZ,W80+1)</f>
        <v>Enrage: Gain 2 life.</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|英テキスト|&gt;|&gt;|&gt;|&gt;|Enrage: Gain 2 life.|</v>
      </c>
      <c r="B86" t="s">
        <v>165</v>
      </c>
      <c r="C86" t="s">
        <v>24</v>
      </c>
      <c r="D86" s="1" t="s">
        <v>26</v>
      </c>
      <c r="E86" t="s">
        <v>24</v>
      </c>
      <c r="F86" s="1" t="s">
        <v>4</v>
      </c>
      <c r="G86" t="s">
        <v>24</v>
      </c>
      <c r="H86" s="1" t="s">
        <v>4</v>
      </c>
      <c r="I86" t="s">
        <v>24</v>
      </c>
      <c r="J86" s="1" t="s">
        <v>4</v>
      </c>
      <c r="K86" t="s">
        <v>24</v>
      </c>
      <c r="L86" s="1" t="s">
        <v>4</v>
      </c>
      <c r="M86" t="s">
        <v>24</v>
      </c>
      <c r="N86" t="str">
        <f>IF(T85="","",T85&amp;"&amp;br;")&amp;IF(R85=0,"",R85)</f>
        <v>Enrage: Gain 2 life.</v>
      </c>
      <c r="O86" t="s">
        <v>24</v>
      </c>
      <c r="Q86" s="6" t="s">
        <v>41</v>
      </c>
      <c r="R86" s="12" t="str">
        <f>IF(INDEX(AS:AS,W80+1)="",0,INDEX(AS:AS,W80+1)&amp;"/"&amp;INDEX(AT:AT,W80+1))</f>
        <v>3/2</v>
      </c>
      <c r="S86" s="16"/>
      <c r="T86" s="16"/>
      <c r="U86" s="16"/>
      <c r="V86" s="17"/>
      <c r="W86" s="10"/>
      <c r="X86" s="6"/>
      <c r="Y86" s="5"/>
      <c r="Z86" s="5"/>
      <c r="AA86" s="30"/>
      <c r="BA86" s="31" t="s">
        <v>165</v>
      </c>
      <c r="BB86">
        <v>85</v>
      </c>
      <c r="BC86" t="s">
        <v>649</v>
      </c>
      <c r="BD86" t="s">
        <v>30</v>
      </c>
      <c r="BE86" t="s">
        <v>466</v>
      </c>
    </row>
    <row r="87" spans="1:57" x14ac:dyDescent="0.15">
      <c r="A87" t="str">
        <f t="shared" si="60"/>
        <v>|PT|&gt;|3/2|シールド数|&gt;||</v>
      </c>
      <c r="B87" t="s">
        <v>165</v>
      </c>
      <c r="C87" t="s">
        <v>24</v>
      </c>
      <c r="D87" t="s">
        <v>13</v>
      </c>
      <c r="E87" t="s">
        <v>24</v>
      </c>
      <c r="F87" t="s">
        <v>4</v>
      </c>
      <c r="G87" t="s">
        <v>24</v>
      </c>
      <c r="H87" t="str">
        <f t="shared" ref="H87" si="73">IF(R86=0,"",R86)</f>
        <v>3/2</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*塁壁壊し/Crash the Ramparts</v>
      </c>
      <c r="B96" t="s">
        <v>165</v>
      </c>
      <c r="C96" t="str">
        <f t="shared" ref="C96" si="75">"*"&amp;R96&amp;"/"&amp;T96</f>
        <v>*塁壁壊し/Crash the Ramparts</v>
      </c>
      <c r="Q96" s="6" t="s">
        <v>34</v>
      </c>
      <c r="R96" s="12" t="str">
        <f>INDEX(AI:AI,W95+1)</f>
        <v>塁壁壊し</v>
      </c>
      <c r="S96" s="16" t="s">
        <v>35</v>
      </c>
      <c r="T96" s="12" t="str">
        <f>INDEX(AJ:AJ,W95+1)</f>
        <v>Crash the Ramparts</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緑</v>
      </c>
      <c r="S97" s="18" t="s">
        <v>46</v>
      </c>
      <c r="T97" s="12" t="str">
        <f>INDEX(AG:AG,W95+1)</f>
        <v>コモン</v>
      </c>
      <c r="U97" s="18" t="s">
        <v>36</v>
      </c>
      <c r="V97" s="12">
        <f>INDEX(AH:AH,W95+1)</f>
        <v>4</v>
      </c>
      <c r="W97" s="10"/>
      <c r="X97" s="12" t="str">
        <f>INDEX(AO:AO,W95+1)</f>
        <v>クリーチャー1体を対象とする。ターン終了時まで、それは+3/+3の修正を受けるとともにトランプを得る。</v>
      </c>
      <c r="Y97" s="5"/>
      <c r="Z97" s="5"/>
      <c r="AA97" s="30"/>
      <c r="BA97" s="31" t="s">
        <v>165</v>
      </c>
      <c r="BB97">
        <v>96</v>
      </c>
      <c r="BC97" t="s">
        <v>660</v>
      </c>
      <c r="BD97" t="s">
        <v>30</v>
      </c>
      <c r="BE97" t="s">
        <v>475</v>
      </c>
    </row>
    <row r="98" spans="1:57" x14ac:dyDescent="0.15">
      <c r="A98" t="str">
        <f t="shared" si="60"/>
        <v>|色|緑|レアリティ|コモン|マナコスト|4|</v>
      </c>
      <c r="B98" t="s">
        <v>165</v>
      </c>
      <c r="C98" t="s">
        <v>24</v>
      </c>
      <c r="D98" s="1" t="s">
        <v>5</v>
      </c>
      <c r="E98" t="s">
        <v>24</v>
      </c>
      <c r="F98" t="str">
        <f t="shared" ref="F98:F99" si="82">IF(R97=0,"",R97)</f>
        <v>緑</v>
      </c>
      <c r="G98" t="s">
        <v>24</v>
      </c>
      <c r="H98" s="1" t="s">
        <v>6</v>
      </c>
      <c r="I98" t="s">
        <v>24</v>
      </c>
      <c r="J98" t="str">
        <f t="shared" ref="J98:J99" si="83">IF(T97=0,"",T97)</f>
        <v>コモン</v>
      </c>
      <c r="K98" t="s">
        <v>24</v>
      </c>
      <c r="L98" s="1" t="s">
        <v>8</v>
      </c>
      <c r="M98" t="s">
        <v>24</v>
      </c>
      <c r="N98">
        <f t="shared" ref="N98:N99" si="84">IF(V97=0,"",V97)</f>
        <v>4</v>
      </c>
      <c r="O98" t="s">
        <v>24</v>
      </c>
      <c r="Q98" s="6" t="s">
        <v>37</v>
      </c>
      <c r="R98" s="12" t="str">
        <f>INDEX(AK:AK,W95+1)</f>
        <v>呪文</v>
      </c>
      <c r="S98" s="18" t="s">
        <v>38</v>
      </c>
      <c r="T98" s="12">
        <f>INDEX(AL:AL,W95+1)</f>
        <v>0</v>
      </c>
      <c r="U98" s="12">
        <f>INDEX(AM:AM,W95+1)</f>
        <v>0</v>
      </c>
      <c r="V98" s="12">
        <f>INDEX(AN:AN,W95+1)</f>
        <v>0</v>
      </c>
      <c r="W98" s="10"/>
      <c r="X98" s="12" t="str">
        <f>INDEX(AU:AU,W95+1)</f>
        <v>クリ</v>
      </c>
      <c r="Y98" s="12" t="str">
        <f>INDEX(AV:AV,W95+1)</f>
        <v/>
      </c>
      <c r="Z98" s="12" t="str">
        <f>INDEX(AW:AW,W95+1)</f>
        <v/>
      </c>
      <c r="AA98" s="12">
        <f>INDEX(AX:AX,W95+1)</f>
        <v>0</v>
      </c>
      <c r="BA98" s="31" t="s">
        <v>165</v>
      </c>
      <c r="BB98">
        <v>97</v>
      </c>
      <c r="BC98" t="s">
        <v>661</v>
      </c>
      <c r="BD98" t="s">
        <v>30</v>
      </c>
      <c r="BE98" t="s">
        <v>476</v>
      </c>
    </row>
    <row r="99" spans="1:57" x14ac:dyDescent="0.15">
      <c r="A99" t="str">
        <f t="shared" si="60"/>
        <v>|種別|呪文|サブタイプ||||</v>
      </c>
      <c r="B99" t="s">
        <v>165</v>
      </c>
      <c r="C99" t="s">
        <v>24</v>
      </c>
      <c r="D99" s="1" t="s">
        <v>9</v>
      </c>
      <c r="E99" t="s">
        <v>24</v>
      </c>
      <c r="F99" t="str">
        <f t="shared" si="82"/>
        <v>呪文</v>
      </c>
      <c r="G99" t="s">
        <v>24</v>
      </c>
      <c r="H99" s="1" t="s">
        <v>11</v>
      </c>
      <c r="I99" t="s">
        <v>24</v>
      </c>
      <c r="J99" t="str">
        <f t="shared" si="83"/>
        <v/>
      </c>
      <c r="K99" t="s">
        <v>24</v>
      </c>
      <c r="L99" t="str">
        <f t="shared" ref="L99" si="85">IF(U98=0,"",U98)</f>
        <v/>
      </c>
      <c r="M99" t="s">
        <v>24</v>
      </c>
      <c r="N99" t="str">
        <f t="shared" si="84"/>
        <v/>
      </c>
      <c r="O99" t="s">
        <v>24</v>
      </c>
      <c r="Q99" s="6" t="s">
        <v>39</v>
      </c>
      <c r="R99" s="12" t="str">
        <f>INDEX(AY:AY,W95+1)</f>
        <v>クリーチャー1体を対象とする。ターン終了時まで、それは+3/+3の修正を受けるとともにトランプを得る。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|テキスト|&gt;|&gt;|&gt;|&gt;|クリーチャー1体を対象とする。ターン終了時まで、それは+3/+3の修正を受けるとともにトランプを得る。|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クリーチャー1体を対象とする。ターン終了時まで、それは+3/+3の修正を受けるとともにトランプを得る。</v>
      </c>
      <c r="O100" t="s">
        <v>24</v>
      </c>
      <c r="Q100" s="4" t="s">
        <v>40</v>
      </c>
      <c r="R100" s="12" t="str">
        <f>INDEX(AZ:AZ,W95+1)</f>
        <v>Target creature gets +3/+3 and gains Trample until end of turn.</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|英テキスト|&gt;|&gt;|&gt;|&gt;|Target creature gets +3/+3 and gains Trample until end of turn.|</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Target creature gets +3/+3 and gains Trample until end of turn.</v>
      </c>
      <c r="O101" t="s">
        <v>24</v>
      </c>
      <c r="Q101" s="6" t="s">
        <v>41</v>
      </c>
      <c r="R101" s="12">
        <f>IF(INDEX(AS:AS,W95+1)="",0,INDEX(AS:AS,W95+1)&amp;"/"&amp;INDEX(AT:AT,W95+1))</f>
        <v>0</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|PT|&gt;||シールド数|&gt;||</v>
      </c>
      <c r="B102" t="s">
        <v>165</v>
      </c>
      <c r="C102" t="s">
        <v>24</v>
      </c>
      <c r="D102" t="s">
        <v>13</v>
      </c>
      <c r="E102" t="s">
        <v>24</v>
      </c>
      <c r="F102" t="s">
        <v>4</v>
      </c>
      <c r="G102" t="s">
        <v>24</v>
      </c>
      <c r="H102" t="str">
        <f t="shared" ref="H102" si="88">IF(R101=0,"",R101)</f>
        <v/>
      </c>
      <c r="I102" t="s">
        <v>24</v>
      </c>
      <c r="J102" t="s">
        <v>14</v>
      </c>
      <c r="K102" t="s">
        <v>24</v>
      </c>
      <c r="L102" t="s">
        <v>4</v>
      </c>
      <c r="M102" t="s">
        <v>24</v>
      </c>
      <c r="N102" t="str">
        <f t="shared" ref="N102" si="89">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*創発的成長/Emergent Growth</v>
      </c>
      <c r="B111" t="s">
        <v>165</v>
      </c>
      <c r="C111" t="str">
        <f t="shared" ref="C111" si="90">"*"&amp;R111&amp;"/"&amp;T111</f>
        <v>*創発的成長/Emergent Growth</v>
      </c>
      <c r="Q111" s="6" t="s">
        <v>34</v>
      </c>
      <c r="R111" s="12" t="str">
        <f>INDEX(AI:AI,W110+1)</f>
        <v>創発的成長</v>
      </c>
      <c r="S111" s="16" t="s">
        <v>35</v>
      </c>
      <c r="T111" s="12" t="str">
        <f>INDEX(AJ:AJ,W110+1)</f>
        <v>Emergent Growth</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緑</v>
      </c>
      <c r="S112" s="18" t="s">
        <v>46</v>
      </c>
      <c r="T112" s="12" t="str">
        <f>INDEX(AG:AG,W110+1)</f>
        <v>コモン</v>
      </c>
      <c r="U112" s="18" t="s">
        <v>36</v>
      </c>
      <c r="V112" s="12">
        <f>INDEX(AH:AH,W110+1)</f>
        <v>6</v>
      </c>
      <c r="W112" s="10"/>
      <c r="X112" s="12" t="str">
        <f>INDEX(AO:AO,W110+1)</f>
        <v>クリーチャー1体を対象とする。ターン終了時まで、それは+5/+5の修正を受けるとともにバーサーカーを得る。</v>
      </c>
      <c r="Y112" s="5"/>
      <c r="Z112" s="5"/>
      <c r="AA112" s="30"/>
      <c r="BA112" s="31" t="s">
        <v>165</v>
      </c>
      <c r="BB112">
        <v>111</v>
      </c>
      <c r="BC112" t="s">
        <v>675</v>
      </c>
      <c r="BD112" t="s">
        <v>30</v>
      </c>
      <c r="BE112" t="s">
        <v>488</v>
      </c>
    </row>
    <row r="113" spans="1:57" x14ac:dyDescent="0.15">
      <c r="A113" t="str">
        <f t="shared" si="60"/>
        <v>|色|緑|レアリティ|コモン|マナコスト|6|</v>
      </c>
      <c r="B113" t="s">
        <v>165</v>
      </c>
      <c r="C113" t="s">
        <v>24</v>
      </c>
      <c r="D113" s="1" t="s">
        <v>5</v>
      </c>
      <c r="E113" t="s">
        <v>24</v>
      </c>
      <c r="F113" t="str">
        <f t="shared" ref="F113:F114" si="97">IF(R112=0,"",R112)</f>
        <v>緑</v>
      </c>
      <c r="G113" t="s">
        <v>24</v>
      </c>
      <c r="H113" s="1" t="s">
        <v>6</v>
      </c>
      <c r="I113" t="s">
        <v>24</v>
      </c>
      <c r="J113" t="str">
        <f t="shared" ref="J113:J114" si="98">IF(T112=0,"",T112)</f>
        <v>コモン</v>
      </c>
      <c r="K113" t="s">
        <v>24</v>
      </c>
      <c r="L113" s="1" t="s">
        <v>8</v>
      </c>
      <c r="M113" t="s">
        <v>24</v>
      </c>
      <c r="N113">
        <f t="shared" ref="N113:N114" si="99">IF(V112=0,"",V112)</f>
        <v>6</v>
      </c>
      <c r="O113" t="s">
        <v>24</v>
      </c>
      <c r="Q113" s="6" t="s">
        <v>37</v>
      </c>
      <c r="R113" s="12" t="str">
        <f>INDEX(AK:AK,W110+1)</f>
        <v>呪文</v>
      </c>
      <c r="S113" s="18" t="s">
        <v>38</v>
      </c>
      <c r="T113" s="12">
        <f>INDEX(AL:AL,W110+1)</f>
        <v>0</v>
      </c>
      <c r="U113" s="12">
        <f>INDEX(AM:AM,W110+1)</f>
        <v>0</v>
      </c>
      <c r="V113" s="12">
        <f>INDEX(AN:AN,W110+1)</f>
        <v>0</v>
      </c>
      <c r="W113" s="10"/>
      <c r="X113" s="12" t="str">
        <f>INDEX(AU:AU,W110+1)</f>
        <v>クリ</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|種別|呪文|サブタイプ||||</v>
      </c>
      <c r="B114" t="s">
        <v>165</v>
      </c>
      <c r="C114" t="s">
        <v>24</v>
      </c>
      <c r="D114" s="1" t="s">
        <v>9</v>
      </c>
      <c r="E114" t="s">
        <v>24</v>
      </c>
      <c r="F114" t="str">
        <f t="shared" si="97"/>
        <v>呪文</v>
      </c>
      <c r="G114" t="s">
        <v>24</v>
      </c>
      <c r="H114" s="1" t="s">
        <v>11</v>
      </c>
      <c r="I114" t="s">
        <v>24</v>
      </c>
      <c r="J114" t="str">
        <f t="shared" si="98"/>
        <v/>
      </c>
      <c r="K114" t="s">
        <v>24</v>
      </c>
      <c r="L114" t="str">
        <f t="shared" ref="L114" si="100">IF(U113=0,"",U113)</f>
        <v/>
      </c>
      <c r="M114" t="s">
        <v>24</v>
      </c>
      <c r="N114" t="str">
        <f t="shared" si="99"/>
        <v/>
      </c>
      <c r="O114" t="s">
        <v>24</v>
      </c>
      <c r="Q114" s="6" t="s">
        <v>39</v>
      </c>
      <c r="R114" s="12" t="str">
        <f>INDEX(AY:AY,W110+1)</f>
        <v>クリーチャー1体を対象とする。ターン終了時まで、それは+5/+5の修正を受けるとともにバーサーカーを得る。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|テキスト|&gt;|&gt;|&gt;|&gt;|クリーチャー1体を対象とする。ターン終了時まで、それは+5/+5の修正を受けるとともにバーサーカーを得る。|</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クリーチャー1体を対象とする。ターン終了時まで、それは+5/+5の修正を受けるとともにバーサーカーを得る。</v>
      </c>
      <c r="O115" t="s">
        <v>24</v>
      </c>
      <c r="Q115" s="4" t="s">
        <v>40</v>
      </c>
      <c r="R115" s="12" t="str">
        <f>INDEX(AZ:AZ,W110+1)</f>
        <v>Target creature gets +5/+5 and gains Berserk until end of turn.</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|英テキスト|&gt;|&gt;|&gt;|&gt;|Target creature gets +5/+5 and gains Berserk until end of turn.|</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Target creature gets +5/+5 and gains Berserk until end of turn.</v>
      </c>
      <c r="O116" t="s">
        <v>24</v>
      </c>
      <c r="Q116" s="6" t="s">
        <v>41</v>
      </c>
      <c r="R116" s="12">
        <f>IF(INDEX(AS:AS,W110+1)="",0,INDEX(AS:AS,W110+1)&amp;"/"&amp;INDEX(AT:AT,W110+1))</f>
        <v>0</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|PT|&gt;||シールド数|&gt;||</v>
      </c>
      <c r="B117" t="s">
        <v>165</v>
      </c>
      <c r="C117" t="s">
        <v>24</v>
      </c>
      <c r="D117" t="s">
        <v>13</v>
      </c>
      <c r="E117" t="s">
        <v>24</v>
      </c>
      <c r="F117" t="s">
        <v>4</v>
      </c>
      <c r="G117" t="s">
        <v>24</v>
      </c>
      <c r="H117" t="str">
        <f t="shared" ref="H117" si="103">IF(R116=0,"",R116)</f>
        <v/>
      </c>
      <c r="I117" t="s">
        <v>24</v>
      </c>
      <c r="J117" t="s">
        <v>14</v>
      </c>
      <c r="K117" t="s">
        <v>24</v>
      </c>
      <c r="L117" t="s">
        <v>4</v>
      </c>
      <c r="M117" t="s">
        <v>24</v>
      </c>
      <c r="N117" t="str">
        <f t="shared" ref="N117" si="104">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*真っ二つ/Slice in Twain</v>
      </c>
      <c r="B126" t="s">
        <v>165</v>
      </c>
      <c r="C126" t="str">
        <f t="shared" ref="C126" si="105">"*"&amp;R126&amp;"/"&amp;T126</f>
        <v>*真っ二つ/Slice in Twain</v>
      </c>
      <c r="Q126" s="6" t="s">
        <v>34</v>
      </c>
      <c r="R126" s="12" t="str">
        <f>INDEX(AI:AI,W125+1)</f>
        <v>真っ二つ</v>
      </c>
      <c r="S126" s="16" t="s">
        <v>35</v>
      </c>
      <c r="T126" s="12" t="str">
        <f>INDEX(AJ:AJ,W125+1)</f>
        <v>Slice in Twain</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緑</v>
      </c>
      <c r="S127" s="18" t="s">
        <v>46</v>
      </c>
      <c r="T127" s="12" t="str">
        <f>INDEX(AG:AG,W125+1)</f>
        <v>コモン</v>
      </c>
      <c r="U127" s="18" t="s">
        <v>36</v>
      </c>
      <c r="V127" s="12">
        <f>INDEX(AH:AH,W125+1)</f>
        <v>10</v>
      </c>
      <c r="W127" s="10"/>
      <c r="X127" s="12" t="str">
        <f>INDEX(AO:AO,W125+1)</f>
        <v>対戦相手がコントロールするサポートを1個破壊する。カードを1枚引く。</v>
      </c>
      <c r="Y127" s="5"/>
      <c r="Z127" s="5"/>
      <c r="AA127" s="30"/>
      <c r="BA127" s="31" t="s">
        <v>165</v>
      </c>
      <c r="BB127">
        <v>126</v>
      </c>
      <c r="BC127" t="s">
        <v>690</v>
      </c>
      <c r="BD127" t="s">
        <v>30</v>
      </c>
      <c r="BE127" t="s">
        <v>502</v>
      </c>
    </row>
    <row r="128" spans="1:57" x14ac:dyDescent="0.15">
      <c r="A128" t="str">
        <f>CONCATENATE(C128,D128,E128,F128,G128,H128,I128,J128,K128,L128,M128,N128,O128,P128)</f>
        <v>|色|緑|レアリティ|コモン|マナコスト|10|</v>
      </c>
      <c r="B128" t="s">
        <v>165</v>
      </c>
      <c r="C128" t="s">
        <v>24</v>
      </c>
      <c r="D128" s="1" t="s">
        <v>5</v>
      </c>
      <c r="E128" t="s">
        <v>24</v>
      </c>
      <c r="F128" t="str">
        <f t="shared" ref="F128:F129" si="112">IF(R127=0,"",R127)</f>
        <v>緑</v>
      </c>
      <c r="G128" t="s">
        <v>24</v>
      </c>
      <c r="H128" s="1" t="s">
        <v>6</v>
      </c>
      <c r="I128" t="s">
        <v>24</v>
      </c>
      <c r="J128" t="str">
        <f t="shared" ref="J128:J129" si="113">IF(T127=0,"",T127)</f>
        <v>コモン</v>
      </c>
      <c r="K128" t="s">
        <v>24</v>
      </c>
      <c r="L128" s="1" t="s">
        <v>8</v>
      </c>
      <c r="M128" t="s">
        <v>24</v>
      </c>
      <c r="N128">
        <f t="shared" ref="N128:N129" si="114">IF(V127=0,"",V127)</f>
        <v>10</v>
      </c>
      <c r="O128" t="s">
        <v>24</v>
      </c>
      <c r="Q128" s="6" t="s">
        <v>37</v>
      </c>
      <c r="R128" s="12" t="str">
        <f>INDEX(AK:AK,W125+1)</f>
        <v>呪文</v>
      </c>
      <c r="S128" s="18" t="s">
        <v>38</v>
      </c>
      <c r="T128" s="12">
        <f>INDEX(AL:AL,W125+1)</f>
        <v>0</v>
      </c>
      <c r="U128" s="12">
        <f>INDEX(AM:AM,W125+1)</f>
        <v>0</v>
      </c>
      <c r="V128" s="12">
        <f>INDEX(AN:AN,W125+1)</f>
        <v>0</v>
      </c>
      <c r="W128" s="10"/>
      <c r="X128" s="12" t="str">
        <f>INDEX(AU:AU,W125+1)</f>
        <v>対戦</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|種別|呪文|サブタイプ||||</v>
      </c>
      <c r="B129" t="s">
        <v>165</v>
      </c>
      <c r="C129" t="s">
        <v>24</v>
      </c>
      <c r="D129" s="1" t="s">
        <v>9</v>
      </c>
      <c r="E129" t="s">
        <v>24</v>
      </c>
      <c r="F129" t="str">
        <f t="shared" si="112"/>
        <v>呪文</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対戦相手がコントロールするサポートを1個破壊する。カードを1枚引く。</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|テキスト|&gt;|&gt;|&gt;|&gt;|対戦相手がコントロールするサポートを1個破壊する。カードを1枚引く。|</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対戦相手がコントロールするサポートを1個破壊する。カードを1枚引く。</v>
      </c>
      <c r="O130" t="s">
        <v>24</v>
      </c>
      <c r="Q130" s="4" t="s">
        <v>40</v>
      </c>
      <c r="R130" s="12" t="str">
        <f>INDEX(AZ:AZ,W125+1)</f>
        <v>Destroy a support controlled by your opponent. Draw a card.</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|英テキスト|&gt;|&gt;|&gt;|&gt;|Destroy a support controlled by your opponent. Draw a card.|</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Destroy a support controlled by your opponent. Draw a card.</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v>
      </c>
      <c r="B132" t="s">
        <v>165</v>
      </c>
      <c r="C132" t="s">
        <v>24</v>
      </c>
      <c r="D132" t="s">
        <v>13</v>
      </c>
      <c r="E132" t="s">
        <v>24</v>
      </c>
      <c r="F132" t="s">
        <v>4</v>
      </c>
      <c r="G132" t="s">
        <v>24</v>
      </c>
      <c r="H132" t="str">
        <f t="shared" ref="H132" si="118">IF(R131=0,"",R131)</f>
        <v/>
      </c>
      <c r="I132" t="s">
        <v>24</v>
      </c>
      <c r="J132" t="s">
        <v>14</v>
      </c>
      <c r="K132" t="s">
        <v>24</v>
      </c>
      <c r="L132" t="s">
        <v>4</v>
      </c>
      <c r="M132" t="s">
        <v>24</v>
      </c>
      <c r="N132" t="str">
        <f t="shared" ref="N132" si="119">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*新たな地平/New Horizons</v>
      </c>
      <c r="B141" t="s">
        <v>165</v>
      </c>
      <c r="C141" t="str">
        <f t="shared" ref="C141" si="121">"*"&amp;R141&amp;"/"&amp;T141</f>
        <v>*新たな地平/New Horizons</v>
      </c>
      <c r="Q141" s="6" t="s">
        <v>34</v>
      </c>
      <c r="R141" s="12" t="str">
        <f>INDEX(AI:AI,W140+1)</f>
        <v>新たな地平</v>
      </c>
      <c r="S141" s="16" t="s">
        <v>35</v>
      </c>
      <c r="T141" s="12" t="str">
        <f>INDEX(AJ:AJ,W140+1)</f>
        <v>New Horizons</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緑</v>
      </c>
      <c r="S142" s="18" t="s">
        <v>46</v>
      </c>
      <c r="T142" s="12" t="str">
        <f>INDEX(AG:AG,W140+1)</f>
        <v>コモン</v>
      </c>
      <c r="U142" s="18" t="s">
        <v>36</v>
      </c>
      <c r="V142" s="12">
        <f>INDEX(AH:AH,W140+1)</f>
        <v>13</v>
      </c>
      <c r="W142" s="10"/>
      <c r="X142" s="12" t="str">
        <f>INDEX(AO:AO,W140+1)</f>
        <v>このサポートがボード上にある間、あなたがコントロールする最初のクリーチャーは+1/+1の修正を受ける。</v>
      </c>
      <c r="Y142" s="5"/>
      <c r="Z142" s="5"/>
      <c r="AA142" s="30"/>
      <c r="BA142" s="31" t="s">
        <v>165</v>
      </c>
      <c r="BB142">
        <v>141</v>
      </c>
      <c r="BC142" t="s">
        <v>705</v>
      </c>
      <c r="BD142" t="s">
        <v>30</v>
      </c>
      <c r="BE142" t="s">
        <v>515</v>
      </c>
    </row>
    <row r="143" spans="1:57" x14ac:dyDescent="0.15">
      <c r="A143" t="str">
        <f>CONCATENATE(C143,D143,E143,F143,G143,H143,I143,J143,K143,L143,M143,N143,O143,P143)</f>
        <v>|色|緑|レアリティ|コモン|マナコスト|13|</v>
      </c>
      <c r="B143" t="s">
        <v>165</v>
      </c>
      <c r="C143" t="s">
        <v>24</v>
      </c>
      <c r="D143" s="1" t="s">
        <v>5</v>
      </c>
      <c r="E143" t="s">
        <v>24</v>
      </c>
      <c r="F143" t="str">
        <f t="shared" ref="F143:F144" si="128">IF(R142=0,"",R142)</f>
        <v>緑</v>
      </c>
      <c r="G143" t="s">
        <v>24</v>
      </c>
      <c r="H143" s="1" t="s">
        <v>6</v>
      </c>
      <c r="I143" t="s">
        <v>24</v>
      </c>
      <c r="J143" t="str">
        <f t="shared" ref="J143:J144" si="129">IF(T142=0,"",T142)</f>
        <v>コモン</v>
      </c>
      <c r="K143" t="s">
        <v>24</v>
      </c>
      <c r="L143" s="1" t="s">
        <v>8</v>
      </c>
      <c r="M143" t="s">
        <v>24</v>
      </c>
      <c r="N143">
        <f t="shared" ref="N143:N144" si="130">IF(V142=0,"",V142)</f>
        <v>13</v>
      </c>
      <c r="O143" t="s">
        <v>24</v>
      </c>
      <c r="Q143" s="6" t="s">
        <v>37</v>
      </c>
      <c r="R143" s="12" t="str">
        <f>INDEX(AK:AK,W140+1)</f>
        <v>サポート</v>
      </c>
      <c r="S143" s="18" t="s">
        <v>38</v>
      </c>
      <c r="T143" s="12" t="str">
        <f>INDEX(AL:AL,W140+1)</f>
        <v>オーラ</v>
      </c>
      <c r="U143" s="12">
        <f>INDEX(AM:AM,W140+1)</f>
        <v>0</v>
      </c>
      <c r="V143" s="12">
        <f>INDEX(AN:AN,W140+1)</f>
        <v>0</v>
      </c>
      <c r="W143" s="10"/>
      <c r="X143" s="12" t="str">
        <f>INDEX(AU:AU,W140+1)</f>
        <v>この</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|種別|サポート|サブタイプ|オーラ|||</v>
      </c>
      <c r="B144" t="s">
        <v>165</v>
      </c>
      <c r="C144" t="s">
        <v>24</v>
      </c>
      <c r="D144" s="1" t="s">
        <v>9</v>
      </c>
      <c r="E144" t="s">
        <v>24</v>
      </c>
      <c r="F144" t="str">
        <f t="shared" si="128"/>
        <v>サポート</v>
      </c>
      <c r="G144" t="s">
        <v>24</v>
      </c>
      <c r="H144" s="1" t="s">
        <v>11</v>
      </c>
      <c r="I144" t="s">
        <v>24</v>
      </c>
      <c r="J144" t="str">
        <f t="shared" si="129"/>
        <v>オーラ</v>
      </c>
      <c r="K144" t="s">
        <v>24</v>
      </c>
      <c r="L144" t="str">
        <f t="shared" ref="L144" si="131">IF(U143=0,"",U143)</f>
        <v/>
      </c>
      <c r="M144" t="s">
        <v>24</v>
      </c>
      <c r="N144" t="str">
        <f t="shared" si="130"/>
        <v/>
      </c>
      <c r="O144" t="s">
        <v>24</v>
      </c>
      <c r="Q144" s="6" t="s">
        <v>39</v>
      </c>
      <c r="R144" s="12" t="str">
        <f>INDEX(AY:AY,W140+1)</f>
        <v>このサポートがボード上にある間、あなたがコントロールする最初のクリーチャーは+1/+1の修正を受ける。&amp;br;あなたのターン開始時に、ジェム2個をあなたのプレインズウォーカーの色に変換する。</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このサポートがボード上にある間、あなたがコントロールする最初のクリーチャーは+1/+1の修正を受ける。&amp;br;あなたのターン開始時に、ジェム2個をあなたのプレインズウォーカーの色に変換する。|</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このサポートがボード上にある間、あなたがコントロールする最初のクリーチャーは+1/+1の修正を受ける。&amp;br;あなたのターン開始時に、ジェム2個をあなたのプレインズウォーカーの色に変換する。</v>
      </c>
      <c r="O145" t="s">
        <v>24</v>
      </c>
      <c r="Q145" s="4" t="s">
        <v>40</v>
      </c>
      <c r="R145" s="12" t="str">
        <f>INDEX(AZ:AZ,W140+1)</f>
        <v>While this support is on the board, the first creature you control gets +1/+1.At the beginning of your turn, convert 2 gems to your planeswalker colors.</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|英テキスト|&gt;|&gt;|&gt;|&gt;|While this support is on the board, the first creature you control gets +1/+1.At the beginning of your turn, convert 2 gems to your planeswalker colors.|</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While this support is on the board, the first creature you control gets +1/+1.At the beginning of your turn, convert 2 gems to your planeswalker colors.</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|PT|&gt;||シールド数|&gt;|3|</v>
      </c>
      <c r="B147" t="s">
        <v>165</v>
      </c>
      <c r="C147" t="s">
        <v>24</v>
      </c>
      <c r="D147" t="s">
        <v>13</v>
      </c>
      <c r="E147" t="s">
        <v>24</v>
      </c>
      <c r="F147" t="s">
        <v>4</v>
      </c>
      <c r="G147" t="s">
        <v>24</v>
      </c>
      <c r="H147" t="str">
        <f t="shared" ref="H147" si="134">IF(R146=0,"",R146)</f>
        <v/>
      </c>
      <c r="I147" t="s">
        <v>24</v>
      </c>
      <c r="J147" t="s">
        <v>14</v>
      </c>
      <c r="K147" t="s">
        <v>24</v>
      </c>
      <c r="L147" t="s">
        <v>4</v>
      </c>
      <c r="M147" t="s">
        <v>24</v>
      </c>
      <c r="N147">
        <f t="shared" ref="N147" si="135">IF(R147=0,"",R147)</f>
        <v>3</v>
      </c>
      <c r="O147" t="s">
        <v>24</v>
      </c>
      <c r="Q147" s="7" t="s">
        <v>43</v>
      </c>
      <c r="R147" s="12">
        <f>INDEX(AR:AR,W140+1)</f>
        <v>3</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*大物群れの操り手/Drover of the Mighty</v>
      </c>
      <c r="B156" t="s">
        <v>165</v>
      </c>
      <c r="C156" t="str">
        <f t="shared" ref="C156" si="137">"*"&amp;R156&amp;"/"&amp;T156</f>
        <v>*大物群れの操り手/Drover of the Mighty</v>
      </c>
      <c r="Q156" s="6" t="s">
        <v>34</v>
      </c>
      <c r="R156" s="12" t="str">
        <f>INDEX(AI:AI,W155+1)</f>
        <v>大物群れの操り手</v>
      </c>
      <c r="S156" s="16" t="s">
        <v>35</v>
      </c>
      <c r="T156" s="12" t="str">
        <f>INDEX(AJ:AJ,W155+1)</f>
        <v>Drover of the Mighty</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緑</v>
      </c>
      <c r="S157" s="18" t="s">
        <v>46</v>
      </c>
      <c r="T157" s="12" t="str">
        <f>INDEX(AG:AG,W155+1)</f>
        <v>アンコモン</v>
      </c>
      <c r="U157" s="18" t="s">
        <v>36</v>
      </c>
      <c r="V157" s="12">
        <f>INDEX(AH:AH,W155+1)</f>
        <v>11</v>
      </c>
      <c r="W157" s="10"/>
      <c r="X157" s="12" t="str">
        <f>INDEX(AO:AO,W155+1)</f>
        <v>あなたが恐竜をコントロールしている間、このクリーチャーは+2/+2の修正を受ける。</v>
      </c>
      <c r="Y157" s="5"/>
      <c r="Z157" s="5"/>
      <c r="AA157" s="30"/>
      <c r="BA157" s="31" t="s">
        <v>165</v>
      </c>
      <c r="BB157">
        <v>156</v>
      </c>
      <c r="BC157" t="s">
        <v>720</v>
      </c>
      <c r="BE157" t="s">
        <v>530</v>
      </c>
    </row>
    <row r="158" spans="1:57" x14ac:dyDescent="0.15">
      <c r="A158" t="str">
        <f>CONCATENATE(C158,D158,E158,F158,G158,H158,I158,J158,K158,L158,M158,N158,O158,P158)</f>
        <v>|色|緑|レアリティ|アンコモン|マナコスト|11|</v>
      </c>
      <c r="B158" t="s">
        <v>165</v>
      </c>
      <c r="C158" t="s">
        <v>24</v>
      </c>
      <c r="D158" s="1" t="s">
        <v>5</v>
      </c>
      <c r="E158" t="s">
        <v>24</v>
      </c>
      <c r="F158" t="str">
        <f t="shared" ref="F158:F159" si="144">IF(R157=0,"",R157)</f>
        <v>緑</v>
      </c>
      <c r="G158" t="s">
        <v>24</v>
      </c>
      <c r="H158" s="1" t="s">
        <v>6</v>
      </c>
      <c r="I158" t="s">
        <v>24</v>
      </c>
      <c r="J158" t="str">
        <f t="shared" ref="J158:J159" si="145">IF(T157=0,"",T157)</f>
        <v>アンコモン</v>
      </c>
      <c r="K158" t="s">
        <v>24</v>
      </c>
      <c r="L158" s="1" t="s">
        <v>8</v>
      </c>
      <c r="M158" t="s">
        <v>24</v>
      </c>
      <c r="N158">
        <f t="shared" ref="N158:N159" si="146">IF(V157=0,"",V157)</f>
        <v>11</v>
      </c>
      <c r="O158" t="s">
        <v>24</v>
      </c>
      <c r="Q158" s="6" t="s">
        <v>37</v>
      </c>
      <c r="R158" s="12" t="str">
        <f>INDEX(AK:AK,W155+1)</f>
        <v>クリーチャー</v>
      </c>
      <c r="S158" s="18" t="s">
        <v>38</v>
      </c>
      <c r="T158" s="12" t="str">
        <f>INDEX(AL:AL,W155+1)</f>
        <v>人間</v>
      </c>
      <c r="U158" s="12" t="str">
        <f>INDEX(AM:AM,W155+1)</f>
        <v>ドルイド</v>
      </c>
      <c r="V158" s="12">
        <f>INDEX(AN:AN,W155+1)</f>
        <v>0</v>
      </c>
      <c r="W158" s="10"/>
      <c r="X158" s="12" t="str">
        <f>INDEX(AU:AU,W155+1)</f>
        <v>あな</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|種別|クリーチャー|サブタイプ|人間|ドルイド||</v>
      </c>
      <c r="B159" t="s">
        <v>165</v>
      </c>
      <c r="C159" t="s">
        <v>24</v>
      </c>
      <c r="D159" s="1" t="s">
        <v>9</v>
      </c>
      <c r="E159" t="s">
        <v>24</v>
      </c>
      <c r="F159" t="str">
        <f t="shared" si="144"/>
        <v>クリーチャー</v>
      </c>
      <c r="G159" t="s">
        <v>24</v>
      </c>
      <c r="H159" s="1" t="s">
        <v>11</v>
      </c>
      <c r="I159" t="s">
        <v>24</v>
      </c>
      <c r="J159" t="str">
        <f t="shared" si="145"/>
        <v>人間</v>
      </c>
      <c r="K159" t="s">
        <v>24</v>
      </c>
      <c r="L159" t="str">
        <f t="shared" ref="L159" si="147">IF(U158=0,"",U158)</f>
        <v>ドルイド</v>
      </c>
      <c r="M159" t="s">
        <v>24</v>
      </c>
      <c r="N159" t="str">
        <f t="shared" si="146"/>
        <v/>
      </c>
      <c r="O159" t="s">
        <v>24</v>
      </c>
      <c r="Q159" s="6" t="s">
        <v>39</v>
      </c>
      <c r="R159" s="12" t="str">
        <f>INDEX(AY:AY,W155+1)</f>
        <v>あなたが恐竜をコントロールしている間、このクリーチャーは+2/+2の修正を受ける。&amp;br;ジェム1個を起動する：ジェム3個を緑に変換する。</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|テキスト|&gt;|&gt;|&gt;|&gt;|あなたが恐竜をコントロールしている間、このクリーチャーは+2/+2の修正を受ける。&amp;br;ジェム1個を起動する：ジェム3個を緑に変換する。|</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あなたが恐竜をコントロールしている間、このクリーチャーは+2/+2の修正を受ける。&amp;br;ジェム1個を起動する：ジェム3個を緑に変換する。</v>
      </c>
      <c r="O160" t="s">
        <v>24</v>
      </c>
      <c r="Q160" s="4" t="s">
        <v>40</v>
      </c>
      <c r="R160" s="12" t="str">
        <f>INDEX(AZ:AZ,W155+1)</f>
        <v>While you control a Dinosaur, this creature gets +2/+2.Activate 1: Convert 3 gems to green.</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|英テキスト|&gt;|&gt;|&gt;|&gt;|While you control a Dinosaur, this creature gets +2/+2.Activate 1: Convert 3 gems to green.|</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While you control a Dinosaur, this creature gets +2/+2.Activate 1: Convert 3 gems to green.</v>
      </c>
      <c r="O161" t="s">
        <v>24</v>
      </c>
      <c r="Q161" s="6" t="s">
        <v>41</v>
      </c>
      <c r="R161" s="12" t="str">
        <f>IF(INDEX(AS:AS,W155+1)="",0,INDEX(AS:AS,W155+1)&amp;"/"&amp;INDEX(AT:AT,W155+1))</f>
        <v>3/3</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|PT|&gt;|3/3|シールド数|&gt;||</v>
      </c>
      <c r="B162" t="s">
        <v>165</v>
      </c>
      <c r="C162" t="s">
        <v>24</v>
      </c>
      <c r="D162" t="s">
        <v>13</v>
      </c>
      <c r="E162" t="s">
        <v>24</v>
      </c>
      <c r="F162" t="s">
        <v>4</v>
      </c>
      <c r="G162" t="s">
        <v>24</v>
      </c>
      <c r="H162" t="str">
        <f t="shared" ref="H162" si="150">IF(R161=0,"",R161)</f>
        <v>3/3</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*イクサーリの守り手/Ixalli's Keeper</v>
      </c>
      <c r="B171" t="s">
        <v>165</v>
      </c>
      <c r="C171" t="str">
        <f t="shared" ref="C171" si="153">"*"&amp;R171&amp;"/"&amp;T171</f>
        <v>*イクサーリの守り手/Ixalli's Keeper</v>
      </c>
      <c r="Q171" s="6" t="s">
        <v>34</v>
      </c>
      <c r="R171" s="12" t="str">
        <f>INDEX(AI:AI,W170+1)</f>
        <v>イクサーリの守り手</v>
      </c>
      <c r="S171" s="16" t="s">
        <v>35</v>
      </c>
      <c r="T171" s="12" t="str">
        <f>INDEX(AJ:AJ,W170+1)</f>
        <v>Ixalli's Keeper</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緑</v>
      </c>
      <c r="S172" s="18" t="s">
        <v>46</v>
      </c>
      <c r="T172" s="12" t="str">
        <f>INDEX(AG:AG,W170+1)</f>
        <v>アンコモン</v>
      </c>
      <c r="U172" s="18" t="s">
        <v>36</v>
      </c>
      <c r="V172" s="12">
        <f>INDEX(AH:AH,W170+1)</f>
        <v>12</v>
      </c>
      <c r="W172" s="10"/>
      <c r="X172" s="12" t="str">
        <f>INDEX(AO:AO,W170+1)</f>
        <v>このクリーチャーが死亡したとき、緑ジェムが8個以上ある場合、ターン終了時まで、あなたの最初のクリーチャーは+5/+5の修正を受けるとともにトランプルを得る。</v>
      </c>
      <c r="Y172" s="5"/>
      <c r="Z172" s="5"/>
      <c r="AA172" s="30"/>
      <c r="BA172" s="31" t="s">
        <v>165</v>
      </c>
      <c r="BB172">
        <v>171</v>
      </c>
      <c r="BC172" t="s">
        <v>735</v>
      </c>
      <c r="BE172" t="s">
        <v>544</v>
      </c>
    </row>
    <row r="173" spans="1:57" x14ac:dyDescent="0.15">
      <c r="A173" t="str">
        <f>CONCATENATE(C173,D173,E173,F173,G173,H173,I173,J173,K173,L173,M173,N173,O173,P173)</f>
        <v>|色|緑|レアリティ|アンコモン|マナコスト|12|</v>
      </c>
      <c r="B173" t="s">
        <v>165</v>
      </c>
      <c r="C173" t="s">
        <v>24</v>
      </c>
      <c r="D173" s="1" t="s">
        <v>5</v>
      </c>
      <c r="E173" t="s">
        <v>24</v>
      </c>
      <c r="F173" t="str">
        <f t="shared" ref="F173:F174" si="160">IF(R172=0,"",R172)</f>
        <v>緑</v>
      </c>
      <c r="G173" t="s">
        <v>24</v>
      </c>
      <c r="H173" s="1" t="s">
        <v>6</v>
      </c>
      <c r="I173" t="s">
        <v>24</v>
      </c>
      <c r="J173" t="str">
        <f t="shared" ref="J173:J174" si="161">IF(T172=0,"",T172)</f>
        <v>アンコモン</v>
      </c>
      <c r="K173" t="s">
        <v>24</v>
      </c>
      <c r="L173" s="1" t="s">
        <v>8</v>
      </c>
      <c r="M173" t="s">
        <v>24</v>
      </c>
      <c r="N173">
        <f t="shared" ref="N173:N174" si="162">IF(V172=0,"",V172)</f>
        <v>12</v>
      </c>
      <c r="O173" t="s">
        <v>24</v>
      </c>
      <c r="Q173" s="6" t="s">
        <v>37</v>
      </c>
      <c r="R173" s="12" t="str">
        <f>INDEX(AK:AK,W170+1)</f>
        <v>クリーチャー</v>
      </c>
      <c r="S173" s="18" t="s">
        <v>38</v>
      </c>
      <c r="T173" s="12" t="str">
        <f>INDEX(AL:AL,W170+1)</f>
        <v>人間</v>
      </c>
      <c r="U173" s="12" t="str">
        <f>INDEX(AM:AM,W170+1)</f>
        <v>シャーマン</v>
      </c>
      <c r="V173" s="12">
        <f>INDEX(AN:AN,W170+1)</f>
        <v>0</v>
      </c>
      <c r="W173" s="10"/>
      <c r="X173" s="12" t="str">
        <f>INDEX(AU:AU,W170+1)</f>
        <v>この</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|種別|クリーチャー|サブタイプ|人間|シャーマン||</v>
      </c>
      <c r="B174" t="s">
        <v>165</v>
      </c>
      <c r="C174" t="s">
        <v>24</v>
      </c>
      <c r="D174" s="1" t="s">
        <v>9</v>
      </c>
      <c r="E174" t="s">
        <v>24</v>
      </c>
      <c r="F174" t="str">
        <f t="shared" si="160"/>
        <v>クリーチャー</v>
      </c>
      <c r="G174" t="s">
        <v>24</v>
      </c>
      <c r="H174" s="1" t="s">
        <v>11</v>
      </c>
      <c r="I174" t="s">
        <v>24</v>
      </c>
      <c r="J174" t="str">
        <f t="shared" si="161"/>
        <v>人間</v>
      </c>
      <c r="K174" t="s">
        <v>24</v>
      </c>
      <c r="L174" t="str">
        <f t="shared" ref="L174" si="163">IF(U173=0,"",U173)</f>
        <v>シャーマン</v>
      </c>
      <c r="M174" t="s">
        <v>24</v>
      </c>
      <c r="N174" t="str">
        <f t="shared" si="162"/>
        <v/>
      </c>
      <c r="O174" t="s">
        <v>24</v>
      </c>
      <c r="Q174" s="6" t="s">
        <v>39</v>
      </c>
      <c r="R174" s="12" t="str">
        <f>INDEX(AY:AY,W170+1)</f>
        <v>このクリーチャーが死亡したとき、緑ジェムが8個以上ある場合、ターン終了時まで、あなたの最初のクリーチャーは+5/+5の修正を受けるとともにトランプルを得る。</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|テキスト|&gt;|&gt;|&gt;|&gt;|このクリーチャーが死亡したとき、緑ジェムが8個以上ある場合、ターン終了時まで、あなたの最初のクリーチャーは+5/+5の修正を受けるとともにトランプルを得る。|</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このクリーチャーが死亡したとき、緑ジェムが8個以上ある場合、ターン終了時まで、あなたの最初のクリーチャーは+5/+5の修正を受けるとともにトランプルを得る。</v>
      </c>
      <c r="O175" t="s">
        <v>24</v>
      </c>
      <c r="Q175" s="4" t="s">
        <v>40</v>
      </c>
      <c r="R175" s="12" t="str">
        <f>INDEX(AZ:AZ,W170+1)</f>
        <v>When this creature dies, if there are 8 or more green gems, your first creature gets +5/+5 and gains trample until end of turn.</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|英テキスト|&gt;|&gt;|&gt;|&gt;|When this creature dies, if there are 8 or more green gems, your first creature gets +5/+5 and gains trample until end of turn.|</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When this creature dies, if there are 8 or more green gems, your first creature gets +5/+5 and gains trample until end of turn.</v>
      </c>
      <c r="O176" t="s">
        <v>24</v>
      </c>
      <c r="Q176" s="6" t="s">
        <v>41</v>
      </c>
      <c r="R176" s="12" t="str">
        <f>IF(INDEX(AS:AS,W170+1)="",0,INDEX(AS:AS,W170+1)&amp;"/"&amp;INDEX(AT:AT,W170+1))</f>
        <v>2/2</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|PT|&gt;|2/2|シールド数|&gt;||</v>
      </c>
      <c r="B177" t="s">
        <v>165</v>
      </c>
      <c r="C177" t="s">
        <v>24</v>
      </c>
      <c r="D177" t="s">
        <v>13</v>
      </c>
      <c r="E177" t="s">
        <v>24</v>
      </c>
      <c r="F177" t="s">
        <v>4</v>
      </c>
      <c r="G177" t="s">
        <v>24</v>
      </c>
      <c r="H177" t="str">
        <f t="shared" ref="H177" si="166">IF(R176=0,"",R176)</f>
        <v>2/2</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*クメーナの語り部/Kumena's Speaker</v>
      </c>
      <c r="B186" t="s">
        <v>165</v>
      </c>
      <c r="C186" t="str">
        <f t="shared" ref="C186" si="169">"*"&amp;R186&amp;"/"&amp;T186</f>
        <v>*クメーナの語り部/Kumena's Speaker</v>
      </c>
      <c r="Q186" s="6" t="s">
        <v>34</v>
      </c>
      <c r="R186" s="12" t="str">
        <f>INDEX(AI:AI,W185+1)</f>
        <v>クメーナの語り部</v>
      </c>
      <c r="S186" s="16" t="s">
        <v>35</v>
      </c>
      <c r="T186" s="12" t="str">
        <f>INDEX(AJ:AJ,W185+1)</f>
        <v>Kumena's Speaker</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緑</v>
      </c>
      <c r="S187" s="18" t="s">
        <v>46</v>
      </c>
      <c r="T187" s="12" t="str">
        <f>INDEX(AG:AG,W185+1)</f>
        <v>アンコモン</v>
      </c>
      <c r="U187" s="18" t="s">
        <v>36</v>
      </c>
      <c r="V187" s="12">
        <f>INDEX(AH:AH,W185+1)</f>
        <v>9</v>
      </c>
      <c r="W187" s="10"/>
      <c r="X187" s="12" t="str">
        <f>INDEX(AO:AO,W185+1)</f>
        <v>あなたが他のマーフォークか青のサポートをコントロールしている間、このクリーチャーは+1/+1の修正を受ける。</v>
      </c>
      <c r="Y187" s="5"/>
      <c r="Z187" s="5"/>
      <c r="AA187" s="30"/>
      <c r="BA187" s="31" t="s">
        <v>165</v>
      </c>
      <c r="BB187">
        <v>186</v>
      </c>
      <c r="BC187" t="s">
        <v>750</v>
      </c>
      <c r="BE187" t="s">
        <v>559</v>
      </c>
    </row>
    <row r="188" spans="1:57" x14ac:dyDescent="0.15">
      <c r="A188" t="str">
        <f>CONCATENATE(C188,D188,E188,F188,G188,H188,I188,J188,K188,L188,M188,N188,O188,P188)</f>
        <v>|色|緑|レアリティ|アンコモン|マナコスト|9|</v>
      </c>
      <c r="B188" t="s">
        <v>165</v>
      </c>
      <c r="C188" t="s">
        <v>24</v>
      </c>
      <c r="D188" s="1" t="s">
        <v>5</v>
      </c>
      <c r="E188" t="s">
        <v>24</v>
      </c>
      <c r="F188" t="str">
        <f t="shared" ref="F188:F189" si="176">IF(R187=0,"",R187)</f>
        <v>緑</v>
      </c>
      <c r="G188" t="s">
        <v>24</v>
      </c>
      <c r="H188" s="1" t="s">
        <v>6</v>
      </c>
      <c r="I188" t="s">
        <v>24</v>
      </c>
      <c r="J188" t="str">
        <f t="shared" ref="J188:J189" si="177">IF(T187=0,"",T187)</f>
        <v>アンコモン</v>
      </c>
      <c r="K188" t="s">
        <v>24</v>
      </c>
      <c r="L188" s="1" t="s">
        <v>8</v>
      </c>
      <c r="M188" t="s">
        <v>24</v>
      </c>
      <c r="N188">
        <f t="shared" ref="N188:N189" si="178">IF(V187=0,"",V187)</f>
        <v>9</v>
      </c>
      <c r="O188" t="s">
        <v>24</v>
      </c>
      <c r="Q188" s="6" t="s">
        <v>37</v>
      </c>
      <c r="R188" s="12" t="str">
        <f>INDEX(AK:AK,W185+1)</f>
        <v>クリーチャー</v>
      </c>
      <c r="S188" s="18" t="s">
        <v>38</v>
      </c>
      <c r="T188" s="12" t="str">
        <f>INDEX(AL:AL,W185+1)</f>
        <v>マーフォーク</v>
      </c>
      <c r="U188" s="12" t="str">
        <f>INDEX(AM:AM,W185+1)</f>
        <v>シャーマン</v>
      </c>
      <c r="V188" s="12">
        <f>INDEX(AN:AN,W185+1)</f>
        <v>0</v>
      </c>
      <c r="W188" s="10"/>
      <c r="X188" s="12" t="str">
        <f>INDEX(AU:AU,W185+1)</f>
        <v>あな</v>
      </c>
      <c r="Y188" s="12" t="str">
        <f>INDEX(AV:AV,W185+1)</f>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|種別|クリーチャー|サブタイプ|マーフォーク|シャーマン||</v>
      </c>
      <c r="B189" t="s">
        <v>165</v>
      </c>
      <c r="C189" t="s">
        <v>24</v>
      </c>
      <c r="D189" s="1" t="s">
        <v>9</v>
      </c>
      <c r="E189" t="s">
        <v>24</v>
      </c>
      <c r="F189" t="str">
        <f t="shared" si="176"/>
        <v>クリーチャー</v>
      </c>
      <c r="G189" t="s">
        <v>24</v>
      </c>
      <c r="H189" s="1" t="s">
        <v>11</v>
      </c>
      <c r="I189" t="s">
        <v>24</v>
      </c>
      <c r="J189" t="str">
        <f t="shared" si="177"/>
        <v>マーフォーク</v>
      </c>
      <c r="K189" t="s">
        <v>24</v>
      </c>
      <c r="L189" t="str">
        <f t="shared" ref="L189" si="179">IF(U188=0,"",U188)</f>
        <v>シャーマン</v>
      </c>
      <c r="M189" t="s">
        <v>24</v>
      </c>
      <c r="N189" t="str">
        <f t="shared" si="178"/>
        <v/>
      </c>
      <c r="O189" t="s">
        <v>24</v>
      </c>
      <c r="Q189" s="6" t="s">
        <v>39</v>
      </c>
      <c r="R189" s="12" t="str">
        <f>INDEX(AY:AY,W185+1)</f>
        <v>あなたが他のマーフォークか青のサポートをコントロールしている間、このクリーチャーは+1/+1の修正を受ける。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|テキスト|&gt;|&gt;|&gt;|&gt;|あなたが他のマーフォークか青のサポートをコントロールしている間、このクリーチャーは+1/+1の修正を受ける。|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あなたが他のマーフォークか青のサポートをコントロールしている間、このクリーチャーは+1/+1の修正を受ける。</v>
      </c>
      <c r="O190" t="s">
        <v>24</v>
      </c>
      <c r="Q190" s="4" t="s">
        <v>40</v>
      </c>
      <c r="R190" s="12" t="str">
        <f>INDEX(AZ:AZ,W185+1)</f>
        <v>While you control another Merfolk or a blue support, this creature gets +1/+1.</v>
      </c>
      <c r="S190" s="16" t="s">
        <v>51</v>
      </c>
      <c r="T190" s="12" t="str">
        <f>IF(X190="","",X190&amp;IF(Y190="",""," "&amp;Y190)&amp;IF(Z190="",""," "&amp;Z190)&amp;IF(AA190="",""," "&amp;AA190))</f>
        <v/>
      </c>
      <c r="U190" s="16"/>
      <c r="V190" s="17"/>
      <c r="W190" s="10" t="s">
        <v>342</v>
      </c>
      <c r="X190" s="6" t="str">
        <f>IF(ISERROR(IF(LEN(X189)&gt;1,X189,VLOOKUP(X188,$AC:$AD,2,FALSE))),"",IF(LEN(X189)&gt;1,X189,VLOOKUP(X188,$AC:$AD,2,FALSE)))</f>
        <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|英テキスト|&gt;|&gt;|&gt;|&gt;|While you control another Merfolk or a blue support, this creature gets +1/+1.|</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While you control another Merfolk or a blue support, this creature gets +1/+1.</v>
      </c>
      <c r="O191" t="s">
        <v>24</v>
      </c>
      <c r="Q191" s="6" t="s">
        <v>41</v>
      </c>
      <c r="R191" s="12" t="str">
        <f>IF(INDEX(AS:AS,W185+1)="",0,INDEX(AS:AS,W185+1)&amp;"/"&amp;INDEX(AT:AT,W185+1))</f>
        <v>2/2</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|PT|&gt;|2/2|シールド数|&gt;||</v>
      </c>
      <c r="B192" t="s">
        <v>165</v>
      </c>
      <c r="C192" t="s">
        <v>24</v>
      </c>
      <c r="D192" t="s">
        <v>13</v>
      </c>
      <c r="E192" t="s">
        <v>24</v>
      </c>
      <c r="F192" t="s">
        <v>4</v>
      </c>
      <c r="G192" t="s">
        <v>24</v>
      </c>
      <c r="H192" t="str">
        <f t="shared" ref="H192" si="182">IF(R191=0,"",R191)</f>
        <v>2/2</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*マーフォークの枝渡り/Merfolk Branchwalker</v>
      </c>
      <c r="B201" t="s">
        <v>165</v>
      </c>
      <c r="C201" t="str">
        <f t="shared" ref="C201" si="185">"*"&amp;R201&amp;"/"&amp;T201</f>
        <v>*マーフォークの枝渡り/Merfolk Branchwalker</v>
      </c>
      <c r="Q201" s="6" t="s">
        <v>34</v>
      </c>
      <c r="R201" s="12" t="str">
        <f>INDEX(AI:AI,W200+1)</f>
        <v>マーフォークの枝渡り</v>
      </c>
      <c r="S201" s="16" t="s">
        <v>35</v>
      </c>
      <c r="T201" s="12" t="str">
        <f>INDEX(AJ:AJ,W200+1)</f>
        <v>Merfolk Branchwalker</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t="str">
        <f>INDEX(AF:AF,W200+1)</f>
        <v>緑</v>
      </c>
      <c r="S202" s="18" t="s">
        <v>46</v>
      </c>
      <c r="T202" s="12" t="str">
        <f>INDEX(AG:AG,W200+1)</f>
        <v>アンコモン</v>
      </c>
      <c r="U202" s="18" t="s">
        <v>36</v>
      </c>
      <c r="V202" s="12">
        <f>INDEX(AH:AH,W200+1)</f>
        <v>9</v>
      </c>
      <c r="W202" s="10"/>
      <c r="X202" s="12" t="str">
        <f>INDEX(AO:AO,W200+1)</f>
        <v>このクリーチャーが戦場に出たとき、これは探検1を行う。</v>
      </c>
      <c r="Y202" s="5"/>
      <c r="Z202" s="5"/>
      <c r="AA202" s="30"/>
      <c r="BA202" s="31" t="s">
        <v>165</v>
      </c>
      <c r="BB202">
        <v>201</v>
      </c>
      <c r="BC202" t="s">
        <v>765</v>
      </c>
      <c r="BE202" t="s">
        <v>775</v>
      </c>
    </row>
    <row r="203" spans="1:57" x14ac:dyDescent="0.15">
      <c r="A203" t="str">
        <f>CONCATENATE(C203,D203,E203,F203,G203,H203,I203,J203,K203,L203,M203,N203,O203,P203)</f>
        <v>|色|緑|レアリティ|アンコモン|マナコスト|9|</v>
      </c>
      <c r="B203" t="s">
        <v>165</v>
      </c>
      <c r="C203" t="s">
        <v>24</v>
      </c>
      <c r="D203" s="1" t="s">
        <v>5</v>
      </c>
      <c r="E203" t="s">
        <v>24</v>
      </c>
      <c r="F203" t="str">
        <f t="shared" ref="F203:F204" si="192">IF(R202=0,"",R202)</f>
        <v>緑</v>
      </c>
      <c r="G203" t="s">
        <v>24</v>
      </c>
      <c r="H203" s="1" t="s">
        <v>6</v>
      </c>
      <c r="I203" t="s">
        <v>24</v>
      </c>
      <c r="J203" t="str">
        <f t="shared" ref="J203:J204" si="193">IF(T202=0,"",T202)</f>
        <v>アンコモン</v>
      </c>
      <c r="K203" t="s">
        <v>24</v>
      </c>
      <c r="L203" s="1" t="s">
        <v>8</v>
      </c>
      <c r="M203" t="s">
        <v>24</v>
      </c>
      <c r="N203">
        <f t="shared" ref="N203:N204" si="194">IF(V202=0,"",V202)</f>
        <v>9</v>
      </c>
      <c r="O203" t="s">
        <v>24</v>
      </c>
      <c r="Q203" s="6" t="s">
        <v>37</v>
      </c>
      <c r="R203" s="12" t="str">
        <f>INDEX(AK:AK,W200+1)</f>
        <v>クリーチャー</v>
      </c>
      <c r="S203" s="18" t="s">
        <v>38</v>
      </c>
      <c r="T203" s="12" t="str">
        <f>INDEX(AL:AL,W200+1)</f>
        <v>マーフォーク</v>
      </c>
      <c r="U203" s="12" t="str">
        <f>INDEX(AM:AM,W200+1)</f>
        <v>スカウト</v>
      </c>
      <c r="V203" s="12">
        <f>INDEX(AN:AN,W200+1)</f>
        <v>0</v>
      </c>
      <c r="W203" s="10"/>
      <c r="X203" s="12" t="str">
        <f>INDEX(AU:AU,W200+1)</f>
        <v>この</v>
      </c>
      <c r="Y203" s="12" t="str">
        <f>INDEX(AV:AV,W200+1)</f>
        <v/>
      </c>
      <c r="Z203" s="12" t="str">
        <f>INDEX(AW:AW,W200+1)</f>
        <v/>
      </c>
      <c r="AA203" s="12">
        <f>INDEX(AX:AX,W200+1)</f>
        <v>0</v>
      </c>
      <c r="BA203" s="31" t="s">
        <v>165</v>
      </c>
      <c r="BB203">
        <v>202</v>
      </c>
    </row>
    <row r="204" spans="1:57" x14ac:dyDescent="0.15">
      <c r="A204" t="str">
        <f>CONCATENATE(C204,D204,E204,F204,G204,H204,I204,J204,K204,L204,M204,N204,O204,P204)</f>
        <v>|種別|クリーチャー|サブタイプ|マーフォーク|スカウト||</v>
      </c>
      <c r="B204" t="s">
        <v>165</v>
      </c>
      <c r="C204" t="s">
        <v>24</v>
      </c>
      <c r="D204" s="1" t="s">
        <v>9</v>
      </c>
      <c r="E204" t="s">
        <v>24</v>
      </c>
      <c r="F204" t="str">
        <f t="shared" si="192"/>
        <v>クリーチャー</v>
      </c>
      <c r="G204" t="s">
        <v>24</v>
      </c>
      <c r="H204" s="1" t="s">
        <v>11</v>
      </c>
      <c r="I204" t="s">
        <v>24</v>
      </c>
      <c r="J204" t="str">
        <f t="shared" si="193"/>
        <v>マーフォーク</v>
      </c>
      <c r="K204" t="s">
        <v>24</v>
      </c>
      <c r="L204" t="str">
        <f t="shared" ref="L204" si="195">IF(U203=0,"",U203)</f>
        <v>スカウト</v>
      </c>
      <c r="M204" t="s">
        <v>24</v>
      </c>
      <c r="N204" t="str">
        <f t="shared" si="194"/>
        <v/>
      </c>
      <c r="O204" t="s">
        <v>24</v>
      </c>
      <c r="Q204" s="6" t="s">
        <v>39</v>
      </c>
      <c r="R204" s="12" t="str">
        <f>INDEX(AY:AY,W200+1)</f>
        <v>このクリーチャーが戦場に出たとき、これは探検1を行う。</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|テキスト|&gt;|&gt;|&gt;|&gt;|このクリーチャーが戦場に出たとき、これは探検1を行う。|</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このクリーチャーが戦場に出たとき、これは探検1を行う。</v>
      </c>
      <c r="O205" t="s">
        <v>24</v>
      </c>
      <c r="Q205" s="4" t="s">
        <v>40</v>
      </c>
      <c r="R205" s="12" t="str">
        <f>INDEX(AZ:AZ,W200+1)</f>
        <v>When this creature enters the battlefield, it Explores 1.</v>
      </c>
      <c r="S205" s="16" t="s">
        <v>51</v>
      </c>
      <c r="T205" s="12" t="str">
        <f>IF(X205="","",X205&amp;IF(Y205="",""," "&amp;Y205)&amp;IF(Z205="",""," "&amp;Z205)&amp;IF(AA205="",""," "&amp;AA205))</f>
        <v/>
      </c>
      <c r="U205" s="16"/>
      <c r="V205" s="17"/>
      <c r="W205" s="10" t="s">
        <v>342</v>
      </c>
      <c r="X205" s="6" t="str">
        <f>IF(ISERROR(IF(LEN(X204)&gt;1,X204,VLOOKUP(X203,$AC:$AD,2,FALSE))),"",IF(LEN(X204)&gt;1,X204,VLOOKUP(X203,$AC:$AD,2,FALSE)))</f>
        <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|英テキスト|&gt;|&gt;|&gt;|&gt;|When this creature enters the battlefield, it Explores 1.|</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When this creature enters the battlefield, it Explores 1.</v>
      </c>
      <c r="O206" t="s">
        <v>24</v>
      </c>
      <c r="Q206" s="6" t="s">
        <v>41</v>
      </c>
      <c r="R206" s="12" t="str">
        <f>IF(INDEX(AS:AS,W200+1)="",0,INDEX(AS:AS,W200+1)&amp;"/"&amp;INDEX(AT:AT,W200+1))</f>
        <v>3/2</v>
      </c>
      <c r="S206" s="16"/>
      <c r="T206" s="16"/>
      <c r="U206" s="16"/>
      <c r="V206" s="17"/>
      <c r="W206" s="10"/>
      <c r="X206" s="6"/>
      <c r="Y206" s="5"/>
      <c r="Z206" s="5"/>
      <c r="AA206" s="30"/>
      <c r="BA206" s="31" t="s">
        <v>165</v>
      </c>
      <c r="BB206">
        <v>205</v>
      </c>
    </row>
    <row r="207" spans="1:57" x14ac:dyDescent="0.15">
      <c r="A207" t="str">
        <f>CONCATENATE(C207,D207,E207,F207,G207,H207,I207,J207,K207,L207,M207,N207,O207,P207)</f>
        <v>|PT|&gt;|3/2|シールド数|&gt;||</v>
      </c>
      <c r="B207" t="s">
        <v>165</v>
      </c>
      <c r="C207" t="s">
        <v>24</v>
      </c>
      <c r="D207" t="s">
        <v>13</v>
      </c>
      <c r="E207" t="s">
        <v>24</v>
      </c>
      <c r="F207" t="s">
        <v>4</v>
      </c>
      <c r="G207" t="s">
        <v>24</v>
      </c>
      <c r="H207" t="str">
        <f t="shared" ref="H207" si="198">IF(R206=0,"",R206)</f>
        <v>3/2</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*群棲する猛竜/Ranging Raptors</v>
      </c>
      <c r="B216" t="s">
        <v>165</v>
      </c>
      <c r="C216" t="str">
        <f t="shared" ref="C216" si="201">"*"&amp;R216&amp;"/"&amp;T216</f>
        <v>*群棲する猛竜/Ranging Raptors</v>
      </c>
      <c r="Q216" s="6" t="s">
        <v>34</v>
      </c>
      <c r="R216" s="12" t="str">
        <f>INDEX(AI:AI,W215+1)</f>
        <v>群棲する猛竜</v>
      </c>
      <c r="S216" s="16" t="s">
        <v>35</v>
      </c>
      <c r="T216" s="12" t="str">
        <f>INDEX(AJ:AJ,W215+1)</f>
        <v>Ranging Raptors</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t="str">
        <f>INDEX(AF:AF,W215+1)</f>
        <v>緑</v>
      </c>
      <c r="S217" s="18" t="s">
        <v>46</v>
      </c>
      <c r="T217" s="12" t="str">
        <f>INDEX(AG:AG,W215+1)</f>
        <v>アンコモン</v>
      </c>
      <c r="U217" s="18" t="s">
        <v>36</v>
      </c>
      <c r="V217" s="12">
        <f>INDEX(AH:AH,W215+1)</f>
        <v>10</v>
      </c>
      <c r="W217" s="10"/>
      <c r="X217" s="12" t="str">
        <f>INDEX(AO:AO,W215+1)</f>
        <v>激昂：ジェム2個をあなたのプレインズウォーカーの色に変換する。</v>
      </c>
      <c r="Y217" s="5"/>
      <c r="Z217" s="5"/>
      <c r="AA217" s="30"/>
      <c r="BA217" s="31" t="s">
        <v>165</v>
      </c>
      <c r="BB217">
        <v>216</v>
      </c>
    </row>
    <row r="218" spans="1:54" x14ac:dyDescent="0.15">
      <c r="A218" t="str">
        <f>CONCATENATE(C218,D218,E218,F218,G218,H218,I218,J218,K218,L218,M218,N218,O218,P218)</f>
        <v>|色|緑|レアリティ|アンコモン|マナコスト|10|</v>
      </c>
      <c r="B218" t="s">
        <v>165</v>
      </c>
      <c r="C218" t="s">
        <v>24</v>
      </c>
      <c r="D218" s="1" t="s">
        <v>5</v>
      </c>
      <c r="E218" t="s">
        <v>24</v>
      </c>
      <c r="F218" t="str">
        <f t="shared" ref="F218:F219" si="208">IF(R217=0,"",R217)</f>
        <v>緑</v>
      </c>
      <c r="G218" t="s">
        <v>24</v>
      </c>
      <c r="H218" s="1" t="s">
        <v>6</v>
      </c>
      <c r="I218" t="s">
        <v>24</v>
      </c>
      <c r="J218" t="str">
        <f t="shared" ref="J218:J219" si="209">IF(T217=0,"",T217)</f>
        <v>アンコモン</v>
      </c>
      <c r="K218" t="s">
        <v>24</v>
      </c>
      <c r="L218" s="1" t="s">
        <v>8</v>
      </c>
      <c r="M218" t="s">
        <v>24</v>
      </c>
      <c r="N218">
        <f t="shared" ref="N218:N219" si="210">IF(V217=0,"",V217)</f>
        <v>10</v>
      </c>
      <c r="O218" t="s">
        <v>24</v>
      </c>
      <c r="Q218" s="6" t="s">
        <v>37</v>
      </c>
      <c r="R218" s="12" t="str">
        <f>INDEX(AK:AK,W215+1)</f>
        <v>クリーチャー</v>
      </c>
      <c r="S218" s="18" t="s">
        <v>38</v>
      </c>
      <c r="T218" s="12" t="str">
        <f>INDEX(AL:AL,W215+1)</f>
        <v>恐竜</v>
      </c>
      <c r="U218" s="12">
        <f>INDEX(AM:AM,W215+1)</f>
        <v>0</v>
      </c>
      <c r="V218" s="12">
        <f>INDEX(AN:AN,W215+1)</f>
        <v>0</v>
      </c>
      <c r="W218" s="10"/>
      <c r="X218" s="12" t="str">
        <f>INDEX(AU:AU,W215+1)</f>
        <v>激昂</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|種別|クリーチャー|サブタイプ|恐竜|||</v>
      </c>
      <c r="B219" t="s">
        <v>165</v>
      </c>
      <c r="C219" t="s">
        <v>24</v>
      </c>
      <c r="D219" s="1" t="s">
        <v>9</v>
      </c>
      <c r="E219" t="s">
        <v>24</v>
      </c>
      <c r="F219" t="str">
        <f t="shared" si="208"/>
        <v>クリーチャー</v>
      </c>
      <c r="G219" t="s">
        <v>24</v>
      </c>
      <c r="H219" s="1" t="s">
        <v>11</v>
      </c>
      <c r="I219" t="s">
        <v>24</v>
      </c>
      <c r="J219" t="str">
        <f t="shared" si="209"/>
        <v>恐竜</v>
      </c>
      <c r="K219" t="s">
        <v>24</v>
      </c>
      <c r="L219" t="str">
        <f t="shared" ref="L219" si="211">IF(U218=0,"",U218)</f>
        <v/>
      </c>
      <c r="M219" t="s">
        <v>24</v>
      </c>
      <c r="N219" t="str">
        <f t="shared" si="210"/>
        <v/>
      </c>
      <c r="O219" t="s">
        <v>24</v>
      </c>
      <c r="Q219" s="6" t="s">
        <v>39</v>
      </c>
      <c r="R219" s="12" t="str">
        <f>INDEX(AY:AY,W215+1)</f>
        <v>激昂：ジェム2個をあなたのプレインズウォーカーの色に変換する。</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|テキスト|&gt;|&gt;|&gt;|&gt;|激昂：ジェム2個をあなたのプレインズウォーカーの色に変換する。|</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激昂：ジェム2個をあなたのプレインズウォーカーの色に変換する。</v>
      </c>
      <c r="O220" t="s">
        <v>24</v>
      </c>
      <c r="Q220" s="4" t="s">
        <v>40</v>
      </c>
      <c r="R220" s="12" t="str">
        <f>INDEX(AZ:AZ,W215+1)</f>
        <v>Enrage: Convert 2 gems to your planeswalker colors.</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|英テキスト|&gt;|&gt;|&gt;|&gt;|Enrage: Convert 2 gems to your planeswalker colors.|</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Enrage: Convert 2 gems to your planeswalker colors.</v>
      </c>
      <c r="O221" t="s">
        <v>24</v>
      </c>
      <c r="Q221" s="6" t="s">
        <v>41</v>
      </c>
      <c r="R221" s="12" t="str">
        <f>IF(INDEX(AS:AS,W215+1)="",0,INDEX(AS:AS,W215+1)&amp;"/"&amp;INDEX(AT:AT,W215+1))</f>
        <v>3/4</v>
      </c>
      <c r="S221" s="16"/>
      <c r="T221" s="16"/>
      <c r="U221" s="16"/>
      <c r="V221" s="17"/>
      <c r="W221" s="10"/>
      <c r="X221" s="6"/>
      <c r="Y221" s="5"/>
      <c r="Z221" s="5"/>
      <c r="AA221" s="30"/>
      <c r="BA221" s="31" t="s">
        <v>165</v>
      </c>
      <c r="BB221">
        <v>220</v>
      </c>
    </row>
    <row r="222" spans="1:54" x14ac:dyDescent="0.15">
      <c r="A222" t="str">
        <f>CONCATENATE(C222,D222,E222,F222,G222,H222,I222,J222,K222,L222,M222,N222,O222,P222)</f>
        <v>|PT|&gt;|3/4|シールド数|&gt;||</v>
      </c>
      <c r="B222" t="s">
        <v>165</v>
      </c>
      <c r="C222" t="s">
        <v>24</v>
      </c>
      <c r="D222" t="s">
        <v>13</v>
      </c>
      <c r="E222" t="s">
        <v>24</v>
      </c>
      <c r="F222" t="s">
        <v>4</v>
      </c>
      <c r="G222" t="s">
        <v>24</v>
      </c>
      <c r="H222" t="str">
        <f t="shared" ref="H222" si="214">IF(R221=0,"",R221)</f>
        <v>3/4</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*轟く棘背びれ/Thundering Spineback</v>
      </c>
      <c r="B231" t="s">
        <v>165</v>
      </c>
      <c r="C231" t="str">
        <f t="shared" ref="C231" si="217">"*"&amp;R231&amp;"/"&amp;T231</f>
        <v>*轟く棘背びれ/Thundering Spineback</v>
      </c>
      <c r="Q231" s="6" t="s">
        <v>34</v>
      </c>
      <c r="R231" s="12" t="str">
        <f>INDEX(AI:AI,W230+1)</f>
        <v>轟く棘背びれ</v>
      </c>
      <c r="S231" s="16" t="s">
        <v>35</v>
      </c>
      <c r="T231" s="12" t="str">
        <f>INDEX(AJ:AJ,W230+1)</f>
        <v>Thundering Spineback</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t="str">
        <f>INDEX(AF:AF,W230+1)</f>
        <v>緑</v>
      </c>
      <c r="S232" s="18" t="s">
        <v>46</v>
      </c>
      <c r="T232" s="12" t="str">
        <f>INDEX(AG:AG,W230+1)</f>
        <v>アンコモン</v>
      </c>
      <c r="U232" s="18" t="s">
        <v>36</v>
      </c>
      <c r="V232" s="12">
        <f>INDEX(AH:AH,W230+1)</f>
        <v>23</v>
      </c>
      <c r="W232" s="10"/>
      <c r="X232" s="12" t="str">
        <f>INDEX(AO:AO,W230+1)</f>
        <v>あなたがコントロールする他の恐竜は+1/+1の修正を受ける。</v>
      </c>
      <c r="Y232" s="5"/>
      <c r="Z232" s="5"/>
      <c r="AA232" s="30"/>
      <c r="BA232" s="31" t="s">
        <v>165</v>
      </c>
      <c r="BB232">
        <v>231</v>
      </c>
    </row>
    <row r="233" spans="1:54" x14ac:dyDescent="0.15">
      <c r="A233" t="str">
        <f>CONCATENATE(C233,D233,E233,F233,G233,H233,I233,J233,K233,L233,M233,N233,O233,P233)</f>
        <v>|色|緑|レアリティ|アンコモン|マナコスト|23|</v>
      </c>
      <c r="B233" t="s">
        <v>165</v>
      </c>
      <c r="C233" t="s">
        <v>24</v>
      </c>
      <c r="D233" s="1" t="s">
        <v>5</v>
      </c>
      <c r="E233" t="s">
        <v>24</v>
      </c>
      <c r="F233" t="str">
        <f t="shared" ref="F233:F234" si="224">IF(R232=0,"",R232)</f>
        <v>緑</v>
      </c>
      <c r="G233" t="s">
        <v>24</v>
      </c>
      <c r="H233" s="1" t="s">
        <v>6</v>
      </c>
      <c r="I233" t="s">
        <v>24</v>
      </c>
      <c r="J233" t="str">
        <f t="shared" ref="J233:J234" si="225">IF(T232=0,"",T232)</f>
        <v>アンコモン</v>
      </c>
      <c r="K233" t="s">
        <v>24</v>
      </c>
      <c r="L233" s="1" t="s">
        <v>8</v>
      </c>
      <c r="M233" t="s">
        <v>24</v>
      </c>
      <c r="N233">
        <f t="shared" ref="N233:N234" si="226">IF(V232=0,"",V232)</f>
        <v>23</v>
      </c>
      <c r="O233" t="s">
        <v>24</v>
      </c>
      <c r="Q233" s="6" t="s">
        <v>37</v>
      </c>
      <c r="R233" s="12" t="str">
        <f>INDEX(AK:AK,W230+1)</f>
        <v>クリーチャー</v>
      </c>
      <c r="S233" s="18" t="s">
        <v>38</v>
      </c>
      <c r="T233" s="12" t="str">
        <f>INDEX(AL:AL,W230+1)</f>
        <v>恐竜</v>
      </c>
      <c r="U233" s="12">
        <f>INDEX(AM:AM,W230+1)</f>
        <v>0</v>
      </c>
      <c r="V233" s="12">
        <f>INDEX(AN:AN,W230+1)</f>
        <v>0</v>
      </c>
      <c r="W233" s="10"/>
      <c r="X233" s="12" t="str">
        <f>INDEX(AU:AU,W230+1)</f>
        <v>あな</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|種別|クリーチャー|サブタイプ|恐竜|||</v>
      </c>
      <c r="B234" t="s">
        <v>165</v>
      </c>
      <c r="C234" t="s">
        <v>24</v>
      </c>
      <c r="D234" s="1" t="s">
        <v>9</v>
      </c>
      <c r="E234" t="s">
        <v>24</v>
      </c>
      <c r="F234" t="str">
        <f t="shared" si="224"/>
        <v>クリーチャー</v>
      </c>
      <c r="G234" t="s">
        <v>24</v>
      </c>
      <c r="H234" s="1" t="s">
        <v>11</v>
      </c>
      <c r="I234" t="s">
        <v>24</v>
      </c>
      <c r="J234" t="str">
        <f t="shared" si="225"/>
        <v>恐竜</v>
      </c>
      <c r="K234" t="s">
        <v>24</v>
      </c>
      <c r="L234" t="str">
        <f t="shared" ref="L234" si="227">IF(U233=0,"",U233)</f>
        <v/>
      </c>
      <c r="M234" t="s">
        <v>24</v>
      </c>
      <c r="N234" t="str">
        <f t="shared" si="226"/>
        <v/>
      </c>
      <c r="O234" t="s">
        <v>24</v>
      </c>
      <c r="Q234" s="6" t="s">
        <v>39</v>
      </c>
      <c r="R234" s="12" t="str">
        <f>INDEX(AY:AY,W230+1)</f>
        <v>あなたがコントロールする他の恐竜は+1/+1の修正を受ける。&amp;br;ジェム1個を起動する：トランプルを持つ3/3の緑の恐竜・クリーチャー・トークンを1体生成する。</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|テキスト|&gt;|&gt;|&gt;|&gt;|あなたがコントロールする他の恐竜は+1/+1の修正を受ける。&amp;br;ジェム1個を起動する：トランプルを持つ3/3の緑の恐竜・クリーチャー・トークンを1体生成する。|</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あなたがコントロールする他の恐竜は+1/+1の修正を受ける。&amp;br;ジェム1個を起動する：トランプルを持つ3/3の緑の恐竜・クリーチャー・トークンを1体生成する。</v>
      </c>
      <c r="O235" t="s">
        <v>24</v>
      </c>
      <c r="Q235" s="4" t="s">
        <v>40</v>
      </c>
      <c r="R235" s="12" t="str">
        <f>INDEX(AZ:AZ,W230+1)</f>
        <v>Other Dinosaurs you control get +1/+1.Activate 1: Creates a 3/3 Dinosaur creature token with Trample.</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|英テキスト|&gt;|&gt;|&gt;|&gt;|Other Dinosaurs you control get +1/+1.Activate 1: Creates a 3/3 Dinosaur creature token with Trample.|</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Other Dinosaurs you control get +1/+1.Activate 1: Creates a 3/3 Dinosaur creature token with Trample.</v>
      </c>
      <c r="O236" t="s">
        <v>24</v>
      </c>
      <c r="Q236" s="6" t="s">
        <v>41</v>
      </c>
      <c r="R236" s="12" t="str">
        <f>IF(INDEX(AS:AS,W230+1)="",0,INDEX(AS:AS,W230+1)&amp;"/"&amp;INDEX(AT:AT,W230+1))</f>
        <v>5/5</v>
      </c>
      <c r="S236" s="16"/>
      <c r="T236" s="16"/>
      <c r="U236" s="16"/>
      <c r="V236" s="17"/>
      <c r="W236" s="10"/>
      <c r="X236" s="6"/>
      <c r="Y236" s="5"/>
      <c r="Z236" s="5"/>
      <c r="AA236" s="30"/>
      <c r="BA236" s="31" t="s">
        <v>165</v>
      </c>
      <c r="BB236">
        <v>235</v>
      </c>
    </row>
    <row r="237" spans="1:54" x14ac:dyDescent="0.15">
      <c r="A237" t="str">
        <f>CONCATENATE(C237,D237,E237,F237,G237,H237,I237,J237,K237,L237,M237,N237,O237,P237)</f>
        <v>|PT|&gt;|5/5|シールド数|&gt;||</v>
      </c>
      <c r="B237" t="s">
        <v>165</v>
      </c>
      <c r="C237" t="s">
        <v>24</v>
      </c>
      <c r="D237" t="s">
        <v>13</v>
      </c>
      <c r="E237" t="s">
        <v>24</v>
      </c>
      <c r="F237" t="s">
        <v>4</v>
      </c>
      <c r="G237" t="s">
        <v>24</v>
      </c>
      <c r="H237" t="str">
        <f t="shared" ref="H237" si="230">IF(R236=0,"",R236)</f>
        <v>5/5</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*蔦形成師の神秘家/Vineshaper Mystic</v>
      </c>
      <c r="B246" t="s">
        <v>165</v>
      </c>
      <c r="C246" t="str">
        <f t="shared" ref="C246" si="233">"*"&amp;R246&amp;"/"&amp;T246</f>
        <v>*蔦形成師の神秘家/Vineshaper Mystic</v>
      </c>
      <c r="Q246" s="6" t="s">
        <v>34</v>
      </c>
      <c r="R246" s="12" t="str">
        <f>INDEX(AI:AI,W245+1)</f>
        <v>蔦形成師の神秘家</v>
      </c>
      <c r="S246" s="16" t="s">
        <v>35</v>
      </c>
      <c r="T246" s="12" t="str">
        <f>INDEX(AJ:AJ,W245+1)</f>
        <v>Vineshaper Mystic</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t="str">
        <f>INDEX(AF:AF,W245+1)</f>
        <v>緑</v>
      </c>
      <c r="S247" s="18" t="s">
        <v>46</v>
      </c>
      <c r="T247" s="12" t="str">
        <f>INDEX(AG:AG,W245+1)</f>
        <v>アンコモン</v>
      </c>
      <c r="U247" s="18" t="s">
        <v>36</v>
      </c>
      <c r="V247" s="12">
        <f>INDEX(AH:AH,W245+1)</f>
        <v>13</v>
      </c>
      <c r="W247" s="10"/>
      <c r="X247" s="12" t="str">
        <f>INDEX(AO:AO,W245+1)</f>
        <v>このクリーチャーが戦場に出たとき、戦場に出ているあなたがコントロールしている最初と2番目のマーフォークは+1/+1の修正を受ける。</v>
      </c>
      <c r="Y247" s="5"/>
      <c r="Z247" s="5"/>
      <c r="AA247" s="30"/>
      <c r="BA247" s="31" t="s">
        <v>165</v>
      </c>
    </row>
    <row r="248" spans="1:53" x14ac:dyDescent="0.15">
      <c r="A248" t="str">
        <f>CONCATENATE(C248,D248,E248,F248,G248,H248,I248,J248,K248,L248,M248,N248,O248,P248)</f>
        <v>|色|緑|レアリティ|アンコモン|マナコスト|13|</v>
      </c>
      <c r="B248" t="s">
        <v>165</v>
      </c>
      <c r="C248" t="s">
        <v>24</v>
      </c>
      <c r="D248" s="1" t="s">
        <v>5</v>
      </c>
      <c r="E248" t="s">
        <v>24</v>
      </c>
      <c r="F248" t="str">
        <f t="shared" ref="F248:F249" si="240">IF(R247=0,"",R247)</f>
        <v>緑</v>
      </c>
      <c r="G248" t="s">
        <v>24</v>
      </c>
      <c r="H248" s="1" t="s">
        <v>6</v>
      </c>
      <c r="I248" t="s">
        <v>24</v>
      </c>
      <c r="J248" t="str">
        <f t="shared" ref="J248:J249" si="241">IF(T247=0,"",T247)</f>
        <v>アンコモン</v>
      </c>
      <c r="K248" t="s">
        <v>24</v>
      </c>
      <c r="L248" s="1" t="s">
        <v>8</v>
      </c>
      <c r="M248" t="s">
        <v>24</v>
      </c>
      <c r="N248">
        <f t="shared" ref="N248:N249" si="242">IF(V247=0,"",V247)</f>
        <v>13</v>
      </c>
      <c r="O248" t="s">
        <v>24</v>
      </c>
      <c r="Q248" s="6" t="s">
        <v>37</v>
      </c>
      <c r="R248" s="12" t="str">
        <f>INDEX(AK:AK,W245+1)</f>
        <v>クリーチャー</v>
      </c>
      <c r="S248" s="18" t="s">
        <v>38</v>
      </c>
      <c r="T248" s="12" t="str">
        <f>INDEX(AL:AL,W245+1)</f>
        <v>マーフォーク</v>
      </c>
      <c r="U248" s="12" t="str">
        <f>INDEX(AM:AM,W245+1)</f>
        <v>シャーマン</v>
      </c>
      <c r="V248" s="12">
        <f>INDEX(AN:AN,W245+1)</f>
        <v>0</v>
      </c>
      <c r="W248" s="10"/>
      <c r="X248" s="12" t="str">
        <f>INDEX(AU:AU,W245+1)</f>
        <v>この</v>
      </c>
      <c r="Y248" s="12" t="str">
        <f>INDEX(AV:AV,W245+1)</f>
        <v/>
      </c>
      <c r="Z248" s="12" t="str">
        <f>INDEX(AW:AW,W245+1)</f>
        <v/>
      </c>
      <c r="AA248" s="12">
        <f>INDEX(AX:AX,W245+1)</f>
        <v>0</v>
      </c>
      <c r="BA248" s="31" t="s">
        <v>165</v>
      </c>
    </row>
    <row r="249" spans="1:53" x14ac:dyDescent="0.15">
      <c r="A249" t="str">
        <f>CONCATENATE(C249,D249,E249,F249,G249,H249,I249,J249,K249,L249,M249,N249,O249,P249)</f>
        <v>|種別|クリーチャー|サブタイプ|マーフォーク|シャーマン||</v>
      </c>
      <c r="B249" t="s">
        <v>165</v>
      </c>
      <c r="C249" t="s">
        <v>24</v>
      </c>
      <c r="D249" s="1" t="s">
        <v>9</v>
      </c>
      <c r="E249" t="s">
        <v>24</v>
      </c>
      <c r="F249" t="str">
        <f t="shared" si="240"/>
        <v>クリーチャー</v>
      </c>
      <c r="G249" t="s">
        <v>24</v>
      </c>
      <c r="H249" s="1" t="s">
        <v>11</v>
      </c>
      <c r="I249" t="s">
        <v>24</v>
      </c>
      <c r="J249" t="str">
        <f t="shared" si="241"/>
        <v>マーフォーク</v>
      </c>
      <c r="K249" t="s">
        <v>24</v>
      </c>
      <c r="L249" t="str">
        <f t="shared" ref="L249" si="243">IF(U248=0,"",U248)</f>
        <v>シャーマン</v>
      </c>
      <c r="M249" t="s">
        <v>24</v>
      </c>
      <c r="N249" t="str">
        <f t="shared" si="242"/>
        <v/>
      </c>
      <c r="O249" t="s">
        <v>24</v>
      </c>
      <c r="Q249" s="6" t="s">
        <v>39</v>
      </c>
      <c r="R249" s="12" t="str">
        <f>INDEX(AY:AY,W245+1)</f>
        <v>このクリーチャーが戦場に出たとき、戦場に出ているあなたがコントロールしている最初と2番目のマーフォークは+1/+1の修正を受ける。</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|テキスト|&gt;|&gt;|&gt;|&gt;|このクリーチャーが戦場に出たとき、戦場に出ているあなたがコントロールしている最初と2番目のマーフォークは+1/+1の修正を受ける。|</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このクリーチャーが戦場に出たとき、戦場に出ているあなたがコントロールしている最初と2番目のマーフォークは+1/+1の修正を受ける。</v>
      </c>
      <c r="O250" t="s">
        <v>24</v>
      </c>
      <c r="Q250" s="4" t="s">
        <v>40</v>
      </c>
      <c r="R250" s="12" t="str">
        <f>INDEX(AZ:AZ,W245+1)</f>
        <v>When this creature enters the battlefield, the first and second Merfolks on the battlefield under your control gets +1/+1.</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|英テキスト|&gt;|&gt;|&gt;|&gt;|When this creature enters the battlefield, the first and second Merfolks on the battlefield under your control gets +1/+1.|</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When this creature enters the battlefield, the first and second Merfolks on the battlefield under your control gets +1/+1.</v>
      </c>
      <c r="O251" t="s">
        <v>24</v>
      </c>
      <c r="Q251" s="6" t="s">
        <v>41</v>
      </c>
      <c r="R251" s="12" t="str">
        <f>IF(INDEX(AS:AS,W245+1)="",0,INDEX(AS:AS,W245+1)&amp;"/"&amp;INDEX(AT:AT,W245+1))</f>
        <v>2/4</v>
      </c>
      <c r="S251" s="16"/>
      <c r="T251" s="16"/>
      <c r="U251" s="16"/>
      <c r="V251" s="17"/>
      <c r="W251" s="10"/>
      <c r="X251" s="6"/>
      <c r="Y251" s="5"/>
      <c r="Z251" s="5"/>
      <c r="AA251" s="30"/>
      <c r="BA251" s="31" t="s">
        <v>165</v>
      </c>
    </row>
    <row r="252" spans="1:53" x14ac:dyDescent="0.15">
      <c r="A252" t="str">
        <f>CONCATENATE(C252,D252,E252,F252,G252,H252,I252,J252,K252,L252,M252,N252,O252,P252)</f>
        <v>|PT|&gt;|2/4|シールド数|&gt;||</v>
      </c>
      <c r="B252" t="s">
        <v>165</v>
      </c>
      <c r="C252" t="s">
        <v>24</v>
      </c>
      <c r="D252" t="s">
        <v>13</v>
      </c>
      <c r="E252" t="s">
        <v>24</v>
      </c>
      <c r="F252" t="s">
        <v>4</v>
      </c>
      <c r="G252" t="s">
        <v>24</v>
      </c>
      <c r="H252" t="str">
        <f t="shared" ref="H252" si="246">IF(R251=0,"",R251)</f>
        <v>2/4</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*川守りの恩恵/River Heralds' Boon</v>
      </c>
      <c r="B261" t="s">
        <v>165</v>
      </c>
      <c r="C261" t="str">
        <f t="shared" ref="C261" si="249">"*"&amp;R261&amp;"/"&amp;T261</f>
        <v>*川守りの恩恵/River Heralds' Boon</v>
      </c>
      <c r="Q261" s="6" t="s">
        <v>34</v>
      </c>
      <c r="R261" s="12" t="str">
        <f>INDEX(AI:AI,W260+1)</f>
        <v>川守りの恩恵</v>
      </c>
      <c r="S261" s="16" t="s">
        <v>35</v>
      </c>
      <c r="T261" s="12" t="str">
        <f>INDEX(AJ:AJ,W260+1)</f>
        <v>River Heralds' Boon</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t="str">
        <f>INDEX(AF:AF,W260+1)</f>
        <v>緑</v>
      </c>
      <c r="S262" s="18" t="s">
        <v>46</v>
      </c>
      <c r="T262" s="12" t="str">
        <f>INDEX(AG:AG,W260+1)</f>
        <v>アンコモン</v>
      </c>
      <c r="U262" s="18" t="s">
        <v>36</v>
      </c>
      <c r="V262" s="12">
        <f>INDEX(AH:AH,W260+1)</f>
        <v>5</v>
      </c>
      <c r="W262" s="10"/>
      <c r="X262" s="12" t="str">
        <f>INDEX(AO:AO,W260+1)</f>
        <v>クリーチャー1体を対象とする。それは+1/+1の修正を受ける。あなたがコントロールする最初のマーフォークは+1/+1の修正を受ける。</v>
      </c>
      <c r="Y262" s="5"/>
      <c r="Z262" s="5"/>
      <c r="AA262" s="30"/>
      <c r="BA262" s="31" t="s">
        <v>165</v>
      </c>
    </row>
    <row r="263" spans="1:53" x14ac:dyDescent="0.15">
      <c r="A263" t="str">
        <f>CONCATENATE(C263,D263,E263,F263,G263,H263,I263,J263,K263,L263,M263,N263,O263,P263)</f>
        <v>|色|緑|レアリティ|アンコモン|マナコスト|5|</v>
      </c>
      <c r="B263" t="s">
        <v>165</v>
      </c>
      <c r="C263" t="s">
        <v>24</v>
      </c>
      <c r="D263" s="1" t="s">
        <v>5</v>
      </c>
      <c r="E263" t="s">
        <v>24</v>
      </c>
      <c r="F263" t="str">
        <f t="shared" ref="F263:F264" si="256">IF(R262=0,"",R262)</f>
        <v>緑</v>
      </c>
      <c r="G263" t="s">
        <v>24</v>
      </c>
      <c r="H263" s="1" t="s">
        <v>6</v>
      </c>
      <c r="I263" t="s">
        <v>24</v>
      </c>
      <c r="J263" t="str">
        <f t="shared" ref="J263:J264" si="257">IF(T262=0,"",T262)</f>
        <v>アンコモン</v>
      </c>
      <c r="K263" t="s">
        <v>24</v>
      </c>
      <c r="L263" s="1" t="s">
        <v>8</v>
      </c>
      <c r="M263" t="s">
        <v>24</v>
      </c>
      <c r="N263">
        <f t="shared" ref="N263:N264" si="258">IF(V262=0,"",V262)</f>
        <v>5</v>
      </c>
      <c r="O263" t="s">
        <v>24</v>
      </c>
      <c r="Q263" s="6" t="s">
        <v>37</v>
      </c>
      <c r="R263" s="12" t="str">
        <f>INDEX(AK:AK,W260+1)</f>
        <v>呪文</v>
      </c>
      <c r="S263" s="18" t="s">
        <v>38</v>
      </c>
      <c r="T263" s="12">
        <f>INDEX(AL:AL,W260+1)</f>
        <v>0</v>
      </c>
      <c r="U263" s="12">
        <f>INDEX(AM:AM,W260+1)</f>
        <v>0</v>
      </c>
      <c r="V263" s="12">
        <f>INDEX(AN:AN,W260+1)</f>
        <v>0</v>
      </c>
      <c r="W263" s="10"/>
      <c r="X263" s="12" t="str">
        <f>INDEX(AU:AU,W260+1)</f>
        <v>クリ</v>
      </c>
      <c r="Y263" s="12" t="str">
        <f>INDEX(AV:AV,W260+1)</f>
        <v/>
      </c>
      <c r="Z263" s="12" t="str">
        <f>INDEX(AW:AW,W260+1)</f>
        <v/>
      </c>
      <c r="AA263" s="12">
        <f>INDEX(AX:AX,W260+1)</f>
        <v>0</v>
      </c>
      <c r="BA263" s="31" t="s">
        <v>165</v>
      </c>
    </row>
    <row r="264" spans="1:53" x14ac:dyDescent="0.15">
      <c r="A264" t="str">
        <f>CONCATENATE(C264,D264,E264,F264,G264,H264,I264,J264,K264,L264,M264,N264,O264,P264)</f>
        <v>|種別|呪文|サブタイプ||||</v>
      </c>
      <c r="B264" t="s">
        <v>165</v>
      </c>
      <c r="C264" t="s">
        <v>24</v>
      </c>
      <c r="D264" s="1" t="s">
        <v>9</v>
      </c>
      <c r="E264" t="s">
        <v>24</v>
      </c>
      <c r="F264" t="str">
        <f t="shared" si="256"/>
        <v>呪文</v>
      </c>
      <c r="G264" t="s">
        <v>24</v>
      </c>
      <c r="H264" s="1" t="s">
        <v>11</v>
      </c>
      <c r="I264" t="s">
        <v>24</v>
      </c>
      <c r="J264" t="str">
        <f t="shared" si="257"/>
        <v/>
      </c>
      <c r="K264" t="s">
        <v>24</v>
      </c>
      <c r="L264" t="str">
        <f t="shared" ref="L264" si="259">IF(U263=0,"",U263)</f>
        <v/>
      </c>
      <c r="M264" t="s">
        <v>24</v>
      </c>
      <c r="N264" t="str">
        <f t="shared" si="258"/>
        <v/>
      </c>
      <c r="O264" t="s">
        <v>24</v>
      </c>
      <c r="Q264" s="6" t="s">
        <v>39</v>
      </c>
      <c r="R264" s="12" t="str">
        <f>INDEX(AY:AY,W260+1)</f>
        <v>クリーチャー1体を対象とする。それは+1/+1の修正を受ける。あなたがコントロールする最初のマーフォークは+1/+1の修正を受ける。</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|テキスト|&gt;|&gt;|&gt;|&gt;|クリーチャー1体を対象とする。それは+1/+1の修正を受ける。あなたがコントロールする最初のマーフォークは+1/+1の修正を受ける。|</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クリーチャー1体を対象とする。それは+1/+1の修正を受ける。あなたがコントロールする最初のマーフォークは+1/+1の修正を受ける。</v>
      </c>
      <c r="O265" t="s">
        <v>24</v>
      </c>
      <c r="Q265" s="4" t="s">
        <v>40</v>
      </c>
      <c r="R265" s="12" t="str">
        <f>INDEX(AZ:AZ,W260+1)</f>
        <v>Target creature gets +1/+1. The first Merfolk you control, gets +1/+1.</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|英テキスト|&gt;|&gt;|&gt;|&gt;|Target creature gets +1/+1. The first Merfolk you control, gets +1/+1.|</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Target creature gets +1/+1. The first Merfolk you control, gets +1/+1.</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2">IF(R266=0,"",R266)</f>
        <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*凶暴な踏みつけ/Savage Stomp</v>
      </c>
      <c r="B276" t="s">
        <v>165</v>
      </c>
      <c r="C276" t="str">
        <f t="shared" ref="C276" si="265">"*"&amp;R276&amp;"/"&amp;T276</f>
        <v>*凶暴な踏みつけ/Savage Stomp</v>
      </c>
      <c r="Q276" s="6" t="s">
        <v>34</v>
      </c>
      <c r="R276" s="12" t="str">
        <f>INDEX(AI:AI,W275+1)</f>
        <v>凶暴な踏みつけ</v>
      </c>
      <c r="S276" s="16" t="s">
        <v>35</v>
      </c>
      <c r="T276" s="12" t="str">
        <f>INDEX(AJ:AJ,W275+1)</f>
        <v>Savage Stomp</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t="str">
        <f>INDEX(AF:AF,W275+1)</f>
        <v>緑</v>
      </c>
      <c r="S277" s="18" t="s">
        <v>46</v>
      </c>
      <c r="T277" s="12" t="str">
        <f>INDEX(AG:AG,W275+1)</f>
        <v>アンコモン</v>
      </c>
      <c r="U277" s="18" t="s">
        <v>36</v>
      </c>
      <c r="V277" s="12">
        <f>INDEX(AH:AH,W275+1)</f>
        <v>9</v>
      </c>
      <c r="W277" s="10"/>
      <c r="X277" s="12" t="str">
        <f>INDEX(AO:AO,W275+1)</f>
        <v>あなたが恐竜をコントロールしている間、この呪文のマナ・コストは2少なくなる。</v>
      </c>
      <c r="Y277" s="5"/>
      <c r="Z277" s="5"/>
      <c r="AA277" s="30"/>
      <c r="AC277" s="5"/>
      <c r="AD277" s="5"/>
      <c r="BA277" s="31" t="s">
        <v>165</v>
      </c>
    </row>
    <row r="278" spans="1:53" x14ac:dyDescent="0.15">
      <c r="A278" t="str">
        <f>CONCATENATE(C278,D278,E278,F278,G278,H278,I278,J278,K278,L278,M278,N278,O278,P278)</f>
        <v>|色|緑|レアリティ|アンコモン|マナコスト|9|</v>
      </c>
      <c r="B278" t="s">
        <v>165</v>
      </c>
      <c r="C278" t="s">
        <v>24</v>
      </c>
      <c r="D278" s="1" t="s">
        <v>5</v>
      </c>
      <c r="E278" t="s">
        <v>24</v>
      </c>
      <c r="F278" t="str">
        <f t="shared" ref="F278:F279" si="272">IF(R277=0,"",R277)</f>
        <v>緑</v>
      </c>
      <c r="G278" t="s">
        <v>24</v>
      </c>
      <c r="H278" s="1" t="s">
        <v>6</v>
      </c>
      <c r="I278" t="s">
        <v>24</v>
      </c>
      <c r="J278" t="str">
        <f t="shared" ref="J278:J279" si="273">IF(T277=0,"",T277)</f>
        <v>アンコモン</v>
      </c>
      <c r="K278" t="s">
        <v>24</v>
      </c>
      <c r="L278" s="1" t="s">
        <v>8</v>
      </c>
      <c r="M278" t="s">
        <v>24</v>
      </c>
      <c r="N278">
        <f t="shared" ref="N278:N279" si="274">IF(V277=0,"",V277)</f>
        <v>9</v>
      </c>
      <c r="O278" t="s">
        <v>24</v>
      </c>
      <c r="Q278" s="6" t="s">
        <v>37</v>
      </c>
      <c r="R278" s="12" t="str">
        <f>INDEX(AK:AK,W275+1)</f>
        <v>呪文</v>
      </c>
      <c r="S278" s="18" t="s">
        <v>38</v>
      </c>
      <c r="T278" s="12">
        <f>INDEX(AL:AL,W275+1)</f>
        <v>0</v>
      </c>
      <c r="U278" s="12">
        <f>INDEX(AM:AM,W275+1)</f>
        <v>0</v>
      </c>
      <c r="V278" s="12">
        <f>INDEX(AN:AN,W275+1)</f>
        <v>0</v>
      </c>
      <c r="W278" s="10"/>
      <c r="X278" s="12" t="str">
        <f>INDEX(AU:AU,W275+1)</f>
        <v>あな</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|種別|呪文|サブタイプ||||</v>
      </c>
      <c r="B279" t="s">
        <v>165</v>
      </c>
      <c r="C279" t="s">
        <v>24</v>
      </c>
      <c r="D279" s="1" t="s">
        <v>9</v>
      </c>
      <c r="E279" t="s">
        <v>24</v>
      </c>
      <c r="F279" t="str">
        <f t="shared" si="272"/>
        <v>呪文</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あなたが恐竜をコントロールしている間、この呪文のマナ・コストは2少なくなる。&amp;br;あなたがコントロールする最初のクリーチャーは+1/+1の修正を受け、それのパワーに等しい点数のダメージを対戦相手がコントロールする最初のクリーチャーに与え、その後そのクリーチャーはそれのパワーに等しい点数のダメージをあなたのそのクリーチャーに与える。</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あなたが恐竜をコントロールしている間、この呪文のマナ・コストは2少なくなる。&amp;br;あなたがコントロールする最初のクリーチャーは+1/+1の修正を受け、それのパワーに等しい点数のダメージを対戦相手がコントロールする最初のクリーチャーに与え、その後そのクリーチャーはそれのパワーに等しい点数のダメージをあなたのそのクリーチャーに与える。|</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あなたが恐竜をコントロールしている間、この呪文のマナ・コストは2少なくなる。&amp;br;あなたがコントロールする最初のクリーチャーは+1/+1の修正を受け、それのパワーに等しい点数のダメージを対戦相手がコントロールする最初のクリーチャーに与え、その後そのクリーチャーはそれのパワーに等しい点数のダメージをあなたのそのクリーチャーに与える。</v>
      </c>
      <c r="O280" t="s">
        <v>24</v>
      </c>
      <c r="Q280" s="4" t="s">
        <v>40</v>
      </c>
      <c r="R280" s="12" t="str">
        <f>INDEX(AZ:AZ,W275+1)</f>
        <v>While you control a Dinosaur, this spell costs 2 less.The first creature you control gets +1/+1 and deals damage equals to its power to the first creature your opponent controls, then that creature deals damage equal to its power to your creature.</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|英テキスト|&gt;|&gt;|&gt;|&gt;|While you control a Dinosaur, this spell costs 2 less.The first creature you control gets +1/+1 and deals damage equals to its power to the first creature your opponent controls, then that creature deals damage equal to its power to your creature.|</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While you control a Dinosaur, this spell costs 2 less.The first creature you control gets +1/+1 and deals damage equals to its power to the first creature your opponent controls, then that creature deals damage equal to its power to your creature.</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78">IF(R281=0,"",R281)</f>
        <v/>
      </c>
      <c r="I282" t="s">
        <v>24</v>
      </c>
      <c r="J282" t="s">
        <v>14</v>
      </c>
      <c r="K282" t="s">
        <v>24</v>
      </c>
      <c r="L282" t="s">
        <v>4</v>
      </c>
      <c r="M282" t="s">
        <v>24</v>
      </c>
      <c r="N282" t="str">
        <f t="shared" ref="N282" si="279">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*形成師の聖域/Shapers' Sanctuary</v>
      </c>
      <c r="B291" t="s">
        <v>165</v>
      </c>
      <c r="C291" t="str">
        <f t="shared" ref="C291" si="281">"*"&amp;R291&amp;"/"&amp;T291</f>
        <v>*形成師の聖域/Shapers' Sanctuary</v>
      </c>
      <c r="Q291" s="6" t="s">
        <v>34</v>
      </c>
      <c r="R291" s="12" t="str">
        <f>INDEX(AI:AI,W290+1)</f>
        <v>形成師の聖域</v>
      </c>
      <c r="S291" s="16" t="s">
        <v>35</v>
      </c>
      <c r="T291" s="12" t="str">
        <f>INDEX(AJ:AJ,W290+1)</f>
        <v>Shapers' Sanctuary</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t="str">
        <f>INDEX(AF:AF,W290+1)</f>
        <v>緑</v>
      </c>
      <c r="S292" s="18" t="s">
        <v>46</v>
      </c>
      <c r="T292" s="12" t="str">
        <f>INDEX(AG:AG,W290+1)</f>
        <v>アンコモン</v>
      </c>
      <c r="U292" s="18" t="s">
        <v>36</v>
      </c>
      <c r="V292" s="12">
        <f>INDEX(AH:AH,W290+1)</f>
        <v>7</v>
      </c>
      <c r="W292" s="10"/>
      <c r="X292" s="12" t="str">
        <f>INDEX(AO:AO,W290+1)</f>
        <v>このサポートが戦場に出ている間、あなたがコントロールするクリーチャーは「対戦相手がこのクリーチャーに呪文を唱えるたび、カードを1枚引き、形成師の聖域は1シールドを失う」を持つ。</v>
      </c>
      <c r="Y292" s="5"/>
      <c r="Z292" s="5"/>
      <c r="AA292" s="30"/>
      <c r="AC292" s="5"/>
      <c r="AD292" s="5"/>
      <c r="BA292" s="31" t="s">
        <v>165</v>
      </c>
    </row>
    <row r="293" spans="1:53" x14ac:dyDescent="0.15">
      <c r="A293" t="str">
        <f>CONCATENATE(C293,D293,E293,F293,G293,H293,I293,J293,K293,L293,M293,N293,O293,P293)</f>
        <v>|色|緑|レアリティ|アンコモン|マナコスト|7|</v>
      </c>
      <c r="B293" t="s">
        <v>165</v>
      </c>
      <c r="C293" t="s">
        <v>24</v>
      </c>
      <c r="D293" s="1" t="s">
        <v>5</v>
      </c>
      <c r="E293" t="s">
        <v>24</v>
      </c>
      <c r="F293" t="str">
        <f t="shared" ref="F293:F294" si="288">IF(R292=0,"",R292)</f>
        <v>緑</v>
      </c>
      <c r="G293" t="s">
        <v>24</v>
      </c>
      <c r="H293" s="1" t="s">
        <v>6</v>
      </c>
      <c r="I293" t="s">
        <v>24</v>
      </c>
      <c r="J293" t="str">
        <f t="shared" ref="J293:J294" si="289">IF(T292=0,"",T292)</f>
        <v>アンコモン</v>
      </c>
      <c r="K293" t="s">
        <v>24</v>
      </c>
      <c r="L293" s="1" t="s">
        <v>8</v>
      </c>
      <c r="M293" t="s">
        <v>24</v>
      </c>
      <c r="N293">
        <f t="shared" ref="N293:N294" si="290">IF(V292=0,"",V292)</f>
        <v>7</v>
      </c>
      <c r="O293" t="s">
        <v>24</v>
      </c>
      <c r="Q293" s="6" t="s">
        <v>37</v>
      </c>
      <c r="R293" s="12" t="str">
        <f>INDEX(AK:AK,W290+1)</f>
        <v>サポート</v>
      </c>
      <c r="S293" s="18" t="s">
        <v>38</v>
      </c>
      <c r="T293" s="12">
        <f>INDEX(AL:AL,W290+1)</f>
        <v>0</v>
      </c>
      <c r="U293" s="12">
        <f>INDEX(AM:AM,W290+1)</f>
        <v>0</v>
      </c>
      <c r="V293" s="12">
        <f>INDEX(AN:AN,W290+1)</f>
        <v>0</v>
      </c>
      <c r="W293" s="10"/>
      <c r="X293" s="12" t="str">
        <f>INDEX(AU:AU,W290+1)</f>
        <v>この</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|種別|サポート|サブタイプ||||</v>
      </c>
      <c r="B294" t="s">
        <v>165</v>
      </c>
      <c r="C294" t="s">
        <v>24</v>
      </c>
      <c r="D294" s="1" t="s">
        <v>9</v>
      </c>
      <c r="E294" t="s">
        <v>24</v>
      </c>
      <c r="F294" t="str">
        <f t="shared" si="288"/>
        <v>サポート</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このサポートが戦場に出ている間、あなたがコントロールするクリーチャーは「対戦相手がこのクリーチャーに呪文を唱えるたび、カードを1枚引き、形成師の聖域は1シールドを失う」を持つ。</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このサポートが戦場に出ている間、あなたがコントロールするクリーチャーは「対戦相手がこのクリーチャーに呪文を唱えるたび、カードを1枚引き、形成師の聖域は1シールドを失う」を持つ。|</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このサポートが戦場に出ている間、あなたがコントロールするクリーチャーは「対戦相手がこのクリーチャーに呪文を唱えるたび、カードを1枚引き、形成師の聖域は1シールドを失う」を持つ。</v>
      </c>
      <c r="O295" t="s">
        <v>24</v>
      </c>
      <c r="Q295" s="4" t="s">
        <v>40</v>
      </c>
      <c r="R295" s="12" t="str">
        <f>INDEX(AZ:AZ,W290+1)</f>
        <v>While this support is on the board, creatures you control have “Whenever an opponent casts a spell on this creature, draw a card and Shapers' Sanctuary loses 1 shield.”</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|英テキスト|&gt;|&gt;|&gt;|&gt;|While this support is on the board, creatures you control have “Whenever an opponent casts a spell on this creature, draw a card and Shapers' Sanctuary loses 1 shield.”|</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While this support is on the board, creatures you control have “Whenever an opponent casts a spell on this creature, draw a card and Shapers' Sanctuary loses 1 shield.”</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|PT|&gt;||シールド数|&gt;|4|</v>
      </c>
      <c r="B297" t="s">
        <v>165</v>
      </c>
      <c r="C297" t="s">
        <v>24</v>
      </c>
      <c r="D297" t="s">
        <v>13</v>
      </c>
      <c r="E297" t="s">
        <v>24</v>
      </c>
      <c r="F297" t="s">
        <v>4</v>
      </c>
      <c r="G297" t="s">
        <v>24</v>
      </c>
      <c r="H297" t="str">
        <f t="shared" ref="H297" si="294">IF(R296=0,"",R296)</f>
        <v/>
      </c>
      <c r="I297" t="s">
        <v>24</v>
      </c>
      <c r="J297" t="s">
        <v>14</v>
      </c>
      <c r="K297" t="s">
        <v>24</v>
      </c>
      <c r="L297" t="s">
        <v>4</v>
      </c>
      <c r="M297" t="s">
        <v>24</v>
      </c>
      <c r="N297">
        <f t="shared" ref="N297" si="295">IF(R297=0,"",R297)</f>
        <v>4</v>
      </c>
      <c r="O297" t="s">
        <v>24</v>
      </c>
      <c r="Q297" s="7" t="s">
        <v>43</v>
      </c>
      <c r="R297" s="12">
        <f>INDEX(AR:AR,W290+1)</f>
        <v>4</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*貪る死肉あさり/Deathgorge Scavenger</v>
      </c>
      <c r="B306" t="s">
        <v>165</v>
      </c>
      <c r="C306" t="str">
        <f t="shared" ref="C306" si="297">"*"&amp;R306&amp;"/"&amp;T306</f>
        <v>*貪る死肉あさり/Deathgorge Scavenger</v>
      </c>
      <c r="Q306" s="6" t="s">
        <v>34</v>
      </c>
      <c r="R306" s="12" t="str">
        <f>INDEX(AI:AI,W305+1)</f>
        <v>貪る死肉あさり</v>
      </c>
      <c r="S306" s="16" t="s">
        <v>35</v>
      </c>
      <c r="T306" s="12" t="str">
        <f>INDEX(AJ:AJ,W305+1)</f>
        <v>Deathgorge Scavenger</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t="str">
        <f>INDEX(AF:AF,W305+1)</f>
        <v>緑</v>
      </c>
      <c r="S307" s="18" t="s">
        <v>46</v>
      </c>
      <c r="T307" s="12" t="str">
        <f>INDEX(AG:AG,W305+1)</f>
        <v>レア</v>
      </c>
      <c r="U307" s="18" t="s">
        <v>36</v>
      </c>
      <c r="V307" s="12">
        <f>INDEX(AH:AH,W305+1)</f>
        <v>14</v>
      </c>
      <c r="W307" s="10"/>
      <c r="X307" s="12" t="str">
        <f>INDEX(AO:AO,W305+1)</f>
        <v>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v>
      </c>
      <c r="Y307" s="5"/>
      <c r="Z307" s="5"/>
      <c r="AA307" s="30"/>
      <c r="AC307" s="5"/>
      <c r="AD307" s="5"/>
      <c r="BA307" s="31" t="s">
        <v>165</v>
      </c>
    </row>
    <row r="308" spans="1:53" x14ac:dyDescent="0.15">
      <c r="A308" t="str">
        <f>CONCATENATE(C308,D308,E308,F308,G308,H308,I308,J308,K308,L308,M308,N308,O308,P308)</f>
        <v>|色|緑|レアリティ|レア|マナコスト|14|</v>
      </c>
      <c r="B308" t="s">
        <v>165</v>
      </c>
      <c r="C308" t="s">
        <v>24</v>
      </c>
      <c r="D308" s="1" t="s">
        <v>5</v>
      </c>
      <c r="E308" t="s">
        <v>24</v>
      </c>
      <c r="F308" t="str">
        <f t="shared" ref="F308:F309" si="304">IF(R307=0,"",R307)</f>
        <v>緑</v>
      </c>
      <c r="G308" t="s">
        <v>24</v>
      </c>
      <c r="H308" s="1" t="s">
        <v>6</v>
      </c>
      <c r="I308" t="s">
        <v>24</v>
      </c>
      <c r="J308" t="str">
        <f t="shared" ref="J308:J309" si="305">IF(T307=0,"",T307)</f>
        <v>レア</v>
      </c>
      <c r="K308" t="s">
        <v>24</v>
      </c>
      <c r="L308" s="1" t="s">
        <v>8</v>
      </c>
      <c r="M308" t="s">
        <v>24</v>
      </c>
      <c r="N308">
        <f t="shared" ref="N308:N309" si="306">IF(V307=0,"",V307)</f>
        <v>14</v>
      </c>
      <c r="O308" t="s">
        <v>24</v>
      </c>
      <c r="Q308" s="6" t="s">
        <v>37</v>
      </c>
      <c r="R308" s="12" t="str">
        <f>INDEX(AK:AK,W305+1)</f>
        <v>クリーチャー</v>
      </c>
      <c r="S308" s="18" t="s">
        <v>38</v>
      </c>
      <c r="T308" s="12" t="str">
        <f>INDEX(AL:AL,W305+1)</f>
        <v>恐竜</v>
      </c>
      <c r="U308" s="12">
        <f>INDEX(AM:AM,W305+1)</f>
        <v>0</v>
      </c>
      <c r="V308" s="12">
        <f>INDEX(AN:AN,W305+1)</f>
        <v>0</v>
      </c>
      <c r="W308" s="10"/>
      <c r="X308" s="12" t="str">
        <f>INDEX(AU:AU,W305+1)</f>
        <v>この</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|種別|クリーチャー|サブタイプ|恐竜|||</v>
      </c>
      <c r="B309" t="s">
        <v>165</v>
      </c>
      <c r="C309" t="s">
        <v>24</v>
      </c>
      <c r="D309" s="1" t="s">
        <v>9</v>
      </c>
      <c r="E309" t="s">
        <v>24</v>
      </c>
      <c r="F309" t="str">
        <f t="shared" si="304"/>
        <v>クリーチャー</v>
      </c>
      <c r="G309" t="s">
        <v>24</v>
      </c>
      <c r="H309" s="1" t="s">
        <v>11</v>
      </c>
      <c r="I309" t="s">
        <v>24</v>
      </c>
      <c r="J309" t="str">
        <f t="shared" si="305"/>
        <v>恐竜</v>
      </c>
      <c r="K309" t="s">
        <v>24</v>
      </c>
      <c r="L309" t="str">
        <f t="shared" ref="L309" si="307">IF(U308=0,"",U308)</f>
        <v/>
      </c>
      <c r="M309" t="s">
        <v>24</v>
      </c>
      <c r="N309" t="str">
        <f t="shared" si="306"/>
        <v/>
      </c>
      <c r="O309" t="s">
        <v>24</v>
      </c>
      <c r="Q309" s="6" t="s">
        <v>39</v>
      </c>
      <c r="R309" s="12" t="str">
        <f>INDEX(AY:AY,W305+1)</f>
        <v>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このクリーチャーが戦場に出たか攻撃したとき、対戦相手の墓地から一番上のカードを追放する。その追放されたカードがクリーチャーである場合、あなたは2点のライフを得る。それが呪文かサポートである場合、このクリーチャーは+1/+1の修正を受ける。</v>
      </c>
      <c r="O310" t="s">
        <v>24</v>
      </c>
      <c r="Q310" s="4" t="s">
        <v>40</v>
      </c>
      <c r="R310" s="12" t="str">
        <f>INDEX(AZ:AZ,W305+1)</f>
        <v>When this creature enters the battlefield or attacks, exile the top card from your opponent's graveyard. If the exiled card is a creature, you gain 2 life. If it’s a spell or support, this creature gets +1/+1.</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|英テキスト|&gt;|&gt;|&gt;|&gt;|When this creature enters the battlefield or attacks, exile the top card from your opponent's graveyard. If the exiled card is a creature, you gain 2 life. If it’s a spell or support, this creature gets +1/+1.|</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When this creature enters the battlefield or attacks, exile the top card from your opponent's graveyard. If the exiled card is a creature, you gain 2 life. If it’s a spell or support, this creature gets +1/+1.</v>
      </c>
      <c r="O311" t="s">
        <v>24</v>
      </c>
      <c r="Q311" s="6" t="s">
        <v>41</v>
      </c>
      <c r="R311" s="12" t="str">
        <f>IF(INDEX(AS:AS,W305+1)="",0,INDEX(AS:AS,W305+1)&amp;"/"&amp;INDEX(AT:AT,W305+1))</f>
        <v>5/4</v>
      </c>
      <c r="S311" s="16"/>
      <c r="T311" s="16"/>
      <c r="U311" s="16"/>
      <c r="V311" s="17"/>
      <c r="W311" s="10"/>
      <c r="X311" s="6"/>
      <c r="Y311" s="5"/>
      <c r="Z311" s="5"/>
      <c r="AA311" s="30"/>
      <c r="BA311" s="31" t="s">
        <v>165</v>
      </c>
    </row>
    <row r="312" spans="1:53" x14ac:dyDescent="0.15">
      <c r="A312" t="str">
        <f>CONCATENATE(C312,D312,E312,F312,G312,H312,I312,J312,K312,L312,M312,N312,O312,P312)</f>
        <v>|PT|&gt;|5/4|シールド数|&gt;||</v>
      </c>
      <c r="B312" t="s">
        <v>165</v>
      </c>
      <c r="C312" t="s">
        <v>24</v>
      </c>
      <c r="D312" t="s">
        <v>13</v>
      </c>
      <c r="E312" t="s">
        <v>24</v>
      </c>
      <c r="F312" t="s">
        <v>4</v>
      </c>
      <c r="G312" t="s">
        <v>24</v>
      </c>
      <c r="H312" t="str">
        <f t="shared" ref="H312" si="310">IF(R311=0,"",R311)</f>
        <v>5/4</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*深根の勇者/Deeproot Champion</v>
      </c>
      <c r="B321" t="s">
        <v>165</v>
      </c>
      <c r="C321" t="str">
        <f t="shared" ref="C321" si="313">"*"&amp;R321&amp;"/"&amp;T321</f>
        <v>*深根の勇者/Deeproot Champion</v>
      </c>
      <c r="Q321" s="6" t="s">
        <v>34</v>
      </c>
      <c r="R321" s="12" t="str">
        <f>INDEX(AI:AI,W320+1)</f>
        <v>深根の勇者</v>
      </c>
      <c r="S321" s="16" t="s">
        <v>35</v>
      </c>
      <c r="T321" s="12" t="str">
        <f>INDEX(AJ:AJ,W320+1)</f>
        <v>Deeproot Champion</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t="str">
        <f>INDEX(AF:AF,W320+1)</f>
        <v>緑</v>
      </c>
      <c r="S322" s="18" t="s">
        <v>46</v>
      </c>
      <c r="T322" s="12" t="str">
        <f>INDEX(AG:AG,W320+1)</f>
        <v>レア</v>
      </c>
      <c r="U322" s="18" t="s">
        <v>36</v>
      </c>
      <c r="V322" s="12">
        <f>INDEX(AH:AH,W320+1)</f>
        <v>10</v>
      </c>
      <c r="W322" s="10"/>
      <c r="X322" s="12" t="str">
        <f>INDEX(AO:AO,W320+1)</f>
        <v>あなたが呪文かサポートを唱えたとき、このクリーチャーは+1/+1の修正を受ける。</v>
      </c>
      <c r="Y322" s="5"/>
      <c r="Z322" s="5"/>
      <c r="AA322" s="30"/>
      <c r="AC322" s="5"/>
      <c r="AD322" s="5"/>
      <c r="BA322" s="31" t="s">
        <v>165</v>
      </c>
    </row>
    <row r="323" spans="1:53" x14ac:dyDescent="0.15">
      <c r="A323" t="str">
        <f>CONCATENATE(C323,D323,E323,F323,G323,H323,I323,J323,K323,L323,M323,N323,O323,P323)</f>
        <v>|色|緑|レアリティ|レア|マナコスト|10|</v>
      </c>
      <c r="B323" t="s">
        <v>165</v>
      </c>
      <c r="C323" t="s">
        <v>24</v>
      </c>
      <c r="D323" s="1" t="s">
        <v>5</v>
      </c>
      <c r="E323" t="s">
        <v>24</v>
      </c>
      <c r="F323" t="str">
        <f t="shared" ref="F323:F324" si="320">IF(R322=0,"",R322)</f>
        <v>緑</v>
      </c>
      <c r="G323" t="s">
        <v>24</v>
      </c>
      <c r="H323" s="1" t="s">
        <v>6</v>
      </c>
      <c r="I323" t="s">
        <v>24</v>
      </c>
      <c r="J323" t="str">
        <f t="shared" ref="J323:J324" si="321">IF(T322=0,"",T322)</f>
        <v>レア</v>
      </c>
      <c r="K323" t="s">
        <v>24</v>
      </c>
      <c r="L323" s="1" t="s">
        <v>8</v>
      </c>
      <c r="M323" t="s">
        <v>24</v>
      </c>
      <c r="N323">
        <f t="shared" ref="N323:N324" si="322">IF(V322=0,"",V322)</f>
        <v>10</v>
      </c>
      <c r="O323" t="s">
        <v>24</v>
      </c>
      <c r="Q323" s="6" t="s">
        <v>37</v>
      </c>
      <c r="R323" s="12" t="str">
        <f>INDEX(AK:AK,W320+1)</f>
        <v>クリーチャー</v>
      </c>
      <c r="S323" s="18" t="s">
        <v>38</v>
      </c>
      <c r="T323" s="12" t="str">
        <f>INDEX(AL:AL,W320+1)</f>
        <v>マーフォーク</v>
      </c>
      <c r="U323" s="12" t="str">
        <f>INDEX(AM:AM,W320+1)</f>
        <v>シャーマン</v>
      </c>
      <c r="V323" s="12">
        <f>INDEX(AN:AN,W320+1)</f>
        <v>0</v>
      </c>
      <c r="W323" s="10"/>
      <c r="X323" s="12" t="str">
        <f>INDEX(AU:AU,W320+1)</f>
        <v>あな</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|種別|クリーチャー|サブタイプ|マーフォーク|シャーマン||</v>
      </c>
      <c r="B324" t="s">
        <v>165</v>
      </c>
      <c r="C324" t="s">
        <v>24</v>
      </c>
      <c r="D324" s="1" t="s">
        <v>9</v>
      </c>
      <c r="E324" t="s">
        <v>24</v>
      </c>
      <c r="F324" t="str">
        <f t="shared" si="320"/>
        <v>クリーチャー</v>
      </c>
      <c r="G324" t="s">
        <v>24</v>
      </c>
      <c r="H324" s="1" t="s">
        <v>11</v>
      </c>
      <c r="I324" t="s">
        <v>24</v>
      </c>
      <c r="J324" t="str">
        <f t="shared" si="321"/>
        <v>マーフォーク</v>
      </c>
      <c r="K324" t="s">
        <v>24</v>
      </c>
      <c r="L324" t="str">
        <f t="shared" ref="L324" si="323">IF(U323=0,"",U323)</f>
        <v>シャーマン</v>
      </c>
      <c r="M324" t="s">
        <v>24</v>
      </c>
      <c r="N324" t="str">
        <f t="shared" si="322"/>
        <v/>
      </c>
      <c r="O324" t="s">
        <v>24</v>
      </c>
      <c r="Q324" s="6" t="s">
        <v>39</v>
      </c>
      <c r="R324" s="12" t="str">
        <f>INDEX(AY:AY,W320+1)</f>
        <v>あなたが呪文かサポートを唱えたとき、このクリーチャーは+1/+1の修正を受ける。</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|テキスト|&gt;|&gt;|&gt;|&gt;|あなたが呪文かサポートを唱えたとき、このクリーチャーは+1/+1の修正を受ける。|</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あなたが呪文かサポートを唱えたとき、このクリーチャーは+1/+1の修正を受ける。</v>
      </c>
      <c r="O325" t="s">
        <v>24</v>
      </c>
      <c r="Q325" s="4" t="s">
        <v>40</v>
      </c>
      <c r="R325" s="12" t="str">
        <f>INDEX(AZ:AZ,W320+1)</f>
        <v>Whenever you cast a spell or support, this creature gets +1/+1.</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|英テキスト|&gt;|&gt;|&gt;|&gt;|Whenever you cast a spell or support, this creature gets +1/+1.|</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Whenever you cast a spell or support, this creature gets +1/+1.</v>
      </c>
      <c r="O326" t="s">
        <v>24</v>
      </c>
      <c r="Q326" s="6" t="s">
        <v>41</v>
      </c>
      <c r="R326" s="12" t="str">
        <f>IF(INDEX(AS:AS,W320+1)="",0,INDEX(AS:AS,W320+1)&amp;"/"&amp;INDEX(AT:AT,W320+1))</f>
        <v>2/2</v>
      </c>
      <c r="S326" s="16"/>
      <c r="T326" s="16"/>
      <c r="U326" s="16"/>
      <c r="V326" s="17"/>
      <c r="W326" s="10"/>
      <c r="X326" s="6"/>
      <c r="Y326" s="5"/>
      <c r="Z326" s="5"/>
      <c r="AA326" s="30"/>
      <c r="BA326" s="31" t="s">
        <v>165</v>
      </c>
    </row>
    <row r="327" spans="1:53" x14ac:dyDescent="0.15">
      <c r="A327" t="str">
        <f>CONCATENATE(C327,D327,E327,F327,G327,H327,I327,J327,K327,L327,M327,N327,O327,P327)</f>
        <v>|PT|&gt;|2/2|シールド数|&gt;||</v>
      </c>
      <c r="B327" t="s">
        <v>165</v>
      </c>
      <c r="C327" t="s">
        <v>24</v>
      </c>
      <c r="D327" t="s">
        <v>13</v>
      </c>
      <c r="E327" t="s">
        <v>24</v>
      </c>
      <c r="F327" t="s">
        <v>4</v>
      </c>
      <c r="G327" t="s">
        <v>24</v>
      </c>
      <c r="H327" t="str">
        <f t="shared" ref="H327" si="326">IF(R326=0,"",R326)</f>
        <v>2/2</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*皇帝の先兵/Emperor's Vanguard</v>
      </c>
      <c r="B336" t="s">
        <v>165</v>
      </c>
      <c r="C336" t="str">
        <f t="shared" ref="C336" si="329">"*"&amp;R336&amp;"/"&amp;T336</f>
        <v>*皇帝の先兵/Emperor's Vanguard</v>
      </c>
      <c r="Q336" s="6" t="s">
        <v>34</v>
      </c>
      <c r="R336" s="12" t="str">
        <f>INDEX(AI:AI,W335+1)</f>
        <v>皇帝の先兵</v>
      </c>
      <c r="S336" s="16" t="s">
        <v>35</v>
      </c>
      <c r="T336" s="12" t="str">
        <f>INDEX(AJ:AJ,W335+1)</f>
        <v>Emperor's Vanguard</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t="str">
        <f>INDEX(AF:AF,W335+1)</f>
        <v>緑</v>
      </c>
      <c r="S337" s="18" t="s">
        <v>46</v>
      </c>
      <c r="T337" s="12" t="str">
        <f>INDEX(AG:AG,W335+1)</f>
        <v>レア</v>
      </c>
      <c r="U337" s="18" t="s">
        <v>36</v>
      </c>
      <c r="V337" s="12">
        <f>INDEX(AH:AH,W335+1)</f>
        <v>14</v>
      </c>
      <c r="W337" s="10"/>
      <c r="X337" s="12" t="str">
        <f>INDEX(AO:AO,W335+1)</f>
        <v>このクリーチャーが戦闘ダメージを与えるたび、これは探検1を行う。</v>
      </c>
      <c r="Y337" s="5"/>
      <c r="Z337" s="5"/>
      <c r="AA337" s="30"/>
      <c r="BA337" s="31" t="s">
        <v>165</v>
      </c>
    </row>
    <row r="338" spans="1:53" x14ac:dyDescent="0.15">
      <c r="A338" t="str">
        <f>CONCATENATE(C338,D338,E338,F338,G338,H338,I338,J338,K338,L338,M338,N338,O338,P338)</f>
        <v>|色|緑|レアリティ|レア|マナコスト|14|</v>
      </c>
      <c r="B338" t="s">
        <v>165</v>
      </c>
      <c r="C338" t="s">
        <v>24</v>
      </c>
      <c r="D338" s="1" t="s">
        <v>5</v>
      </c>
      <c r="E338" t="s">
        <v>24</v>
      </c>
      <c r="F338" t="str">
        <f t="shared" ref="F338:F339" si="336">IF(R337=0,"",R337)</f>
        <v>緑</v>
      </c>
      <c r="G338" t="s">
        <v>24</v>
      </c>
      <c r="H338" s="1" t="s">
        <v>6</v>
      </c>
      <c r="I338" t="s">
        <v>24</v>
      </c>
      <c r="J338" t="str">
        <f t="shared" ref="J338:J339" si="337">IF(T337=0,"",T337)</f>
        <v>レア</v>
      </c>
      <c r="K338" t="s">
        <v>24</v>
      </c>
      <c r="L338" s="1" t="s">
        <v>8</v>
      </c>
      <c r="M338" t="s">
        <v>24</v>
      </c>
      <c r="N338">
        <f t="shared" ref="N338:N339" si="338">IF(V337=0,"",V337)</f>
        <v>14</v>
      </c>
      <c r="O338" t="s">
        <v>24</v>
      </c>
      <c r="Q338" s="6" t="s">
        <v>37</v>
      </c>
      <c r="R338" s="12" t="str">
        <f>INDEX(AK:AK,W335+1)</f>
        <v>クリーチャー</v>
      </c>
      <c r="S338" s="18" t="s">
        <v>38</v>
      </c>
      <c r="T338" s="12" t="str">
        <f>INDEX(AL:AL,W335+1)</f>
        <v>人間</v>
      </c>
      <c r="U338" s="12" t="str">
        <f>INDEX(AM:AM,W335+1)</f>
        <v>スカウト</v>
      </c>
      <c r="V338" s="12">
        <f>INDEX(AN:AN,W335+1)</f>
        <v>0</v>
      </c>
      <c r="W338" s="10"/>
      <c r="X338" s="12" t="str">
        <f>INDEX(AU:AU,W335+1)</f>
        <v>この</v>
      </c>
      <c r="Y338" s="12" t="str">
        <f>INDEX(AV:AV,W335+1)</f>
        <v/>
      </c>
      <c r="Z338" s="12" t="str">
        <f>INDEX(AW:AW,W335+1)</f>
        <v/>
      </c>
      <c r="AA338" s="12">
        <f>INDEX(AX:AX,W335+1)</f>
        <v>0</v>
      </c>
      <c r="BA338" s="31" t="s">
        <v>165</v>
      </c>
    </row>
    <row r="339" spans="1:53" x14ac:dyDescent="0.15">
      <c r="A339" t="str">
        <f>CONCATENATE(C339,D339,E339,F339,G339,H339,I339,J339,K339,L339,M339,N339,O339,P339)</f>
        <v>|種別|クリーチャー|サブタイプ|人間|スカウト||</v>
      </c>
      <c r="B339" t="s">
        <v>165</v>
      </c>
      <c r="C339" t="s">
        <v>24</v>
      </c>
      <c r="D339" s="1" t="s">
        <v>9</v>
      </c>
      <c r="E339" t="s">
        <v>24</v>
      </c>
      <c r="F339" t="str">
        <f t="shared" si="336"/>
        <v>クリーチャー</v>
      </c>
      <c r="G339" t="s">
        <v>24</v>
      </c>
      <c r="H339" s="1" t="s">
        <v>11</v>
      </c>
      <c r="I339" t="s">
        <v>24</v>
      </c>
      <c r="J339" t="str">
        <f t="shared" si="337"/>
        <v>人間</v>
      </c>
      <c r="K339" t="s">
        <v>24</v>
      </c>
      <c r="L339" t="str">
        <f t="shared" ref="L339" si="339">IF(U338=0,"",U338)</f>
        <v>スカウト</v>
      </c>
      <c r="M339" t="s">
        <v>24</v>
      </c>
      <c r="N339" t="str">
        <f t="shared" si="338"/>
        <v/>
      </c>
      <c r="O339" t="s">
        <v>24</v>
      </c>
      <c r="Q339" s="6" t="s">
        <v>39</v>
      </c>
      <c r="R339" s="12" t="str">
        <f>INDEX(AY:AY,W335+1)</f>
        <v>このクリーチャーが戦闘ダメージを与えるたび、これは探検1を行う。</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|テキスト|&gt;|&gt;|&gt;|&gt;|このクリーチャーが戦闘ダメージを与えるたび、これは探検1を行う。|</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このクリーチャーが戦闘ダメージを与えるたび、これは探検1を行う。</v>
      </c>
      <c r="O340" t="s">
        <v>24</v>
      </c>
      <c r="Q340" s="4" t="s">
        <v>40</v>
      </c>
      <c r="R340" s="12" t="str">
        <f>INDEX(AZ:AZ,W335+1)</f>
        <v>Whenever this creature deals combat damage, it Explores 1.</v>
      </c>
      <c r="S340" s="16" t="s">
        <v>51</v>
      </c>
      <c r="T340" s="12" t="str">
        <f>IF(X340="","",X340&amp;IF(Y340="",""," "&amp;Y340)&amp;IF(Z340="",""," "&amp;Z340)&amp;IF(AA340="",""," "&amp;AA340))</f>
        <v/>
      </c>
      <c r="U340" s="16"/>
      <c r="V340" s="17"/>
      <c r="W340" s="10" t="s">
        <v>342</v>
      </c>
      <c r="X340" s="6" t="str">
        <f>IF(ISERROR(IF(LEN(X339)&gt;1,X339,VLOOKUP(X338,$AC:$AD,2,FALSE))),"",IF(LEN(X339)&gt;1,X339,VLOOKUP(X338,$AC:$AD,2,FALSE)))</f>
        <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|英テキスト|&gt;|&gt;|&gt;|&gt;|Whenever this creature deals combat damage, it Explores 1.|</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Whenever this creature deals combat damage, it Explores 1.</v>
      </c>
      <c r="O341" t="s">
        <v>24</v>
      </c>
      <c r="Q341" s="6" t="s">
        <v>41</v>
      </c>
      <c r="R341" s="12" t="str">
        <f>IF(INDEX(AS:AS,W335+1)="",0,INDEX(AS:AS,W335+1)&amp;"/"&amp;INDEX(AT:AT,W335+1))</f>
        <v>6/5</v>
      </c>
      <c r="S341" s="16"/>
      <c r="T341" s="16"/>
      <c r="U341" s="16"/>
      <c r="V341" s="17"/>
      <c r="W341" s="10"/>
      <c r="X341" s="6"/>
      <c r="Y341" s="5"/>
      <c r="Z341" s="5"/>
      <c r="AA341" s="30"/>
      <c r="BA341" s="31" t="s">
        <v>165</v>
      </c>
    </row>
    <row r="342" spans="1:53" x14ac:dyDescent="0.15">
      <c r="A342" t="str">
        <f>CONCATENATE(C342,D342,E342,F342,G342,H342,I342,J342,K342,L342,M342,N342,O342,P342)</f>
        <v>|PT|&gt;|6/5|シールド数|&gt;||</v>
      </c>
      <c r="B342" t="s">
        <v>165</v>
      </c>
      <c r="C342" t="s">
        <v>24</v>
      </c>
      <c r="D342" t="s">
        <v>13</v>
      </c>
      <c r="E342" t="s">
        <v>24</v>
      </c>
      <c r="F342" t="s">
        <v>4</v>
      </c>
      <c r="G342" t="s">
        <v>24</v>
      </c>
      <c r="H342" t="str">
        <f t="shared" ref="H342" si="342">IF(R341=0,"",R341)</f>
        <v>6/5</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*切り裂き顎の猛竜/Ripjaw Raptor</v>
      </c>
      <c r="B351" t="s">
        <v>165</v>
      </c>
      <c r="C351" t="str">
        <f t="shared" ref="C351" si="345">"*"&amp;R351&amp;"/"&amp;T351</f>
        <v>*切り裂き顎の猛竜/Ripjaw Raptor</v>
      </c>
      <c r="Q351" s="6" t="s">
        <v>34</v>
      </c>
      <c r="R351" s="12" t="str">
        <f>INDEX(AI:AI,W350+1)</f>
        <v>切り裂き顎の猛竜</v>
      </c>
      <c r="S351" s="16" t="s">
        <v>35</v>
      </c>
      <c r="T351" s="12" t="str">
        <f>INDEX(AJ:AJ,W350+1)</f>
        <v>Ripjaw Raptor</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t="str">
        <f>INDEX(AF:AF,W350+1)</f>
        <v>緑</v>
      </c>
      <c r="S352" s="18" t="s">
        <v>46</v>
      </c>
      <c r="T352" s="12" t="str">
        <f>INDEX(AG:AG,W350+1)</f>
        <v>レア</v>
      </c>
      <c r="U352" s="18" t="s">
        <v>36</v>
      </c>
      <c r="V352" s="12">
        <f>INDEX(AH:AH,W350+1)</f>
        <v>14</v>
      </c>
      <c r="W352" s="10"/>
      <c r="X352" s="12" t="str">
        <f>INDEX(AO:AO,W350+1)</f>
        <v>激昂：カードを1枚引く。</v>
      </c>
      <c r="Y352" s="5"/>
      <c r="Z352" s="5"/>
      <c r="AA352" s="30"/>
      <c r="BA352" s="31" t="s">
        <v>165</v>
      </c>
    </row>
    <row r="353" spans="1:53" x14ac:dyDescent="0.15">
      <c r="A353" t="str">
        <f>CONCATENATE(C353,D353,E353,F353,G353,H353,I353,J353,K353,L353,M353,N353,O353,P353)</f>
        <v>|色|緑|レアリティ|レア|マナコスト|14|</v>
      </c>
      <c r="B353" t="s">
        <v>165</v>
      </c>
      <c r="C353" t="s">
        <v>24</v>
      </c>
      <c r="D353" s="1" t="s">
        <v>5</v>
      </c>
      <c r="E353" t="s">
        <v>24</v>
      </c>
      <c r="F353" t="str">
        <f t="shared" ref="F353:F354" si="352">IF(R352=0,"",R352)</f>
        <v>緑</v>
      </c>
      <c r="G353" t="s">
        <v>24</v>
      </c>
      <c r="H353" s="1" t="s">
        <v>6</v>
      </c>
      <c r="I353" t="s">
        <v>24</v>
      </c>
      <c r="J353" t="str">
        <f t="shared" ref="J353:J354" si="353">IF(T352=0,"",T352)</f>
        <v>レア</v>
      </c>
      <c r="K353" t="s">
        <v>24</v>
      </c>
      <c r="L353" s="1" t="s">
        <v>8</v>
      </c>
      <c r="M353" t="s">
        <v>24</v>
      </c>
      <c r="N353">
        <f t="shared" ref="N353:N354" si="354">IF(V352=0,"",V352)</f>
        <v>14</v>
      </c>
      <c r="O353" t="s">
        <v>24</v>
      </c>
      <c r="Q353" s="6" t="s">
        <v>37</v>
      </c>
      <c r="R353" s="12" t="str">
        <f>INDEX(AK:AK,W350+1)</f>
        <v>クリーチャー</v>
      </c>
      <c r="S353" s="18" t="s">
        <v>38</v>
      </c>
      <c r="T353" s="12" t="str">
        <f>INDEX(AL:AL,W350+1)</f>
        <v>恐竜</v>
      </c>
      <c r="U353" s="12">
        <f>INDEX(AM:AM,W350+1)</f>
        <v>0</v>
      </c>
      <c r="V353" s="12">
        <f>INDEX(AN:AN,W350+1)</f>
        <v>0</v>
      </c>
      <c r="W353" s="10"/>
      <c r="X353" s="12" t="str">
        <f>INDEX(AU:AU,W350+1)</f>
        <v>激昂</v>
      </c>
      <c r="Y353" s="12" t="str">
        <f>INDEX(AV:AV,W350+1)</f>
        <v/>
      </c>
      <c r="Z353" s="12" t="str">
        <f>INDEX(AW:AW,W350+1)</f>
        <v/>
      </c>
      <c r="AA353" s="12">
        <f>INDEX(AX:AX,W350+1)</f>
        <v>0</v>
      </c>
      <c r="BA353" s="31" t="s">
        <v>165</v>
      </c>
    </row>
    <row r="354" spans="1:53" x14ac:dyDescent="0.15">
      <c r="A354" t="str">
        <f>CONCATENATE(C354,D354,E354,F354,G354,H354,I354,J354,K354,L354,M354,N354,O354,P354)</f>
        <v>|種別|クリーチャー|サブタイプ|恐竜|||</v>
      </c>
      <c r="B354" t="s">
        <v>165</v>
      </c>
      <c r="C354" t="s">
        <v>24</v>
      </c>
      <c r="D354" s="1" t="s">
        <v>9</v>
      </c>
      <c r="E354" t="s">
        <v>24</v>
      </c>
      <c r="F354" t="str">
        <f t="shared" si="352"/>
        <v>クリーチャー</v>
      </c>
      <c r="G354" t="s">
        <v>24</v>
      </c>
      <c r="H354" s="1" t="s">
        <v>11</v>
      </c>
      <c r="I354" t="s">
        <v>24</v>
      </c>
      <c r="J354" t="str">
        <f t="shared" si="353"/>
        <v>恐竜</v>
      </c>
      <c r="K354" t="s">
        <v>24</v>
      </c>
      <c r="L354" t="str">
        <f t="shared" ref="L354" si="355">IF(U353=0,"",U353)</f>
        <v/>
      </c>
      <c r="M354" t="s">
        <v>24</v>
      </c>
      <c r="N354" t="str">
        <f t="shared" si="354"/>
        <v/>
      </c>
      <c r="O354" t="s">
        <v>24</v>
      </c>
      <c r="Q354" s="6" t="s">
        <v>39</v>
      </c>
      <c r="R354" s="12" t="str">
        <f>INDEX(AY:AY,W350+1)</f>
        <v>激昂：カードを1枚引く。</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|テキスト|&gt;|&gt;|&gt;|&gt;|激昂：カードを1枚引く。|</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激昂：カードを1枚引く。</v>
      </c>
      <c r="O355" t="s">
        <v>24</v>
      </c>
      <c r="Q355" s="4" t="s">
        <v>40</v>
      </c>
      <c r="R355" s="12" t="str">
        <f>INDEX(AZ:AZ,W350+1)</f>
        <v>Enrage: Draw a card.</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|英テキスト|&gt;|&gt;|&gt;|&gt;|Enrage: Draw a card.|</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Enrage: Draw a card.</v>
      </c>
      <c r="O356" t="s">
        <v>24</v>
      </c>
      <c r="Q356" s="6" t="s">
        <v>41</v>
      </c>
      <c r="R356" s="12" t="str">
        <f>IF(INDEX(AS:AS,W350+1)="",0,INDEX(AS:AS,W350+1)&amp;"/"&amp;INDEX(AT:AT,W350+1))</f>
        <v>5/6</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|PT|&gt;|5/6|シールド数|&gt;||</v>
      </c>
      <c r="B357" t="s">
        <v>165</v>
      </c>
      <c r="C357" t="s">
        <v>24</v>
      </c>
      <c r="D357" t="s">
        <v>13</v>
      </c>
      <c r="E357" t="s">
        <v>24</v>
      </c>
      <c r="F357" t="s">
        <v>4</v>
      </c>
      <c r="G357" t="s">
        <v>24</v>
      </c>
      <c r="H357" t="str">
        <f t="shared" ref="H357" si="358">IF(R356=0,"",R356)</f>
        <v>5/6</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*野茂み歩き/Wildgrowth Walker</v>
      </c>
      <c r="B366" t="s">
        <v>165</v>
      </c>
      <c r="C366" t="str">
        <f t="shared" ref="C366" si="361">"*"&amp;R366&amp;"/"&amp;T366</f>
        <v>*野茂み歩き/Wildgrowth Walker</v>
      </c>
      <c r="Q366" s="6" t="s">
        <v>34</v>
      </c>
      <c r="R366" s="12" t="str">
        <f>INDEX(AI:AI,W365+1)</f>
        <v>野茂み歩き</v>
      </c>
      <c r="S366" s="16" t="s">
        <v>35</v>
      </c>
      <c r="T366" s="12" t="str">
        <f>INDEX(AJ:AJ,W365+1)</f>
        <v>Wildgrowth Walker</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t="str">
        <f>INDEX(AF:AF,W365+1)</f>
        <v>緑</v>
      </c>
      <c r="S367" s="18" t="s">
        <v>46</v>
      </c>
      <c r="T367" s="12" t="str">
        <f>INDEX(AG:AG,W365+1)</f>
        <v>レア</v>
      </c>
      <c r="U367" s="18" t="s">
        <v>36</v>
      </c>
      <c r="V367" s="12">
        <f>INDEX(AH:AH,W365+1)</f>
        <v>12</v>
      </c>
      <c r="W367" s="10"/>
      <c r="X367" s="12" t="str">
        <f>INDEX(AO:AO,W365+1)</f>
        <v>あなたがコントロールするクリーチャーが探検を行うたび、このクリーチャーは+1/+1の修正を受け、あなたは3点のライフを得る。</v>
      </c>
      <c r="Y367" s="5"/>
      <c r="Z367" s="5"/>
      <c r="AA367" s="30"/>
      <c r="BA367" s="31" t="s">
        <v>165</v>
      </c>
    </row>
    <row r="368" spans="1:53" x14ac:dyDescent="0.15">
      <c r="A368" t="str">
        <f>CONCATENATE(C368,D368,E368,F368,G368,H368,I368,J368,K368,L368,M368,N368,O368,P368)</f>
        <v>|色|緑|レアリティ|レア|マナコスト|12|</v>
      </c>
      <c r="B368" t="s">
        <v>165</v>
      </c>
      <c r="C368" t="s">
        <v>24</v>
      </c>
      <c r="D368" s="1" t="s">
        <v>5</v>
      </c>
      <c r="E368" t="s">
        <v>24</v>
      </c>
      <c r="F368" t="str">
        <f t="shared" ref="F368:F369" si="368">IF(R367=0,"",R367)</f>
        <v>緑</v>
      </c>
      <c r="G368" t="s">
        <v>24</v>
      </c>
      <c r="H368" s="1" t="s">
        <v>6</v>
      </c>
      <c r="I368" t="s">
        <v>24</v>
      </c>
      <c r="J368" t="str">
        <f t="shared" ref="J368:J369" si="369">IF(T367=0,"",T367)</f>
        <v>レア</v>
      </c>
      <c r="K368" t="s">
        <v>24</v>
      </c>
      <c r="L368" s="1" t="s">
        <v>8</v>
      </c>
      <c r="M368" t="s">
        <v>24</v>
      </c>
      <c r="N368">
        <f t="shared" ref="N368:N369" si="370">IF(V367=0,"",V367)</f>
        <v>12</v>
      </c>
      <c r="O368" t="s">
        <v>24</v>
      </c>
      <c r="Q368" s="6" t="s">
        <v>37</v>
      </c>
      <c r="R368" s="12" t="str">
        <f>INDEX(AK:AK,W365+1)</f>
        <v>クリーチャー</v>
      </c>
      <c r="S368" s="18" t="s">
        <v>38</v>
      </c>
      <c r="T368" s="12" t="str">
        <f>INDEX(AL:AL,W365+1)</f>
        <v>エレメンタル</v>
      </c>
      <c r="U368" s="12">
        <f>INDEX(AM:AM,W365+1)</f>
        <v>0</v>
      </c>
      <c r="V368" s="12">
        <f>INDEX(AN:AN,W365+1)</f>
        <v>0</v>
      </c>
      <c r="W368" s="10"/>
      <c r="X368" s="12" t="str">
        <f>INDEX(AU:AU,W365+1)</f>
        <v>あな</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|種別|クリーチャー|サブタイプ|エレメンタル|||</v>
      </c>
      <c r="B369" t="s">
        <v>165</v>
      </c>
      <c r="C369" t="s">
        <v>24</v>
      </c>
      <c r="D369" s="1" t="s">
        <v>9</v>
      </c>
      <c r="E369" t="s">
        <v>24</v>
      </c>
      <c r="F369" t="str">
        <f t="shared" si="368"/>
        <v>クリーチャー</v>
      </c>
      <c r="G369" t="s">
        <v>24</v>
      </c>
      <c r="H369" s="1" t="s">
        <v>11</v>
      </c>
      <c r="I369" t="s">
        <v>24</v>
      </c>
      <c r="J369" t="str">
        <f t="shared" si="369"/>
        <v>エレメンタル</v>
      </c>
      <c r="K369" t="s">
        <v>24</v>
      </c>
      <c r="L369" t="str">
        <f t="shared" ref="L369" si="371">IF(U368=0,"",U368)</f>
        <v/>
      </c>
      <c r="M369" t="s">
        <v>24</v>
      </c>
      <c r="N369" t="str">
        <f t="shared" si="370"/>
        <v/>
      </c>
      <c r="O369" t="s">
        <v>24</v>
      </c>
      <c r="Q369" s="6" t="s">
        <v>39</v>
      </c>
      <c r="R369" s="12" t="str">
        <f>INDEX(AY:AY,W365+1)</f>
        <v>あなたがコントロールするクリーチャーが探検を行うたび、このクリーチャーは+1/+1の修正を受け、あなたは3点のライフを得る。</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|テキスト|&gt;|&gt;|&gt;|&gt;|あなたがコントロールするクリーチャーが探検を行うたび、このクリーチャーは+1/+1の修正を受け、あなたは3点のライフを得る。|</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あなたがコントロールするクリーチャーが探検を行うたび、このクリーチャーは+1/+1の修正を受け、あなたは3点のライフを得る。</v>
      </c>
      <c r="O370" t="s">
        <v>24</v>
      </c>
      <c r="Q370" s="4" t="s">
        <v>40</v>
      </c>
      <c r="R370" s="12" t="str">
        <f>INDEX(AZ:AZ,W365+1)</f>
        <v>Whenever a creature you control explores, this creature gets +1/+1 and you gain 3 life.</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|英テキスト|&gt;|&gt;|&gt;|&gt;|Whenever a creature you control explores, this creature gets +1/+1 and you gain 3 life.|</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Whenever a creature you control explores, this creature gets +1/+1 and you gain 3 life.</v>
      </c>
      <c r="O371" t="s">
        <v>24</v>
      </c>
      <c r="Q371" s="6" t="s">
        <v>41</v>
      </c>
      <c r="R371" s="12" t="str">
        <f>IF(INDEX(AS:AS,W365+1)="",0,INDEX(AS:AS,W365+1)&amp;"/"&amp;INDEX(AT:AT,W365+1))</f>
        <v>3/5</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|PT|&gt;|3/5|シールド数|&gt;||</v>
      </c>
      <c r="B372" t="s">
        <v>165</v>
      </c>
      <c r="C372" t="s">
        <v>24</v>
      </c>
      <c r="D372" t="s">
        <v>13</v>
      </c>
      <c r="E372" t="s">
        <v>24</v>
      </c>
      <c r="F372" t="s">
        <v>4</v>
      </c>
      <c r="G372" t="s">
        <v>24</v>
      </c>
      <c r="H372" t="str">
        <f t="shared" ref="H372" si="374">IF(R371=0,"",R371)</f>
        <v>3/5</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*恐竜との融和/Commune with Dinosaurs</v>
      </c>
      <c r="B381" t="s">
        <v>165</v>
      </c>
      <c r="C381" t="str">
        <f t="shared" ref="C381" si="377">"*"&amp;R381&amp;"/"&amp;T381</f>
        <v>*恐竜との融和/Commune with Dinosaurs</v>
      </c>
      <c r="Q381" s="6" t="s">
        <v>34</v>
      </c>
      <c r="R381" s="12" t="str">
        <f>INDEX(AI:AI,W380+1)</f>
        <v>恐竜との融和</v>
      </c>
      <c r="S381" s="16" t="s">
        <v>35</v>
      </c>
      <c r="T381" s="12" t="str">
        <f>INDEX(AJ:AJ,W380+1)</f>
        <v>Commune with Dinosaurs</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t="str">
        <f>INDEX(AF:AF,W380+1)</f>
        <v>緑</v>
      </c>
      <c r="S382" s="18" t="s">
        <v>46</v>
      </c>
      <c r="T382" s="12" t="str">
        <f>INDEX(AG:AG,W380+1)</f>
        <v>レア</v>
      </c>
      <c r="U382" s="18" t="s">
        <v>36</v>
      </c>
      <c r="V382" s="12">
        <f>INDEX(AH:AH,W380+1)</f>
        <v>4</v>
      </c>
      <c r="W382" s="10"/>
      <c r="X382" s="12" t="str">
        <f>INDEX(AO:AO,W380+1)</f>
        <v>あなたのライブラリーから次の恐竜・カードを1枚取ってきて、ジェム3個を緑に変換する。</v>
      </c>
      <c r="Y382" s="5"/>
      <c r="Z382" s="5"/>
      <c r="AA382" s="30"/>
      <c r="AC382" s="5"/>
      <c r="AD382" s="5"/>
      <c r="BA382" s="31" t="s">
        <v>165</v>
      </c>
    </row>
    <row r="383" spans="1:53" x14ac:dyDescent="0.15">
      <c r="A383" t="str">
        <f>CONCATENATE(C383,D383,E383,F383,G383,H383,I383,J383,K383,L383,M383,N383,O383,P383)</f>
        <v>|色|緑|レアリティ|レア|マナコスト|4|</v>
      </c>
      <c r="B383" t="s">
        <v>165</v>
      </c>
      <c r="C383" t="s">
        <v>24</v>
      </c>
      <c r="D383" s="1" t="s">
        <v>5</v>
      </c>
      <c r="E383" t="s">
        <v>24</v>
      </c>
      <c r="F383" t="str">
        <f t="shared" ref="F383:F384" si="384">IF(R382=0,"",R382)</f>
        <v>緑</v>
      </c>
      <c r="G383" t="s">
        <v>24</v>
      </c>
      <c r="H383" s="1" t="s">
        <v>6</v>
      </c>
      <c r="I383" t="s">
        <v>24</v>
      </c>
      <c r="J383" t="str">
        <f t="shared" ref="J383:J384" si="385">IF(T382=0,"",T382)</f>
        <v>レア</v>
      </c>
      <c r="K383" t="s">
        <v>24</v>
      </c>
      <c r="L383" s="1" t="s">
        <v>8</v>
      </c>
      <c r="M383" t="s">
        <v>24</v>
      </c>
      <c r="N383">
        <f t="shared" ref="N383:N384" si="386">IF(V382=0,"",V382)</f>
        <v>4</v>
      </c>
      <c r="O383" t="s">
        <v>24</v>
      </c>
      <c r="Q383" s="6" t="s">
        <v>37</v>
      </c>
      <c r="R383" s="12" t="str">
        <f>INDEX(AK:AK,W380+1)</f>
        <v>呪文</v>
      </c>
      <c r="S383" s="18" t="s">
        <v>38</v>
      </c>
      <c r="T383" s="12">
        <f>INDEX(AL:AL,W380+1)</f>
        <v>0</v>
      </c>
      <c r="U383" s="12">
        <f>INDEX(AM:AM,W380+1)</f>
        <v>0</v>
      </c>
      <c r="V383" s="12">
        <f>INDEX(AN:AN,W380+1)</f>
        <v>0</v>
      </c>
      <c r="W383" s="10"/>
      <c r="X383" s="12" t="str">
        <f>INDEX(AU:AU,W380+1)</f>
        <v>あな</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|種別|呪文|サブタイプ||||</v>
      </c>
      <c r="B384" t="s">
        <v>165</v>
      </c>
      <c r="C384" t="s">
        <v>24</v>
      </c>
      <c r="D384" s="1" t="s">
        <v>9</v>
      </c>
      <c r="E384" t="s">
        <v>24</v>
      </c>
      <c r="F384" t="str">
        <f t="shared" si="384"/>
        <v>呪文</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あなたのライブラリーから次の恐竜・カードを1枚取ってきて、ジェム3個を緑に変換する。</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|テキスト|&gt;|&gt;|&gt;|&gt;|あなたのライブラリーから次の恐竜・カードを1枚取ってきて、ジェム3個を緑に変換する。|</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あなたのライブラリーから次の恐竜・カードを1枚取ってきて、ジェム3個を緑に変換する。</v>
      </c>
      <c r="O385" t="s">
        <v>24</v>
      </c>
      <c r="Q385" s="4" t="s">
        <v>40</v>
      </c>
      <c r="R385" s="12" t="str">
        <f>INDEX(AZ:AZ,W380+1)</f>
        <v>Fetch the next Dinosaur card from your library and convert 3 gems to green.</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|英テキスト|&gt;|&gt;|&gt;|&gt;|Fetch the next Dinosaur card from your library and convert 3 gems to green.|</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Fetch the next Dinosaur card from your library and convert 3 gems to green.</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0">IF(R386=0,"",R386)</f>
        <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*殺戮の暴君/Carnage Tyrant</v>
      </c>
      <c r="B396" t="s">
        <v>165</v>
      </c>
      <c r="C396" t="str">
        <f t="shared" ref="C396" si="393">"*"&amp;R396&amp;"/"&amp;T396</f>
        <v>*殺戮の暴君/Carnage Tyrant</v>
      </c>
      <c r="Q396" s="6" t="s">
        <v>34</v>
      </c>
      <c r="R396" s="12" t="str">
        <f>INDEX(AI:AI,W395+1)</f>
        <v>殺戮の暴君</v>
      </c>
      <c r="S396" s="16" t="s">
        <v>35</v>
      </c>
      <c r="T396" s="12" t="str">
        <f>INDEX(AJ:AJ,W395+1)</f>
        <v>Carnage Tyrant</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t="str">
        <f>INDEX(AF:AF,W395+1)</f>
        <v>緑</v>
      </c>
      <c r="S397" s="18" t="s">
        <v>46</v>
      </c>
      <c r="T397" s="12" t="str">
        <f>INDEX(AG:AG,W395+1)</f>
        <v>神話レア</v>
      </c>
      <c r="U397" s="18" t="s">
        <v>36</v>
      </c>
      <c r="V397" s="12">
        <f>INDEX(AH:AH,W395+1)</f>
        <v>20</v>
      </c>
      <c r="W397" s="10"/>
      <c r="X397" s="12" t="str">
        <f>INDEX(AO:AO,W395+1)</f>
        <v xml:space="preserve">トランプル 呪禁 </v>
      </c>
      <c r="Y397" s="5"/>
      <c r="Z397" s="5"/>
      <c r="AA397" s="30"/>
      <c r="AC397" s="16"/>
      <c r="AD397" s="16"/>
      <c r="BA397" s="31" t="s">
        <v>165</v>
      </c>
    </row>
    <row r="398" spans="1:53" x14ac:dyDescent="0.15">
      <c r="A398" t="str">
        <f>CONCATENATE(C398,D398,E398,F398,G398,H398,I398,J398,K398,L398,M398,N398,O398,P398)</f>
        <v>|色|緑|レアリティ|神話レア|マナコスト|20|</v>
      </c>
      <c r="B398" t="s">
        <v>165</v>
      </c>
      <c r="C398" t="s">
        <v>24</v>
      </c>
      <c r="D398" s="1" t="s">
        <v>5</v>
      </c>
      <c r="E398" t="s">
        <v>24</v>
      </c>
      <c r="F398" t="str">
        <f t="shared" ref="F398:F399" si="400">IF(R397=0,"",R397)</f>
        <v>緑</v>
      </c>
      <c r="G398" t="s">
        <v>24</v>
      </c>
      <c r="H398" s="1" t="s">
        <v>6</v>
      </c>
      <c r="I398" t="s">
        <v>24</v>
      </c>
      <c r="J398" t="str">
        <f t="shared" ref="J398:J399" si="401">IF(T397=0,"",T397)</f>
        <v>神話レア</v>
      </c>
      <c r="K398" t="s">
        <v>24</v>
      </c>
      <c r="L398" s="1" t="s">
        <v>8</v>
      </c>
      <c r="M398" t="s">
        <v>24</v>
      </c>
      <c r="N398">
        <f t="shared" ref="N398:N399" si="402">IF(V397=0,"",V397)</f>
        <v>20</v>
      </c>
      <c r="O398" t="s">
        <v>24</v>
      </c>
      <c r="Q398" s="6" t="s">
        <v>37</v>
      </c>
      <c r="R398" s="12" t="str">
        <f>INDEX(AK:AK,W395+1)</f>
        <v>クリーチャー</v>
      </c>
      <c r="S398" s="18" t="s">
        <v>38</v>
      </c>
      <c r="T398" s="12" t="str">
        <f>INDEX(AL:AL,W395+1)</f>
        <v>恐竜</v>
      </c>
      <c r="U398" s="12">
        <f>INDEX(AM:AM,W395+1)</f>
        <v>0</v>
      </c>
      <c r="V398" s="12">
        <f>INDEX(AN:AN,W395+1)</f>
        <v>0</v>
      </c>
      <c r="W398" s="10"/>
      <c r="X398" s="12" t="str">
        <f>INDEX(AU:AU,W395+1)</f>
        <v>トラ</v>
      </c>
      <c r="Y398" s="12" t="str">
        <f>INDEX(AV:AV,W395+1)</f>
        <v>呪禁</v>
      </c>
      <c r="Z398" s="12" t="str">
        <f>INDEX(AW:AW,W395+1)</f>
        <v/>
      </c>
      <c r="AA398" s="12">
        <f>INDEX(AX:AX,W395+1)</f>
        <v>0</v>
      </c>
      <c r="AC398" s="5"/>
      <c r="AD398" s="5"/>
      <c r="BA398" s="31" t="s">
        <v>165</v>
      </c>
    </row>
    <row r="399" spans="1:53" x14ac:dyDescent="0.15">
      <c r="A399" t="str">
        <f>CONCATENATE(C399,D399,E399,F399,G399,H399,I399,J399,K399,L399,M399,N399,O399,P399)</f>
        <v>|種別|クリーチャー|サブタイプ|恐竜|||</v>
      </c>
      <c r="B399" t="s">
        <v>165</v>
      </c>
      <c r="C399" t="s">
        <v>24</v>
      </c>
      <c r="D399" s="1" t="s">
        <v>9</v>
      </c>
      <c r="E399" t="s">
        <v>24</v>
      </c>
      <c r="F399" t="str">
        <f t="shared" si="400"/>
        <v>クリーチャー</v>
      </c>
      <c r="G399" t="s">
        <v>24</v>
      </c>
      <c r="H399" s="1" t="s">
        <v>11</v>
      </c>
      <c r="I399" t="s">
        <v>24</v>
      </c>
      <c r="J399" t="str">
        <f t="shared" si="401"/>
        <v>恐竜</v>
      </c>
      <c r="K399" t="s">
        <v>24</v>
      </c>
      <c r="L399" t="str">
        <f t="shared" ref="L399" si="403">IF(U398=0,"",U398)</f>
        <v/>
      </c>
      <c r="M399" t="s">
        <v>24</v>
      </c>
      <c r="N399" t="str">
        <f t="shared" si="402"/>
        <v/>
      </c>
      <c r="O399" t="s">
        <v>24</v>
      </c>
      <c r="Q399" s="6" t="s">
        <v>39</v>
      </c>
      <c r="R399" s="12" t="str">
        <f>INDEX(AY:AY,W395+1)</f>
        <v>トランプル 呪禁 &amp;br;これのマナを吸収したり、マナ・コストを多くしたりできない。</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|テキスト|&gt;|&gt;|&gt;|&gt;|トランプル 呪禁 &amp;br;これのマナを吸収したり、マナ・コストを多くしたりできない。|</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トランプル 呪禁 &amp;br;これのマナを吸収したり、マナ・コストを多くしたりできない。</v>
      </c>
      <c r="O400" t="s">
        <v>24</v>
      </c>
      <c r="Q400" s="4" t="s">
        <v>40</v>
      </c>
      <c r="R400" s="12" t="str">
        <f>INDEX(AZ:AZ,W395+1)</f>
        <v>Can’t have it’s mana drained or raised.</v>
      </c>
      <c r="S400" s="16" t="s">
        <v>51</v>
      </c>
      <c r="T400" s="12" t="str">
        <f>IF(X400="","",X400&amp;IF(Y400="",""," "&amp;Y400)&amp;IF(Z400="",""," "&amp;Z400)&amp;IF(AA400="",""," "&amp;AA400))</f>
        <v xml:space="preserve">Trample Hexproof  </v>
      </c>
      <c r="U400" s="16"/>
      <c r="V400" s="17"/>
      <c r="W400" s="10" t="s">
        <v>342</v>
      </c>
      <c r="X400" s="6" t="str">
        <f>IF(ISERROR(IF(LEN(X399)&gt;1,X399,VLOOKUP(X398,$AC:$AD,2,FALSE))),"",IF(LEN(X399)&gt;1,X399,VLOOKUP(X398,$AC:$AD,2,FALSE)))</f>
        <v>Trample</v>
      </c>
      <c r="Y400" s="6" t="str">
        <f>IF(ISERROR(IF(LEN(Y399)&gt;1,Y399,VLOOKUP(Y398,$AC:$AD,2,FALSE))),"",IF(LEN(Y399)&gt;1,Y399,VLOOKUP(Y398,$AC:$AD,2,FALSE)))</f>
        <v>Hexproof</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|英テキスト|&gt;|&gt;|&gt;|&gt;|Trample Hexproof  &amp;br;Can’t have it’s mana drained or raised.|</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Trample Hexproof  &amp;br;Can’t have it’s mana drained or raised.</v>
      </c>
      <c r="O401" t="s">
        <v>24</v>
      </c>
      <c r="Q401" s="6" t="s">
        <v>41</v>
      </c>
      <c r="R401" s="12" t="str">
        <f>IF(INDEX(AS:AS,W395+1)="",0,INDEX(AS:AS,W395+1)&amp;"/"&amp;INDEX(AT:AT,W395+1))</f>
        <v>9/8</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|PT|&gt;|9/8|シールド数|&gt;||</v>
      </c>
      <c r="B402" t="s">
        <v>165</v>
      </c>
      <c r="C402" t="s">
        <v>24</v>
      </c>
      <c r="D402" t="s">
        <v>13</v>
      </c>
      <c r="E402" t="s">
        <v>24</v>
      </c>
      <c r="F402" t="s">
        <v>4</v>
      </c>
      <c r="G402" t="s">
        <v>24</v>
      </c>
      <c r="H402" t="str">
        <f t="shared" ref="H402" si="406">IF(R401=0,"",R401)</f>
        <v>9/8</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*翠緑の太陽の化身/Verdant Sun's Avatar</v>
      </c>
      <c r="B411" t="s">
        <v>165</v>
      </c>
      <c r="C411" t="str">
        <f t="shared" ref="C411" si="409">"*"&amp;R411&amp;"/"&amp;T411</f>
        <v>*翠緑の太陽の化身/Verdant Sun's Avatar</v>
      </c>
      <c r="Q411" s="6" t="s">
        <v>34</v>
      </c>
      <c r="R411" s="12" t="str">
        <f>INDEX(AI:AI,W410+1)</f>
        <v>翠緑の太陽の化身</v>
      </c>
      <c r="S411" s="16" t="s">
        <v>35</v>
      </c>
      <c r="T411" s="12" t="str">
        <f>INDEX(AJ:AJ,W410+1)</f>
        <v>Verdant Sun's Avatar</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t="str">
        <f>INDEX(AF:AF,W410+1)</f>
        <v>緑</v>
      </c>
      <c r="S412" s="18" t="s">
        <v>46</v>
      </c>
      <c r="T412" s="12" t="str">
        <f>INDEX(AG:AG,W410+1)</f>
        <v>神話レア</v>
      </c>
      <c r="U412" s="18" t="s">
        <v>36</v>
      </c>
      <c r="V412" s="12">
        <f>INDEX(AH:AH,W410+1)</f>
        <v>20</v>
      </c>
      <c r="W412" s="10"/>
      <c r="X412" s="12" t="str">
        <f>INDEX(AO:AO,W410+1)</f>
        <v>これか他のクリーチャーがあなたのコントロール下で戦場に出るたび、あなたはそれのタフネスに等しい点数のライフを得る。</v>
      </c>
      <c r="Y412" s="5"/>
      <c r="Z412" s="5"/>
      <c r="AA412" s="30"/>
      <c r="AC412" s="5"/>
      <c r="AD412" s="5"/>
      <c r="BA412" s="31" t="s">
        <v>165</v>
      </c>
    </row>
    <row r="413" spans="1:53" x14ac:dyDescent="0.15">
      <c r="A413" t="str">
        <f>CONCATENATE(C413,D413,E413,F413,G413,H413,I413,J413,K413,L413,M413,N413,O413,P413)</f>
        <v>|色|緑|レアリティ|神話レア|マナコスト|20|</v>
      </c>
      <c r="B413" t="s">
        <v>165</v>
      </c>
      <c r="C413" t="s">
        <v>24</v>
      </c>
      <c r="D413" s="1" t="s">
        <v>5</v>
      </c>
      <c r="E413" t="s">
        <v>24</v>
      </c>
      <c r="F413" t="str">
        <f t="shared" ref="F413:F414" si="416">IF(R412=0,"",R412)</f>
        <v>緑</v>
      </c>
      <c r="G413" t="s">
        <v>24</v>
      </c>
      <c r="H413" s="1" t="s">
        <v>6</v>
      </c>
      <c r="I413" t="s">
        <v>24</v>
      </c>
      <c r="J413" t="str">
        <f t="shared" ref="J413:J414" si="417">IF(T412=0,"",T412)</f>
        <v>神話レア</v>
      </c>
      <c r="K413" t="s">
        <v>24</v>
      </c>
      <c r="L413" s="1" t="s">
        <v>8</v>
      </c>
      <c r="M413" t="s">
        <v>24</v>
      </c>
      <c r="N413">
        <f t="shared" ref="N413:N414" si="418">IF(V412=0,"",V412)</f>
        <v>20</v>
      </c>
      <c r="O413" t="s">
        <v>24</v>
      </c>
      <c r="Q413" s="6" t="s">
        <v>37</v>
      </c>
      <c r="R413" s="12" t="str">
        <f>INDEX(AK:AK,W410+1)</f>
        <v>クリーチャー</v>
      </c>
      <c r="S413" s="18" t="s">
        <v>38</v>
      </c>
      <c r="T413" s="12" t="str">
        <f>INDEX(AL:AL,W410+1)</f>
        <v>恐竜</v>
      </c>
      <c r="U413" s="12" t="str">
        <f>INDEX(AM:AM,W410+1)</f>
        <v>アバター</v>
      </c>
      <c r="V413" s="12">
        <f>INDEX(AN:AN,W410+1)</f>
        <v>0</v>
      </c>
      <c r="W413" s="10"/>
      <c r="X413" s="12" t="str">
        <f>INDEX(AU:AU,W410+1)</f>
        <v>これ</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|種別|クリーチャー|サブタイプ|恐竜|アバター||</v>
      </c>
      <c r="B414" t="s">
        <v>165</v>
      </c>
      <c r="C414" t="s">
        <v>24</v>
      </c>
      <c r="D414" s="1" t="s">
        <v>9</v>
      </c>
      <c r="E414" t="s">
        <v>24</v>
      </c>
      <c r="F414" t="str">
        <f t="shared" si="416"/>
        <v>クリーチャー</v>
      </c>
      <c r="G414" t="s">
        <v>24</v>
      </c>
      <c r="H414" s="1" t="s">
        <v>11</v>
      </c>
      <c r="I414" t="s">
        <v>24</v>
      </c>
      <c r="J414" t="str">
        <f t="shared" si="417"/>
        <v>恐竜</v>
      </c>
      <c r="K414" t="s">
        <v>24</v>
      </c>
      <c r="L414" t="str">
        <f t="shared" ref="L414" si="419">IF(U413=0,"",U413)</f>
        <v>アバター</v>
      </c>
      <c r="M414" t="s">
        <v>24</v>
      </c>
      <c r="N414" t="str">
        <f t="shared" si="418"/>
        <v/>
      </c>
      <c r="O414" t="s">
        <v>24</v>
      </c>
      <c r="Q414" s="6" t="s">
        <v>39</v>
      </c>
      <c r="R414" s="12" t="str">
        <f>INDEX(AY:AY,W410+1)</f>
        <v>これか他のクリーチャーがあなたのコントロール下で戦場に出るたび、あなたはそれのタフネスに等しい点数のライフを得る。</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|テキスト|&gt;|&gt;|&gt;|&gt;|これか他のクリーチャーがあなたのコントロール下で戦場に出るたび、あなたはそれのタフネスに等しい点数のライフを得る。|</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これか他のクリーチャーがあなたのコントロール下で戦場に出るたび、あなたはそれのタフネスに等しい点数のライフを得る。</v>
      </c>
      <c r="O415" t="s">
        <v>24</v>
      </c>
      <c r="Q415" s="4" t="s">
        <v>40</v>
      </c>
      <c r="R415" s="12" t="str">
        <f>INDEX(AZ:AZ,W410+1)</f>
        <v>Whenever this or another creature enters the battlefield under your control, you gain life equal to its toughness.</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|英テキスト|&gt;|&gt;|&gt;|&gt;|Whenever this or another creature enters the battlefield under your control, you gain life equal to its toughness.|</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Whenever this or another creature enters the battlefield under your control, you gain life equal to its toughness.</v>
      </c>
      <c r="O416" t="s">
        <v>24</v>
      </c>
      <c r="Q416" s="6" t="s">
        <v>41</v>
      </c>
      <c r="R416" s="12" t="str">
        <f>IF(INDEX(AS:AS,W410+1)="",0,INDEX(AS:AS,W410+1)&amp;"/"&amp;INDEX(AT:AT,W410+1))</f>
        <v>8/8</v>
      </c>
      <c r="S416" s="16"/>
      <c r="T416" s="16"/>
      <c r="U416" s="16"/>
      <c r="V416" s="17"/>
      <c r="W416" s="10"/>
      <c r="X416" s="6"/>
      <c r="Y416" s="5"/>
      <c r="Z416" s="5"/>
      <c r="AA416" s="30"/>
      <c r="BA416" s="31" t="s">
        <v>165</v>
      </c>
    </row>
    <row r="417" spans="1:53" x14ac:dyDescent="0.15">
      <c r="A417" t="str">
        <f>CONCATENATE(C417,D417,E417,F417,G417,H417,I417,J417,K417,L417,M417,N417,O417,P417)</f>
        <v>|PT|&gt;|8/8|シールド数|&gt;||</v>
      </c>
      <c r="B417" t="s">
        <v>165</v>
      </c>
      <c r="C417" t="s">
        <v>24</v>
      </c>
      <c r="D417" t="s">
        <v>13</v>
      </c>
      <c r="E417" t="s">
        <v>24</v>
      </c>
      <c r="F417" t="s">
        <v>4</v>
      </c>
      <c r="G417" t="s">
        <v>24</v>
      </c>
      <c r="H417" t="str">
        <f t="shared" ref="H417" si="422">IF(R416=0,"",R416)</f>
        <v>8/8</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*イトリモクの成長儀式/Growing Rites of Itlimoc</v>
      </c>
      <c r="B426" t="s">
        <v>165</v>
      </c>
      <c r="C426" t="str">
        <f t="shared" ref="C426" si="425">"*"&amp;R426&amp;"/"&amp;T426</f>
        <v>*イトリモクの成長儀式/Growing Rites of Itlimoc</v>
      </c>
      <c r="Q426" s="6" t="s">
        <v>34</v>
      </c>
      <c r="R426" s="12" t="str">
        <f>INDEX(AI:AI,W425+1)</f>
        <v>イトリモクの成長儀式</v>
      </c>
      <c r="S426" s="16" t="s">
        <v>35</v>
      </c>
      <c r="T426" s="12" t="str">
        <f>INDEX(AJ:AJ,W425+1)</f>
        <v>Growing Rites of Itlimoc</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t="str">
        <f>INDEX(AF:AF,W425+1)</f>
        <v>緑</v>
      </c>
      <c r="S427" s="18" t="s">
        <v>46</v>
      </c>
      <c r="T427" s="12" t="str">
        <f>INDEX(AG:AG,W425+1)</f>
        <v>神話レア</v>
      </c>
      <c r="U427" s="18" t="s">
        <v>36</v>
      </c>
      <c r="V427" s="12">
        <f>INDEX(AH:AH,W425+1)</f>
        <v>13</v>
      </c>
      <c r="W427" s="10"/>
      <c r="X427" s="12" t="str">
        <f>INDEX(AO:AO,W425+1)</f>
        <v>このサポートがボードに出たとき、あなたのライブラリーの最初の4枚のクリーチャー・カードのうち1枚を選ぶ。そのカードを取ってきて、他を破壊する。そのカードは3マナを得る。</v>
      </c>
      <c r="Y427" s="5"/>
      <c r="Z427" s="5"/>
      <c r="AA427" s="30"/>
      <c r="AC427" s="5"/>
      <c r="AD427" s="5"/>
      <c r="BA427" s="31" t="s">
        <v>165</v>
      </c>
    </row>
    <row r="428" spans="1:53" x14ac:dyDescent="0.15">
      <c r="A428" t="str">
        <f>CONCATENATE(C428,D428,E428,F428,G428,H428,I428,J428,K428,L428,M428,N428,O428,P428)</f>
        <v>|色|緑|レアリティ|神話レア|マナコスト|13|</v>
      </c>
      <c r="B428" t="s">
        <v>165</v>
      </c>
      <c r="C428" t="s">
        <v>24</v>
      </c>
      <c r="D428" s="1" t="s">
        <v>5</v>
      </c>
      <c r="E428" t="s">
        <v>24</v>
      </c>
      <c r="F428" t="str">
        <f t="shared" ref="F428:F429" si="432">IF(R427=0,"",R427)</f>
        <v>緑</v>
      </c>
      <c r="G428" t="s">
        <v>24</v>
      </c>
      <c r="H428" s="1" t="s">
        <v>6</v>
      </c>
      <c r="I428" t="s">
        <v>24</v>
      </c>
      <c r="J428" t="str">
        <f t="shared" ref="J428:J429" si="433">IF(T427=0,"",T427)</f>
        <v>神話レア</v>
      </c>
      <c r="K428" t="s">
        <v>24</v>
      </c>
      <c r="L428" s="1" t="s">
        <v>8</v>
      </c>
      <c r="M428" t="s">
        <v>24</v>
      </c>
      <c r="N428">
        <f t="shared" ref="N428:N429" si="434">IF(V427=0,"",V427)</f>
        <v>13</v>
      </c>
      <c r="O428" t="s">
        <v>24</v>
      </c>
      <c r="Q428" s="6" t="s">
        <v>37</v>
      </c>
      <c r="R428" s="12" t="str">
        <f>INDEX(AK:AK,W425+1)</f>
        <v>サポート</v>
      </c>
      <c r="S428" s="18" t="s">
        <v>38</v>
      </c>
      <c r="T428" s="12">
        <f>INDEX(AL:AL,W425+1)</f>
        <v>0</v>
      </c>
      <c r="U428" s="12">
        <f>INDEX(AM:AM,W425+1)</f>
        <v>0</v>
      </c>
      <c r="V428" s="12">
        <f>INDEX(AN:AN,W425+1)</f>
        <v>0</v>
      </c>
      <c r="W428" s="10"/>
      <c r="X428" s="12" t="str">
        <f>INDEX(AU:AU,W425+1)</f>
        <v>この</v>
      </c>
      <c r="Y428" s="12" t="str">
        <f>INDEX(AV:AV,W425+1)</f>
        <v/>
      </c>
      <c r="Z428" s="12" t="str">
        <f>INDEX(AW:AW,W425+1)</f>
        <v/>
      </c>
      <c r="AA428" s="12">
        <f>INDEX(AX:AX,W425+1)</f>
        <v>0</v>
      </c>
      <c r="BA428" s="31" t="s">
        <v>165</v>
      </c>
    </row>
    <row r="429" spans="1:53" x14ac:dyDescent="0.15">
      <c r="A429" t="str">
        <f>CONCATENATE(C429,D429,E429,F429,G429,H429,I429,J429,K429,L429,M429,N429,O429,P429)</f>
        <v>|種別|サポート|サブタイプ||||</v>
      </c>
      <c r="B429" t="s">
        <v>165</v>
      </c>
      <c r="C429" t="s">
        <v>24</v>
      </c>
      <c r="D429" s="1" t="s">
        <v>9</v>
      </c>
      <c r="E429" t="s">
        <v>24</v>
      </c>
      <c r="F429" t="str">
        <f t="shared" si="432"/>
        <v>サポート</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このサポートがボードに出たとき、あなたのライブラリーの最初の4枚のクリーチャー・カードのうち1枚を選ぶ。そのカードを取ってきて、他を破壊する。そのカードは3マナを得る。&amp;br;あなたのターン終了時に、あなたがクリーチャーを3体以上コントロールしている場合、このサポートを変身させる。</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このサポートがボードに出たとき、あなたのライブラリーの最初の4枚のクリーチャー・カードのうち1枚を選ぶ。そのカードを取ってきて、他を破壊する。そのカードは3マナを得る。&amp;br;あなたのターン終了時に、あなたがクリーチャーを3体以上コントロールしている場合、このサポートを変身させる。|</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このサポートがボードに出たとき、あなたのライブラリーの最初の4枚のクリーチャー・カードのうち1枚を選ぶ。そのカードを取ってきて、他を破壊する。そのカードは3マナを得る。&amp;br;あなたのターン終了時に、あなたがクリーチャーを3体以上コントロールしている場合、このサポートを変身させる。</v>
      </c>
      <c r="O430" t="s">
        <v>24</v>
      </c>
      <c r="Q430" s="4" t="s">
        <v>40</v>
      </c>
      <c r="R430" s="12" t="str">
        <f>INDEX(AZ:AZ,W425+1)</f>
        <v>When this support enters the board, pick one of the first 4 creature cards of your library. Fetch that card and destroy the others. That card gains 3 mana. At the end of your turn, if you control three or more creatures, transform this support.</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|英テキスト|&gt;|&gt;|&gt;|&gt;|When this support enters the board, pick one of the first 4 creature cards of your library. Fetch that card and destroy the others. That card gains 3 mana. At the end of your turn, if you control three or more creatures, transform this support.|</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When this support enters the board, pick one of the first 4 creature cards of your library. Fetch that card and destroy the others. That card gains 3 mana. At the end of your turn, if you control three or more creatures, transform this support.</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|PT|&gt;||シールド数|&gt;|2|</v>
      </c>
      <c r="B432" t="s">
        <v>165</v>
      </c>
      <c r="C432" t="s">
        <v>24</v>
      </c>
      <c r="D432" t="s">
        <v>13</v>
      </c>
      <c r="E432" t="s">
        <v>24</v>
      </c>
      <c r="F432" t="s">
        <v>4</v>
      </c>
      <c r="G432" t="s">
        <v>24</v>
      </c>
      <c r="H432" t="str">
        <f t="shared" ref="H432" si="438">IF(R431=0,"",R431)</f>
        <v/>
      </c>
      <c r="I432" t="s">
        <v>24</v>
      </c>
      <c r="J432" t="s">
        <v>14</v>
      </c>
      <c r="K432" t="s">
        <v>24</v>
      </c>
      <c r="L432" t="s">
        <v>4</v>
      </c>
      <c r="M432" t="s">
        <v>24</v>
      </c>
      <c r="N432">
        <f t="shared" ref="N432" si="439">IF(R432=0,"",R432)</f>
        <v>2</v>
      </c>
      <c r="O432" t="s">
        <v>24</v>
      </c>
      <c r="Q432" s="7" t="s">
        <v>43</v>
      </c>
      <c r="R432" s="12">
        <f>INDEX(AR:AR,W425+1)</f>
        <v>2</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*太陽の揺籃の地、イトリモク/Itlimoc, Cradle of the Sun</v>
      </c>
      <c r="B441" t="s">
        <v>165</v>
      </c>
      <c r="C441" t="str">
        <f t="shared" ref="C441" si="441">"*"&amp;R441&amp;"/"&amp;T441</f>
        <v>*太陽の揺籃の地、イトリモク/Itlimoc, Cradle of the Sun</v>
      </c>
      <c r="Q441" s="6" t="s">
        <v>34</v>
      </c>
      <c r="R441" s="12" t="str">
        <f>INDEX(AI:AI,W440+1)</f>
        <v>太陽の揺籃の地、イトリモク</v>
      </c>
      <c r="S441" s="16" t="s">
        <v>35</v>
      </c>
      <c r="T441" s="12" t="str">
        <f>INDEX(AJ:AJ,W440+1)</f>
        <v>Itlimoc, Cradle of the Sun</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t="str">
        <f>INDEX(AF:AF,W440+1)</f>
        <v>緑</v>
      </c>
      <c r="S442" s="18" t="s">
        <v>46</v>
      </c>
      <c r="T442" s="12" t="str">
        <f>INDEX(AG:AG,W440+1)</f>
        <v>神話レア</v>
      </c>
      <c r="U442" s="18" t="s">
        <v>36</v>
      </c>
      <c r="V442" s="12">
        <f>INDEX(AH:AH,W440+1)</f>
        <v>0</v>
      </c>
      <c r="W442" s="10"/>
      <c r="X442" s="12" t="str">
        <f>INDEX(AO:AO,W440+1)</f>
        <v>あなたのターン開始時に、ジェムX個を緑に変換する。Xはあなたのコントロールするクリーチャーの総数の2倍に等しい。</v>
      </c>
      <c r="Y442" s="5"/>
      <c r="Z442" s="5"/>
      <c r="AA442" s="30"/>
      <c r="BA442" s="31" t="s">
        <v>165</v>
      </c>
    </row>
    <row r="443" spans="1:53" x14ac:dyDescent="0.15">
      <c r="A443" t="str">
        <f>CONCATENATE(C443,D443,E443,F443,G443,H443,I443,J443,K443,L443,M443,N443,O443,P443)</f>
        <v>|色|緑|レアリティ|神話レア|マナコスト||</v>
      </c>
      <c r="B443" t="s">
        <v>165</v>
      </c>
      <c r="C443" t="s">
        <v>24</v>
      </c>
      <c r="D443" s="1" t="s">
        <v>5</v>
      </c>
      <c r="E443" t="s">
        <v>24</v>
      </c>
      <c r="F443" t="str">
        <f t="shared" ref="F443:F444" si="448">IF(R442=0,"",R442)</f>
        <v>緑</v>
      </c>
      <c r="G443" t="s">
        <v>24</v>
      </c>
      <c r="H443" s="1" t="s">
        <v>6</v>
      </c>
      <c r="I443" t="s">
        <v>24</v>
      </c>
      <c r="J443" t="str">
        <f t="shared" ref="J443:J444" si="449">IF(T442=0,"",T442)</f>
        <v>神話レア</v>
      </c>
      <c r="K443" t="s">
        <v>24</v>
      </c>
      <c r="L443" s="1" t="s">
        <v>8</v>
      </c>
      <c r="M443" t="s">
        <v>24</v>
      </c>
      <c r="N443" t="str">
        <f t="shared" ref="N443:N444" si="450">IF(V442=0,"",V442)</f>
        <v/>
      </c>
      <c r="O443" t="s">
        <v>24</v>
      </c>
      <c r="Q443" s="6" t="s">
        <v>37</v>
      </c>
      <c r="R443" s="12" t="str">
        <f>INDEX(AK:AK,W440+1)</f>
        <v>サポート</v>
      </c>
      <c r="S443" s="18" t="s">
        <v>38</v>
      </c>
      <c r="T443" s="12" t="str">
        <f>INDEX(AL:AL,W440+1)</f>
        <v>土地</v>
      </c>
      <c r="U443" s="12">
        <f>INDEX(AM:AM,W440+1)</f>
        <v>0</v>
      </c>
      <c r="V443" s="12">
        <f>INDEX(AN:AN,W440+1)</f>
        <v>0</v>
      </c>
      <c r="W443" s="10"/>
      <c r="X443" s="12" t="str">
        <f>INDEX(AU:AU,W440+1)</f>
        <v>あな</v>
      </c>
      <c r="Y443" s="12" t="str">
        <f>INDEX(AV:AV,W440+1)</f>
        <v/>
      </c>
      <c r="Z443" s="12" t="str">
        <f>INDEX(AW:AW,W440+1)</f>
        <v/>
      </c>
      <c r="AA443" s="12">
        <f>INDEX(AX:AX,W440+1)</f>
        <v>0</v>
      </c>
      <c r="BA443" s="31" t="s">
        <v>165</v>
      </c>
    </row>
    <row r="444" spans="1:53" x14ac:dyDescent="0.15">
      <c r="A444" t="str">
        <f>CONCATENATE(C444,D444,E444,F444,G444,H444,I444,J444,K444,L444,M444,N444,O444,P444)</f>
        <v>|種別|サポート|サブタイプ|土地|||</v>
      </c>
      <c r="B444" t="s">
        <v>165</v>
      </c>
      <c r="C444" t="s">
        <v>24</v>
      </c>
      <c r="D444" s="1" t="s">
        <v>9</v>
      </c>
      <c r="E444" t="s">
        <v>24</v>
      </c>
      <c r="F444" t="str">
        <f t="shared" si="448"/>
        <v>サポート</v>
      </c>
      <c r="G444" t="s">
        <v>24</v>
      </c>
      <c r="H444" s="1" t="s">
        <v>11</v>
      </c>
      <c r="I444" t="s">
        <v>24</v>
      </c>
      <c r="J444" t="str">
        <f t="shared" si="449"/>
        <v>土地</v>
      </c>
      <c r="K444" t="s">
        <v>24</v>
      </c>
      <c r="L444" t="str">
        <f t="shared" ref="L444" si="451">IF(U443=0,"",U443)</f>
        <v/>
      </c>
      <c r="M444" t="s">
        <v>24</v>
      </c>
      <c r="N444" t="str">
        <f t="shared" si="450"/>
        <v/>
      </c>
      <c r="O444" t="s">
        <v>24</v>
      </c>
      <c r="Q444" s="6" t="s">
        <v>39</v>
      </c>
      <c r="R444" s="12" t="str">
        <f>INDEX(AY:AY,W440+1)</f>
        <v>あなたのターン開始時に、ジェムX個を緑に変換する。Xはあなたのコントロールするクリーチャーの総数の2倍に等しい。</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|テキスト|&gt;|&gt;|&gt;|&gt;|あなたのターン開始時に、ジェムX個を緑に変換する。Xはあなたのコントロールするクリーチャーの総数の2倍に等しい。|</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あなたのターン開始時に、ジェムX個を緑に変換する。Xはあなたのコントロールするクリーチャーの総数の2倍に等しい。</v>
      </c>
      <c r="O445" t="s">
        <v>24</v>
      </c>
      <c r="Q445" s="4" t="s">
        <v>40</v>
      </c>
      <c r="R445" s="12" t="str">
        <f>INDEX(AZ:AZ,W440+1)</f>
        <v>At the beginning of your turn, convert X gems to green, where X is the number of creatures you control times 2.</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|英テキスト|&gt;|&gt;|&gt;|&gt;|At the beginning of your turn, convert X gems to green, where X is the number of creatures you control times 2.|</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At the beginning of your turn, convert X gems to green, where X is the number of creatures you control times 2.</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|PT|&gt;||シールド数|&gt;|2|</v>
      </c>
      <c r="B447" t="s">
        <v>165</v>
      </c>
      <c r="C447" t="s">
        <v>24</v>
      </c>
      <c r="D447" t="s">
        <v>13</v>
      </c>
      <c r="E447" t="s">
        <v>24</v>
      </c>
      <c r="F447" t="s">
        <v>4</v>
      </c>
      <c r="G447" t="s">
        <v>24</v>
      </c>
      <c r="H447" t="str">
        <f t="shared" ref="H447" si="454">IF(R446=0,"",R446)</f>
        <v/>
      </c>
      <c r="I447" t="s">
        <v>24</v>
      </c>
      <c r="J447" t="s">
        <v>14</v>
      </c>
      <c r="K447" t="s">
        <v>24</v>
      </c>
      <c r="L447" t="s">
        <v>4</v>
      </c>
      <c r="M447" t="s">
        <v>24</v>
      </c>
      <c r="N447">
        <f t="shared" ref="N447" si="455">IF(R447=0,"",R447)</f>
        <v>2</v>
      </c>
      <c r="O447" t="s">
        <v>24</v>
      </c>
      <c r="Q447" s="7" t="s">
        <v>43</v>
      </c>
      <c r="R447" s="12">
        <f>INDEX(AR:AR,W440+1)</f>
        <v>2</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57">"*"&amp;R456&amp;"/"&amp;T456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f>INDEX(AF:AF,W455+1)</f>
        <v>0</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|色||レアリティ||マナコスト||</v>
      </c>
      <c r="B458" t="s">
        <v>165</v>
      </c>
      <c r="C458" t="s">
        <v>24</v>
      </c>
      <c r="D458" s="1" t="s">
        <v>5</v>
      </c>
      <c r="E458" t="s">
        <v>24</v>
      </c>
      <c r="F458" t="str">
        <f t="shared" ref="F458:F459" si="464">IF(R457=0,"",R457)</f>
        <v/>
      </c>
      <c r="G458" t="s">
        <v>24</v>
      </c>
      <c r="H458" s="1" t="s">
        <v>6</v>
      </c>
      <c r="I458" t="s">
        <v>24</v>
      </c>
      <c r="J458" t="str">
        <f t="shared" ref="J458:J459" si="465">IF(T457=0,"",T457)</f>
        <v/>
      </c>
      <c r="K458" t="s">
        <v>24</v>
      </c>
      <c r="L458" s="1" t="s">
        <v>8</v>
      </c>
      <c r="M458" t="s">
        <v>24</v>
      </c>
      <c r="N458" t="str">
        <f t="shared" ref="N458:N459" si="466">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4"/>
        <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G2:AG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BE754"/>
  <sheetViews>
    <sheetView topLeftCell="A181" zoomScale="85" zoomScaleNormal="85" workbookViewId="0">
      <selection activeCell="A6" sqref="A6:A199"/>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147</v>
      </c>
      <c r="AG2" s="8" t="s">
        <v>21</v>
      </c>
      <c r="AH2" s="8">
        <v>17</v>
      </c>
      <c r="AI2" s="8" t="s">
        <v>1155</v>
      </c>
      <c r="AJ2" s="8" t="s">
        <v>719</v>
      </c>
      <c r="AK2" s="8" t="s">
        <v>10</v>
      </c>
      <c r="AL2" s="8" t="s">
        <v>783</v>
      </c>
      <c r="AM2" s="8" t="s">
        <v>868</v>
      </c>
      <c r="AN2" s="8"/>
      <c r="AO2" s="8" t="s">
        <v>1156</v>
      </c>
      <c r="AP2" s="8" t="s">
        <v>1157</v>
      </c>
      <c r="AQ2" s="8"/>
      <c r="AR2" s="8"/>
      <c r="AS2" s="8">
        <v>4</v>
      </c>
      <c r="AT2" s="8">
        <v>4</v>
      </c>
      <c r="AU2" s="8" t="str">
        <f>LEFT(AO2,2)</f>
        <v>この</v>
      </c>
      <c r="AV2" s="8" t="str">
        <f>IF(ISERROR(FIND(" ",AO2)),"",MID(AO2,FIND(" ",AO2)+1,2))</f>
        <v/>
      </c>
      <c r="AW2" s="8" t="str">
        <f>IF(LEN(AV2)&gt;1,IF(ISERROR(FIND(" ",AO2,FIND(" ",AO2)+1)),"",MID(AO2,FIND(" ",AO2)+4,2)),"")</f>
        <v/>
      </c>
      <c r="AX2" s="8"/>
      <c r="AY2" s="8" t="str">
        <f>IF(AO2="","",AO2&amp;IF(AP2="","","&amp;br;"&amp;AP2)&amp;IF(AQ2="","","&amp;br;"&amp;AQ2))</f>
        <v>このクリーチャーが戦場に出たとき、これはあなたがコントロールするサポート1つにつき+1/+1の修正を受ける。&amp;br;ジェム1個を起動する：宝物を1つ見つける。</v>
      </c>
      <c r="AZ2" s="25" t="str">
        <f>IF(AJ2="","",VLOOKUP(AJ2,BC:BE,3,FALSE))</f>
        <v>When this creature enters the battlefield, it gets +1/+1 for each support you control. Activate 1: Find a Treasure.</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147</v>
      </c>
      <c r="AG3" s="8" t="s">
        <v>23</v>
      </c>
      <c r="AH3" s="8">
        <v>14</v>
      </c>
      <c r="AI3" s="8" t="s">
        <v>1158</v>
      </c>
      <c r="AJ3" s="8" t="s">
        <v>720</v>
      </c>
      <c r="AK3" s="8" t="s">
        <v>10</v>
      </c>
      <c r="AL3" s="8" t="s">
        <v>783</v>
      </c>
      <c r="AM3" s="8" t="s">
        <v>868</v>
      </c>
      <c r="AN3" s="8"/>
      <c r="AO3" s="8" t="s">
        <v>1159</v>
      </c>
      <c r="AP3" s="8" t="s">
        <v>1160</v>
      </c>
      <c r="AQ3" s="8"/>
      <c r="AR3" s="8"/>
      <c r="AS3" s="8">
        <v>4</v>
      </c>
      <c r="AT3" s="8">
        <v>5</v>
      </c>
      <c r="AU3" s="8" t="str">
        <f>LEFT(AO3,2)</f>
        <v>この</v>
      </c>
      <c r="AV3" s="8" t="str">
        <f>IF(ISERROR(FIND(" ",AO3)),"",MID(AO3,FIND(" ",AO3)+1,2))</f>
        <v/>
      </c>
      <c r="AW3" s="8" t="str">
        <f>IF(LEN(AV3)&gt;1,IF(ISERROR(FIND(" ",AO3,FIND(" ",AO3)+1)),"",MID(AO3,FIND(" ",AO3)+4,2)),"")</f>
        <v/>
      </c>
      <c r="AX3" s="8"/>
      <c r="AY3" s="8" t="str">
        <f>IF(AO3="","",AO3&amp;IF(AP3="","","&amp;br;"&amp;AP3)&amp;IF(AQ3="","","&amp;br;"&amp;AQ3))</f>
        <v>このクリーチャーが戦場に出たとき、対戦相手がコントロールするクリーチャー1体を対象とし、それをあなたの手札に移動する。&amp;br;このクリーチャーが死亡した時、あなたは2点のライフを得る。対戦相手はカードを2枚引く。</v>
      </c>
      <c r="AZ3" s="25" t="str">
        <f>IF(AJ3="","",VLOOKUP(AJ3,BC:BE,3,FALSE))</f>
        <v>When this creature enters the battlefield, move target creature your opponent controls to your hand.When this creature dies, your opponent draws 2 cards.</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148</v>
      </c>
      <c r="AG4" s="8" t="s">
        <v>21</v>
      </c>
      <c r="AH4" s="8">
        <v>13</v>
      </c>
      <c r="AI4" s="8" t="s">
        <v>1161</v>
      </c>
      <c r="AJ4" s="8" t="s">
        <v>721</v>
      </c>
      <c r="AK4" s="8" t="s">
        <v>10</v>
      </c>
      <c r="AL4" s="8" t="s">
        <v>973</v>
      </c>
      <c r="AM4" s="8" t="s">
        <v>868</v>
      </c>
      <c r="AN4" s="8"/>
      <c r="AO4" s="8" t="s">
        <v>1162</v>
      </c>
      <c r="AP4" s="8"/>
      <c r="AQ4" s="8"/>
      <c r="AR4" s="8"/>
      <c r="AS4" s="8">
        <v>3</v>
      </c>
      <c r="AT4" s="8">
        <v>3</v>
      </c>
      <c r="AU4" s="8" t="str">
        <f>LEFT(AO4,2)</f>
        <v>この</v>
      </c>
      <c r="AV4" s="8" t="str">
        <f>IF(ISERROR(FIND(" ",AO4)),"",MID(AO4,FIND(" ",AO4)+1,2))</f>
        <v/>
      </c>
      <c r="AW4" s="8" t="str">
        <f>IF(LEN(AV4)&gt;1,IF(ISERROR(FIND(" ",AO4,FIND(" ",AO4)+1)),"",MID(AO4,FIND(" ",AO4)+4,2)),"")</f>
        <v/>
      </c>
      <c r="AX4" s="8"/>
      <c r="AY4" s="8" t="str">
        <f>IF(AO4="","",AO4&amp;IF(AP4="","","&amp;br;"&amp;AP4)&amp;IF(AQ4="","","&amp;br;"&amp;AQ4))</f>
        <v>このクリーチャーが攻撃するたび、ターン終了時まで、これはあなたがコントロールする他の海賊1体につき+1/+1の修正を受ける。</v>
      </c>
      <c r="AZ4" s="25" t="str">
        <f>IF(AJ4="","",VLOOKUP(AJ4,BC:BE,3,FALSE))</f>
        <v>Whenever this creature attacks, it gets +1/+1 until end of turn for each other Pirate you control.</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149</v>
      </c>
      <c r="AG5" s="8" t="s">
        <v>21</v>
      </c>
      <c r="AH5" s="8">
        <v>17</v>
      </c>
      <c r="AI5" s="8" t="s">
        <v>1163</v>
      </c>
      <c r="AJ5" s="8" t="s">
        <v>722</v>
      </c>
      <c r="AK5" s="8" t="s">
        <v>10</v>
      </c>
      <c r="AL5" s="8" t="s">
        <v>796</v>
      </c>
      <c r="AM5" s="8"/>
      <c r="AN5" s="8"/>
      <c r="AO5" s="8" t="s">
        <v>1065</v>
      </c>
      <c r="AP5" s="8" t="s">
        <v>1164</v>
      </c>
      <c r="AQ5" s="8"/>
      <c r="AR5" s="8"/>
      <c r="AS5" s="8">
        <v>6</v>
      </c>
      <c r="AT5" s="8">
        <v>6</v>
      </c>
      <c r="AU5" s="8" t="str">
        <f>LEFT(AO5,2)</f>
        <v>トラ</v>
      </c>
      <c r="AV5" s="8" t="str">
        <f>IF(ISERROR(FIND(" ",AO5)),"",MID(AO5,FIND(" ",AO5)+1,2))</f>
        <v xml:space="preserve"> </v>
      </c>
      <c r="AW5" s="8" t="str">
        <f>IF(LEN(AV5)&gt;1,IF(ISERROR(FIND(" ",AO5,FIND(" ",AO5)+1)),"",MID(AO5,FIND(" ",AO5)+4,2)),"")</f>
        <v/>
      </c>
      <c r="AX5" s="8"/>
      <c r="AY5" s="8" t="str">
        <f>IF(AO5="","",AO5&amp;IF(AP5="","","&amp;br;"&amp;AP5)&amp;IF(AQ5="","","&amp;br;"&amp;AQ5))</f>
        <v>トランプル  &amp;br;このクリーチャーが戦場に出たとき、これは他の各クリーチャーにそれぞれ1点のダメージを与える。</v>
      </c>
      <c r="AZ5" s="25" t="str">
        <f>IF(AJ5="","",VLOOKUP(AJ5,BC:BE,3,FALSE))</f>
        <v>When this creature enters the battlefield, it deals 1 damage to each other creature.</v>
      </c>
      <c r="BA5" s="31" t="s">
        <v>165</v>
      </c>
      <c r="BB5">
        <v>4</v>
      </c>
      <c r="BC5" t="s">
        <v>568</v>
      </c>
      <c r="BD5" t="s">
        <v>30</v>
      </c>
      <c r="BE5" t="s">
        <v>387</v>
      </c>
    </row>
    <row r="6" spans="1:57" x14ac:dyDescent="0.15">
      <c r="A6" t="str">
        <f>CONCATENATE(C6,D6,E6,F6,G6,H6,I6,J6,K6,L6,M6,N6,O6,P6)</f>
        <v>*巧射艦隊の略取者/Deadeye Plunderers</v>
      </c>
      <c r="B6" t="s">
        <v>165</v>
      </c>
      <c r="C6" t="str">
        <f>"*"&amp;R6&amp;"/"&amp;T6</f>
        <v>*巧射艦隊の略取者/Deadeye Plunderers</v>
      </c>
      <c r="Q6" s="6" t="s">
        <v>34</v>
      </c>
      <c r="R6" s="12" t="str">
        <f>INDEX(AI:AI,W5+1)</f>
        <v>巧射艦隊の略取者</v>
      </c>
      <c r="S6" s="16" t="s">
        <v>35</v>
      </c>
      <c r="T6" s="12" t="str">
        <f>INDEX(AJ:AJ,W5+1)</f>
        <v>Deadeye Plunderers</v>
      </c>
      <c r="U6" s="16"/>
      <c r="V6" s="17"/>
      <c r="W6" s="9"/>
      <c r="X6" s="6"/>
      <c r="Y6" s="5"/>
      <c r="Z6" s="5"/>
      <c r="AA6" s="30"/>
      <c r="AB6" t="s">
        <v>60</v>
      </c>
      <c r="AC6" t="s">
        <v>369</v>
      </c>
      <c r="AD6" s="10" t="s">
        <v>104</v>
      </c>
      <c r="AE6" s="39">
        <v>5</v>
      </c>
      <c r="AF6" s="24" t="s">
        <v>149</v>
      </c>
      <c r="AG6" s="8" t="s">
        <v>23</v>
      </c>
      <c r="AH6" s="8">
        <v>17</v>
      </c>
      <c r="AI6" s="8" t="s">
        <v>1165</v>
      </c>
      <c r="AJ6" s="8" t="s">
        <v>723</v>
      </c>
      <c r="AK6" s="8" t="s">
        <v>10</v>
      </c>
      <c r="AL6" s="8" t="s">
        <v>796</v>
      </c>
      <c r="AM6" s="8"/>
      <c r="AN6" s="8"/>
      <c r="AO6" s="8" t="s">
        <v>1166</v>
      </c>
      <c r="AP6" s="8" t="s">
        <v>1167</v>
      </c>
      <c r="AQ6" s="8"/>
      <c r="AR6" s="8"/>
      <c r="AS6" s="8">
        <v>6</v>
      </c>
      <c r="AT6" s="8">
        <v>6</v>
      </c>
      <c r="AU6" s="8" t="str">
        <f>LEFT(AO6,2)</f>
        <v>この</v>
      </c>
      <c r="AV6" s="8" t="str">
        <f>IF(ISERROR(FIND(" ",AO6)),"",MID(AO6,FIND(" ",AO6)+1,2))</f>
        <v/>
      </c>
      <c r="AW6" s="8" t="str">
        <f>IF(LEN(AV6)&gt;1,IF(ISERROR(FIND(" ",AO6,FIND(" ",AO6)+1)),"",MID(AO6,FIND(" ",AO6)+4,2)),"")</f>
        <v/>
      </c>
      <c r="AX6" s="8"/>
      <c r="AY6" s="8" t="str">
        <f>IF(AO6="","",AO6&amp;IF(AP6="","","&amp;br;"&amp;AP6)&amp;IF(AQ6="","","&amp;br;"&amp;AQ6))</f>
        <v>このクリーチャーが戦場に出ている間、あなたがコントロールする他の恐竜は速攻を持つ。&amp;br;このクリーチャーが戦場に出たとき、トランプルを持つ3/3の緑の恐竜・トークンを1体生成する。</v>
      </c>
      <c r="AZ6" s="25" t="str">
        <f>IF(AJ6="","",VLOOKUP(AJ6,BC:BE,3,FALSE))</f>
        <v>While this creature is on the battlefield, other Dinosaurs you control have Haste.When this creature enters the battlefield, create a 3/3 green Dinosaur token with Trample.</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青黒</v>
      </c>
      <c r="S7" s="18" t="s">
        <v>46</v>
      </c>
      <c r="T7" s="12" t="str">
        <f>INDEX(AG:AG,W5+1)</f>
        <v>アンコモン</v>
      </c>
      <c r="U7" s="18" t="s">
        <v>36</v>
      </c>
      <c r="V7" s="12">
        <f>INDEX(AH:AH,W5+1)</f>
        <v>17</v>
      </c>
      <c r="W7" s="10"/>
      <c r="X7" s="12" t="str">
        <f>INDEX(AO:AO,W5+1)</f>
        <v>このクリーチャーが戦場に出たとき、これはあなたがコントロールするサポート1つにつき+1/+1の修正を受ける。</v>
      </c>
      <c r="Y7" s="5"/>
      <c r="Z7" s="5"/>
      <c r="AA7" s="30"/>
      <c r="AB7" t="s">
        <v>146</v>
      </c>
      <c r="AC7" t="s">
        <v>363</v>
      </c>
      <c r="AD7" s="10" t="s">
        <v>89</v>
      </c>
      <c r="AE7" s="39">
        <v>6</v>
      </c>
      <c r="AF7" s="24" t="s">
        <v>150</v>
      </c>
      <c r="AG7" s="8" t="s">
        <v>21</v>
      </c>
      <c r="AH7" s="8">
        <v>14</v>
      </c>
      <c r="AI7" s="8" t="s">
        <v>1168</v>
      </c>
      <c r="AJ7" s="8" t="s">
        <v>724</v>
      </c>
      <c r="AK7" s="8" t="s">
        <v>10</v>
      </c>
      <c r="AL7" s="8" t="s">
        <v>796</v>
      </c>
      <c r="AM7" s="8"/>
      <c r="AN7" s="8"/>
      <c r="AO7" s="8" t="s">
        <v>1169</v>
      </c>
      <c r="AP7" s="8"/>
      <c r="AQ7" s="8"/>
      <c r="AR7" s="8"/>
      <c r="AS7" s="8">
        <v>4</v>
      </c>
      <c r="AT7" s="8">
        <v>6</v>
      </c>
      <c r="AU7" s="8" t="str">
        <f>LEFT(AO7,2)</f>
        <v>この</v>
      </c>
      <c r="AV7" s="8" t="str">
        <f>IF(ISERROR(FIND(" ",AO7)),"",MID(AO7,FIND(" ",AO7)+1,2))</f>
        <v/>
      </c>
      <c r="AW7" s="8" t="str">
        <f>IF(LEN(AV7)&gt;1,IF(ISERROR(FIND(" ",AO7,FIND(" ",AO7)+1)),"",MID(AO7,FIND(" ",AO7)+4,2)),"")</f>
        <v/>
      </c>
      <c r="AX7" s="8"/>
      <c r="AY7" s="8" t="str">
        <f>IF(AO7="","",AO7&amp;IF(AP7="","","&amp;br;"&amp;AP7)&amp;IF(AQ7="","","&amp;br;"&amp;AQ7))</f>
        <v>このクリーチャーが戦場に出ている間、あなたがコントロールするクリーチャーが攻撃するたび、ターン終了時まで、それは+X/+0の修正を受ける。Xはそれのタフネスとパワーの差に等しい。</v>
      </c>
      <c r="AZ7" s="25" t="str">
        <f>IF(AJ7="","",VLOOKUP(AJ7,BC:BE,3,FALSE))</f>
        <v>While this creature is on the battlefield, whenever a creature you control attacks, it gains +X/+0 where X is the difference between its toughness and its power until end of turn.</v>
      </c>
      <c r="BA7" s="31" t="s">
        <v>165</v>
      </c>
      <c r="BB7">
        <v>6</v>
      </c>
      <c r="BC7" t="s">
        <v>570</v>
      </c>
      <c r="BD7" t="s">
        <v>30</v>
      </c>
      <c r="BE7" t="s">
        <v>389</v>
      </c>
    </row>
    <row r="8" spans="1:57" x14ac:dyDescent="0.15">
      <c r="A8" t="str">
        <f t="shared" si="0"/>
        <v>|色|青黒|レアリティ|アンコモン|マナコスト|17|</v>
      </c>
      <c r="B8" t="s">
        <v>165</v>
      </c>
      <c r="C8" t="s">
        <v>24</v>
      </c>
      <c r="D8" s="1" t="s">
        <v>5</v>
      </c>
      <c r="E8" t="s">
        <v>24</v>
      </c>
      <c r="F8" t="str">
        <f>IF(R7=0,"",R7)</f>
        <v>青黒</v>
      </c>
      <c r="G8" t="s">
        <v>24</v>
      </c>
      <c r="H8" s="1" t="s">
        <v>6</v>
      </c>
      <c r="I8" t="s">
        <v>24</v>
      </c>
      <c r="J8" t="str">
        <f>IF(T7=0,"",T7)</f>
        <v>アンコモン</v>
      </c>
      <c r="K8" t="s">
        <v>24</v>
      </c>
      <c r="L8" s="1" t="s">
        <v>8</v>
      </c>
      <c r="M8" t="s">
        <v>24</v>
      </c>
      <c r="N8">
        <f>IF(V7=0,"",V7)</f>
        <v>17</v>
      </c>
      <c r="O8" t="s">
        <v>24</v>
      </c>
      <c r="Q8" s="6" t="s">
        <v>37</v>
      </c>
      <c r="R8" s="12" t="str">
        <f>INDEX(AK:AK,W5+1)</f>
        <v>クリーチャー</v>
      </c>
      <c r="S8" s="18" t="s">
        <v>38</v>
      </c>
      <c r="T8" s="12" t="str">
        <f>INDEX(AL:AL,W5+1)</f>
        <v>人間</v>
      </c>
      <c r="U8" s="12" t="str">
        <f>INDEX(AM:AM,W5+1)</f>
        <v>海賊</v>
      </c>
      <c r="V8" s="12">
        <f>INDEX(AN:AN,W5+1)</f>
        <v>0</v>
      </c>
      <c r="W8" s="10"/>
      <c r="X8" s="12" t="str">
        <f>INDEX(AU:AU,W5+1)</f>
        <v>この</v>
      </c>
      <c r="Y8" s="12" t="str">
        <f>INDEX(AV:AV,W5+1)</f>
        <v/>
      </c>
      <c r="Z8" s="12" t="str">
        <f>INDEX(AW:AW,W5+1)</f>
        <v/>
      </c>
      <c r="AA8" s="12">
        <f>INDEX(AX:AX,W5+1)</f>
        <v>0</v>
      </c>
      <c r="AB8" t="s">
        <v>147</v>
      </c>
      <c r="AC8" t="s">
        <v>357</v>
      </c>
      <c r="AD8" s="10" t="s">
        <v>343</v>
      </c>
      <c r="AE8" s="39">
        <v>7</v>
      </c>
      <c r="AF8" s="24" t="s">
        <v>151</v>
      </c>
      <c r="AG8" s="8" t="s">
        <v>22</v>
      </c>
      <c r="AH8" s="8">
        <v>16</v>
      </c>
      <c r="AI8" s="8" t="s">
        <v>1170</v>
      </c>
      <c r="AJ8" s="8" t="s">
        <v>725</v>
      </c>
      <c r="AK8" s="8" t="s">
        <v>19</v>
      </c>
      <c r="AL8" s="8"/>
      <c r="AM8" s="8"/>
      <c r="AN8" s="8"/>
      <c r="AO8" s="8" t="s">
        <v>1171</v>
      </c>
      <c r="AP8" s="8" t="s">
        <v>1172</v>
      </c>
      <c r="AQ8" s="8"/>
      <c r="AR8" s="8"/>
      <c r="AS8" s="8"/>
      <c r="AT8" s="8"/>
      <c r="AU8" s="8" t="str">
        <f>LEFT(AO8,2)</f>
        <v>絆魂</v>
      </c>
      <c r="AV8" s="8" t="str">
        <f>IF(ISERROR(FIND(" ",AO8)),"",MID(AO8,FIND(" ",AO8)+1,2))</f>
        <v/>
      </c>
      <c r="AW8" s="8" t="str">
        <f>IF(LEN(AV8)&gt;1,IF(ISERROR(FIND(" ",AO8,FIND(" ",AO8)+1)),"",MID(AO8,FIND(" ",AO8)+4,2)),"")</f>
        <v/>
      </c>
      <c r="AX8" s="8"/>
      <c r="AY8" s="8" t="str">
        <f>IF(AO8="","",AO8&amp;IF(AP8="","","&amp;br;"&amp;AP8)&amp;IF(AQ8="","","&amp;br;"&amp;AQ8))</f>
        <v>絆魂を持つ1/1の白の吸血鬼・クリーチャー・トークンを1体生成する。&amp;br;あなたが2体以上の吸血鬼をコントロールしている場合、すべてのあなたのクリーチャーを強化する。</v>
      </c>
      <c r="AZ8" s="25" t="str">
        <f>IF(AJ8="","",VLOOKUP(AJ8,BC:BE,3,FALSE))</f>
        <v>Create a 1/1 White Vampire creature token with lifelink. If you control two or more Vampires, reinforce all your creatures.</v>
      </c>
      <c r="BA8" s="31" t="s">
        <v>165</v>
      </c>
      <c r="BB8">
        <v>7</v>
      </c>
      <c r="BC8" t="s">
        <v>571</v>
      </c>
      <c r="BD8" t="s">
        <v>30</v>
      </c>
      <c r="BE8" t="s">
        <v>864</v>
      </c>
    </row>
    <row r="9" spans="1:57" x14ac:dyDescent="0.15">
      <c r="A9" t="str">
        <f t="shared" si="0"/>
        <v>|種別|クリーチャー|サブタイプ|人間|海賊||</v>
      </c>
      <c r="B9" t="s">
        <v>165</v>
      </c>
      <c r="C9" t="s">
        <v>24</v>
      </c>
      <c r="D9" s="1" t="s">
        <v>9</v>
      </c>
      <c r="E9" t="s">
        <v>24</v>
      </c>
      <c r="F9" t="str">
        <f>IF(R8=0,"",R8)</f>
        <v>クリーチャー</v>
      </c>
      <c r="G9" t="s">
        <v>24</v>
      </c>
      <c r="H9" s="1" t="s">
        <v>11</v>
      </c>
      <c r="I9" t="s">
        <v>24</v>
      </c>
      <c r="J9" t="str">
        <f>IF(T8=0,"",T8)</f>
        <v>人間</v>
      </c>
      <c r="K9" t="s">
        <v>24</v>
      </c>
      <c r="L9" t="str">
        <f>IF(U8=0,"",U8)</f>
        <v>海賊</v>
      </c>
      <c r="M9" t="s">
        <v>24</v>
      </c>
      <c r="N9" t="str">
        <f>IF(V8=0,"",V8)</f>
        <v/>
      </c>
      <c r="O9" t="s">
        <v>24</v>
      </c>
      <c r="Q9" s="6" t="s">
        <v>39</v>
      </c>
      <c r="R9" s="12" t="str">
        <f>INDEX(AY:AY,W5+1)</f>
        <v>このクリーチャーが戦場に出たとき、これはあなたがコントロールするサポート1つにつき+1/+1の修正を受ける。&amp;br;ジェム1個を起動する：宝物を1つ見つける。</v>
      </c>
      <c r="S9" s="16"/>
      <c r="T9" s="16"/>
      <c r="U9" s="16"/>
      <c r="V9" s="17"/>
      <c r="W9" s="10"/>
      <c r="X9" s="36" t="s">
        <v>345</v>
      </c>
      <c r="Y9" s="36"/>
      <c r="Z9" s="36"/>
      <c r="AA9" s="25" t="s">
        <v>345</v>
      </c>
      <c r="AB9" t="s">
        <v>148</v>
      </c>
      <c r="AC9" t="s">
        <v>358</v>
      </c>
      <c r="AD9" s="10" t="s">
        <v>81</v>
      </c>
      <c r="AE9" s="39">
        <v>8</v>
      </c>
      <c r="AF9" s="24" t="s">
        <v>151</v>
      </c>
      <c r="AG9" s="8" t="s">
        <v>23</v>
      </c>
      <c r="AH9" s="8">
        <v>19</v>
      </c>
      <c r="AI9" s="8" t="s">
        <v>1173</v>
      </c>
      <c r="AJ9" s="8" t="s">
        <v>726</v>
      </c>
      <c r="AK9" s="8" t="s">
        <v>10</v>
      </c>
      <c r="AL9" s="8" t="s">
        <v>778</v>
      </c>
      <c r="AM9" s="8" t="s">
        <v>787</v>
      </c>
      <c r="AN9" s="8"/>
      <c r="AO9" s="8" t="s">
        <v>1174</v>
      </c>
      <c r="AP9" s="8" t="s">
        <v>1329</v>
      </c>
      <c r="AQ9" s="8"/>
      <c r="AR9" s="8"/>
      <c r="AS9" s="8">
        <v>7</v>
      </c>
      <c r="AT9" s="8">
        <v>7</v>
      </c>
      <c r="AU9" s="8" t="str">
        <f>LEFT(AO9,2)</f>
        <v>警戒</v>
      </c>
      <c r="AV9" s="8" t="str">
        <f>IF(ISERROR(FIND(" ",AO9)),"",MID(AO9,FIND(" ",AO9)+1,2))</f>
        <v>絆魂</v>
      </c>
      <c r="AW9" s="8" t="str">
        <f>IF(LEN(AV9)&gt;1,IF(ISERROR(FIND(" ",AO9,FIND(" ",AO9)+1)),"",MID(AO9,FIND(" ",AO9)+4,2)),"")</f>
        <v/>
      </c>
      <c r="AX9" s="8"/>
      <c r="AY9" s="8" t="str">
        <f>IF(AO9="","",AO9&amp;IF(AP9="","","&amp;br;"&amp;AP9)&amp;IF(AQ9="","","&amp;br;"&amp;AQ9))</f>
        <v>警戒 絆魂 &amp;br;（ジェム1個を起動する：対戦相手の最後のクリーチャーを破壊する。あなたはライフを5失う。)</v>
      </c>
      <c r="AZ9" s="25" t="str">
        <f>IF(AJ9="","",VLOOKUP(AJ9,BC:BE,3,FALSE))</f>
        <v>Activate 1: Destroy your opponent's last creature. You lose 5 life.</v>
      </c>
      <c r="BA9" s="31" t="s">
        <v>165</v>
      </c>
      <c r="BB9">
        <v>8</v>
      </c>
      <c r="BC9" t="s">
        <v>572</v>
      </c>
      <c r="BD9" t="s">
        <v>30</v>
      </c>
      <c r="BE9" t="s">
        <v>391</v>
      </c>
    </row>
    <row r="10" spans="1:57" x14ac:dyDescent="0.15">
      <c r="A10" t="str">
        <f t="shared" si="0"/>
        <v>|テキスト|&gt;|&gt;|&gt;|&gt;|このクリーチャーが戦場に出たとき、これはあなたがコントロールするサポート1つにつき+1/+1の修正を受ける。&amp;br;ジェム1個を起動する：宝物を1つ見つける。|</v>
      </c>
      <c r="B10" t="s">
        <v>165</v>
      </c>
      <c r="C10" t="s">
        <v>24</v>
      </c>
      <c r="D10" s="1" t="s">
        <v>12</v>
      </c>
      <c r="E10" t="s">
        <v>24</v>
      </c>
      <c r="F10" s="1" t="s">
        <v>4</v>
      </c>
      <c r="G10" t="s">
        <v>24</v>
      </c>
      <c r="H10" s="1" t="s">
        <v>4</v>
      </c>
      <c r="I10" t="s">
        <v>24</v>
      </c>
      <c r="J10" s="1" t="s">
        <v>4</v>
      </c>
      <c r="K10" t="s">
        <v>24</v>
      </c>
      <c r="L10" s="1" t="s">
        <v>4</v>
      </c>
      <c r="M10" t="s">
        <v>24</v>
      </c>
      <c r="N10" t="str">
        <f>IF(R9=0,"",R9)</f>
        <v>このクリーチャーが戦場に出たとき、これはあなたがコントロールするサポート1つにつき+1/+1の修正を受ける。&amp;br;ジェム1個を起動する：宝物を1つ見つける。</v>
      </c>
      <c r="O10" t="s">
        <v>24</v>
      </c>
      <c r="Q10" s="4" t="s">
        <v>40</v>
      </c>
      <c r="R10" s="12" t="str">
        <f>INDEX(AZ:AZ,W5+1)</f>
        <v>When this creature enters the battlefield, it gets +1/+1 for each support you control. Activate 1: Find a Treasure.</v>
      </c>
      <c r="S10" s="6" t="s">
        <v>342</v>
      </c>
      <c r="T10" s="12" t="str">
        <f>IF(X10="","",X10&amp;IF(Y10="",""," "&amp;Y10)&amp;IF(Z10="",""," "&amp;Z10)&amp;IF(AA10="",""," "&amp;AA10))</f>
        <v/>
      </c>
      <c r="U10" s="16"/>
      <c r="V10" s="17"/>
      <c r="W10" s="10" t="s">
        <v>342</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154</v>
      </c>
      <c r="AG10" s="8" t="s">
        <v>21</v>
      </c>
      <c r="AH10" s="8">
        <v>10</v>
      </c>
      <c r="AI10" s="8" t="s">
        <v>1175</v>
      </c>
      <c r="AJ10" s="8" t="s">
        <v>727</v>
      </c>
      <c r="AK10" s="8" t="s">
        <v>10</v>
      </c>
      <c r="AL10" s="8" t="s">
        <v>796</v>
      </c>
      <c r="AM10" s="8"/>
      <c r="AN10" s="8"/>
      <c r="AO10" s="8" t="s">
        <v>1176</v>
      </c>
      <c r="AP10" s="8"/>
      <c r="AQ10" s="8"/>
      <c r="AR10" s="8"/>
      <c r="AS10" s="8">
        <v>3</v>
      </c>
      <c r="AT10" s="8">
        <v>3</v>
      </c>
      <c r="AU10" s="8" t="str">
        <f>LEFT(AO10,2)</f>
        <v>飛行</v>
      </c>
      <c r="AV10" s="8" t="str">
        <f>IF(ISERROR(FIND(" ",AO10)),"",MID(AO10,FIND(" ",AO10)+1,2))</f>
        <v>威迫</v>
      </c>
      <c r="AW10" s="8" t="str">
        <f>IF(LEN(AV10)&gt;1,IF(ISERROR(FIND(" ",AO10,FIND(" ",AO10)+1)),"",MID(AO10,FIND(" ",AO10)+4,2)),"")</f>
        <v/>
      </c>
      <c r="AX10" s="8"/>
      <c r="AY10" s="8" t="str">
        <f>IF(AO10="","",AO10&amp;IF(AP10="","","&amp;br;"&amp;AP10)&amp;IF(AQ10="","","&amp;br;"&amp;AQ10))</f>
        <v xml:space="preserve">飛行 威迫 </v>
      </c>
      <c r="AZ10" s="25" t="str">
        <f>IF(AJ10="","",VLOOKUP(AJ10,BC:BE,3,FALSE))</f>
        <v/>
      </c>
      <c r="BA10" s="31" t="s">
        <v>165</v>
      </c>
      <c r="BB10">
        <v>9</v>
      </c>
      <c r="BC10" t="s">
        <v>573</v>
      </c>
      <c r="BD10" t="s">
        <v>30</v>
      </c>
      <c r="BE10" t="s">
        <v>392</v>
      </c>
    </row>
    <row r="11" spans="1:57" x14ac:dyDescent="0.15">
      <c r="A11" t="str">
        <f t="shared" si="0"/>
        <v>|英テキスト|&gt;|&gt;|&gt;|&gt;|When this creature enters the battlefield, it gets +1/+1 for each support you control. Activate 1: Find a Treasure.|</v>
      </c>
      <c r="B11" t="s">
        <v>165</v>
      </c>
      <c r="C11" t="s">
        <v>24</v>
      </c>
      <c r="D11" s="1" t="s">
        <v>26</v>
      </c>
      <c r="E11" t="s">
        <v>24</v>
      </c>
      <c r="F11" s="1" t="s">
        <v>4</v>
      </c>
      <c r="G11" t="s">
        <v>24</v>
      </c>
      <c r="H11" s="1" t="s">
        <v>4</v>
      </c>
      <c r="I11" t="s">
        <v>24</v>
      </c>
      <c r="J11" s="1" t="s">
        <v>4</v>
      </c>
      <c r="K11" t="s">
        <v>24</v>
      </c>
      <c r="L11" s="1" t="s">
        <v>4</v>
      </c>
      <c r="M11" t="s">
        <v>24</v>
      </c>
      <c r="N11" t="str">
        <f>IF(T10="","",T10&amp;"&amp;br;")&amp;IF(R10=0,"",R10)</f>
        <v>When this creature enters the battlefield, it gets +1/+1 for each support you control. Activate 1: Find a Treasure.</v>
      </c>
      <c r="O11" t="s">
        <v>24</v>
      </c>
      <c r="Q11" s="6" t="s">
        <v>41</v>
      </c>
      <c r="R11" s="12" t="str">
        <f>IF(INDEX(AS:AS,W5+1)="",0,INDEX(AS:AS,W5+1)&amp;"/"&amp;INDEX(AT:AT,W5+1))</f>
        <v>4/4</v>
      </c>
      <c r="S11" s="16"/>
      <c r="T11" s="16"/>
      <c r="U11" s="16"/>
      <c r="V11" s="17"/>
      <c r="W11" s="10"/>
      <c r="X11" s="6"/>
      <c r="Y11" s="5"/>
      <c r="Z11" s="5"/>
      <c r="AA11" s="30"/>
      <c r="AB11" t="s">
        <v>150</v>
      </c>
      <c r="AC11" t="s">
        <v>365</v>
      </c>
      <c r="AD11" s="10" t="s">
        <v>95</v>
      </c>
      <c r="AE11" s="39">
        <v>10</v>
      </c>
      <c r="AF11" s="24" t="s">
        <v>155</v>
      </c>
      <c r="AG11" s="8" t="s">
        <v>22</v>
      </c>
      <c r="AH11" s="8">
        <v>16</v>
      </c>
      <c r="AI11" s="8" t="s">
        <v>1177</v>
      </c>
      <c r="AJ11" s="8" t="s">
        <v>728</v>
      </c>
      <c r="AK11" s="8" t="s">
        <v>10</v>
      </c>
      <c r="AL11" s="8" t="s">
        <v>68</v>
      </c>
      <c r="AM11" s="8" t="s">
        <v>139</v>
      </c>
      <c r="AN11" s="8"/>
      <c r="AO11" s="8" t="s">
        <v>1178</v>
      </c>
      <c r="AP11" s="8" t="s">
        <v>1179</v>
      </c>
      <c r="AQ11" s="8"/>
      <c r="AR11" s="8"/>
      <c r="AS11" s="8">
        <v>4</v>
      </c>
      <c r="AT11" s="8">
        <v>4</v>
      </c>
      <c r="AU11" s="8" t="str">
        <f>LEFT(AO11,2)</f>
        <v>ジェ</v>
      </c>
      <c r="AV11" s="8" t="str">
        <f>IF(ISERROR(FIND(" ",AO11)),"",MID(AO11,FIND(" ",AO11)+1,2))</f>
        <v/>
      </c>
      <c r="AW11" s="8" t="str">
        <f>IF(LEN(AV11)&gt;1,IF(ISERROR(FIND(" ",AO11,FIND(" ",AO11)+1)),"",MID(AO11,FIND(" ",AO11)+4,2)),"")</f>
        <v/>
      </c>
      <c r="AX11" s="8"/>
      <c r="AY11" s="8" t="str">
        <f>IF(AO11="","",AO11&amp;IF(AP11="","","&amp;br;"&amp;AP11)&amp;IF(AQ11="","","&amp;br;"&amp;AQ11))</f>
        <v>ジェム2個を起動する：あなたがコントロールする最初のクリーチャーは+2/+2の修正を受ける。&amp;br;ターン終了時に、あなたがバフされているクリーチャーをコントロールしている場合、カードを1枚引く。</v>
      </c>
      <c r="AZ11" s="25" t="str">
        <f>IF(AJ11="","",VLOOKUP(AJ11,BC:BE,3,FALSE))</f>
        <v>Activate 2: The first creature you control gets +2/+2.At the end of the turn, if you control a buffed creature, draw a card.</v>
      </c>
      <c r="BA11" s="31" t="s">
        <v>165</v>
      </c>
      <c r="BB11">
        <v>10</v>
      </c>
      <c r="BC11" t="s">
        <v>574</v>
      </c>
      <c r="BD11" t="s">
        <v>30</v>
      </c>
      <c r="BE11" t="s">
        <v>393</v>
      </c>
    </row>
    <row r="12" spans="1:57" x14ac:dyDescent="0.15">
      <c r="A12" t="str">
        <f t="shared" si="0"/>
        <v>|PT|&gt;|4/4|シールド数|&gt;||</v>
      </c>
      <c r="B12" t="s">
        <v>165</v>
      </c>
      <c r="C12" t="s">
        <v>24</v>
      </c>
      <c r="D12" t="s">
        <v>13</v>
      </c>
      <c r="E12" t="s">
        <v>24</v>
      </c>
      <c r="F12" t="s">
        <v>4</v>
      </c>
      <c r="G12" t="s">
        <v>24</v>
      </c>
      <c r="H12" t="str">
        <f>IF(R11=0,"",R11)</f>
        <v>4/4</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155</v>
      </c>
      <c r="AG12" s="8" t="s">
        <v>23</v>
      </c>
      <c r="AH12" s="8">
        <v>18</v>
      </c>
      <c r="AI12" s="8" t="s">
        <v>1180</v>
      </c>
      <c r="AJ12" s="8" t="s">
        <v>729</v>
      </c>
      <c r="AK12" s="8" t="s">
        <v>10</v>
      </c>
      <c r="AL12" s="8" t="s">
        <v>68</v>
      </c>
      <c r="AM12" s="8" t="s">
        <v>139</v>
      </c>
      <c r="AN12" s="8"/>
      <c r="AO12" s="8" t="s">
        <v>1330</v>
      </c>
      <c r="AP12" s="8"/>
      <c r="AQ12" s="8"/>
      <c r="AR12" s="8"/>
      <c r="AS12" s="8">
        <v>1</v>
      </c>
      <c r="AT12" s="8">
        <v>1</v>
      </c>
      <c r="AU12" s="8" t="str">
        <f>LEFT(AO12,2)</f>
        <v>(こ</v>
      </c>
      <c r="AV12" s="8" t="str">
        <f>IF(ISERROR(FIND(" ",AO12)),"",MID(AO12,FIND(" ",AO12)+1,2))</f>
        <v/>
      </c>
      <c r="AW12" s="8" t="str">
        <f>IF(LEN(AV12)&gt;1,IF(ISERROR(FIND(" ",AO12,FIND(" ",AO12)+1)),"",MID(AO12,FIND(" ",AO12)+4,2)),"")</f>
        <v/>
      </c>
      <c r="AX12" s="8"/>
      <c r="AY12" s="8" t="str">
        <f>IF(AO12="","",AO12&amp;IF(AP12="","","&amp;br;"&amp;AP12)&amp;IF(AQ12="","","&amp;br;"&amp;AQ12))</f>
        <v>(このクリーチャーが戦場に出たとき、あなたがコントロールするクリーチャーの数だけカードを引く。その後、このクリーチャーは+X/+Xの修正を受ける。Xはあなたの手札の2倍の数に等しい。)</v>
      </c>
      <c r="AZ12" s="25" t="str">
        <f>IF(AJ12="","",VLOOKUP(AJ12,BC:BE,3,FALSE))</f>
        <v>When this creature enters the battlefield, draw a card for each creature you control, then this creature gets +X/+X, where X is equal to two times the amount of cards in your hand.</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1181</v>
      </c>
      <c r="AG13" s="8" t="s">
        <v>23</v>
      </c>
      <c r="AH13" s="8">
        <v>26</v>
      </c>
      <c r="AI13" s="8" t="s">
        <v>1182</v>
      </c>
      <c r="AJ13" s="8" t="s">
        <v>730</v>
      </c>
      <c r="AK13" s="8" t="s">
        <v>10</v>
      </c>
      <c r="AL13" s="8" t="s">
        <v>783</v>
      </c>
      <c r="AM13" s="8" t="s">
        <v>868</v>
      </c>
      <c r="AN13" s="8"/>
      <c r="AO13" s="8" t="s">
        <v>1331</v>
      </c>
      <c r="AP13" s="8" t="s">
        <v>1332</v>
      </c>
      <c r="AQ13" s="8"/>
      <c r="AR13" s="8"/>
      <c r="AS13" s="8">
        <v>6</v>
      </c>
      <c r="AT13" s="8">
        <v>6</v>
      </c>
      <c r="AU13" s="8" t="str">
        <f>LEFT(AO13,2)</f>
        <v>(こ</v>
      </c>
      <c r="AV13" s="8" t="str">
        <f>IF(ISERROR(FIND(" ",AO13)),"",MID(AO13,FIND(" ",AO13)+1,2))</f>
        <v/>
      </c>
      <c r="AW13" s="8" t="str">
        <f>IF(LEN(AV13)&gt;1,IF(ISERROR(FIND(" ",AO13,FIND(" ",AO13)+1)),"",MID(AO13,FIND(" ",AO13)+4,2)),"")</f>
        <v/>
      </c>
      <c r="AX13" s="8"/>
      <c r="AY13" s="8" t="str">
        <f>IF(AO13="","",AO13&amp;IF(AP13="","","&amp;br;"&amp;AP13)&amp;IF(AQ13="","","&amp;br;"&amp;AQ13))</f>
        <v>(このクリーチャーが戦場に出ている間、他の海賊は+2/+2の修正を受ける。)&amp;br;(このクリーチャーが戦闘ダメージを与えたとき、あなたが2体以上の海賊をコントロールしている場合、対戦相手のコントロールする最初のクリーチャーのコントロールを得る。)</v>
      </c>
      <c r="AZ13" s="25" t="str">
        <f>IF(AJ13="","",VLOOKUP(AJ13,BC:BE,3,FALSE))</f>
        <v>While this creature is on the battlefield, other Pirates you control get +2/+2.When this creature deals damage, if you control 2 or more Pirates, gain control of the first creature your opponent controls.</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1183</v>
      </c>
      <c r="AG14" s="8" t="s">
        <v>23</v>
      </c>
      <c r="AH14" s="8">
        <v>30</v>
      </c>
      <c r="AI14" s="8" t="s">
        <v>1184</v>
      </c>
      <c r="AJ14" s="8" t="s">
        <v>731</v>
      </c>
      <c r="AK14" s="8" t="s">
        <v>10</v>
      </c>
      <c r="AL14" s="8" t="s">
        <v>796</v>
      </c>
      <c r="AM14" s="8" t="s">
        <v>847</v>
      </c>
      <c r="AN14" s="8"/>
      <c r="AO14" s="8" t="s">
        <v>1185</v>
      </c>
      <c r="AP14" s="8" t="s">
        <v>1333</v>
      </c>
      <c r="AQ14" s="8"/>
      <c r="AR14" s="8"/>
      <c r="AS14" s="8">
        <v>10</v>
      </c>
      <c r="AT14" s="8">
        <v>10</v>
      </c>
      <c r="AU14" s="8" t="str">
        <f>LEFT(AO14,2)</f>
        <v>バー</v>
      </c>
      <c r="AV14" s="8" t="str">
        <f>IF(ISERROR(FIND(" ",AO14)),"",MID(AO14,FIND(" ",AO14)+1,2))</f>
        <v>トラ</v>
      </c>
      <c r="AW14" s="8" t="s">
        <v>355</v>
      </c>
      <c r="AX14" s="8" t="s">
        <v>359</v>
      </c>
      <c r="AY14" s="8" t="str">
        <f>IF(AO14="","",AO14&amp;IF(AP14="","","&amp;br;"&amp;AP14)&amp;IF(AQ14="","","&amp;br;"&amp;AQ14))</f>
        <v>バーサーカー トランプル 警戒 速攻&amp;br;(このクリーチャーが戦闘ダメージを与えたとき、あなたの手札にある太陽の化身、ギシャスでない最初の恐竜カードはいっぱいのマナを得る。)</v>
      </c>
      <c r="AZ14" s="25" t="str">
        <f>IF(AJ14="","",VLOOKUP(AJ14,BC:BE,3,FALSE))</f>
        <v>Whenever this creature deals damage, the first Dinosaur from your hand that is not Gishath, Sun’s Avatar gains full mana.</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c r="AG15" s="8"/>
      <c r="AH15" s="8"/>
      <c r="AI15" s="8"/>
      <c r="AJ15" s="8"/>
      <c r="AK15" s="8"/>
      <c r="AL15" s="8"/>
      <c r="AM15" s="8"/>
      <c r="AN15" s="8"/>
      <c r="AO15" s="8"/>
      <c r="AP15" s="8"/>
      <c r="AQ15" s="8"/>
      <c r="AR15" s="8"/>
      <c r="AS15" s="8"/>
      <c r="AT15" s="8"/>
      <c r="AU15" s="8" t="str">
        <f>LEFT(AO15,2)</f>
        <v/>
      </c>
      <c r="AV15" s="8" t="str">
        <f>IF(ISERROR(FIND(" ",AO15)),"",MID(AO15,FIND(" ",AO15)+1,2))</f>
        <v/>
      </c>
      <c r="AW15" s="8" t="str">
        <f>IF(LEN(AV15)&gt;1,IF(ISERROR(FIND(" ",AO15,FIND(" ",AO15)+1)),"",MID(AO15,FIND(" ",AO15)+4,2)),"")</f>
        <v/>
      </c>
      <c r="AX15" s="8"/>
      <c r="AY15" s="8" t="str">
        <f>IF(AO15="","",AO15&amp;IF(AP15="","","&amp;br;"&amp;AP15)&amp;IF(AQ15="","","&amp;br;"&amp;AQ15))</f>
        <v/>
      </c>
      <c r="AZ15" s="25" t="str">
        <f>IF(AJ15="","",VLOOKUP(AJ15,BC:BE,3,FALSE))</f>
        <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c r="AG16" s="8"/>
      <c r="AH16" s="8"/>
      <c r="AI16" s="8"/>
      <c r="AJ16" s="8"/>
      <c r="AK16" s="8"/>
      <c r="AL16" s="8"/>
      <c r="AM16" s="8"/>
      <c r="AN16" s="8"/>
      <c r="AO16" s="8"/>
      <c r="AP16" s="8"/>
      <c r="AQ16" s="8"/>
      <c r="AR16" s="8"/>
      <c r="AS16" s="8"/>
      <c r="AT16" s="8"/>
      <c r="AU16" s="8" t="str">
        <f>LEFT(AO16,2)</f>
        <v/>
      </c>
      <c r="AV16" s="8" t="str">
        <f>IF(ISERROR(FIND(" ",AO16)),"",MID(AO16,FIND(" ",AO16)+1,2))</f>
        <v/>
      </c>
      <c r="AW16" s="8" t="str">
        <f>IF(LEN(AV16)&gt;1,IF(ISERROR(FIND(" ",AO16,FIND(" ",AO16)+1)),"",MID(AO16,FIND(" ",AO16)+4,2)),"")</f>
        <v/>
      </c>
      <c r="AX16" s="8"/>
      <c r="AY16" s="8" t="str">
        <f>IF(AO16="","",AO16&amp;IF(AP16="","","&amp;br;"&amp;AP16)&amp;IF(AQ16="","","&amp;br;"&amp;AQ16))</f>
        <v/>
      </c>
      <c r="AZ16" s="25" t="str">
        <f>IF(AJ16="","",VLOOKUP(AJ16,BC:BE,3,FALSE))</f>
        <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c r="AG17" s="8"/>
      <c r="AH17" s="8"/>
      <c r="AI17" s="8"/>
      <c r="AJ17" s="8"/>
      <c r="AK17" s="8"/>
      <c r="AL17" s="8"/>
      <c r="AM17" s="8"/>
      <c r="AN17" s="8"/>
      <c r="AO17" s="8"/>
      <c r="AP17" s="8"/>
      <c r="AQ17" s="8"/>
      <c r="AR17" s="8"/>
      <c r="AS17" s="8"/>
      <c r="AT17" s="8"/>
      <c r="AU17" s="8" t="str">
        <f>LEFT(AO17,2)</f>
        <v/>
      </c>
      <c r="AV17" s="8" t="str">
        <f>IF(ISERROR(FIND(" ",AO17)),"",MID(AO17,FIND(" ",AO17)+1,2))</f>
        <v/>
      </c>
      <c r="AW17" s="8" t="str">
        <f>IF(LEN(AV17)&gt;1,IF(ISERROR(FIND(" ",AO17,FIND(" ",AO17)+1)),"",MID(AO17,FIND(" ",AO17)+4,2)),"")</f>
        <v/>
      </c>
      <c r="AX17" s="8"/>
      <c r="AY17" s="8" t="str">
        <f>IF(AO17="","",AO17&amp;IF(AP17="","","&amp;br;"&amp;AP17)&amp;IF(AQ17="","","&amp;br;"&amp;AQ17))</f>
        <v/>
      </c>
      <c r="AZ17" s="25" t="str">
        <f>IF(AJ17="","",VLOOKUP(AJ17,BC:BE,3,FALSE))</f>
        <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c r="AG18" s="8"/>
      <c r="AH18" s="8"/>
      <c r="AI18" s="8"/>
      <c r="AJ18" s="8"/>
      <c r="AK18" s="8"/>
      <c r="AL18" s="8"/>
      <c r="AM18" s="8"/>
      <c r="AN18" s="8"/>
      <c r="AO18" s="8"/>
      <c r="AP18" s="8"/>
      <c r="AQ18" s="8"/>
      <c r="AR18" s="8"/>
      <c r="AS18" s="8"/>
      <c r="AT18" s="8"/>
      <c r="AU18" s="8" t="str">
        <f>LEFT(AO18,2)</f>
        <v/>
      </c>
      <c r="AV18" s="8" t="str">
        <f>IF(ISERROR(FIND(" ",AO18)),"",MID(AO18,FIND(" ",AO18)+1,2))</f>
        <v/>
      </c>
      <c r="AW18" s="8" t="str">
        <f>IF(LEN(AV18)&gt;1,IF(ISERROR(FIND(" ",AO18,FIND(" ",AO18)+1)),"",MID(AO18,FIND(" ",AO18)+4,2)),"")</f>
        <v/>
      </c>
      <c r="AX18" s="8"/>
      <c r="AY18" s="8" t="str">
        <f>IF(AO18="","",AO18&amp;IF(AP18="","","&amp;br;"&amp;AP18)&amp;IF(AQ18="","","&amp;br;"&amp;AQ18))</f>
        <v/>
      </c>
      <c r="AZ18" s="25" t="str">
        <f>IF(AJ18="","",VLOOKUP(AJ18,BC:BE,3,FALSE))</f>
        <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c r="AG19" s="8"/>
      <c r="AH19" s="8"/>
      <c r="AI19" s="8"/>
      <c r="AJ19" s="8"/>
      <c r="AK19" s="8"/>
      <c r="AL19" s="8"/>
      <c r="AM19" s="8"/>
      <c r="AN19" s="8"/>
      <c r="AO19" s="8"/>
      <c r="AP19" s="8"/>
      <c r="AQ19" s="8"/>
      <c r="AR19" s="8"/>
      <c r="AS19" s="8"/>
      <c r="AT19" s="8"/>
      <c r="AU19" s="8" t="str">
        <f>LEFT(AO19,2)</f>
        <v/>
      </c>
      <c r="AV19" s="8" t="str">
        <f>IF(ISERROR(FIND(" ",AO19)),"",MID(AO19,FIND(" ",AO19)+1,2))</f>
        <v/>
      </c>
      <c r="AW19" s="8" t="str">
        <f>IF(LEN(AV19)&gt;1,IF(ISERROR(FIND(" ",AO19,FIND(" ",AO19)+1)),"",MID(AO19,FIND(" ",AO19)+4,2)),"")</f>
        <v/>
      </c>
      <c r="AX19" s="8"/>
      <c r="AY19" s="8" t="str">
        <f>IF(AO19="","",AO19&amp;IF(AP19="","","&amp;br;"&amp;AP19)&amp;IF(AQ19="","","&amp;br;"&amp;AQ19))</f>
        <v/>
      </c>
      <c r="AZ19" s="25" t="str">
        <f>IF(AJ19="","",VLOOKUP(AJ19,BC:BE,3,FALSE))</f>
        <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c r="AG20" s="8"/>
      <c r="AH20" s="8"/>
      <c r="AI20" s="8"/>
      <c r="AJ20" s="8"/>
      <c r="AK20" s="8"/>
      <c r="AL20" s="8"/>
      <c r="AM20" s="8"/>
      <c r="AN20" s="8"/>
      <c r="AO20" s="8"/>
      <c r="AP20" s="8"/>
      <c r="AQ20" s="8"/>
      <c r="AR20" s="8"/>
      <c r="AS20" s="8"/>
      <c r="AT20" s="8"/>
      <c r="AU20" s="8" t="str">
        <f>LEFT(AO20,2)</f>
        <v/>
      </c>
      <c r="AV20" s="8" t="str">
        <f>IF(ISERROR(FIND(" ",AO20)),"",MID(AO20,FIND(" ",AO20)+1,2))</f>
        <v/>
      </c>
      <c r="AW20" s="8" t="str">
        <f>IF(LEN(AV20)&gt;1,IF(ISERROR(FIND(" ",AO20,FIND(" ",AO20)+1)),"",MID(AO20,FIND(" ",AO20)+4,2)),"")</f>
        <v/>
      </c>
      <c r="AX20" s="8"/>
      <c r="AY20" s="8" t="str">
        <f>IF(AO20="","",AO20&amp;IF(AP20="","","&amp;br;"&amp;AP20)&amp;IF(AQ20="","","&amp;br;"&amp;AQ20))</f>
        <v/>
      </c>
      <c r="AZ20" s="25" t="str">
        <f>IF(AJ20="","",VLOOKUP(AJ20,BC:BE,3,FALSE))</f>
        <v/>
      </c>
      <c r="BA20" s="31" t="s">
        <v>165</v>
      </c>
      <c r="BB20">
        <v>19</v>
      </c>
      <c r="BC20" t="s">
        <v>583</v>
      </c>
      <c r="BD20" t="s">
        <v>30</v>
      </c>
      <c r="BE20" t="s">
        <v>402</v>
      </c>
    </row>
    <row r="21" spans="1:57" x14ac:dyDescent="0.15">
      <c r="A21" t="str">
        <f t="shared" si="0"/>
        <v>*人質取り/Hostage Taker</v>
      </c>
      <c r="B21" t="s">
        <v>165</v>
      </c>
      <c r="C21" t="str">
        <f t="shared" ref="C21" si="1">"*"&amp;R21&amp;"/"&amp;T21</f>
        <v>*人質取り/Hostage Taker</v>
      </c>
      <c r="Q21" s="6" t="s">
        <v>34</v>
      </c>
      <c r="R21" s="12" t="str">
        <f>INDEX(AI:AI,W20+1)</f>
        <v>人質取り</v>
      </c>
      <c r="S21" s="16" t="s">
        <v>35</v>
      </c>
      <c r="T21" s="12" t="str">
        <f>INDEX(AJ:AJ,W20+1)</f>
        <v>Hostage Taker</v>
      </c>
      <c r="U21" s="16"/>
      <c r="V21" s="17"/>
      <c r="W21" s="9"/>
      <c r="X21" s="6"/>
      <c r="Y21" s="5"/>
      <c r="Z21" s="5"/>
      <c r="AA21" s="30"/>
      <c r="AD21" s="10"/>
      <c r="AE21" s="39">
        <v>20</v>
      </c>
      <c r="AF21" s="24"/>
      <c r="AG21" s="8"/>
      <c r="AH21" s="8"/>
      <c r="AI21" s="8"/>
      <c r="AJ21" s="8"/>
      <c r="AK21" s="8"/>
      <c r="AL21" s="8"/>
      <c r="AM21" s="8"/>
      <c r="AN21" s="8"/>
      <c r="AO21" s="8"/>
      <c r="AP21" s="8"/>
      <c r="AQ21" s="8"/>
      <c r="AR21" s="8"/>
      <c r="AS21" s="8"/>
      <c r="AT21" s="8"/>
      <c r="AU21" s="8" t="str">
        <f>LEFT(AO21,2)</f>
        <v/>
      </c>
      <c r="AV21" s="8" t="str">
        <f>IF(ISERROR(FIND(" ",AO21)),"",MID(AO21,FIND(" ",AO21)+1,2))</f>
        <v/>
      </c>
      <c r="AW21" s="8" t="str">
        <f>IF(LEN(AV21)&gt;1,IF(ISERROR(FIND(" ",AO21,FIND(" ",AO21)+1)),"",MID(AO21,FIND(" ",AO21)+4,2)),"")</f>
        <v/>
      </c>
      <c r="AX21" s="8"/>
      <c r="AY21" s="8" t="str">
        <f>IF(AO21="","",AO21&amp;IF(AP21="","","&amp;br;"&amp;AP21)&amp;IF(AQ21="","","&amp;br;"&amp;AQ21))</f>
        <v/>
      </c>
      <c r="AZ21" s="25" t="str">
        <f>IF(AJ21="","",VLOOKUP(AJ21,BC:BE,3,FALSE))</f>
        <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青黒</v>
      </c>
      <c r="S22" s="18" t="s">
        <v>46</v>
      </c>
      <c r="T22" s="12" t="str">
        <f>INDEX(AG:AG,W20+1)</f>
        <v>神話レア</v>
      </c>
      <c r="U22" s="18" t="s">
        <v>36</v>
      </c>
      <c r="V22" s="12">
        <f>INDEX(AH:AH,W20+1)</f>
        <v>14</v>
      </c>
      <c r="W22" s="10"/>
      <c r="X22" s="12" t="str">
        <f>INDEX(AO:AO,W20+1)</f>
        <v>このクリーチャーが戦場に出たとき、対戦相手がコントロールするクリーチャー1体を対象とし、それをあなたの手札に移動する。</v>
      </c>
      <c r="Y22" s="5"/>
      <c r="Z22" s="5"/>
      <c r="AA22" s="30"/>
      <c r="AD22" s="10"/>
      <c r="AE22" s="39">
        <v>21</v>
      </c>
      <c r="AF22" s="24"/>
      <c r="AG22" s="8"/>
      <c r="AH22" s="8"/>
      <c r="AI22" s="8"/>
      <c r="AJ22" s="8"/>
      <c r="AK22" s="8"/>
      <c r="AL22" s="8"/>
      <c r="AM22" s="8"/>
      <c r="AN22" s="8"/>
      <c r="AO22" s="8"/>
      <c r="AP22" s="8"/>
      <c r="AQ22" s="8"/>
      <c r="AR22" s="8"/>
      <c r="AS22" s="8"/>
      <c r="AT22" s="8"/>
      <c r="AU22" s="8" t="str">
        <f>LEFT(AO22,2)</f>
        <v/>
      </c>
      <c r="AV22" s="8" t="str">
        <f>IF(ISERROR(FIND(" ",AO22)),"",MID(AO22,FIND(" ",AO22)+1,2))</f>
        <v/>
      </c>
      <c r="AW22" s="8" t="str">
        <f>IF(LEN(AV22)&gt;1,IF(ISERROR(FIND(" ",AO22,FIND(" ",AO22)+1)),"",MID(AO22,FIND(" ",AO22)+4,2)),"")</f>
        <v/>
      </c>
      <c r="AX22" s="8"/>
      <c r="AY22" s="8" t="str">
        <f>IF(AO22="","",AO22&amp;IF(AP22="","","&amp;br;"&amp;AP22)&amp;IF(AQ22="","","&amp;br;"&amp;AQ22))</f>
        <v/>
      </c>
      <c r="AZ22" s="25" t="str">
        <f>IF(AJ22="","",VLOOKUP(AJ22,BC:BE,3,FALSE))</f>
        <v/>
      </c>
      <c r="BA22" s="31" t="s">
        <v>165</v>
      </c>
      <c r="BB22">
        <v>21</v>
      </c>
      <c r="BC22" t="s">
        <v>585</v>
      </c>
      <c r="BD22" t="s">
        <v>30</v>
      </c>
      <c r="BE22" t="s">
        <v>859</v>
      </c>
    </row>
    <row r="23" spans="1:57" x14ac:dyDescent="0.15">
      <c r="A23" t="str">
        <f t="shared" si="0"/>
        <v>|色|青黒|レアリティ|神話レア|マナコスト|14|</v>
      </c>
      <c r="B23" t="s">
        <v>165</v>
      </c>
      <c r="C23" t="s">
        <v>24</v>
      </c>
      <c r="D23" s="1" t="s">
        <v>5</v>
      </c>
      <c r="E23" t="s">
        <v>24</v>
      </c>
      <c r="F23" t="str">
        <f t="shared" ref="F23:F24" si="8">IF(R22=0,"",R22)</f>
        <v>青黒</v>
      </c>
      <c r="G23" t="s">
        <v>24</v>
      </c>
      <c r="H23" s="1" t="s">
        <v>6</v>
      </c>
      <c r="I23" t="s">
        <v>24</v>
      </c>
      <c r="J23" t="str">
        <f t="shared" ref="J23:J24" si="9">IF(T22=0,"",T22)</f>
        <v>神話レア</v>
      </c>
      <c r="K23" t="s">
        <v>24</v>
      </c>
      <c r="L23" s="1" t="s">
        <v>8</v>
      </c>
      <c r="M23" t="s">
        <v>24</v>
      </c>
      <c r="N23">
        <f t="shared" ref="N23:N24" si="10">IF(V22=0,"",V22)</f>
        <v>14</v>
      </c>
      <c r="O23" t="s">
        <v>24</v>
      </c>
      <c r="Q23" s="6" t="s">
        <v>37</v>
      </c>
      <c r="R23" s="12" t="str">
        <f>INDEX(AK:AK,W20+1)</f>
        <v>クリーチャー</v>
      </c>
      <c r="S23" s="18" t="s">
        <v>38</v>
      </c>
      <c r="T23" s="12" t="str">
        <f>INDEX(AL:AL,W20+1)</f>
        <v>人間</v>
      </c>
      <c r="U23" s="12" t="str">
        <f>INDEX(AM:AM,W20+1)</f>
        <v>海賊</v>
      </c>
      <c r="V23" s="12">
        <f>INDEX(AN:AN,W20+1)</f>
        <v>0</v>
      </c>
      <c r="W23" s="10"/>
      <c r="X23" s="12" t="str">
        <f>INDEX(AU:AU,W20+1)</f>
        <v>この</v>
      </c>
      <c r="Y23" s="12" t="str">
        <f>INDEX(AV:AV,W20+1)</f>
        <v/>
      </c>
      <c r="Z23" s="12" t="str">
        <f>INDEX(AW:AW,W20+1)</f>
        <v/>
      </c>
      <c r="AA23" s="12">
        <f>INDEX(AX:AX,W20+1)</f>
        <v>0</v>
      </c>
      <c r="AD23" s="10"/>
      <c r="AE23" s="39">
        <v>22</v>
      </c>
      <c r="AF23" s="24"/>
      <c r="AG23" s="8"/>
      <c r="AH23" s="8"/>
      <c r="AI23" s="8"/>
      <c r="AJ23" s="8"/>
      <c r="AK23" s="8"/>
      <c r="AL23" s="8"/>
      <c r="AM23" s="8"/>
      <c r="AN23" s="8"/>
      <c r="AO23" s="8"/>
      <c r="AP23" s="8"/>
      <c r="AQ23" s="8"/>
      <c r="AR23" s="8"/>
      <c r="AS23" s="8"/>
      <c r="AT23" s="8"/>
      <c r="AU23" s="8" t="str">
        <f>LEFT(AO23,2)</f>
        <v/>
      </c>
      <c r="AV23" s="8" t="str">
        <f>IF(ISERROR(FIND(" ",AO23)),"",MID(AO23,FIND(" ",AO23)+1,2))</f>
        <v/>
      </c>
      <c r="AW23" s="8" t="str">
        <f>IF(LEN(AV23)&gt;1,IF(ISERROR(FIND(" ",AO23,FIND(" ",AO23)+1)),"",MID(AO23,FIND(" ",AO23)+4,2)),"")</f>
        <v/>
      </c>
      <c r="AX23" s="8"/>
      <c r="AY23" s="8" t="str">
        <f>IF(AO23="","",AO23&amp;IF(AP23="","","&amp;br;"&amp;AP23)&amp;IF(AQ23="","","&amp;br;"&amp;AQ23))</f>
        <v/>
      </c>
      <c r="AZ23" s="25" t="str">
        <f>IF(AJ23="","",VLOOKUP(AJ23,BC:BE,3,FALSE))</f>
        <v/>
      </c>
      <c r="BA23" s="31" t="s">
        <v>165</v>
      </c>
      <c r="BB23">
        <v>22</v>
      </c>
      <c r="BC23" t="s">
        <v>586</v>
      </c>
      <c r="BD23" t="s">
        <v>30</v>
      </c>
      <c r="BE23" t="s">
        <v>860</v>
      </c>
    </row>
    <row r="24" spans="1:57" x14ac:dyDescent="0.15">
      <c r="A24" t="str">
        <f t="shared" si="0"/>
        <v>|種別|クリーチャー|サブタイプ|人間|海賊||</v>
      </c>
      <c r="B24" t="s">
        <v>165</v>
      </c>
      <c r="C24" t="s">
        <v>24</v>
      </c>
      <c r="D24" s="1" t="s">
        <v>9</v>
      </c>
      <c r="E24" t="s">
        <v>24</v>
      </c>
      <c r="F24" t="str">
        <f t="shared" si="8"/>
        <v>クリーチャー</v>
      </c>
      <c r="G24" t="s">
        <v>24</v>
      </c>
      <c r="H24" s="1" t="s">
        <v>11</v>
      </c>
      <c r="I24" t="s">
        <v>24</v>
      </c>
      <c r="J24" t="str">
        <f t="shared" si="9"/>
        <v>人間</v>
      </c>
      <c r="K24" t="s">
        <v>24</v>
      </c>
      <c r="L24" t="str">
        <f t="shared" ref="L24" si="11">IF(U23=0,"",U23)</f>
        <v>海賊</v>
      </c>
      <c r="M24" t="s">
        <v>24</v>
      </c>
      <c r="N24" t="str">
        <f t="shared" si="10"/>
        <v/>
      </c>
      <c r="O24" t="s">
        <v>24</v>
      </c>
      <c r="Q24" s="6" t="s">
        <v>39</v>
      </c>
      <c r="R24" s="12" t="str">
        <f>INDEX(AY:AY,W20+1)</f>
        <v>このクリーチャーが戦場に出たとき、対戦相手がコントロールするクリーチャー1体を対象とし、それをあなたの手札に移動する。&amp;br;このクリーチャーが死亡した時、あなたは2点のライフを得る。対戦相手はカードを2枚引く。</v>
      </c>
      <c r="S24" s="16"/>
      <c r="T24" s="16"/>
      <c r="U24" s="16"/>
      <c r="V24" s="17"/>
      <c r="W24" s="10"/>
      <c r="X24" s="36"/>
      <c r="Y24" s="36"/>
      <c r="Z24" s="36"/>
      <c r="AA24" s="25"/>
      <c r="AD24" s="11"/>
      <c r="AE24" s="39">
        <v>23</v>
      </c>
      <c r="AF24" s="24"/>
      <c r="AG24" s="8"/>
      <c r="AH24" s="8"/>
      <c r="AI24" s="8"/>
      <c r="AJ24" s="8"/>
      <c r="AK24" s="8"/>
      <c r="AL24" s="8"/>
      <c r="AM24" s="8"/>
      <c r="AN24" s="8"/>
      <c r="AO24" s="8"/>
      <c r="AP24" s="8"/>
      <c r="AQ24" s="8"/>
      <c r="AR24" s="8"/>
      <c r="AS24" s="8"/>
      <c r="AT24" s="8"/>
      <c r="AU24" s="8" t="str">
        <f>LEFT(AO24,2)</f>
        <v/>
      </c>
      <c r="AV24" s="8" t="str">
        <f>IF(ISERROR(FIND(" ",AO24)),"",MID(AO24,FIND(" ",AO24)+1,2))</f>
        <v/>
      </c>
      <c r="AW24" s="8" t="str">
        <f>IF(LEN(AV24)&gt;1,IF(ISERROR(FIND(" ",AO24,FIND(" ",AO24)+1)),"",MID(AO24,FIND(" ",AO24)+4,2)),"")</f>
        <v/>
      </c>
      <c r="AX24" s="8"/>
      <c r="AY24" s="8" t="str">
        <f>IF(AO24="","",AO24&amp;IF(AP24="","","&amp;br;"&amp;AP24)&amp;IF(AQ24="","","&amp;br;"&amp;AQ24))</f>
        <v/>
      </c>
      <c r="AZ24" s="25" t="str">
        <f>IF(AJ24="","",VLOOKUP(AJ24,BC:BE,3,FALSE))</f>
        <v/>
      </c>
      <c r="BA24" s="31" t="s">
        <v>165</v>
      </c>
      <c r="BB24">
        <v>23</v>
      </c>
      <c r="BC24" t="s">
        <v>587</v>
      </c>
      <c r="BD24" t="s">
        <v>30</v>
      </c>
      <c r="BE24" t="s">
        <v>861</v>
      </c>
    </row>
    <row r="25" spans="1:57" x14ac:dyDescent="0.15">
      <c r="A25" t="str">
        <f t="shared" si="0"/>
        <v>|テキスト|&gt;|&gt;|&gt;|&gt;|このクリーチャーが戦場に出たとき、対戦相手がコントロールするクリーチャー1体を対象とし、それをあなたの手札に移動する。&amp;br;このクリーチャーが死亡した時、あなたは2点のライフを得る。対戦相手はカードを2枚引く。|</v>
      </c>
      <c r="B25" t="s">
        <v>165</v>
      </c>
      <c r="C25" t="s">
        <v>24</v>
      </c>
      <c r="D25" s="1" t="s">
        <v>12</v>
      </c>
      <c r="E25" t="s">
        <v>24</v>
      </c>
      <c r="F25" s="1" t="s">
        <v>4</v>
      </c>
      <c r="G25" t="s">
        <v>24</v>
      </c>
      <c r="H25" s="1" t="s">
        <v>4</v>
      </c>
      <c r="I25" t="s">
        <v>24</v>
      </c>
      <c r="J25" s="1" t="s">
        <v>4</v>
      </c>
      <c r="K25" t="s">
        <v>24</v>
      </c>
      <c r="L25" s="1" t="s">
        <v>4</v>
      </c>
      <c r="M25" t="s">
        <v>24</v>
      </c>
      <c r="N25" t="str">
        <f t="shared" ref="N25" si="12">IF(R24=0,"",R24)</f>
        <v>このクリーチャーが戦場に出たとき、対戦相手がコントロールするクリーチャー1体を対象とし、それをあなたの手札に移動する。&amp;br;このクリーチャーが死亡した時、あなたは2点のライフを得る。対戦相手はカードを2枚引く。</v>
      </c>
      <c r="O25" t="s">
        <v>24</v>
      </c>
      <c r="Q25" s="4" t="s">
        <v>40</v>
      </c>
      <c r="R25" s="12" t="str">
        <f>INDEX(AZ:AZ,W20+1)</f>
        <v>When this creature enters the battlefield, move target creature your opponent controls to your hand.When this creature dies, your opponent draws 2 cards.</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c r="AG25" s="8"/>
      <c r="AH25" s="8"/>
      <c r="AI25" s="8"/>
      <c r="AJ25" s="8"/>
      <c r="AK25" s="8"/>
      <c r="AL25" s="8"/>
      <c r="AM25" s="8"/>
      <c r="AN25" s="8"/>
      <c r="AO25" s="8"/>
      <c r="AP25" s="8"/>
      <c r="AQ25" s="8"/>
      <c r="AR25" s="8"/>
      <c r="AS25" s="8"/>
      <c r="AT25" s="8"/>
      <c r="AU25" s="8" t="str">
        <f>LEFT(AO25,2)</f>
        <v/>
      </c>
      <c r="AV25" s="8" t="str">
        <f>IF(ISERROR(FIND(" ",AO25)),"",MID(AO25,FIND(" ",AO25)+1,2))</f>
        <v/>
      </c>
      <c r="AW25" s="8" t="str">
        <f>IF(LEN(AV25)&gt;1,IF(ISERROR(FIND(" ",AO25,FIND(" ",AO25)+1)),"",MID(AO25,FIND(" ",AO25)+4,2)),"")</f>
        <v/>
      </c>
      <c r="AX25" s="8"/>
      <c r="AY25" s="8" t="str">
        <f>IF(AO25="","",AO25&amp;IF(AP25="","","&amp;br;"&amp;AP25)&amp;IF(AQ25="","","&amp;br;"&amp;AQ25))</f>
        <v/>
      </c>
      <c r="AZ25" s="25" t="str">
        <f>IF(AJ25="","",VLOOKUP(AJ25,BC:BE,3,FALSE))</f>
        <v/>
      </c>
      <c r="BA25" s="31" t="s">
        <v>165</v>
      </c>
      <c r="BB25">
        <v>24</v>
      </c>
      <c r="BC25" t="s">
        <v>588</v>
      </c>
      <c r="BD25" t="s">
        <v>30</v>
      </c>
      <c r="BE25" t="s">
        <v>407</v>
      </c>
    </row>
    <row r="26" spans="1:57" x14ac:dyDescent="0.15">
      <c r="A26" t="str">
        <f t="shared" si="0"/>
        <v>|英テキスト|&gt;|&gt;|&gt;|&gt;|When this creature enters the battlefield, move target creature your opponent controls to your hand.When this creature dies, your opponent draws 2 cards.|</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When this creature enters the battlefield, move target creature your opponent controls to your hand.When this creature dies, your opponent draws 2 cards.</v>
      </c>
      <c r="O26" t="s">
        <v>24</v>
      </c>
      <c r="Q26" s="6" t="s">
        <v>41</v>
      </c>
      <c r="R26" s="12" t="str">
        <f>IF(INDEX(AS:AS,W20+1)="",0,INDEX(AS:AS,W20+1)&amp;"/"&amp;INDEX(AT:AT,W20+1))</f>
        <v>4/5</v>
      </c>
      <c r="S26" s="16"/>
      <c r="T26" s="16"/>
      <c r="U26" s="16"/>
      <c r="V26" s="17"/>
      <c r="W26" s="10"/>
      <c r="X26" s="6"/>
      <c r="Y26" s="5"/>
      <c r="Z26" s="5"/>
      <c r="AA26" s="30"/>
      <c r="AE26" s="39">
        <v>25</v>
      </c>
      <c r="AF26" s="24"/>
      <c r="AG26" s="8"/>
      <c r="AH26" s="8"/>
      <c r="AI26" s="8"/>
      <c r="AJ26" s="8"/>
      <c r="AK26" s="8"/>
      <c r="AL26" s="8"/>
      <c r="AM26" s="8"/>
      <c r="AN26" s="8"/>
      <c r="AO26" s="8"/>
      <c r="AP26" s="8"/>
      <c r="AQ26" s="8"/>
      <c r="AR26" s="8"/>
      <c r="AS26" s="8"/>
      <c r="AT26" s="8"/>
      <c r="AU26" s="8" t="str">
        <f>LEFT(AO26,2)</f>
        <v/>
      </c>
      <c r="AV26" s="8" t="str">
        <f>IF(ISERROR(FIND(" ",AO26)),"",MID(AO26,FIND(" ",AO26)+1,2))</f>
        <v/>
      </c>
      <c r="AW26" s="8" t="str">
        <f>IF(LEN(AV26)&gt;1,IF(ISERROR(FIND(" ",AO26,FIND(" ",AO26)+1)),"",MID(AO26,FIND(" ",AO26)+4,2)),"")</f>
        <v/>
      </c>
      <c r="AX26" s="8"/>
      <c r="AY26" s="8" t="str">
        <f>IF(AO26="","",AO26&amp;IF(AP26="","","&amp;br;"&amp;AP26)&amp;IF(AQ26="","","&amp;br;"&amp;AQ26))</f>
        <v/>
      </c>
      <c r="AZ26" s="25" t="str">
        <f>IF(AJ26="","",VLOOKUP(AJ26,BC:BE,3,FALSE))</f>
        <v/>
      </c>
      <c r="BA26" s="31" t="s">
        <v>165</v>
      </c>
      <c r="BB26">
        <v>25</v>
      </c>
      <c r="BC26" t="s">
        <v>589</v>
      </c>
      <c r="BD26" t="s">
        <v>30</v>
      </c>
      <c r="BE26" t="s">
        <v>408</v>
      </c>
    </row>
    <row r="27" spans="1:57" x14ac:dyDescent="0.15">
      <c r="A27" t="str">
        <f>CONCATENATE(C27,D27,E27,F27,G27,H27,I27,J27,K27,L27,M27,N27,O27,P27)</f>
        <v>|PT|&gt;|4/5|シールド数|&gt;||</v>
      </c>
      <c r="B27" t="s">
        <v>165</v>
      </c>
      <c r="C27" t="s">
        <v>24</v>
      </c>
      <c r="D27" t="s">
        <v>13</v>
      </c>
      <c r="E27" t="s">
        <v>24</v>
      </c>
      <c r="F27" t="s">
        <v>4</v>
      </c>
      <c r="G27" t="s">
        <v>24</v>
      </c>
      <c r="H27" t="str">
        <f t="shared" ref="H27" si="14">IF(R26=0,"",R26)</f>
        <v>4/5</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c r="AG27" s="8"/>
      <c r="AH27" s="8"/>
      <c r="AI27" s="8"/>
      <c r="AJ27" s="8"/>
      <c r="AK27" s="8"/>
      <c r="AL27" s="8"/>
      <c r="AM27" s="8"/>
      <c r="AN27" s="8"/>
      <c r="AO27" s="8"/>
      <c r="AP27" s="8"/>
      <c r="AQ27" s="8"/>
      <c r="AR27" s="8"/>
      <c r="AS27" s="8"/>
      <c r="AT27" s="8"/>
      <c r="AU27" s="8" t="str">
        <f>LEFT(AO27,2)</f>
        <v/>
      </c>
      <c r="AV27" s="8" t="str">
        <f>IF(ISERROR(FIND(" ",AO27)),"",MID(AO27,FIND(" ",AO27)+1,2))</f>
        <v/>
      </c>
      <c r="AW27" s="8" t="str">
        <f>IF(LEN(AV27)&gt;1,IF(ISERROR(FIND(" ",AO27,FIND(" ",AO27)+1)),"",MID(AO27,FIND(" ",AO27)+4,2)),"")</f>
        <v/>
      </c>
      <c r="AX27" s="8"/>
      <c r="AY27" s="8" t="str">
        <f>IF(AO27="","",AO27&amp;IF(AP27="","","&amp;br;"&amp;AP27)&amp;IF(AQ27="","","&amp;br;"&amp;AQ27))</f>
        <v/>
      </c>
      <c r="AZ27" s="25" t="str">
        <f>IF(AJ27="","",VLOOKUP(AJ27,BC:BE,3,FALSE))</f>
        <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c r="AG28" s="8"/>
      <c r="AH28" s="8"/>
      <c r="AI28" s="8"/>
      <c r="AJ28" s="8"/>
      <c r="AK28" s="8"/>
      <c r="AL28" s="8"/>
      <c r="AM28" s="8"/>
      <c r="AN28" s="8"/>
      <c r="AO28" s="8"/>
      <c r="AP28" s="8"/>
      <c r="AQ28" s="8"/>
      <c r="AR28" s="8"/>
      <c r="AS28" s="8"/>
      <c r="AT28" s="8"/>
      <c r="AU28" s="8" t="str">
        <f>LEFT(AO28,2)</f>
        <v/>
      </c>
      <c r="AV28" s="8" t="str">
        <f>IF(ISERROR(FIND(" ",AO28)),"",MID(AO28,FIND(" ",AO28)+1,2))</f>
        <v/>
      </c>
      <c r="AW28" s="8" t="str">
        <f>IF(LEN(AV28)&gt;1,IF(ISERROR(FIND(" ",AO28,FIND(" ",AO28)+1)),"",MID(AO28,FIND(" ",AO28)+4,2)),"")</f>
        <v/>
      </c>
      <c r="AX28" s="8"/>
      <c r="AY28" s="8" t="str">
        <f>IF(AO28="","",AO28&amp;IF(AP28="","","&amp;br;"&amp;AP28)&amp;IF(AQ28="","","&amp;br;"&amp;AQ28))</f>
        <v/>
      </c>
      <c r="AZ28" s="25" t="str">
        <f>IF(AJ28="","",VLOOKUP(AJ28,BC:BE,3,FALSE))</f>
        <v/>
      </c>
      <c r="BA28" s="31" t="s">
        <v>165</v>
      </c>
      <c r="BB28">
        <v>27</v>
      </c>
      <c r="BC28" t="s">
        <v>591</v>
      </c>
      <c r="BD28" t="s">
        <v>30</v>
      </c>
      <c r="BE28" t="s">
        <v>410</v>
      </c>
    </row>
    <row r="29" spans="1:57" x14ac:dyDescent="0.15">
      <c r="A29" t="str">
        <f t="shared" si="0"/>
        <v>*情報</v>
      </c>
      <c r="B29" t="s">
        <v>165</v>
      </c>
      <c r="C29" t="s">
        <v>865</v>
      </c>
      <c r="R29"/>
      <c r="S29"/>
      <c r="T29"/>
      <c r="U29"/>
      <c r="V29"/>
      <c r="AE29" s="39">
        <v>28</v>
      </c>
      <c r="AF29" s="24"/>
      <c r="AG29" s="8"/>
      <c r="AH29" s="8"/>
      <c r="AI29" s="8"/>
      <c r="AJ29" s="8"/>
      <c r="AK29" s="8"/>
      <c r="AL29" s="8"/>
      <c r="AM29" s="8"/>
      <c r="AN29" s="8"/>
      <c r="AO29" s="8"/>
      <c r="AP29" s="8"/>
      <c r="AQ29" s="8"/>
      <c r="AR29" s="8"/>
      <c r="AS29" s="8"/>
      <c r="AT29" s="8"/>
      <c r="AU29" s="8" t="str">
        <f>LEFT(AO29,2)</f>
        <v/>
      </c>
      <c r="AV29" s="8" t="str">
        <f>IF(ISERROR(FIND(" ",AO29)),"",MID(AO29,FIND(" ",AO29)+1,2))</f>
        <v/>
      </c>
      <c r="AW29" s="8" t="str">
        <f>IF(LEN(AV29)&gt;1,IF(ISERROR(FIND(" ",AO29,FIND(" ",AO29)+1)),"",MID(AO29,FIND(" ",AO29)+4,2)),"")</f>
        <v/>
      </c>
      <c r="AX29" s="8"/>
      <c r="AY29" s="8" t="str">
        <f>IF(AO29="","",AO29&amp;IF(AP29="","","&amp;br;"&amp;AP29)&amp;IF(AQ29="","","&amp;br;"&amp;AQ29))</f>
        <v/>
      </c>
      <c r="AZ29" s="25" t="str">
        <f>IF(AJ29="","",VLOOKUP(AJ29,BC:BE,3,FALSE))</f>
        <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c r="AG30" s="8"/>
      <c r="AH30" s="8"/>
      <c r="AI30" s="8"/>
      <c r="AJ30" s="8"/>
      <c r="AK30" s="8"/>
      <c r="AL30" s="8"/>
      <c r="AM30" s="8"/>
      <c r="AN30" s="8"/>
      <c r="AO30" s="8"/>
      <c r="AP30" s="8"/>
      <c r="AQ30" s="8"/>
      <c r="AR30" s="8"/>
      <c r="AS30" s="8"/>
      <c r="AT30" s="8"/>
      <c r="AU30" s="8" t="str">
        <f>LEFT(AO30,2)</f>
        <v/>
      </c>
      <c r="AV30" s="8" t="str">
        <f>IF(ISERROR(FIND(" ",AO30)),"",MID(AO30,FIND(" ",AO30)+1,2))</f>
        <v/>
      </c>
      <c r="AW30" s="8" t="str">
        <f>IF(LEN(AV30)&gt;1,IF(ISERROR(FIND(" ",AO30,FIND(" ",AO30)+1)),"",MID(AO30,FIND(" ",AO30)+4,2)),"")</f>
        <v/>
      </c>
      <c r="AX30" s="8"/>
      <c r="AY30" s="8" t="str">
        <f>IF(AO30="","",AO30&amp;IF(AP30="","","&amp;br;"&amp;AP30)&amp;IF(AQ30="","","&amp;br;"&amp;AQ30))</f>
        <v/>
      </c>
      <c r="AZ30" s="25" t="str">
        <f>IF(AJ30="","",VLOOKUP(AJ30,BC:BE,3,FALSE))</f>
        <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c r="AG31" s="8"/>
      <c r="AH31" s="8"/>
      <c r="AI31" s="8"/>
      <c r="AJ31" s="8"/>
      <c r="AK31" s="8"/>
      <c r="AL31" s="8"/>
      <c r="AM31" s="8"/>
      <c r="AN31" s="8"/>
      <c r="AO31" s="8"/>
      <c r="AP31" s="8"/>
      <c r="AQ31" s="8"/>
      <c r="AR31" s="8"/>
      <c r="AS31" s="8"/>
      <c r="AT31" s="8"/>
      <c r="AU31" s="8" t="str">
        <f>LEFT(AO31,2)</f>
        <v/>
      </c>
      <c r="AV31" s="8" t="str">
        <f>IF(ISERROR(FIND(" ",AO31)),"",MID(AO31,FIND(" ",AO31)+1,2))</f>
        <v/>
      </c>
      <c r="AW31" s="8" t="str">
        <f>IF(LEN(AV31)&gt;1,IF(ISERROR(FIND(" ",AO31,FIND(" ",AO31)+1)),"",MID(AO31,FIND(" ",AO31)+4,2)),"")</f>
        <v/>
      </c>
      <c r="AX31" s="8"/>
      <c r="AY31" s="8" t="str">
        <f>IF(AO31="","",AO31&amp;IF(AP31="","","&amp;br;"&amp;AP31)&amp;IF(AQ31="","","&amp;br;"&amp;AQ31))</f>
        <v/>
      </c>
      <c r="AZ31" s="25" t="str">
        <f>IF(AJ31="","",VLOOKUP(AJ31,BC:BE,3,FALSE))</f>
        <v/>
      </c>
      <c r="BA31" s="31" t="s">
        <v>165</v>
      </c>
      <c r="BB31">
        <v>30</v>
      </c>
      <c r="BC31" t="s">
        <v>594</v>
      </c>
      <c r="BD31" t="s">
        <v>30</v>
      </c>
      <c r="BE31" t="s">
        <v>413</v>
      </c>
    </row>
    <row r="32" spans="1:57" x14ac:dyDescent="0.15">
      <c r="A32" t="str">
        <f t="shared" si="0"/>
        <v>&amp;br;</v>
      </c>
      <c r="B32" t="s">
        <v>165</v>
      </c>
      <c r="C32" t="s">
        <v>1</v>
      </c>
      <c r="R32"/>
      <c r="S32"/>
      <c r="T32"/>
      <c r="U32"/>
      <c r="V32"/>
      <c r="AE32" s="39">
        <v>31</v>
      </c>
      <c r="AF32" s="24"/>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*凶兆艦隊の船長/Dire Fleet Captain</v>
      </c>
      <c r="B36" t="s">
        <v>165</v>
      </c>
      <c r="C36" t="str">
        <f t="shared" ref="C36" si="16">"*"&amp;R36&amp;"/"&amp;T36</f>
        <v>*凶兆艦隊の船長/Dire Fleet Captain</v>
      </c>
      <c r="Q36" s="6" t="s">
        <v>34</v>
      </c>
      <c r="R36" s="12" t="str">
        <f>INDEX(AI:AI,W35+1)</f>
        <v>凶兆艦隊の船長</v>
      </c>
      <c r="S36" s="16" t="s">
        <v>35</v>
      </c>
      <c r="T36" s="12" t="str">
        <f>INDEX(AJ:AJ,W35+1)</f>
        <v>Dire Fleet Captain</v>
      </c>
      <c r="U36" s="16"/>
      <c r="V36" s="17"/>
      <c r="W36" s="9"/>
      <c r="X36" s="6"/>
      <c r="Y36" s="5"/>
      <c r="Z36" s="5"/>
      <c r="AA36" s="30"/>
      <c r="AE36" s="39">
        <v>35</v>
      </c>
      <c r="AF36" s="24">
        <f t="shared" ref="AF36:AF51" si="17">AF35</f>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黒赤</v>
      </c>
      <c r="S37" s="18" t="s">
        <v>46</v>
      </c>
      <c r="T37" s="12" t="str">
        <f>INDEX(AG:AG,W35+1)</f>
        <v>アンコモン</v>
      </c>
      <c r="U37" s="18" t="s">
        <v>36</v>
      </c>
      <c r="V37" s="12">
        <f>INDEX(AH:AH,W35+1)</f>
        <v>13</v>
      </c>
      <c r="W37" s="10"/>
      <c r="X37" s="12" t="str">
        <f>INDEX(AO:AO,W35+1)</f>
        <v>このクリーチャーが攻撃するたび、ターン終了時まで、これはあなたがコントロールする他の海賊1体につき+1/+1の修正を受ける。</v>
      </c>
      <c r="Y37" s="5"/>
      <c r="Z37" s="5"/>
      <c r="AA37" s="30"/>
      <c r="AE37" s="39">
        <v>36</v>
      </c>
      <c r="AF37" s="24">
        <f t="shared" si="17"/>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|色|黒赤|レアリティ|アンコモン|マナコスト|13|</v>
      </c>
      <c r="B38" t="s">
        <v>165</v>
      </c>
      <c r="C38" t="s">
        <v>24</v>
      </c>
      <c r="D38" s="1" t="s">
        <v>5</v>
      </c>
      <c r="E38" t="s">
        <v>24</v>
      </c>
      <c r="F38" t="str">
        <f t="shared" ref="F38:F39" si="24">IF(R37=0,"",R37)</f>
        <v>黒赤</v>
      </c>
      <c r="G38" t="s">
        <v>24</v>
      </c>
      <c r="H38" s="1" t="s">
        <v>6</v>
      </c>
      <c r="I38" t="s">
        <v>24</v>
      </c>
      <c r="J38" t="str">
        <f t="shared" ref="J38:J39" si="25">IF(T37=0,"",T37)</f>
        <v>アンコモン</v>
      </c>
      <c r="K38" t="s">
        <v>24</v>
      </c>
      <c r="L38" s="1" t="s">
        <v>8</v>
      </c>
      <c r="M38" t="s">
        <v>24</v>
      </c>
      <c r="N38">
        <f t="shared" ref="N38:N39" si="26">IF(V37=0,"",V37)</f>
        <v>13</v>
      </c>
      <c r="O38" t="s">
        <v>24</v>
      </c>
      <c r="Q38" s="6" t="s">
        <v>37</v>
      </c>
      <c r="R38" s="12" t="str">
        <f>INDEX(AK:AK,W35+1)</f>
        <v>クリーチャー</v>
      </c>
      <c r="S38" s="18" t="s">
        <v>38</v>
      </c>
      <c r="T38" s="12" t="str">
        <f>INDEX(AL:AL,W35+1)</f>
        <v>オーク</v>
      </c>
      <c r="U38" s="12" t="str">
        <f>INDEX(AM:AM,W35+1)</f>
        <v>海賊</v>
      </c>
      <c r="V38" s="12">
        <f>INDEX(AN:AN,W35+1)</f>
        <v>0</v>
      </c>
      <c r="W38" s="10"/>
      <c r="X38" s="12" t="str">
        <f>INDEX(AU:AU,W35+1)</f>
        <v>この</v>
      </c>
      <c r="Y38" s="12" t="str">
        <f>INDEX(AV:AV,W35+1)</f>
        <v/>
      </c>
      <c r="Z38" s="12" t="str">
        <f>INDEX(AW:AW,W35+1)</f>
        <v/>
      </c>
      <c r="AA38" s="12">
        <f>INDEX(AX:AX,W35+1)</f>
        <v>0</v>
      </c>
      <c r="AE38" s="39">
        <v>37</v>
      </c>
      <c r="AF38" s="24">
        <f t="shared" si="17"/>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|種別|クリーチャー|サブタイプ|オーク|海賊||</v>
      </c>
      <c r="B39" t="s">
        <v>165</v>
      </c>
      <c r="C39" t="s">
        <v>24</v>
      </c>
      <c r="D39" s="1" t="s">
        <v>9</v>
      </c>
      <c r="E39" t="s">
        <v>24</v>
      </c>
      <c r="F39" t="str">
        <f t="shared" si="24"/>
        <v>クリーチャー</v>
      </c>
      <c r="G39" t="s">
        <v>24</v>
      </c>
      <c r="H39" s="1" t="s">
        <v>11</v>
      </c>
      <c r="I39" t="s">
        <v>24</v>
      </c>
      <c r="J39" t="str">
        <f t="shared" si="25"/>
        <v>オーク</v>
      </c>
      <c r="K39" t="s">
        <v>24</v>
      </c>
      <c r="L39" t="str">
        <f t="shared" ref="L39" si="27">IF(U38=0,"",U38)</f>
        <v>海賊</v>
      </c>
      <c r="M39" t="s">
        <v>24</v>
      </c>
      <c r="N39" t="str">
        <f t="shared" si="26"/>
        <v/>
      </c>
      <c r="O39" t="s">
        <v>24</v>
      </c>
      <c r="Q39" s="6" t="s">
        <v>39</v>
      </c>
      <c r="R39" s="12" t="str">
        <f>INDEX(AY:AY,W35+1)</f>
        <v>このクリーチャーが攻撃するたび、ターン終了時まで、これはあなたがコントロールする他の海賊1体につき+1/+1の修正を受ける。</v>
      </c>
      <c r="S39" s="16"/>
      <c r="T39" s="16"/>
      <c r="U39" s="16"/>
      <c r="V39" s="17"/>
      <c r="W39" s="10"/>
      <c r="X39" s="36"/>
      <c r="Y39" s="36"/>
      <c r="Z39" s="36"/>
      <c r="AA39" s="25"/>
      <c r="AE39" s="39">
        <v>38</v>
      </c>
      <c r="AF39" s="24">
        <f t="shared" si="17"/>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|テキスト|&gt;|&gt;|&gt;|&gt;|このクリーチャーが攻撃するたび、ターン終了時まで、これはあなたがコントロールする他の海賊1体につき+1/+1の修正を受ける。|</v>
      </c>
      <c r="B40" t="s">
        <v>165</v>
      </c>
      <c r="C40" t="s">
        <v>24</v>
      </c>
      <c r="D40" s="1" t="s">
        <v>12</v>
      </c>
      <c r="E40" t="s">
        <v>24</v>
      </c>
      <c r="F40" s="1" t="s">
        <v>4</v>
      </c>
      <c r="G40" t="s">
        <v>24</v>
      </c>
      <c r="H40" s="1" t="s">
        <v>4</v>
      </c>
      <c r="I40" t="s">
        <v>24</v>
      </c>
      <c r="J40" s="1" t="s">
        <v>4</v>
      </c>
      <c r="K40" t="s">
        <v>24</v>
      </c>
      <c r="L40" s="1" t="s">
        <v>4</v>
      </c>
      <c r="M40" t="s">
        <v>24</v>
      </c>
      <c r="N40" t="str">
        <f t="shared" ref="N40" si="28">IF(R39=0,"",R39)</f>
        <v>このクリーチャーが攻撃するたび、ターン終了時まで、これはあなたがコントロールする他の海賊1体につき+1/+1の修正を受ける。</v>
      </c>
      <c r="O40" t="s">
        <v>24</v>
      </c>
      <c r="Q40" s="4" t="s">
        <v>40</v>
      </c>
      <c r="R40" s="12" t="str">
        <f>INDEX(AZ:AZ,W35+1)</f>
        <v>Whenever this creature attacks, it gets +1/+1 until end of turn for each other Pirate you control.</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7"/>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|英テキスト|&gt;|&gt;|&gt;|&gt;|Whenever this creature attacks, it gets +1/+1 until end of turn for each other Pirate you control.|</v>
      </c>
      <c r="B41" t="s">
        <v>165</v>
      </c>
      <c r="C41" t="s">
        <v>24</v>
      </c>
      <c r="D41" s="1" t="s">
        <v>26</v>
      </c>
      <c r="E41" t="s">
        <v>24</v>
      </c>
      <c r="F41" s="1" t="s">
        <v>4</v>
      </c>
      <c r="G41" t="s">
        <v>24</v>
      </c>
      <c r="H41" s="1" t="s">
        <v>4</v>
      </c>
      <c r="I41" t="s">
        <v>24</v>
      </c>
      <c r="J41" s="1" t="s">
        <v>4</v>
      </c>
      <c r="K41" t="s">
        <v>24</v>
      </c>
      <c r="L41" s="1" t="s">
        <v>4</v>
      </c>
      <c r="M41" t="s">
        <v>24</v>
      </c>
      <c r="N41" t="str">
        <f>IF(T40="","",T40&amp;"&amp;br;")&amp;IF(R40=0,"",R40)</f>
        <v>Whenever this creature attacks, it gets +1/+1 until end of turn for each other Pirate you control.</v>
      </c>
      <c r="O41" t="s">
        <v>24</v>
      </c>
      <c r="Q41" s="6" t="s">
        <v>41</v>
      </c>
      <c r="R41" s="12" t="str">
        <f>IF(INDEX(AS:AS,W35+1)="",0,INDEX(AS:AS,W35+1)&amp;"/"&amp;INDEX(AT:AT,W35+1))</f>
        <v>3/3</v>
      </c>
      <c r="S41" s="16"/>
      <c r="T41" s="16"/>
      <c r="U41" s="16"/>
      <c r="V41" s="17"/>
      <c r="W41" s="10"/>
      <c r="X41" s="6"/>
      <c r="Y41" s="5"/>
      <c r="Z41" s="5"/>
      <c r="AA41" s="30"/>
      <c r="AE41" s="39">
        <v>40</v>
      </c>
      <c r="AF41" s="24">
        <f t="shared" si="17"/>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|PT|&gt;|3/3|シールド数|&gt;||</v>
      </c>
      <c r="B42" t="s">
        <v>165</v>
      </c>
      <c r="C42" t="s">
        <v>24</v>
      </c>
      <c r="D42" t="s">
        <v>13</v>
      </c>
      <c r="E42" t="s">
        <v>24</v>
      </c>
      <c r="F42" t="s">
        <v>4</v>
      </c>
      <c r="G42" t="s">
        <v>24</v>
      </c>
      <c r="H42" t="str">
        <f t="shared" ref="H42" si="29">IF(R41=0,"",R41)</f>
        <v>3/3</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f t="shared" si="17"/>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7"/>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7"/>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7"/>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7"/>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7"/>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7"/>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7"/>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7"/>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*怒り狂う長剣歯/Raging Swordtooth</v>
      </c>
      <c r="B51" t="s">
        <v>165</v>
      </c>
      <c r="C51" t="str">
        <f t="shared" ref="C51" si="31">"*"&amp;R51&amp;"/"&amp;T51</f>
        <v>*怒り狂う長剣歯/Raging Swordtooth</v>
      </c>
      <c r="Q51" s="6" t="s">
        <v>34</v>
      </c>
      <c r="R51" s="12" t="str">
        <f>INDEX(AI:AI,W50+1)</f>
        <v>怒り狂う長剣歯</v>
      </c>
      <c r="S51" s="16" t="s">
        <v>35</v>
      </c>
      <c r="T51" s="12" t="str">
        <f>INDEX(AJ:AJ,W50+1)</f>
        <v>Raging Swordtooth</v>
      </c>
      <c r="U51" s="16"/>
      <c r="V51" s="17"/>
      <c r="W51" s="9"/>
      <c r="X51" s="6"/>
      <c r="Y51" s="5"/>
      <c r="Z51" s="5"/>
      <c r="AA51" s="30"/>
      <c r="AE51" s="40">
        <v>50</v>
      </c>
      <c r="AF51" s="26">
        <f t="shared" si="17"/>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赤緑</v>
      </c>
      <c r="S52" s="18" t="s">
        <v>46</v>
      </c>
      <c r="T52" s="12" t="str">
        <f>INDEX(AG:AG,W50+1)</f>
        <v>アンコモン</v>
      </c>
      <c r="U52" s="18" t="s">
        <v>36</v>
      </c>
      <c r="V52" s="12">
        <f>INDEX(AH:AH,W50+1)</f>
        <v>17</v>
      </c>
      <c r="W52" s="10"/>
      <c r="X52" s="12" t="str">
        <f>INDEX(AO:AO,W50+1)</f>
        <v xml:space="preserve">トランプル  </v>
      </c>
      <c r="Y52" s="5"/>
      <c r="Z52" s="5"/>
      <c r="AA52" s="30"/>
      <c r="BA52" s="31" t="s">
        <v>165</v>
      </c>
      <c r="BB52">
        <v>51</v>
      </c>
      <c r="BC52" t="s">
        <v>615</v>
      </c>
      <c r="BD52" t="s">
        <v>30</v>
      </c>
      <c r="BE52" t="s">
        <v>434</v>
      </c>
    </row>
    <row r="53" spans="1:57" x14ac:dyDescent="0.15">
      <c r="A53" t="str">
        <f t="shared" si="0"/>
        <v>|色|赤緑|レアリティ|アンコモン|マナコスト|17|</v>
      </c>
      <c r="B53" t="s">
        <v>165</v>
      </c>
      <c r="C53" t="s">
        <v>24</v>
      </c>
      <c r="D53" s="1" t="s">
        <v>5</v>
      </c>
      <c r="E53" t="s">
        <v>24</v>
      </c>
      <c r="F53" t="str">
        <f t="shared" ref="F53:F54" si="38">IF(R52=0,"",R52)</f>
        <v>赤緑</v>
      </c>
      <c r="G53" t="s">
        <v>24</v>
      </c>
      <c r="H53" s="1" t="s">
        <v>6</v>
      </c>
      <c r="I53" t="s">
        <v>24</v>
      </c>
      <c r="J53" t="str">
        <f t="shared" ref="J53:J54" si="39">IF(T52=0,"",T52)</f>
        <v>アンコモン</v>
      </c>
      <c r="K53" t="s">
        <v>24</v>
      </c>
      <c r="L53" s="1" t="s">
        <v>8</v>
      </c>
      <c r="M53" t="s">
        <v>24</v>
      </c>
      <c r="N53">
        <f t="shared" ref="N53:N54" si="40">IF(V52=0,"",V52)</f>
        <v>17</v>
      </c>
      <c r="O53" t="s">
        <v>24</v>
      </c>
      <c r="Q53" s="6" t="s">
        <v>37</v>
      </c>
      <c r="R53" s="12" t="str">
        <f>INDEX(AK:AK,W50+1)</f>
        <v>クリーチャー</v>
      </c>
      <c r="S53" s="18" t="s">
        <v>38</v>
      </c>
      <c r="T53" s="12" t="str">
        <f>INDEX(AL:AL,W50+1)</f>
        <v>恐竜</v>
      </c>
      <c r="U53" s="12">
        <f>INDEX(AM:AM,W50+1)</f>
        <v>0</v>
      </c>
      <c r="V53" s="12">
        <f>INDEX(AN:AN,W50+1)</f>
        <v>0</v>
      </c>
      <c r="W53" s="10"/>
      <c r="X53" s="12" t="str">
        <f>INDEX(AU:AU,W50+1)</f>
        <v>トラ</v>
      </c>
      <c r="Y53" s="12" t="str">
        <f>INDEX(AV:AV,W50+1)</f>
        <v xml:space="preserve"> </v>
      </c>
      <c r="Z53" s="12" t="str">
        <f>INDEX(AW:AW,W50+1)</f>
        <v/>
      </c>
      <c r="AA53" s="12">
        <f>INDEX(AX:AX,W50+1)</f>
        <v>0</v>
      </c>
      <c r="BA53" s="31" t="s">
        <v>165</v>
      </c>
      <c r="BB53">
        <v>52</v>
      </c>
      <c r="BC53" t="s">
        <v>616</v>
      </c>
      <c r="BD53" t="s">
        <v>30</v>
      </c>
      <c r="BE53" t="s">
        <v>435</v>
      </c>
    </row>
    <row r="54" spans="1:57" x14ac:dyDescent="0.15">
      <c r="A54" t="str">
        <f t="shared" si="0"/>
        <v>|種別|クリーチャー|サブタイプ|恐竜|||</v>
      </c>
      <c r="B54" t="s">
        <v>165</v>
      </c>
      <c r="C54" t="s">
        <v>24</v>
      </c>
      <c r="D54" s="1" t="s">
        <v>9</v>
      </c>
      <c r="E54" t="s">
        <v>24</v>
      </c>
      <c r="F54" t="str">
        <f t="shared" si="38"/>
        <v>クリーチャー</v>
      </c>
      <c r="G54" t="s">
        <v>24</v>
      </c>
      <c r="H54" s="1" t="s">
        <v>11</v>
      </c>
      <c r="I54" t="s">
        <v>24</v>
      </c>
      <c r="J54" t="str">
        <f t="shared" si="39"/>
        <v>恐竜</v>
      </c>
      <c r="K54" t="s">
        <v>24</v>
      </c>
      <c r="L54" t="str">
        <f t="shared" ref="L54" si="41">IF(U53=0,"",U53)</f>
        <v/>
      </c>
      <c r="M54" t="s">
        <v>24</v>
      </c>
      <c r="N54" t="str">
        <f t="shared" si="40"/>
        <v/>
      </c>
      <c r="O54" t="s">
        <v>24</v>
      </c>
      <c r="Q54" s="6" t="s">
        <v>39</v>
      </c>
      <c r="R54" s="12" t="str">
        <f>INDEX(AY:AY,W50+1)</f>
        <v>トランプル  &amp;br;このクリーチャーが戦場に出たとき、これは他の各クリーチャーにそれぞれ1点のダメージを与える。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|テキスト|&gt;|&gt;|&gt;|&gt;|トランプル  &amp;br;このクリーチャーが戦場に出たとき、これは他の各クリーチャーにそれぞれ1点のダメージを与える。|</v>
      </c>
      <c r="B55" t="s">
        <v>165</v>
      </c>
      <c r="C55" t="s">
        <v>24</v>
      </c>
      <c r="D55" s="1" t="s">
        <v>12</v>
      </c>
      <c r="E55" t="s">
        <v>24</v>
      </c>
      <c r="F55" s="1" t="s">
        <v>4</v>
      </c>
      <c r="G55" t="s">
        <v>24</v>
      </c>
      <c r="H55" s="1" t="s">
        <v>4</v>
      </c>
      <c r="I55" t="s">
        <v>24</v>
      </c>
      <c r="J55" s="1" t="s">
        <v>4</v>
      </c>
      <c r="K55" t="s">
        <v>24</v>
      </c>
      <c r="L55" s="1" t="s">
        <v>4</v>
      </c>
      <c r="M55" t="s">
        <v>24</v>
      </c>
      <c r="N55" t="str">
        <f t="shared" ref="N55" si="42">IF(R54=0,"",R54)</f>
        <v>トランプル  &amp;br;このクリーチャーが戦場に出たとき、これは他の各クリーチャーにそれぞれ1点のダメージを与える。</v>
      </c>
      <c r="O55" t="s">
        <v>24</v>
      </c>
      <c r="Q55" s="4" t="s">
        <v>40</v>
      </c>
      <c r="R55" s="12" t="str">
        <f>INDEX(AZ:AZ,W50+1)</f>
        <v>When this creature enters the battlefield, it deals 1 damage to each other creature.</v>
      </c>
      <c r="S55" s="6" t="s">
        <v>342</v>
      </c>
      <c r="T55" s="12" t="str">
        <f>IF(X55="","",X55&amp;IF(Y55="",""," "&amp;Y55)&amp;IF(Z55="",""," "&amp;Z55)&amp;IF(AA55="",""," "&amp;AA55))</f>
        <v xml:space="preserve">Trample  </v>
      </c>
      <c r="U55" s="16"/>
      <c r="V55" s="17"/>
      <c r="W55" s="10" t="s">
        <v>342</v>
      </c>
      <c r="X55" s="6" t="str">
        <f>IF(ISERROR(IF(LEN(X54)&gt;1,X54,VLOOKUP(X53,$AC:$AD,2,FALSE))),"",IF(LEN(X54)&gt;1,X54,VLOOKUP(X53,$AC:$AD,2,FALSE)))</f>
        <v>Trample</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|英テキスト|&gt;|&gt;|&gt;|&gt;|Trample  &amp;br;When this creature enters the battlefield, it deals 1 damage to each other creature.|</v>
      </c>
      <c r="B56" t="s">
        <v>165</v>
      </c>
      <c r="C56" t="s">
        <v>24</v>
      </c>
      <c r="D56" s="1" t="s">
        <v>26</v>
      </c>
      <c r="E56" t="s">
        <v>24</v>
      </c>
      <c r="F56" s="1" t="s">
        <v>4</v>
      </c>
      <c r="G56" t="s">
        <v>24</v>
      </c>
      <c r="H56" s="1" t="s">
        <v>4</v>
      </c>
      <c r="I56" t="s">
        <v>24</v>
      </c>
      <c r="J56" s="1" t="s">
        <v>4</v>
      </c>
      <c r="K56" t="s">
        <v>24</v>
      </c>
      <c r="L56" s="1" t="s">
        <v>4</v>
      </c>
      <c r="M56" t="s">
        <v>24</v>
      </c>
      <c r="N56" t="str">
        <f>IF(T55="","",T55&amp;"&amp;br;")&amp;IF(R55=0,"",R55)</f>
        <v>Trample  &amp;br;When this creature enters the battlefield, it deals 1 damage to each other creature.</v>
      </c>
      <c r="O56" t="s">
        <v>24</v>
      </c>
      <c r="Q56" s="6" t="s">
        <v>41</v>
      </c>
      <c r="R56" s="12" t="str">
        <f>IF(INDEX(AS:AS,W50+1)="",0,INDEX(AS:AS,W50+1)&amp;"/"&amp;INDEX(AT:AT,W50+1))</f>
        <v>6/6</v>
      </c>
      <c r="S56" s="16"/>
      <c r="T56" s="16"/>
      <c r="U56" s="16"/>
      <c r="V56" s="17"/>
      <c r="W56" s="10"/>
      <c r="X56" s="6"/>
      <c r="Y56" s="5"/>
      <c r="Z56" s="5"/>
      <c r="AA56" s="30"/>
      <c r="BA56" s="31" t="s">
        <v>165</v>
      </c>
      <c r="BB56">
        <v>55</v>
      </c>
      <c r="BC56" t="s">
        <v>619</v>
      </c>
      <c r="BD56" t="s">
        <v>30</v>
      </c>
      <c r="BE56" t="s">
        <v>438</v>
      </c>
    </row>
    <row r="57" spans="1:57" x14ac:dyDescent="0.15">
      <c r="A57" t="str">
        <f t="shared" si="0"/>
        <v>|PT|&gt;|6/6|シールド数|&gt;||</v>
      </c>
      <c r="B57" t="s">
        <v>165</v>
      </c>
      <c r="C57" t="s">
        <v>24</v>
      </c>
      <c r="D57" t="s">
        <v>13</v>
      </c>
      <c r="E57" t="s">
        <v>24</v>
      </c>
      <c r="F57" t="s">
        <v>4</v>
      </c>
      <c r="G57" t="s">
        <v>24</v>
      </c>
      <c r="H57" t="str">
        <f t="shared" ref="H57" si="43">IF(R56=0,"",R56)</f>
        <v>6/6</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*レギサウルスの頭目/Regisaur Alpha</v>
      </c>
      <c r="B66" t="s">
        <v>165</v>
      </c>
      <c r="C66" t="str">
        <f t="shared" ref="C66" si="45">"*"&amp;R66&amp;"/"&amp;T66</f>
        <v>*レギサウルスの頭目/Regisaur Alpha</v>
      </c>
      <c r="Q66" s="6" t="s">
        <v>34</v>
      </c>
      <c r="R66" s="12" t="str">
        <f>INDEX(AI:AI,W65+1)</f>
        <v>レギサウルスの頭目</v>
      </c>
      <c r="S66" s="16" t="s">
        <v>35</v>
      </c>
      <c r="T66" s="12" t="str">
        <f>INDEX(AJ:AJ,W65+1)</f>
        <v>Regisaur Alpha</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赤緑</v>
      </c>
      <c r="S67" s="18" t="s">
        <v>46</v>
      </c>
      <c r="T67" s="12" t="str">
        <f>INDEX(AG:AG,W65+1)</f>
        <v>神話レア</v>
      </c>
      <c r="U67" s="18" t="s">
        <v>36</v>
      </c>
      <c r="V67" s="12">
        <f>INDEX(AH:AH,W65+1)</f>
        <v>17</v>
      </c>
      <c r="W67" s="10"/>
      <c r="X67" s="12" t="str">
        <f>INDEX(AO:AO,W65+1)</f>
        <v>このクリーチャーが戦場に出ている間、あなたがコントロールする他の恐竜は速攻を持つ。</v>
      </c>
      <c r="Y67" s="5"/>
      <c r="Z67" s="5"/>
      <c r="AA67" s="30"/>
      <c r="BA67" s="31" t="s">
        <v>165</v>
      </c>
      <c r="BB67">
        <v>66</v>
      </c>
      <c r="BC67" t="s">
        <v>630</v>
      </c>
      <c r="BD67" t="s">
        <v>30</v>
      </c>
      <c r="BE67" t="s">
        <v>448</v>
      </c>
    </row>
    <row r="68" spans="1:57" x14ac:dyDescent="0.15">
      <c r="A68" t="str">
        <f t="shared" si="0"/>
        <v>|色|赤緑|レアリティ|神話レア|マナコスト|17|</v>
      </c>
      <c r="B68" t="s">
        <v>165</v>
      </c>
      <c r="C68" t="s">
        <v>24</v>
      </c>
      <c r="D68" s="1" t="s">
        <v>5</v>
      </c>
      <c r="E68" t="s">
        <v>24</v>
      </c>
      <c r="F68" t="str">
        <f t="shared" ref="F68:F69" si="52">IF(R67=0,"",R67)</f>
        <v>赤緑</v>
      </c>
      <c r="G68" t="s">
        <v>24</v>
      </c>
      <c r="H68" s="1" t="s">
        <v>6</v>
      </c>
      <c r="I68" t="s">
        <v>24</v>
      </c>
      <c r="J68" t="str">
        <f t="shared" ref="J68:J69" si="53">IF(T67=0,"",T67)</f>
        <v>神話レア</v>
      </c>
      <c r="K68" t="s">
        <v>24</v>
      </c>
      <c r="L68" s="1" t="s">
        <v>8</v>
      </c>
      <c r="M68" t="s">
        <v>24</v>
      </c>
      <c r="N68">
        <f t="shared" ref="N68:N69" si="54">IF(V67=0,"",V67)</f>
        <v>17</v>
      </c>
      <c r="O68" t="s">
        <v>24</v>
      </c>
      <c r="Q68" s="6" t="s">
        <v>37</v>
      </c>
      <c r="R68" s="12" t="str">
        <f>INDEX(AK:AK,W65+1)</f>
        <v>クリーチャー</v>
      </c>
      <c r="S68" s="18" t="s">
        <v>38</v>
      </c>
      <c r="T68" s="12" t="str">
        <f>INDEX(AL:AL,W65+1)</f>
        <v>恐竜</v>
      </c>
      <c r="U68" s="12">
        <f>INDEX(AM:AM,W65+1)</f>
        <v>0</v>
      </c>
      <c r="V68" s="12">
        <f>INDEX(AN:AN,W65+1)</f>
        <v>0</v>
      </c>
      <c r="W68" s="10"/>
      <c r="X68" s="12" t="str">
        <f>INDEX(AU:AU,W65+1)</f>
        <v>この</v>
      </c>
      <c r="Y68" s="12" t="str">
        <f>INDEX(AV:AV,W65+1)</f>
        <v/>
      </c>
      <c r="Z68" s="12" t="str">
        <f>INDEX(AW:AW,W65+1)</f>
        <v/>
      </c>
      <c r="AA68" s="12">
        <f>INDEX(AX:AX,W65+1)</f>
        <v>0</v>
      </c>
      <c r="BA68" s="31" t="s">
        <v>165</v>
      </c>
      <c r="BB68">
        <v>67</v>
      </c>
      <c r="BC68" t="s">
        <v>631</v>
      </c>
      <c r="BD68" t="s">
        <v>30</v>
      </c>
      <c r="BE68" t="s">
        <v>449</v>
      </c>
    </row>
    <row r="69" spans="1:57" x14ac:dyDescent="0.15">
      <c r="A69" t="str">
        <f t="shared" si="0"/>
        <v>|種別|クリーチャー|サブタイプ|恐竜|||</v>
      </c>
      <c r="B69" t="s">
        <v>165</v>
      </c>
      <c r="C69" t="s">
        <v>24</v>
      </c>
      <c r="D69" s="1" t="s">
        <v>9</v>
      </c>
      <c r="E69" t="s">
        <v>24</v>
      </c>
      <c r="F69" t="str">
        <f t="shared" si="52"/>
        <v>クリーチャー</v>
      </c>
      <c r="G69" t="s">
        <v>24</v>
      </c>
      <c r="H69" s="1" t="s">
        <v>11</v>
      </c>
      <c r="I69" t="s">
        <v>24</v>
      </c>
      <c r="J69" t="str">
        <f t="shared" si="53"/>
        <v>恐竜</v>
      </c>
      <c r="K69" t="s">
        <v>24</v>
      </c>
      <c r="L69" t="str">
        <f t="shared" ref="L69" si="55">IF(U68=0,"",U68)</f>
        <v/>
      </c>
      <c r="M69" t="s">
        <v>24</v>
      </c>
      <c r="N69" t="str">
        <f t="shared" si="54"/>
        <v/>
      </c>
      <c r="O69" t="s">
        <v>24</v>
      </c>
      <c r="Q69" s="6" t="s">
        <v>39</v>
      </c>
      <c r="R69" s="12" t="str">
        <f>INDEX(AY:AY,W65+1)</f>
        <v>このクリーチャーが戦場に出ている間、あなたがコントロールする他の恐竜は速攻を持つ。&amp;br;このクリーチャーが戦場に出たとき、トランプルを持つ3/3の緑の恐竜・トークンを1体生成する。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このクリーチャーが戦場に出ている間、あなたがコントロールする他の恐竜は速攻を持つ。&amp;br;このクリーチャーが戦場に出たとき、トランプルを持つ3/3の緑の恐竜・トークンを1体生成する。|</v>
      </c>
      <c r="B70" t="s">
        <v>165</v>
      </c>
      <c r="C70" t="s">
        <v>24</v>
      </c>
      <c r="D70" s="1" t="s">
        <v>12</v>
      </c>
      <c r="E70" t="s">
        <v>24</v>
      </c>
      <c r="F70" s="1" t="s">
        <v>4</v>
      </c>
      <c r="G70" t="s">
        <v>24</v>
      </c>
      <c r="H70" s="1" t="s">
        <v>4</v>
      </c>
      <c r="I70" t="s">
        <v>24</v>
      </c>
      <c r="J70" s="1" t="s">
        <v>4</v>
      </c>
      <c r="K70" t="s">
        <v>24</v>
      </c>
      <c r="L70" s="1" t="s">
        <v>4</v>
      </c>
      <c r="M70" t="s">
        <v>24</v>
      </c>
      <c r="N70" t="str">
        <f t="shared" ref="N70" si="56">IF(R69=0,"",R69)</f>
        <v>このクリーチャーが戦場に出ている間、あなたがコントロールする他の恐竜は速攻を持つ。&amp;br;このクリーチャーが戦場に出たとき、トランプルを持つ3/3の緑の恐竜・トークンを1体生成する。</v>
      </c>
      <c r="O70" t="s">
        <v>24</v>
      </c>
      <c r="Q70" s="4" t="s">
        <v>40</v>
      </c>
      <c r="R70" s="12" t="str">
        <f>INDEX(AZ:AZ,W65+1)</f>
        <v>While this creature is on the battlefield, other Dinosaurs you control have Haste.When this creature enters the battlefield, create a 3/3 green Dinosaur token with Trample.</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|英テキスト|&gt;|&gt;|&gt;|&gt;|While this creature is on the battlefield, other Dinosaurs you control have Haste.When this creature enters the battlefield, create a 3/3 green Dinosaur token with Trample.|</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While this creature is on the battlefield, other Dinosaurs you control have Haste.When this creature enters the battlefield, create a 3/3 green Dinosaur token with Trample.</v>
      </c>
      <c r="O71" t="s">
        <v>24</v>
      </c>
      <c r="Q71" s="6" t="s">
        <v>41</v>
      </c>
      <c r="R71" s="12" t="str">
        <f>IF(INDEX(AS:AS,W65+1)="",0,INDEX(AS:AS,W65+1)&amp;"/"&amp;INDEX(AT:AT,W65+1))</f>
        <v>6/6</v>
      </c>
      <c r="S71" s="16"/>
      <c r="T71" s="16"/>
      <c r="U71" s="16"/>
      <c r="V71" s="17"/>
      <c r="W71" s="10"/>
      <c r="X71" s="6"/>
      <c r="Y71" s="5"/>
      <c r="Z71" s="5"/>
      <c r="AA71" s="30"/>
      <c r="BA71" s="31" t="s">
        <v>165</v>
      </c>
      <c r="BB71">
        <v>70</v>
      </c>
      <c r="BC71" t="s">
        <v>634</v>
      </c>
      <c r="BD71" t="s">
        <v>30</v>
      </c>
      <c r="BE71" t="s">
        <v>451</v>
      </c>
    </row>
    <row r="72" spans="1:57" x14ac:dyDescent="0.15">
      <c r="A72" t="str">
        <f t="shared" si="0"/>
        <v>|PT|&gt;|6/6|シールド数|&gt;||</v>
      </c>
      <c r="B72" t="s">
        <v>165</v>
      </c>
      <c r="C72" t="s">
        <v>24</v>
      </c>
      <c r="D72" t="s">
        <v>13</v>
      </c>
      <c r="E72" t="s">
        <v>24</v>
      </c>
      <c r="F72" t="s">
        <v>4</v>
      </c>
      <c r="G72" t="s">
        <v>24</v>
      </c>
      <c r="H72" t="str">
        <f t="shared" ref="H72" si="58">IF(R71=0,"",R71)</f>
        <v>6/6</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*好戦的なブロントドン/Belligerent Brontodon</v>
      </c>
      <c r="B81" t="s">
        <v>165</v>
      </c>
      <c r="C81" t="str">
        <f t="shared" ref="C81" si="61">"*"&amp;R81&amp;"/"&amp;T81</f>
        <v>*好戦的なブロントドン/Belligerent Brontodon</v>
      </c>
      <c r="Q81" s="6" t="s">
        <v>34</v>
      </c>
      <c r="R81" s="12" t="str">
        <f>INDEX(AI:AI,W80+1)</f>
        <v>好戦的なブロントドン</v>
      </c>
      <c r="S81" s="16" t="s">
        <v>35</v>
      </c>
      <c r="T81" s="12" t="str">
        <f>INDEX(AJ:AJ,W80+1)</f>
        <v>Belligerent Brontodon</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緑白</v>
      </c>
      <c r="S82" s="18" t="s">
        <v>46</v>
      </c>
      <c r="T82" s="12" t="str">
        <f>INDEX(AG:AG,W80+1)</f>
        <v>アンコモン</v>
      </c>
      <c r="U82" s="18" t="s">
        <v>36</v>
      </c>
      <c r="V82" s="12">
        <f>INDEX(AH:AH,W80+1)</f>
        <v>14</v>
      </c>
      <c r="W82" s="10"/>
      <c r="X82" s="12" t="str">
        <f>INDEX(AO:AO,W80+1)</f>
        <v>このクリーチャーが戦場に出ている間、あなたがコントロールするクリーチャーが攻撃するたび、ターン終了時まで、それは+X/+0の修正を受ける。Xはそれのタフネスとパワーの差に等しい。</v>
      </c>
      <c r="Y82" s="5"/>
      <c r="Z82" s="5"/>
      <c r="AA82" s="30"/>
      <c r="BA82" s="31" t="s">
        <v>165</v>
      </c>
      <c r="BB82">
        <v>81</v>
      </c>
      <c r="BC82" t="s">
        <v>645</v>
      </c>
      <c r="BD82" t="s">
        <v>30</v>
      </c>
      <c r="BE82" t="s">
        <v>462</v>
      </c>
    </row>
    <row r="83" spans="1:57" x14ac:dyDescent="0.15">
      <c r="A83" t="str">
        <f t="shared" si="60"/>
        <v>|色|緑白|レアリティ|アンコモン|マナコスト|14|</v>
      </c>
      <c r="B83" t="s">
        <v>165</v>
      </c>
      <c r="C83" t="s">
        <v>24</v>
      </c>
      <c r="D83" s="1" t="s">
        <v>5</v>
      </c>
      <c r="E83" t="s">
        <v>24</v>
      </c>
      <c r="F83" t="str">
        <f t="shared" ref="F83:F84" si="68">IF(R82=0,"",R82)</f>
        <v>緑白</v>
      </c>
      <c r="G83" t="s">
        <v>24</v>
      </c>
      <c r="H83" s="1" t="s">
        <v>6</v>
      </c>
      <c r="I83" t="s">
        <v>24</v>
      </c>
      <c r="J83" t="str">
        <f t="shared" ref="J83:J84" si="69">IF(T82=0,"",T82)</f>
        <v>アンコモン</v>
      </c>
      <c r="K83" t="s">
        <v>24</v>
      </c>
      <c r="L83" s="1" t="s">
        <v>8</v>
      </c>
      <c r="M83" t="s">
        <v>24</v>
      </c>
      <c r="N83">
        <f t="shared" ref="N83:N84" si="70">IF(V82=0,"",V82)</f>
        <v>14</v>
      </c>
      <c r="O83" t="s">
        <v>24</v>
      </c>
      <c r="Q83" s="6" t="s">
        <v>37</v>
      </c>
      <c r="R83" s="12" t="str">
        <f>INDEX(AK:AK,W80+1)</f>
        <v>クリーチャー</v>
      </c>
      <c r="S83" s="18" t="s">
        <v>38</v>
      </c>
      <c r="T83" s="12" t="str">
        <f>INDEX(AL:AL,W80+1)</f>
        <v>恐竜</v>
      </c>
      <c r="U83" s="12">
        <f>INDEX(AM:AM,W80+1)</f>
        <v>0</v>
      </c>
      <c r="V83" s="12">
        <f>INDEX(AN:AN,W80+1)</f>
        <v>0</v>
      </c>
      <c r="W83" s="10"/>
      <c r="X83" s="12" t="str">
        <f>INDEX(AU:AU,W80+1)</f>
        <v>この</v>
      </c>
      <c r="Y83" s="12" t="str">
        <f>INDEX(AV:AV,W80+1)</f>
        <v/>
      </c>
      <c r="Z83" s="12" t="str">
        <f>INDEX(AW:AW,W80+1)</f>
        <v/>
      </c>
      <c r="AA83" s="12">
        <f>INDEX(AX:AX,W80+1)</f>
        <v>0</v>
      </c>
      <c r="BA83" s="31" t="s">
        <v>165</v>
      </c>
      <c r="BB83">
        <v>82</v>
      </c>
      <c r="BC83" t="s">
        <v>646</v>
      </c>
      <c r="BD83" t="s">
        <v>30</v>
      </c>
      <c r="BE83" t="s">
        <v>463</v>
      </c>
    </row>
    <row r="84" spans="1:57" x14ac:dyDescent="0.15">
      <c r="A84" t="str">
        <f t="shared" si="60"/>
        <v>|種別|クリーチャー|サブタイプ|恐竜|||</v>
      </c>
      <c r="B84" t="s">
        <v>165</v>
      </c>
      <c r="C84" t="s">
        <v>24</v>
      </c>
      <c r="D84" s="1" t="s">
        <v>9</v>
      </c>
      <c r="E84" t="s">
        <v>24</v>
      </c>
      <c r="F84" t="str">
        <f t="shared" si="68"/>
        <v>クリーチャー</v>
      </c>
      <c r="G84" t="s">
        <v>24</v>
      </c>
      <c r="H84" s="1" t="s">
        <v>11</v>
      </c>
      <c r="I84" t="s">
        <v>24</v>
      </c>
      <c r="J84" t="str">
        <f t="shared" si="69"/>
        <v>恐竜</v>
      </c>
      <c r="K84" t="s">
        <v>24</v>
      </c>
      <c r="L84" t="str">
        <f t="shared" ref="L84" si="71">IF(U83=0,"",U83)</f>
        <v/>
      </c>
      <c r="M84" t="s">
        <v>24</v>
      </c>
      <c r="N84" t="str">
        <f t="shared" si="70"/>
        <v/>
      </c>
      <c r="O84" t="s">
        <v>24</v>
      </c>
      <c r="Q84" s="6" t="s">
        <v>39</v>
      </c>
      <c r="R84" s="12" t="str">
        <f>INDEX(AY:AY,W80+1)</f>
        <v>このクリーチャーが戦場に出ている間、あなたがコントロールするクリーチャーが攻撃するたび、ターン終了時まで、それは+X/+0の修正を受ける。Xはそれのタフネスとパワーの差に等しい。</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このクリーチャーが戦場に出ている間、あなたがコントロールするクリーチャーが攻撃するたび、ターン終了時まで、それは+X/+0の修正を受ける。Xはそれのタフネスとパワーの差に等しい。|</v>
      </c>
      <c r="B85" t="s">
        <v>165</v>
      </c>
      <c r="C85" t="s">
        <v>24</v>
      </c>
      <c r="D85" s="1" t="s">
        <v>12</v>
      </c>
      <c r="E85" t="s">
        <v>24</v>
      </c>
      <c r="F85" s="1" t="s">
        <v>4</v>
      </c>
      <c r="G85" t="s">
        <v>24</v>
      </c>
      <c r="H85" s="1" t="s">
        <v>4</v>
      </c>
      <c r="I85" t="s">
        <v>24</v>
      </c>
      <c r="J85" s="1" t="s">
        <v>4</v>
      </c>
      <c r="K85" t="s">
        <v>24</v>
      </c>
      <c r="L85" s="1" t="s">
        <v>4</v>
      </c>
      <c r="M85" t="s">
        <v>24</v>
      </c>
      <c r="N85" t="str">
        <f t="shared" ref="N85" si="72">IF(R84=0,"",R84)</f>
        <v>このクリーチャーが戦場に出ている間、あなたがコントロールするクリーチャーが攻撃するたび、ターン終了時まで、それは+X/+0の修正を受ける。Xはそれのタフネスとパワーの差に等しい。</v>
      </c>
      <c r="O85" t="s">
        <v>24</v>
      </c>
      <c r="Q85" s="4" t="s">
        <v>40</v>
      </c>
      <c r="R85" s="12" t="str">
        <f>INDEX(AZ:AZ,W80+1)</f>
        <v>While this creature is on the battlefield, whenever a creature you control attacks, it gains +X/+0 where X is the difference between its toughness and its power until end of turn.</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|英テキスト|&gt;|&gt;|&gt;|&gt;|While this creature is on the battlefield, whenever a creature you control attacks, it gains +X/+0 where X is the difference between its toughness and its power until end of turn.|</v>
      </c>
      <c r="B86" t="s">
        <v>165</v>
      </c>
      <c r="C86" t="s">
        <v>24</v>
      </c>
      <c r="D86" s="1" t="s">
        <v>26</v>
      </c>
      <c r="E86" t="s">
        <v>24</v>
      </c>
      <c r="F86" s="1" t="s">
        <v>4</v>
      </c>
      <c r="G86" t="s">
        <v>24</v>
      </c>
      <c r="H86" s="1" t="s">
        <v>4</v>
      </c>
      <c r="I86" t="s">
        <v>24</v>
      </c>
      <c r="J86" s="1" t="s">
        <v>4</v>
      </c>
      <c r="K86" t="s">
        <v>24</v>
      </c>
      <c r="L86" s="1" t="s">
        <v>4</v>
      </c>
      <c r="M86" t="s">
        <v>24</v>
      </c>
      <c r="N86" t="str">
        <f>IF(T85="","",T85&amp;"&amp;br;")&amp;IF(R85=0,"",R85)</f>
        <v>While this creature is on the battlefield, whenever a creature you control attacks, it gains +X/+0 where X is the difference between its toughness and its power until end of turn.</v>
      </c>
      <c r="O86" t="s">
        <v>24</v>
      </c>
      <c r="Q86" s="6" t="s">
        <v>41</v>
      </c>
      <c r="R86" s="12" t="str">
        <f>IF(INDEX(AS:AS,W80+1)="",0,INDEX(AS:AS,W80+1)&amp;"/"&amp;INDEX(AT:AT,W80+1))</f>
        <v>4/6</v>
      </c>
      <c r="S86" s="16"/>
      <c r="T86" s="16"/>
      <c r="U86" s="16"/>
      <c r="V86" s="17"/>
      <c r="W86" s="10"/>
      <c r="X86" s="6"/>
      <c r="Y86" s="5"/>
      <c r="Z86" s="5"/>
      <c r="AA86" s="30"/>
      <c r="BA86" s="31" t="s">
        <v>165</v>
      </c>
      <c r="BB86">
        <v>85</v>
      </c>
      <c r="BC86" t="s">
        <v>649</v>
      </c>
      <c r="BD86" t="s">
        <v>30</v>
      </c>
      <c r="BE86" t="s">
        <v>466</v>
      </c>
    </row>
    <row r="87" spans="1:57" x14ac:dyDescent="0.15">
      <c r="A87" t="str">
        <f t="shared" si="60"/>
        <v>|PT|&gt;|4/6|シールド数|&gt;||</v>
      </c>
      <c r="B87" t="s">
        <v>165</v>
      </c>
      <c r="C87" t="s">
        <v>24</v>
      </c>
      <c r="D87" t="s">
        <v>13</v>
      </c>
      <c r="E87" t="s">
        <v>24</v>
      </c>
      <c r="F87" t="s">
        <v>4</v>
      </c>
      <c r="G87" t="s">
        <v>24</v>
      </c>
      <c r="H87" t="str">
        <f t="shared" ref="H87" si="73">IF(R86=0,"",R86)</f>
        <v>4/6</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*饗宴への召集/Call to the Feast</v>
      </c>
      <c r="B96" t="s">
        <v>165</v>
      </c>
      <c r="C96" t="str">
        <f t="shared" ref="C96" si="75">"*"&amp;R96&amp;"/"&amp;T96</f>
        <v>*饗宴への召集/Call to the Feast</v>
      </c>
      <c r="Q96" s="6" t="s">
        <v>34</v>
      </c>
      <c r="R96" s="12" t="str">
        <f>INDEX(AI:AI,W95+1)</f>
        <v>饗宴への召集</v>
      </c>
      <c r="S96" s="16" t="s">
        <v>35</v>
      </c>
      <c r="T96" s="12" t="str">
        <f>INDEX(AJ:AJ,W95+1)</f>
        <v>Call to the Feast</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白黒</v>
      </c>
      <c r="S97" s="18" t="s">
        <v>46</v>
      </c>
      <c r="T97" s="12" t="str">
        <f>INDEX(AG:AG,W95+1)</f>
        <v>レア</v>
      </c>
      <c r="U97" s="18" t="s">
        <v>36</v>
      </c>
      <c r="V97" s="12">
        <f>INDEX(AH:AH,W95+1)</f>
        <v>16</v>
      </c>
      <c r="W97" s="10"/>
      <c r="X97" s="12" t="str">
        <f>INDEX(AO:AO,W95+1)</f>
        <v>絆魂を持つ1/1の白の吸血鬼・クリーチャー・トークンを1体生成する。</v>
      </c>
      <c r="Y97" s="5"/>
      <c r="Z97" s="5"/>
      <c r="AA97" s="30"/>
      <c r="BA97" s="31" t="s">
        <v>165</v>
      </c>
      <c r="BB97">
        <v>96</v>
      </c>
      <c r="BC97" t="s">
        <v>660</v>
      </c>
      <c r="BD97" t="s">
        <v>30</v>
      </c>
      <c r="BE97" t="s">
        <v>475</v>
      </c>
    </row>
    <row r="98" spans="1:57" x14ac:dyDescent="0.15">
      <c r="A98" t="str">
        <f t="shared" si="60"/>
        <v>|色|白黒|レアリティ|レア|マナコスト|16|</v>
      </c>
      <c r="B98" t="s">
        <v>165</v>
      </c>
      <c r="C98" t="s">
        <v>24</v>
      </c>
      <c r="D98" s="1" t="s">
        <v>5</v>
      </c>
      <c r="E98" t="s">
        <v>24</v>
      </c>
      <c r="F98" t="str">
        <f t="shared" ref="F98:F99" si="82">IF(R97=0,"",R97)</f>
        <v>白黒</v>
      </c>
      <c r="G98" t="s">
        <v>24</v>
      </c>
      <c r="H98" s="1" t="s">
        <v>6</v>
      </c>
      <c r="I98" t="s">
        <v>24</v>
      </c>
      <c r="J98" t="str">
        <f t="shared" ref="J98:J99" si="83">IF(T97=0,"",T97)</f>
        <v>レア</v>
      </c>
      <c r="K98" t="s">
        <v>24</v>
      </c>
      <c r="L98" s="1" t="s">
        <v>8</v>
      </c>
      <c r="M98" t="s">
        <v>24</v>
      </c>
      <c r="N98">
        <f t="shared" ref="N98:N99" si="84">IF(V97=0,"",V97)</f>
        <v>16</v>
      </c>
      <c r="O98" t="s">
        <v>24</v>
      </c>
      <c r="Q98" s="6" t="s">
        <v>37</v>
      </c>
      <c r="R98" s="12" t="str">
        <f>INDEX(AK:AK,W95+1)</f>
        <v>呪文</v>
      </c>
      <c r="S98" s="18" t="s">
        <v>38</v>
      </c>
      <c r="T98" s="12">
        <f>INDEX(AL:AL,W95+1)</f>
        <v>0</v>
      </c>
      <c r="U98" s="12">
        <f>INDEX(AM:AM,W95+1)</f>
        <v>0</v>
      </c>
      <c r="V98" s="12">
        <f>INDEX(AN:AN,W95+1)</f>
        <v>0</v>
      </c>
      <c r="W98" s="10"/>
      <c r="X98" s="12" t="str">
        <f>INDEX(AU:AU,W95+1)</f>
        <v>絆魂</v>
      </c>
      <c r="Y98" s="12" t="str">
        <f>INDEX(AV:AV,W95+1)</f>
        <v/>
      </c>
      <c r="Z98" s="12" t="str">
        <f>INDEX(AW:AW,W95+1)</f>
        <v/>
      </c>
      <c r="AA98" s="12">
        <f>INDEX(AX:AX,W95+1)</f>
        <v>0</v>
      </c>
      <c r="BA98" s="31" t="s">
        <v>165</v>
      </c>
      <c r="BB98">
        <v>97</v>
      </c>
      <c r="BC98" t="s">
        <v>661</v>
      </c>
      <c r="BD98" t="s">
        <v>30</v>
      </c>
      <c r="BE98" t="s">
        <v>476</v>
      </c>
    </row>
    <row r="99" spans="1:57" x14ac:dyDescent="0.15">
      <c r="A99" t="str">
        <f t="shared" si="60"/>
        <v>|種別|呪文|サブタイプ||||</v>
      </c>
      <c r="B99" t="s">
        <v>165</v>
      </c>
      <c r="C99" t="s">
        <v>24</v>
      </c>
      <c r="D99" s="1" t="s">
        <v>9</v>
      </c>
      <c r="E99" t="s">
        <v>24</v>
      </c>
      <c r="F99" t="str">
        <f t="shared" si="82"/>
        <v>呪文</v>
      </c>
      <c r="G99" t="s">
        <v>24</v>
      </c>
      <c r="H99" s="1" t="s">
        <v>11</v>
      </c>
      <c r="I99" t="s">
        <v>24</v>
      </c>
      <c r="J99" t="str">
        <f t="shared" si="83"/>
        <v/>
      </c>
      <c r="K99" t="s">
        <v>24</v>
      </c>
      <c r="L99" t="str">
        <f t="shared" ref="L99" si="85">IF(U98=0,"",U98)</f>
        <v/>
      </c>
      <c r="M99" t="s">
        <v>24</v>
      </c>
      <c r="N99" t="str">
        <f t="shared" si="84"/>
        <v/>
      </c>
      <c r="O99" t="s">
        <v>24</v>
      </c>
      <c r="Q99" s="6" t="s">
        <v>39</v>
      </c>
      <c r="R99" s="12" t="str">
        <f>INDEX(AY:AY,W95+1)</f>
        <v>絆魂を持つ1/1の白の吸血鬼・クリーチャー・トークンを1体生成する。&amp;br;あなたが2体以上の吸血鬼をコントロールしている場合、すべてのあなたのクリーチャーを強化する。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|テキスト|&gt;|&gt;|&gt;|&gt;|絆魂を持つ1/1の白の吸血鬼・クリーチャー・トークンを1体生成する。&amp;br;あなたが2体以上の吸血鬼をコントロールしている場合、すべてのあなたのクリーチャーを強化する。|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絆魂を持つ1/1の白の吸血鬼・クリーチャー・トークンを1体生成する。&amp;br;あなたが2体以上の吸血鬼をコントロールしている場合、すべてのあなたのクリーチャーを強化する。</v>
      </c>
      <c r="O100" t="s">
        <v>24</v>
      </c>
      <c r="Q100" s="4" t="s">
        <v>40</v>
      </c>
      <c r="R100" s="12" t="str">
        <f>INDEX(AZ:AZ,W95+1)</f>
        <v>Create a 1/1 White Vampire creature token with lifelink. If you control two or more Vampires, reinforce all your creatures.</v>
      </c>
      <c r="S100" s="16" t="s">
        <v>51</v>
      </c>
      <c r="T100" s="12" t="str">
        <f>IF(X100="","",X100&amp;IF(Y100="",""," "&amp;Y100)&amp;IF(Z100="",""," "&amp;Z100)&amp;IF(AA100="",""," "&amp;AA100))</f>
        <v xml:space="preserve">Lifelink  </v>
      </c>
      <c r="U100" s="16"/>
      <c r="V100" s="17"/>
      <c r="W100" s="10" t="s">
        <v>342</v>
      </c>
      <c r="X100" s="6" t="str">
        <f>IF(ISERROR(IF(LEN(X99)&gt;1,X99,VLOOKUP(X98,$AC:$AD,2,FALSE))),"",IF(LEN(X99)&gt;1,X99,VLOOKUP(X98,$AC:$AD,2,FALSE)))</f>
        <v>Lifelink</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|英テキスト|&gt;|&gt;|&gt;|&gt;|Lifelink  &amp;br;Create a 1/1 White Vampire creature token with lifelink. If you control two or more Vampires, reinforce all your creatures.|</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Lifelink  &amp;br;Create a 1/1 White Vampire creature token with lifelink. If you control two or more Vampires, reinforce all your creatures.</v>
      </c>
      <c r="O101" t="s">
        <v>24</v>
      </c>
      <c r="Q101" s="6" t="s">
        <v>41</v>
      </c>
      <c r="R101" s="12">
        <f>IF(INDEX(AS:AS,W95+1)="",0,INDEX(AS:AS,W95+1)&amp;"/"&amp;INDEX(AT:AT,W95+1))</f>
        <v>0</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|PT|&gt;||シールド数|&gt;||</v>
      </c>
      <c r="B102" t="s">
        <v>165</v>
      </c>
      <c r="C102" t="s">
        <v>24</v>
      </c>
      <c r="D102" t="s">
        <v>13</v>
      </c>
      <c r="E102" t="s">
        <v>24</v>
      </c>
      <c r="F102" t="s">
        <v>4</v>
      </c>
      <c r="G102" t="s">
        <v>24</v>
      </c>
      <c r="H102" t="str">
        <f t="shared" ref="H102" si="88">IF(R101=0,"",R101)</f>
        <v/>
      </c>
      <c r="I102" t="s">
        <v>24</v>
      </c>
      <c r="J102" t="s">
        <v>14</v>
      </c>
      <c r="K102" t="s">
        <v>24</v>
      </c>
      <c r="L102" t="s">
        <v>4</v>
      </c>
      <c r="M102" t="s">
        <v>24</v>
      </c>
      <c r="N102" t="str">
        <f t="shared" ref="N102" si="89">IF(R102=0,"",R102)</f>
        <v/>
      </c>
      <c r="O102" t="s">
        <v>24</v>
      </c>
      <c r="Q102" s="7" t="s">
        <v>43</v>
      </c>
      <c r="R102" s="12">
        <f>INDEX(AR:AR,W95+1)</f>
        <v>0</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*マガーンの鏖殺者、ヴォーナ/Vona, Butcher of Magan</v>
      </c>
      <c r="B111" t="s">
        <v>165</v>
      </c>
      <c r="C111" t="str">
        <f t="shared" ref="C111" si="90">"*"&amp;R111&amp;"/"&amp;T111</f>
        <v>*マガーンの鏖殺者、ヴォーナ/Vona, Butcher of Magan</v>
      </c>
      <c r="Q111" s="6" t="s">
        <v>34</v>
      </c>
      <c r="R111" s="12" t="str">
        <f>INDEX(AI:AI,W110+1)</f>
        <v>マガーンの鏖殺者、ヴォーナ</v>
      </c>
      <c r="S111" s="16" t="s">
        <v>35</v>
      </c>
      <c r="T111" s="12" t="str">
        <f>INDEX(AJ:AJ,W110+1)</f>
        <v>Vona, Butcher of Magan</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白黒</v>
      </c>
      <c r="S112" s="18" t="s">
        <v>46</v>
      </c>
      <c r="T112" s="12" t="str">
        <f>INDEX(AG:AG,W110+1)</f>
        <v>神話レア</v>
      </c>
      <c r="U112" s="18" t="s">
        <v>36</v>
      </c>
      <c r="V112" s="12">
        <f>INDEX(AH:AH,W110+1)</f>
        <v>19</v>
      </c>
      <c r="W112" s="10"/>
      <c r="X112" s="12" t="str">
        <f>INDEX(AO:AO,W110+1)</f>
        <v xml:space="preserve">警戒 絆魂 </v>
      </c>
      <c r="Y112" s="5"/>
      <c r="Z112" s="5"/>
      <c r="AA112" s="30"/>
      <c r="BA112" s="31" t="s">
        <v>165</v>
      </c>
      <c r="BB112">
        <v>111</v>
      </c>
      <c r="BC112" t="s">
        <v>675</v>
      </c>
      <c r="BD112" t="s">
        <v>30</v>
      </c>
      <c r="BE112" t="s">
        <v>488</v>
      </c>
    </row>
    <row r="113" spans="1:57" x14ac:dyDescent="0.15">
      <c r="A113" t="str">
        <f t="shared" si="60"/>
        <v>|色|白黒|レアリティ|神話レア|マナコスト|19|</v>
      </c>
      <c r="B113" t="s">
        <v>165</v>
      </c>
      <c r="C113" t="s">
        <v>24</v>
      </c>
      <c r="D113" s="1" t="s">
        <v>5</v>
      </c>
      <c r="E113" t="s">
        <v>24</v>
      </c>
      <c r="F113" t="str">
        <f t="shared" ref="F113:F114" si="97">IF(R112=0,"",R112)</f>
        <v>白黒</v>
      </c>
      <c r="G113" t="s">
        <v>24</v>
      </c>
      <c r="H113" s="1" t="s">
        <v>6</v>
      </c>
      <c r="I113" t="s">
        <v>24</v>
      </c>
      <c r="J113" t="str">
        <f t="shared" ref="J113:J114" si="98">IF(T112=0,"",T112)</f>
        <v>神話レア</v>
      </c>
      <c r="K113" t="s">
        <v>24</v>
      </c>
      <c r="L113" s="1" t="s">
        <v>8</v>
      </c>
      <c r="M113" t="s">
        <v>24</v>
      </c>
      <c r="N113">
        <f t="shared" ref="N113:N114" si="99">IF(V112=0,"",V112)</f>
        <v>19</v>
      </c>
      <c r="O113" t="s">
        <v>24</v>
      </c>
      <c r="Q113" s="6" t="s">
        <v>37</v>
      </c>
      <c r="R113" s="12" t="str">
        <f>INDEX(AK:AK,W110+1)</f>
        <v>クリーチャー</v>
      </c>
      <c r="S113" s="18" t="s">
        <v>38</v>
      </c>
      <c r="T113" s="12" t="str">
        <f>INDEX(AL:AL,W110+1)</f>
        <v>吸血鬼</v>
      </c>
      <c r="U113" s="12" t="str">
        <f>INDEX(AM:AM,W110+1)</f>
        <v>騎士</v>
      </c>
      <c r="V113" s="12">
        <f>INDEX(AN:AN,W110+1)</f>
        <v>0</v>
      </c>
      <c r="W113" s="10"/>
      <c r="X113" s="12" t="str">
        <f>INDEX(AU:AU,W110+1)</f>
        <v>警戒</v>
      </c>
      <c r="Y113" s="12" t="str">
        <f>INDEX(AV:AV,W110+1)</f>
        <v>絆魂</v>
      </c>
      <c r="Z113" s="12" t="str">
        <f>INDEX(AW:AW,W110+1)</f>
        <v/>
      </c>
      <c r="AA113" s="12">
        <f>INDEX(AX:AX,W110+1)</f>
        <v>0</v>
      </c>
      <c r="BA113" s="31" t="s">
        <v>165</v>
      </c>
      <c r="BB113">
        <v>112</v>
      </c>
      <c r="BC113" t="s">
        <v>676</v>
      </c>
      <c r="BD113" t="s">
        <v>30</v>
      </c>
      <c r="BE113" t="s">
        <v>489</v>
      </c>
    </row>
    <row r="114" spans="1:57" x14ac:dyDescent="0.15">
      <c r="A114" t="str">
        <f t="shared" si="60"/>
        <v>|種別|クリーチャー|サブタイプ|吸血鬼|騎士||</v>
      </c>
      <c r="B114" t="s">
        <v>165</v>
      </c>
      <c r="C114" t="s">
        <v>24</v>
      </c>
      <c r="D114" s="1" t="s">
        <v>9</v>
      </c>
      <c r="E114" t="s">
        <v>24</v>
      </c>
      <c r="F114" t="str">
        <f t="shared" si="97"/>
        <v>クリーチャー</v>
      </c>
      <c r="G114" t="s">
        <v>24</v>
      </c>
      <c r="H114" s="1" t="s">
        <v>11</v>
      </c>
      <c r="I114" t="s">
        <v>24</v>
      </c>
      <c r="J114" t="str">
        <f t="shared" si="98"/>
        <v>吸血鬼</v>
      </c>
      <c r="K114" t="s">
        <v>24</v>
      </c>
      <c r="L114" t="str">
        <f t="shared" ref="L114" si="100">IF(U113=0,"",U113)</f>
        <v>騎士</v>
      </c>
      <c r="M114" t="s">
        <v>24</v>
      </c>
      <c r="N114" t="str">
        <f t="shared" si="99"/>
        <v/>
      </c>
      <c r="O114" t="s">
        <v>24</v>
      </c>
      <c r="Q114" s="6" t="s">
        <v>39</v>
      </c>
      <c r="R114" s="12" t="str">
        <f>INDEX(AY:AY,W110+1)</f>
        <v>警戒 絆魂 &amp;br;（ジェム1個を起動する：対戦相手の最後のクリーチャーを破壊する。あなたはライフを5失う。)</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|テキスト|&gt;|&gt;|&gt;|&gt;|警戒 絆魂 &amp;br;（ジェム1個を起動する：対戦相手の最後のクリーチャーを破壊する。あなたはライフを5失う。)|</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警戒 絆魂 &amp;br;（ジェム1個を起動する：対戦相手の最後のクリーチャーを破壊する。あなたはライフを5失う。)</v>
      </c>
      <c r="O115" t="s">
        <v>24</v>
      </c>
      <c r="Q115" s="4" t="s">
        <v>40</v>
      </c>
      <c r="R115" s="12" t="str">
        <f>INDEX(AZ:AZ,W110+1)</f>
        <v>Activate 1: Destroy your opponent's last creature. You lose 5 life.</v>
      </c>
      <c r="S115" s="16" t="s">
        <v>51</v>
      </c>
      <c r="T115" s="12" t="str">
        <f>IF(X115="","",X115&amp;IF(Y115="",""," "&amp;Y115)&amp;IF(Z115="",""," "&amp;Z115)&amp;IF(AA115="",""," "&amp;AA115))</f>
        <v xml:space="preserve">Vigiliance Lifelink  </v>
      </c>
      <c r="U115" s="16"/>
      <c r="V115" s="17"/>
      <c r="W115" s="10" t="s">
        <v>342</v>
      </c>
      <c r="X115" s="6" t="str">
        <f>IF(ISERROR(IF(LEN(X114)&gt;1,X114,VLOOKUP(X113,$AC:$AD,2,FALSE))),"",IF(LEN(X114)&gt;1,X114,VLOOKUP(X113,$AC:$AD,2,FALSE)))</f>
        <v>Vigiliance</v>
      </c>
      <c r="Y115" s="6" t="str">
        <f>IF(ISERROR(IF(LEN(Y114)&gt;1,Y114,VLOOKUP(Y113,$AC:$AD,2,FALSE))),"",IF(LEN(Y114)&gt;1,Y114,VLOOKUP(Y113,$AC:$AD,2,FALSE)))</f>
        <v>Lifelink</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|英テキスト|&gt;|&gt;|&gt;|&gt;|Vigiliance Lifelink  &amp;br;Activate 1: Destroy your opponent's last creature. You lose 5 life.|</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Vigiliance Lifelink  &amp;br;Activate 1: Destroy your opponent's last creature. You lose 5 life.</v>
      </c>
      <c r="O116" t="s">
        <v>24</v>
      </c>
      <c r="Q116" s="6" t="s">
        <v>41</v>
      </c>
      <c r="R116" s="12" t="str">
        <f>IF(INDEX(AS:AS,W110+1)="",0,INDEX(AS:AS,W110+1)&amp;"/"&amp;INDEX(AT:AT,W110+1))</f>
        <v>7/7</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|PT|&gt;|7/7|シールド数|&gt;||</v>
      </c>
      <c r="B117" t="s">
        <v>165</v>
      </c>
      <c r="C117" t="s">
        <v>24</v>
      </c>
      <c r="D117" t="s">
        <v>13</v>
      </c>
      <c r="E117" t="s">
        <v>24</v>
      </c>
      <c r="F117" t="s">
        <v>4</v>
      </c>
      <c r="G117" t="s">
        <v>24</v>
      </c>
      <c r="H117" t="str">
        <f t="shared" ref="H117" si="103">IF(R116=0,"",R116)</f>
        <v>7/7</v>
      </c>
      <c r="I117" t="s">
        <v>24</v>
      </c>
      <c r="J117" t="s">
        <v>14</v>
      </c>
      <c r="K117" t="s">
        <v>24</v>
      </c>
      <c r="L117" t="s">
        <v>4</v>
      </c>
      <c r="M117" t="s">
        <v>24</v>
      </c>
      <c r="N117" t="str">
        <f t="shared" ref="N117" si="104">IF(R117=0,"",R117)</f>
        <v/>
      </c>
      <c r="O117" t="s">
        <v>24</v>
      </c>
      <c r="Q117" s="7" t="s">
        <v>43</v>
      </c>
      <c r="R117" s="12">
        <f>INDEX(AR:AR,W110+1)</f>
        <v>0</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*空の恐怖/Sky Terror</v>
      </c>
      <c r="B126" t="s">
        <v>165</v>
      </c>
      <c r="C126" t="str">
        <f t="shared" ref="C126" si="105">"*"&amp;R126&amp;"/"&amp;T126</f>
        <v>*空の恐怖/Sky Terror</v>
      </c>
      <c r="Q126" s="6" t="s">
        <v>34</v>
      </c>
      <c r="R126" s="12" t="str">
        <f>INDEX(AI:AI,W125+1)</f>
        <v>空の恐怖</v>
      </c>
      <c r="S126" s="16" t="s">
        <v>35</v>
      </c>
      <c r="T126" s="12" t="str">
        <f>INDEX(AJ:AJ,W125+1)</f>
        <v>Sky Terror</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赤白</v>
      </c>
      <c r="S127" s="18" t="s">
        <v>46</v>
      </c>
      <c r="T127" s="12" t="str">
        <f>INDEX(AG:AG,W125+1)</f>
        <v>アンコモン</v>
      </c>
      <c r="U127" s="18" t="s">
        <v>36</v>
      </c>
      <c r="V127" s="12">
        <f>INDEX(AH:AH,W125+1)</f>
        <v>10</v>
      </c>
      <c r="W127" s="10"/>
      <c r="X127" s="12" t="str">
        <f>INDEX(AO:AO,W125+1)</f>
        <v xml:space="preserve">飛行 威迫 </v>
      </c>
      <c r="Y127" s="5"/>
      <c r="Z127" s="5"/>
      <c r="AA127" s="30"/>
      <c r="BA127" s="31" t="s">
        <v>165</v>
      </c>
      <c r="BB127">
        <v>126</v>
      </c>
      <c r="BC127" t="s">
        <v>690</v>
      </c>
      <c r="BD127" t="s">
        <v>30</v>
      </c>
      <c r="BE127" t="s">
        <v>502</v>
      </c>
    </row>
    <row r="128" spans="1:57" x14ac:dyDescent="0.15">
      <c r="A128" t="str">
        <f>CONCATENATE(C128,D128,E128,F128,G128,H128,I128,J128,K128,L128,M128,N128,O128,P128)</f>
        <v>|色|赤白|レアリティ|アンコモン|マナコスト|10|</v>
      </c>
      <c r="B128" t="s">
        <v>165</v>
      </c>
      <c r="C128" t="s">
        <v>24</v>
      </c>
      <c r="D128" s="1" t="s">
        <v>5</v>
      </c>
      <c r="E128" t="s">
        <v>24</v>
      </c>
      <c r="F128" t="str">
        <f t="shared" ref="F128:F129" si="112">IF(R127=0,"",R127)</f>
        <v>赤白</v>
      </c>
      <c r="G128" t="s">
        <v>24</v>
      </c>
      <c r="H128" s="1" t="s">
        <v>6</v>
      </c>
      <c r="I128" t="s">
        <v>24</v>
      </c>
      <c r="J128" t="str">
        <f t="shared" ref="J128:J129" si="113">IF(T127=0,"",T127)</f>
        <v>アンコモン</v>
      </c>
      <c r="K128" t="s">
        <v>24</v>
      </c>
      <c r="L128" s="1" t="s">
        <v>8</v>
      </c>
      <c r="M128" t="s">
        <v>24</v>
      </c>
      <c r="N128">
        <f t="shared" ref="N128:N129" si="114">IF(V127=0,"",V127)</f>
        <v>10</v>
      </c>
      <c r="O128" t="s">
        <v>24</v>
      </c>
      <c r="Q128" s="6" t="s">
        <v>37</v>
      </c>
      <c r="R128" s="12" t="str">
        <f>INDEX(AK:AK,W125+1)</f>
        <v>クリーチャー</v>
      </c>
      <c r="S128" s="18" t="s">
        <v>38</v>
      </c>
      <c r="T128" s="12" t="str">
        <f>INDEX(AL:AL,W125+1)</f>
        <v>恐竜</v>
      </c>
      <c r="U128" s="12">
        <f>INDEX(AM:AM,W125+1)</f>
        <v>0</v>
      </c>
      <c r="V128" s="12">
        <f>INDEX(AN:AN,W125+1)</f>
        <v>0</v>
      </c>
      <c r="W128" s="10"/>
      <c r="X128" s="12" t="str">
        <f>INDEX(AU:AU,W125+1)</f>
        <v>飛行</v>
      </c>
      <c r="Y128" s="12" t="str">
        <f>INDEX(AV:AV,W125+1)</f>
        <v>威迫</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|種別|クリーチャー|サブタイプ|恐竜|||</v>
      </c>
      <c r="B129" t="s">
        <v>165</v>
      </c>
      <c r="C129" t="s">
        <v>24</v>
      </c>
      <c r="D129" s="1" t="s">
        <v>9</v>
      </c>
      <c r="E129" t="s">
        <v>24</v>
      </c>
      <c r="F129" t="str">
        <f t="shared" si="112"/>
        <v>クリーチャー</v>
      </c>
      <c r="G129" t="s">
        <v>24</v>
      </c>
      <c r="H129" s="1" t="s">
        <v>11</v>
      </c>
      <c r="I129" t="s">
        <v>24</v>
      </c>
      <c r="J129" t="str">
        <f t="shared" si="113"/>
        <v>恐竜</v>
      </c>
      <c r="K129" t="s">
        <v>24</v>
      </c>
      <c r="L129" t="str">
        <f t="shared" ref="L129" si="115">IF(U128=0,"",U128)</f>
        <v/>
      </c>
      <c r="M129" t="s">
        <v>24</v>
      </c>
      <c r="N129" t="str">
        <f t="shared" si="114"/>
        <v/>
      </c>
      <c r="O129" t="s">
        <v>24</v>
      </c>
      <c r="Q129" s="6" t="s">
        <v>39</v>
      </c>
      <c r="R129" s="12" t="str">
        <f>INDEX(AY:AY,W125+1)</f>
        <v xml:space="preserve">飛行 威迫 </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|テキスト|&gt;|&gt;|&gt;|&gt;|飛行 威迫 |</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 xml:space="preserve">飛行 威迫 </v>
      </c>
      <c r="O130" t="s">
        <v>24</v>
      </c>
      <c r="Q130" s="4" t="s">
        <v>40</v>
      </c>
      <c r="R130" s="12" t="str">
        <f>INDEX(AZ:AZ,W125+1)</f>
        <v/>
      </c>
      <c r="S130" s="16" t="s">
        <v>51</v>
      </c>
      <c r="T130" s="12" t="str">
        <f>IF(X130="","",X130&amp;IF(Y130="",""," "&amp;Y130)&amp;IF(Z130="",""," "&amp;Z130)&amp;IF(AA130="",""," "&amp;AA130))</f>
        <v xml:space="preserve">Flying Menace  </v>
      </c>
      <c r="U130" s="16"/>
      <c r="V130" s="17"/>
      <c r="W130" s="10" t="s">
        <v>342</v>
      </c>
      <c r="X130" s="6" t="str">
        <f>IF(ISERROR(IF(LEN(X129)&gt;1,X129,VLOOKUP(X128,$AC:$AD,2,FALSE))),"",IF(LEN(X129)&gt;1,X129,VLOOKUP(X128,$AC:$AD,2,FALSE)))</f>
        <v>Flying</v>
      </c>
      <c r="Y130" s="6" t="str">
        <f>IF(ISERROR(IF(LEN(Y129)&gt;1,Y129,VLOOKUP(Y128,$AC:$AD,2,FALSE))),"",IF(LEN(Y129)&gt;1,Y129,VLOOKUP(Y128,$AC:$AD,2,FALSE)))</f>
        <v>Menace</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|英テキスト|&gt;|&gt;|&gt;|&gt;|Flying Menace  &amp;br;|</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Flying Menace  &amp;br;</v>
      </c>
      <c r="O131" t="s">
        <v>24</v>
      </c>
      <c r="Q131" s="6" t="s">
        <v>41</v>
      </c>
      <c r="R131" s="12" t="str">
        <f>IF(INDEX(AS:AS,W125+1)="",0,INDEX(AS:AS,W125+1)&amp;"/"&amp;INDEX(AT:AT,W125+1))</f>
        <v>3/3</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|PT|&gt;|3/3|シールド数|&gt;||</v>
      </c>
      <c r="B132" t="s">
        <v>165</v>
      </c>
      <c r="C132" t="s">
        <v>24</v>
      </c>
      <c r="D132" t="s">
        <v>13</v>
      </c>
      <c r="E132" t="s">
        <v>24</v>
      </c>
      <c r="F132" t="s">
        <v>4</v>
      </c>
      <c r="G132" t="s">
        <v>24</v>
      </c>
      <c r="H132" t="str">
        <f t="shared" ref="H132" si="118">IF(R131=0,"",R131)</f>
        <v>3/3</v>
      </c>
      <c r="I132" t="s">
        <v>24</v>
      </c>
      <c r="J132" t="s">
        <v>14</v>
      </c>
      <c r="K132" t="s">
        <v>24</v>
      </c>
      <c r="L132" t="s">
        <v>4</v>
      </c>
      <c r="M132" t="s">
        <v>24</v>
      </c>
      <c r="N132" t="str">
        <f t="shared" ref="N132" si="119">IF(R132=0,"",R132)</f>
        <v/>
      </c>
      <c r="O132" t="s">
        <v>24</v>
      </c>
      <c r="Q132" s="7" t="s">
        <v>43</v>
      </c>
      <c r="R132" s="12">
        <f>INDEX(AR:AR,W125+1)</f>
        <v>0</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*自然形成師/Shapers of Nature</v>
      </c>
      <c r="B141" t="s">
        <v>165</v>
      </c>
      <c r="C141" t="str">
        <f t="shared" ref="C141" si="121">"*"&amp;R141&amp;"/"&amp;T141</f>
        <v>*自然形成師/Shapers of Nature</v>
      </c>
      <c r="Q141" s="6" t="s">
        <v>34</v>
      </c>
      <c r="R141" s="12" t="str">
        <f>INDEX(AI:AI,W140+1)</f>
        <v>自然形成師</v>
      </c>
      <c r="S141" s="16" t="s">
        <v>35</v>
      </c>
      <c r="T141" s="12" t="str">
        <f>INDEX(AJ:AJ,W140+1)</f>
        <v>Shapers of Nature</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緑青</v>
      </c>
      <c r="S142" s="18" t="s">
        <v>46</v>
      </c>
      <c r="T142" s="12" t="str">
        <f>INDEX(AG:AG,W140+1)</f>
        <v>レア</v>
      </c>
      <c r="U142" s="18" t="s">
        <v>36</v>
      </c>
      <c r="V142" s="12">
        <f>INDEX(AH:AH,W140+1)</f>
        <v>16</v>
      </c>
      <c r="W142" s="10"/>
      <c r="X142" s="12" t="str">
        <f>INDEX(AO:AO,W140+1)</f>
        <v>ジェム2個を起動する：あなたがコントロールする最初のクリーチャーは+2/+2の修正を受ける。</v>
      </c>
      <c r="Y142" s="5"/>
      <c r="Z142" s="5"/>
      <c r="AA142" s="30"/>
      <c r="BA142" s="31" t="s">
        <v>165</v>
      </c>
      <c r="BB142">
        <v>141</v>
      </c>
      <c r="BC142" t="s">
        <v>705</v>
      </c>
      <c r="BD142" t="s">
        <v>30</v>
      </c>
      <c r="BE142" t="s">
        <v>515</v>
      </c>
    </row>
    <row r="143" spans="1:57" x14ac:dyDescent="0.15">
      <c r="A143" t="str">
        <f>CONCATENATE(C143,D143,E143,F143,G143,H143,I143,J143,K143,L143,M143,N143,O143,P143)</f>
        <v>|色|緑青|レアリティ|レア|マナコスト|16|</v>
      </c>
      <c r="B143" t="s">
        <v>165</v>
      </c>
      <c r="C143" t="s">
        <v>24</v>
      </c>
      <c r="D143" s="1" t="s">
        <v>5</v>
      </c>
      <c r="E143" t="s">
        <v>24</v>
      </c>
      <c r="F143" t="str">
        <f t="shared" ref="F143:F144" si="128">IF(R142=0,"",R142)</f>
        <v>緑青</v>
      </c>
      <c r="G143" t="s">
        <v>24</v>
      </c>
      <c r="H143" s="1" t="s">
        <v>6</v>
      </c>
      <c r="I143" t="s">
        <v>24</v>
      </c>
      <c r="J143" t="str">
        <f t="shared" ref="J143:J144" si="129">IF(T142=0,"",T142)</f>
        <v>レア</v>
      </c>
      <c r="K143" t="s">
        <v>24</v>
      </c>
      <c r="L143" s="1" t="s">
        <v>8</v>
      </c>
      <c r="M143" t="s">
        <v>24</v>
      </c>
      <c r="N143">
        <f t="shared" ref="N143:N144" si="130">IF(V142=0,"",V142)</f>
        <v>16</v>
      </c>
      <c r="O143" t="s">
        <v>24</v>
      </c>
      <c r="Q143" s="6" t="s">
        <v>37</v>
      </c>
      <c r="R143" s="12" t="str">
        <f>INDEX(AK:AK,W140+1)</f>
        <v>クリーチャー</v>
      </c>
      <c r="S143" s="18" t="s">
        <v>38</v>
      </c>
      <c r="T143" s="12" t="str">
        <f>INDEX(AL:AL,W140+1)</f>
        <v>マーフォーク</v>
      </c>
      <c r="U143" s="12" t="str">
        <f>INDEX(AM:AM,W140+1)</f>
        <v>シャーマン</v>
      </c>
      <c r="V143" s="12">
        <f>INDEX(AN:AN,W140+1)</f>
        <v>0</v>
      </c>
      <c r="W143" s="10"/>
      <c r="X143" s="12" t="str">
        <f>INDEX(AU:AU,W140+1)</f>
        <v>ジェ</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|種別|クリーチャー|サブタイプ|マーフォーク|シャーマン||</v>
      </c>
      <c r="B144" t="s">
        <v>165</v>
      </c>
      <c r="C144" t="s">
        <v>24</v>
      </c>
      <c r="D144" s="1" t="s">
        <v>9</v>
      </c>
      <c r="E144" t="s">
        <v>24</v>
      </c>
      <c r="F144" t="str">
        <f t="shared" si="128"/>
        <v>クリーチャー</v>
      </c>
      <c r="G144" t="s">
        <v>24</v>
      </c>
      <c r="H144" s="1" t="s">
        <v>11</v>
      </c>
      <c r="I144" t="s">
        <v>24</v>
      </c>
      <c r="J144" t="str">
        <f t="shared" si="129"/>
        <v>マーフォーク</v>
      </c>
      <c r="K144" t="s">
        <v>24</v>
      </c>
      <c r="L144" t="str">
        <f t="shared" ref="L144" si="131">IF(U143=0,"",U143)</f>
        <v>シャーマン</v>
      </c>
      <c r="M144" t="s">
        <v>24</v>
      </c>
      <c r="N144" t="str">
        <f t="shared" si="130"/>
        <v/>
      </c>
      <c r="O144" t="s">
        <v>24</v>
      </c>
      <c r="Q144" s="6" t="s">
        <v>39</v>
      </c>
      <c r="R144" s="12" t="str">
        <f>INDEX(AY:AY,W140+1)</f>
        <v>ジェム2個を起動する：あなたがコントロールする最初のクリーチャーは+2/+2の修正を受ける。&amp;br;ターン終了時に、あなたがバフされているクリーチャーをコントロールしている場合、カードを1枚引く。</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ジェム2個を起動する：あなたがコントロールする最初のクリーチャーは+2/+2の修正を受ける。&amp;br;ターン終了時に、あなたがバフされているクリーチャーをコントロールしている場合、カードを1枚引く。|</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ジェム2個を起動する：あなたがコントロールする最初のクリーチャーは+2/+2の修正を受ける。&amp;br;ターン終了時に、あなたがバフされているクリーチャーをコントロールしている場合、カードを1枚引く。</v>
      </c>
      <c r="O145" t="s">
        <v>24</v>
      </c>
      <c r="Q145" s="4" t="s">
        <v>40</v>
      </c>
      <c r="R145" s="12" t="str">
        <f>INDEX(AZ:AZ,W140+1)</f>
        <v>Activate 2: The first creature you control gets +2/+2.At the end of the turn, if you control a buffed creature, draw a card.</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|英テキスト|&gt;|&gt;|&gt;|&gt;|Activate 2: The first creature you control gets +2/+2.At the end of the turn, if you control a buffed creature, draw a card.|</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Activate 2: The first creature you control gets +2/+2.At the end of the turn, if you control a buffed creature, draw a card.</v>
      </c>
      <c r="O146" t="s">
        <v>24</v>
      </c>
      <c r="Q146" s="6" t="s">
        <v>41</v>
      </c>
      <c r="R146" s="12" t="str">
        <f>IF(INDEX(AS:AS,W140+1)="",0,INDEX(AS:AS,W140+1)&amp;"/"&amp;INDEX(AT:AT,W140+1))</f>
        <v>4/4</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|PT|&gt;|4/4|シールド数|&gt;||</v>
      </c>
      <c r="B147" t="s">
        <v>165</v>
      </c>
      <c r="C147" t="s">
        <v>24</v>
      </c>
      <c r="D147" t="s">
        <v>13</v>
      </c>
      <c r="E147" t="s">
        <v>24</v>
      </c>
      <c r="F147" t="s">
        <v>4</v>
      </c>
      <c r="G147" t="s">
        <v>24</v>
      </c>
      <c r="H147" t="str">
        <f t="shared" ref="H147" si="134">IF(R146=0,"",R146)</f>
        <v>4/4</v>
      </c>
      <c r="I147" t="s">
        <v>24</v>
      </c>
      <c r="J147" t="s">
        <v>14</v>
      </c>
      <c r="K147" t="s">
        <v>24</v>
      </c>
      <c r="L147" t="s">
        <v>4</v>
      </c>
      <c r="M147" t="s">
        <v>24</v>
      </c>
      <c r="N147" t="str">
        <f t="shared" ref="N147" si="135">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*轟く声、ティシャーナ/Tishana, Voice of Thunder</v>
      </c>
      <c r="B156" t="s">
        <v>165</v>
      </c>
      <c r="C156" t="str">
        <f t="shared" ref="C156" si="137">"*"&amp;R156&amp;"/"&amp;T156</f>
        <v>*轟く声、ティシャーナ/Tishana, Voice of Thunder</v>
      </c>
      <c r="Q156" s="6" t="s">
        <v>34</v>
      </c>
      <c r="R156" s="12" t="str">
        <f>INDEX(AI:AI,W155+1)</f>
        <v>轟く声、ティシャーナ</v>
      </c>
      <c r="S156" s="16" t="s">
        <v>35</v>
      </c>
      <c r="T156" s="12" t="str">
        <f>INDEX(AJ:AJ,W155+1)</f>
        <v>Tishana, Voice of Thunder</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緑青</v>
      </c>
      <c r="S157" s="18" t="s">
        <v>46</v>
      </c>
      <c r="T157" s="12" t="str">
        <f>INDEX(AG:AG,W155+1)</f>
        <v>神話レア</v>
      </c>
      <c r="U157" s="18" t="s">
        <v>36</v>
      </c>
      <c r="V157" s="12">
        <f>INDEX(AH:AH,W155+1)</f>
        <v>18</v>
      </c>
      <c r="W157" s="10"/>
      <c r="X157" s="12" t="str">
        <f>INDEX(AO:AO,W155+1)</f>
        <v>(このクリーチャーが戦場に出たとき、あなたがコントロールするクリーチャーの数だけカードを引く。その後、このクリーチャーは+X/+Xの修正を受ける。Xはあなたの手札の2倍の数に等しい。)</v>
      </c>
      <c r="Y157" s="5"/>
      <c r="Z157" s="5"/>
      <c r="AA157" s="30"/>
      <c r="BA157" s="31" t="s">
        <v>165</v>
      </c>
      <c r="BB157">
        <v>156</v>
      </c>
      <c r="BC157" t="s">
        <v>720</v>
      </c>
      <c r="BE157" t="s">
        <v>530</v>
      </c>
    </row>
    <row r="158" spans="1:57" x14ac:dyDescent="0.15">
      <c r="A158" t="str">
        <f>CONCATENATE(C158,D158,E158,F158,G158,H158,I158,J158,K158,L158,M158,N158,O158,P158)</f>
        <v>|色|緑青|レアリティ|神話レア|マナコスト|18|</v>
      </c>
      <c r="B158" t="s">
        <v>165</v>
      </c>
      <c r="C158" t="s">
        <v>24</v>
      </c>
      <c r="D158" s="1" t="s">
        <v>5</v>
      </c>
      <c r="E158" t="s">
        <v>24</v>
      </c>
      <c r="F158" t="str">
        <f t="shared" ref="F158:F159" si="144">IF(R157=0,"",R157)</f>
        <v>緑青</v>
      </c>
      <c r="G158" t="s">
        <v>24</v>
      </c>
      <c r="H158" s="1" t="s">
        <v>6</v>
      </c>
      <c r="I158" t="s">
        <v>24</v>
      </c>
      <c r="J158" t="str">
        <f t="shared" ref="J158:J159" si="145">IF(T157=0,"",T157)</f>
        <v>神話レア</v>
      </c>
      <c r="K158" t="s">
        <v>24</v>
      </c>
      <c r="L158" s="1" t="s">
        <v>8</v>
      </c>
      <c r="M158" t="s">
        <v>24</v>
      </c>
      <c r="N158">
        <f t="shared" ref="N158:N159" si="146">IF(V157=0,"",V157)</f>
        <v>18</v>
      </c>
      <c r="O158" t="s">
        <v>24</v>
      </c>
      <c r="Q158" s="6" t="s">
        <v>37</v>
      </c>
      <c r="R158" s="12" t="str">
        <f>INDEX(AK:AK,W155+1)</f>
        <v>クリーチャー</v>
      </c>
      <c r="S158" s="18" t="s">
        <v>38</v>
      </c>
      <c r="T158" s="12" t="str">
        <f>INDEX(AL:AL,W155+1)</f>
        <v>マーフォーク</v>
      </c>
      <c r="U158" s="12" t="str">
        <f>INDEX(AM:AM,W155+1)</f>
        <v>シャーマン</v>
      </c>
      <c r="V158" s="12">
        <f>INDEX(AN:AN,W155+1)</f>
        <v>0</v>
      </c>
      <c r="W158" s="10"/>
      <c r="X158" s="12" t="str">
        <f>INDEX(AU:AU,W155+1)</f>
        <v>(こ</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|種別|クリーチャー|サブタイプ|マーフォーク|シャーマン||</v>
      </c>
      <c r="B159" t="s">
        <v>165</v>
      </c>
      <c r="C159" t="s">
        <v>24</v>
      </c>
      <c r="D159" s="1" t="s">
        <v>9</v>
      </c>
      <c r="E159" t="s">
        <v>24</v>
      </c>
      <c r="F159" t="str">
        <f t="shared" si="144"/>
        <v>クリーチャー</v>
      </c>
      <c r="G159" t="s">
        <v>24</v>
      </c>
      <c r="H159" s="1" t="s">
        <v>11</v>
      </c>
      <c r="I159" t="s">
        <v>24</v>
      </c>
      <c r="J159" t="str">
        <f t="shared" si="145"/>
        <v>マーフォーク</v>
      </c>
      <c r="K159" t="s">
        <v>24</v>
      </c>
      <c r="L159" t="str">
        <f t="shared" ref="L159" si="147">IF(U158=0,"",U158)</f>
        <v>シャーマン</v>
      </c>
      <c r="M159" t="s">
        <v>24</v>
      </c>
      <c r="N159" t="str">
        <f t="shared" si="146"/>
        <v/>
      </c>
      <c r="O159" t="s">
        <v>24</v>
      </c>
      <c r="Q159" s="6" t="s">
        <v>39</v>
      </c>
      <c r="R159" s="12" t="str">
        <f>INDEX(AY:AY,W155+1)</f>
        <v>(このクリーチャーが戦場に出たとき、あなたがコントロールするクリーチャーの数だけカードを引く。その後、このクリーチャーは+X/+Xの修正を受ける。Xはあなたの手札の2倍の数に等しい。)</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このクリーチャーが戦場に出たとき、あなたがコントロールするクリーチャーの数だけカードを引く。その後、このクリーチャーは+X/+Xの修正を受ける。Xはあなたの手札の2倍の数に等しい。)|</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(このクリーチャーが戦場に出たとき、あなたがコントロールするクリーチャーの数だけカードを引く。その後、このクリーチャーは+X/+Xの修正を受ける。Xはあなたの手札の2倍の数に等しい。)</v>
      </c>
      <c r="O160" t="s">
        <v>24</v>
      </c>
      <c r="Q160" s="4" t="s">
        <v>40</v>
      </c>
      <c r="R160" s="12" t="str">
        <f>INDEX(AZ:AZ,W155+1)</f>
        <v>When this creature enters the battlefield, draw a card for each creature you control, then this creature gets +X/+X, where X is equal to two times the amount of cards in your hand.</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|英テキスト|&gt;|&gt;|&gt;|&gt;|When this creature enters the battlefield, draw a card for each creature you control, then this creature gets +X/+X, where X is equal to two times the amount of cards in your hand.|</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When this creature enters the battlefield, draw a card for each creature you control, then this creature gets +X/+X, where X is equal to two times the amount of cards in your hand.</v>
      </c>
      <c r="O161" t="s">
        <v>24</v>
      </c>
      <c r="Q161" s="6" t="s">
        <v>41</v>
      </c>
      <c r="R161" s="12" t="str">
        <f>IF(INDEX(AS:AS,W155+1)="",0,INDEX(AS:AS,W155+1)&amp;"/"&amp;INDEX(AT:AT,W155+1))</f>
        <v>1/1</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|PT|&gt;|1/1|シールド数|&gt;||</v>
      </c>
      <c r="B162" t="s">
        <v>165</v>
      </c>
      <c r="C162" t="s">
        <v>24</v>
      </c>
      <c r="D162" t="s">
        <v>13</v>
      </c>
      <c r="E162" t="s">
        <v>24</v>
      </c>
      <c r="F162" t="s">
        <v>4</v>
      </c>
      <c r="G162" t="s">
        <v>24</v>
      </c>
      <c r="H162" t="str">
        <f t="shared" ref="H162" si="150">IF(R161=0,"",R161)</f>
        <v>1/1</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*鉄面提督ベケット/Admiral Beckett Brass</v>
      </c>
      <c r="B171" t="s">
        <v>165</v>
      </c>
      <c r="C171" t="str">
        <f t="shared" ref="C171" si="153">"*"&amp;R171&amp;"/"&amp;T171</f>
        <v>*鉄面提督ベケット/Admiral Beckett Brass</v>
      </c>
      <c r="Q171" s="6" t="s">
        <v>34</v>
      </c>
      <c r="R171" s="12" t="str">
        <f>INDEX(AI:AI,W170+1)</f>
        <v>鉄面提督ベケット</v>
      </c>
      <c r="S171" s="16" t="s">
        <v>35</v>
      </c>
      <c r="T171" s="12" t="str">
        <f>INDEX(AJ:AJ,W170+1)</f>
        <v>Admiral Beckett Brass</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青黒赤</v>
      </c>
      <c r="S172" s="18" t="s">
        <v>46</v>
      </c>
      <c r="T172" s="12" t="str">
        <f>INDEX(AG:AG,W170+1)</f>
        <v>神話レア</v>
      </c>
      <c r="U172" s="18" t="s">
        <v>36</v>
      </c>
      <c r="V172" s="12">
        <f>INDEX(AH:AH,W170+1)</f>
        <v>26</v>
      </c>
      <c r="W172" s="10"/>
      <c r="X172" s="12" t="str">
        <f>INDEX(AO:AO,W170+1)</f>
        <v>(このクリーチャーが戦場に出ている間、他の海賊は+2/+2の修正を受ける。)</v>
      </c>
      <c r="Y172" s="5"/>
      <c r="Z172" s="5"/>
      <c r="AA172" s="30"/>
      <c r="BA172" s="31" t="s">
        <v>165</v>
      </c>
      <c r="BB172">
        <v>171</v>
      </c>
      <c r="BC172" t="s">
        <v>735</v>
      </c>
      <c r="BE172" t="s">
        <v>544</v>
      </c>
    </row>
    <row r="173" spans="1:57" x14ac:dyDescent="0.15">
      <c r="A173" t="str">
        <f>CONCATENATE(C173,D173,E173,F173,G173,H173,I173,J173,K173,L173,M173,N173,O173,P173)</f>
        <v>|色|青黒赤|レアリティ|神話レア|マナコスト|26|</v>
      </c>
      <c r="B173" t="s">
        <v>165</v>
      </c>
      <c r="C173" t="s">
        <v>24</v>
      </c>
      <c r="D173" s="1" t="s">
        <v>5</v>
      </c>
      <c r="E173" t="s">
        <v>24</v>
      </c>
      <c r="F173" t="str">
        <f t="shared" ref="F173:F174" si="160">IF(R172=0,"",R172)</f>
        <v>青黒赤</v>
      </c>
      <c r="G173" t="s">
        <v>24</v>
      </c>
      <c r="H173" s="1" t="s">
        <v>6</v>
      </c>
      <c r="I173" t="s">
        <v>24</v>
      </c>
      <c r="J173" t="str">
        <f t="shared" ref="J173:J174" si="161">IF(T172=0,"",T172)</f>
        <v>神話レア</v>
      </c>
      <c r="K173" t="s">
        <v>24</v>
      </c>
      <c r="L173" s="1" t="s">
        <v>8</v>
      </c>
      <c r="M173" t="s">
        <v>24</v>
      </c>
      <c r="N173">
        <f t="shared" ref="N173:N174" si="162">IF(V172=0,"",V172)</f>
        <v>26</v>
      </c>
      <c r="O173" t="s">
        <v>24</v>
      </c>
      <c r="Q173" s="6" t="s">
        <v>37</v>
      </c>
      <c r="R173" s="12" t="str">
        <f>INDEX(AK:AK,W170+1)</f>
        <v>クリーチャー</v>
      </c>
      <c r="S173" s="18" t="s">
        <v>38</v>
      </c>
      <c r="T173" s="12" t="str">
        <f>INDEX(AL:AL,W170+1)</f>
        <v>人間</v>
      </c>
      <c r="U173" s="12" t="str">
        <f>INDEX(AM:AM,W170+1)</f>
        <v>海賊</v>
      </c>
      <c r="V173" s="12">
        <f>INDEX(AN:AN,W170+1)</f>
        <v>0</v>
      </c>
      <c r="W173" s="10"/>
      <c r="X173" s="12" t="str">
        <f>INDEX(AU:AU,W170+1)</f>
        <v>(こ</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|種別|クリーチャー|サブタイプ|人間|海賊||</v>
      </c>
      <c r="B174" t="s">
        <v>165</v>
      </c>
      <c r="C174" t="s">
        <v>24</v>
      </c>
      <c r="D174" s="1" t="s">
        <v>9</v>
      </c>
      <c r="E174" t="s">
        <v>24</v>
      </c>
      <c r="F174" t="str">
        <f t="shared" si="160"/>
        <v>クリーチャー</v>
      </c>
      <c r="G174" t="s">
        <v>24</v>
      </c>
      <c r="H174" s="1" t="s">
        <v>11</v>
      </c>
      <c r="I174" t="s">
        <v>24</v>
      </c>
      <c r="J174" t="str">
        <f t="shared" si="161"/>
        <v>人間</v>
      </c>
      <c r="K174" t="s">
        <v>24</v>
      </c>
      <c r="L174" t="str">
        <f t="shared" ref="L174" si="163">IF(U173=0,"",U173)</f>
        <v>海賊</v>
      </c>
      <c r="M174" t="s">
        <v>24</v>
      </c>
      <c r="N174" t="str">
        <f t="shared" si="162"/>
        <v/>
      </c>
      <c r="O174" t="s">
        <v>24</v>
      </c>
      <c r="Q174" s="6" t="s">
        <v>39</v>
      </c>
      <c r="R174" s="12" t="str">
        <f>INDEX(AY:AY,W170+1)</f>
        <v>(このクリーチャーが戦場に出ている間、他の海賊は+2/+2の修正を受ける。)&amp;br;(このクリーチャーが戦闘ダメージを与えたとき、あなたが2体以上の海賊をコントロールしている場合、対戦相手のコントロールする最初のクリーチャーのコントロールを得る。)</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このクリーチャーが戦場に出ている間、他の海賊は+2/+2の修正を受ける。)&amp;br;(このクリーチャーが戦闘ダメージを与えたとき、あなたが2体以上の海賊をコントロールしている場合、対戦相手のコントロールする最初のクリーチャーのコントロールを得る。)|</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このクリーチャーが戦場に出ている間、他の海賊は+2/+2の修正を受ける。)&amp;br;(このクリーチャーが戦闘ダメージを与えたとき、あなたが2体以上の海賊をコントロールしている場合、対戦相手のコントロールする最初のクリーチャーのコントロールを得る。)</v>
      </c>
      <c r="O175" t="s">
        <v>24</v>
      </c>
      <c r="Q175" s="4" t="s">
        <v>40</v>
      </c>
      <c r="R175" s="12" t="str">
        <f>INDEX(AZ:AZ,W170+1)</f>
        <v>While this creature is on the battlefield, other Pirates you control get +2/+2.When this creature deals damage, if you control 2 or more Pirates, gain control of the first creature your opponent controls.</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|英テキスト|&gt;|&gt;|&gt;|&gt;|While this creature is on the battlefield, other Pirates you control get +2/+2.When this creature deals damage, if you control 2 or more Pirates, gain control of the first creature your opponent controls.|</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While this creature is on the battlefield, other Pirates you control get +2/+2.When this creature deals damage, if you control 2 or more Pirates, gain control of the first creature your opponent controls.</v>
      </c>
      <c r="O176" t="s">
        <v>24</v>
      </c>
      <c r="Q176" s="6" t="s">
        <v>41</v>
      </c>
      <c r="R176" s="12" t="str">
        <f>IF(INDEX(AS:AS,W170+1)="",0,INDEX(AS:AS,W170+1)&amp;"/"&amp;INDEX(AT:AT,W170+1))</f>
        <v>6/6</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|PT|&gt;|6/6|シールド数|&gt;||</v>
      </c>
      <c r="B177" t="s">
        <v>165</v>
      </c>
      <c r="C177" t="s">
        <v>24</v>
      </c>
      <c r="D177" t="s">
        <v>13</v>
      </c>
      <c r="E177" t="s">
        <v>24</v>
      </c>
      <c r="F177" t="s">
        <v>4</v>
      </c>
      <c r="G177" t="s">
        <v>24</v>
      </c>
      <c r="H177" t="str">
        <f t="shared" ref="H177" si="166">IF(R176=0,"",R176)</f>
        <v>6/6</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*太陽の化身、ギシャス/Gishath, Sun's Avatar</v>
      </c>
      <c r="B186" t="s">
        <v>165</v>
      </c>
      <c r="C186" t="str">
        <f t="shared" ref="C186" si="169">"*"&amp;R186&amp;"/"&amp;T186</f>
        <v>*太陽の化身、ギシャス/Gishath, Sun's Avatar</v>
      </c>
      <c r="Q186" s="6" t="s">
        <v>34</v>
      </c>
      <c r="R186" s="12" t="str">
        <f>INDEX(AI:AI,W185+1)</f>
        <v>太陽の化身、ギシャス</v>
      </c>
      <c r="S186" s="16" t="s">
        <v>35</v>
      </c>
      <c r="T186" s="12" t="str">
        <f>INDEX(AJ:AJ,W185+1)</f>
        <v>Gishath, Sun's Avatar</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赤緑白</v>
      </c>
      <c r="S187" s="18" t="s">
        <v>46</v>
      </c>
      <c r="T187" s="12" t="str">
        <f>INDEX(AG:AG,W185+1)</f>
        <v>神話レア</v>
      </c>
      <c r="U187" s="18" t="s">
        <v>36</v>
      </c>
      <c r="V187" s="12">
        <f>INDEX(AH:AH,W185+1)</f>
        <v>30</v>
      </c>
      <c r="W187" s="10"/>
      <c r="X187" s="12" t="str">
        <f>INDEX(AO:AO,W185+1)</f>
        <v>バーサーカー トランプル 警戒 速攻</v>
      </c>
      <c r="Y187" s="5"/>
      <c r="Z187" s="5"/>
      <c r="AA187" s="30"/>
      <c r="BA187" s="31" t="s">
        <v>165</v>
      </c>
      <c r="BB187">
        <v>186</v>
      </c>
      <c r="BC187" t="s">
        <v>750</v>
      </c>
      <c r="BE187" t="s">
        <v>559</v>
      </c>
    </row>
    <row r="188" spans="1:57" x14ac:dyDescent="0.15">
      <c r="A188" t="str">
        <f>CONCATENATE(C188,D188,E188,F188,G188,H188,I188,J188,K188,L188,M188,N188,O188,P188)</f>
        <v>|色|赤緑白|レアリティ|神話レア|マナコスト|30|</v>
      </c>
      <c r="B188" t="s">
        <v>165</v>
      </c>
      <c r="C188" t="s">
        <v>24</v>
      </c>
      <c r="D188" s="1" t="s">
        <v>5</v>
      </c>
      <c r="E188" t="s">
        <v>24</v>
      </c>
      <c r="F188" t="str">
        <f t="shared" ref="F188:F189" si="176">IF(R187=0,"",R187)</f>
        <v>赤緑白</v>
      </c>
      <c r="G188" t="s">
        <v>24</v>
      </c>
      <c r="H188" s="1" t="s">
        <v>6</v>
      </c>
      <c r="I188" t="s">
        <v>24</v>
      </c>
      <c r="J188" t="str">
        <f t="shared" ref="J188:J189" si="177">IF(T187=0,"",T187)</f>
        <v>神話レア</v>
      </c>
      <c r="K188" t="s">
        <v>24</v>
      </c>
      <c r="L188" s="1" t="s">
        <v>8</v>
      </c>
      <c r="M188" t="s">
        <v>24</v>
      </c>
      <c r="N188">
        <f t="shared" ref="N188:N189" si="178">IF(V187=0,"",V187)</f>
        <v>30</v>
      </c>
      <c r="O188" t="s">
        <v>24</v>
      </c>
      <c r="Q188" s="6" t="s">
        <v>37</v>
      </c>
      <c r="R188" s="12" t="str">
        <f>INDEX(AK:AK,W185+1)</f>
        <v>クリーチャー</v>
      </c>
      <c r="S188" s="18" t="s">
        <v>38</v>
      </c>
      <c r="T188" s="12" t="str">
        <f>INDEX(AL:AL,W185+1)</f>
        <v>恐竜</v>
      </c>
      <c r="U188" s="12" t="str">
        <f>INDEX(AM:AM,W185+1)</f>
        <v>アバター</v>
      </c>
      <c r="V188" s="12">
        <f>INDEX(AN:AN,W185+1)</f>
        <v>0</v>
      </c>
      <c r="W188" s="10"/>
      <c r="X188" s="12" t="str">
        <f>INDEX(AU:AU,W185+1)</f>
        <v>バー</v>
      </c>
      <c r="Y188" s="12" t="str">
        <f>INDEX(AV:AV,W185+1)</f>
        <v>トラ</v>
      </c>
      <c r="Z188" s="12" t="str">
        <f>INDEX(AW:AW,W185+1)</f>
        <v>警戒</v>
      </c>
      <c r="AA188" s="12" t="str">
        <f>INDEX(AX:AX,W185+1)</f>
        <v>速攻</v>
      </c>
      <c r="BA188" s="31" t="s">
        <v>165</v>
      </c>
      <c r="BB188">
        <v>187</v>
      </c>
      <c r="BC188" t="s">
        <v>751</v>
      </c>
      <c r="BE188" t="s">
        <v>560</v>
      </c>
    </row>
    <row r="189" spans="1:57" x14ac:dyDescent="0.15">
      <c r="A189" t="str">
        <f>CONCATENATE(C189,D189,E189,F189,G189,H189,I189,J189,K189,L189,M189,N189,O189,P189)</f>
        <v>|種別|クリーチャー|サブタイプ|恐竜|アバター||</v>
      </c>
      <c r="B189" t="s">
        <v>165</v>
      </c>
      <c r="C189" t="s">
        <v>24</v>
      </c>
      <c r="D189" s="1" t="s">
        <v>9</v>
      </c>
      <c r="E189" t="s">
        <v>24</v>
      </c>
      <c r="F189" t="str">
        <f t="shared" si="176"/>
        <v>クリーチャー</v>
      </c>
      <c r="G189" t="s">
        <v>24</v>
      </c>
      <c r="H189" s="1" t="s">
        <v>11</v>
      </c>
      <c r="I189" t="s">
        <v>24</v>
      </c>
      <c r="J189" t="str">
        <f t="shared" si="177"/>
        <v>恐竜</v>
      </c>
      <c r="K189" t="s">
        <v>24</v>
      </c>
      <c r="L189" t="str">
        <f t="shared" ref="L189" si="179">IF(U188=0,"",U188)</f>
        <v>アバター</v>
      </c>
      <c r="M189" t="s">
        <v>24</v>
      </c>
      <c r="N189" t="str">
        <f t="shared" si="178"/>
        <v/>
      </c>
      <c r="O189" t="s">
        <v>24</v>
      </c>
      <c r="Q189" s="6" t="s">
        <v>39</v>
      </c>
      <c r="R189" s="12" t="str">
        <f>INDEX(AY:AY,W185+1)</f>
        <v>バーサーカー トランプル 警戒 速攻&amp;br;(このクリーチャーが戦闘ダメージを与えたとき、あなたの手札にある太陽の化身、ギシャスでない最初の恐竜カードはいっぱいのマナを得る。)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|テキスト|&gt;|&gt;|&gt;|&gt;|バーサーカー トランプル 警戒 速攻&amp;br;(このクリーチャーが戦闘ダメージを与えたとき、あなたの手札にある太陽の化身、ギシャスでない最初の恐竜カードはいっぱいのマナを得る。)|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バーサーカー トランプル 警戒 速攻&amp;br;(このクリーチャーが戦闘ダメージを与えたとき、あなたの手札にある太陽の化身、ギシャスでない最初の恐竜カードはいっぱいのマナを得る。)</v>
      </c>
      <c r="O190" t="s">
        <v>24</v>
      </c>
      <c r="Q190" s="4" t="s">
        <v>40</v>
      </c>
      <c r="R190" s="12" t="str">
        <f>INDEX(AZ:AZ,W185+1)</f>
        <v>Whenever this creature deals damage, the first Dinosaur from your hand that is not Gishath, Sun’s Avatar gains full mana.</v>
      </c>
      <c r="S190" s="16" t="s">
        <v>51</v>
      </c>
      <c r="T190" s="12" t="str">
        <f>IF(X190="","",X190&amp;IF(Y190="",""," "&amp;Y190)&amp;IF(Z190="",""," "&amp;Z190)&amp;IF(AA190="",""," "&amp;AA190))</f>
        <v>Berserker Trample Vigiliance Haste</v>
      </c>
      <c r="U190" s="16"/>
      <c r="V190" s="17"/>
      <c r="W190" s="10" t="s">
        <v>342</v>
      </c>
      <c r="X190" s="6" t="str">
        <f>IF(ISERROR(IF(LEN(X189)&gt;1,X189,VLOOKUP(X188,$AC:$AD,2,FALSE))),"",IF(LEN(X189)&gt;1,X189,VLOOKUP(X188,$AC:$AD,2,FALSE)))</f>
        <v>Berserker</v>
      </c>
      <c r="Y190" s="6" t="str">
        <f>IF(ISERROR(IF(LEN(Y189)&gt;1,Y189,VLOOKUP(Y188,$AC:$AD,2,FALSE))),"",IF(LEN(Y189)&gt;1,Y189,VLOOKUP(Y188,$AC:$AD,2,FALSE)))</f>
        <v>Trample</v>
      </c>
      <c r="Z190" s="6" t="str">
        <f>IF(ISERROR(IF(LEN(Z189)&gt;1,Z189,VLOOKUP(Z188,$AC:$AD,2,FALSE))),"",IF(LEN(Z189)&gt;1,Z189,VLOOKUP(Z188,$AC:$AD,2,FALSE)))</f>
        <v>Vigiliance</v>
      </c>
      <c r="AA190" s="6" t="str">
        <f>IF(ISERROR(IF(LEN(AA189)&gt;1,AA189,VLOOKUP(AA188,$AC:$AD,2,FALSE))),"",IF(LEN(AA189)&gt;1,AA189,VLOOKUP(AA188,$AC:$AD,2,FALSE)))</f>
        <v>Haste</v>
      </c>
      <c r="BA190" s="31" t="s">
        <v>165</v>
      </c>
      <c r="BB190">
        <v>189</v>
      </c>
      <c r="BC190" t="s">
        <v>753</v>
      </c>
      <c r="BE190" t="s">
        <v>562</v>
      </c>
    </row>
    <row r="191" spans="1:57" x14ac:dyDescent="0.15">
      <c r="A191" t="str">
        <f>CONCATENATE(C191,D191,E191,F191,G191,H191,I191,J191,K191,L191,M191,N191,O191,P191)</f>
        <v>|英テキスト|&gt;|&gt;|&gt;|&gt;|Berserker Trample Vigiliance Haste&amp;br;Whenever this creature deals damage, the first Dinosaur from your hand that is not Gishath, Sun’s Avatar gains full mana.|</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Berserker Trample Vigiliance Haste&amp;br;Whenever this creature deals damage, the first Dinosaur from your hand that is not Gishath, Sun’s Avatar gains full mana.</v>
      </c>
      <c r="O191" t="s">
        <v>24</v>
      </c>
      <c r="Q191" s="6" t="s">
        <v>41</v>
      </c>
      <c r="R191" s="12" t="str">
        <f>IF(INDEX(AS:AS,W185+1)="",0,INDEX(AS:AS,W185+1)&amp;"/"&amp;INDEX(AT:AT,W185+1))</f>
        <v>10/10</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|PT|&gt;|10/10|シールド数|&gt;||</v>
      </c>
      <c r="B192" t="s">
        <v>165</v>
      </c>
      <c r="C192" t="s">
        <v>24</v>
      </c>
      <c r="D192" t="s">
        <v>13</v>
      </c>
      <c r="E192" t="s">
        <v>24</v>
      </c>
      <c r="F192" t="s">
        <v>4</v>
      </c>
      <c r="G192" t="s">
        <v>24</v>
      </c>
      <c r="H192" t="str">
        <f t="shared" ref="H192" si="182">IF(R191=0,"",R191)</f>
        <v>10/10</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*0/0</v>
      </c>
      <c r="B201" t="s">
        <v>165</v>
      </c>
      <c r="C201" t="str">
        <f t="shared" ref="C201" si="185">"*"&amp;R201&amp;"/"&amp;T201</f>
        <v>*0/0</v>
      </c>
      <c r="Q201" s="6" t="s">
        <v>34</v>
      </c>
      <c r="R201" s="12">
        <f>INDEX(AI:AI,W200+1)</f>
        <v>0</v>
      </c>
      <c r="S201" s="16" t="s">
        <v>35</v>
      </c>
      <c r="T201" s="12">
        <f>INDEX(AJ:AJ,W200+1)</f>
        <v>0</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f>INDEX(AF:AF,W200+1)</f>
        <v>0</v>
      </c>
      <c r="S202" s="18" t="s">
        <v>46</v>
      </c>
      <c r="T202" s="12">
        <f>INDEX(AG:AG,W200+1)</f>
        <v>0</v>
      </c>
      <c r="U202" s="18" t="s">
        <v>36</v>
      </c>
      <c r="V202" s="12">
        <f>INDEX(AH:AH,W200+1)</f>
        <v>0</v>
      </c>
      <c r="W202" s="10"/>
      <c r="X202" s="12">
        <f>INDEX(AO:AO,W200+1)</f>
        <v>0</v>
      </c>
      <c r="Y202" s="5"/>
      <c r="Z202" s="5"/>
      <c r="AA202" s="30"/>
      <c r="BA202" s="31" t="s">
        <v>165</v>
      </c>
      <c r="BB202">
        <v>201</v>
      </c>
      <c r="BC202" t="s">
        <v>765</v>
      </c>
      <c r="BE202" t="s">
        <v>775</v>
      </c>
    </row>
    <row r="203" spans="1:57" x14ac:dyDescent="0.15">
      <c r="A203" t="str">
        <f>CONCATENATE(C203,D203,E203,F203,G203,H203,I203,J203,K203,L203,M203,N203,O203,P203)</f>
        <v>|色||レアリティ||マナコスト||</v>
      </c>
      <c r="B203" t="s">
        <v>165</v>
      </c>
      <c r="C203" t="s">
        <v>24</v>
      </c>
      <c r="D203" s="1" t="s">
        <v>5</v>
      </c>
      <c r="E203" t="s">
        <v>24</v>
      </c>
      <c r="F203" t="str">
        <f t="shared" ref="F203:F204" si="192">IF(R202=0,"",R202)</f>
        <v/>
      </c>
      <c r="G203" t="s">
        <v>24</v>
      </c>
      <c r="H203" s="1" t="s">
        <v>6</v>
      </c>
      <c r="I203" t="s">
        <v>24</v>
      </c>
      <c r="J203" t="str">
        <f t="shared" ref="J203:J204" si="193">IF(T202=0,"",T202)</f>
        <v/>
      </c>
      <c r="K203" t="s">
        <v>24</v>
      </c>
      <c r="L203" s="1" t="s">
        <v>8</v>
      </c>
      <c r="M203" t="s">
        <v>24</v>
      </c>
      <c r="N203" t="str">
        <f t="shared" ref="N203:N204" si="194">IF(V202=0,"",V202)</f>
        <v/>
      </c>
      <c r="O203" t="s">
        <v>24</v>
      </c>
      <c r="Q203" s="6" t="s">
        <v>37</v>
      </c>
      <c r="R203" s="12">
        <f>INDEX(AK:AK,W200+1)</f>
        <v>0</v>
      </c>
      <c r="S203" s="18" t="s">
        <v>38</v>
      </c>
      <c r="T203" s="12">
        <f>INDEX(AL:AL,W200+1)</f>
        <v>0</v>
      </c>
      <c r="U203" s="12">
        <f>INDEX(AM:AM,W200+1)</f>
        <v>0</v>
      </c>
      <c r="V203" s="12">
        <f>INDEX(AN:AN,W200+1)</f>
        <v>0</v>
      </c>
      <c r="W203" s="10"/>
      <c r="X203" s="12" t="str">
        <f>INDEX(AU:AU,W200+1)</f>
        <v/>
      </c>
      <c r="Y203" s="12" t="str">
        <f>INDEX(AV:AV,W200+1)</f>
        <v/>
      </c>
      <c r="Z203" s="12" t="str">
        <f>INDEX(AW:AW,W200+1)</f>
        <v/>
      </c>
      <c r="AA203" s="12">
        <f>INDEX(AX:AX,W200+1)</f>
        <v>0</v>
      </c>
      <c r="BA203" s="31" t="s">
        <v>165</v>
      </c>
      <c r="BB203">
        <v>202</v>
      </c>
    </row>
    <row r="204" spans="1:57" x14ac:dyDescent="0.15">
      <c r="A204" t="str">
        <f>CONCATENATE(C204,D204,E204,F204,G204,H204,I204,J204,K204,L204,M204,N204,O204,P204)</f>
        <v>|種別||サブタイプ||||</v>
      </c>
      <c r="B204" t="s">
        <v>165</v>
      </c>
      <c r="C204" t="s">
        <v>24</v>
      </c>
      <c r="D204" s="1" t="s">
        <v>9</v>
      </c>
      <c r="E204" t="s">
        <v>24</v>
      </c>
      <c r="F204" t="str">
        <f t="shared" si="192"/>
        <v/>
      </c>
      <c r="G204" t="s">
        <v>24</v>
      </c>
      <c r="H204" s="1" t="s">
        <v>11</v>
      </c>
      <c r="I204" t="s">
        <v>24</v>
      </c>
      <c r="J204" t="str">
        <f t="shared" si="193"/>
        <v/>
      </c>
      <c r="K204" t="s">
        <v>24</v>
      </c>
      <c r="L204" t="str">
        <f t="shared" ref="L204" si="195">IF(U203=0,"",U203)</f>
        <v/>
      </c>
      <c r="M204" t="s">
        <v>24</v>
      </c>
      <c r="N204" t="str">
        <f t="shared" si="194"/>
        <v/>
      </c>
      <c r="O204" t="s">
        <v>24</v>
      </c>
      <c r="Q204" s="6" t="s">
        <v>39</v>
      </c>
      <c r="R204" s="12" t="str">
        <f>INDEX(AY:AY,W200+1)</f>
        <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
      </c>
      <c r="O205" t="s">
        <v>24</v>
      </c>
      <c r="Q205" s="4" t="s">
        <v>40</v>
      </c>
      <c r="R205" s="12" t="str">
        <f>INDEX(AZ:AZ,W200+1)</f>
        <v/>
      </c>
      <c r="S205" s="16" t="s">
        <v>51</v>
      </c>
      <c r="T205" s="12" t="str">
        <f>IF(X205="","",X205&amp;IF(Y205="",""," "&amp;Y205)&amp;IF(Z205="",""," "&amp;Z205)&amp;IF(AA205="",""," "&amp;AA205))</f>
        <v/>
      </c>
      <c r="U205" s="16"/>
      <c r="V205" s="17"/>
      <c r="W205" s="10" t="s">
        <v>342</v>
      </c>
      <c r="X205" s="6" t="str">
        <f>IF(ISERROR(IF(LEN(X204)&gt;1,X204,VLOOKUP(X203,$AC:$AD,2,FALSE))),"",IF(LEN(X204)&gt;1,X204,VLOOKUP(X203,$AC:$AD,2,FALSE)))</f>
        <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
      </c>
      <c r="O206" t="s">
        <v>24</v>
      </c>
      <c r="Q206" s="6" t="s">
        <v>41</v>
      </c>
      <c r="R206" s="12">
        <f>IF(INDEX(AS:AS,W200+1)="",0,INDEX(AS:AS,W200+1)&amp;"/"&amp;INDEX(AT:AT,W200+1))</f>
        <v>0</v>
      </c>
      <c r="S206" s="16"/>
      <c r="T206" s="16"/>
      <c r="U206" s="16"/>
      <c r="V206" s="17"/>
      <c r="W206" s="10"/>
      <c r="X206" s="6"/>
      <c r="Y206" s="5"/>
      <c r="Z206" s="5"/>
      <c r="AA206" s="30"/>
      <c r="BA206" s="31" t="s">
        <v>165</v>
      </c>
      <c r="BB206">
        <v>205</v>
      </c>
    </row>
    <row r="207" spans="1:57" x14ac:dyDescent="0.15">
      <c r="A207" t="str">
        <f>CONCATENATE(C207,D207,E207,F207,G207,H207,I207,J207,K207,L207,M207,N207,O207,P207)</f>
        <v>|PT|&gt;||シールド数|&gt;||</v>
      </c>
      <c r="B207" t="s">
        <v>165</v>
      </c>
      <c r="C207" t="s">
        <v>24</v>
      </c>
      <c r="D207" t="s">
        <v>13</v>
      </c>
      <c r="E207" t="s">
        <v>24</v>
      </c>
      <c r="F207" t="s">
        <v>4</v>
      </c>
      <c r="G207" t="s">
        <v>24</v>
      </c>
      <c r="H207" t="str">
        <f t="shared" ref="H207" si="198">IF(R206=0,"",R206)</f>
        <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*0/0</v>
      </c>
      <c r="B216" t="s">
        <v>165</v>
      </c>
      <c r="C216" t="str">
        <f t="shared" ref="C216" si="201">"*"&amp;R216&amp;"/"&amp;T216</f>
        <v>*0/0</v>
      </c>
      <c r="Q216" s="6" t="s">
        <v>34</v>
      </c>
      <c r="R216" s="12">
        <f>INDEX(AI:AI,W215+1)</f>
        <v>0</v>
      </c>
      <c r="S216" s="16" t="s">
        <v>35</v>
      </c>
      <c r="T216" s="12">
        <f>INDEX(AJ:AJ,W215+1)</f>
        <v>0</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f>INDEX(AF:AF,W215+1)</f>
        <v>0</v>
      </c>
      <c r="S217" s="18" t="s">
        <v>46</v>
      </c>
      <c r="T217" s="12">
        <f>INDEX(AG:AG,W215+1)</f>
        <v>0</v>
      </c>
      <c r="U217" s="18" t="s">
        <v>36</v>
      </c>
      <c r="V217" s="12">
        <f>INDEX(AH:AH,W215+1)</f>
        <v>0</v>
      </c>
      <c r="W217" s="10"/>
      <c r="X217" s="12">
        <f>INDEX(AO:AO,W215+1)</f>
        <v>0</v>
      </c>
      <c r="Y217" s="5"/>
      <c r="Z217" s="5"/>
      <c r="AA217" s="30"/>
      <c r="BA217" s="31" t="s">
        <v>165</v>
      </c>
      <c r="BB217">
        <v>216</v>
      </c>
    </row>
    <row r="218" spans="1:54" x14ac:dyDescent="0.15">
      <c r="A218" t="str">
        <f>CONCATENATE(C218,D218,E218,F218,G218,H218,I218,J218,K218,L218,M218,N218,O218,P218)</f>
        <v>|色||レアリティ||マナコスト||</v>
      </c>
      <c r="B218" t="s">
        <v>165</v>
      </c>
      <c r="C218" t="s">
        <v>24</v>
      </c>
      <c r="D218" s="1" t="s">
        <v>5</v>
      </c>
      <c r="E218" t="s">
        <v>24</v>
      </c>
      <c r="F218" t="str">
        <f t="shared" ref="F218:F219" si="208">IF(R217=0,"",R217)</f>
        <v/>
      </c>
      <c r="G218" t="s">
        <v>24</v>
      </c>
      <c r="H218" s="1" t="s">
        <v>6</v>
      </c>
      <c r="I218" t="s">
        <v>24</v>
      </c>
      <c r="J218" t="str">
        <f t="shared" ref="J218:J219" si="209">IF(T217=0,"",T217)</f>
        <v/>
      </c>
      <c r="K218" t="s">
        <v>24</v>
      </c>
      <c r="L218" s="1" t="s">
        <v>8</v>
      </c>
      <c r="M218" t="s">
        <v>24</v>
      </c>
      <c r="N218" t="str">
        <f t="shared" ref="N218:N219" si="210">IF(V217=0,"",V217)</f>
        <v/>
      </c>
      <c r="O218" t="s">
        <v>24</v>
      </c>
      <c r="Q218" s="6" t="s">
        <v>37</v>
      </c>
      <c r="R218" s="12">
        <f>INDEX(AK:AK,W215+1)</f>
        <v>0</v>
      </c>
      <c r="S218" s="18" t="s">
        <v>38</v>
      </c>
      <c r="T218" s="12">
        <f>INDEX(AL:AL,W215+1)</f>
        <v>0</v>
      </c>
      <c r="U218" s="12">
        <f>INDEX(AM:AM,W215+1)</f>
        <v>0</v>
      </c>
      <c r="V218" s="12">
        <f>INDEX(AN:AN,W215+1)</f>
        <v>0</v>
      </c>
      <c r="W218" s="10"/>
      <c r="X218" s="12" t="str">
        <f>INDEX(AU:AU,W215+1)</f>
        <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|種別||サブタイプ||||</v>
      </c>
      <c r="B219" t="s">
        <v>165</v>
      </c>
      <c r="C219" t="s">
        <v>24</v>
      </c>
      <c r="D219" s="1" t="s">
        <v>9</v>
      </c>
      <c r="E219" t="s">
        <v>24</v>
      </c>
      <c r="F219" t="str">
        <f t="shared" si="208"/>
        <v/>
      </c>
      <c r="G219" t="s">
        <v>24</v>
      </c>
      <c r="H219" s="1" t="s">
        <v>11</v>
      </c>
      <c r="I219" t="s">
        <v>24</v>
      </c>
      <c r="J219" t="str">
        <f t="shared" si="209"/>
        <v/>
      </c>
      <c r="K219" t="s">
        <v>24</v>
      </c>
      <c r="L219" t="str">
        <f t="shared" ref="L219" si="211">IF(U218=0,"",U218)</f>
        <v/>
      </c>
      <c r="M219" t="s">
        <v>24</v>
      </c>
      <c r="N219" t="str">
        <f t="shared" si="210"/>
        <v/>
      </c>
      <c r="O219" t="s">
        <v>24</v>
      </c>
      <c r="Q219" s="6" t="s">
        <v>39</v>
      </c>
      <c r="R219" s="12" t="str">
        <f>INDEX(AY:AY,W215+1)</f>
        <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
      </c>
      <c r="O220" t="s">
        <v>24</v>
      </c>
      <c r="Q220" s="4" t="s">
        <v>40</v>
      </c>
      <c r="R220" s="12" t="str">
        <f>INDEX(AZ:AZ,W215+1)</f>
        <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
      </c>
      <c r="O221" t="s">
        <v>24</v>
      </c>
      <c r="Q221" s="6" t="s">
        <v>41</v>
      </c>
      <c r="R221" s="12">
        <f>IF(INDEX(AS:AS,W215+1)="",0,INDEX(AS:AS,W215+1)&amp;"/"&amp;INDEX(AT:AT,W215+1))</f>
        <v>0</v>
      </c>
      <c r="S221" s="16"/>
      <c r="T221" s="16"/>
      <c r="U221" s="16"/>
      <c r="V221" s="17"/>
      <c r="W221" s="10"/>
      <c r="X221" s="6"/>
      <c r="Y221" s="5"/>
      <c r="Z221" s="5"/>
      <c r="AA221" s="30"/>
      <c r="BA221" s="31" t="s">
        <v>165</v>
      </c>
      <c r="BB221">
        <v>220</v>
      </c>
    </row>
    <row r="222" spans="1:54" x14ac:dyDescent="0.15">
      <c r="A222" t="str">
        <f>CONCATENATE(C222,D222,E222,F222,G222,H222,I222,J222,K222,L222,M222,N222,O222,P222)</f>
        <v>|PT|&gt;||シールド数|&gt;||</v>
      </c>
      <c r="B222" t="s">
        <v>165</v>
      </c>
      <c r="C222" t="s">
        <v>24</v>
      </c>
      <c r="D222" t="s">
        <v>13</v>
      </c>
      <c r="E222" t="s">
        <v>24</v>
      </c>
      <c r="F222" t="s">
        <v>4</v>
      </c>
      <c r="G222" t="s">
        <v>24</v>
      </c>
      <c r="H222" t="str">
        <f t="shared" ref="H222" si="214">IF(R221=0,"",R221)</f>
        <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*0/0</v>
      </c>
      <c r="B231" t="s">
        <v>165</v>
      </c>
      <c r="C231" t="str">
        <f t="shared" ref="C231" si="217">"*"&amp;R231&amp;"/"&amp;T231</f>
        <v>*0/0</v>
      </c>
      <c r="Q231" s="6" t="s">
        <v>34</v>
      </c>
      <c r="R231" s="12">
        <f>INDEX(AI:AI,W230+1)</f>
        <v>0</v>
      </c>
      <c r="S231" s="16" t="s">
        <v>35</v>
      </c>
      <c r="T231" s="12">
        <f>INDEX(AJ:AJ,W230+1)</f>
        <v>0</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f>INDEX(AF:AF,W230+1)</f>
        <v>0</v>
      </c>
      <c r="S232" s="18" t="s">
        <v>46</v>
      </c>
      <c r="T232" s="12">
        <f>INDEX(AG:AG,W230+1)</f>
        <v>0</v>
      </c>
      <c r="U232" s="18" t="s">
        <v>36</v>
      </c>
      <c r="V232" s="12">
        <f>INDEX(AH:AH,W230+1)</f>
        <v>0</v>
      </c>
      <c r="W232" s="10"/>
      <c r="X232" s="12">
        <f>INDEX(AO:AO,W230+1)</f>
        <v>0</v>
      </c>
      <c r="Y232" s="5"/>
      <c r="Z232" s="5"/>
      <c r="AA232" s="30"/>
      <c r="BA232" s="31" t="s">
        <v>165</v>
      </c>
      <c r="BB232">
        <v>231</v>
      </c>
    </row>
    <row r="233" spans="1:54" x14ac:dyDescent="0.15">
      <c r="A233" t="str">
        <f>CONCATENATE(C233,D233,E233,F233,G233,H233,I233,J233,K233,L233,M233,N233,O233,P233)</f>
        <v>|色||レアリティ||マナコスト||</v>
      </c>
      <c r="B233" t="s">
        <v>165</v>
      </c>
      <c r="C233" t="s">
        <v>24</v>
      </c>
      <c r="D233" s="1" t="s">
        <v>5</v>
      </c>
      <c r="E233" t="s">
        <v>24</v>
      </c>
      <c r="F233" t="str">
        <f t="shared" ref="F233:F234" si="224">IF(R232=0,"",R232)</f>
        <v/>
      </c>
      <c r="G233" t="s">
        <v>24</v>
      </c>
      <c r="H233" s="1" t="s">
        <v>6</v>
      </c>
      <c r="I233" t="s">
        <v>24</v>
      </c>
      <c r="J233" t="str">
        <f t="shared" ref="J233:J234" si="225">IF(T232=0,"",T232)</f>
        <v/>
      </c>
      <c r="K233" t="s">
        <v>24</v>
      </c>
      <c r="L233" s="1" t="s">
        <v>8</v>
      </c>
      <c r="M233" t="s">
        <v>24</v>
      </c>
      <c r="N233" t="str">
        <f t="shared" ref="N233:N234" si="226">IF(V232=0,"",V232)</f>
        <v/>
      </c>
      <c r="O233" t="s">
        <v>24</v>
      </c>
      <c r="Q233" s="6" t="s">
        <v>37</v>
      </c>
      <c r="R233" s="12">
        <f>INDEX(AK:AK,W230+1)</f>
        <v>0</v>
      </c>
      <c r="S233" s="18" t="s">
        <v>38</v>
      </c>
      <c r="T233" s="12">
        <f>INDEX(AL:AL,W230+1)</f>
        <v>0</v>
      </c>
      <c r="U233" s="12">
        <f>INDEX(AM:AM,W230+1)</f>
        <v>0</v>
      </c>
      <c r="V233" s="12">
        <f>INDEX(AN:AN,W230+1)</f>
        <v>0</v>
      </c>
      <c r="W233" s="10"/>
      <c r="X233" s="12" t="str">
        <f>INDEX(AU:AU,W230+1)</f>
        <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|種別||サブタイプ||||</v>
      </c>
      <c r="B234" t="s">
        <v>165</v>
      </c>
      <c r="C234" t="s">
        <v>24</v>
      </c>
      <c r="D234" s="1" t="s">
        <v>9</v>
      </c>
      <c r="E234" t="s">
        <v>24</v>
      </c>
      <c r="F234" t="str">
        <f t="shared" si="224"/>
        <v/>
      </c>
      <c r="G234" t="s">
        <v>24</v>
      </c>
      <c r="H234" s="1" t="s">
        <v>11</v>
      </c>
      <c r="I234" t="s">
        <v>24</v>
      </c>
      <c r="J234" t="str">
        <f t="shared" si="225"/>
        <v/>
      </c>
      <c r="K234" t="s">
        <v>24</v>
      </c>
      <c r="L234" t="str">
        <f t="shared" ref="L234" si="227">IF(U233=0,"",U233)</f>
        <v/>
      </c>
      <c r="M234" t="s">
        <v>24</v>
      </c>
      <c r="N234" t="str">
        <f t="shared" si="226"/>
        <v/>
      </c>
      <c r="O234" t="s">
        <v>24</v>
      </c>
      <c r="Q234" s="6" t="s">
        <v>39</v>
      </c>
      <c r="R234" s="12" t="str">
        <f>INDEX(AY:AY,W230+1)</f>
        <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
      </c>
      <c r="O235" t="s">
        <v>24</v>
      </c>
      <c r="Q235" s="4" t="s">
        <v>40</v>
      </c>
      <c r="R235" s="12" t="str">
        <f>INDEX(AZ:AZ,W230+1)</f>
        <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
      </c>
      <c r="O236" t="s">
        <v>24</v>
      </c>
      <c r="Q236" s="6" t="s">
        <v>41</v>
      </c>
      <c r="R236" s="12">
        <f>IF(INDEX(AS:AS,W230+1)="",0,INDEX(AS:AS,W230+1)&amp;"/"&amp;INDEX(AT:AT,W230+1))</f>
        <v>0</v>
      </c>
      <c r="S236" s="16"/>
      <c r="T236" s="16"/>
      <c r="U236" s="16"/>
      <c r="V236" s="17"/>
      <c r="W236" s="10"/>
      <c r="X236" s="6"/>
      <c r="Y236" s="5"/>
      <c r="Z236" s="5"/>
      <c r="AA236" s="30"/>
      <c r="BA236" s="31" t="s">
        <v>165</v>
      </c>
      <c r="BB236">
        <v>235</v>
      </c>
    </row>
    <row r="237" spans="1:54" x14ac:dyDescent="0.15">
      <c r="A237" t="str">
        <f>CONCATENATE(C237,D237,E237,F237,G237,H237,I237,J237,K237,L237,M237,N237,O237,P237)</f>
        <v>|PT|&gt;||シールド数|&gt;||</v>
      </c>
      <c r="B237" t="s">
        <v>165</v>
      </c>
      <c r="C237" t="s">
        <v>24</v>
      </c>
      <c r="D237" t="s">
        <v>13</v>
      </c>
      <c r="E237" t="s">
        <v>24</v>
      </c>
      <c r="F237" t="s">
        <v>4</v>
      </c>
      <c r="G237" t="s">
        <v>24</v>
      </c>
      <c r="H237" t="str">
        <f t="shared" ref="H237" si="230">IF(R236=0,"",R236)</f>
        <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*0/0</v>
      </c>
      <c r="B246" t="s">
        <v>165</v>
      </c>
      <c r="C246" t="str">
        <f t="shared" ref="C246" si="233">"*"&amp;R246&amp;"/"&amp;T246</f>
        <v>*0/0</v>
      </c>
      <c r="Q246" s="6" t="s">
        <v>34</v>
      </c>
      <c r="R246" s="12">
        <f>INDEX(AI:AI,W245+1)</f>
        <v>0</v>
      </c>
      <c r="S246" s="16" t="s">
        <v>35</v>
      </c>
      <c r="T246" s="12">
        <f>INDEX(AJ:AJ,W245+1)</f>
        <v>0</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f>INDEX(AF:AF,W245+1)</f>
        <v>0</v>
      </c>
      <c r="S247" s="18" t="s">
        <v>46</v>
      </c>
      <c r="T247" s="12">
        <f>INDEX(AG:AG,W245+1)</f>
        <v>0</v>
      </c>
      <c r="U247" s="18" t="s">
        <v>36</v>
      </c>
      <c r="V247" s="12">
        <f>INDEX(AH:AH,W245+1)</f>
        <v>0</v>
      </c>
      <c r="W247" s="10"/>
      <c r="X247" s="12">
        <f>INDEX(AO:AO,W245+1)</f>
        <v>0</v>
      </c>
      <c r="Y247" s="5"/>
      <c r="Z247" s="5"/>
      <c r="AA247" s="30"/>
      <c r="BA247" s="31" t="s">
        <v>165</v>
      </c>
    </row>
    <row r="248" spans="1:53" x14ac:dyDescent="0.15">
      <c r="A248" t="str">
        <f>CONCATENATE(C248,D248,E248,F248,G248,H248,I248,J248,K248,L248,M248,N248,O248,P248)</f>
        <v>|色||レアリティ||マナコスト||</v>
      </c>
      <c r="B248" t="s">
        <v>165</v>
      </c>
      <c r="C248" t="s">
        <v>24</v>
      </c>
      <c r="D248" s="1" t="s">
        <v>5</v>
      </c>
      <c r="E248" t="s">
        <v>24</v>
      </c>
      <c r="F248" t="str">
        <f t="shared" ref="F248:F249" si="240">IF(R247=0,"",R247)</f>
        <v/>
      </c>
      <c r="G248" t="s">
        <v>24</v>
      </c>
      <c r="H248" s="1" t="s">
        <v>6</v>
      </c>
      <c r="I248" t="s">
        <v>24</v>
      </c>
      <c r="J248" t="str">
        <f t="shared" ref="J248:J249" si="241">IF(T247=0,"",T247)</f>
        <v/>
      </c>
      <c r="K248" t="s">
        <v>24</v>
      </c>
      <c r="L248" s="1" t="s">
        <v>8</v>
      </c>
      <c r="M248" t="s">
        <v>24</v>
      </c>
      <c r="N248" t="str">
        <f t="shared" ref="N248:N249" si="242">IF(V247=0,"",V247)</f>
        <v/>
      </c>
      <c r="O248" t="s">
        <v>24</v>
      </c>
      <c r="Q248" s="6" t="s">
        <v>37</v>
      </c>
      <c r="R248" s="12">
        <f>INDEX(AK:AK,W245+1)</f>
        <v>0</v>
      </c>
      <c r="S248" s="18" t="s">
        <v>38</v>
      </c>
      <c r="T248" s="12">
        <f>INDEX(AL:AL,W245+1)</f>
        <v>0</v>
      </c>
      <c r="U248" s="12">
        <f>INDEX(AM:AM,W245+1)</f>
        <v>0</v>
      </c>
      <c r="V248" s="12">
        <f>INDEX(AN:AN,W245+1)</f>
        <v>0</v>
      </c>
      <c r="W248" s="10"/>
      <c r="X248" s="12" t="str">
        <f>INDEX(AU:AU,W245+1)</f>
        <v/>
      </c>
      <c r="Y248" s="12" t="str">
        <f>INDEX(AV:AV,W245+1)</f>
        <v/>
      </c>
      <c r="Z248" s="12" t="str">
        <f>INDEX(AW:AW,W245+1)</f>
        <v/>
      </c>
      <c r="AA248" s="12">
        <f>INDEX(AX:AX,W245+1)</f>
        <v>0</v>
      </c>
      <c r="BA248" s="31" t="s">
        <v>165</v>
      </c>
    </row>
    <row r="249" spans="1:53" x14ac:dyDescent="0.15">
      <c r="A249" t="str">
        <f>CONCATENATE(C249,D249,E249,F249,G249,H249,I249,J249,K249,L249,M249,N249,O249,P249)</f>
        <v>|種別||サブタイプ||||</v>
      </c>
      <c r="B249" t="s">
        <v>165</v>
      </c>
      <c r="C249" t="s">
        <v>24</v>
      </c>
      <c r="D249" s="1" t="s">
        <v>9</v>
      </c>
      <c r="E249" t="s">
        <v>24</v>
      </c>
      <c r="F249" t="str">
        <f t="shared" si="240"/>
        <v/>
      </c>
      <c r="G249" t="s">
        <v>24</v>
      </c>
      <c r="H249" s="1" t="s">
        <v>11</v>
      </c>
      <c r="I249" t="s">
        <v>24</v>
      </c>
      <c r="J249" t="str">
        <f t="shared" si="241"/>
        <v/>
      </c>
      <c r="K249" t="s">
        <v>24</v>
      </c>
      <c r="L249" t="str">
        <f t="shared" ref="L249" si="243">IF(U248=0,"",U248)</f>
        <v/>
      </c>
      <c r="M249" t="s">
        <v>24</v>
      </c>
      <c r="N249" t="str">
        <f t="shared" si="242"/>
        <v/>
      </c>
      <c r="O249" t="s">
        <v>24</v>
      </c>
      <c r="Q249" s="6" t="s">
        <v>39</v>
      </c>
      <c r="R249" s="12" t="str">
        <f>INDEX(AY:AY,W245+1)</f>
        <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
      </c>
      <c r="O250" t="s">
        <v>24</v>
      </c>
      <c r="Q250" s="4" t="s">
        <v>40</v>
      </c>
      <c r="R250" s="12" t="str">
        <f>INDEX(AZ:AZ,W245+1)</f>
        <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
      </c>
      <c r="O251" t="s">
        <v>24</v>
      </c>
      <c r="Q251" s="6" t="s">
        <v>41</v>
      </c>
      <c r="R251" s="12">
        <f>IF(INDEX(AS:AS,W245+1)="",0,INDEX(AS:AS,W245+1)&amp;"/"&amp;INDEX(AT:AT,W245+1))</f>
        <v>0</v>
      </c>
      <c r="S251" s="16"/>
      <c r="T251" s="16"/>
      <c r="U251" s="16"/>
      <c r="V251" s="17"/>
      <c r="W251" s="10"/>
      <c r="X251" s="6"/>
      <c r="Y251" s="5"/>
      <c r="Z251" s="5"/>
      <c r="AA251" s="30"/>
      <c r="BA251" s="31" t="s">
        <v>165</v>
      </c>
    </row>
    <row r="252" spans="1:53" x14ac:dyDescent="0.15">
      <c r="A252" t="str">
        <f>CONCATENATE(C252,D252,E252,F252,G252,H252,I252,J252,K252,L252,M252,N252,O252,P252)</f>
        <v>|PT|&gt;||シールド数|&gt;||</v>
      </c>
      <c r="B252" t="s">
        <v>165</v>
      </c>
      <c r="C252" t="s">
        <v>24</v>
      </c>
      <c r="D252" t="s">
        <v>13</v>
      </c>
      <c r="E252" t="s">
        <v>24</v>
      </c>
      <c r="F252" t="s">
        <v>4</v>
      </c>
      <c r="G252" t="s">
        <v>24</v>
      </c>
      <c r="H252" t="str">
        <f t="shared" ref="H252" si="246">IF(R251=0,"",R251)</f>
        <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*0/0</v>
      </c>
      <c r="B261" t="s">
        <v>165</v>
      </c>
      <c r="C261" t="str">
        <f t="shared" ref="C261" si="249">"*"&amp;R261&amp;"/"&amp;T261</f>
        <v>*0/0</v>
      </c>
      <c r="Q261" s="6" t="s">
        <v>34</v>
      </c>
      <c r="R261" s="12">
        <f>INDEX(AI:AI,W260+1)</f>
        <v>0</v>
      </c>
      <c r="S261" s="16" t="s">
        <v>35</v>
      </c>
      <c r="T261" s="12">
        <f>INDEX(AJ:AJ,W260+1)</f>
        <v>0</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f>INDEX(AF:AF,W260+1)</f>
        <v>0</v>
      </c>
      <c r="S262" s="18" t="s">
        <v>46</v>
      </c>
      <c r="T262" s="12">
        <f>INDEX(AG:AG,W260+1)</f>
        <v>0</v>
      </c>
      <c r="U262" s="18" t="s">
        <v>36</v>
      </c>
      <c r="V262" s="12">
        <f>INDEX(AH:AH,W260+1)</f>
        <v>0</v>
      </c>
      <c r="W262" s="10"/>
      <c r="X262" s="12">
        <f>INDEX(AO:AO,W260+1)</f>
        <v>0</v>
      </c>
      <c r="Y262" s="5"/>
      <c r="Z262" s="5"/>
      <c r="AA262" s="30"/>
      <c r="BA262" s="31" t="s">
        <v>165</v>
      </c>
    </row>
    <row r="263" spans="1:53" x14ac:dyDescent="0.15">
      <c r="A263" t="str">
        <f>CONCATENATE(C263,D263,E263,F263,G263,H263,I263,J263,K263,L263,M263,N263,O263,P263)</f>
        <v>|色||レアリティ||マナコスト||</v>
      </c>
      <c r="B263" t="s">
        <v>165</v>
      </c>
      <c r="C263" t="s">
        <v>24</v>
      </c>
      <c r="D263" s="1" t="s">
        <v>5</v>
      </c>
      <c r="E263" t="s">
        <v>24</v>
      </c>
      <c r="F263" t="str">
        <f t="shared" ref="F263:F264" si="256">IF(R262=0,"",R262)</f>
        <v/>
      </c>
      <c r="G263" t="s">
        <v>24</v>
      </c>
      <c r="H263" s="1" t="s">
        <v>6</v>
      </c>
      <c r="I263" t="s">
        <v>24</v>
      </c>
      <c r="J263" t="str">
        <f t="shared" ref="J263:J264" si="257">IF(T262=0,"",T262)</f>
        <v/>
      </c>
      <c r="K263" t="s">
        <v>24</v>
      </c>
      <c r="L263" s="1" t="s">
        <v>8</v>
      </c>
      <c r="M263" t="s">
        <v>24</v>
      </c>
      <c r="N263" t="str">
        <f t="shared" ref="N263:N264" si="258">IF(V262=0,"",V262)</f>
        <v/>
      </c>
      <c r="O263" t="s">
        <v>24</v>
      </c>
      <c r="Q263" s="6" t="s">
        <v>37</v>
      </c>
      <c r="R263" s="12">
        <f>INDEX(AK:AK,W260+1)</f>
        <v>0</v>
      </c>
      <c r="S263" s="18" t="s">
        <v>38</v>
      </c>
      <c r="T263" s="12">
        <f>INDEX(AL:AL,W260+1)</f>
        <v>0</v>
      </c>
      <c r="U263" s="12">
        <f>INDEX(AM:AM,W260+1)</f>
        <v>0</v>
      </c>
      <c r="V263" s="12">
        <f>INDEX(AN:AN,W260+1)</f>
        <v>0</v>
      </c>
      <c r="W263" s="10"/>
      <c r="X263" s="12" t="str">
        <f>INDEX(AU:AU,W260+1)</f>
        <v/>
      </c>
      <c r="Y263" s="12" t="str">
        <f>INDEX(AV:AV,W260+1)</f>
        <v/>
      </c>
      <c r="Z263" s="12" t="str">
        <f>INDEX(AW:AW,W260+1)</f>
        <v/>
      </c>
      <c r="AA263" s="12">
        <f>INDEX(AX:AX,W260+1)</f>
        <v>0</v>
      </c>
      <c r="BA263" s="31" t="s">
        <v>165</v>
      </c>
    </row>
    <row r="264" spans="1:53" x14ac:dyDescent="0.15">
      <c r="A264" t="str">
        <f>CONCATENATE(C264,D264,E264,F264,G264,H264,I264,J264,K264,L264,M264,N264,O264,P264)</f>
        <v>|種別||サブタイプ||||</v>
      </c>
      <c r="B264" t="s">
        <v>165</v>
      </c>
      <c r="C264" t="s">
        <v>24</v>
      </c>
      <c r="D264" s="1" t="s">
        <v>9</v>
      </c>
      <c r="E264" t="s">
        <v>24</v>
      </c>
      <c r="F264" t="str">
        <f t="shared" si="256"/>
        <v/>
      </c>
      <c r="G264" t="s">
        <v>24</v>
      </c>
      <c r="H264" s="1" t="s">
        <v>11</v>
      </c>
      <c r="I264" t="s">
        <v>24</v>
      </c>
      <c r="J264" t="str">
        <f t="shared" si="257"/>
        <v/>
      </c>
      <c r="K264" t="s">
        <v>24</v>
      </c>
      <c r="L264" t="str">
        <f t="shared" ref="L264" si="259">IF(U263=0,"",U263)</f>
        <v/>
      </c>
      <c r="M264" t="s">
        <v>24</v>
      </c>
      <c r="N264" t="str">
        <f t="shared" si="258"/>
        <v/>
      </c>
      <c r="O264" t="s">
        <v>24</v>
      </c>
      <c r="Q264" s="6" t="s">
        <v>39</v>
      </c>
      <c r="R264" s="12" t="str">
        <f>INDEX(AY:AY,W260+1)</f>
        <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
      </c>
      <c r="O265" t="s">
        <v>24</v>
      </c>
      <c r="Q265" s="4" t="s">
        <v>40</v>
      </c>
      <c r="R265" s="12" t="str">
        <f>INDEX(AZ:AZ,W260+1)</f>
        <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2">IF(R266=0,"",R266)</f>
        <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*0/0</v>
      </c>
      <c r="B276" t="s">
        <v>165</v>
      </c>
      <c r="C276" t="str">
        <f t="shared" ref="C276" si="265">"*"&amp;R276&amp;"/"&amp;T276</f>
        <v>*0/0</v>
      </c>
      <c r="Q276" s="6" t="s">
        <v>34</v>
      </c>
      <c r="R276" s="12">
        <f>INDEX(AI:AI,W275+1)</f>
        <v>0</v>
      </c>
      <c r="S276" s="16" t="s">
        <v>35</v>
      </c>
      <c r="T276" s="12">
        <f>INDEX(AJ:AJ,W275+1)</f>
        <v>0</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f>INDEX(AF:AF,W275+1)</f>
        <v>0</v>
      </c>
      <c r="S277" s="18" t="s">
        <v>46</v>
      </c>
      <c r="T277" s="12">
        <f>INDEX(AG:AG,W275+1)</f>
        <v>0</v>
      </c>
      <c r="U277" s="18" t="s">
        <v>36</v>
      </c>
      <c r="V277" s="12">
        <f>INDEX(AH:AH,W275+1)</f>
        <v>0</v>
      </c>
      <c r="W277" s="10"/>
      <c r="X277" s="12">
        <f>INDEX(AO:AO,W275+1)</f>
        <v>0</v>
      </c>
      <c r="Y277" s="5"/>
      <c r="Z277" s="5"/>
      <c r="AA277" s="30"/>
      <c r="AC277" s="5"/>
      <c r="AD277" s="5"/>
      <c r="BA277" s="31" t="s">
        <v>165</v>
      </c>
    </row>
    <row r="278" spans="1:53" x14ac:dyDescent="0.15">
      <c r="A278" t="str">
        <f>CONCATENATE(C278,D278,E278,F278,G278,H278,I278,J278,K278,L278,M278,N278,O278,P278)</f>
        <v>|色||レアリティ||マナコスト||</v>
      </c>
      <c r="B278" t="s">
        <v>165</v>
      </c>
      <c r="C278" t="s">
        <v>24</v>
      </c>
      <c r="D278" s="1" t="s">
        <v>5</v>
      </c>
      <c r="E278" t="s">
        <v>24</v>
      </c>
      <c r="F278" t="str">
        <f t="shared" ref="F278:F279" si="272">IF(R277=0,"",R277)</f>
        <v/>
      </c>
      <c r="G278" t="s">
        <v>24</v>
      </c>
      <c r="H278" s="1" t="s">
        <v>6</v>
      </c>
      <c r="I278" t="s">
        <v>24</v>
      </c>
      <c r="J278" t="str">
        <f t="shared" ref="J278:J279" si="273">IF(T277=0,"",T277)</f>
        <v/>
      </c>
      <c r="K278" t="s">
        <v>24</v>
      </c>
      <c r="L278" s="1" t="s">
        <v>8</v>
      </c>
      <c r="M278" t="s">
        <v>24</v>
      </c>
      <c r="N278" t="str">
        <f t="shared" ref="N278:N279" si="274">IF(V277=0,"",V277)</f>
        <v/>
      </c>
      <c r="O278" t="s">
        <v>24</v>
      </c>
      <c r="Q278" s="6" t="s">
        <v>37</v>
      </c>
      <c r="R278" s="12">
        <f>INDEX(AK:AK,W275+1)</f>
        <v>0</v>
      </c>
      <c r="S278" s="18" t="s">
        <v>38</v>
      </c>
      <c r="T278" s="12">
        <f>INDEX(AL:AL,W275+1)</f>
        <v>0</v>
      </c>
      <c r="U278" s="12">
        <f>INDEX(AM:AM,W275+1)</f>
        <v>0</v>
      </c>
      <c r="V278" s="12">
        <f>INDEX(AN:AN,W275+1)</f>
        <v>0</v>
      </c>
      <c r="W278" s="10"/>
      <c r="X278" s="12" t="str">
        <f>INDEX(AU:AU,W275+1)</f>
        <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|種別||サブタイプ||||</v>
      </c>
      <c r="B279" t="s">
        <v>165</v>
      </c>
      <c r="C279" t="s">
        <v>24</v>
      </c>
      <c r="D279" s="1" t="s">
        <v>9</v>
      </c>
      <c r="E279" t="s">
        <v>24</v>
      </c>
      <c r="F279" t="str">
        <f t="shared" si="272"/>
        <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
      </c>
      <c r="O280" t="s">
        <v>24</v>
      </c>
      <c r="Q280" s="4" t="s">
        <v>40</v>
      </c>
      <c r="R280" s="12" t="str">
        <f>INDEX(AZ:AZ,W275+1)</f>
        <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78">IF(R281=0,"",R281)</f>
        <v/>
      </c>
      <c r="I282" t="s">
        <v>24</v>
      </c>
      <c r="J282" t="s">
        <v>14</v>
      </c>
      <c r="K282" t="s">
        <v>24</v>
      </c>
      <c r="L282" t="s">
        <v>4</v>
      </c>
      <c r="M282" t="s">
        <v>24</v>
      </c>
      <c r="N282" t="str">
        <f t="shared" ref="N282" si="279">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*0/0</v>
      </c>
      <c r="B291" t="s">
        <v>165</v>
      </c>
      <c r="C291" t="str">
        <f t="shared" ref="C291" si="281">"*"&amp;R291&amp;"/"&amp;T291</f>
        <v>*0/0</v>
      </c>
      <c r="Q291" s="6" t="s">
        <v>34</v>
      </c>
      <c r="R291" s="12">
        <f>INDEX(AI:AI,W290+1)</f>
        <v>0</v>
      </c>
      <c r="S291" s="16" t="s">
        <v>35</v>
      </c>
      <c r="T291" s="12">
        <f>INDEX(AJ:AJ,W290+1)</f>
        <v>0</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f>INDEX(AF:AF,W290+1)</f>
        <v>0</v>
      </c>
      <c r="S292" s="18" t="s">
        <v>46</v>
      </c>
      <c r="T292" s="12">
        <f>INDEX(AG:AG,W290+1)</f>
        <v>0</v>
      </c>
      <c r="U292" s="18" t="s">
        <v>36</v>
      </c>
      <c r="V292" s="12">
        <f>INDEX(AH:AH,W290+1)</f>
        <v>0</v>
      </c>
      <c r="W292" s="10"/>
      <c r="X292" s="12">
        <f>INDEX(AO:AO,W290+1)</f>
        <v>0</v>
      </c>
      <c r="Y292" s="5"/>
      <c r="Z292" s="5"/>
      <c r="AA292" s="30"/>
      <c r="AC292" s="5"/>
      <c r="AD292" s="5"/>
      <c r="BA292" s="31" t="s">
        <v>165</v>
      </c>
    </row>
    <row r="293" spans="1:53" x14ac:dyDescent="0.15">
      <c r="A293" t="str">
        <f>CONCATENATE(C293,D293,E293,F293,G293,H293,I293,J293,K293,L293,M293,N293,O293,P293)</f>
        <v>|色||レアリティ||マナコスト||</v>
      </c>
      <c r="B293" t="s">
        <v>165</v>
      </c>
      <c r="C293" t="s">
        <v>24</v>
      </c>
      <c r="D293" s="1" t="s">
        <v>5</v>
      </c>
      <c r="E293" t="s">
        <v>24</v>
      </c>
      <c r="F293" t="str">
        <f t="shared" ref="F293:F294" si="288">IF(R292=0,"",R292)</f>
        <v/>
      </c>
      <c r="G293" t="s">
        <v>24</v>
      </c>
      <c r="H293" s="1" t="s">
        <v>6</v>
      </c>
      <c r="I293" t="s">
        <v>24</v>
      </c>
      <c r="J293" t="str">
        <f t="shared" ref="J293:J294" si="289">IF(T292=0,"",T292)</f>
        <v/>
      </c>
      <c r="K293" t="s">
        <v>24</v>
      </c>
      <c r="L293" s="1" t="s">
        <v>8</v>
      </c>
      <c r="M293" t="s">
        <v>24</v>
      </c>
      <c r="N293" t="str">
        <f t="shared" ref="N293:N294" si="290">IF(V292=0,"",V292)</f>
        <v/>
      </c>
      <c r="O293" t="s">
        <v>24</v>
      </c>
      <c r="Q293" s="6" t="s">
        <v>37</v>
      </c>
      <c r="R293" s="12">
        <f>INDEX(AK:AK,W290+1)</f>
        <v>0</v>
      </c>
      <c r="S293" s="18" t="s">
        <v>38</v>
      </c>
      <c r="T293" s="12">
        <f>INDEX(AL:AL,W290+1)</f>
        <v>0</v>
      </c>
      <c r="U293" s="12">
        <f>INDEX(AM:AM,W290+1)</f>
        <v>0</v>
      </c>
      <c r="V293" s="12">
        <f>INDEX(AN:AN,W290+1)</f>
        <v>0</v>
      </c>
      <c r="W293" s="10"/>
      <c r="X293" s="12" t="str">
        <f>INDEX(AU:AU,W290+1)</f>
        <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|種別||サブタイプ||||</v>
      </c>
      <c r="B294" t="s">
        <v>165</v>
      </c>
      <c r="C294" t="s">
        <v>24</v>
      </c>
      <c r="D294" s="1" t="s">
        <v>9</v>
      </c>
      <c r="E294" t="s">
        <v>24</v>
      </c>
      <c r="F294" t="str">
        <f t="shared" si="288"/>
        <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
      </c>
      <c r="O295" t="s">
        <v>24</v>
      </c>
      <c r="Q295" s="4" t="s">
        <v>40</v>
      </c>
      <c r="R295" s="12" t="str">
        <f>INDEX(AZ:AZ,W290+1)</f>
        <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v>
      </c>
      <c r="B297" t="s">
        <v>165</v>
      </c>
      <c r="C297" t="s">
        <v>24</v>
      </c>
      <c r="D297" t="s">
        <v>13</v>
      </c>
      <c r="E297" t="s">
        <v>24</v>
      </c>
      <c r="F297" t="s">
        <v>4</v>
      </c>
      <c r="G297" t="s">
        <v>24</v>
      </c>
      <c r="H297" t="str">
        <f t="shared" ref="H297" si="294">IF(R296=0,"",R296)</f>
        <v/>
      </c>
      <c r="I297" t="s">
        <v>24</v>
      </c>
      <c r="J297" t="s">
        <v>14</v>
      </c>
      <c r="K297" t="s">
        <v>24</v>
      </c>
      <c r="L297" t="s">
        <v>4</v>
      </c>
      <c r="M297" t="s">
        <v>24</v>
      </c>
      <c r="N297" t="str">
        <f t="shared" ref="N297" si="295">IF(R297=0,"",R297)</f>
        <v/>
      </c>
      <c r="O297" t="s">
        <v>24</v>
      </c>
      <c r="Q297" s="7" t="s">
        <v>43</v>
      </c>
      <c r="R297" s="12">
        <f>INDEX(AR:AR,W290+1)</f>
        <v>0</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*0/0</v>
      </c>
      <c r="B306" t="s">
        <v>165</v>
      </c>
      <c r="C306" t="str">
        <f t="shared" ref="C306" si="297">"*"&amp;R306&amp;"/"&amp;T306</f>
        <v>*0/0</v>
      </c>
      <c r="Q306" s="6" t="s">
        <v>34</v>
      </c>
      <c r="R306" s="12">
        <f>INDEX(AI:AI,W305+1)</f>
        <v>0</v>
      </c>
      <c r="S306" s="16" t="s">
        <v>35</v>
      </c>
      <c r="T306" s="12">
        <f>INDEX(AJ:AJ,W305+1)</f>
        <v>0</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f>INDEX(AF:AF,W305+1)</f>
        <v>0</v>
      </c>
      <c r="S307" s="18" t="s">
        <v>46</v>
      </c>
      <c r="T307" s="12">
        <f>INDEX(AG:AG,W305+1)</f>
        <v>0</v>
      </c>
      <c r="U307" s="18" t="s">
        <v>36</v>
      </c>
      <c r="V307" s="12">
        <f>INDEX(AH:AH,W305+1)</f>
        <v>0</v>
      </c>
      <c r="W307" s="10"/>
      <c r="X307" s="12">
        <f>INDEX(AO:AO,W305+1)</f>
        <v>0</v>
      </c>
      <c r="Y307" s="5"/>
      <c r="Z307" s="5"/>
      <c r="AA307" s="30"/>
      <c r="AC307" s="5"/>
      <c r="AD307" s="5"/>
      <c r="BA307" s="31" t="s">
        <v>165</v>
      </c>
    </row>
    <row r="308" spans="1:53" x14ac:dyDescent="0.15">
      <c r="A308" t="str">
        <f>CONCATENATE(C308,D308,E308,F308,G308,H308,I308,J308,K308,L308,M308,N308,O308,P308)</f>
        <v>|色||レアリティ||マナコスト||</v>
      </c>
      <c r="B308" t="s">
        <v>165</v>
      </c>
      <c r="C308" t="s">
        <v>24</v>
      </c>
      <c r="D308" s="1" t="s">
        <v>5</v>
      </c>
      <c r="E308" t="s">
        <v>24</v>
      </c>
      <c r="F308" t="str">
        <f t="shared" ref="F308:F309" si="304">IF(R307=0,"",R307)</f>
        <v/>
      </c>
      <c r="G308" t="s">
        <v>24</v>
      </c>
      <c r="H308" s="1" t="s">
        <v>6</v>
      </c>
      <c r="I308" t="s">
        <v>24</v>
      </c>
      <c r="J308" t="str">
        <f t="shared" ref="J308:J309" si="305">IF(T307=0,"",T307)</f>
        <v/>
      </c>
      <c r="K308" t="s">
        <v>24</v>
      </c>
      <c r="L308" s="1" t="s">
        <v>8</v>
      </c>
      <c r="M308" t="s">
        <v>24</v>
      </c>
      <c r="N308" t="str">
        <f t="shared" ref="N308:N309" si="306">IF(V307=0,"",V307)</f>
        <v/>
      </c>
      <c r="O308" t="s">
        <v>24</v>
      </c>
      <c r="Q308" s="6" t="s">
        <v>37</v>
      </c>
      <c r="R308" s="12">
        <f>INDEX(AK:AK,W305+1)</f>
        <v>0</v>
      </c>
      <c r="S308" s="18" t="s">
        <v>38</v>
      </c>
      <c r="T308" s="12">
        <f>INDEX(AL:AL,W305+1)</f>
        <v>0</v>
      </c>
      <c r="U308" s="12">
        <f>INDEX(AM:AM,W305+1)</f>
        <v>0</v>
      </c>
      <c r="V308" s="12">
        <f>INDEX(AN:AN,W305+1)</f>
        <v>0</v>
      </c>
      <c r="W308" s="10"/>
      <c r="X308" s="12" t="str">
        <f>INDEX(AU:AU,W305+1)</f>
        <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|種別||サブタイプ||||</v>
      </c>
      <c r="B309" t="s">
        <v>165</v>
      </c>
      <c r="C309" t="s">
        <v>24</v>
      </c>
      <c r="D309" s="1" t="s">
        <v>9</v>
      </c>
      <c r="E309" t="s">
        <v>24</v>
      </c>
      <c r="F309" t="str">
        <f t="shared" si="304"/>
        <v/>
      </c>
      <c r="G309" t="s">
        <v>24</v>
      </c>
      <c r="H309" s="1" t="s">
        <v>11</v>
      </c>
      <c r="I309" t="s">
        <v>24</v>
      </c>
      <c r="J309" t="str">
        <f t="shared" si="305"/>
        <v/>
      </c>
      <c r="K309" t="s">
        <v>24</v>
      </c>
      <c r="L309" t="str">
        <f t="shared" ref="L309" si="307">IF(U308=0,"",U308)</f>
        <v/>
      </c>
      <c r="M309" t="s">
        <v>24</v>
      </c>
      <c r="N309" t="str">
        <f t="shared" si="306"/>
        <v/>
      </c>
      <c r="O309" t="s">
        <v>24</v>
      </c>
      <c r="Q309" s="6" t="s">
        <v>39</v>
      </c>
      <c r="R309" s="12" t="str">
        <f>INDEX(AY:AY,W305+1)</f>
        <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
      </c>
      <c r="O310" t="s">
        <v>24</v>
      </c>
      <c r="Q310" s="4" t="s">
        <v>40</v>
      </c>
      <c r="R310" s="12" t="str">
        <f>INDEX(AZ:AZ,W305+1)</f>
        <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
      </c>
      <c r="O311" t="s">
        <v>24</v>
      </c>
      <c r="Q311" s="6" t="s">
        <v>41</v>
      </c>
      <c r="R311" s="12">
        <f>IF(INDEX(AS:AS,W305+1)="",0,INDEX(AS:AS,W305+1)&amp;"/"&amp;INDEX(AT:AT,W305+1))</f>
        <v>0</v>
      </c>
      <c r="S311" s="16"/>
      <c r="T311" s="16"/>
      <c r="U311" s="16"/>
      <c r="V311" s="17"/>
      <c r="W311" s="10"/>
      <c r="X311" s="6"/>
      <c r="Y311" s="5"/>
      <c r="Z311" s="5"/>
      <c r="AA311" s="30"/>
      <c r="BA311" s="31" t="s">
        <v>165</v>
      </c>
    </row>
    <row r="312" spans="1:53" x14ac:dyDescent="0.15">
      <c r="A312" t="str">
        <f>CONCATENATE(C312,D312,E312,F312,G312,H312,I312,J312,K312,L312,M312,N312,O312,P312)</f>
        <v>|PT|&gt;||シールド数|&gt;||</v>
      </c>
      <c r="B312" t="s">
        <v>165</v>
      </c>
      <c r="C312" t="s">
        <v>24</v>
      </c>
      <c r="D312" t="s">
        <v>13</v>
      </c>
      <c r="E312" t="s">
        <v>24</v>
      </c>
      <c r="F312" t="s">
        <v>4</v>
      </c>
      <c r="G312" t="s">
        <v>24</v>
      </c>
      <c r="H312" t="str">
        <f t="shared" ref="H312" si="310">IF(R311=0,"",R311)</f>
        <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*0/0</v>
      </c>
      <c r="B321" t="s">
        <v>165</v>
      </c>
      <c r="C321" t="str">
        <f t="shared" ref="C321" si="313">"*"&amp;R321&amp;"/"&amp;T321</f>
        <v>*0/0</v>
      </c>
      <c r="Q321" s="6" t="s">
        <v>34</v>
      </c>
      <c r="R321" s="12">
        <f>INDEX(AI:AI,W320+1)</f>
        <v>0</v>
      </c>
      <c r="S321" s="16" t="s">
        <v>35</v>
      </c>
      <c r="T321" s="12">
        <f>INDEX(AJ:AJ,W320+1)</f>
        <v>0</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f>INDEX(AF:AF,W320+1)</f>
        <v>0</v>
      </c>
      <c r="S322" s="18" t="s">
        <v>46</v>
      </c>
      <c r="T322" s="12">
        <f>INDEX(AG:AG,W320+1)</f>
        <v>0</v>
      </c>
      <c r="U322" s="18" t="s">
        <v>36</v>
      </c>
      <c r="V322" s="12">
        <f>INDEX(AH:AH,W320+1)</f>
        <v>0</v>
      </c>
      <c r="W322" s="10"/>
      <c r="X322" s="12">
        <f>INDEX(AO:AO,W320+1)</f>
        <v>0</v>
      </c>
      <c r="Y322" s="5"/>
      <c r="Z322" s="5"/>
      <c r="AA322" s="30"/>
      <c r="AC322" s="5"/>
      <c r="AD322" s="5"/>
      <c r="BA322" s="31" t="s">
        <v>165</v>
      </c>
    </row>
    <row r="323" spans="1:53" x14ac:dyDescent="0.15">
      <c r="A323" t="str">
        <f>CONCATENATE(C323,D323,E323,F323,G323,H323,I323,J323,K323,L323,M323,N323,O323,P323)</f>
        <v>|色||レアリティ||マナコスト||</v>
      </c>
      <c r="B323" t="s">
        <v>165</v>
      </c>
      <c r="C323" t="s">
        <v>24</v>
      </c>
      <c r="D323" s="1" t="s">
        <v>5</v>
      </c>
      <c r="E323" t="s">
        <v>24</v>
      </c>
      <c r="F323" t="str">
        <f t="shared" ref="F323:F324" si="320">IF(R322=0,"",R322)</f>
        <v/>
      </c>
      <c r="G323" t="s">
        <v>24</v>
      </c>
      <c r="H323" s="1" t="s">
        <v>6</v>
      </c>
      <c r="I323" t="s">
        <v>24</v>
      </c>
      <c r="J323" t="str">
        <f t="shared" ref="J323:J324" si="321">IF(T322=0,"",T322)</f>
        <v/>
      </c>
      <c r="K323" t="s">
        <v>24</v>
      </c>
      <c r="L323" s="1" t="s">
        <v>8</v>
      </c>
      <c r="M323" t="s">
        <v>24</v>
      </c>
      <c r="N323" t="str">
        <f t="shared" ref="N323:N324" si="322">IF(V322=0,"",V322)</f>
        <v/>
      </c>
      <c r="O323" t="s">
        <v>24</v>
      </c>
      <c r="Q323" s="6" t="s">
        <v>37</v>
      </c>
      <c r="R323" s="12">
        <f>INDEX(AK:AK,W320+1)</f>
        <v>0</v>
      </c>
      <c r="S323" s="18" t="s">
        <v>38</v>
      </c>
      <c r="T323" s="12">
        <f>INDEX(AL:AL,W320+1)</f>
        <v>0</v>
      </c>
      <c r="U323" s="12">
        <f>INDEX(AM:AM,W320+1)</f>
        <v>0</v>
      </c>
      <c r="V323" s="12">
        <f>INDEX(AN:AN,W320+1)</f>
        <v>0</v>
      </c>
      <c r="W323" s="10"/>
      <c r="X323" s="12" t="str">
        <f>INDEX(AU:AU,W320+1)</f>
        <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|種別||サブタイプ||||</v>
      </c>
      <c r="B324" t="s">
        <v>165</v>
      </c>
      <c r="C324" t="s">
        <v>24</v>
      </c>
      <c r="D324" s="1" t="s">
        <v>9</v>
      </c>
      <c r="E324" t="s">
        <v>24</v>
      </c>
      <c r="F324" t="str">
        <f t="shared" si="320"/>
        <v/>
      </c>
      <c r="G324" t="s">
        <v>24</v>
      </c>
      <c r="H324" s="1" t="s">
        <v>11</v>
      </c>
      <c r="I324" t="s">
        <v>24</v>
      </c>
      <c r="J324" t="str">
        <f t="shared" si="321"/>
        <v/>
      </c>
      <c r="K324" t="s">
        <v>24</v>
      </c>
      <c r="L324" t="str">
        <f t="shared" ref="L324" si="323">IF(U323=0,"",U323)</f>
        <v/>
      </c>
      <c r="M324" t="s">
        <v>24</v>
      </c>
      <c r="N324" t="str">
        <f t="shared" si="322"/>
        <v/>
      </c>
      <c r="O324" t="s">
        <v>24</v>
      </c>
      <c r="Q324" s="6" t="s">
        <v>39</v>
      </c>
      <c r="R324" s="12" t="str">
        <f>INDEX(AY:AY,W320+1)</f>
        <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
      </c>
      <c r="O325" t="s">
        <v>24</v>
      </c>
      <c r="Q325" s="4" t="s">
        <v>40</v>
      </c>
      <c r="R325" s="12" t="str">
        <f>INDEX(AZ:AZ,W320+1)</f>
        <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
      </c>
      <c r="O326" t="s">
        <v>24</v>
      </c>
      <c r="Q326" s="6" t="s">
        <v>41</v>
      </c>
      <c r="R326" s="12">
        <f>IF(INDEX(AS:AS,W320+1)="",0,INDEX(AS:AS,W320+1)&amp;"/"&amp;INDEX(AT:AT,W320+1))</f>
        <v>0</v>
      </c>
      <c r="S326" s="16"/>
      <c r="T326" s="16"/>
      <c r="U326" s="16"/>
      <c r="V326" s="17"/>
      <c r="W326" s="10"/>
      <c r="X326" s="6"/>
      <c r="Y326" s="5"/>
      <c r="Z326" s="5"/>
      <c r="AA326" s="30"/>
      <c r="BA326" s="31" t="s">
        <v>165</v>
      </c>
    </row>
    <row r="327" spans="1:53" x14ac:dyDescent="0.15">
      <c r="A327" t="str">
        <f>CONCATENATE(C327,D327,E327,F327,G327,H327,I327,J327,K327,L327,M327,N327,O327,P327)</f>
        <v>|PT|&gt;||シールド数|&gt;||</v>
      </c>
      <c r="B327" t="s">
        <v>165</v>
      </c>
      <c r="C327" t="s">
        <v>24</v>
      </c>
      <c r="D327" t="s">
        <v>13</v>
      </c>
      <c r="E327" t="s">
        <v>24</v>
      </c>
      <c r="F327" t="s">
        <v>4</v>
      </c>
      <c r="G327" t="s">
        <v>24</v>
      </c>
      <c r="H327" t="str">
        <f t="shared" ref="H327" si="326">IF(R326=0,"",R326)</f>
        <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*0/0</v>
      </c>
      <c r="B336" t="s">
        <v>165</v>
      </c>
      <c r="C336" t="str">
        <f t="shared" ref="C336" si="329">"*"&amp;R336&amp;"/"&amp;T336</f>
        <v>*0/0</v>
      </c>
      <c r="Q336" s="6" t="s">
        <v>34</v>
      </c>
      <c r="R336" s="12">
        <f>INDEX(AI:AI,W335+1)</f>
        <v>0</v>
      </c>
      <c r="S336" s="16" t="s">
        <v>35</v>
      </c>
      <c r="T336" s="12">
        <f>INDEX(AJ:AJ,W335+1)</f>
        <v>0</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f>INDEX(AF:AF,W335+1)</f>
        <v>0</v>
      </c>
      <c r="S337" s="18" t="s">
        <v>46</v>
      </c>
      <c r="T337" s="12">
        <f>INDEX(AG:AG,W335+1)</f>
        <v>0</v>
      </c>
      <c r="U337" s="18" t="s">
        <v>36</v>
      </c>
      <c r="V337" s="12">
        <f>INDEX(AH:AH,W335+1)</f>
        <v>0</v>
      </c>
      <c r="W337" s="10"/>
      <c r="X337" s="12">
        <f>INDEX(AO:AO,W335+1)</f>
        <v>0</v>
      </c>
      <c r="Y337" s="5"/>
      <c r="Z337" s="5"/>
      <c r="AA337" s="30"/>
      <c r="BA337" s="31" t="s">
        <v>165</v>
      </c>
    </row>
    <row r="338" spans="1:53" x14ac:dyDescent="0.15">
      <c r="A338" t="str">
        <f>CONCATENATE(C338,D338,E338,F338,G338,H338,I338,J338,K338,L338,M338,N338,O338,P338)</f>
        <v>|色||レアリティ||マナコスト||</v>
      </c>
      <c r="B338" t="s">
        <v>165</v>
      </c>
      <c r="C338" t="s">
        <v>24</v>
      </c>
      <c r="D338" s="1" t="s">
        <v>5</v>
      </c>
      <c r="E338" t="s">
        <v>24</v>
      </c>
      <c r="F338" t="str">
        <f t="shared" ref="F338:F339" si="336">IF(R337=0,"",R337)</f>
        <v/>
      </c>
      <c r="G338" t="s">
        <v>24</v>
      </c>
      <c r="H338" s="1" t="s">
        <v>6</v>
      </c>
      <c r="I338" t="s">
        <v>24</v>
      </c>
      <c r="J338" t="str">
        <f t="shared" ref="J338:J339" si="337">IF(T337=0,"",T337)</f>
        <v/>
      </c>
      <c r="K338" t="s">
        <v>24</v>
      </c>
      <c r="L338" s="1" t="s">
        <v>8</v>
      </c>
      <c r="M338" t="s">
        <v>24</v>
      </c>
      <c r="N338" t="str">
        <f t="shared" ref="N338:N339" si="338">IF(V337=0,"",V337)</f>
        <v/>
      </c>
      <c r="O338" t="s">
        <v>24</v>
      </c>
      <c r="Q338" s="6" t="s">
        <v>37</v>
      </c>
      <c r="R338" s="12">
        <f>INDEX(AK:AK,W335+1)</f>
        <v>0</v>
      </c>
      <c r="S338" s="18" t="s">
        <v>38</v>
      </c>
      <c r="T338" s="12">
        <f>INDEX(AL:AL,W335+1)</f>
        <v>0</v>
      </c>
      <c r="U338" s="12">
        <f>INDEX(AM:AM,W335+1)</f>
        <v>0</v>
      </c>
      <c r="V338" s="12">
        <f>INDEX(AN:AN,W335+1)</f>
        <v>0</v>
      </c>
      <c r="W338" s="10"/>
      <c r="X338" s="12" t="str">
        <f>INDEX(AU:AU,W335+1)</f>
        <v/>
      </c>
      <c r="Y338" s="12" t="str">
        <f>INDEX(AV:AV,W335+1)</f>
        <v/>
      </c>
      <c r="Z338" s="12" t="str">
        <f>INDEX(AW:AW,W335+1)</f>
        <v/>
      </c>
      <c r="AA338" s="12">
        <f>INDEX(AX:AX,W335+1)</f>
        <v>0</v>
      </c>
      <c r="BA338" s="31" t="s">
        <v>165</v>
      </c>
    </row>
    <row r="339" spans="1:53" x14ac:dyDescent="0.15">
      <c r="A339" t="str">
        <f>CONCATENATE(C339,D339,E339,F339,G339,H339,I339,J339,K339,L339,M339,N339,O339,P339)</f>
        <v>|種別||サブタイプ||||</v>
      </c>
      <c r="B339" t="s">
        <v>165</v>
      </c>
      <c r="C339" t="s">
        <v>24</v>
      </c>
      <c r="D339" s="1" t="s">
        <v>9</v>
      </c>
      <c r="E339" t="s">
        <v>24</v>
      </c>
      <c r="F339" t="str">
        <f t="shared" si="336"/>
        <v/>
      </c>
      <c r="G339" t="s">
        <v>24</v>
      </c>
      <c r="H339" s="1" t="s">
        <v>11</v>
      </c>
      <c r="I339" t="s">
        <v>24</v>
      </c>
      <c r="J339" t="str">
        <f t="shared" si="337"/>
        <v/>
      </c>
      <c r="K339" t="s">
        <v>24</v>
      </c>
      <c r="L339" t="str">
        <f t="shared" ref="L339" si="339">IF(U338=0,"",U338)</f>
        <v/>
      </c>
      <c r="M339" t="s">
        <v>24</v>
      </c>
      <c r="N339" t="str">
        <f t="shared" si="338"/>
        <v/>
      </c>
      <c r="O339" t="s">
        <v>24</v>
      </c>
      <c r="Q339" s="6" t="s">
        <v>39</v>
      </c>
      <c r="R339" s="12" t="str">
        <f>INDEX(AY:AY,W335+1)</f>
        <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
      </c>
      <c r="O340" t="s">
        <v>24</v>
      </c>
      <c r="Q340" s="4" t="s">
        <v>40</v>
      </c>
      <c r="R340" s="12" t="str">
        <f>INDEX(AZ:AZ,W335+1)</f>
        <v/>
      </c>
      <c r="S340" s="16" t="s">
        <v>51</v>
      </c>
      <c r="T340" s="12" t="str">
        <f>IF(X340="","",X340&amp;IF(Y340="",""," "&amp;Y340)&amp;IF(Z340="",""," "&amp;Z340)&amp;IF(AA340="",""," "&amp;AA340))</f>
        <v/>
      </c>
      <c r="U340" s="16"/>
      <c r="V340" s="17"/>
      <c r="W340" s="10" t="s">
        <v>342</v>
      </c>
      <c r="X340" s="6" t="str">
        <f>IF(ISERROR(IF(LEN(X339)&gt;1,X339,VLOOKUP(X338,$AC:$AD,2,FALSE))),"",IF(LEN(X339)&gt;1,X339,VLOOKUP(X338,$AC:$AD,2,FALSE)))</f>
        <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
      </c>
      <c r="O341" t="s">
        <v>24</v>
      </c>
      <c r="Q341" s="6" t="s">
        <v>41</v>
      </c>
      <c r="R341" s="12">
        <f>IF(INDEX(AS:AS,W335+1)="",0,INDEX(AS:AS,W335+1)&amp;"/"&amp;INDEX(AT:AT,W335+1))</f>
        <v>0</v>
      </c>
      <c r="S341" s="16"/>
      <c r="T341" s="16"/>
      <c r="U341" s="16"/>
      <c r="V341" s="17"/>
      <c r="W341" s="10"/>
      <c r="X341" s="6"/>
      <c r="Y341" s="5"/>
      <c r="Z341" s="5"/>
      <c r="AA341" s="30"/>
      <c r="BA341" s="31" t="s">
        <v>165</v>
      </c>
    </row>
    <row r="342" spans="1:53" x14ac:dyDescent="0.15">
      <c r="A342" t="str">
        <f>CONCATENATE(C342,D342,E342,F342,G342,H342,I342,J342,K342,L342,M342,N342,O342,P342)</f>
        <v>|PT|&gt;||シールド数|&gt;||</v>
      </c>
      <c r="B342" t="s">
        <v>165</v>
      </c>
      <c r="C342" t="s">
        <v>24</v>
      </c>
      <c r="D342" t="s">
        <v>13</v>
      </c>
      <c r="E342" t="s">
        <v>24</v>
      </c>
      <c r="F342" t="s">
        <v>4</v>
      </c>
      <c r="G342" t="s">
        <v>24</v>
      </c>
      <c r="H342" t="str">
        <f t="shared" ref="H342" si="342">IF(R341=0,"",R341)</f>
        <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*0/0</v>
      </c>
      <c r="B351" t="s">
        <v>165</v>
      </c>
      <c r="C351" t="str">
        <f t="shared" ref="C351" si="345">"*"&amp;R351&amp;"/"&amp;T351</f>
        <v>*0/0</v>
      </c>
      <c r="Q351" s="6" t="s">
        <v>34</v>
      </c>
      <c r="R351" s="12">
        <f>INDEX(AI:AI,W350+1)</f>
        <v>0</v>
      </c>
      <c r="S351" s="16" t="s">
        <v>35</v>
      </c>
      <c r="T351" s="12">
        <f>INDEX(AJ:AJ,W350+1)</f>
        <v>0</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f>INDEX(AF:AF,W350+1)</f>
        <v>0</v>
      </c>
      <c r="S352" s="18" t="s">
        <v>46</v>
      </c>
      <c r="T352" s="12">
        <f>INDEX(AG:AG,W350+1)</f>
        <v>0</v>
      </c>
      <c r="U352" s="18" t="s">
        <v>36</v>
      </c>
      <c r="V352" s="12">
        <f>INDEX(AH:AH,W350+1)</f>
        <v>0</v>
      </c>
      <c r="W352" s="10"/>
      <c r="X352" s="12">
        <f>INDEX(AO:AO,W350+1)</f>
        <v>0</v>
      </c>
      <c r="Y352" s="5"/>
      <c r="Z352" s="5"/>
      <c r="AA352" s="30"/>
      <c r="BA352" s="31" t="s">
        <v>165</v>
      </c>
    </row>
    <row r="353" spans="1:53" x14ac:dyDescent="0.15">
      <c r="A353" t="str">
        <f>CONCATENATE(C353,D353,E353,F353,G353,H353,I353,J353,K353,L353,M353,N353,O353,P353)</f>
        <v>|色||レアリティ||マナコスト||</v>
      </c>
      <c r="B353" t="s">
        <v>165</v>
      </c>
      <c r="C353" t="s">
        <v>24</v>
      </c>
      <c r="D353" s="1" t="s">
        <v>5</v>
      </c>
      <c r="E353" t="s">
        <v>24</v>
      </c>
      <c r="F353" t="str">
        <f t="shared" ref="F353:F354" si="352">IF(R352=0,"",R352)</f>
        <v/>
      </c>
      <c r="G353" t="s">
        <v>24</v>
      </c>
      <c r="H353" s="1" t="s">
        <v>6</v>
      </c>
      <c r="I353" t="s">
        <v>24</v>
      </c>
      <c r="J353" t="str">
        <f t="shared" ref="J353:J354" si="353">IF(T352=0,"",T352)</f>
        <v/>
      </c>
      <c r="K353" t="s">
        <v>24</v>
      </c>
      <c r="L353" s="1" t="s">
        <v>8</v>
      </c>
      <c r="M353" t="s">
        <v>24</v>
      </c>
      <c r="N353" t="str">
        <f t="shared" ref="N353:N354" si="354">IF(V352=0,"",V352)</f>
        <v/>
      </c>
      <c r="O353" t="s">
        <v>24</v>
      </c>
      <c r="Q353" s="6" t="s">
        <v>37</v>
      </c>
      <c r="R353" s="12">
        <f>INDEX(AK:AK,W350+1)</f>
        <v>0</v>
      </c>
      <c r="S353" s="18" t="s">
        <v>38</v>
      </c>
      <c r="T353" s="12">
        <f>INDEX(AL:AL,W350+1)</f>
        <v>0</v>
      </c>
      <c r="U353" s="12">
        <f>INDEX(AM:AM,W350+1)</f>
        <v>0</v>
      </c>
      <c r="V353" s="12">
        <f>INDEX(AN:AN,W350+1)</f>
        <v>0</v>
      </c>
      <c r="W353" s="10"/>
      <c r="X353" s="12" t="str">
        <f>INDEX(AU:AU,W350+1)</f>
        <v/>
      </c>
      <c r="Y353" s="12" t="str">
        <f>INDEX(AV:AV,W350+1)</f>
        <v/>
      </c>
      <c r="Z353" s="12" t="str">
        <f>INDEX(AW:AW,W350+1)</f>
        <v/>
      </c>
      <c r="AA353" s="12">
        <f>INDEX(AX:AX,W350+1)</f>
        <v>0</v>
      </c>
      <c r="BA353" s="31" t="s">
        <v>165</v>
      </c>
    </row>
    <row r="354" spans="1:53" x14ac:dyDescent="0.15">
      <c r="A354" t="str">
        <f>CONCATENATE(C354,D354,E354,F354,G354,H354,I354,J354,K354,L354,M354,N354,O354,P354)</f>
        <v>|種別||サブタイプ||||</v>
      </c>
      <c r="B354" t="s">
        <v>165</v>
      </c>
      <c r="C354" t="s">
        <v>24</v>
      </c>
      <c r="D354" s="1" t="s">
        <v>9</v>
      </c>
      <c r="E354" t="s">
        <v>24</v>
      </c>
      <c r="F354" t="str">
        <f t="shared" si="352"/>
        <v/>
      </c>
      <c r="G354" t="s">
        <v>24</v>
      </c>
      <c r="H354" s="1" t="s">
        <v>11</v>
      </c>
      <c r="I354" t="s">
        <v>24</v>
      </c>
      <c r="J354" t="str">
        <f t="shared" si="353"/>
        <v/>
      </c>
      <c r="K354" t="s">
        <v>24</v>
      </c>
      <c r="L354" t="str">
        <f t="shared" ref="L354" si="355">IF(U353=0,"",U353)</f>
        <v/>
      </c>
      <c r="M354" t="s">
        <v>24</v>
      </c>
      <c r="N354" t="str">
        <f t="shared" si="354"/>
        <v/>
      </c>
      <c r="O354" t="s">
        <v>24</v>
      </c>
      <c r="Q354" s="6" t="s">
        <v>39</v>
      </c>
      <c r="R354" s="12" t="str">
        <f>INDEX(AY:AY,W350+1)</f>
        <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
      </c>
      <c r="O355" t="s">
        <v>24</v>
      </c>
      <c r="Q355" s="4" t="s">
        <v>40</v>
      </c>
      <c r="R355" s="12" t="str">
        <f>INDEX(AZ:AZ,W350+1)</f>
        <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
      </c>
      <c r="O356" t="s">
        <v>24</v>
      </c>
      <c r="Q356" s="6" t="s">
        <v>41</v>
      </c>
      <c r="R356" s="12">
        <f>IF(INDEX(AS:AS,W350+1)="",0,INDEX(AS:AS,W350+1)&amp;"/"&amp;INDEX(AT:AT,W350+1))</f>
        <v>0</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|PT|&gt;||シールド数|&gt;||</v>
      </c>
      <c r="B357" t="s">
        <v>165</v>
      </c>
      <c r="C357" t="s">
        <v>24</v>
      </c>
      <c r="D357" t="s">
        <v>13</v>
      </c>
      <c r="E357" t="s">
        <v>24</v>
      </c>
      <c r="F357" t="s">
        <v>4</v>
      </c>
      <c r="G357" t="s">
        <v>24</v>
      </c>
      <c r="H357" t="str">
        <f t="shared" ref="H357" si="358">IF(R356=0,"",R356)</f>
        <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*0/0</v>
      </c>
      <c r="B366" t="s">
        <v>165</v>
      </c>
      <c r="C366" t="str">
        <f t="shared" ref="C366" si="361">"*"&amp;R366&amp;"/"&amp;T366</f>
        <v>*0/0</v>
      </c>
      <c r="Q366" s="6" t="s">
        <v>34</v>
      </c>
      <c r="R366" s="12">
        <f>INDEX(AI:AI,W365+1)</f>
        <v>0</v>
      </c>
      <c r="S366" s="16" t="s">
        <v>35</v>
      </c>
      <c r="T366" s="12">
        <f>INDEX(AJ:AJ,W365+1)</f>
        <v>0</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f>INDEX(AF:AF,W365+1)</f>
        <v>0</v>
      </c>
      <c r="S367" s="18" t="s">
        <v>46</v>
      </c>
      <c r="T367" s="12">
        <f>INDEX(AG:AG,W365+1)</f>
        <v>0</v>
      </c>
      <c r="U367" s="18" t="s">
        <v>36</v>
      </c>
      <c r="V367" s="12">
        <f>INDEX(AH:AH,W365+1)</f>
        <v>0</v>
      </c>
      <c r="W367" s="10"/>
      <c r="X367" s="12">
        <f>INDEX(AO:AO,W365+1)</f>
        <v>0</v>
      </c>
      <c r="Y367" s="5"/>
      <c r="Z367" s="5"/>
      <c r="AA367" s="30"/>
      <c r="BA367" s="31" t="s">
        <v>165</v>
      </c>
    </row>
    <row r="368" spans="1:53" x14ac:dyDescent="0.15">
      <c r="A368" t="str">
        <f>CONCATENATE(C368,D368,E368,F368,G368,H368,I368,J368,K368,L368,M368,N368,O368,P368)</f>
        <v>|色||レアリティ||マナコスト||</v>
      </c>
      <c r="B368" t="s">
        <v>165</v>
      </c>
      <c r="C368" t="s">
        <v>24</v>
      </c>
      <c r="D368" s="1" t="s">
        <v>5</v>
      </c>
      <c r="E368" t="s">
        <v>24</v>
      </c>
      <c r="F368" t="str">
        <f t="shared" ref="F368:F369" si="368">IF(R367=0,"",R367)</f>
        <v/>
      </c>
      <c r="G368" t="s">
        <v>24</v>
      </c>
      <c r="H368" s="1" t="s">
        <v>6</v>
      </c>
      <c r="I368" t="s">
        <v>24</v>
      </c>
      <c r="J368" t="str">
        <f t="shared" ref="J368:J369" si="369">IF(T367=0,"",T367)</f>
        <v/>
      </c>
      <c r="K368" t="s">
        <v>24</v>
      </c>
      <c r="L368" s="1" t="s">
        <v>8</v>
      </c>
      <c r="M368" t="s">
        <v>24</v>
      </c>
      <c r="N368" t="str">
        <f t="shared" ref="N368:N369" si="370">IF(V367=0,"",V367)</f>
        <v/>
      </c>
      <c r="O368" t="s">
        <v>24</v>
      </c>
      <c r="Q368" s="6" t="s">
        <v>37</v>
      </c>
      <c r="R368" s="12">
        <f>INDEX(AK:AK,W365+1)</f>
        <v>0</v>
      </c>
      <c r="S368" s="18" t="s">
        <v>38</v>
      </c>
      <c r="T368" s="12">
        <f>INDEX(AL:AL,W365+1)</f>
        <v>0</v>
      </c>
      <c r="U368" s="12">
        <f>INDEX(AM:AM,W365+1)</f>
        <v>0</v>
      </c>
      <c r="V368" s="12">
        <f>INDEX(AN:AN,W365+1)</f>
        <v>0</v>
      </c>
      <c r="W368" s="10"/>
      <c r="X368" s="12" t="str">
        <f>INDEX(AU:AU,W365+1)</f>
        <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|種別||サブタイプ||||</v>
      </c>
      <c r="B369" t="s">
        <v>165</v>
      </c>
      <c r="C369" t="s">
        <v>24</v>
      </c>
      <c r="D369" s="1" t="s">
        <v>9</v>
      </c>
      <c r="E369" t="s">
        <v>24</v>
      </c>
      <c r="F369" t="str">
        <f t="shared" si="368"/>
        <v/>
      </c>
      <c r="G369" t="s">
        <v>24</v>
      </c>
      <c r="H369" s="1" t="s">
        <v>11</v>
      </c>
      <c r="I369" t="s">
        <v>24</v>
      </c>
      <c r="J369" t="str">
        <f t="shared" si="369"/>
        <v/>
      </c>
      <c r="K369" t="s">
        <v>24</v>
      </c>
      <c r="L369" t="str">
        <f t="shared" ref="L369" si="371">IF(U368=0,"",U368)</f>
        <v/>
      </c>
      <c r="M369" t="s">
        <v>24</v>
      </c>
      <c r="N369" t="str">
        <f t="shared" si="370"/>
        <v/>
      </c>
      <c r="O369" t="s">
        <v>24</v>
      </c>
      <c r="Q369" s="6" t="s">
        <v>39</v>
      </c>
      <c r="R369" s="12" t="str">
        <f>INDEX(AY:AY,W365+1)</f>
        <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
      </c>
      <c r="O370" t="s">
        <v>24</v>
      </c>
      <c r="Q370" s="4" t="s">
        <v>40</v>
      </c>
      <c r="R370" s="12" t="str">
        <f>INDEX(AZ:AZ,W365+1)</f>
        <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v>
      </c>
      <c r="B372" t="s">
        <v>165</v>
      </c>
      <c r="C372" t="s">
        <v>24</v>
      </c>
      <c r="D372" t="s">
        <v>13</v>
      </c>
      <c r="E372" t="s">
        <v>24</v>
      </c>
      <c r="F372" t="s">
        <v>4</v>
      </c>
      <c r="G372" t="s">
        <v>24</v>
      </c>
      <c r="H372" t="str">
        <f t="shared" ref="H372" si="374">IF(R371=0,"",R371)</f>
        <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*0/0</v>
      </c>
      <c r="B381" t="s">
        <v>165</v>
      </c>
      <c r="C381" t="str">
        <f t="shared" ref="C381" si="377">"*"&amp;R381&amp;"/"&amp;T381</f>
        <v>*0/0</v>
      </c>
      <c r="Q381" s="6" t="s">
        <v>34</v>
      </c>
      <c r="R381" s="12">
        <f>INDEX(AI:AI,W380+1)</f>
        <v>0</v>
      </c>
      <c r="S381" s="16" t="s">
        <v>35</v>
      </c>
      <c r="T381" s="12">
        <f>INDEX(AJ:AJ,W380+1)</f>
        <v>0</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f>INDEX(AF:AF,W380+1)</f>
        <v>0</v>
      </c>
      <c r="S382" s="18" t="s">
        <v>46</v>
      </c>
      <c r="T382" s="12">
        <f>INDEX(AG:AG,W380+1)</f>
        <v>0</v>
      </c>
      <c r="U382" s="18" t="s">
        <v>36</v>
      </c>
      <c r="V382" s="12">
        <f>INDEX(AH:AH,W380+1)</f>
        <v>0</v>
      </c>
      <c r="W382" s="10"/>
      <c r="X382" s="12">
        <f>INDEX(AO:AO,W380+1)</f>
        <v>0</v>
      </c>
      <c r="Y382" s="5"/>
      <c r="Z382" s="5"/>
      <c r="AA382" s="30"/>
      <c r="AC382" s="5"/>
      <c r="AD382" s="5"/>
      <c r="BA382" s="31" t="s">
        <v>165</v>
      </c>
    </row>
    <row r="383" spans="1:53" x14ac:dyDescent="0.15">
      <c r="A383" t="str">
        <f>CONCATENATE(C383,D383,E383,F383,G383,H383,I383,J383,K383,L383,M383,N383,O383,P383)</f>
        <v>|色||レアリティ||マナコスト||</v>
      </c>
      <c r="B383" t="s">
        <v>165</v>
      </c>
      <c r="C383" t="s">
        <v>24</v>
      </c>
      <c r="D383" s="1" t="s">
        <v>5</v>
      </c>
      <c r="E383" t="s">
        <v>24</v>
      </c>
      <c r="F383" t="str">
        <f t="shared" ref="F383:F384" si="384">IF(R382=0,"",R382)</f>
        <v/>
      </c>
      <c r="G383" t="s">
        <v>24</v>
      </c>
      <c r="H383" s="1" t="s">
        <v>6</v>
      </c>
      <c r="I383" t="s">
        <v>24</v>
      </c>
      <c r="J383" t="str">
        <f t="shared" ref="J383:J384" si="385">IF(T382=0,"",T382)</f>
        <v/>
      </c>
      <c r="K383" t="s">
        <v>24</v>
      </c>
      <c r="L383" s="1" t="s">
        <v>8</v>
      </c>
      <c r="M383" t="s">
        <v>24</v>
      </c>
      <c r="N383" t="str">
        <f t="shared" ref="N383:N384" si="386">IF(V382=0,"",V382)</f>
        <v/>
      </c>
      <c r="O383" t="s">
        <v>24</v>
      </c>
      <c r="Q383" s="6" t="s">
        <v>37</v>
      </c>
      <c r="R383" s="12">
        <f>INDEX(AK:AK,W380+1)</f>
        <v>0</v>
      </c>
      <c r="S383" s="18" t="s">
        <v>38</v>
      </c>
      <c r="T383" s="12">
        <f>INDEX(AL:AL,W380+1)</f>
        <v>0</v>
      </c>
      <c r="U383" s="12">
        <f>INDEX(AM:AM,W380+1)</f>
        <v>0</v>
      </c>
      <c r="V383" s="12">
        <f>INDEX(AN:AN,W380+1)</f>
        <v>0</v>
      </c>
      <c r="W383" s="10"/>
      <c r="X383" s="12" t="str">
        <f>INDEX(AU:AU,W380+1)</f>
        <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|種別||サブタイプ||||</v>
      </c>
      <c r="B384" t="s">
        <v>165</v>
      </c>
      <c r="C384" t="s">
        <v>24</v>
      </c>
      <c r="D384" s="1" t="s">
        <v>9</v>
      </c>
      <c r="E384" t="s">
        <v>24</v>
      </c>
      <c r="F384" t="str">
        <f t="shared" si="384"/>
        <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
      </c>
      <c r="O385" t="s">
        <v>24</v>
      </c>
      <c r="Q385" s="4" t="s">
        <v>40</v>
      </c>
      <c r="R385" s="12" t="str">
        <f>INDEX(AZ:AZ,W380+1)</f>
        <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0">IF(R386=0,"",R386)</f>
        <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*0/0</v>
      </c>
      <c r="B396" t="s">
        <v>165</v>
      </c>
      <c r="C396" t="str">
        <f t="shared" ref="C396" si="393">"*"&amp;R396&amp;"/"&amp;T396</f>
        <v>*0/0</v>
      </c>
      <c r="Q396" s="6" t="s">
        <v>34</v>
      </c>
      <c r="R396" s="12">
        <f>INDEX(AI:AI,W395+1)</f>
        <v>0</v>
      </c>
      <c r="S396" s="16" t="s">
        <v>35</v>
      </c>
      <c r="T396" s="12">
        <f>INDEX(AJ:AJ,W395+1)</f>
        <v>0</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f>INDEX(AF:AF,W395+1)</f>
        <v>0</v>
      </c>
      <c r="S397" s="18" t="s">
        <v>46</v>
      </c>
      <c r="T397" s="12">
        <f>INDEX(AG:AG,W395+1)</f>
        <v>0</v>
      </c>
      <c r="U397" s="18" t="s">
        <v>36</v>
      </c>
      <c r="V397" s="12">
        <f>INDEX(AH:AH,W395+1)</f>
        <v>0</v>
      </c>
      <c r="W397" s="10"/>
      <c r="X397" s="12">
        <f>INDEX(AO:AO,W395+1)</f>
        <v>0</v>
      </c>
      <c r="Y397" s="5"/>
      <c r="Z397" s="5"/>
      <c r="AA397" s="30"/>
      <c r="AC397" s="16"/>
      <c r="AD397" s="16"/>
      <c r="BA397" s="31" t="s">
        <v>165</v>
      </c>
    </row>
    <row r="398" spans="1:53" x14ac:dyDescent="0.15">
      <c r="A398" t="str">
        <f>CONCATENATE(C398,D398,E398,F398,G398,H398,I398,J398,K398,L398,M398,N398,O398,P398)</f>
        <v>|色||レアリティ||マナコスト||</v>
      </c>
      <c r="B398" t="s">
        <v>165</v>
      </c>
      <c r="C398" t="s">
        <v>24</v>
      </c>
      <c r="D398" s="1" t="s">
        <v>5</v>
      </c>
      <c r="E398" t="s">
        <v>24</v>
      </c>
      <c r="F398" t="str">
        <f t="shared" ref="F398:F399" si="400">IF(R397=0,"",R397)</f>
        <v/>
      </c>
      <c r="G398" t="s">
        <v>24</v>
      </c>
      <c r="H398" s="1" t="s">
        <v>6</v>
      </c>
      <c r="I398" t="s">
        <v>24</v>
      </c>
      <c r="J398" t="str">
        <f t="shared" ref="J398:J399" si="401">IF(T397=0,"",T397)</f>
        <v/>
      </c>
      <c r="K398" t="s">
        <v>24</v>
      </c>
      <c r="L398" s="1" t="s">
        <v>8</v>
      </c>
      <c r="M398" t="s">
        <v>24</v>
      </c>
      <c r="N398" t="str">
        <f t="shared" ref="N398:N399" si="402">IF(V397=0,"",V397)</f>
        <v/>
      </c>
      <c r="O398" t="s">
        <v>24</v>
      </c>
      <c r="Q398" s="6" t="s">
        <v>37</v>
      </c>
      <c r="R398" s="12">
        <f>INDEX(AK:AK,W395+1)</f>
        <v>0</v>
      </c>
      <c r="S398" s="18" t="s">
        <v>38</v>
      </c>
      <c r="T398" s="12">
        <f>INDEX(AL:AL,W395+1)</f>
        <v>0</v>
      </c>
      <c r="U398" s="12">
        <f>INDEX(AM:AM,W395+1)</f>
        <v>0</v>
      </c>
      <c r="V398" s="12">
        <f>INDEX(AN:AN,W395+1)</f>
        <v>0</v>
      </c>
      <c r="W398" s="10"/>
      <c r="X398" s="12" t="str">
        <f>INDEX(AU:AU,W395+1)</f>
        <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|種別||サブタイプ||||</v>
      </c>
      <c r="B399" t="s">
        <v>165</v>
      </c>
      <c r="C399" t="s">
        <v>24</v>
      </c>
      <c r="D399" s="1" t="s">
        <v>9</v>
      </c>
      <c r="E399" t="s">
        <v>24</v>
      </c>
      <c r="F399" t="str">
        <f t="shared" si="400"/>
        <v/>
      </c>
      <c r="G399" t="s">
        <v>24</v>
      </c>
      <c r="H399" s="1" t="s">
        <v>11</v>
      </c>
      <c r="I399" t="s">
        <v>24</v>
      </c>
      <c r="J399" t="str">
        <f t="shared" si="401"/>
        <v/>
      </c>
      <c r="K399" t="s">
        <v>24</v>
      </c>
      <c r="L399" t="str">
        <f t="shared" ref="L399" si="403">IF(U398=0,"",U398)</f>
        <v/>
      </c>
      <c r="M399" t="s">
        <v>24</v>
      </c>
      <c r="N399" t="str">
        <f t="shared" si="402"/>
        <v/>
      </c>
      <c r="O399" t="s">
        <v>24</v>
      </c>
      <c r="Q399" s="6" t="s">
        <v>39</v>
      </c>
      <c r="R399" s="12" t="str">
        <f>INDEX(AY:AY,W395+1)</f>
        <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
      </c>
      <c r="O400" t="s">
        <v>24</v>
      </c>
      <c r="Q400" s="4" t="s">
        <v>40</v>
      </c>
      <c r="R400" s="12" t="str">
        <f>INDEX(AZ:AZ,W395+1)</f>
        <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
      </c>
      <c r="O401" t="s">
        <v>24</v>
      </c>
      <c r="Q401" s="6" t="s">
        <v>41</v>
      </c>
      <c r="R401" s="12">
        <f>IF(INDEX(AS:AS,W395+1)="",0,INDEX(AS:AS,W395+1)&amp;"/"&amp;INDEX(AT:AT,W395+1))</f>
        <v>0</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|PT|&gt;||シールド数|&gt;||</v>
      </c>
      <c r="B402" t="s">
        <v>165</v>
      </c>
      <c r="C402" t="s">
        <v>24</v>
      </c>
      <c r="D402" t="s">
        <v>13</v>
      </c>
      <c r="E402" t="s">
        <v>24</v>
      </c>
      <c r="F402" t="s">
        <v>4</v>
      </c>
      <c r="G402" t="s">
        <v>24</v>
      </c>
      <c r="H402" t="str">
        <f t="shared" ref="H402" si="406">IF(R401=0,"",R401)</f>
        <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*0/0</v>
      </c>
      <c r="B411" t="s">
        <v>165</v>
      </c>
      <c r="C411" t="str">
        <f t="shared" ref="C411" si="409">"*"&amp;R411&amp;"/"&amp;T411</f>
        <v>*0/0</v>
      </c>
      <c r="Q411" s="6" t="s">
        <v>34</v>
      </c>
      <c r="R411" s="12">
        <f>INDEX(AI:AI,W410+1)</f>
        <v>0</v>
      </c>
      <c r="S411" s="16" t="s">
        <v>35</v>
      </c>
      <c r="T411" s="12">
        <f>INDEX(AJ:AJ,W410+1)</f>
        <v>0</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f>INDEX(AF:AF,W410+1)</f>
        <v>0</v>
      </c>
      <c r="S412" s="18" t="s">
        <v>46</v>
      </c>
      <c r="T412" s="12">
        <f>INDEX(AG:AG,W410+1)</f>
        <v>0</v>
      </c>
      <c r="U412" s="18" t="s">
        <v>36</v>
      </c>
      <c r="V412" s="12">
        <f>INDEX(AH:AH,W410+1)</f>
        <v>0</v>
      </c>
      <c r="W412" s="10"/>
      <c r="X412" s="12">
        <f>INDEX(AO:AO,W410+1)</f>
        <v>0</v>
      </c>
      <c r="Y412" s="5"/>
      <c r="Z412" s="5"/>
      <c r="AA412" s="30"/>
      <c r="AC412" s="5"/>
      <c r="AD412" s="5"/>
      <c r="BA412" s="31" t="s">
        <v>165</v>
      </c>
    </row>
    <row r="413" spans="1:53" x14ac:dyDescent="0.15">
      <c r="A413" t="str">
        <f>CONCATENATE(C413,D413,E413,F413,G413,H413,I413,J413,K413,L413,M413,N413,O413,P413)</f>
        <v>|色||レアリティ||マナコスト||</v>
      </c>
      <c r="B413" t="s">
        <v>165</v>
      </c>
      <c r="C413" t="s">
        <v>24</v>
      </c>
      <c r="D413" s="1" t="s">
        <v>5</v>
      </c>
      <c r="E413" t="s">
        <v>24</v>
      </c>
      <c r="F413" t="str">
        <f t="shared" ref="F413:F414" si="416">IF(R412=0,"",R412)</f>
        <v/>
      </c>
      <c r="G413" t="s">
        <v>24</v>
      </c>
      <c r="H413" s="1" t="s">
        <v>6</v>
      </c>
      <c r="I413" t="s">
        <v>24</v>
      </c>
      <c r="J413" t="str">
        <f t="shared" ref="J413:J414" si="417">IF(T412=0,"",T412)</f>
        <v/>
      </c>
      <c r="K413" t="s">
        <v>24</v>
      </c>
      <c r="L413" s="1" t="s">
        <v>8</v>
      </c>
      <c r="M413" t="s">
        <v>24</v>
      </c>
      <c r="N413" t="str">
        <f t="shared" ref="N413:N414" si="418">IF(V412=0,"",V412)</f>
        <v/>
      </c>
      <c r="O413" t="s">
        <v>24</v>
      </c>
      <c r="Q413" s="6" t="s">
        <v>37</v>
      </c>
      <c r="R413" s="12">
        <f>INDEX(AK:AK,W410+1)</f>
        <v>0</v>
      </c>
      <c r="S413" s="18" t="s">
        <v>38</v>
      </c>
      <c r="T413" s="12">
        <f>INDEX(AL:AL,W410+1)</f>
        <v>0</v>
      </c>
      <c r="U413" s="12">
        <f>INDEX(AM:AM,W410+1)</f>
        <v>0</v>
      </c>
      <c r="V413" s="12">
        <f>INDEX(AN:AN,W410+1)</f>
        <v>0</v>
      </c>
      <c r="W413" s="10"/>
      <c r="X413" s="12" t="str">
        <f>INDEX(AU:AU,W410+1)</f>
        <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|種別||サブタイプ||||</v>
      </c>
      <c r="B414" t="s">
        <v>165</v>
      </c>
      <c r="C414" t="s">
        <v>24</v>
      </c>
      <c r="D414" s="1" t="s">
        <v>9</v>
      </c>
      <c r="E414" t="s">
        <v>24</v>
      </c>
      <c r="F414" t="str">
        <f t="shared" si="416"/>
        <v/>
      </c>
      <c r="G414" t="s">
        <v>24</v>
      </c>
      <c r="H414" s="1" t="s">
        <v>11</v>
      </c>
      <c r="I414" t="s">
        <v>24</v>
      </c>
      <c r="J414" t="str">
        <f t="shared" si="417"/>
        <v/>
      </c>
      <c r="K414" t="s">
        <v>24</v>
      </c>
      <c r="L414" t="str">
        <f t="shared" ref="L414" si="419">IF(U413=0,"",U413)</f>
        <v/>
      </c>
      <c r="M414" t="s">
        <v>24</v>
      </c>
      <c r="N414" t="str">
        <f t="shared" si="418"/>
        <v/>
      </c>
      <c r="O414" t="s">
        <v>24</v>
      </c>
      <c r="Q414" s="6" t="s">
        <v>39</v>
      </c>
      <c r="R414" s="12" t="str">
        <f>INDEX(AY:AY,W410+1)</f>
        <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
      </c>
      <c r="O415" t="s">
        <v>24</v>
      </c>
      <c r="Q415" s="4" t="s">
        <v>40</v>
      </c>
      <c r="R415" s="12" t="str">
        <f>INDEX(AZ:AZ,W410+1)</f>
        <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
      </c>
      <c r="O416" t="s">
        <v>24</v>
      </c>
      <c r="Q416" s="6" t="s">
        <v>41</v>
      </c>
      <c r="R416" s="12">
        <f>IF(INDEX(AS:AS,W410+1)="",0,INDEX(AS:AS,W410+1)&amp;"/"&amp;INDEX(AT:AT,W410+1))</f>
        <v>0</v>
      </c>
      <c r="S416" s="16"/>
      <c r="T416" s="16"/>
      <c r="U416" s="16"/>
      <c r="V416" s="17"/>
      <c r="W416" s="10"/>
      <c r="X416" s="6"/>
      <c r="Y416" s="5"/>
      <c r="Z416" s="5"/>
      <c r="AA416" s="30"/>
      <c r="BA416" s="31" t="s">
        <v>165</v>
      </c>
    </row>
    <row r="417" spans="1:53" x14ac:dyDescent="0.15">
      <c r="A417" t="str">
        <f>CONCATENATE(C417,D417,E417,F417,G417,H417,I417,J417,K417,L417,M417,N417,O417,P417)</f>
        <v>|PT|&gt;||シールド数|&gt;||</v>
      </c>
      <c r="B417" t="s">
        <v>165</v>
      </c>
      <c r="C417" t="s">
        <v>24</v>
      </c>
      <c r="D417" t="s">
        <v>13</v>
      </c>
      <c r="E417" t="s">
        <v>24</v>
      </c>
      <c r="F417" t="s">
        <v>4</v>
      </c>
      <c r="G417" t="s">
        <v>24</v>
      </c>
      <c r="H417" t="str">
        <f t="shared" ref="H417" si="422">IF(R416=0,"",R416)</f>
        <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*0/0</v>
      </c>
      <c r="B426" t="s">
        <v>165</v>
      </c>
      <c r="C426" t="str">
        <f t="shared" ref="C426" si="425">"*"&amp;R426&amp;"/"&amp;T426</f>
        <v>*0/0</v>
      </c>
      <c r="Q426" s="6" t="s">
        <v>34</v>
      </c>
      <c r="R426" s="12">
        <f>INDEX(AI:AI,W425+1)</f>
        <v>0</v>
      </c>
      <c r="S426" s="16" t="s">
        <v>35</v>
      </c>
      <c r="T426" s="12">
        <f>INDEX(AJ:AJ,W425+1)</f>
        <v>0</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f>INDEX(AF:AF,W425+1)</f>
        <v>0</v>
      </c>
      <c r="S427" s="18" t="s">
        <v>46</v>
      </c>
      <c r="T427" s="12">
        <f>INDEX(AG:AG,W425+1)</f>
        <v>0</v>
      </c>
      <c r="U427" s="18" t="s">
        <v>36</v>
      </c>
      <c r="V427" s="12">
        <f>INDEX(AH:AH,W425+1)</f>
        <v>0</v>
      </c>
      <c r="W427" s="10"/>
      <c r="X427" s="12">
        <f>INDEX(AO:AO,W425+1)</f>
        <v>0</v>
      </c>
      <c r="Y427" s="5"/>
      <c r="Z427" s="5"/>
      <c r="AA427" s="30"/>
      <c r="AC427" s="5"/>
      <c r="AD427" s="5"/>
      <c r="BA427" s="31" t="s">
        <v>165</v>
      </c>
    </row>
    <row r="428" spans="1:53" x14ac:dyDescent="0.15">
      <c r="A428" t="str">
        <f>CONCATENATE(C428,D428,E428,F428,G428,H428,I428,J428,K428,L428,M428,N428,O428,P428)</f>
        <v>|色||レアリティ||マナコスト||</v>
      </c>
      <c r="B428" t="s">
        <v>165</v>
      </c>
      <c r="C428" t="s">
        <v>24</v>
      </c>
      <c r="D428" s="1" t="s">
        <v>5</v>
      </c>
      <c r="E428" t="s">
        <v>24</v>
      </c>
      <c r="F428" t="str">
        <f t="shared" ref="F428:F429" si="432">IF(R427=0,"",R427)</f>
        <v/>
      </c>
      <c r="G428" t="s">
        <v>24</v>
      </c>
      <c r="H428" s="1" t="s">
        <v>6</v>
      </c>
      <c r="I428" t="s">
        <v>24</v>
      </c>
      <c r="J428" t="str">
        <f t="shared" ref="J428:J429" si="433">IF(T427=0,"",T427)</f>
        <v/>
      </c>
      <c r="K428" t="s">
        <v>24</v>
      </c>
      <c r="L428" s="1" t="s">
        <v>8</v>
      </c>
      <c r="M428" t="s">
        <v>24</v>
      </c>
      <c r="N428" t="str">
        <f t="shared" ref="N428:N429" si="434">IF(V427=0,"",V427)</f>
        <v/>
      </c>
      <c r="O428" t="s">
        <v>24</v>
      </c>
      <c r="Q428" s="6" t="s">
        <v>37</v>
      </c>
      <c r="R428" s="12">
        <f>INDEX(AK:AK,W425+1)</f>
        <v>0</v>
      </c>
      <c r="S428" s="18" t="s">
        <v>38</v>
      </c>
      <c r="T428" s="12">
        <f>INDEX(AL:AL,W425+1)</f>
        <v>0</v>
      </c>
      <c r="U428" s="12">
        <f>INDEX(AM:AM,W425+1)</f>
        <v>0</v>
      </c>
      <c r="V428" s="12">
        <f>INDEX(AN:AN,W425+1)</f>
        <v>0</v>
      </c>
      <c r="W428" s="10"/>
      <c r="X428" s="12" t="str">
        <f>INDEX(AU:AU,W425+1)</f>
        <v/>
      </c>
      <c r="Y428" s="12" t="str">
        <f>INDEX(AV:AV,W425+1)</f>
        <v/>
      </c>
      <c r="Z428" s="12" t="str">
        <f>INDEX(AW:AW,W425+1)</f>
        <v/>
      </c>
      <c r="AA428" s="12">
        <f>INDEX(AX:AX,W425+1)</f>
        <v>0</v>
      </c>
      <c r="BA428" s="31" t="s">
        <v>165</v>
      </c>
    </row>
    <row r="429" spans="1:53" x14ac:dyDescent="0.15">
      <c r="A429" t="str">
        <f>CONCATENATE(C429,D429,E429,F429,G429,H429,I429,J429,K429,L429,M429,N429,O429,P429)</f>
        <v>|種別||サブタイプ||||</v>
      </c>
      <c r="B429" t="s">
        <v>165</v>
      </c>
      <c r="C429" t="s">
        <v>24</v>
      </c>
      <c r="D429" s="1" t="s">
        <v>9</v>
      </c>
      <c r="E429" t="s">
        <v>24</v>
      </c>
      <c r="F429" t="str">
        <f t="shared" si="432"/>
        <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
      </c>
      <c r="O430" t="s">
        <v>24</v>
      </c>
      <c r="Q430" s="4" t="s">
        <v>40</v>
      </c>
      <c r="R430" s="12" t="str">
        <f>INDEX(AZ:AZ,W425+1)</f>
        <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v>
      </c>
      <c r="B432" t="s">
        <v>165</v>
      </c>
      <c r="C432" t="s">
        <v>24</v>
      </c>
      <c r="D432" t="s">
        <v>13</v>
      </c>
      <c r="E432" t="s">
        <v>24</v>
      </c>
      <c r="F432" t="s">
        <v>4</v>
      </c>
      <c r="G432" t="s">
        <v>24</v>
      </c>
      <c r="H432" t="str">
        <f t="shared" ref="H432" si="438">IF(R431=0,"",R431)</f>
        <v/>
      </c>
      <c r="I432" t="s">
        <v>24</v>
      </c>
      <c r="J432" t="s">
        <v>14</v>
      </c>
      <c r="K432" t="s">
        <v>24</v>
      </c>
      <c r="L432" t="s">
        <v>4</v>
      </c>
      <c r="M432" t="s">
        <v>24</v>
      </c>
      <c r="N432" t="str">
        <f t="shared" ref="N432" si="439">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*0/0</v>
      </c>
      <c r="B441" t="s">
        <v>165</v>
      </c>
      <c r="C441" t="str">
        <f t="shared" ref="C441" si="441">"*"&amp;R441&amp;"/"&amp;T441</f>
        <v>*0/0</v>
      </c>
      <c r="Q441" s="6" t="s">
        <v>34</v>
      </c>
      <c r="R441" s="12">
        <f>INDEX(AI:AI,W440+1)</f>
        <v>0</v>
      </c>
      <c r="S441" s="16" t="s">
        <v>35</v>
      </c>
      <c r="T441" s="12">
        <f>INDEX(AJ:AJ,W440+1)</f>
        <v>0</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f>INDEX(AF:AF,W440+1)</f>
        <v>0</v>
      </c>
      <c r="S442" s="18" t="s">
        <v>46</v>
      </c>
      <c r="T442" s="12">
        <f>INDEX(AG:AG,W440+1)</f>
        <v>0</v>
      </c>
      <c r="U442" s="18" t="s">
        <v>36</v>
      </c>
      <c r="V442" s="12">
        <f>INDEX(AH:AH,W440+1)</f>
        <v>0</v>
      </c>
      <c r="W442" s="10"/>
      <c r="X442" s="12">
        <f>INDEX(AO:AO,W440+1)</f>
        <v>0</v>
      </c>
      <c r="Y442" s="5"/>
      <c r="Z442" s="5"/>
      <c r="AA442" s="30"/>
      <c r="BA442" s="31" t="s">
        <v>165</v>
      </c>
    </row>
    <row r="443" spans="1:53" x14ac:dyDescent="0.15">
      <c r="A443" t="str">
        <f>CONCATENATE(C443,D443,E443,F443,G443,H443,I443,J443,K443,L443,M443,N443,O443,P443)</f>
        <v>|色||レアリティ||マナコスト||</v>
      </c>
      <c r="B443" t="s">
        <v>165</v>
      </c>
      <c r="C443" t="s">
        <v>24</v>
      </c>
      <c r="D443" s="1" t="s">
        <v>5</v>
      </c>
      <c r="E443" t="s">
        <v>24</v>
      </c>
      <c r="F443" t="str">
        <f t="shared" ref="F443:F444" si="448">IF(R442=0,"",R442)</f>
        <v/>
      </c>
      <c r="G443" t="s">
        <v>24</v>
      </c>
      <c r="H443" s="1" t="s">
        <v>6</v>
      </c>
      <c r="I443" t="s">
        <v>24</v>
      </c>
      <c r="J443" t="str">
        <f t="shared" ref="J443:J444" si="449">IF(T442=0,"",T442)</f>
        <v/>
      </c>
      <c r="K443" t="s">
        <v>24</v>
      </c>
      <c r="L443" s="1" t="s">
        <v>8</v>
      </c>
      <c r="M443" t="s">
        <v>24</v>
      </c>
      <c r="N443" t="str">
        <f t="shared" ref="N443:N444" si="450">IF(V442=0,"",V442)</f>
        <v/>
      </c>
      <c r="O443" t="s">
        <v>24</v>
      </c>
      <c r="Q443" s="6" t="s">
        <v>37</v>
      </c>
      <c r="R443" s="12">
        <f>INDEX(AK:AK,W440+1)</f>
        <v>0</v>
      </c>
      <c r="S443" s="18" t="s">
        <v>38</v>
      </c>
      <c r="T443" s="12">
        <f>INDEX(AL:AL,W440+1)</f>
        <v>0</v>
      </c>
      <c r="U443" s="12">
        <f>INDEX(AM:AM,W440+1)</f>
        <v>0</v>
      </c>
      <c r="V443" s="12">
        <f>INDEX(AN:AN,W440+1)</f>
        <v>0</v>
      </c>
      <c r="W443" s="10"/>
      <c r="X443" s="12" t="str">
        <f>INDEX(AU:AU,W440+1)</f>
        <v/>
      </c>
      <c r="Y443" s="12" t="str">
        <f>INDEX(AV:AV,W440+1)</f>
        <v/>
      </c>
      <c r="Z443" s="12" t="str">
        <f>INDEX(AW:AW,W440+1)</f>
        <v/>
      </c>
      <c r="AA443" s="12">
        <f>INDEX(AX:AX,W440+1)</f>
        <v>0</v>
      </c>
      <c r="BA443" s="31" t="s">
        <v>165</v>
      </c>
    </row>
    <row r="444" spans="1:53" x14ac:dyDescent="0.15">
      <c r="A444" t="str">
        <f>CONCATENATE(C444,D444,E444,F444,G444,H444,I444,J444,K444,L444,M444,N444,O444,P444)</f>
        <v>|種別||サブタイプ||||</v>
      </c>
      <c r="B444" t="s">
        <v>165</v>
      </c>
      <c r="C444" t="s">
        <v>24</v>
      </c>
      <c r="D444" s="1" t="s">
        <v>9</v>
      </c>
      <c r="E444" t="s">
        <v>24</v>
      </c>
      <c r="F444" t="str">
        <f t="shared" si="448"/>
        <v/>
      </c>
      <c r="G444" t="s">
        <v>24</v>
      </c>
      <c r="H444" s="1" t="s">
        <v>11</v>
      </c>
      <c r="I444" t="s">
        <v>24</v>
      </c>
      <c r="J444" t="str">
        <f t="shared" si="449"/>
        <v/>
      </c>
      <c r="K444" t="s">
        <v>24</v>
      </c>
      <c r="L444" t="str">
        <f t="shared" ref="L444" si="451">IF(U443=0,"",U443)</f>
        <v/>
      </c>
      <c r="M444" t="s">
        <v>24</v>
      </c>
      <c r="N444" t="str">
        <f t="shared" si="450"/>
        <v/>
      </c>
      <c r="O444" t="s">
        <v>24</v>
      </c>
      <c r="Q444" s="6" t="s">
        <v>39</v>
      </c>
      <c r="R444" s="12" t="str">
        <f>INDEX(AY:AY,W440+1)</f>
        <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
      </c>
      <c r="O445" t="s">
        <v>24</v>
      </c>
      <c r="Q445" s="4" t="s">
        <v>40</v>
      </c>
      <c r="R445" s="12" t="str">
        <f>INDEX(AZ:AZ,W440+1)</f>
        <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v>
      </c>
      <c r="B447" t="s">
        <v>165</v>
      </c>
      <c r="C447" t="s">
        <v>24</v>
      </c>
      <c r="D447" t="s">
        <v>13</v>
      </c>
      <c r="E447" t="s">
        <v>24</v>
      </c>
      <c r="F447" t="s">
        <v>4</v>
      </c>
      <c r="G447" t="s">
        <v>24</v>
      </c>
      <c r="H447" t="str">
        <f t="shared" ref="H447" si="454">IF(R446=0,"",R446)</f>
        <v/>
      </c>
      <c r="I447" t="s">
        <v>24</v>
      </c>
      <c r="J447" t="s">
        <v>14</v>
      </c>
      <c r="K447" t="s">
        <v>24</v>
      </c>
      <c r="L447" t="s">
        <v>4</v>
      </c>
      <c r="M447" t="s">
        <v>24</v>
      </c>
      <c r="N447" t="str">
        <f t="shared" ref="N447" si="455">IF(R447=0,"",R447)</f>
        <v/>
      </c>
      <c r="O447" t="s">
        <v>24</v>
      </c>
      <c r="Q447" s="7" t="s">
        <v>43</v>
      </c>
      <c r="R447" s="12">
        <f>INDEX(AR:AR,W440+1)</f>
        <v>0</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57">"*"&amp;R456&amp;"/"&amp;T456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f>INDEX(AF:AF,W455+1)</f>
        <v>0</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|色||レアリティ||マナコスト||</v>
      </c>
      <c r="B458" t="s">
        <v>165</v>
      </c>
      <c r="C458" t="s">
        <v>24</v>
      </c>
      <c r="D458" s="1" t="s">
        <v>5</v>
      </c>
      <c r="E458" t="s">
        <v>24</v>
      </c>
      <c r="F458" t="str">
        <f t="shared" ref="F458:F459" si="464">IF(R457=0,"",R457)</f>
        <v/>
      </c>
      <c r="G458" t="s">
        <v>24</v>
      </c>
      <c r="H458" s="1" t="s">
        <v>6</v>
      </c>
      <c r="I458" t="s">
        <v>24</v>
      </c>
      <c r="J458" t="str">
        <f t="shared" ref="J458:J459" si="465">IF(T457=0,"",T457)</f>
        <v/>
      </c>
      <c r="K458" t="s">
        <v>24</v>
      </c>
      <c r="L458" s="1" t="s">
        <v>8</v>
      </c>
      <c r="M458" t="s">
        <v>24</v>
      </c>
      <c r="N458" t="str">
        <f t="shared" ref="N458:N459" si="466">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4"/>
        <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G2:AG51">
      <formula1>$Q$4:$T$4</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BE754"/>
  <sheetViews>
    <sheetView zoomScale="85" zoomScaleNormal="85" workbookViewId="0">
      <selection activeCell="A6" sqref="A6:A364"/>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1186</v>
      </c>
      <c r="AG2" s="8" t="s">
        <v>7</v>
      </c>
      <c r="AH2" s="8">
        <v>31</v>
      </c>
      <c r="AI2" s="8" t="s">
        <v>1187</v>
      </c>
      <c r="AJ2" s="8" t="s">
        <v>732</v>
      </c>
      <c r="AK2" s="8" t="s">
        <v>10</v>
      </c>
      <c r="AL2" s="8" t="s">
        <v>1188</v>
      </c>
      <c r="AM2" s="8"/>
      <c r="AN2" s="8"/>
      <c r="AO2" s="8" t="s">
        <v>797</v>
      </c>
      <c r="AP2" s="8" t="s">
        <v>1189</v>
      </c>
      <c r="AQ2" s="8"/>
      <c r="AR2" s="8"/>
      <c r="AS2" s="8">
        <v>4</v>
      </c>
      <c r="AT2" s="8">
        <v>6</v>
      </c>
      <c r="AU2" s="8" t="str">
        <f>LEFT(AO2,2)</f>
        <v>警戒</v>
      </c>
      <c r="AV2" s="8" t="str">
        <f>IF(ISERROR(FIND(" ",AO2)),"",MID(AO2,FIND(" ",AO2)+1,2))</f>
        <v xml:space="preserve"> </v>
      </c>
      <c r="AW2" s="8" t="str">
        <f>IF(LEN(AV2)&gt;1,IF(ISERROR(FIND(" ",AO2,FIND(" ",AO2)+1)),"",MID(AO2,FIND(" ",AO2)+4,2)),"")</f>
        <v/>
      </c>
      <c r="AX2" s="8"/>
      <c r="AY2" s="8" t="str">
        <f>IF(AO2="","",AO2&amp;IF(AP2="","","&amp;br;"&amp;AP2)&amp;IF(AQ2="","","&amp;br;"&amp;AQ2))</f>
        <v>警戒  &amp;br;搭乗4</v>
      </c>
      <c r="AZ2" s="25" t="str">
        <f>IF(AJ2="","",VLOOKUP(AJ2,BC:BE,3,FALSE))</f>
        <v>Crew 4.</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1186</v>
      </c>
      <c r="AG3" s="8" t="s">
        <v>7</v>
      </c>
      <c r="AH3" s="8">
        <v>6</v>
      </c>
      <c r="AI3" s="8" t="s">
        <v>1190</v>
      </c>
      <c r="AJ3" s="8" t="s">
        <v>733</v>
      </c>
      <c r="AK3" s="8" t="s">
        <v>20</v>
      </c>
      <c r="AL3" s="8"/>
      <c r="AM3" s="8"/>
      <c r="AN3" s="8"/>
      <c r="AO3" s="8" t="s">
        <v>1191</v>
      </c>
      <c r="AP3" s="8" t="s">
        <v>1192</v>
      </c>
      <c r="AQ3" s="8"/>
      <c r="AR3" s="8">
        <v>2</v>
      </c>
      <c r="AS3" s="8"/>
      <c r="AT3" s="8"/>
      <c r="AU3" s="8" t="str">
        <f>LEFT(AO3,2)</f>
        <v>あな</v>
      </c>
      <c r="AV3" s="8" t="str">
        <f>IF(ISERROR(FIND(" ",AO3)),"",MID(AO3,FIND(" ",AO3)+1,2))</f>
        <v/>
      </c>
      <c r="AW3" s="8" t="str">
        <f>IF(LEN(AV3)&gt;1,IF(ISERROR(FIND(" ",AO3,FIND(" ",AO3)+1)),"",MID(AO3,FIND(" ",AO3)+4,2)),"")</f>
        <v/>
      </c>
      <c r="AX3" s="8"/>
      <c r="AY3" s="8" t="str">
        <f>IF(AO3="","",AO3&amp;IF(AP3="","","&amp;br;"&amp;AP3)&amp;IF(AQ3="","","&amp;br;"&amp;AQ3))</f>
        <v>あなたのターン開始時に、ジェム2個を対戦相手のプレインズウォーカーの色に変換する。&amp;br;このサポートが破壊されたとき、対戦相手がコントロールする土地を1つ破壊し、ジェム3個をあなたのプレインズウォーカーの色に変換し、その後ジェム3個を対戦相手のプレインズウォーカーの色に変換する。</v>
      </c>
      <c r="AZ3" s="25" t="str">
        <f>IF(AJ3="","",VLOOKUP(AJ3,BC:BE,3,FALSE))</f>
        <v>At the beginning of your turn, convert 2 gems to your opponent's planeswalker colors.When this support is destroyed, destroy a Land your opponent controls, convert 3 gems to your planeswalker colors, then convert 3 gems to your opponent planeswalker colors.</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1186</v>
      </c>
      <c r="AG4" s="8" t="s">
        <v>7</v>
      </c>
      <c r="AH4" s="8">
        <v>17</v>
      </c>
      <c r="AI4" s="8" t="s">
        <v>1193</v>
      </c>
      <c r="AJ4" s="8" t="s">
        <v>734</v>
      </c>
      <c r="AK4" s="8" t="s">
        <v>20</v>
      </c>
      <c r="AL4" s="8"/>
      <c r="AM4" s="8"/>
      <c r="AN4" s="8"/>
      <c r="AO4" s="8" t="s">
        <v>1194</v>
      </c>
      <c r="AP4" s="8" t="s">
        <v>1195</v>
      </c>
      <c r="AQ4" s="8"/>
      <c r="AR4" s="8">
        <v>3</v>
      </c>
      <c r="AS4" s="8"/>
      <c r="AT4" s="8"/>
      <c r="AU4" s="8" t="str">
        <f>LEFT(AO4,2)</f>
        <v>この</v>
      </c>
      <c r="AV4" s="8" t="str">
        <f>IF(ISERROR(FIND(" ",AO4)),"",MID(AO4,FIND(" ",AO4)+1,2))</f>
        <v/>
      </c>
      <c r="AW4" s="8" t="str">
        <f>IF(LEN(AV4)&gt;1,IF(ISERROR(FIND(" ",AO4,FIND(" ",AO4)+1)),"",MID(AO4,FIND(" ",AO4)+4,2)),"")</f>
        <v/>
      </c>
      <c r="AX4" s="8"/>
      <c r="AY4" s="8" t="str">
        <f>IF(AO4="","",AO4&amp;IF(AP4="","","&amp;br;"&amp;AP4)&amp;IF(AQ4="","","&amp;br;"&amp;AQ4))</f>
        <v>このサポートがボード上に出たとき、対戦相手1人を対象とする。そのプレイヤーは2点のライフを失いあなたは2点のライフを得る。&amp;br;ジェム1個を起動する：色ジェム3個を忠誠ジェムに変換する。</v>
      </c>
      <c r="AZ4" s="25" t="str">
        <f>IF(AJ4="","",VLOOKUP(AJ4,BC:BE,3,FALSE))</f>
        <v>When this support enters the battlefield, target opponent loses 2 life and you gain 2 life.Activate 1: Convert 3 colored gems to Loyalty gems.</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1186</v>
      </c>
      <c r="AG5" s="8" t="s">
        <v>7</v>
      </c>
      <c r="AH5" s="8">
        <v>14</v>
      </c>
      <c r="AI5" s="8" t="s">
        <v>1196</v>
      </c>
      <c r="AJ5" s="8" t="s">
        <v>735</v>
      </c>
      <c r="AK5" s="8" t="s">
        <v>20</v>
      </c>
      <c r="AL5" s="8" t="s">
        <v>1197</v>
      </c>
      <c r="AM5" s="8"/>
      <c r="AN5" s="8"/>
      <c r="AO5" s="8" t="s">
        <v>1198</v>
      </c>
      <c r="AP5" s="8" t="s">
        <v>1199</v>
      </c>
      <c r="AQ5" s="8"/>
      <c r="AR5" s="8">
        <v>3</v>
      </c>
      <c r="AS5" s="8"/>
      <c r="AT5" s="8"/>
      <c r="AU5" s="8" t="str">
        <f>LEFT(AO5,2)</f>
        <v>この</v>
      </c>
      <c r="AV5" s="8" t="str">
        <f>IF(ISERROR(FIND(" ",AO5)),"",MID(AO5,FIND(" ",AO5)+1,2))</f>
        <v/>
      </c>
      <c r="AW5" s="8" t="str">
        <f>IF(LEN(AV5)&gt;1,IF(ISERROR(FIND(" ",AO5,FIND(" ",AO5)+1)),"",MID(AO5,FIND(" ",AO5)+4,2)),"")</f>
        <v/>
      </c>
      <c r="AX5" s="8"/>
      <c r="AY5" s="8" t="str">
        <f>IF(AO5="","",AO5&amp;IF(AP5="","","&amp;br;"&amp;AP5)&amp;IF(AQ5="","","&amp;br;"&amp;AQ5))</f>
        <v>このサポートがボード上にある間、あなたの最初のクリーチャーは+2/+1の修正を受ける。&amp;br;トークンでない海賊があなたのコントロール下で戦場に出るたび、このサポートがあなたの手札にある場合、これのマナ・コストは2少なくなる。</v>
      </c>
      <c r="AZ5" s="25" t="str">
        <f>IF(AJ5="","",VLOOKUP(AJ5,BC:BE,3,FALSE))</f>
        <v>While this support is on the battlefield, your first creature gets +2/+1.Whenever a nontoken Pirate enters the battlefield under your control, if this support is in your hand, reduce its mana cost by 2.</v>
      </c>
      <c r="BA5" s="31" t="s">
        <v>165</v>
      </c>
      <c r="BB5">
        <v>4</v>
      </c>
      <c r="BC5" t="s">
        <v>568</v>
      </c>
      <c r="BD5" t="s">
        <v>30</v>
      </c>
      <c r="BE5" t="s">
        <v>387</v>
      </c>
    </row>
    <row r="6" spans="1:57" x14ac:dyDescent="0.15">
      <c r="A6" t="str">
        <f>CONCATENATE(C6,D6,E6,F6,G6,H6,I6,J6,K6,L6,M6,N6,O6,P6)</f>
        <v>*薄暮軍団の弩級艦/Dusk Legion Dreadnought</v>
      </c>
      <c r="B6" t="s">
        <v>165</v>
      </c>
      <c r="C6" t="str">
        <f>"*"&amp;R6&amp;"/"&amp;T6</f>
        <v>*薄暮軍団の弩級艦/Dusk Legion Dreadnought</v>
      </c>
      <c r="Q6" s="6" t="s">
        <v>34</v>
      </c>
      <c r="R6" s="12" t="str">
        <f>INDEX(AI:AI,W5+1)</f>
        <v>薄暮軍団の弩級艦</v>
      </c>
      <c r="S6" s="16" t="s">
        <v>35</v>
      </c>
      <c r="T6" s="12" t="str">
        <f>INDEX(AJ:AJ,W5+1)</f>
        <v>Dusk Legion Dreadnought</v>
      </c>
      <c r="U6" s="16"/>
      <c r="V6" s="17"/>
      <c r="W6" s="9"/>
      <c r="X6" s="6"/>
      <c r="Y6" s="5"/>
      <c r="Z6" s="5"/>
      <c r="AA6" s="30"/>
      <c r="AB6" t="s">
        <v>60</v>
      </c>
      <c r="AC6" t="s">
        <v>369</v>
      </c>
      <c r="AD6" s="10" t="s">
        <v>104</v>
      </c>
      <c r="AE6" s="39">
        <v>5</v>
      </c>
      <c r="AF6" s="24" t="s">
        <v>1186</v>
      </c>
      <c r="AG6" s="8" t="s">
        <v>7</v>
      </c>
      <c r="AH6" s="8">
        <v>13</v>
      </c>
      <c r="AI6" s="8" t="s">
        <v>1200</v>
      </c>
      <c r="AJ6" s="8" t="s">
        <v>736</v>
      </c>
      <c r="AK6" s="8" t="s">
        <v>20</v>
      </c>
      <c r="AL6" s="8" t="s">
        <v>938</v>
      </c>
      <c r="AM6" s="8"/>
      <c r="AN6" s="8"/>
      <c r="AO6" s="8" t="s">
        <v>1201</v>
      </c>
      <c r="AP6" s="8"/>
      <c r="AQ6" s="8"/>
      <c r="AR6" s="8">
        <v>3</v>
      </c>
      <c r="AS6" s="8"/>
      <c r="AT6" s="8"/>
      <c r="AU6" s="8" t="str">
        <f>LEFT(AO6,2)</f>
        <v>あな</v>
      </c>
      <c r="AV6" s="8" t="str">
        <f>IF(ISERROR(FIND(" ",AO6)),"",MID(AO6,FIND(" ",AO6)+1,2))</f>
        <v/>
      </c>
      <c r="AW6" s="8" t="str">
        <f>IF(LEN(AV6)&gt;1,IF(ISERROR(FIND(" ",AO6,FIND(" ",AO6)+1)),"",MID(AO6,FIND(" ",AO6)+4,2)),"")</f>
        <v/>
      </c>
      <c r="AX6" s="8"/>
      <c r="AY6" s="8" t="str">
        <f>IF(AO6="","",AO6&amp;IF(AP6="","","&amp;br;"&amp;AP6)&amp;IF(AQ6="","","&amp;br;"&amp;AQ6))</f>
        <v>あなたのターン開始時に、対戦相手のプレインズウォーカーの色ジェム2個を他の色のジェムに変換する。</v>
      </c>
      <c r="AZ6" s="25" t="str">
        <f>IF(AJ6="","",VLOOKUP(AJ6,BC:BE,3,FALSE))</f>
        <v>At the beginning of your turn, convert 2 gems of your opponent's planeswalker colors to gems of other colors.</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無色</v>
      </c>
      <c r="S7" s="18" t="s">
        <v>46</v>
      </c>
      <c r="T7" s="12" t="str">
        <f>INDEX(AG:AG,W5+1)</f>
        <v>コモン</v>
      </c>
      <c r="U7" s="18" t="s">
        <v>36</v>
      </c>
      <c r="V7" s="12">
        <f>INDEX(AH:AH,W5+1)</f>
        <v>31</v>
      </c>
      <c r="W7" s="10"/>
      <c r="X7" s="12" t="str">
        <f>INDEX(AO:AO,W5+1)</f>
        <v xml:space="preserve">警戒  </v>
      </c>
      <c r="Y7" s="5"/>
      <c r="Z7" s="5"/>
      <c r="AA7" s="30"/>
      <c r="AB7" t="s">
        <v>146</v>
      </c>
      <c r="AC7" t="s">
        <v>363</v>
      </c>
      <c r="AD7" s="10" t="s">
        <v>89</v>
      </c>
      <c r="AE7" s="39">
        <v>6</v>
      </c>
      <c r="AF7" s="24" t="s">
        <v>1186</v>
      </c>
      <c r="AG7" s="8" t="s">
        <v>21</v>
      </c>
      <c r="AH7" s="8">
        <v>8</v>
      </c>
      <c r="AI7" s="8" t="s">
        <v>1202</v>
      </c>
      <c r="AJ7" s="8" t="s">
        <v>737</v>
      </c>
      <c r="AK7" s="8" t="s">
        <v>20</v>
      </c>
      <c r="AL7" s="8"/>
      <c r="AM7" s="8"/>
      <c r="AN7" s="8"/>
      <c r="AO7" s="8" t="s">
        <v>1203</v>
      </c>
      <c r="AP7" s="8"/>
      <c r="AQ7" s="8"/>
      <c r="AR7" s="8">
        <v>2</v>
      </c>
      <c r="AS7" s="8"/>
      <c r="AT7" s="8"/>
      <c r="AU7" s="8" t="str">
        <f>LEFT(AO7,2)</f>
        <v>あな</v>
      </c>
      <c r="AV7" s="8" t="str">
        <f>IF(ISERROR(FIND(" ",AO7)),"",MID(AO7,FIND(" ",AO7)+1,2))</f>
        <v/>
      </c>
      <c r="AW7" s="8" t="str">
        <f>IF(LEN(AV7)&gt;1,IF(ISERROR(FIND(" ",AO7,FIND(" ",AO7)+1)),"",MID(AO7,FIND(" ",AO7)+4,2)),"")</f>
        <v/>
      </c>
      <c r="AX7" s="8"/>
      <c r="AY7" s="8" t="str">
        <f>IF(AO7="","",AO7&amp;IF(AP7="","","&amp;br;"&amp;AP7)&amp;IF(AQ7="","","&amp;br;"&amp;AQ7))</f>
        <v>あなたのターン終了時に、あなたの手札から最後のカードを捨てる。そうしたとき、このサポートは対戦相手の対処のクリーチャーに2点のダメージを与える。</v>
      </c>
      <c r="AZ7" s="25" t="str">
        <f>IF(AJ7="","",VLOOKUP(AJ7,BC:BE,3,FALSE))</f>
        <v>At the end of your turn, discard the last card from your hand. When you do, this support deals 2 damage to your opponent’s first creature.</v>
      </c>
      <c r="BA7" s="31" t="s">
        <v>165</v>
      </c>
      <c r="BB7">
        <v>6</v>
      </c>
      <c r="BC7" t="s">
        <v>570</v>
      </c>
      <c r="BD7" t="s">
        <v>30</v>
      </c>
      <c r="BE7" t="s">
        <v>389</v>
      </c>
    </row>
    <row r="8" spans="1:57" x14ac:dyDescent="0.15">
      <c r="A8" t="str">
        <f t="shared" si="0"/>
        <v>|色|無色|レアリティ|コモン|マナコスト|31|</v>
      </c>
      <c r="B8" t="s">
        <v>165</v>
      </c>
      <c r="C8" t="s">
        <v>24</v>
      </c>
      <c r="D8" s="1" t="s">
        <v>5</v>
      </c>
      <c r="E8" t="s">
        <v>24</v>
      </c>
      <c r="F8" t="str">
        <f>IF(R7=0,"",R7)</f>
        <v>無色</v>
      </c>
      <c r="G8" t="s">
        <v>24</v>
      </c>
      <c r="H8" s="1" t="s">
        <v>6</v>
      </c>
      <c r="I8" t="s">
        <v>24</v>
      </c>
      <c r="J8" t="str">
        <f>IF(T7=0,"",T7)</f>
        <v>コモン</v>
      </c>
      <c r="K8" t="s">
        <v>24</v>
      </c>
      <c r="L8" s="1" t="s">
        <v>8</v>
      </c>
      <c r="M8" t="s">
        <v>24</v>
      </c>
      <c r="N8">
        <f>IF(V7=0,"",V7)</f>
        <v>31</v>
      </c>
      <c r="O8" t="s">
        <v>24</v>
      </c>
      <c r="Q8" s="6" t="s">
        <v>37</v>
      </c>
      <c r="R8" s="12" t="str">
        <f>INDEX(AK:AK,W5+1)</f>
        <v>クリーチャー</v>
      </c>
      <c r="S8" s="18" t="s">
        <v>38</v>
      </c>
      <c r="T8" s="12" t="str">
        <f>INDEX(AL:AL,W5+1)</f>
        <v>機体</v>
      </c>
      <c r="U8" s="12">
        <f>INDEX(AM:AM,W5+1)</f>
        <v>0</v>
      </c>
      <c r="V8" s="12">
        <f>INDEX(AN:AN,W5+1)</f>
        <v>0</v>
      </c>
      <c r="W8" s="10"/>
      <c r="X8" s="12" t="str">
        <f>INDEX(AU:AU,W5+1)</f>
        <v>警戒</v>
      </c>
      <c r="Y8" s="12" t="str">
        <f>INDEX(AV:AV,W5+1)</f>
        <v xml:space="preserve"> </v>
      </c>
      <c r="Z8" s="12" t="str">
        <f>INDEX(AW:AW,W5+1)</f>
        <v/>
      </c>
      <c r="AA8" s="12">
        <f>INDEX(AX:AX,W5+1)</f>
        <v>0</v>
      </c>
      <c r="AB8" t="s">
        <v>147</v>
      </c>
      <c r="AC8" t="s">
        <v>357</v>
      </c>
      <c r="AD8" s="10" t="s">
        <v>343</v>
      </c>
      <c r="AE8" s="39">
        <v>7</v>
      </c>
      <c r="AF8" s="24" t="s">
        <v>1186</v>
      </c>
      <c r="AG8" s="8" t="s">
        <v>21</v>
      </c>
      <c r="AH8" s="8">
        <v>11</v>
      </c>
      <c r="AI8" s="8" t="s">
        <v>1204</v>
      </c>
      <c r="AJ8" s="8" t="s">
        <v>738</v>
      </c>
      <c r="AK8" s="8" t="s">
        <v>20</v>
      </c>
      <c r="AL8" s="8"/>
      <c r="AM8" s="8"/>
      <c r="AN8" s="8"/>
      <c r="AO8" s="8" t="s">
        <v>1205</v>
      </c>
      <c r="AP8" s="8"/>
      <c r="AQ8" s="8"/>
      <c r="AR8" s="8">
        <v>2</v>
      </c>
      <c r="AS8" s="8"/>
      <c r="AT8" s="8"/>
      <c r="AU8" s="8" t="str">
        <f>LEFT(AO8,2)</f>
        <v>ジェ</v>
      </c>
      <c r="AV8" s="8" t="str">
        <f>IF(ISERROR(FIND(" ",AO8)),"",MID(AO8,FIND(" ",AO8)+1,2))</f>
        <v/>
      </c>
      <c r="AW8" s="8" t="str">
        <f>IF(LEN(AV8)&gt;1,IF(ISERROR(FIND(" ",AO8,FIND(" ",AO8)+1)),"",MID(AO8,FIND(" ",AO8)+4,2)),"")</f>
        <v/>
      </c>
      <c r="AX8" s="8"/>
      <c r="AY8" s="8" t="str">
        <f>IF(AO8="","",AO8&amp;IF(AP8="","","&amp;br;"&amp;AP8)&amp;IF(AQ8="","","&amp;br;"&amp;AQ8))</f>
        <v>ジェム2個を起動する：あなたのデッキに共通のタイプを持つクリーチャーが3体以上入っている場合、ジェム3個をあなたのプレインズウォーカーの色に変換する。</v>
      </c>
      <c r="AZ8" s="25" t="str">
        <f>IF(AJ8="","",VLOOKUP(AJ8,BC:BE,3,FALSE))</f>
        <v>Activate 2: If you have 3 or more creatures that share a type in your deck, convert 3 gems to your planeswalker colors.</v>
      </c>
      <c r="BA8" s="31" t="s">
        <v>165</v>
      </c>
      <c r="BB8">
        <v>7</v>
      </c>
      <c r="BC8" t="s">
        <v>571</v>
      </c>
      <c r="BD8" t="s">
        <v>30</v>
      </c>
      <c r="BE8" t="s">
        <v>864</v>
      </c>
    </row>
    <row r="9" spans="1:57" x14ac:dyDescent="0.15">
      <c r="A9" t="str">
        <f t="shared" si="0"/>
        <v>|種別|クリーチャー|サブタイプ|機体|||</v>
      </c>
      <c r="B9" t="s">
        <v>165</v>
      </c>
      <c r="C9" t="s">
        <v>24</v>
      </c>
      <c r="D9" s="1" t="s">
        <v>9</v>
      </c>
      <c r="E9" t="s">
        <v>24</v>
      </c>
      <c r="F9" t="str">
        <f>IF(R8=0,"",R8)</f>
        <v>クリーチャー</v>
      </c>
      <c r="G9" t="s">
        <v>24</v>
      </c>
      <c r="H9" s="1" t="s">
        <v>11</v>
      </c>
      <c r="I9" t="s">
        <v>24</v>
      </c>
      <c r="J9" t="str">
        <f>IF(T8=0,"",T8)</f>
        <v>機体</v>
      </c>
      <c r="K9" t="s">
        <v>24</v>
      </c>
      <c r="L9" t="str">
        <f>IF(U8=0,"",U8)</f>
        <v/>
      </c>
      <c r="M9" t="s">
        <v>24</v>
      </c>
      <c r="N9" t="str">
        <f>IF(V8=0,"",V8)</f>
        <v/>
      </c>
      <c r="O9" t="s">
        <v>24</v>
      </c>
      <c r="Q9" s="6" t="s">
        <v>39</v>
      </c>
      <c r="R9" s="12" t="str">
        <f>INDEX(AY:AY,W5+1)</f>
        <v>警戒  &amp;br;搭乗4</v>
      </c>
      <c r="S9" s="16"/>
      <c r="T9" s="16"/>
      <c r="U9" s="16"/>
      <c r="V9" s="17"/>
      <c r="W9" s="10"/>
      <c r="X9" s="36" t="s">
        <v>345</v>
      </c>
      <c r="Y9" s="36"/>
      <c r="Z9" s="36"/>
      <c r="AA9" s="25" t="s">
        <v>345</v>
      </c>
      <c r="AB9" t="s">
        <v>148</v>
      </c>
      <c r="AC9" t="s">
        <v>358</v>
      </c>
      <c r="AD9" s="10" t="s">
        <v>81</v>
      </c>
      <c r="AE9" s="39">
        <v>8</v>
      </c>
      <c r="AF9" s="24" t="s">
        <v>1186</v>
      </c>
      <c r="AG9" s="8" t="s">
        <v>21</v>
      </c>
      <c r="AH9" s="8">
        <v>12</v>
      </c>
      <c r="AI9" s="8" t="s">
        <v>1206</v>
      </c>
      <c r="AJ9" s="8" t="s">
        <v>739</v>
      </c>
      <c r="AK9" s="8" t="s">
        <v>20</v>
      </c>
      <c r="AL9" s="8" t="s">
        <v>1197</v>
      </c>
      <c r="AM9" s="8"/>
      <c r="AN9" s="8"/>
      <c r="AO9" s="8" t="s">
        <v>1207</v>
      </c>
      <c r="AP9" s="8"/>
      <c r="AQ9" s="8"/>
      <c r="AR9" s="8">
        <v>2</v>
      </c>
      <c r="AS9" s="8"/>
      <c r="AT9" s="8"/>
      <c r="AU9" s="8" t="str">
        <f>LEFT(AO9,2)</f>
        <v>この</v>
      </c>
      <c r="AV9" s="8" t="str">
        <f>IF(ISERROR(FIND(" ",AO9)),"",MID(AO9,FIND(" ",AO9)+1,2))</f>
        <v/>
      </c>
      <c r="AW9" s="8" t="str">
        <f>IF(LEN(AV9)&gt;1,IF(ISERROR(FIND(" ",AO9,FIND(" ",AO9)+1)),"",MID(AO9,FIND(" ",AO9)+4,2)),"")</f>
        <v/>
      </c>
      <c r="AX9" s="8"/>
      <c r="AY9" s="8" t="str">
        <f>IF(AO9="","",AO9&amp;IF(AP9="","","&amp;br;"&amp;AP9)&amp;IF(AQ9="","","&amp;br;"&amp;AQ9))</f>
        <v>このサポートがボード上にある間、あなたの最初のクリーチャーは+2/+0の修正を受けるとともに「このクリーチャーが戦闘ダメージを与えるたび、宝物を1つ見つける」を得る。</v>
      </c>
      <c r="AZ9" s="25" t="str">
        <f>IF(AJ9="","",VLOOKUP(AJ9,BC:BE,3,FALSE))</f>
        <v>While this support is on the board, your first creature gets +2/+0 and &amp;#8220;Whenever this creature deals combat damage, find a Treasure.&amp;#8221;</v>
      </c>
      <c r="BA9" s="31" t="s">
        <v>165</v>
      </c>
      <c r="BB9">
        <v>8</v>
      </c>
      <c r="BC9" t="s">
        <v>572</v>
      </c>
      <c r="BD9" t="s">
        <v>30</v>
      </c>
      <c r="BE9" t="s">
        <v>391</v>
      </c>
    </row>
    <row r="10" spans="1:57" x14ac:dyDescent="0.15">
      <c r="A10" t="str">
        <f t="shared" si="0"/>
        <v>|テキスト|&gt;|&gt;|&gt;|&gt;|警戒  &amp;br;搭乗4|</v>
      </c>
      <c r="B10" t="s">
        <v>165</v>
      </c>
      <c r="C10" t="s">
        <v>24</v>
      </c>
      <c r="D10" s="1" t="s">
        <v>12</v>
      </c>
      <c r="E10" t="s">
        <v>24</v>
      </c>
      <c r="F10" s="1" t="s">
        <v>4</v>
      </c>
      <c r="G10" t="s">
        <v>24</v>
      </c>
      <c r="H10" s="1" t="s">
        <v>4</v>
      </c>
      <c r="I10" t="s">
        <v>24</v>
      </c>
      <c r="J10" s="1" t="s">
        <v>4</v>
      </c>
      <c r="K10" t="s">
        <v>24</v>
      </c>
      <c r="L10" s="1" t="s">
        <v>4</v>
      </c>
      <c r="M10" t="s">
        <v>24</v>
      </c>
      <c r="N10" t="str">
        <f>IF(R9=0,"",R9)</f>
        <v>警戒  &amp;br;搭乗4</v>
      </c>
      <c r="O10" t="s">
        <v>24</v>
      </c>
      <c r="Q10" s="4" t="s">
        <v>40</v>
      </c>
      <c r="R10" s="12" t="str">
        <f>INDEX(AZ:AZ,W5+1)</f>
        <v>Crew 4.</v>
      </c>
      <c r="S10" s="6" t="s">
        <v>342</v>
      </c>
      <c r="T10" s="12" t="str">
        <f>IF(X10="","",X10&amp;IF(Y10="",""," "&amp;Y10)&amp;IF(Z10="",""," "&amp;Z10)&amp;IF(AA10="",""," "&amp;AA10))</f>
        <v xml:space="preserve">Vigiliance  </v>
      </c>
      <c r="U10" s="16"/>
      <c r="V10" s="17"/>
      <c r="W10" s="10" t="s">
        <v>342</v>
      </c>
      <c r="X10" s="6" t="str">
        <f>IF(ISERROR(IF(LEN(X9)&gt;1,X9,VLOOKUP(X8,$AC:$AD,2,FALSE))),"",IF(LEN(X9)&gt;1,X9,VLOOKUP(X8,$AC:$AD,2,FALSE)))</f>
        <v>Vigiliance</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1186</v>
      </c>
      <c r="AG10" s="8" t="s">
        <v>21</v>
      </c>
      <c r="AH10" s="8">
        <v>14</v>
      </c>
      <c r="AI10" s="8" t="s">
        <v>1208</v>
      </c>
      <c r="AJ10" s="8" t="s">
        <v>740</v>
      </c>
      <c r="AK10" s="8" t="s">
        <v>20</v>
      </c>
      <c r="AL10" s="8"/>
      <c r="AM10" s="8"/>
      <c r="AN10" s="8"/>
      <c r="AO10" s="8" t="s">
        <v>1209</v>
      </c>
      <c r="AP10" s="8" t="s">
        <v>1210</v>
      </c>
      <c r="AQ10" s="8"/>
      <c r="AR10" s="8">
        <v>2</v>
      </c>
      <c r="AS10" s="8"/>
      <c r="AT10" s="8"/>
      <c r="AU10" s="8" t="str">
        <f>LEFT(AO10,2)</f>
        <v>ジェ</v>
      </c>
      <c r="AV10" s="8" t="str">
        <f>IF(ISERROR(FIND(" ",AO10)),"",MID(AO10,FIND(" ",AO10)+1,2))</f>
        <v/>
      </c>
      <c r="AW10" s="8" t="str">
        <f>IF(LEN(AV10)&gt;1,IF(ISERROR(FIND(" ",AO10,FIND(" ",AO10)+1)),"",MID(AO10,FIND(" ",AO10)+4,2)),"")</f>
        <v/>
      </c>
      <c r="AX10" s="8"/>
      <c r="AY10" s="8" t="str">
        <f>IF(AO10="","",AO10&amp;IF(AP10="","","&amp;br;"&amp;AP10)&amp;IF(AQ10="","","&amp;br;"&amp;AQ10))</f>
        <v>ジェム2個を起動する：カードを1枚引き、その後このサポートは1シールドを失う。&amp;br;歩哨のトーテム像が破壊されたとき、すべての墓地からすべてのカードを追放する。</v>
      </c>
      <c r="AZ10" s="25" t="str">
        <f>IF(AJ10="","",VLOOKUP(AJ10,BC:BE,3,FALSE))</f>
        <v>Activate 2: Draw a card, then this support loses 1 Shield.When Sentinel Totem is destroyed, exile all cards from all graveyards.</v>
      </c>
      <c r="BA10" s="31" t="s">
        <v>165</v>
      </c>
      <c r="BB10">
        <v>9</v>
      </c>
      <c r="BC10" t="s">
        <v>573</v>
      </c>
      <c r="BD10" t="s">
        <v>30</v>
      </c>
      <c r="BE10" t="s">
        <v>392</v>
      </c>
    </row>
    <row r="11" spans="1:57" x14ac:dyDescent="0.15">
      <c r="A11" t="str">
        <f t="shared" si="0"/>
        <v>|英テキスト|&gt;|&gt;|&gt;|&gt;|Vigiliance  &amp;br;Crew 4.|</v>
      </c>
      <c r="B11" t="s">
        <v>165</v>
      </c>
      <c r="C11" t="s">
        <v>24</v>
      </c>
      <c r="D11" s="1" t="s">
        <v>26</v>
      </c>
      <c r="E11" t="s">
        <v>24</v>
      </c>
      <c r="F11" s="1" t="s">
        <v>4</v>
      </c>
      <c r="G11" t="s">
        <v>24</v>
      </c>
      <c r="H11" s="1" t="s">
        <v>4</v>
      </c>
      <c r="I11" t="s">
        <v>24</v>
      </c>
      <c r="J11" s="1" t="s">
        <v>4</v>
      </c>
      <c r="K11" t="s">
        <v>24</v>
      </c>
      <c r="L11" s="1" t="s">
        <v>4</v>
      </c>
      <c r="M11" t="s">
        <v>24</v>
      </c>
      <c r="N11" t="str">
        <f>IF(T10="","",T10&amp;"&amp;br;")&amp;IF(R10=0,"",R10)</f>
        <v>Vigiliance  &amp;br;Crew 4.</v>
      </c>
      <c r="O11" t="s">
        <v>24</v>
      </c>
      <c r="Q11" s="6" t="s">
        <v>41</v>
      </c>
      <c r="R11" s="12" t="str">
        <f>IF(INDEX(AS:AS,W5+1)="",0,INDEX(AS:AS,W5+1)&amp;"/"&amp;INDEX(AT:AT,W5+1))</f>
        <v>4/6</v>
      </c>
      <c r="S11" s="16"/>
      <c r="T11" s="16"/>
      <c r="U11" s="16"/>
      <c r="V11" s="17"/>
      <c r="W11" s="10"/>
      <c r="X11" s="6"/>
      <c r="Y11" s="5"/>
      <c r="Z11" s="5"/>
      <c r="AA11" s="30"/>
      <c r="AB11" t="s">
        <v>150</v>
      </c>
      <c r="AC11" t="s">
        <v>365</v>
      </c>
      <c r="AD11" s="10" t="s">
        <v>95</v>
      </c>
      <c r="AE11" s="39">
        <v>10</v>
      </c>
      <c r="AF11" s="24" t="s">
        <v>1186</v>
      </c>
      <c r="AG11" s="8" t="s">
        <v>22</v>
      </c>
      <c r="AH11" s="8">
        <v>16</v>
      </c>
      <c r="AI11" s="8" t="s">
        <v>1211</v>
      </c>
      <c r="AJ11" s="8" t="s">
        <v>741</v>
      </c>
      <c r="AK11" s="8" t="s">
        <v>10</v>
      </c>
      <c r="AL11" s="8" t="s">
        <v>1188</v>
      </c>
      <c r="AM11" s="8"/>
      <c r="AN11" s="8"/>
      <c r="AO11" s="8" t="s">
        <v>1212</v>
      </c>
      <c r="AP11" s="8" t="s">
        <v>1213</v>
      </c>
      <c r="AQ11" s="8" t="s">
        <v>1214</v>
      </c>
      <c r="AR11" s="8"/>
      <c r="AS11" s="8">
        <v>5</v>
      </c>
      <c r="AT11" s="8">
        <v>5</v>
      </c>
      <c r="AU11" s="8" t="str">
        <f>LEFT(AO11,2)</f>
        <v>搭乗</v>
      </c>
      <c r="AV11" s="8" t="str">
        <f>IF(ISERROR(FIND(" ",AO11)),"",MID(AO11,FIND(" ",AO11)+1,2))</f>
        <v/>
      </c>
      <c r="AW11" s="8" t="str">
        <f>IF(LEN(AV11)&gt;1,IF(ISERROR(FIND(" ",AO11,FIND(" ",AO11)+1)),"",MID(AO11,FIND(" ",AO11)+4,2)),"")</f>
        <v/>
      </c>
      <c r="AX11" s="8"/>
      <c r="AY11" s="8" t="str">
        <f>IF(AO11="","",AO11&amp;IF(AP11="","","&amp;br;"&amp;AP11)&amp;IF(AQ11="","","&amp;br;"&amp;AQ11))</f>
        <v>搭乗2&amp;br;このクリーチャーが戦闘ダメージを与えるたび、対戦相手はカードを1枚捨てる。&amp;br;このクリーチャーが戦場に出ている間、あなたがコントロールする他の海賊は+2/+0の修正を受ける。</v>
      </c>
      <c r="AZ11" s="25" t="str">
        <f>IF(AJ11="","",VLOOKUP(AJ11,BC:BE,3,FALSE))</f>
        <v>Crew 2.Whenever this creature deals combat damage, your opponent discards a card. While this creature is on the battlefield, other Pirates you control get +2/+0.</v>
      </c>
      <c r="BA11" s="31" t="s">
        <v>165</v>
      </c>
      <c r="BB11">
        <v>10</v>
      </c>
      <c r="BC11" t="s">
        <v>574</v>
      </c>
      <c r="BD11" t="s">
        <v>30</v>
      </c>
      <c r="BE11" t="s">
        <v>393</v>
      </c>
    </row>
    <row r="12" spans="1:57" x14ac:dyDescent="0.15">
      <c r="A12" t="str">
        <f t="shared" si="0"/>
        <v>|PT|&gt;|4/6|シールド数|&gt;||</v>
      </c>
      <c r="B12" t="s">
        <v>165</v>
      </c>
      <c r="C12" t="s">
        <v>24</v>
      </c>
      <c r="D12" t="s">
        <v>13</v>
      </c>
      <c r="E12" t="s">
        <v>24</v>
      </c>
      <c r="F12" t="s">
        <v>4</v>
      </c>
      <c r="G12" t="s">
        <v>24</v>
      </c>
      <c r="H12" t="str">
        <f>IF(R11=0,"",R11)</f>
        <v>4/6</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t="s">
        <v>1186</v>
      </c>
      <c r="AG12" s="8" t="s">
        <v>22</v>
      </c>
      <c r="AH12" s="8">
        <v>16</v>
      </c>
      <c r="AI12" s="8" t="s">
        <v>1215</v>
      </c>
      <c r="AJ12" s="8" t="s">
        <v>742</v>
      </c>
      <c r="AK12" s="8" t="s">
        <v>20</v>
      </c>
      <c r="AL12" s="8" t="s">
        <v>1188</v>
      </c>
      <c r="AM12" s="8"/>
      <c r="AN12" s="8"/>
      <c r="AO12" s="8" t="s">
        <v>1216</v>
      </c>
      <c r="AP12" s="8" t="s">
        <v>1217</v>
      </c>
      <c r="AQ12" s="8" t="s">
        <v>1218</v>
      </c>
      <c r="AR12" s="8">
        <v>4</v>
      </c>
      <c r="AS12" s="8"/>
      <c r="AT12" s="8"/>
      <c r="AU12" s="8" t="str">
        <f>LEFT(AO12,2)</f>
        <v>搭乗</v>
      </c>
      <c r="AV12" s="8" t="str">
        <f>IF(ISERROR(FIND(" ",AO12)),"",MID(AO12,FIND(" ",AO12)+1,2))</f>
        <v/>
      </c>
      <c r="AW12" s="8" t="str">
        <f>IF(LEN(AV12)&gt;1,IF(ISERROR(FIND(" ",AO12,FIND(" ",AO12)+1)),"",MID(AO12,FIND(" ",AO12)+4,2)),"")</f>
        <v/>
      </c>
      <c r="AX12" s="8"/>
      <c r="AY12" s="8" t="str">
        <f>IF(AO12="","",AO12&amp;IF(AP12="","","&amp;br;"&amp;AP12)&amp;IF(AQ12="","","&amp;br;"&amp;AQ12))</f>
        <v>搭乗4&amp;br;(このサポートがボード上に出たとき、)「このクリーチャーが攻撃したとき、征服者のガレオン船は1シールドを得る。」をもつ4/5の機体・トークンを1体生成する。&amp;br;あなたのターン終了時に、このサポートが5シールド以上持っている場合、このサポートを変身させる。</v>
      </c>
      <c r="AZ12" s="25" t="str">
        <f>IF(AJ12="","",VLOOKUP(AJ12,BC:BE,3,FALSE))</f>
        <v>Crew 4. When this support enters the board, create a 4/6 Vehicle token with “When this creature attacks, Conqueror’s Galleon gains 1 shield.”</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t="s">
        <v>1186</v>
      </c>
      <c r="AG13" s="8" t="s">
        <v>22</v>
      </c>
      <c r="AH13" s="8">
        <v>0</v>
      </c>
      <c r="AI13" s="8" t="s">
        <v>1219</v>
      </c>
      <c r="AJ13" s="8" t="s">
        <v>743</v>
      </c>
      <c r="AK13" s="8" t="s">
        <v>20</v>
      </c>
      <c r="AL13" s="8" t="s">
        <v>938</v>
      </c>
      <c r="AM13" s="8"/>
      <c r="AN13" s="8"/>
      <c r="AO13" s="8" t="s">
        <v>1220</v>
      </c>
      <c r="AP13" s="8" t="s">
        <v>1221</v>
      </c>
      <c r="AQ13" s="8" t="s">
        <v>1222</v>
      </c>
      <c r="AR13" s="8">
        <v>4</v>
      </c>
      <c r="AS13" s="8"/>
      <c r="AT13" s="8"/>
      <c r="AU13" s="8" t="str">
        <f>LEFT(AO13,2)</f>
        <v>あな</v>
      </c>
      <c r="AV13" s="8" t="str">
        <f>IF(ISERROR(FIND(" ",AO13)),"",MID(AO13,FIND(" ",AO13)+1,2))</f>
        <v/>
      </c>
      <c r="AW13" s="8" t="str">
        <f>IF(LEN(AV13)&gt;1,IF(ISERROR(FIND(" ",AO13,FIND(" ",AO13)+1)),"",MID(AO13,FIND(" ",AO13)+4,2)),"")</f>
        <v/>
      </c>
      <c r="AX13" s="8"/>
      <c r="AY13" s="8" t="str">
        <f>IF(AO13="","",AO13&amp;IF(AP13="","","&amp;br;"&amp;AP13)&amp;IF(AQ13="","","&amp;br;"&amp;AQ13))</f>
        <v>あなたのターン開始時に、ジェム2個をあなたのプレインズウォーカーの色に変換する。&amp;br;赤ジェム1個を起動する：カードを1枚捨てて、その後カードを1枚引く。&amp;br;青ジェム1個を起動する：カードを1枚引く。&amp;br;黒ジェム1個を起動する：あなたの墓地のある最後のクリーチャー・カード1枚をあなたの手札に戻す。</v>
      </c>
      <c r="AZ13" s="25" t="str">
        <f>IF(AJ13="","",VLOOKUP(AJ13,BC:BE,3,FALSE))</f>
        <v>At the begining of your turn convert 2 gems to your planeswalker colors. Activate 1 Red:Discard a card,then draw a card. Activate 1 Blue:Draw a card. Activate 1 Black:Return the last Creature card in your graveyard to your hand.</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t="s">
        <v>1186</v>
      </c>
      <c r="AG14" s="8" t="s">
        <v>22</v>
      </c>
      <c r="AH14" s="8">
        <v>2</v>
      </c>
      <c r="AI14" s="8" t="s">
        <v>1223</v>
      </c>
      <c r="AJ14" s="8" t="s">
        <v>744</v>
      </c>
      <c r="AK14" s="8" t="s">
        <v>20</v>
      </c>
      <c r="AL14" s="8" t="s">
        <v>1197</v>
      </c>
      <c r="AM14" s="8"/>
      <c r="AN14" s="8"/>
      <c r="AO14" s="8" t="s">
        <v>1224</v>
      </c>
      <c r="AP14" s="8" t="s">
        <v>1225</v>
      </c>
      <c r="AQ14" s="8" t="s">
        <v>1226</v>
      </c>
      <c r="AR14" s="8">
        <v>4</v>
      </c>
      <c r="AS14" s="8"/>
      <c r="AT14" s="8"/>
      <c r="AU14" s="8" t="str">
        <f>LEFT(AO14,2)</f>
        <v>この</v>
      </c>
      <c r="AV14" s="8" t="str">
        <f>IF(ISERROR(FIND(" ",AO14)),"",MID(AO14,FIND(" ",AO14)+1,2))</f>
        <v/>
      </c>
      <c r="AW14" s="8" t="str">
        <f>IF(LEN(AV14)&gt;1,IF(ISERROR(FIND(" ",AO14,FIND(" ",AO14)+1)),"",MID(AO14,FIND(" ",AO14)+4,2)),"")</f>
        <v/>
      </c>
      <c r="AX14" s="8"/>
      <c r="AY14" s="8" t="str">
        <f>IF(AO14="","",AO14&amp;IF(AP14="","","&amp;br;"&amp;AP14)&amp;IF(AQ14="","","&amp;br;"&amp;AQ14))</f>
        <v>このサポートがボード上に出たとき、ディフェンダーとダメージ軽減を持つ0/2の植物・クリーチャー・トークン2体を対戦相手のコントロール下で生成する。&amp;br;あなたの最初のクリーチャーは+2/+1の修正を受ける。&amp;br;あなたの最初のクリーチャーが戦闘ダメージを与えるたび、このサポートを変身させる。</v>
      </c>
      <c r="AZ14" s="25" t="str">
        <f>IF(AJ14="","",VLOOKUP(AJ14,BC:BE,3,FALSE))</f>
        <v>When this support enters the board, create 2 0/2 Plant creature tokens with Defender and Prevent Damage for your opponent.Your first creature gets +2/+1.Whenever your first creature deals combat damage, transform this support.</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t="s">
        <v>1186</v>
      </c>
      <c r="AG15" s="8" t="s">
        <v>22</v>
      </c>
      <c r="AH15" s="8">
        <v>0</v>
      </c>
      <c r="AI15" s="8" t="s">
        <v>1227</v>
      </c>
      <c r="AJ15" s="8" t="s">
        <v>745</v>
      </c>
      <c r="AK15" s="8" t="s">
        <v>20</v>
      </c>
      <c r="AL15" s="8" t="s">
        <v>938</v>
      </c>
      <c r="AM15" s="8"/>
      <c r="AN15" s="8"/>
      <c r="AO15" s="8" t="s">
        <v>1228</v>
      </c>
      <c r="AP15" s="8"/>
      <c r="AQ15" s="8"/>
      <c r="AR15" s="8">
        <v>4</v>
      </c>
      <c r="AS15" s="8"/>
      <c r="AT15" s="8"/>
      <c r="AU15" s="8" t="str">
        <f>LEFT(AO15,2)</f>
        <v>あな</v>
      </c>
      <c r="AV15" s="8" t="str">
        <f>IF(ISERROR(FIND(" ",AO15)),"",MID(AO15,FIND(" ",AO15)+1,2))</f>
        <v/>
      </c>
      <c r="AW15" s="8" t="str">
        <f>IF(LEN(AV15)&gt;1,IF(ISERROR(FIND(" ",AO15,FIND(" ",AO15)+1)),"",MID(AO15,FIND(" ",AO15)+4,2)),"")</f>
        <v/>
      </c>
      <c r="AX15" s="8"/>
      <c r="AY15" s="8" t="str">
        <f>IF(AO15="","",AO15&amp;IF(AP15="","","&amp;br;"&amp;AP15)&amp;IF(AQ15="","","&amp;br;"&amp;AQ15))</f>
        <v>あなたのターン開始時に、ジェム3個をあなたのプレインズウォーカーの色に変換する。その後、この効果をもう1回繰り返す。</v>
      </c>
      <c r="AZ15" s="25" t="str">
        <f>IF(AJ15="","",VLOOKUP(AJ15,BC:BE,3,FALSE))</f>
        <v>At the begining of your turn convert 3 gems to your planeswalker colors. Then,repeat this effect.</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t="s">
        <v>1186</v>
      </c>
      <c r="AG16" s="8" t="s">
        <v>22</v>
      </c>
      <c r="AH16" s="8">
        <v>13</v>
      </c>
      <c r="AI16" s="8" t="s">
        <v>1229</v>
      </c>
      <c r="AJ16" s="8" t="s">
        <v>746</v>
      </c>
      <c r="AK16" s="8" t="s">
        <v>20</v>
      </c>
      <c r="AL16" s="8"/>
      <c r="AM16" s="8"/>
      <c r="AN16" s="8"/>
      <c r="AO16" s="8" t="s">
        <v>1230</v>
      </c>
      <c r="AP16" s="8" t="s">
        <v>1231</v>
      </c>
      <c r="AQ16" s="8" t="s">
        <v>1232</v>
      </c>
      <c r="AR16" s="8">
        <v>1</v>
      </c>
      <c r="AS16" s="8"/>
      <c r="AT16" s="8"/>
      <c r="AU16" s="8" t="str">
        <f>LEFT(AO16,2)</f>
        <v>あな</v>
      </c>
      <c r="AV16" s="8" t="str">
        <f>IF(ISERROR(FIND(" ",AO16)),"",MID(AO16,FIND(" ",AO16)+1,2))</f>
        <v/>
      </c>
      <c r="AW16" s="8" t="str">
        <f>IF(LEN(AV16)&gt;1,IF(ISERROR(FIND(" ",AO16,FIND(" ",AO16)+1)),"",MID(AO16,FIND(" ",AO16)+4,2)),"")</f>
        <v/>
      </c>
      <c r="AX16" s="8"/>
      <c r="AY16" s="8" t="str">
        <f>IF(AO16="","",AO16&amp;IF(AP16="","","&amp;br;"&amp;AP16)&amp;IF(AQ16="","","&amp;br;"&amp;AQ16))</f>
        <v>あなたの呪文を唱えるマナ・コストは1少なくなる。&amp;br;あなたが呪文を唱えるたび、このサポートは1シールドを得る。&amp;br;あなたのターン終了時に、このサポートが4シールド以上持っている場合、このサポートを変身させる。</v>
      </c>
      <c r="AZ16" s="25" t="str">
        <f>IF(AJ16="","",VLOOKUP(AJ16,BC:BE,3,FALSE))</f>
        <v>Your spells cost 1 less to cast.Whenever you cast a spell, this support gains 1 shield.</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t="s">
        <v>1186</v>
      </c>
      <c r="AG17" s="8" t="s">
        <v>22</v>
      </c>
      <c r="AH17" s="8">
        <v>0</v>
      </c>
      <c r="AI17" s="8" t="s">
        <v>1233</v>
      </c>
      <c r="AJ17" s="8" t="s">
        <v>747</v>
      </c>
      <c r="AK17" s="8" t="s">
        <v>20</v>
      </c>
      <c r="AL17" s="8" t="s">
        <v>938</v>
      </c>
      <c r="AM17" s="8"/>
      <c r="AN17" s="8"/>
      <c r="AO17" s="8" t="s">
        <v>1220</v>
      </c>
      <c r="AP17" s="8" t="s">
        <v>1234</v>
      </c>
      <c r="AQ17" s="8"/>
      <c r="AR17" s="8">
        <v>1</v>
      </c>
      <c r="AS17" s="8"/>
      <c r="AT17" s="8"/>
      <c r="AU17" s="8" t="str">
        <f>LEFT(AO17,2)</f>
        <v>あな</v>
      </c>
      <c r="AV17" s="8" t="str">
        <f>IF(ISERROR(FIND(" ",AO17)),"",MID(AO17,FIND(" ",AO17)+1,2))</f>
        <v/>
      </c>
      <c r="AW17" s="8" t="str">
        <f>IF(LEN(AV17)&gt;1,IF(ISERROR(FIND(" ",AO17,FIND(" ",AO17)+1)),"",MID(AO17,FIND(" ",AO17)+4,2)),"")</f>
        <v/>
      </c>
      <c r="AX17" s="8"/>
      <c r="AY17" s="8" t="str">
        <f>IF(AO17="","",AO17&amp;IF(AP17="","","&amp;br;"&amp;AP17)&amp;IF(AQ17="","","&amp;br;"&amp;AQ17))</f>
        <v>あなたのターン開始時に、ジェム2個をあなたのプレインズウォーカーの色に変換する。&amp;br;あなたが、マナ・コストが9以上の呪文を唱えるたび、その呪文を6マナ得た状態であなたの手札に戻し、このサポートは1シールドを失う。</v>
      </c>
      <c r="AZ17" s="25" t="str">
        <f>IF(AJ17="","",VLOOKUP(AJ17,BC:BE,3,FALSE))</f>
        <v>At the begining of your turn convert 2 gems to your planeswalker colors. Whenever you cast a spell that costs 9 or more mana, return that spell to your hand with 6 mana, and this support loses 1 shield.</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t="s">
        <v>1186</v>
      </c>
      <c r="AG18" s="8" t="s">
        <v>22</v>
      </c>
      <c r="AH18" s="8">
        <v>11</v>
      </c>
      <c r="AI18" s="8" t="s">
        <v>1235</v>
      </c>
      <c r="AJ18" s="8" t="s">
        <v>748</v>
      </c>
      <c r="AK18" s="8" t="s">
        <v>20</v>
      </c>
      <c r="AL18" s="8"/>
      <c r="AM18" s="8"/>
      <c r="AN18" s="8"/>
      <c r="AO18" s="8" t="s">
        <v>1236</v>
      </c>
      <c r="AP18" s="8" t="s">
        <v>1237</v>
      </c>
      <c r="AQ18" s="8"/>
      <c r="AR18" s="8">
        <v>4</v>
      </c>
      <c r="AS18" s="8"/>
      <c r="AT18" s="8"/>
      <c r="AU18" s="8" t="str">
        <f>LEFT(AO18,2)</f>
        <v>ジェ</v>
      </c>
      <c r="AV18" s="8" t="str">
        <f>IF(ISERROR(FIND(" ",AO18)),"",MID(AO18,FIND(" ",AO18)+1,2))</f>
        <v/>
      </c>
      <c r="AW18" s="8" t="str">
        <f>IF(LEN(AV18)&gt;1,IF(ISERROR(FIND(" ",AO18,FIND(" ",AO18)+1)),"",MID(AO18,FIND(" ",AO18)+4,2)),"")</f>
        <v/>
      </c>
      <c r="AX18" s="8"/>
      <c r="AY18" s="8" t="str">
        <f>IF(AO18="","",AO18&amp;IF(AP18="","","&amp;br;"&amp;AP18)&amp;IF(AQ18="","","&amp;br;"&amp;AQ18))</f>
        <v>ジェム2個を起動する：ジェム2個をあなたのプレインズウォーカーの色に変換する。&amp;br;あなたのターン終了時にあなたのプレインズウォーカーの色のうち1色のジェムが8個以上あった場合、このサポートを変身させる。</v>
      </c>
      <c r="AZ18" s="25" t="str">
        <f>IF(AJ18="","",VLOOKUP(AJ18,BC:BE,3,FALSE))</f>
        <v>Activate 2: Convert 2 gems to your planeswalker colors.At the end of your turn, if there are 8 or more gems of one of your planeswalker colors, transform this support.</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t="s">
        <v>1186</v>
      </c>
      <c r="AG19" s="8" t="s">
        <v>22</v>
      </c>
      <c r="AH19" s="8">
        <v>0</v>
      </c>
      <c r="AI19" s="8" t="s">
        <v>1238</v>
      </c>
      <c r="AJ19" s="8" t="s">
        <v>749</v>
      </c>
      <c r="AK19" s="8" t="s">
        <v>20</v>
      </c>
      <c r="AL19" s="8" t="s">
        <v>938</v>
      </c>
      <c r="AM19" s="8"/>
      <c r="AN19" s="8"/>
      <c r="AO19" s="8" t="s">
        <v>1239</v>
      </c>
      <c r="AP19" s="8" t="s">
        <v>1240</v>
      </c>
      <c r="AQ19" s="8" t="s">
        <v>1241</v>
      </c>
      <c r="AR19" s="8">
        <v>4</v>
      </c>
      <c r="AS19" s="8"/>
      <c r="AT19" s="8"/>
      <c r="AU19" s="8" t="str">
        <f>LEFT(AO19,2)</f>
        <v>あな</v>
      </c>
      <c r="AV19" s="8" t="str">
        <f>IF(ISERROR(FIND(" ",AO19)),"",MID(AO19,FIND(" ",AO19)+1,2))</f>
        <v/>
      </c>
      <c r="AW19" s="8" t="str">
        <f>IF(LEN(AV19)&gt;1,IF(ISERROR(FIND(" ",AO19,FIND(" ",AO19)+1)),"",MID(AO19,FIND(" ",AO19)+4,2)),"")</f>
        <v/>
      </c>
      <c r="AX19" s="8"/>
      <c r="AY19" s="8" t="str">
        <f>IF(AO19="","",AO19&amp;IF(AP19="","","&amp;br;"&amp;AP19)&amp;IF(AQ19="","","&amp;br;"&amp;AQ19))</f>
        <v>あなたのターン開始時に、ジェム2個を忠誠ジェムに変換する。&amp;br;このサポートが戦場に出ている間、対戦相手の最初のクリーチャーはそのパワーが0になる。&amp;br;対戦相手のターン終了時に、そのプレイヤーがパワー0に等しいクリーチャーをコントロールしている場合、このサポートは1シールドを失う。</v>
      </c>
      <c r="AZ19" s="25" t="str">
        <f>IF(AJ19="","",VLOOKUP(AJ19,BC:BE,3,FALSE))</f>
        <v>At the begining of your turn convert 2 gems to Loyality Gems. While this support is on the battlefield, your opponent's first creature has its power reduced to 0. At the end of the opponent's turn, if he controls a creature with power equal to 0, this support loses 1 shield.</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t="s">
        <v>1186</v>
      </c>
      <c r="AG20" s="8" t="s">
        <v>22</v>
      </c>
      <c r="AH20" s="8">
        <v>11</v>
      </c>
      <c r="AI20" s="8" t="s">
        <v>1242</v>
      </c>
      <c r="AJ20" s="8" t="s">
        <v>750</v>
      </c>
      <c r="AK20" s="8" t="s">
        <v>20</v>
      </c>
      <c r="AL20" s="8"/>
      <c r="AM20" s="8"/>
      <c r="AN20" s="8"/>
      <c r="AO20" s="8" t="s">
        <v>1243</v>
      </c>
      <c r="AP20" s="8" t="s">
        <v>1244</v>
      </c>
      <c r="AQ20" s="8"/>
      <c r="AR20" s="8">
        <v>1</v>
      </c>
      <c r="AS20" s="8"/>
      <c r="AT20" s="8"/>
      <c r="AU20" s="8" t="str">
        <f>LEFT(AO20,2)</f>
        <v>ジェ</v>
      </c>
      <c r="AV20" s="8" t="str">
        <f>IF(ISERROR(FIND(" ",AO20)),"",MID(AO20,FIND(" ",AO20)+1,2))</f>
        <v/>
      </c>
      <c r="AW20" s="8" t="str">
        <f>IF(LEN(AV20)&gt;1,IF(ISERROR(FIND(" ",AO20,FIND(" ",AO20)+1)),"",MID(AO20,FIND(" ",AO20)+4,2)),"")</f>
        <v/>
      </c>
      <c r="AX20" s="8"/>
      <c r="AY20" s="8" t="str">
        <f>IF(AO20="","",AO20&amp;IF(AP20="","","&amp;br;"&amp;AP20)&amp;IF(AQ20="","","&amp;br;"&amp;AQ20))</f>
        <v>ジェム2個を起動する：このサポートは1シールドを得る。&amp;br;あなたのターン終了時に、このサポートが4シールド以上持っている場合、このサポートを変身させて、宝物を2つ見つける。</v>
      </c>
      <c r="AZ20" s="25" t="str">
        <f>IF(AJ20="","",VLOOKUP(AJ20,BC:BE,3,FALSE))</f>
        <v>Activate 2: Gain 1 shield.At the end of your turn, if Treasure Map has 4 or more shield, transform this support and find 2 Treasures.</v>
      </c>
      <c r="BA20" s="31" t="s">
        <v>165</v>
      </c>
      <c r="BB20">
        <v>19</v>
      </c>
      <c r="BC20" t="s">
        <v>583</v>
      </c>
      <c r="BD20" t="s">
        <v>30</v>
      </c>
      <c r="BE20" t="s">
        <v>402</v>
      </c>
    </row>
    <row r="21" spans="1:57" x14ac:dyDescent="0.15">
      <c r="A21" t="str">
        <f t="shared" si="0"/>
        <v>*廃墟の地/Field of Ruin</v>
      </c>
      <c r="B21" t="s">
        <v>165</v>
      </c>
      <c r="C21" t="str">
        <f t="shared" ref="C21" si="1">"*"&amp;R21&amp;"/"&amp;T21</f>
        <v>*廃墟の地/Field of Ruin</v>
      </c>
      <c r="Q21" s="6" t="s">
        <v>34</v>
      </c>
      <c r="R21" s="12" t="str">
        <f>INDEX(AI:AI,W20+1)</f>
        <v>廃墟の地</v>
      </c>
      <c r="S21" s="16" t="s">
        <v>35</v>
      </c>
      <c r="T21" s="12" t="str">
        <f>INDEX(AJ:AJ,W20+1)</f>
        <v>Field of Ruin</v>
      </c>
      <c r="U21" s="16"/>
      <c r="V21" s="17"/>
      <c r="W21" s="9"/>
      <c r="X21" s="6"/>
      <c r="Y21" s="5"/>
      <c r="Z21" s="5"/>
      <c r="AA21" s="30"/>
      <c r="AD21" s="10"/>
      <c r="AE21" s="39">
        <v>20</v>
      </c>
      <c r="AF21" s="24" t="s">
        <v>1186</v>
      </c>
      <c r="AG21" s="8" t="s">
        <v>22</v>
      </c>
      <c r="AH21" s="8">
        <v>0</v>
      </c>
      <c r="AI21" s="8" t="s">
        <v>1245</v>
      </c>
      <c r="AJ21" s="8" t="s">
        <v>751</v>
      </c>
      <c r="AK21" s="8" t="s">
        <v>20</v>
      </c>
      <c r="AL21" s="8" t="s">
        <v>938</v>
      </c>
      <c r="AM21" s="8"/>
      <c r="AN21" s="8"/>
      <c r="AO21" s="8" t="s">
        <v>1246</v>
      </c>
      <c r="AP21" s="8" t="s">
        <v>1247</v>
      </c>
      <c r="AQ21" s="8"/>
      <c r="AR21" s="8">
        <v>1</v>
      </c>
      <c r="AS21" s="8"/>
      <c r="AT21" s="8"/>
      <c r="AU21" s="8" t="str">
        <f>LEFT(AO21,2)</f>
        <v>あな</v>
      </c>
      <c r="AV21" s="8" t="str">
        <f>IF(ISERROR(FIND(" ",AO21)),"",MID(AO21,FIND(" ",AO21)+1,2))</f>
        <v/>
      </c>
      <c r="AW21" s="8" t="str">
        <f>IF(LEN(AV21)&gt;1,IF(ISERROR(FIND(" ",AO21,FIND(" ",AO21)+1)),"",MID(AO21,FIND(" ",AO21)+4,2)),"")</f>
        <v/>
      </c>
      <c r="AX21" s="8"/>
      <c r="AY21" s="8" t="str">
        <f>IF(AO21="","",AO21&amp;IF(AP21="","","&amp;br;"&amp;AP21)&amp;IF(AQ21="","","&amp;br;"&amp;AQ21))</f>
        <v>あなたのターン開始時に、ジェム2個を忠誠ジェムに変換する。&amp;br;あなたがコントロールする宝物が破壊されるたび、カードを1枚引き、このサポートは1シールドを失う。</v>
      </c>
      <c r="AZ21" s="25" t="str">
        <f>IF(AJ21="","",VLOOKUP(AJ21,BC:BE,3,FALSE))</f>
        <v>At the begining of your turn convert 2 gems to Loyality Gems. Whenever a Treasure you control is destroyed. draw a card and this support loses 1 shield.</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無色</v>
      </c>
      <c r="S22" s="18" t="s">
        <v>46</v>
      </c>
      <c r="T22" s="12" t="str">
        <f>INDEX(AG:AG,W20+1)</f>
        <v>コモン</v>
      </c>
      <c r="U22" s="18" t="s">
        <v>36</v>
      </c>
      <c r="V22" s="12">
        <f>INDEX(AH:AH,W20+1)</f>
        <v>6</v>
      </c>
      <c r="W22" s="10"/>
      <c r="X22" s="12" t="str">
        <f>INDEX(AO:AO,W20+1)</f>
        <v>あなたのターン開始時に、ジェム2個を対戦相手のプレインズウォーカーの色に変換する。</v>
      </c>
      <c r="Y22" s="5"/>
      <c r="Z22" s="5"/>
      <c r="AA22" s="30"/>
      <c r="AD22" s="10"/>
      <c r="AE22" s="39">
        <v>21</v>
      </c>
      <c r="AF22" s="24" t="s">
        <v>1186</v>
      </c>
      <c r="AG22" s="8" t="s">
        <v>23</v>
      </c>
      <c r="AH22" s="8">
        <v>14</v>
      </c>
      <c r="AI22" s="8" t="s">
        <v>1248</v>
      </c>
      <c r="AJ22" s="8" t="s">
        <v>752</v>
      </c>
      <c r="AK22" s="8" t="s">
        <v>10</v>
      </c>
      <c r="AL22" s="8" t="s">
        <v>1188</v>
      </c>
      <c r="AM22" s="8"/>
      <c r="AN22" s="8"/>
      <c r="AO22" s="8" t="s">
        <v>1212</v>
      </c>
      <c r="AP22" s="8" t="s">
        <v>1249</v>
      </c>
      <c r="AQ22" s="8"/>
      <c r="AR22" s="8"/>
      <c r="AS22" s="8">
        <v>4</v>
      </c>
      <c r="AT22" s="8">
        <v>4</v>
      </c>
      <c r="AU22" s="8" t="str">
        <f>LEFT(AO22,2)</f>
        <v>搭乗</v>
      </c>
      <c r="AV22" s="8" t="str">
        <f>IF(ISERROR(FIND(" ",AO22)),"",MID(AO22,FIND(" ",AO22)+1,2))</f>
        <v/>
      </c>
      <c r="AW22" s="8" t="str">
        <f>IF(LEN(AV22)&gt;1,IF(ISERROR(FIND(" ",AO22,FIND(" ",AO22)+1)),"",MID(AO22,FIND(" ",AO22)+4,2)),"")</f>
        <v/>
      </c>
      <c r="AX22" s="8"/>
      <c r="AY22" s="8" t="str">
        <f>IF(AO22="","",AO22&amp;IF(AP22="","","&amp;br;"&amp;AP22)&amp;IF(AQ22="","","&amp;br;"&amp;AQ22))</f>
        <v>搭乗2&amp;br;あなたがコントロールするクリーチャーが探検を行うたび、このクリーチャーは+2/+2の修正を受ける。</v>
      </c>
      <c r="AZ22" s="25" t="str">
        <f>IF(AJ22="","",VLOOKUP(AJ22,BC:BE,3,FALSE))</f>
        <v>Crew 2.Whenever a creature you control Explores, this creature gets +2/+2.</v>
      </c>
      <c r="BA22" s="31" t="s">
        <v>165</v>
      </c>
      <c r="BB22">
        <v>21</v>
      </c>
      <c r="BC22" t="s">
        <v>585</v>
      </c>
      <c r="BD22" t="s">
        <v>30</v>
      </c>
      <c r="BE22" t="s">
        <v>859</v>
      </c>
    </row>
    <row r="23" spans="1:57" x14ac:dyDescent="0.15">
      <c r="A23" t="str">
        <f t="shared" si="0"/>
        <v>|色|無色|レアリティ|コモン|マナコスト|6|</v>
      </c>
      <c r="B23" t="s">
        <v>165</v>
      </c>
      <c r="C23" t="s">
        <v>24</v>
      </c>
      <c r="D23" s="1" t="s">
        <v>5</v>
      </c>
      <c r="E23" t="s">
        <v>24</v>
      </c>
      <c r="F23" t="str">
        <f t="shared" ref="F23:F24" si="8">IF(R22=0,"",R22)</f>
        <v>無色</v>
      </c>
      <c r="G23" t="s">
        <v>24</v>
      </c>
      <c r="H23" s="1" t="s">
        <v>6</v>
      </c>
      <c r="I23" t="s">
        <v>24</v>
      </c>
      <c r="J23" t="str">
        <f t="shared" ref="J23:J24" si="9">IF(T22=0,"",T22)</f>
        <v>コモン</v>
      </c>
      <c r="K23" t="s">
        <v>24</v>
      </c>
      <c r="L23" s="1" t="s">
        <v>8</v>
      </c>
      <c r="M23" t="s">
        <v>24</v>
      </c>
      <c r="N23">
        <f t="shared" ref="N23:N24" si="10">IF(V22=0,"",V22)</f>
        <v>6</v>
      </c>
      <c r="O23" t="s">
        <v>24</v>
      </c>
      <c r="Q23" s="6" t="s">
        <v>37</v>
      </c>
      <c r="R23" s="12" t="str">
        <f>INDEX(AK:AK,W20+1)</f>
        <v>サポート</v>
      </c>
      <c r="S23" s="18" t="s">
        <v>38</v>
      </c>
      <c r="T23" s="12">
        <f>INDEX(AL:AL,W20+1)</f>
        <v>0</v>
      </c>
      <c r="U23" s="12">
        <f>INDEX(AM:AM,W20+1)</f>
        <v>0</v>
      </c>
      <c r="V23" s="12">
        <f>INDEX(AN:AN,W20+1)</f>
        <v>0</v>
      </c>
      <c r="W23" s="10"/>
      <c r="X23" s="12" t="str">
        <f>INDEX(AU:AU,W20+1)</f>
        <v>あな</v>
      </c>
      <c r="Y23" s="12" t="str">
        <f>INDEX(AV:AV,W20+1)</f>
        <v/>
      </c>
      <c r="Z23" s="12" t="str">
        <f>INDEX(AW:AW,W20+1)</f>
        <v/>
      </c>
      <c r="AA23" s="12">
        <f>INDEX(AX:AX,W20+1)</f>
        <v>0</v>
      </c>
      <c r="AD23" s="10"/>
      <c r="AE23" s="39">
        <v>22</v>
      </c>
      <c r="AF23" s="24" t="s">
        <v>1186</v>
      </c>
      <c r="AG23" s="8" t="s">
        <v>23</v>
      </c>
      <c r="AH23" s="8">
        <v>21</v>
      </c>
      <c r="AI23" s="8" t="s">
        <v>1250</v>
      </c>
      <c r="AJ23" s="8" t="s">
        <v>753</v>
      </c>
      <c r="AK23" s="8" t="s">
        <v>20</v>
      </c>
      <c r="AL23" s="8"/>
      <c r="AM23" s="8"/>
      <c r="AN23" s="8"/>
      <c r="AO23" s="8" t="s">
        <v>1251</v>
      </c>
      <c r="AP23" s="8" t="s">
        <v>1252</v>
      </c>
      <c r="AQ23" s="8"/>
      <c r="AR23" s="8">
        <v>3</v>
      </c>
      <c r="AS23" s="8"/>
      <c r="AT23" s="8"/>
      <c r="AU23" s="8" t="str">
        <f>LEFT(AO23,2)</f>
        <v>この</v>
      </c>
      <c r="AV23" s="8" t="str">
        <f>IF(ISERROR(FIND(" ",AO23)),"",MID(AO23,FIND(" ",AO23)+1,2))</f>
        <v/>
      </c>
      <c r="AW23" s="8" t="str">
        <f>IF(LEN(AV23)&gt;1,IF(ISERROR(FIND(" ",AO23,FIND(" ",AO23)+1)),"",MID(AO23,FIND(" ",AO23)+4,2)),"")</f>
        <v/>
      </c>
      <c r="AX23" s="8"/>
      <c r="AY23" s="8" t="str">
        <f>IF(AO23="","",AO23&amp;IF(AP23="","","&amp;br;"&amp;AP23)&amp;IF(AQ23="","","&amp;br;"&amp;AQ23))</f>
        <v>このサポートがボード上にある間、対戦相手のプレインズウォーカーは忠誠度能力を起動できない。&amp;br;対戦相手のターン終了時に、このサポートは1シールドを失う。</v>
      </c>
      <c r="AZ23" s="25" t="str">
        <f>IF(AJ23="","",VLOOKUP(AJ23,BC:BE,3,FALSE))</f>
        <v>While this support is in play, your opponent's planeswalker can't activate Loyalty abilities.At the end of your opponent's turn, this support loses 1 shield.</v>
      </c>
      <c r="BA23" s="31" t="s">
        <v>165</v>
      </c>
      <c r="BB23">
        <v>22</v>
      </c>
      <c r="BC23" t="s">
        <v>586</v>
      </c>
      <c r="BD23" t="s">
        <v>30</v>
      </c>
      <c r="BE23" t="s">
        <v>860</v>
      </c>
    </row>
    <row r="24" spans="1:57" x14ac:dyDescent="0.15">
      <c r="A24" t="str">
        <f t="shared" si="0"/>
        <v>|種別|サポート|サブタイプ||||</v>
      </c>
      <c r="B24" t="s">
        <v>165</v>
      </c>
      <c r="C24" t="s">
        <v>24</v>
      </c>
      <c r="D24" s="1" t="s">
        <v>9</v>
      </c>
      <c r="E24" t="s">
        <v>24</v>
      </c>
      <c r="F24" t="str">
        <f t="shared" si="8"/>
        <v>サポート</v>
      </c>
      <c r="G24" t="s">
        <v>24</v>
      </c>
      <c r="H24" s="1" t="s">
        <v>11</v>
      </c>
      <c r="I24" t="s">
        <v>24</v>
      </c>
      <c r="J24" t="str">
        <f t="shared" si="9"/>
        <v/>
      </c>
      <c r="K24" t="s">
        <v>24</v>
      </c>
      <c r="L24" t="str">
        <f t="shared" ref="L24" si="11">IF(U23=0,"",U23)</f>
        <v/>
      </c>
      <c r="M24" t="s">
        <v>24</v>
      </c>
      <c r="N24" t="str">
        <f t="shared" si="10"/>
        <v/>
      </c>
      <c r="O24" t="s">
        <v>24</v>
      </c>
      <c r="Q24" s="6" t="s">
        <v>39</v>
      </c>
      <c r="R24" s="12" t="str">
        <f>INDEX(AY:AY,W20+1)</f>
        <v>あなたのターン開始時に、ジェム2個を対戦相手のプレインズウォーカーの色に変換する。&amp;br;このサポートが破壊されたとき、対戦相手がコントロールする土地を1つ破壊し、ジェム3個をあなたのプレインズウォーカーの色に変換し、その後ジェム3個を対戦相手のプレインズウォーカーの色に変換する。</v>
      </c>
      <c r="S24" s="16"/>
      <c r="T24" s="16"/>
      <c r="U24" s="16"/>
      <c r="V24" s="17"/>
      <c r="W24" s="10"/>
      <c r="X24" s="36"/>
      <c r="Y24" s="36"/>
      <c r="Z24" s="36"/>
      <c r="AA24" s="25"/>
      <c r="AD24" s="11"/>
      <c r="AE24" s="39">
        <v>23</v>
      </c>
      <c r="AF24" s="24" t="s">
        <v>1186</v>
      </c>
      <c r="AG24" s="8" t="s">
        <v>23</v>
      </c>
      <c r="AH24" s="8">
        <v>12</v>
      </c>
      <c r="AI24" s="8" t="s">
        <v>1253</v>
      </c>
      <c r="AJ24" s="8" t="s">
        <v>754</v>
      </c>
      <c r="AK24" s="8" t="s">
        <v>20</v>
      </c>
      <c r="AL24" s="8" t="s">
        <v>938</v>
      </c>
      <c r="AM24" s="8"/>
      <c r="AN24" s="8"/>
      <c r="AO24" s="8" t="s">
        <v>1254</v>
      </c>
      <c r="AP24" s="8" t="s">
        <v>1255</v>
      </c>
      <c r="AQ24" s="8"/>
      <c r="AR24" s="8">
        <v>3</v>
      </c>
      <c r="AS24" s="8"/>
      <c r="AT24" s="8"/>
      <c r="AU24" s="8" t="str">
        <f>LEFT(AO24,2)</f>
        <v>あな</v>
      </c>
      <c r="AV24" s="8" t="str">
        <f>IF(ISERROR(FIND(" ",AO24)),"",MID(AO24,FIND(" ",AO24)+1,2))</f>
        <v/>
      </c>
      <c r="AW24" s="8" t="str">
        <f>IF(LEN(AV24)&gt;1,IF(ISERROR(FIND(" ",AO24,FIND(" ",AO24)+1)),"",MID(AO24,FIND(" ",AO24)+4,2)),"")</f>
        <v/>
      </c>
      <c r="AX24" s="8"/>
      <c r="AY24" s="8" t="str">
        <f>IF(AO24="","",AO24&amp;IF(AP24="","","&amp;br;"&amp;AP24)&amp;IF(AQ24="","","&amp;br;"&amp;AQ24))</f>
        <v>あなたのターン開始時に、色ジェム2個を忠誠ジェムに変換する。&amp;br;あなたのデッキに共通のタイプを持つクリーチャーが3枚以上入っている場合、代わりにジェム3個をあなたのプレインズウォーカーの色に変換する。</v>
      </c>
      <c r="AZ24" s="25" t="str">
        <f>IF(AJ24="","",VLOOKUP(AJ24,BC:BE,3,FALSE))</f>
        <v>At the beginning of your turn, convert 2 colored gems to Loyalty gems.Instead, if you have at least 3 creatures that share a type in your deck, convert 3 gems to your planeswalker colors.</v>
      </c>
      <c r="BA24" s="31" t="s">
        <v>165</v>
      </c>
      <c r="BB24">
        <v>23</v>
      </c>
      <c r="BC24" t="s">
        <v>587</v>
      </c>
      <c r="BD24" t="s">
        <v>30</v>
      </c>
      <c r="BE24" t="s">
        <v>861</v>
      </c>
    </row>
    <row r="25" spans="1:57" x14ac:dyDescent="0.15">
      <c r="A25" t="str">
        <f t="shared" si="0"/>
        <v>|テキスト|&gt;|&gt;|&gt;|&gt;|あなたのターン開始時に、ジェム2個を対戦相手のプレインズウォーカーの色に変換する。&amp;br;このサポートが破壊されたとき、対戦相手がコントロールする土地を1つ破壊し、ジェム3個をあなたのプレインズウォーカーの色に変換し、その後ジェム3個を対戦相手のプレインズウォーカーの色に変換する。|</v>
      </c>
      <c r="B25" t="s">
        <v>165</v>
      </c>
      <c r="C25" t="s">
        <v>24</v>
      </c>
      <c r="D25" s="1" t="s">
        <v>12</v>
      </c>
      <c r="E25" t="s">
        <v>24</v>
      </c>
      <c r="F25" s="1" t="s">
        <v>4</v>
      </c>
      <c r="G25" t="s">
        <v>24</v>
      </c>
      <c r="H25" s="1" t="s">
        <v>4</v>
      </c>
      <c r="I25" t="s">
        <v>24</v>
      </c>
      <c r="J25" s="1" t="s">
        <v>4</v>
      </c>
      <c r="K25" t="s">
        <v>24</v>
      </c>
      <c r="L25" s="1" t="s">
        <v>4</v>
      </c>
      <c r="M25" t="s">
        <v>24</v>
      </c>
      <c r="N25" t="str">
        <f t="shared" ref="N25" si="12">IF(R24=0,"",R24)</f>
        <v>あなたのターン開始時に、ジェム2個を対戦相手のプレインズウォーカーの色に変換する。&amp;br;このサポートが破壊されたとき、対戦相手がコントロールする土地を1つ破壊し、ジェム3個をあなたのプレインズウォーカーの色に変換し、その後ジェム3個を対戦相手のプレインズウォーカーの色に変換する。</v>
      </c>
      <c r="O25" t="s">
        <v>24</v>
      </c>
      <c r="Q25" s="4" t="s">
        <v>40</v>
      </c>
      <c r="R25" s="12" t="str">
        <f>INDEX(AZ:AZ,W20+1)</f>
        <v>At the beginning of your turn, convert 2 gems to your opponent's planeswalker colors.When this support is destroyed, destroy a Land your opponent controls, convert 3 gems to your planeswalker colors, then convert 3 gems to your opponent planeswalker colors.</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t="s">
        <v>1186</v>
      </c>
      <c r="AG25" s="8" t="s">
        <v>23</v>
      </c>
      <c r="AH25" s="8">
        <v>17</v>
      </c>
      <c r="AI25" s="8" t="s">
        <v>1256</v>
      </c>
      <c r="AJ25" s="8" t="s">
        <v>755</v>
      </c>
      <c r="AK25" s="8" t="s">
        <v>20</v>
      </c>
      <c r="AL25" s="8"/>
      <c r="AM25" s="8"/>
      <c r="AN25" s="8"/>
      <c r="AO25" s="8" t="s">
        <v>1257</v>
      </c>
      <c r="AP25" s="8"/>
      <c r="AQ25" s="8"/>
      <c r="AR25" s="8">
        <v>2</v>
      </c>
      <c r="AS25" s="8"/>
      <c r="AT25" s="8"/>
      <c r="AU25" s="8" t="str">
        <f>LEFT(AO25,2)</f>
        <v>この</v>
      </c>
      <c r="AV25" s="8" t="str">
        <f>IF(ISERROR(FIND(" ",AO25)),"",MID(AO25,FIND(" ",AO25)+1,2))</f>
        <v/>
      </c>
      <c r="AW25" s="8" t="str">
        <f>IF(LEN(AV25)&gt;1,IF(ISERROR(FIND(" ",AO25,FIND(" ",AO25)+1)),"",MID(AO25,FIND(" ",AO25)+4,2)),"")</f>
        <v/>
      </c>
      <c r="AX25" s="8"/>
      <c r="AY25" s="8" t="str">
        <f>IF(AO25="","",AO25&amp;IF(AP25="","","&amp;br;"&amp;AP25)&amp;IF(AQ25="","","&amp;br;"&amp;AQ25))</f>
        <v>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v>
      </c>
      <c r="AZ25" s="25" t="str">
        <f>IF(AJ25="","",VLOOKUP(AJ25,BC:BE,3,FALSE))</f>
        <v>While this support is on the board, if you have 3 or more creatures that share a type in your deck, all your creatures gets +2/+2. Whenever a creature enters the battlefield under your control, if you have 3 or more creatures that share a type in your deck, draw a card.</v>
      </c>
      <c r="BA25" s="31" t="s">
        <v>165</v>
      </c>
      <c r="BB25">
        <v>24</v>
      </c>
      <c r="BC25" t="s">
        <v>588</v>
      </c>
      <c r="BD25" t="s">
        <v>30</v>
      </c>
      <c r="BE25" t="s">
        <v>407</v>
      </c>
    </row>
    <row r="26" spans="1:57" x14ac:dyDescent="0.15">
      <c r="A26" t="str">
        <f t="shared" si="0"/>
        <v>|英テキスト|&gt;|&gt;|&gt;|&gt;|At the beginning of your turn, convert 2 gems to your opponent's planeswalker colors.When this support is destroyed, destroy a Land your opponent controls, convert 3 gems to your planeswalker colors, then convert 3 gems to your opponent planeswalker colors.|</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At the beginning of your turn, convert 2 gems to your opponent's planeswalker colors.When this support is destroyed, destroy a Land your opponent controls, convert 3 gems to your planeswalker colors, then convert 3 gems to your opponent planeswalker colors.</v>
      </c>
      <c r="O26" t="s">
        <v>24</v>
      </c>
      <c r="Q26" s="6" t="s">
        <v>41</v>
      </c>
      <c r="R26" s="12">
        <f>IF(INDEX(AS:AS,W20+1)="",0,INDEX(AS:AS,W20+1)&amp;"/"&amp;INDEX(AT:AT,W20+1))</f>
        <v>0</v>
      </c>
      <c r="S26" s="16"/>
      <c r="T26" s="16"/>
      <c r="U26" s="16"/>
      <c r="V26" s="17"/>
      <c r="W26" s="10"/>
      <c r="X26" s="6"/>
      <c r="Y26" s="5"/>
      <c r="Z26" s="5"/>
      <c r="AA26" s="30"/>
      <c r="AE26" s="39">
        <v>25</v>
      </c>
      <c r="AF26" s="24"/>
      <c r="AG26" s="8"/>
      <c r="AH26" s="8"/>
      <c r="AI26" s="8"/>
      <c r="AJ26" s="8"/>
      <c r="AK26" s="8"/>
      <c r="AL26" s="8"/>
      <c r="AM26" s="8"/>
      <c r="AN26" s="8"/>
      <c r="AO26" s="8"/>
      <c r="AP26" s="8"/>
      <c r="AQ26" s="8"/>
      <c r="AR26" s="8"/>
      <c r="AS26" s="8"/>
      <c r="AT26" s="8"/>
      <c r="AU26" s="8" t="str">
        <f>LEFT(AO26,2)</f>
        <v/>
      </c>
      <c r="AV26" s="8" t="str">
        <f>IF(ISERROR(FIND(" ",AO26)),"",MID(AO26,FIND(" ",AO26)+1,2))</f>
        <v/>
      </c>
      <c r="AW26" s="8" t="str">
        <f>IF(LEN(AV26)&gt;1,IF(ISERROR(FIND(" ",AO26,FIND(" ",AO26)+1)),"",MID(AO26,FIND(" ",AO26)+4,2)),"")</f>
        <v/>
      </c>
      <c r="AX26" s="8"/>
      <c r="AY26" s="8" t="str">
        <f>IF(AO26="","",AO26&amp;IF(AP26="","","&amp;br;"&amp;AP26)&amp;IF(AQ26="","","&amp;br;"&amp;AQ26))</f>
        <v/>
      </c>
      <c r="AZ26" s="25" t="str">
        <f>IF(AJ26="","",VLOOKUP(AJ26,BC:BE,3,FALSE))</f>
        <v/>
      </c>
      <c r="BA26" s="31" t="s">
        <v>165</v>
      </c>
      <c r="BB26">
        <v>25</v>
      </c>
      <c r="BC26" t="s">
        <v>589</v>
      </c>
      <c r="BD26" t="s">
        <v>30</v>
      </c>
      <c r="BE26" t="s">
        <v>408</v>
      </c>
    </row>
    <row r="27" spans="1:57" x14ac:dyDescent="0.15">
      <c r="A27" t="str">
        <f>CONCATENATE(C27,D27,E27,F27,G27,H27,I27,J27,K27,L27,M27,N27,O27,P27)</f>
        <v>|PT|&gt;||シールド数|&gt;|2|</v>
      </c>
      <c r="B27" t="s">
        <v>165</v>
      </c>
      <c r="C27" t="s">
        <v>24</v>
      </c>
      <c r="D27" t="s">
        <v>13</v>
      </c>
      <c r="E27" t="s">
        <v>24</v>
      </c>
      <c r="F27" t="s">
        <v>4</v>
      </c>
      <c r="G27" t="s">
        <v>24</v>
      </c>
      <c r="H27" t="str">
        <f t="shared" ref="H27" si="14">IF(R26=0,"",R26)</f>
        <v/>
      </c>
      <c r="I27" t="s">
        <v>24</v>
      </c>
      <c r="J27" t="s">
        <v>14</v>
      </c>
      <c r="K27" t="s">
        <v>24</v>
      </c>
      <c r="L27" t="s">
        <v>4</v>
      </c>
      <c r="M27" t="s">
        <v>24</v>
      </c>
      <c r="N27">
        <f t="shared" ref="N27" si="15">IF(R27=0,"",R27)</f>
        <v>2</v>
      </c>
      <c r="O27" t="s">
        <v>24</v>
      </c>
      <c r="Q27" s="7" t="s">
        <v>43</v>
      </c>
      <c r="R27" s="12">
        <f>INDEX(AR:AR,W20+1)</f>
        <v>2</v>
      </c>
      <c r="S27" s="19"/>
      <c r="T27" s="19"/>
      <c r="U27" s="19"/>
      <c r="V27" s="20"/>
      <c r="W27" s="11"/>
      <c r="X27" s="37"/>
      <c r="Y27" s="35"/>
      <c r="Z27" s="35"/>
      <c r="AA27" s="42"/>
      <c r="AE27" s="39">
        <v>26</v>
      </c>
      <c r="AF27" s="24"/>
      <c r="AG27" s="8"/>
      <c r="AH27" s="8"/>
      <c r="AI27" s="8"/>
      <c r="AJ27" s="8"/>
      <c r="AK27" s="8"/>
      <c r="AL27" s="8"/>
      <c r="AM27" s="8"/>
      <c r="AN27" s="8"/>
      <c r="AO27" s="8"/>
      <c r="AP27" s="8"/>
      <c r="AQ27" s="8"/>
      <c r="AR27" s="8"/>
      <c r="AS27" s="8"/>
      <c r="AT27" s="8"/>
      <c r="AU27" s="8" t="str">
        <f>LEFT(AO27,2)</f>
        <v/>
      </c>
      <c r="AV27" s="8" t="str">
        <f>IF(ISERROR(FIND(" ",AO27)),"",MID(AO27,FIND(" ",AO27)+1,2))</f>
        <v/>
      </c>
      <c r="AW27" s="8" t="str">
        <f>IF(LEN(AV27)&gt;1,IF(ISERROR(FIND(" ",AO27,FIND(" ",AO27)+1)),"",MID(AO27,FIND(" ",AO27)+4,2)),"")</f>
        <v/>
      </c>
      <c r="AX27" s="8"/>
      <c r="AY27" s="8" t="str">
        <f>IF(AO27="","",AO27&amp;IF(AP27="","","&amp;br;"&amp;AP27)&amp;IF(AQ27="","","&amp;br;"&amp;AQ27))</f>
        <v/>
      </c>
      <c r="AZ27" s="25" t="str">
        <f>IF(AJ27="","",VLOOKUP(AJ27,BC:BE,3,FALSE))</f>
        <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c r="AG28" s="8"/>
      <c r="AH28" s="8"/>
      <c r="AI28" s="8"/>
      <c r="AJ28" s="8"/>
      <c r="AK28" s="8"/>
      <c r="AL28" s="8"/>
      <c r="AM28" s="8"/>
      <c r="AN28" s="8"/>
      <c r="AO28" s="8"/>
      <c r="AP28" s="8"/>
      <c r="AQ28" s="8"/>
      <c r="AR28" s="8"/>
      <c r="AS28" s="8"/>
      <c r="AT28" s="8"/>
      <c r="AU28" s="8" t="str">
        <f>LEFT(AO28,2)</f>
        <v/>
      </c>
      <c r="AV28" s="8" t="str">
        <f>IF(ISERROR(FIND(" ",AO28)),"",MID(AO28,FIND(" ",AO28)+1,2))</f>
        <v/>
      </c>
      <c r="AW28" s="8" t="str">
        <f>IF(LEN(AV28)&gt;1,IF(ISERROR(FIND(" ",AO28,FIND(" ",AO28)+1)),"",MID(AO28,FIND(" ",AO28)+4,2)),"")</f>
        <v/>
      </c>
      <c r="AX28" s="8"/>
      <c r="AY28" s="8" t="str">
        <f>IF(AO28="","",AO28&amp;IF(AP28="","","&amp;br;"&amp;AP28)&amp;IF(AQ28="","","&amp;br;"&amp;AQ28))</f>
        <v/>
      </c>
      <c r="AZ28" s="25" t="str">
        <f>IF(AJ28="","",VLOOKUP(AJ28,BC:BE,3,FALSE))</f>
        <v/>
      </c>
      <c r="BA28" s="31" t="s">
        <v>165</v>
      </c>
      <c r="BB28">
        <v>27</v>
      </c>
      <c r="BC28" t="s">
        <v>591</v>
      </c>
      <c r="BD28" t="s">
        <v>30</v>
      </c>
      <c r="BE28" t="s">
        <v>410</v>
      </c>
    </row>
    <row r="29" spans="1:57" x14ac:dyDescent="0.15">
      <c r="A29" t="str">
        <f t="shared" si="0"/>
        <v>*情報</v>
      </c>
      <c r="B29" t="s">
        <v>165</v>
      </c>
      <c r="C29" t="s">
        <v>865</v>
      </c>
      <c r="R29"/>
      <c r="S29"/>
      <c r="T29"/>
      <c r="U29"/>
      <c r="V29"/>
      <c r="AE29" s="39">
        <v>28</v>
      </c>
      <c r="AF29" s="24"/>
      <c r="AG29" s="8"/>
      <c r="AH29" s="8"/>
      <c r="AI29" s="8"/>
      <c r="AJ29" s="8"/>
      <c r="AK29" s="8"/>
      <c r="AL29" s="8"/>
      <c r="AM29" s="8"/>
      <c r="AN29" s="8"/>
      <c r="AO29" s="8"/>
      <c r="AP29" s="8"/>
      <c r="AQ29" s="8"/>
      <c r="AR29" s="8"/>
      <c r="AS29" s="8"/>
      <c r="AT29" s="8"/>
      <c r="AU29" s="8" t="str">
        <f>LEFT(AO29,2)</f>
        <v/>
      </c>
      <c r="AV29" s="8" t="str">
        <f>IF(ISERROR(FIND(" ",AO29)),"",MID(AO29,FIND(" ",AO29)+1,2))</f>
        <v/>
      </c>
      <c r="AW29" s="8" t="str">
        <f>IF(LEN(AV29)&gt;1,IF(ISERROR(FIND(" ",AO29,FIND(" ",AO29)+1)),"",MID(AO29,FIND(" ",AO29)+4,2)),"")</f>
        <v/>
      </c>
      <c r="AX29" s="8"/>
      <c r="AY29" s="8" t="str">
        <f>IF(AO29="","",AO29&amp;IF(AP29="","","&amp;br;"&amp;AP29)&amp;IF(AQ29="","","&amp;br;"&amp;AQ29))</f>
        <v/>
      </c>
      <c r="AZ29" s="25" t="str">
        <f>IF(AJ29="","",VLOOKUP(AJ29,BC:BE,3,FALSE))</f>
        <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c r="AG30" s="8"/>
      <c r="AH30" s="8"/>
      <c r="AI30" s="8"/>
      <c r="AJ30" s="8"/>
      <c r="AK30" s="8"/>
      <c r="AL30" s="8"/>
      <c r="AM30" s="8"/>
      <c r="AN30" s="8"/>
      <c r="AO30" s="8"/>
      <c r="AP30" s="8"/>
      <c r="AQ30" s="8"/>
      <c r="AR30" s="8"/>
      <c r="AS30" s="8"/>
      <c r="AT30" s="8"/>
      <c r="AU30" s="8" t="str">
        <f>LEFT(AO30,2)</f>
        <v/>
      </c>
      <c r="AV30" s="8" t="str">
        <f>IF(ISERROR(FIND(" ",AO30)),"",MID(AO30,FIND(" ",AO30)+1,2))</f>
        <v/>
      </c>
      <c r="AW30" s="8" t="str">
        <f>IF(LEN(AV30)&gt;1,IF(ISERROR(FIND(" ",AO30,FIND(" ",AO30)+1)),"",MID(AO30,FIND(" ",AO30)+4,2)),"")</f>
        <v/>
      </c>
      <c r="AX30" s="8"/>
      <c r="AY30" s="8" t="str">
        <f>IF(AO30="","",AO30&amp;IF(AP30="","","&amp;br;"&amp;AP30)&amp;IF(AQ30="","","&amp;br;"&amp;AQ30))</f>
        <v/>
      </c>
      <c r="AZ30" s="25" t="str">
        <f>IF(AJ30="","",VLOOKUP(AJ30,BC:BE,3,FALSE))</f>
        <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c r="AG31" s="8"/>
      <c r="AH31" s="8"/>
      <c r="AI31" s="8"/>
      <c r="AJ31" s="8"/>
      <c r="AK31" s="8"/>
      <c r="AL31" s="8"/>
      <c r="AM31" s="8"/>
      <c r="AN31" s="8"/>
      <c r="AO31" s="8"/>
      <c r="AP31" s="8"/>
      <c r="AQ31" s="8"/>
      <c r="AR31" s="8"/>
      <c r="AS31" s="8"/>
      <c r="AT31" s="8"/>
      <c r="AU31" s="8" t="str">
        <f>LEFT(AO31,2)</f>
        <v/>
      </c>
      <c r="AV31" s="8" t="str">
        <f>IF(ISERROR(FIND(" ",AO31)),"",MID(AO31,FIND(" ",AO31)+1,2))</f>
        <v/>
      </c>
      <c r="AW31" s="8" t="str">
        <f>IF(LEN(AV31)&gt;1,IF(ISERROR(FIND(" ",AO31,FIND(" ",AO31)+1)),"",MID(AO31,FIND(" ",AO31)+4,2)),"")</f>
        <v/>
      </c>
      <c r="AX31" s="8"/>
      <c r="AY31" s="8" t="str">
        <f>IF(AO31="","",AO31&amp;IF(AP31="","","&amp;br;"&amp;AP31)&amp;IF(AQ31="","","&amp;br;"&amp;AQ31))</f>
        <v/>
      </c>
      <c r="AZ31" s="25" t="str">
        <f>IF(AJ31="","",VLOOKUP(AJ31,BC:BE,3,FALSE))</f>
        <v/>
      </c>
      <c r="BA31" s="31" t="s">
        <v>165</v>
      </c>
      <c r="BB31">
        <v>30</v>
      </c>
      <c r="BC31" t="s">
        <v>594</v>
      </c>
      <c r="BD31" t="s">
        <v>30</v>
      </c>
      <c r="BE31" t="s">
        <v>413</v>
      </c>
    </row>
    <row r="32" spans="1:57" x14ac:dyDescent="0.15">
      <c r="A32" t="str">
        <f t="shared" si="0"/>
        <v>&amp;br;</v>
      </c>
      <c r="B32" t="s">
        <v>165</v>
      </c>
      <c r="C32" t="s">
        <v>1</v>
      </c>
      <c r="R32"/>
      <c r="S32"/>
      <c r="T32"/>
      <c r="U32"/>
      <c r="V32"/>
      <c r="AE32" s="39">
        <v>31</v>
      </c>
      <c r="AF32" s="24"/>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*秘儀司祭の杯/Hierophant's Chalice</v>
      </c>
      <c r="B36" t="s">
        <v>165</v>
      </c>
      <c r="C36" t="str">
        <f t="shared" ref="C36" si="16">"*"&amp;R36&amp;"/"&amp;T36</f>
        <v>*秘儀司祭の杯/Hierophant's Chalice</v>
      </c>
      <c r="Q36" s="6" t="s">
        <v>34</v>
      </c>
      <c r="R36" s="12" t="str">
        <f>INDEX(AI:AI,W35+1)</f>
        <v>秘儀司祭の杯</v>
      </c>
      <c r="S36" s="16" t="s">
        <v>35</v>
      </c>
      <c r="T36" s="12" t="str">
        <f>INDEX(AJ:AJ,W35+1)</f>
        <v>Hierophant's Chalice</v>
      </c>
      <c r="U36" s="16"/>
      <c r="V36" s="17"/>
      <c r="W36" s="9"/>
      <c r="X36" s="6"/>
      <c r="Y36" s="5"/>
      <c r="Z36" s="5"/>
      <c r="AA36" s="30"/>
      <c r="AE36" s="39">
        <v>35</v>
      </c>
      <c r="AF36" s="24">
        <f t="shared" ref="AF36:AF51" si="17">AF35</f>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無色</v>
      </c>
      <c r="S37" s="18" t="s">
        <v>46</v>
      </c>
      <c r="T37" s="12" t="str">
        <f>INDEX(AG:AG,W35+1)</f>
        <v>コモン</v>
      </c>
      <c r="U37" s="18" t="s">
        <v>36</v>
      </c>
      <c r="V37" s="12">
        <f>INDEX(AH:AH,W35+1)</f>
        <v>17</v>
      </c>
      <c r="W37" s="10"/>
      <c r="X37" s="12" t="str">
        <f>INDEX(AO:AO,W35+1)</f>
        <v>このサポートがボード上に出たとき、対戦相手1人を対象とする。そのプレイヤーは2点のライフを失いあなたは2点のライフを得る。</v>
      </c>
      <c r="Y37" s="5"/>
      <c r="Z37" s="5"/>
      <c r="AA37" s="30"/>
      <c r="AE37" s="39">
        <v>36</v>
      </c>
      <c r="AF37" s="24">
        <f t="shared" si="17"/>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|色|無色|レアリティ|コモン|マナコスト|17|</v>
      </c>
      <c r="B38" t="s">
        <v>165</v>
      </c>
      <c r="C38" t="s">
        <v>24</v>
      </c>
      <c r="D38" s="1" t="s">
        <v>5</v>
      </c>
      <c r="E38" t="s">
        <v>24</v>
      </c>
      <c r="F38" t="str">
        <f t="shared" ref="F38:F39" si="24">IF(R37=0,"",R37)</f>
        <v>無色</v>
      </c>
      <c r="G38" t="s">
        <v>24</v>
      </c>
      <c r="H38" s="1" t="s">
        <v>6</v>
      </c>
      <c r="I38" t="s">
        <v>24</v>
      </c>
      <c r="J38" t="str">
        <f t="shared" ref="J38:J39" si="25">IF(T37=0,"",T37)</f>
        <v>コモン</v>
      </c>
      <c r="K38" t="s">
        <v>24</v>
      </c>
      <c r="L38" s="1" t="s">
        <v>8</v>
      </c>
      <c r="M38" t="s">
        <v>24</v>
      </c>
      <c r="N38">
        <f t="shared" ref="N38:N39" si="26">IF(V37=0,"",V37)</f>
        <v>17</v>
      </c>
      <c r="O38" t="s">
        <v>24</v>
      </c>
      <c r="Q38" s="6" t="s">
        <v>37</v>
      </c>
      <c r="R38" s="12" t="str">
        <f>INDEX(AK:AK,W35+1)</f>
        <v>サポート</v>
      </c>
      <c r="S38" s="18" t="s">
        <v>38</v>
      </c>
      <c r="T38" s="12">
        <f>INDEX(AL:AL,W35+1)</f>
        <v>0</v>
      </c>
      <c r="U38" s="12">
        <f>INDEX(AM:AM,W35+1)</f>
        <v>0</v>
      </c>
      <c r="V38" s="12">
        <f>INDEX(AN:AN,W35+1)</f>
        <v>0</v>
      </c>
      <c r="W38" s="10"/>
      <c r="X38" s="12" t="str">
        <f>INDEX(AU:AU,W35+1)</f>
        <v>この</v>
      </c>
      <c r="Y38" s="12" t="str">
        <f>INDEX(AV:AV,W35+1)</f>
        <v/>
      </c>
      <c r="Z38" s="12" t="str">
        <f>INDEX(AW:AW,W35+1)</f>
        <v/>
      </c>
      <c r="AA38" s="12">
        <f>INDEX(AX:AX,W35+1)</f>
        <v>0</v>
      </c>
      <c r="AE38" s="39">
        <v>37</v>
      </c>
      <c r="AF38" s="24">
        <f t="shared" si="17"/>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|種別|サポート|サブタイプ||||</v>
      </c>
      <c r="B39" t="s">
        <v>165</v>
      </c>
      <c r="C39" t="s">
        <v>24</v>
      </c>
      <c r="D39" s="1" t="s">
        <v>9</v>
      </c>
      <c r="E39" t="s">
        <v>24</v>
      </c>
      <c r="F39" t="str">
        <f t="shared" si="24"/>
        <v>サポート</v>
      </c>
      <c r="G39" t="s">
        <v>24</v>
      </c>
      <c r="H39" s="1" t="s">
        <v>11</v>
      </c>
      <c r="I39" t="s">
        <v>24</v>
      </c>
      <c r="J39" t="str">
        <f t="shared" si="25"/>
        <v/>
      </c>
      <c r="K39" t="s">
        <v>24</v>
      </c>
      <c r="L39" t="str">
        <f t="shared" ref="L39" si="27">IF(U38=0,"",U38)</f>
        <v/>
      </c>
      <c r="M39" t="s">
        <v>24</v>
      </c>
      <c r="N39" t="str">
        <f t="shared" si="26"/>
        <v/>
      </c>
      <c r="O39" t="s">
        <v>24</v>
      </c>
      <c r="Q39" s="6" t="s">
        <v>39</v>
      </c>
      <c r="R39" s="12" t="str">
        <f>INDEX(AY:AY,W35+1)</f>
        <v>このサポートがボード上に出たとき、対戦相手1人を対象とする。そのプレイヤーは2点のライフを失いあなたは2点のライフを得る。&amp;br;ジェム1個を起動する：色ジェム3個を忠誠ジェムに変換する。</v>
      </c>
      <c r="S39" s="16"/>
      <c r="T39" s="16"/>
      <c r="U39" s="16"/>
      <c r="V39" s="17"/>
      <c r="W39" s="10"/>
      <c r="X39" s="36"/>
      <c r="Y39" s="36"/>
      <c r="Z39" s="36"/>
      <c r="AA39" s="25"/>
      <c r="AE39" s="39">
        <v>38</v>
      </c>
      <c r="AF39" s="24">
        <f t="shared" si="17"/>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このサポートがボード上に出たとき、対戦相手1人を対象とする。そのプレイヤーは2点のライフを失いあなたは2点のライフを得る。&amp;br;ジェム1個を起動する：色ジェム3個を忠誠ジェムに変換する。|</v>
      </c>
      <c r="B40" t="s">
        <v>165</v>
      </c>
      <c r="C40" t="s">
        <v>24</v>
      </c>
      <c r="D40" s="1" t="s">
        <v>12</v>
      </c>
      <c r="E40" t="s">
        <v>24</v>
      </c>
      <c r="F40" s="1" t="s">
        <v>4</v>
      </c>
      <c r="G40" t="s">
        <v>24</v>
      </c>
      <c r="H40" s="1" t="s">
        <v>4</v>
      </c>
      <c r="I40" t="s">
        <v>24</v>
      </c>
      <c r="J40" s="1" t="s">
        <v>4</v>
      </c>
      <c r="K40" t="s">
        <v>24</v>
      </c>
      <c r="L40" s="1" t="s">
        <v>4</v>
      </c>
      <c r="M40" t="s">
        <v>24</v>
      </c>
      <c r="N40" t="str">
        <f t="shared" ref="N40" si="28">IF(R39=0,"",R39)</f>
        <v>このサポートがボード上に出たとき、対戦相手1人を対象とする。そのプレイヤーは2点のライフを失いあなたは2点のライフを得る。&amp;br;ジェム1個を起動する：色ジェム3個を忠誠ジェムに変換する。</v>
      </c>
      <c r="O40" t="s">
        <v>24</v>
      </c>
      <c r="Q40" s="4" t="s">
        <v>40</v>
      </c>
      <c r="R40" s="12" t="str">
        <f>INDEX(AZ:AZ,W35+1)</f>
        <v>When this support enters the battlefield, target opponent loses 2 life and you gain 2 life.Activate 1: Convert 3 colored gems to Loyalty gems.</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7"/>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|英テキスト|&gt;|&gt;|&gt;|&gt;|When this support enters the battlefield, target opponent loses 2 life and you gain 2 life.Activate 1: Convert 3 colored gems to Loyalty gems.|</v>
      </c>
      <c r="B41" t="s">
        <v>165</v>
      </c>
      <c r="C41" t="s">
        <v>24</v>
      </c>
      <c r="D41" s="1" t="s">
        <v>26</v>
      </c>
      <c r="E41" t="s">
        <v>24</v>
      </c>
      <c r="F41" s="1" t="s">
        <v>4</v>
      </c>
      <c r="G41" t="s">
        <v>24</v>
      </c>
      <c r="H41" s="1" t="s">
        <v>4</v>
      </c>
      <c r="I41" t="s">
        <v>24</v>
      </c>
      <c r="J41" s="1" t="s">
        <v>4</v>
      </c>
      <c r="K41" t="s">
        <v>24</v>
      </c>
      <c r="L41" s="1" t="s">
        <v>4</v>
      </c>
      <c r="M41" t="s">
        <v>24</v>
      </c>
      <c r="N41" t="str">
        <f>IF(T40="","",T40&amp;"&amp;br;")&amp;IF(R40=0,"",R40)</f>
        <v>When this support enters the battlefield, target opponent loses 2 life and you gain 2 life.Activate 1: Convert 3 colored gems to Loyalty gems.</v>
      </c>
      <c r="O41" t="s">
        <v>24</v>
      </c>
      <c r="Q41" s="6" t="s">
        <v>41</v>
      </c>
      <c r="R41" s="12">
        <f>IF(INDEX(AS:AS,W35+1)="",0,INDEX(AS:AS,W35+1)&amp;"/"&amp;INDEX(AT:AT,W35+1))</f>
        <v>0</v>
      </c>
      <c r="S41" s="16"/>
      <c r="T41" s="16"/>
      <c r="U41" s="16"/>
      <c r="V41" s="17"/>
      <c r="W41" s="10"/>
      <c r="X41" s="6"/>
      <c r="Y41" s="5"/>
      <c r="Z41" s="5"/>
      <c r="AA41" s="30"/>
      <c r="AE41" s="39">
        <v>40</v>
      </c>
      <c r="AF41" s="24">
        <f t="shared" si="17"/>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|PT|&gt;||シールド数|&gt;|3|</v>
      </c>
      <c r="B42" t="s">
        <v>165</v>
      </c>
      <c r="C42" t="s">
        <v>24</v>
      </c>
      <c r="D42" t="s">
        <v>13</v>
      </c>
      <c r="E42" t="s">
        <v>24</v>
      </c>
      <c r="F42" t="s">
        <v>4</v>
      </c>
      <c r="G42" t="s">
        <v>24</v>
      </c>
      <c r="H42" t="str">
        <f t="shared" ref="H42" si="29">IF(R41=0,"",R41)</f>
        <v/>
      </c>
      <c r="I42" t="s">
        <v>24</v>
      </c>
      <c r="J42" t="s">
        <v>14</v>
      </c>
      <c r="K42" t="s">
        <v>24</v>
      </c>
      <c r="L42" t="s">
        <v>4</v>
      </c>
      <c r="M42" t="s">
        <v>24</v>
      </c>
      <c r="N42">
        <f t="shared" ref="N42" si="30">IF(R42=0,"",R42)</f>
        <v>3</v>
      </c>
      <c r="O42" t="s">
        <v>24</v>
      </c>
      <c r="Q42" s="7" t="s">
        <v>43</v>
      </c>
      <c r="R42" s="12">
        <f>INDEX(AR:AR,W35+1)</f>
        <v>3</v>
      </c>
      <c r="S42" s="19"/>
      <c r="T42" s="19"/>
      <c r="U42" s="19"/>
      <c r="V42" s="20"/>
      <c r="W42" s="11"/>
      <c r="X42" s="37"/>
      <c r="Y42" s="35"/>
      <c r="Z42" s="35"/>
      <c r="AA42" s="42"/>
      <c r="AE42" s="39">
        <v>41</v>
      </c>
      <c r="AF42" s="24">
        <f t="shared" si="17"/>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7"/>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7"/>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7"/>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7"/>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7"/>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7"/>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7"/>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7"/>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*海賊のカットラス/Pirate's Cutlass</v>
      </c>
      <c r="B51" t="s">
        <v>165</v>
      </c>
      <c r="C51" t="str">
        <f t="shared" ref="C51" si="31">"*"&amp;R51&amp;"/"&amp;T51</f>
        <v>*海賊のカットラス/Pirate's Cutlass</v>
      </c>
      <c r="Q51" s="6" t="s">
        <v>34</v>
      </c>
      <c r="R51" s="12" t="str">
        <f>INDEX(AI:AI,W50+1)</f>
        <v>海賊のカットラス</v>
      </c>
      <c r="S51" s="16" t="s">
        <v>35</v>
      </c>
      <c r="T51" s="12" t="str">
        <f>INDEX(AJ:AJ,W50+1)</f>
        <v>Pirate's Cutlass</v>
      </c>
      <c r="U51" s="16"/>
      <c r="V51" s="17"/>
      <c r="W51" s="9"/>
      <c r="X51" s="6"/>
      <c r="Y51" s="5"/>
      <c r="Z51" s="5"/>
      <c r="AA51" s="30"/>
      <c r="AE51" s="40">
        <v>50</v>
      </c>
      <c r="AF51" s="26">
        <f t="shared" si="17"/>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無色</v>
      </c>
      <c r="S52" s="18" t="s">
        <v>46</v>
      </c>
      <c r="T52" s="12" t="str">
        <f>INDEX(AG:AG,W50+1)</f>
        <v>コモン</v>
      </c>
      <c r="U52" s="18" t="s">
        <v>36</v>
      </c>
      <c r="V52" s="12">
        <f>INDEX(AH:AH,W50+1)</f>
        <v>14</v>
      </c>
      <c r="W52" s="10"/>
      <c r="X52" s="12" t="str">
        <f>INDEX(AO:AO,W50+1)</f>
        <v>このサポートがボード上にある間、あなたの最初のクリーチャーは+2/+1の修正を受ける。</v>
      </c>
      <c r="Y52" s="5"/>
      <c r="Z52" s="5"/>
      <c r="AA52" s="30"/>
      <c r="BA52" s="31" t="s">
        <v>165</v>
      </c>
      <c r="BB52">
        <v>51</v>
      </c>
      <c r="BC52" t="s">
        <v>615</v>
      </c>
      <c r="BD52" t="s">
        <v>30</v>
      </c>
      <c r="BE52" t="s">
        <v>434</v>
      </c>
    </row>
    <row r="53" spans="1:57" x14ac:dyDescent="0.15">
      <c r="A53" t="str">
        <f t="shared" si="0"/>
        <v>|色|無色|レアリティ|コモン|マナコスト|14|</v>
      </c>
      <c r="B53" t="s">
        <v>165</v>
      </c>
      <c r="C53" t="s">
        <v>24</v>
      </c>
      <c r="D53" s="1" t="s">
        <v>5</v>
      </c>
      <c r="E53" t="s">
        <v>24</v>
      </c>
      <c r="F53" t="str">
        <f t="shared" ref="F53:F54" si="38">IF(R52=0,"",R52)</f>
        <v>無色</v>
      </c>
      <c r="G53" t="s">
        <v>24</v>
      </c>
      <c r="H53" s="1" t="s">
        <v>6</v>
      </c>
      <c r="I53" t="s">
        <v>24</v>
      </c>
      <c r="J53" t="str">
        <f t="shared" ref="J53:J54" si="39">IF(T52=0,"",T52)</f>
        <v>コモン</v>
      </c>
      <c r="K53" t="s">
        <v>24</v>
      </c>
      <c r="L53" s="1" t="s">
        <v>8</v>
      </c>
      <c r="M53" t="s">
        <v>24</v>
      </c>
      <c r="N53">
        <f t="shared" ref="N53:N54" si="40">IF(V52=0,"",V52)</f>
        <v>14</v>
      </c>
      <c r="O53" t="s">
        <v>24</v>
      </c>
      <c r="Q53" s="6" t="s">
        <v>37</v>
      </c>
      <c r="R53" s="12" t="str">
        <f>INDEX(AK:AK,W50+1)</f>
        <v>サポート</v>
      </c>
      <c r="S53" s="18" t="s">
        <v>38</v>
      </c>
      <c r="T53" s="12" t="str">
        <f>INDEX(AL:AL,W50+1)</f>
        <v>装備品</v>
      </c>
      <c r="U53" s="12">
        <f>INDEX(AM:AM,W50+1)</f>
        <v>0</v>
      </c>
      <c r="V53" s="12">
        <f>INDEX(AN:AN,W50+1)</f>
        <v>0</v>
      </c>
      <c r="W53" s="10"/>
      <c r="X53" s="12" t="str">
        <f>INDEX(AU:AU,W50+1)</f>
        <v>この</v>
      </c>
      <c r="Y53" s="12" t="str">
        <f>INDEX(AV:AV,W50+1)</f>
        <v/>
      </c>
      <c r="Z53" s="12" t="str">
        <f>INDEX(AW:AW,W50+1)</f>
        <v/>
      </c>
      <c r="AA53" s="12">
        <f>INDEX(AX:AX,W50+1)</f>
        <v>0</v>
      </c>
      <c r="BA53" s="31" t="s">
        <v>165</v>
      </c>
      <c r="BB53">
        <v>52</v>
      </c>
      <c r="BC53" t="s">
        <v>616</v>
      </c>
      <c r="BD53" t="s">
        <v>30</v>
      </c>
      <c r="BE53" t="s">
        <v>435</v>
      </c>
    </row>
    <row r="54" spans="1:57" x14ac:dyDescent="0.15">
      <c r="A54" t="str">
        <f t="shared" si="0"/>
        <v>|種別|サポート|サブタイプ|装備品|||</v>
      </c>
      <c r="B54" t="s">
        <v>165</v>
      </c>
      <c r="C54" t="s">
        <v>24</v>
      </c>
      <c r="D54" s="1" t="s">
        <v>9</v>
      </c>
      <c r="E54" t="s">
        <v>24</v>
      </c>
      <c r="F54" t="str">
        <f t="shared" si="38"/>
        <v>サポート</v>
      </c>
      <c r="G54" t="s">
        <v>24</v>
      </c>
      <c r="H54" s="1" t="s">
        <v>11</v>
      </c>
      <c r="I54" t="s">
        <v>24</v>
      </c>
      <c r="J54" t="str">
        <f t="shared" si="39"/>
        <v>装備品</v>
      </c>
      <c r="K54" t="s">
        <v>24</v>
      </c>
      <c r="L54" t="str">
        <f t="shared" ref="L54" si="41">IF(U53=0,"",U53)</f>
        <v/>
      </c>
      <c r="M54" t="s">
        <v>24</v>
      </c>
      <c r="N54" t="str">
        <f t="shared" si="40"/>
        <v/>
      </c>
      <c r="O54" t="s">
        <v>24</v>
      </c>
      <c r="Q54" s="6" t="s">
        <v>39</v>
      </c>
      <c r="R54" s="12" t="str">
        <f>INDEX(AY:AY,W50+1)</f>
        <v>このサポートがボード上にある間、あなたの最初のクリーチャーは+2/+1の修正を受ける。&amp;br;トークンでない海賊があなたのコントロール下で戦場に出るたび、このサポートがあなたの手札にある場合、これのマナ・コストは2少なくな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このサポートがボード上にある間、あなたの最初のクリーチャーは+2/+1の修正を受ける。&amp;br;トークンでない海賊があなたのコントロール下で戦場に出るたび、このサポートがあなたの手札にある場合、これのマナ・コストは2少なくなる。|</v>
      </c>
      <c r="B55" t="s">
        <v>165</v>
      </c>
      <c r="C55" t="s">
        <v>24</v>
      </c>
      <c r="D55" s="1" t="s">
        <v>12</v>
      </c>
      <c r="E55" t="s">
        <v>24</v>
      </c>
      <c r="F55" s="1" t="s">
        <v>4</v>
      </c>
      <c r="G55" t="s">
        <v>24</v>
      </c>
      <c r="H55" s="1" t="s">
        <v>4</v>
      </c>
      <c r="I55" t="s">
        <v>24</v>
      </c>
      <c r="J55" s="1" t="s">
        <v>4</v>
      </c>
      <c r="K55" t="s">
        <v>24</v>
      </c>
      <c r="L55" s="1" t="s">
        <v>4</v>
      </c>
      <c r="M55" t="s">
        <v>24</v>
      </c>
      <c r="N55" t="str">
        <f t="shared" ref="N55" si="42">IF(R54=0,"",R54)</f>
        <v>このサポートがボード上にある間、あなたの最初のクリーチャーは+2/+1の修正を受ける。&amp;br;トークンでない海賊があなたのコントロール下で戦場に出るたび、このサポートがあなたの手札にある場合、これのマナ・コストは2少なくなる。</v>
      </c>
      <c r="O55" t="s">
        <v>24</v>
      </c>
      <c r="Q55" s="4" t="s">
        <v>40</v>
      </c>
      <c r="R55" s="12" t="str">
        <f>INDEX(AZ:AZ,W50+1)</f>
        <v>While this support is on the battlefield, your first creature gets +2/+1.Whenever a nontoken Pirate enters the battlefield under your control, if this support is in your hand, reduce its mana cost by 2.</v>
      </c>
      <c r="S55" s="6" t="s">
        <v>342</v>
      </c>
      <c r="T55" s="12" t="str">
        <f>IF(X55="","",X55&amp;IF(Y55="",""," "&amp;Y55)&amp;IF(Z55="",""," "&amp;Z55)&amp;IF(AA55="",""," "&amp;AA55))</f>
        <v/>
      </c>
      <c r="U55" s="16"/>
      <c r="V55" s="17"/>
      <c r="W55" s="10" t="s">
        <v>342</v>
      </c>
      <c r="X55" s="6" t="str">
        <f>IF(ISERROR(IF(LEN(X54)&gt;1,X54,VLOOKUP(X53,$AC:$AD,2,FALSE))),"",IF(LEN(X54)&gt;1,X54,VLOOKUP(X53,$AC:$AD,2,FALSE)))</f>
        <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|英テキスト|&gt;|&gt;|&gt;|&gt;|While this support is on the battlefield, your first creature gets +2/+1.Whenever a nontoken Pirate enters the battlefield under your control, if this support is in your hand, reduce its mana cost by 2.|</v>
      </c>
      <c r="B56" t="s">
        <v>165</v>
      </c>
      <c r="C56" t="s">
        <v>24</v>
      </c>
      <c r="D56" s="1" t="s">
        <v>26</v>
      </c>
      <c r="E56" t="s">
        <v>24</v>
      </c>
      <c r="F56" s="1" t="s">
        <v>4</v>
      </c>
      <c r="G56" t="s">
        <v>24</v>
      </c>
      <c r="H56" s="1" t="s">
        <v>4</v>
      </c>
      <c r="I56" t="s">
        <v>24</v>
      </c>
      <c r="J56" s="1" t="s">
        <v>4</v>
      </c>
      <c r="K56" t="s">
        <v>24</v>
      </c>
      <c r="L56" s="1" t="s">
        <v>4</v>
      </c>
      <c r="M56" t="s">
        <v>24</v>
      </c>
      <c r="N56" t="str">
        <f>IF(T55="","",T55&amp;"&amp;br;")&amp;IF(R55=0,"",R55)</f>
        <v>While this support is on the battlefield, your first creature gets +2/+1.Whenever a nontoken Pirate enters the battlefield under your control, if this support is in your hand, reduce its mana cost by 2.</v>
      </c>
      <c r="O56" t="s">
        <v>24</v>
      </c>
      <c r="Q56" s="6" t="s">
        <v>41</v>
      </c>
      <c r="R56" s="12">
        <f>IF(INDEX(AS:AS,W50+1)="",0,INDEX(AS:AS,W50+1)&amp;"/"&amp;INDEX(AT:AT,W50+1))</f>
        <v>0</v>
      </c>
      <c r="S56" s="16"/>
      <c r="T56" s="16"/>
      <c r="U56" s="16"/>
      <c r="V56" s="17"/>
      <c r="W56" s="10"/>
      <c r="X56" s="6"/>
      <c r="Y56" s="5"/>
      <c r="Z56" s="5"/>
      <c r="AA56" s="30"/>
      <c r="BA56" s="31" t="s">
        <v>165</v>
      </c>
      <c r="BB56">
        <v>55</v>
      </c>
      <c r="BC56" t="s">
        <v>619</v>
      </c>
      <c r="BD56" t="s">
        <v>30</v>
      </c>
      <c r="BE56" t="s">
        <v>438</v>
      </c>
    </row>
    <row r="57" spans="1:57" x14ac:dyDescent="0.15">
      <c r="A57" t="str">
        <f t="shared" si="0"/>
        <v>|PT|&gt;||シールド数|&gt;|3|</v>
      </c>
      <c r="B57" t="s">
        <v>165</v>
      </c>
      <c r="C57" t="s">
        <v>24</v>
      </c>
      <c r="D57" t="s">
        <v>13</v>
      </c>
      <c r="E57" t="s">
        <v>24</v>
      </c>
      <c r="F57" t="s">
        <v>4</v>
      </c>
      <c r="G57" t="s">
        <v>24</v>
      </c>
      <c r="H57" t="str">
        <f t="shared" ref="H57" si="43">IF(R56=0,"",R56)</f>
        <v/>
      </c>
      <c r="I57" t="s">
        <v>24</v>
      </c>
      <c r="J57" t="s">
        <v>14</v>
      </c>
      <c r="K57" t="s">
        <v>24</v>
      </c>
      <c r="L57" t="s">
        <v>4</v>
      </c>
      <c r="M57" t="s">
        <v>24</v>
      </c>
      <c r="N57">
        <f t="shared" ref="N57" si="44">IF(R57=0,"",R57)</f>
        <v>3</v>
      </c>
      <c r="O57" t="s">
        <v>24</v>
      </c>
      <c r="Q57" s="7" t="s">
        <v>43</v>
      </c>
      <c r="R57" s="12">
        <f>INDEX(AR:AR,W50+1)</f>
        <v>3</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*未知の岸/Unknown Shores</v>
      </c>
      <c r="B66" t="s">
        <v>165</v>
      </c>
      <c r="C66" t="str">
        <f t="shared" ref="C66" si="45">"*"&amp;R66&amp;"/"&amp;T66</f>
        <v>*未知の岸/Unknown Shores</v>
      </c>
      <c r="Q66" s="6" t="s">
        <v>34</v>
      </c>
      <c r="R66" s="12" t="str">
        <f>INDEX(AI:AI,W65+1)</f>
        <v>未知の岸</v>
      </c>
      <c r="S66" s="16" t="s">
        <v>35</v>
      </c>
      <c r="T66" s="12" t="str">
        <f>INDEX(AJ:AJ,W65+1)</f>
        <v>Unknown Shores</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無色</v>
      </c>
      <c r="S67" s="18" t="s">
        <v>46</v>
      </c>
      <c r="T67" s="12" t="str">
        <f>INDEX(AG:AG,W65+1)</f>
        <v>コモン</v>
      </c>
      <c r="U67" s="18" t="s">
        <v>36</v>
      </c>
      <c r="V67" s="12">
        <f>INDEX(AH:AH,W65+1)</f>
        <v>13</v>
      </c>
      <c r="W67" s="10"/>
      <c r="X67" s="12" t="str">
        <f>INDEX(AO:AO,W65+1)</f>
        <v>あなたのターン開始時に、対戦相手のプレインズウォーカーの色ジェム2個を他の色のジェムに変換する。</v>
      </c>
      <c r="Y67" s="5"/>
      <c r="Z67" s="5"/>
      <c r="AA67" s="30"/>
      <c r="BA67" s="31" t="s">
        <v>165</v>
      </c>
      <c r="BB67">
        <v>66</v>
      </c>
      <c r="BC67" t="s">
        <v>630</v>
      </c>
      <c r="BD67" t="s">
        <v>30</v>
      </c>
      <c r="BE67" t="s">
        <v>448</v>
      </c>
    </row>
    <row r="68" spans="1:57" x14ac:dyDescent="0.15">
      <c r="A68" t="str">
        <f t="shared" si="0"/>
        <v>|色|無色|レアリティ|コモン|マナコスト|13|</v>
      </c>
      <c r="B68" t="s">
        <v>165</v>
      </c>
      <c r="C68" t="s">
        <v>24</v>
      </c>
      <c r="D68" s="1" t="s">
        <v>5</v>
      </c>
      <c r="E68" t="s">
        <v>24</v>
      </c>
      <c r="F68" t="str">
        <f t="shared" ref="F68:F69" si="52">IF(R67=0,"",R67)</f>
        <v>無色</v>
      </c>
      <c r="G68" t="s">
        <v>24</v>
      </c>
      <c r="H68" s="1" t="s">
        <v>6</v>
      </c>
      <c r="I68" t="s">
        <v>24</v>
      </c>
      <c r="J68" t="str">
        <f t="shared" ref="J68:J69" si="53">IF(T67=0,"",T67)</f>
        <v>コモン</v>
      </c>
      <c r="K68" t="s">
        <v>24</v>
      </c>
      <c r="L68" s="1" t="s">
        <v>8</v>
      </c>
      <c r="M68" t="s">
        <v>24</v>
      </c>
      <c r="N68">
        <f t="shared" ref="N68:N69" si="54">IF(V67=0,"",V67)</f>
        <v>13</v>
      </c>
      <c r="O68" t="s">
        <v>24</v>
      </c>
      <c r="Q68" s="6" t="s">
        <v>37</v>
      </c>
      <c r="R68" s="12" t="str">
        <f>INDEX(AK:AK,W65+1)</f>
        <v>サポート</v>
      </c>
      <c r="S68" s="18" t="s">
        <v>38</v>
      </c>
      <c r="T68" s="12" t="str">
        <f>INDEX(AL:AL,W65+1)</f>
        <v>土地</v>
      </c>
      <c r="U68" s="12">
        <f>INDEX(AM:AM,W65+1)</f>
        <v>0</v>
      </c>
      <c r="V68" s="12">
        <f>INDEX(AN:AN,W65+1)</f>
        <v>0</v>
      </c>
      <c r="W68" s="10"/>
      <c r="X68" s="12" t="str">
        <f>INDEX(AU:AU,W65+1)</f>
        <v>あな</v>
      </c>
      <c r="Y68" s="12" t="str">
        <f>INDEX(AV:AV,W65+1)</f>
        <v/>
      </c>
      <c r="Z68" s="12" t="str">
        <f>INDEX(AW:AW,W65+1)</f>
        <v/>
      </c>
      <c r="AA68" s="12">
        <f>INDEX(AX:AX,W65+1)</f>
        <v>0</v>
      </c>
      <c r="BA68" s="31" t="s">
        <v>165</v>
      </c>
      <c r="BB68">
        <v>67</v>
      </c>
      <c r="BC68" t="s">
        <v>631</v>
      </c>
      <c r="BD68" t="s">
        <v>30</v>
      </c>
      <c r="BE68" t="s">
        <v>449</v>
      </c>
    </row>
    <row r="69" spans="1:57" x14ac:dyDescent="0.15">
      <c r="A69" t="str">
        <f t="shared" si="0"/>
        <v>|種別|サポート|サブタイプ|土地|||</v>
      </c>
      <c r="B69" t="s">
        <v>165</v>
      </c>
      <c r="C69" t="s">
        <v>24</v>
      </c>
      <c r="D69" s="1" t="s">
        <v>9</v>
      </c>
      <c r="E69" t="s">
        <v>24</v>
      </c>
      <c r="F69" t="str">
        <f t="shared" si="52"/>
        <v>サポート</v>
      </c>
      <c r="G69" t="s">
        <v>24</v>
      </c>
      <c r="H69" s="1" t="s">
        <v>11</v>
      </c>
      <c r="I69" t="s">
        <v>24</v>
      </c>
      <c r="J69" t="str">
        <f t="shared" si="53"/>
        <v>土地</v>
      </c>
      <c r="K69" t="s">
        <v>24</v>
      </c>
      <c r="L69" t="str">
        <f t="shared" ref="L69" si="55">IF(U68=0,"",U68)</f>
        <v/>
      </c>
      <c r="M69" t="s">
        <v>24</v>
      </c>
      <c r="N69" t="str">
        <f t="shared" si="54"/>
        <v/>
      </c>
      <c r="O69" t="s">
        <v>24</v>
      </c>
      <c r="Q69" s="6" t="s">
        <v>39</v>
      </c>
      <c r="R69" s="12" t="str">
        <f>INDEX(AY:AY,W65+1)</f>
        <v>あなたのターン開始時に、対戦相手のプレインズウォーカーの色ジェム2個を他の色のジェムに変換する。</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|テキスト|&gt;|&gt;|&gt;|&gt;|あなたのターン開始時に、対戦相手のプレインズウォーカーの色ジェム2個を他の色のジェムに変換する。|</v>
      </c>
      <c r="B70" t="s">
        <v>165</v>
      </c>
      <c r="C70" t="s">
        <v>24</v>
      </c>
      <c r="D70" s="1" t="s">
        <v>12</v>
      </c>
      <c r="E70" t="s">
        <v>24</v>
      </c>
      <c r="F70" s="1" t="s">
        <v>4</v>
      </c>
      <c r="G70" t="s">
        <v>24</v>
      </c>
      <c r="H70" s="1" t="s">
        <v>4</v>
      </c>
      <c r="I70" t="s">
        <v>24</v>
      </c>
      <c r="J70" s="1" t="s">
        <v>4</v>
      </c>
      <c r="K70" t="s">
        <v>24</v>
      </c>
      <c r="L70" s="1" t="s">
        <v>4</v>
      </c>
      <c r="M70" t="s">
        <v>24</v>
      </c>
      <c r="N70" t="str">
        <f t="shared" ref="N70" si="56">IF(R69=0,"",R69)</f>
        <v>あなたのターン開始時に、対戦相手のプレインズウォーカーの色ジェム2個を他の色のジェムに変換する。</v>
      </c>
      <c r="O70" t="s">
        <v>24</v>
      </c>
      <c r="Q70" s="4" t="s">
        <v>40</v>
      </c>
      <c r="R70" s="12" t="str">
        <f>INDEX(AZ:AZ,W65+1)</f>
        <v>At the beginning of your turn, convert 2 gems of your opponent's planeswalker colors to gems of other colors.</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|英テキスト|&gt;|&gt;|&gt;|&gt;|At the beginning of your turn, convert 2 gems of your opponent's planeswalker colors to gems of other colors.|</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At the beginning of your turn, convert 2 gems of your opponent's planeswalker colors to gems of other colors.</v>
      </c>
      <c r="O71" t="s">
        <v>24</v>
      </c>
      <c r="Q71" s="6" t="s">
        <v>41</v>
      </c>
      <c r="R71" s="12">
        <f>IF(INDEX(AS:AS,W65+1)="",0,INDEX(AS:AS,W65+1)&amp;"/"&amp;INDEX(AT:AT,W65+1))</f>
        <v>0</v>
      </c>
      <c r="S71" s="16"/>
      <c r="T71" s="16"/>
      <c r="U71" s="16"/>
      <c r="V71" s="17"/>
      <c r="W71" s="10"/>
      <c r="X71" s="6"/>
      <c r="Y71" s="5"/>
      <c r="Z71" s="5"/>
      <c r="AA71" s="30"/>
      <c r="BA71" s="31" t="s">
        <v>165</v>
      </c>
      <c r="BB71">
        <v>70</v>
      </c>
      <c r="BC71" t="s">
        <v>634</v>
      </c>
      <c r="BD71" t="s">
        <v>30</v>
      </c>
      <c r="BE71" t="s">
        <v>451</v>
      </c>
    </row>
    <row r="72" spans="1:57" x14ac:dyDescent="0.15">
      <c r="A72" t="str">
        <f t="shared" si="0"/>
        <v>|PT|&gt;||シールド数|&gt;|3|</v>
      </c>
      <c r="B72" t="s">
        <v>165</v>
      </c>
      <c r="C72" t="s">
        <v>24</v>
      </c>
      <c r="D72" t="s">
        <v>13</v>
      </c>
      <c r="E72" t="s">
        <v>24</v>
      </c>
      <c r="F72" t="s">
        <v>4</v>
      </c>
      <c r="G72" t="s">
        <v>24</v>
      </c>
      <c r="H72" t="str">
        <f t="shared" ref="H72" si="58">IF(R71=0,"",R71)</f>
        <v/>
      </c>
      <c r="I72" t="s">
        <v>24</v>
      </c>
      <c r="J72" t="s">
        <v>14</v>
      </c>
      <c r="K72" t="s">
        <v>24</v>
      </c>
      <c r="L72" t="s">
        <v>4</v>
      </c>
      <c r="M72" t="s">
        <v>24</v>
      </c>
      <c r="N72">
        <f t="shared" ref="N72" si="59">IF(R72=0,"",R72)</f>
        <v>3</v>
      </c>
      <c r="O72" t="s">
        <v>24</v>
      </c>
      <c r="Q72" s="7" t="s">
        <v>43</v>
      </c>
      <c r="R72" s="12">
        <f>INDEX(AR:AR,W65+1)</f>
        <v>3</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*繁雑な火炎砲/Elaborate Firecannon</v>
      </c>
      <c r="B81" t="s">
        <v>165</v>
      </c>
      <c r="C81" t="str">
        <f t="shared" ref="C81" si="61">"*"&amp;R81&amp;"/"&amp;T81</f>
        <v>*繁雑な火炎砲/Elaborate Firecannon</v>
      </c>
      <c r="Q81" s="6" t="s">
        <v>34</v>
      </c>
      <c r="R81" s="12" t="str">
        <f>INDEX(AI:AI,W80+1)</f>
        <v>繁雑な火炎砲</v>
      </c>
      <c r="S81" s="16" t="s">
        <v>35</v>
      </c>
      <c r="T81" s="12" t="str">
        <f>INDEX(AJ:AJ,W80+1)</f>
        <v>Elaborate Firecannon</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無色</v>
      </c>
      <c r="S82" s="18" t="s">
        <v>46</v>
      </c>
      <c r="T82" s="12" t="str">
        <f>INDEX(AG:AG,W80+1)</f>
        <v>アンコモン</v>
      </c>
      <c r="U82" s="18" t="s">
        <v>36</v>
      </c>
      <c r="V82" s="12">
        <f>INDEX(AH:AH,W80+1)</f>
        <v>8</v>
      </c>
      <c r="W82" s="10"/>
      <c r="X82" s="12" t="str">
        <f>INDEX(AO:AO,W80+1)</f>
        <v>あなたのターン終了時に、あなたの手札から最後のカードを捨てる。そうしたとき、このサポートは対戦相手の対処のクリーチャーに2点のダメージを与える。</v>
      </c>
      <c r="Y82" s="5"/>
      <c r="Z82" s="5"/>
      <c r="AA82" s="30"/>
      <c r="BA82" s="31" t="s">
        <v>165</v>
      </c>
      <c r="BB82">
        <v>81</v>
      </c>
      <c r="BC82" t="s">
        <v>645</v>
      </c>
      <c r="BD82" t="s">
        <v>30</v>
      </c>
      <c r="BE82" t="s">
        <v>462</v>
      </c>
    </row>
    <row r="83" spans="1:57" x14ac:dyDescent="0.15">
      <c r="A83" t="str">
        <f t="shared" si="60"/>
        <v>|色|無色|レアリティ|アンコモン|マナコスト|8|</v>
      </c>
      <c r="B83" t="s">
        <v>165</v>
      </c>
      <c r="C83" t="s">
        <v>24</v>
      </c>
      <c r="D83" s="1" t="s">
        <v>5</v>
      </c>
      <c r="E83" t="s">
        <v>24</v>
      </c>
      <c r="F83" t="str">
        <f t="shared" ref="F83:F84" si="68">IF(R82=0,"",R82)</f>
        <v>無色</v>
      </c>
      <c r="G83" t="s">
        <v>24</v>
      </c>
      <c r="H83" s="1" t="s">
        <v>6</v>
      </c>
      <c r="I83" t="s">
        <v>24</v>
      </c>
      <c r="J83" t="str">
        <f t="shared" ref="J83:J84" si="69">IF(T82=0,"",T82)</f>
        <v>アンコモン</v>
      </c>
      <c r="K83" t="s">
        <v>24</v>
      </c>
      <c r="L83" s="1" t="s">
        <v>8</v>
      </c>
      <c r="M83" t="s">
        <v>24</v>
      </c>
      <c r="N83">
        <f t="shared" ref="N83:N84" si="70">IF(V82=0,"",V82)</f>
        <v>8</v>
      </c>
      <c r="O83" t="s">
        <v>24</v>
      </c>
      <c r="Q83" s="6" t="s">
        <v>37</v>
      </c>
      <c r="R83" s="12" t="str">
        <f>INDEX(AK:AK,W80+1)</f>
        <v>サポート</v>
      </c>
      <c r="S83" s="18" t="s">
        <v>38</v>
      </c>
      <c r="T83" s="12">
        <f>INDEX(AL:AL,W80+1)</f>
        <v>0</v>
      </c>
      <c r="U83" s="12">
        <f>INDEX(AM:AM,W80+1)</f>
        <v>0</v>
      </c>
      <c r="V83" s="12">
        <f>INDEX(AN:AN,W80+1)</f>
        <v>0</v>
      </c>
      <c r="W83" s="10"/>
      <c r="X83" s="12" t="str">
        <f>INDEX(AU:AU,W80+1)</f>
        <v>あな</v>
      </c>
      <c r="Y83" s="12" t="str">
        <f>INDEX(AV:AV,W80+1)</f>
        <v/>
      </c>
      <c r="Z83" s="12" t="str">
        <f>INDEX(AW:AW,W80+1)</f>
        <v/>
      </c>
      <c r="AA83" s="12">
        <f>INDEX(AX:AX,W80+1)</f>
        <v>0</v>
      </c>
      <c r="BA83" s="31" t="s">
        <v>165</v>
      </c>
      <c r="BB83">
        <v>82</v>
      </c>
      <c r="BC83" t="s">
        <v>646</v>
      </c>
      <c r="BD83" t="s">
        <v>30</v>
      </c>
      <c r="BE83" t="s">
        <v>463</v>
      </c>
    </row>
    <row r="84" spans="1:57" x14ac:dyDescent="0.15">
      <c r="A84" t="str">
        <f t="shared" si="60"/>
        <v>|種別|サポート|サブタイプ||||</v>
      </c>
      <c r="B84" t="s">
        <v>165</v>
      </c>
      <c r="C84" t="s">
        <v>24</v>
      </c>
      <c r="D84" s="1" t="s">
        <v>9</v>
      </c>
      <c r="E84" t="s">
        <v>24</v>
      </c>
      <c r="F84" t="str">
        <f t="shared" si="68"/>
        <v>サポート</v>
      </c>
      <c r="G84" t="s">
        <v>24</v>
      </c>
      <c r="H84" s="1" t="s">
        <v>11</v>
      </c>
      <c r="I84" t="s">
        <v>24</v>
      </c>
      <c r="J84" t="str">
        <f t="shared" si="69"/>
        <v/>
      </c>
      <c r="K84" t="s">
        <v>24</v>
      </c>
      <c r="L84" t="str">
        <f t="shared" ref="L84" si="71">IF(U83=0,"",U83)</f>
        <v/>
      </c>
      <c r="M84" t="s">
        <v>24</v>
      </c>
      <c r="N84" t="str">
        <f t="shared" si="70"/>
        <v/>
      </c>
      <c r="O84" t="s">
        <v>24</v>
      </c>
      <c r="Q84" s="6" t="s">
        <v>39</v>
      </c>
      <c r="R84" s="12" t="str">
        <f>INDEX(AY:AY,W80+1)</f>
        <v>あなたのターン終了時に、あなたの手札から最後のカードを捨てる。そうしたとき、このサポートは対戦相手の対処のクリーチャーに2点のダメージを与える。</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|テキスト|&gt;|&gt;|&gt;|&gt;|あなたのターン終了時に、あなたの手札から最後のカードを捨てる。そうしたとき、このサポートは対戦相手の対処のクリーチャーに2点のダメージを与える。|</v>
      </c>
      <c r="B85" t="s">
        <v>165</v>
      </c>
      <c r="C85" t="s">
        <v>24</v>
      </c>
      <c r="D85" s="1" t="s">
        <v>12</v>
      </c>
      <c r="E85" t="s">
        <v>24</v>
      </c>
      <c r="F85" s="1" t="s">
        <v>4</v>
      </c>
      <c r="G85" t="s">
        <v>24</v>
      </c>
      <c r="H85" s="1" t="s">
        <v>4</v>
      </c>
      <c r="I85" t="s">
        <v>24</v>
      </c>
      <c r="J85" s="1" t="s">
        <v>4</v>
      </c>
      <c r="K85" t="s">
        <v>24</v>
      </c>
      <c r="L85" s="1" t="s">
        <v>4</v>
      </c>
      <c r="M85" t="s">
        <v>24</v>
      </c>
      <c r="N85" t="str">
        <f t="shared" ref="N85" si="72">IF(R84=0,"",R84)</f>
        <v>あなたのターン終了時に、あなたの手札から最後のカードを捨てる。そうしたとき、このサポートは対戦相手の対処のクリーチャーに2点のダメージを与える。</v>
      </c>
      <c r="O85" t="s">
        <v>24</v>
      </c>
      <c r="Q85" s="4" t="s">
        <v>40</v>
      </c>
      <c r="R85" s="12" t="str">
        <f>INDEX(AZ:AZ,W80+1)</f>
        <v>At the end of your turn, discard the last card from your hand. When you do, this support deals 2 damage to your opponent’s first creature.</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|英テキスト|&gt;|&gt;|&gt;|&gt;|At the end of your turn, discard the last card from your hand. When you do, this support deals 2 damage to your opponent’s first creature.|</v>
      </c>
      <c r="B86" t="s">
        <v>165</v>
      </c>
      <c r="C86" t="s">
        <v>24</v>
      </c>
      <c r="D86" s="1" t="s">
        <v>26</v>
      </c>
      <c r="E86" t="s">
        <v>24</v>
      </c>
      <c r="F86" s="1" t="s">
        <v>4</v>
      </c>
      <c r="G86" t="s">
        <v>24</v>
      </c>
      <c r="H86" s="1" t="s">
        <v>4</v>
      </c>
      <c r="I86" t="s">
        <v>24</v>
      </c>
      <c r="J86" s="1" t="s">
        <v>4</v>
      </c>
      <c r="K86" t="s">
        <v>24</v>
      </c>
      <c r="L86" s="1" t="s">
        <v>4</v>
      </c>
      <c r="M86" t="s">
        <v>24</v>
      </c>
      <c r="N86" t="str">
        <f>IF(T85="","",T85&amp;"&amp;br;")&amp;IF(R85=0,"",R85)</f>
        <v>At the end of your turn, discard the last card from your hand. When you do, this support deals 2 damage to your opponent’s first creature.</v>
      </c>
      <c r="O86" t="s">
        <v>24</v>
      </c>
      <c r="Q86" s="6" t="s">
        <v>41</v>
      </c>
      <c r="R86" s="12">
        <f>IF(INDEX(AS:AS,W80+1)="",0,INDEX(AS:AS,W80+1)&amp;"/"&amp;INDEX(AT:AT,W80+1))</f>
        <v>0</v>
      </c>
      <c r="S86" s="16"/>
      <c r="T86" s="16"/>
      <c r="U86" s="16"/>
      <c r="V86" s="17"/>
      <c r="W86" s="10"/>
      <c r="X86" s="6"/>
      <c r="Y86" s="5"/>
      <c r="Z86" s="5"/>
      <c r="AA86" s="30"/>
      <c r="BA86" s="31" t="s">
        <v>165</v>
      </c>
      <c r="BB86">
        <v>85</v>
      </c>
      <c r="BC86" t="s">
        <v>649</v>
      </c>
      <c r="BD86" t="s">
        <v>30</v>
      </c>
      <c r="BE86" t="s">
        <v>466</v>
      </c>
    </row>
    <row r="87" spans="1:57" x14ac:dyDescent="0.15">
      <c r="A87" t="str">
        <f t="shared" si="60"/>
        <v>|PT|&gt;||シールド数|&gt;|2|</v>
      </c>
      <c r="B87" t="s">
        <v>165</v>
      </c>
      <c r="C87" t="s">
        <v>24</v>
      </c>
      <c r="D87" t="s">
        <v>13</v>
      </c>
      <c r="E87" t="s">
        <v>24</v>
      </c>
      <c r="F87" t="s">
        <v>4</v>
      </c>
      <c r="G87" t="s">
        <v>24</v>
      </c>
      <c r="H87" t="str">
        <f t="shared" ref="H87" si="73">IF(R86=0,"",R86)</f>
        <v/>
      </c>
      <c r="I87" t="s">
        <v>24</v>
      </c>
      <c r="J87" t="s">
        <v>14</v>
      </c>
      <c r="K87" t="s">
        <v>24</v>
      </c>
      <c r="L87" t="s">
        <v>4</v>
      </c>
      <c r="M87" t="s">
        <v>24</v>
      </c>
      <c r="N87">
        <f t="shared" ref="N87" si="74">IF(R87=0,"",R87)</f>
        <v>2</v>
      </c>
      <c r="O87" t="s">
        <v>24</v>
      </c>
      <c r="Q87" s="7" t="s">
        <v>43</v>
      </c>
      <c r="R87" s="12">
        <f>INDEX(AR:AR,W80+1)</f>
        <v>2</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*起源の柱/Pillar of Origins</v>
      </c>
      <c r="B96" t="s">
        <v>165</v>
      </c>
      <c r="C96" t="str">
        <f t="shared" ref="C96" si="75">"*"&amp;R96&amp;"/"&amp;T96</f>
        <v>*起源の柱/Pillar of Origins</v>
      </c>
      <c r="Q96" s="6" t="s">
        <v>34</v>
      </c>
      <c r="R96" s="12" t="str">
        <f>INDEX(AI:AI,W95+1)</f>
        <v>起源の柱</v>
      </c>
      <c r="S96" s="16" t="s">
        <v>35</v>
      </c>
      <c r="T96" s="12" t="str">
        <f>INDEX(AJ:AJ,W95+1)</f>
        <v>Pillar of Origins</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無色</v>
      </c>
      <c r="S97" s="18" t="s">
        <v>46</v>
      </c>
      <c r="T97" s="12" t="str">
        <f>INDEX(AG:AG,W95+1)</f>
        <v>アンコモン</v>
      </c>
      <c r="U97" s="18" t="s">
        <v>36</v>
      </c>
      <c r="V97" s="12">
        <f>INDEX(AH:AH,W95+1)</f>
        <v>11</v>
      </c>
      <c r="W97" s="10"/>
      <c r="X97" s="12" t="str">
        <f>INDEX(AO:AO,W95+1)</f>
        <v>ジェム2個を起動する：あなたのデッキに共通のタイプを持つクリーチャーが3体以上入っている場合、ジェム3個をあなたのプレインズウォーカーの色に変換する。</v>
      </c>
      <c r="Y97" s="5"/>
      <c r="Z97" s="5"/>
      <c r="AA97" s="30"/>
      <c r="BA97" s="31" t="s">
        <v>165</v>
      </c>
      <c r="BB97">
        <v>96</v>
      </c>
      <c r="BC97" t="s">
        <v>660</v>
      </c>
      <c r="BD97" t="s">
        <v>30</v>
      </c>
      <c r="BE97" t="s">
        <v>475</v>
      </c>
    </row>
    <row r="98" spans="1:57" x14ac:dyDescent="0.15">
      <c r="A98" t="str">
        <f t="shared" si="60"/>
        <v>|色|無色|レアリティ|アンコモン|マナコスト|11|</v>
      </c>
      <c r="B98" t="s">
        <v>165</v>
      </c>
      <c r="C98" t="s">
        <v>24</v>
      </c>
      <c r="D98" s="1" t="s">
        <v>5</v>
      </c>
      <c r="E98" t="s">
        <v>24</v>
      </c>
      <c r="F98" t="str">
        <f t="shared" ref="F98:F99" si="82">IF(R97=0,"",R97)</f>
        <v>無色</v>
      </c>
      <c r="G98" t="s">
        <v>24</v>
      </c>
      <c r="H98" s="1" t="s">
        <v>6</v>
      </c>
      <c r="I98" t="s">
        <v>24</v>
      </c>
      <c r="J98" t="str">
        <f t="shared" ref="J98:J99" si="83">IF(T97=0,"",T97)</f>
        <v>アンコモン</v>
      </c>
      <c r="K98" t="s">
        <v>24</v>
      </c>
      <c r="L98" s="1" t="s">
        <v>8</v>
      </c>
      <c r="M98" t="s">
        <v>24</v>
      </c>
      <c r="N98">
        <f t="shared" ref="N98:N99" si="84">IF(V97=0,"",V97)</f>
        <v>11</v>
      </c>
      <c r="O98" t="s">
        <v>24</v>
      </c>
      <c r="Q98" s="6" t="s">
        <v>37</v>
      </c>
      <c r="R98" s="12" t="str">
        <f>INDEX(AK:AK,W95+1)</f>
        <v>サポート</v>
      </c>
      <c r="S98" s="18" t="s">
        <v>38</v>
      </c>
      <c r="T98" s="12">
        <f>INDEX(AL:AL,W95+1)</f>
        <v>0</v>
      </c>
      <c r="U98" s="12">
        <f>INDEX(AM:AM,W95+1)</f>
        <v>0</v>
      </c>
      <c r="V98" s="12">
        <f>INDEX(AN:AN,W95+1)</f>
        <v>0</v>
      </c>
      <c r="W98" s="10"/>
      <c r="X98" s="12" t="str">
        <f>INDEX(AU:AU,W95+1)</f>
        <v>ジェ</v>
      </c>
      <c r="Y98" s="12" t="str">
        <f>INDEX(AV:AV,W95+1)</f>
        <v/>
      </c>
      <c r="Z98" s="12" t="str">
        <f>INDEX(AW:AW,W95+1)</f>
        <v/>
      </c>
      <c r="AA98" s="12">
        <f>INDEX(AX:AX,W95+1)</f>
        <v>0</v>
      </c>
      <c r="BA98" s="31" t="s">
        <v>165</v>
      </c>
      <c r="BB98">
        <v>97</v>
      </c>
      <c r="BC98" t="s">
        <v>661</v>
      </c>
      <c r="BD98" t="s">
        <v>30</v>
      </c>
      <c r="BE98" t="s">
        <v>476</v>
      </c>
    </row>
    <row r="99" spans="1:57" x14ac:dyDescent="0.15">
      <c r="A99" t="str">
        <f t="shared" si="60"/>
        <v>|種別|サポート|サブタイプ||||</v>
      </c>
      <c r="B99" t="s">
        <v>165</v>
      </c>
      <c r="C99" t="s">
        <v>24</v>
      </c>
      <c r="D99" s="1" t="s">
        <v>9</v>
      </c>
      <c r="E99" t="s">
        <v>24</v>
      </c>
      <c r="F99" t="str">
        <f t="shared" si="82"/>
        <v>サポート</v>
      </c>
      <c r="G99" t="s">
        <v>24</v>
      </c>
      <c r="H99" s="1" t="s">
        <v>11</v>
      </c>
      <c r="I99" t="s">
        <v>24</v>
      </c>
      <c r="J99" t="str">
        <f t="shared" si="83"/>
        <v/>
      </c>
      <c r="K99" t="s">
        <v>24</v>
      </c>
      <c r="L99" t="str">
        <f t="shared" ref="L99" si="85">IF(U98=0,"",U98)</f>
        <v/>
      </c>
      <c r="M99" t="s">
        <v>24</v>
      </c>
      <c r="N99" t="str">
        <f t="shared" si="84"/>
        <v/>
      </c>
      <c r="O99" t="s">
        <v>24</v>
      </c>
      <c r="Q99" s="6" t="s">
        <v>39</v>
      </c>
      <c r="R99" s="12" t="str">
        <f>INDEX(AY:AY,W95+1)</f>
        <v>ジェム2個を起動する：あなたのデッキに共通のタイプを持つクリーチャーが3体以上入っている場合、ジェム3個をあなたのプレインズウォーカーの色に変換する。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|テキスト|&gt;|&gt;|&gt;|&gt;|ジェム2個を起動する：あなたのデッキに共通のタイプを持つクリーチャーが3体以上入っている場合、ジェム3個をあなたのプレインズウォーカーの色に変換する。|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ジェム2個を起動する：あなたのデッキに共通のタイプを持つクリーチャーが3体以上入っている場合、ジェム3個をあなたのプレインズウォーカーの色に変換する。</v>
      </c>
      <c r="O100" t="s">
        <v>24</v>
      </c>
      <c r="Q100" s="4" t="s">
        <v>40</v>
      </c>
      <c r="R100" s="12" t="str">
        <f>INDEX(AZ:AZ,W95+1)</f>
        <v>Activate 2: If you have 3 or more creatures that share a type in your deck, convert 3 gems to your planeswalker colors.</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|英テキスト|&gt;|&gt;|&gt;|&gt;|Activate 2: If you have 3 or more creatures that share a type in your deck, convert 3 gems to your planeswalker colors.|</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Activate 2: If you have 3 or more creatures that share a type in your deck, convert 3 gems to your planeswalker colors.</v>
      </c>
      <c r="O101" t="s">
        <v>24</v>
      </c>
      <c r="Q101" s="6" t="s">
        <v>41</v>
      </c>
      <c r="R101" s="12">
        <f>IF(INDEX(AS:AS,W95+1)="",0,INDEX(AS:AS,W95+1)&amp;"/"&amp;INDEX(AT:AT,W95+1))</f>
        <v>0</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|PT|&gt;||シールド数|&gt;|2|</v>
      </c>
      <c r="B102" t="s">
        <v>165</v>
      </c>
      <c r="C102" t="s">
        <v>24</v>
      </c>
      <c r="D102" t="s">
        <v>13</v>
      </c>
      <c r="E102" t="s">
        <v>24</v>
      </c>
      <c r="F102" t="s">
        <v>4</v>
      </c>
      <c r="G102" t="s">
        <v>24</v>
      </c>
      <c r="H102" t="str">
        <f t="shared" ref="H102" si="88">IF(R101=0,"",R101)</f>
        <v/>
      </c>
      <c r="I102" t="s">
        <v>24</v>
      </c>
      <c r="J102" t="s">
        <v>14</v>
      </c>
      <c r="K102" t="s">
        <v>24</v>
      </c>
      <c r="L102" t="s">
        <v>4</v>
      </c>
      <c r="M102" t="s">
        <v>24</v>
      </c>
      <c r="N102">
        <f t="shared" ref="N102" si="89">IF(R102=0,"",R102)</f>
        <v>2</v>
      </c>
      <c r="O102" t="s">
        <v>24</v>
      </c>
      <c r="Q102" s="7" t="s">
        <v>43</v>
      </c>
      <c r="R102" s="12">
        <f>INDEX(AR:AR,W95+1)</f>
        <v>2</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*もぎ取り刃/Prying Blade</v>
      </c>
      <c r="B111" t="s">
        <v>165</v>
      </c>
      <c r="C111" t="str">
        <f t="shared" ref="C111" si="90">"*"&amp;R111&amp;"/"&amp;T111</f>
        <v>*もぎ取り刃/Prying Blade</v>
      </c>
      <c r="Q111" s="6" t="s">
        <v>34</v>
      </c>
      <c r="R111" s="12" t="str">
        <f>INDEX(AI:AI,W110+1)</f>
        <v>もぎ取り刃</v>
      </c>
      <c r="S111" s="16" t="s">
        <v>35</v>
      </c>
      <c r="T111" s="12" t="str">
        <f>INDEX(AJ:AJ,W110+1)</f>
        <v>Prying Blade</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無色</v>
      </c>
      <c r="S112" s="18" t="s">
        <v>46</v>
      </c>
      <c r="T112" s="12" t="str">
        <f>INDEX(AG:AG,W110+1)</f>
        <v>アンコモン</v>
      </c>
      <c r="U112" s="18" t="s">
        <v>36</v>
      </c>
      <c r="V112" s="12">
        <f>INDEX(AH:AH,W110+1)</f>
        <v>12</v>
      </c>
      <c r="W112" s="10"/>
      <c r="X112" s="12" t="str">
        <f>INDEX(AO:AO,W110+1)</f>
        <v>このサポートがボード上にある間、あなたの最初のクリーチャーは+2/+0の修正を受けるとともに「このクリーチャーが戦闘ダメージを与えるたび、宝物を1つ見つける」を得る。</v>
      </c>
      <c r="Y112" s="5"/>
      <c r="Z112" s="5"/>
      <c r="AA112" s="30"/>
      <c r="BA112" s="31" t="s">
        <v>165</v>
      </c>
      <c r="BB112">
        <v>111</v>
      </c>
      <c r="BC112" t="s">
        <v>675</v>
      </c>
      <c r="BD112" t="s">
        <v>30</v>
      </c>
      <c r="BE112" t="s">
        <v>488</v>
      </c>
    </row>
    <row r="113" spans="1:57" x14ac:dyDescent="0.15">
      <c r="A113" t="str">
        <f t="shared" si="60"/>
        <v>|色|無色|レアリティ|アンコモン|マナコスト|12|</v>
      </c>
      <c r="B113" t="s">
        <v>165</v>
      </c>
      <c r="C113" t="s">
        <v>24</v>
      </c>
      <c r="D113" s="1" t="s">
        <v>5</v>
      </c>
      <c r="E113" t="s">
        <v>24</v>
      </c>
      <c r="F113" t="str">
        <f t="shared" ref="F113:F114" si="97">IF(R112=0,"",R112)</f>
        <v>無色</v>
      </c>
      <c r="G113" t="s">
        <v>24</v>
      </c>
      <c r="H113" s="1" t="s">
        <v>6</v>
      </c>
      <c r="I113" t="s">
        <v>24</v>
      </c>
      <c r="J113" t="str">
        <f t="shared" ref="J113:J114" si="98">IF(T112=0,"",T112)</f>
        <v>アンコモン</v>
      </c>
      <c r="K113" t="s">
        <v>24</v>
      </c>
      <c r="L113" s="1" t="s">
        <v>8</v>
      </c>
      <c r="M113" t="s">
        <v>24</v>
      </c>
      <c r="N113">
        <f t="shared" ref="N113:N114" si="99">IF(V112=0,"",V112)</f>
        <v>12</v>
      </c>
      <c r="O113" t="s">
        <v>24</v>
      </c>
      <c r="Q113" s="6" t="s">
        <v>37</v>
      </c>
      <c r="R113" s="12" t="str">
        <f>INDEX(AK:AK,W110+1)</f>
        <v>サポート</v>
      </c>
      <c r="S113" s="18" t="s">
        <v>38</v>
      </c>
      <c r="T113" s="12" t="str">
        <f>INDEX(AL:AL,W110+1)</f>
        <v>装備品</v>
      </c>
      <c r="U113" s="12">
        <f>INDEX(AM:AM,W110+1)</f>
        <v>0</v>
      </c>
      <c r="V113" s="12">
        <f>INDEX(AN:AN,W110+1)</f>
        <v>0</v>
      </c>
      <c r="W113" s="10"/>
      <c r="X113" s="12" t="str">
        <f>INDEX(AU:AU,W110+1)</f>
        <v>この</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|種別|サポート|サブタイプ|装備品|||</v>
      </c>
      <c r="B114" t="s">
        <v>165</v>
      </c>
      <c r="C114" t="s">
        <v>24</v>
      </c>
      <c r="D114" s="1" t="s">
        <v>9</v>
      </c>
      <c r="E114" t="s">
        <v>24</v>
      </c>
      <c r="F114" t="str">
        <f t="shared" si="97"/>
        <v>サポート</v>
      </c>
      <c r="G114" t="s">
        <v>24</v>
      </c>
      <c r="H114" s="1" t="s">
        <v>11</v>
      </c>
      <c r="I114" t="s">
        <v>24</v>
      </c>
      <c r="J114" t="str">
        <f t="shared" si="98"/>
        <v>装備品</v>
      </c>
      <c r="K114" t="s">
        <v>24</v>
      </c>
      <c r="L114" t="str">
        <f t="shared" ref="L114" si="100">IF(U113=0,"",U113)</f>
        <v/>
      </c>
      <c r="M114" t="s">
        <v>24</v>
      </c>
      <c r="N114" t="str">
        <f t="shared" si="99"/>
        <v/>
      </c>
      <c r="O114" t="s">
        <v>24</v>
      </c>
      <c r="Q114" s="6" t="s">
        <v>39</v>
      </c>
      <c r="R114" s="12" t="str">
        <f>INDEX(AY:AY,W110+1)</f>
        <v>このサポートがボード上にある間、あなたの最初のクリーチャーは+2/+0の修正を受けるとともに「このクリーチャーが戦闘ダメージを与えるたび、宝物を1つ見つける」を得る。</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|テキスト|&gt;|&gt;|&gt;|&gt;|このサポートがボード上にある間、あなたの最初のクリーチャーは+2/+0の修正を受けるとともに「このクリーチャーが戦闘ダメージを与えるたび、宝物を1つ見つける」を得る。|</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このサポートがボード上にある間、あなたの最初のクリーチャーは+2/+0の修正を受けるとともに「このクリーチャーが戦闘ダメージを与えるたび、宝物を1つ見つける」を得る。</v>
      </c>
      <c r="O115" t="s">
        <v>24</v>
      </c>
      <c r="Q115" s="4" t="s">
        <v>40</v>
      </c>
      <c r="R115" s="12" t="str">
        <f>INDEX(AZ:AZ,W110+1)</f>
        <v>While this support is on the board, your first creature gets +2/+0 and &amp;#8220;Whenever this creature deals combat damage, find a Treasure.&amp;#8221;</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|英テキスト|&gt;|&gt;|&gt;|&gt;|While this support is on the board, your first creature gets +2/+0 and &amp;#8220;Whenever this creature deals combat damage, find a Treasure.&amp;#8221;|</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While this support is on the board, your first creature gets +2/+0 and &amp;#8220;Whenever this creature deals combat damage, find a Treasure.&amp;#8221;</v>
      </c>
      <c r="O116" t="s">
        <v>24</v>
      </c>
      <c r="Q116" s="6" t="s">
        <v>41</v>
      </c>
      <c r="R116" s="12">
        <f>IF(INDEX(AS:AS,W110+1)="",0,INDEX(AS:AS,W110+1)&amp;"/"&amp;INDEX(AT:AT,W110+1))</f>
        <v>0</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|PT|&gt;||シールド数|&gt;|2|</v>
      </c>
      <c r="B117" t="s">
        <v>165</v>
      </c>
      <c r="C117" t="s">
        <v>24</v>
      </c>
      <c r="D117" t="s">
        <v>13</v>
      </c>
      <c r="E117" t="s">
        <v>24</v>
      </c>
      <c r="F117" t="s">
        <v>4</v>
      </c>
      <c r="G117" t="s">
        <v>24</v>
      </c>
      <c r="H117" t="str">
        <f t="shared" ref="H117" si="103">IF(R116=0,"",R116)</f>
        <v/>
      </c>
      <c r="I117" t="s">
        <v>24</v>
      </c>
      <c r="J117" t="s">
        <v>14</v>
      </c>
      <c r="K117" t="s">
        <v>24</v>
      </c>
      <c r="L117" t="s">
        <v>4</v>
      </c>
      <c r="M117" t="s">
        <v>24</v>
      </c>
      <c r="N117">
        <f t="shared" ref="N117" si="104">IF(R117=0,"",R117)</f>
        <v>2</v>
      </c>
      <c r="O117" t="s">
        <v>24</v>
      </c>
      <c r="Q117" s="7" t="s">
        <v>43</v>
      </c>
      <c r="R117" s="12">
        <f>INDEX(AR:AR,W110+1)</f>
        <v>2</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*歩哨のトーテム像/Sentinel Totem</v>
      </c>
      <c r="B126" t="s">
        <v>165</v>
      </c>
      <c r="C126" t="str">
        <f t="shared" ref="C126" si="105">"*"&amp;R126&amp;"/"&amp;T126</f>
        <v>*歩哨のトーテム像/Sentinel Totem</v>
      </c>
      <c r="Q126" s="6" t="s">
        <v>34</v>
      </c>
      <c r="R126" s="12" t="str">
        <f>INDEX(AI:AI,W125+1)</f>
        <v>歩哨のトーテム像</v>
      </c>
      <c r="S126" s="16" t="s">
        <v>35</v>
      </c>
      <c r="T126" s="12" t="str">
        <f>INDEX(AJ:AJ,W125+1)</f>
        <v>Sentinel Totem</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無色</v>
      </c>
      <c r="S127" s="18" t="s">
        <v>46</v>
      </c>
      <c r="T127" s="12" t="str">
        <f>INDEX(AG:AG,W125+1)</f>
        <v>アンコモン</v>
      </c>
      <c r="U127" s="18" t="s">
        <v>36</v>
      </c>
      <c r="V127" s="12">
        <f>INDEX(AH:AH,W125+1)</f>
        <v>14</v>
      </c>
      <c r="W127" s="10"/>
      <c r="X127" s="12" t="str">
        <f>INDEX(AO:AO,W125+1)</f>
        <v>ジェム2個を起動する：カードを1枚引き、その後このサポートは1シールドを失う。</v>
      </c>
      <c r="Y127" s="5"/>
      <c r="Z127" s="5"/>
      <c r="AA127" s="30"/>
      <c r="BA127" s="31" t="s">
        <v>165</v>
      </c>
      <c r="BB127">
        <v>126</v>
      </c>
      <c r="BC127" t="s">
        <v>690</v>
      </c>
      <c r="BD127" t="s">
        <v>30</v>
      </c>
      <c r="BE127" t="s">
        <v>502</v>
      </c>
    </row>
    <row r="128" spans="1:57" x14ac:dyDescent="0.15">
      <c r="A128" t="str">
        <f>CONCATENATE(C128,D128,E128,F128,G128,H128,I128,J128,K128,L128,M128,N128,O128,P128)</f>
        <v>|色|無色|レアリティ|アンコモン|マナコスト|14|</v>
      </c>
      <c r="B128" t="s">
        <v>165</v>
      </c>
      <c r="C128" t="s">
        <v>24</v>
      </c>
      <c r="D128" s="1" t="s">
        <v>5</v>
      </c>
      <c r="E128" t="s">
        <v>24</v>
      </c>
      <c r="F128" t="str">
        <f t="shared" ref="F128:F129" si="112">IF(R127=0,"",R127)</f>
        <v>無色</v>
      </c>
      <c r="G128" t="s">
        <v>24</v>
      </c>
      <c r="H128" s="1" t="s">
        <v>6</v>
      </c>
      <c r="I128" t="s">
        <v>24</v>
      </c>
      <c r="J128" t="str">
        <f t="shared" ref="J128:J129" si="113">IF(T127=0,"",T127)</f>
        <v>アンコモン</v>
      </c>
      <c r="K128" t="s">
        <v>24</v>
      </c>
      <c r="L128" s="1" t="s">
        <v>8</v>
      </c>
      <c r="M128" t="s">
        <v>24</v>
      </c>
      <c r="N128">
        <f t="shared" ref="N128:N129" si="114">IF(V127=0,"",V127)</f>
        <v>14</v>
      </c>
      <c r="O128" t="s">
        <v>24</v>
      </c>
      <c r="Q128" s="6" t="s">
        <v>37</v>
      </c>
      <c r="R128" s="12" t="str">
        <f>INDEX(AK:AK,W125+1)</f>
        <v>サポート</v>
      </c>
      <c r="S128" s="18" t="s">
        <v>38</v>
      </c>
      <c r="T128" s="12">
        <f>INDEX(AL:AL,W125+1)</f>
        <v>0</v>
      </c>
      <c r="U128" s="12">
        <f>INDEX(AM:AM,W125+1)</f>
        <v>0</v>
      </c>
      <c r="V128" s="12">
        <f>INDEX(AN:AN,W125+1)</f>
        <v>0</v>
      </c>
      <c r="W128" s="10"/>
      <c r="X128" s="12" t="str">
        <f>INDEX(AU:AU,W125+1)</f>
        <v>ジェ</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|種別|サポート|サブタイプ||||</v>
      </c>
      <c r="B129" t="s">
        <v>165</v>
      </c>
      <c r="C129" t="s">
        <v>24</v>
      </c>
      <c r="D129" s="1" t="s">
        <v>9</v>
      </c>
      <c r="E129" t="s">
        <v>24</v>
      </c>
      <c r="F129" t="str">
        <f t="shared" si="112"/>
        <v>サポート</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ジェム2個を起動する：カードを1枚引き、その後このサポートは1シールドを失う。&amp;br;歩哨のトーテム像が破壊されたとき、すべての墓地からすべてのカードを追放する。</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|テキスト|&gt;|&gt;|&gt;|&gt;|ジェム2個を起動する：カードを1枚引き、その後このサポートは1シールドを失う。&amp;br;歩哨のトーテム像が破壊されたとき、すべての墓地からすべてのカードを追放する。|</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ジェム2個を起動する：カードを1枚引き、その後このサポートは1シールドを失う。&amp;br;歩哨のトーテム像が破壊されたとき、すべての墓地からすべてのカードを追放する。</v>
      </c>
      <c r="O130" t="s">
        <v>24</v>
      </c>
      <c r="Q130" s="4" t="s">
        <v>40</v>
      </c>
      <c r="R130" s="12" t="str">
        <f>INDEX(AZ:AZ,W125+1)</f>
        <v>Activate 2: Draw a card, then this support loses 1 Shield.When Sentinel Totem is destroyed, exile all cards from all graveyards.</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|英テキスト|&gt;|&gt;|&gt;|&gt;|Activate 2: Draw a card, then this support loses 1 Shield.When Sentinel Totem is destroyed, exile all cards from all graveyards.|</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Activate 2: Draw a card, then this support loses 1 Shield.When Sentinel Totem is destroyed, exile all cards from all graveyards.</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|PT|&gt;||シールド数|&gt;|2|</v>
      </c>
      <c r="B132" t="s">
        <v>165</v>
      </c>
      <c r="C132" t="s">
        <v>24</v>
      </c>
      <c r="D132" t="s">
        <v>13</v>
      </c>
      <c r="E132" t="s">
        <v>24</v>
      </c>
      <c r="F132" t="s">
        <v>4</v>
      </c>
      <c r="G132" t="s">
        <v>24</v>
      </c>
      <c r="H132" t="str">
        <f t="shared" ref="H132" si="118">IF(R131=0,"",R131)</f>
        <v/>
      </c>
      <c r="I132" t="s">
        <v>24</v>
      </c>
      <c r="J132" t="s">
        <v>14</v>
      </c>
      <c r="K132" t="s">
        <v>24</v>
      </c>
      <c r="L132" t="s">
        <v>4</v>
      </c>
      <c r="M132" t="s">
        <v>24</v>
      </c>
      <c r="N132">
        <f t="shared" ref="N132" si="119">IF(R132=0,"",R132)</f>
        <v>2</v>
      </c>
      <c r="O132" t="s">
        <v>24</v>
      </c>
      <c r="Q132" s="7" t="s">
        <v>43</v>
      </c>
      <c r="R132" s="12">
        <f>INDEX(AR:AR,W125+1)</f>
        <v>2</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*不吉な旗艦/Fell Flagship</v>
      </c>
      <c r="B141" t="s">
        <v>165</v>
      </c>
      <c r="C141" t="str">
        <f t="shared" ref="C141" si="121">"*"&amp;R141&amp;"/"&amp;T141</f>
        <v>*不吉な旗艦/Fell Flagship</v>
      </c>
      <c r="Q141" s="6" t="s">
        <v>34</v>
      </c>
      <c r="R141" s="12" t="str">
        <f>INDEX(AI:AI,W140+1)</f>
        <v>不吉な旗艦</v>
      </c>
      <c r="S141" s="16" t="s">
        <v>35</v>
      </c>
      <c r="T141" s="12" t="str">
        <f>INDEX(AJ:AJ,W140+1)</f>
        <v>Fell Flagship</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無色</v>
      </c>
      <c r="S142" s="18" t="s">
        <v>46</v>
      </c>
      <c r="T142" s="12" t="str">
        <f>INDEX(AG:AG,W140+1)</f>
        <v>レア</v>
      </c>
      <c r="U142" s="18" t="s">
        <v>36</v>
      </c>
      <c r="V142" s="12">
        <f>INDEX(AH:AH,W140+1)</f>
        <v>16</v>
      </c>
      <c r="W142" s="10"/>
      <c r="X142" s="12" t="str">
        <f>INDEX(AO:AO,W140+1)</f>
        <v>搭乗2</v>
      </c>
      <c r="Y142" s="5"/>
      <c r="Z142" s="5"/>
      <c r="AA142" s="30"/>
      <c r="BA142" s="31" t="s">
        <v>165</v>
      </c>
      <c r="BB142">
        <v>141</v>
      </c>
      <c r="BC142" t="s">
        <v>705</v>
      </c>
      <c r="BD142" t="s">
        <v>30</v>
      </c>
      <c r="BE142" t="s">
        <v>515</v>
      </c>
    </row>
    <row r="143" spans="1:57" x14ac:dyDescent="0.15">
      <c r="A143" t="str">
        <f>CONCATENATE(C143,D143,E143,F143,G143,H143,I143,J143,K143,L143,M143,N143,O143,P143)</f>
        <v>|色|無色|レアリティ|レア|マナコスト|16|</v>
      </c>
      <c r="B143" t="s">
        <v>165</v>
      </c>
      <c r="C143" t="s">
        <v>24</v>
      </c>
      <c r="D143" s="1" t="s">
        <v>5</v>
      </c>
      <c r="E143" t="s">
        <v>24</v>
      </c>
      <c r="F143" t="str">
        <f t="shared" ref="F143:F144" si="128">IF(R142=0,"",R142)</f>
        <v>無色</v>
      </c>
      <c r="G143" t="s">
        <v>24</v>
      </c>
      <c r="H143" s="1" t="s">
        <v>6</v>
      </c>
      <c r="I143" t="s">
        <v>24</v>
      </c>
      <c r="J143" t="str">
        <f t="shared" ref="J143:J144" si="129">IF(T142=0,"",T142)</f>
        <v>レア</v>
      </c>
      <c r="K143" t="s">
        <v>24</v>
      </c>
      <c r="L143" s="1" t="s">
        <v>8</v>
      </c>
      <c r="M143" t="s">
        <v>24</v>
      </c>
      <c r="N143">
        <f t="shared" ref="N143:N144" si="130">IF(V142=0,"",V142)</f>
        <v>16</v>
      </c>
      <c r="O143" t="s">
        <v>24</v>
      </c>
      <c r="Q143" s="6" t="s">
        <v>37</v>
      </c>
      <c r="R143" s="12" t="str">
        <f>INDEX(AK:AK,W140+1)</f>
        <v>クリーチャー</v>
      </c>
      <c r="S143" s="18" t="s">
        <v>38</v>
      </c>
      <c r="T143" s="12" t="str">
        <f>INDEX(AL:AL,W140+1)</f>
        <v>機体</v>
      </c>
      <c r="U143" s="12">
        <f>INDEX(AM:AM,W140+1)</f>
        <v>0</v>
      </c>
      <c r="V143" s="12">
        <f>INDEX(AN:AN,W140+1)</f>
        <v>0</v>
      </c>
      <c r="W143" s="10"/>
      <c r="X143" s="12" t="str">
        <f>INDEX(AU:AU,W140+1)</f>
        <v>搭乗</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|種別|クリーチャー|サブタイプ|機体|||</v>
      </c>
      <c r="B144" t="s">
        <v>165</v>
      </c>
      <c r="C144" t="s">
        <v>24</v>
      </c>
      <c r="D144" s="1" t="s">
        <v>9</v>
      </c>
      <c r="E144" t="s">
        <v>24</v>
      </c>
      <c r="F144" t="str">
        <f t="shared" si="128"/>
        <v>クリーチャー</v>
      </c>
      <c r="G144" t="s">
        <v>24</v>
      </c>
      <c r="H144" s="1" t="s">
        <v>11</v>
      </c>
      <c r="I144" t="s">
        <v>24</v>
      </c>
      <c r="J144" t="str">
        <f t="shared" si="129"/>
        <v>機体</v>
      </c>
      <c r="K144" t="s">
        <v>24</v>
      </c>
      <c r="L144" t="str">
        <f t="shared" ref="L144" si="131">IF(U143=0,"",U143)</f>
        <v/>
      </c>
      <c r="M144" t="s">
        <v>24</v>
      </c>
      <c r="N144" t="str">
        <f t="shared" si="130"/>
        <v/>
      </c>
      <c r="O144" t="s">
        <v>24</v>
      </c>
      <c r="Q144" s="6" t="s">
        <v>39</v>
      </c>
      <c r="R144" s="12" t="str">
        <f>INDEX(AY:AY,W140+1)</f>
        <v>搭乗2&amp;br;このクリーチャーが戦闘ダメージを与えるたび、対戦相手はカードを1枚捨てる。&amp;br;このクリーチャーが戦場に出ている間、あなたがコントロールする他の海賊は+2/+0の修正を受ける。</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搭乗2&amp;br;このクリーチャーが戦闘ダメージを与えるたび、対戦相手はカードを1枚捨てる。&amp;br;このクリーチャーが戦場に出ている間、あなたがコントロールする他の海賊は+2/+0の修正を受ける。|</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搭乗2&amp;br;このクリーチャーが戦闘ダメージを与えるたび、対戦相手はカードを1枚捨てる。&amp;br;このクリーチャーが戦場に出ている間、あなたがコントロールする他の海賊は+2/+0の修正を受ける。</v>
      </c>
      <c r="O145" t="s">
        <v>24</v>
      </c>
      <c r="Q145" s="4" t="s">
        <v>40</v>
      </c>
      <c r="R145" s="12" t="str">
        <f>INDEX(AZ:AZ,W140+1)</f>
        <v>Crew 2.Whenever this creature deals combat damage, your opponent discards a card. While this creature is on the battlefield, other Pirates you control get +2/+0.</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|英テキスト|&gt;|&gt;|&gt;|&gt;|Crew 2.Whenever this creature deals combat damage, your opponent discards a card. While this creature is on the battlefield, other Pirates you control get +2/+0.|</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Crew 2.Whenever this creature deals combat damage, your opponent discards a card. While this creature is on the battlefield, other Pirates you control get +2/+0.</v>
      </c>
      <c r="O146" t="s">
        <v>24</v>
      </c>
      <c r="Q146" s="6" t="s">
        <v>41</v>
      </c>
      <c r="R146" s="12" t="str">
        <f>IF(INDEX(AS:AS,W140+1)="",0,INDEX(AS:AS,W140+1)&amp;"/"&amp;INDEX(AT:AT,W140+1))</f>
        <v>5/5</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|PT|&gt;|5/5|シールド数|&gt;||</v>
      </c>
      <c r="B147" t="s">
        <v>165</v>
      </c>
      <c r="C147" t="s">
        <v>24</v>
      </c>
      <c r="D147" t="s">
        <v>13</v>
      </c>
      <c r="E147" t="s">
        <v>24</v>
      </c>
      <c r="F147" t="s">
        <v>4</v>
      </c>
      <c r="G147" t="s">
        <v>24</v>
      </c>
      <c r="H147" t="str">
        <f t="shared" ref="H147" si="134">IF(R146=0,"",R146)</f>
        <v>5/5</v>
      </c>
      <c r="I147" t="s">
        <v>24</v>
      </c>
      <c r="J147" t="s">
        <v>14</v>
      </c>
      <c r="K147" t="s">
        <v>24</v>
      </c>
      <c r="L147" t="s">
        <v>4</v>
      </c>
      <c r="M147" t="s">
        <v>24</v>
      </c>
      <c r="N147" t="str">
        <f t="shared" ref="N147" si="135">IF(R147=0,"",R147)</f>
        <v/>
      </c>
      <c r="O147" t="s">
        <v>24</v>
      </c>
      <c r="Q147" s="7" t="s">
        <v>43</v>
      </c>
      <c r="R147" s="12">
        <f>INDEX(AR:AR,W140+1)</f>
        <v>0</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*征服者のガレオン船/Conqueror's Galleon</v>
      </c>
      <c r="B156" t="s">
        <v>165</v>
      </c>
      <c r="C156" t="str">
        <f t="shared" ref="C156" si="137">"*"&amp;R156&amp;"/"&amp;T156</f>
        <v>*征服者のガレオン船/Conqueror's Galleon</v>
      </c>
      <c r="Q156" s="6" t="s">
        <v>34</v>
      </c>
      <c r="R156" s="12" t="str">
        <f>INDEX(AI:AI,W155+1)</f>
        <v>征服者のガレオン船</v>
      </c>
      <c r="S156" s="16" t="s">
        <v>35</v>
      </c>
      <c r="T156" s="12" t="str">
        <f>INDEX(AJ:AJ,W155+1)</f>
        <v>Conqueror's Galleon</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t="str">
        <f>INDEX(AF:AF,W155+1)</f>
        <v>無色</v>
      </c>
      <c r="S157" s="18" t="s">
        <v>46</v>
      </c>
      <c r="T157" s="12" t="str">
        <f>INDEX(AG:AG,W155+1)</f>
        <v>レア</v>
      </c>
      <c r="U157" s="18" t="s">
        <v>36</v>
      </c>
      <c r="V157" s="12">
        <f>INDEX(AH:AH,W155+1)</f>
        <v>16</v>
      </c>
      <c r="W157" s="10"/>
      <c r="X157" s="12" t="str">
        <f>INDEX(AO:AO,W155+1)</f>
        <v>搭乗4</v>
      </c>
      <c r="Y157" s="5"/>
      <c r="Z157" s="5"/>
      <c r="AA157" s="30"/>
      <c r="BA157" s="31" t="s">
        <v>165</v>
      </c>
      <c r="BB157">
        <v>156</v>
      </c>
      <c r="BC157" t="s">
        <v>720</v>
      </c>
      <c r="BE157" t="s">
        <v>530</v>
      </c>
    </row>
    <row r="158" spans="1:57" x14ac:dyDescent="0.15">
      <c r="A158" t="str">
        <f>CONCATENATE(C158,D158,E158,F158,G158,H158,I158,J158,K158,L158,M158,N158,O158,P158)</f>
        <v>|色|無色|レアリティ|レア|マナコスト|16|</v>
      </c>
      <c r="B158" t="s">
        <v>165</v>
      </c>
      <c r="C158" t="s">
        <v>24</v>
      </c>
      <c r="D158" s="1" t="s">
        <v>5</v>
      </c>
      <c r="E158" t="s">
        <v>24</v>
      </c>
      <c r="F158" t="str">
        <f t="shared" ref="F158:F159" si="144">IF(R157=0,"",R157)</f>
        <v>無色</v>
      </c>
      <c r="G158" t="s">
        <v>24</v>
      </c>
      <c r="H158" s="1" t="s">
        <v>6</v>
      </c>
      <c r="I158" t="s">
        <v>24</v>
      </c>
      <c r="J158" t="str">
        <f t="shared" ref="J158:J159" si="145">IF(T157=0,"",T157)</f>
        <v>レア</v>
      </c>
      <c r="K158" t="s">
        <v>24</v>
      </c>
      <c r="L158" s="1" t="s">
        <v>8</v>
      </c>
      <c r="M158" t="s">
        <v>24</v>
      </c>
      <c r="N158">
        <f t="shared" ref="N158:N159" si="146">IF(V157=0,"",V157)</f>
        <v>16</v>
      </c>
      <c r="O158" t="s">
        <v>24</v>
      </c>
      <c r="Q158" s="6" t="s">
        <v>37</v>
      </c>
      <c r="R158" s="12" t="str">
        <f>INDEX(AK:AK,W155+1)</f>
        <v>サポート</v>
      </c>
      <c r="S158" s="18" t="s">
        <v>38</v>
      </c>
      <c r="T158" s="12" t="str">
        <f>INDEX(AL:AL,W155+1)</f>
        <v>機体</v>
      </c>
      <c r="U158" s="12">
        <f>INDEX(AM:AM,W155+1)</f>
        <v>0</v>
      </c>
      <c r="V158" s="12">
        <f>INDEX(AN:AN,W155+1)</f>
        <v>0</v>
      </c>
      <c r="W158" s="10"/>
      <c r="X158" s="12" t="str">
        <f>INDEX(AU:AU,W155+1)</f>
        <v>搭乗</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|種別|サポート|サブタイプ|機体|||</v>
      </c>
      <c r="B159" t="s">
        <v>165</v>
      </c>
      <c r="C159" t="s">
        <v>24</v>
      </c>
      <c r="D159" s="1" t="s">
        <v>9</v>
      </c>
      <c r="E159" t="s">
        <v>24</v>
      </c>
      <c r="F159" t="str">
        <f t="shared" si="144"/>
        <v>サポート</v>
      </c>
      <c r="G159" t="s">
        <v>24</v>
      </c>
      <c r="H159" s="1" t="s">
        <v>11</v>
      </c>
      <c r="I159" t="s">
        <v>24</v>
      </c>
      <c r="J159" t="str">
        <f t="shared" si="145"/>
        <v>機体</v>
      </c>
      <c r="K159" t="s">
        <v>24</v>
      </c>
      <c r="L159" t="str">
        <f t="shared" ref="L159" si="147">IF(U158=0,"",U158)</f>
        <v/>
      </c>
      <c r="M159" t="s">
        <v>24</v>
      </c>
      <c r="N159" t="str">
        <f t="shared" si="146"/>
        <v/>
      </c>
      <c r="O159" t="s">
        <v>24</v>
      </c>
      <c r="Q159" s="6" t="s">
        <v>39</v>
      </c>
      <c r="R159" s="12" t="str">
        <f>INDEX(AY:AY,W155+1)</f>
        <v>搭乗4&amp;br;(このサポートがボード上に出たとき、)「このクリーチャーが攻撃したとき、征服者のガレオン船は1シールドを得る。」をもつ4/5の機体・トークンを1体生成する。&amp;br;あなたのターン終了時に、このサポートが5シールド以上持っている場合、このサポートを変身させる。</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搭乗4&amp;br;(このサポートがボード上に出たとき、)「このクリーチャーが攻撃したとき、征服者のガレオン船は1シールドを得る。」をもつ4/5の機体・トークンを1体生成する。&amp;br;あなたのターン終了時に、このサポートが5シールド以上持っている場合、このサポートを変身させる。|</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搭乗4&amp;br;(このサポートがボード上に出たとき、)「このクリーチャーが攻撃したとき、征服者のガレオン船は1シールドを得る。」をもつ4/5の機体・トークンを1体生成する。&amp;br;あなたのターン終了時に、このサポートが5シールド以上持っている場合、このサポートを変身させる。</v>
      </c>
      <c r="O160" t="s">
        <v>24</v>
      </c>
      <c r="Q160" s="4" t="s">
        <v>40</v>
      </c>
      <c r="R160" s="12" t="str">
        <f>INDEX(AZ:AZ,W155+1)</f>
        <v>Crew 4. When this support enters the board, create a 4/6 Vehicle token with “When this creature attacks, Conqueror’s Galleon gains 1 shield.”</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|英テキスト|&gt;|&gt;|&gt;|&gt;|Crew 4. When this support enters the board, create a 4/6 Vehicle token with “When this creature attacks, Conqueror’s Galleon gains 1 shield.”|</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Crew 4. When this support enters the board, create a 4/6 Vehicle token with “When this creature attacks, Conqueror’s Galleon gains 1 shield.”</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|PT|&gt;||シールド数|&gt;|4|</v>
      </c>
      <c r="B162" t="s">
        <v>165</v>
      </c>
      <c r="C162" t="s">
        <v>24</v>
      </c>
      <c r="D162" t="s">
        <v>13</v>
      </c>
      <c r="E162" t="s">
        <v>24</v>
      </c>
      <c r="F162" t="s">
        <v>4</v>
      </c>
      <c r="G162" t="s">
        <v>24</v>
      </c>
      <c r="H162" t="str">
        <f t="shared" ref="H162" si="150">IF(R161=0,"",R161)</f>
        <v/>
      </c>
      <c r="I162" t="s">
        <v>24</v>
      </c>
      <c r="J162" t="s">
        <v>14</v>
      </c>
      <c r="K162" t="s">
        <v>24</v>
      </c>
      <c r="L162" t="s">
        <v>4</v>
      </c>
      <c r="M162" t="s">
        <v>24</v>
      </c>
      <c r="N162">
        <f t="shared" ref="N162" si="151">IF(R162=0,"",R162)</f>
        <v>4</v>
      </c>
      <c r="O162" t="s">
        <v>24</v>
      </c>
      <c r="Q162" s="7" t="s">
        <v>43</v>
      </c>
      <c r="R162" s="12">
        <f>INDEX(AR:AR,W155+1)</f>
        <v>4</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*征服者の橋頭堡/Conqueror's Foothold</v>
      </c>
      <c r="B171" t="s">
        <v>165</v>
      </c>
      <c r="C171" t="str">
        <f t="shared" ref="C171" si="153">"*"&amp;R171&amp;"/"&amp;T171</f>
        <v>*征服者の橋頭堡/Conqueror's Foothold</v>
      </c>
      <c r="Q171" s="6" t="s">
        <v>34</v>
      </c>
      <c r="R171" s="12" t="str">
        <f>INDEX(AI:AI,W170+1)</f>
        <v>征服者の橋頭堡</v>
      </c>
      <c r="S171" s="16" t="s">
        <v>35</v>
      </c>
      <c r="T171" s="12" t="str">
        <f>INDEX(AJ:AJ,W170+1)</f>
        <v>Conqueror's Foothold</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t="str">
        <f>INDEX(AF:AF,W170+1)</f>
        <v>無色</v>
      </c>
      <c r="S172" s="18" t="s">
        <v>46</v>
      </c>
      <c r="T172" s="12" t="str">
        <f>INDEX(AG:AG,W170+1)</f>
        <v>レア</v>
      </c>
      <c r="U172" s="18" t="s">
        <v>36</v>
      </c>
      <c r="V172" s="12">
        <f>INDEX(AH:AH,W170+1)</f>
        <v>0</v>
      </c>
      <c r="W172" s="10"/>
      <c r="X172" s="12" t="str">
        <f>INDEX(AO:AO,W170+1)</f>
        <v>あなたのターン開始時に、ジェム2個をあなたのプレインズウォーカーの色に変換する。</v>
      </c>
      <c r="Y172" s="5"/>
      <c r="Z172" s="5"/>
      <c r="AA172" s="30"/>
      <c r="BA172" s="31" t="s">
        <v>165</v>
      </c>
      <c r="BB172">
        <v>171</v>
      </c>
      <c r="BC172" t="s">
        <v>735</v>
      </c>
      <c r="BE172" t="s">
        <v>544</v>
      </c>
    </row>
    <row r="173" spans="1:57" x14ac:dyDescent="0.15">
      <c r="A173" t="str">
        <f>CONCATENATE(C173,D173,E173,F173,G173,H173,I173,J173,K173,L173,M173,N173,O173,P173)</f>
        <v>|色|無色|レアリティ|レア|マナコスト||</v>
      </c>
      <c r="B173" t="s">
        <v>165</v>
      </c>
      <c r="C173" t="s">
        <v>24</v>
      </c>
      <c r="D173" s="1" t="s">
        <v>5</v>
      </c>
      <c r="E173" t="s">
        <v>24</v>
      </c>
      <c r="F173" t="str">
        <f t="shared" ref="F173:F174" si="160">IF(R172=0,"",R172)</f>
        <v>無色</v>
      </c>
      <c r="G173" t="s">
        <v>24</v>
      </c>
      <c r="H173" s="1" t="s">
        <v>6</v>
      </c>
      <c r="I173" t="s">
        <v>24</v>
      </c>
      <c r="J173" t="str">
        <f t="shared" ref="J173:J174" si="161">IF(T172=0,"",T172)</f>
        <v>レア</v>
      </c>
      <c r="K173" t="s">
        <v>24</v>
      </c>
      <c r="L173" s="1" t="s">
        <v>8</v>
      </c>
      <c r="M173" t="s">
        <v>24</v>
      </c>
      <c r="N173" t="str">
        <f t="shared" ref="N173:N174" si="162">IF(V172=0,"",V172)</f>
        <v/>
      </c>
      <c r="O173" t="s">
        <v>24</v>
      </c>
      <c r="Q173" s="6" t="s">
        <v>37</v>
      </c>
      <c r="R173" s="12" t="str">
        <f>INDEX(AK:AK,W170+1)</f>
        <v>サポート</v>
      </c>
      <c r="S173" s="18" t="s">
        <v>38</v>
      </c>
      <c r="T173" s="12" t="str">
        <f>INDEX(AL:AL,W170+1)</f>
        <v>土地</v>
      </c>
      <c r="U173" s="12">
        <f>INDEX(AM:AM,W170+1)</f>
        <v>0</v>
      </c>
      <c r="V173" s="12">
        <f>INDEX(AN:AN,W170+1)</f>
        <v>0</v>
      </c>
      <c r="W173" s="10"/>
      <c r="X173" s="12" t="str">
        <f>INDEX(AU:AU,W170+1)</f>
        <v>あな</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|種別|サポート|サブタイプ|土地|||</v>
      </c>
      <c r="B174" t="s">
        <v>165</v>
      </c>
      <c r="C174" t="s">
        <v>24</v>
      </c>
      <c r="D174" s="1" t="s">
        <v>9</v>
      </c>
      <c r="E174" t="s">
        <v>24</v>
      </c>
      <c r="F174" t="str">
        <f t="shared" si="160"/>
        <v>サポート</v>
      </c>
      <c r="G174" t="s">
        <v>24</v>
      </c>
      <c r="H174" s="1" t="s">
        <v>11</v>
      </c>
      <c r="I174" t="s">
        <v>24</v>
      </c>
      <c r="J174" t="str">
        <f t="shared" si="161"/>
        <v>土地</v>
      </c>
      <c r="K174" t="s">
        <v>24</v>
      </c>
      <c r="L174" t="str">
        <f t="shared" ref="L174" si="163">IF(U173=0,"",U173)</f>
        <v/>
      </c>
      <c r="M174" t="s">
        <v>24</v>
      </c>
      <c r="N174" t="str">
        <f t="shared" si="162"/>
        <v/>
      </c>
      <c r="O174" t="s">
        <v>24</v>
      </c>
      <c r="Q174" s="6" t="s">
        <v>39</v>
      </c>
      <c r="R174" s="12" t="str">
        <f>INDEX(AY:AY,W170+1)</f>
        <v>あなたのターン開始時に、ジェム2個をあなたのプレインズウォーカーの色に変換する。&amp;br;赤ジェム1個を起動する：カードを1枚捨てて、その後カードを1枚引く。&amp;br;青ジェム1個を起動する：カードを1枚引く。&amp;br;黒ジェム1個を起動する：あなたの墓地のある最後のクリーチャー・カード1枚をあなたの手札に戻す。</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あなたのターン開始時に、ジェム2個をあなたのプレインズウォーカーの色に変換する。&amp;br;赤ジェム1個を起動する：カードを1枚捨てて、その後カードを1枚引く。&amp;br;青ジェム1個を起動する：カードを1枚引く。&amp;br;黒ジェム1個を起動する：あなたの墓地のある最後のクリーチャー・カード1枚をあなたの手札に戻す。|</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あなたのターン開始時に、ジェム2個をあなたのプレインズウォーカーの色に変換する。&amp;br;赤ジェム1個を起動する：カードを1枚捨てて、その後カードを1枚引く。&amp;br;青ジェム1個を起動する：カードを1枚引く。&amp;br;黒ジェム1個を起動する：あなたの墓地のある最後のクリーチャー・カード1枚をあなたの手札に戻す。</v>
      </c>
      <c r="O175" t="s">
        <v>24</v>
      </c>
      <c r="Q175" s="4" t="s">
        <v>40</v>
      </c>
      <c r="R175" s="12" t="str">
        <f>INDEX(AZ:AZ,W170+1)</f>
        <v>At the begining of your turn convert 2 gems to your planeswalker colors. Activate 1 Red:Discard a card,then draw a card. Activate 1 Blue:Draw a card. Activate 1 Black:Return the last Creature card in your graveyard to your hand.</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|英テキスト|&gt;|&gt;|&gt;|&gt;|At the begining of your turn convert 2 gems to your planeswalker colors. Activate 1 Red:Discard a card,then draw a card. Activate 1 Blue:Draw a card. Activate 1 Black:Return the last Creature card in your graveyard to your hand.|</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At the begining of your turn convert 2 gems to your planeswalker colors. Activate 1 Red:Discard a card,then draw a card. Activate 1 Blue:Draw a card. Activate 1 Black:Return the last Creature card in your graveyard to your hand.</v>
      </c>
      <c r="O176" t="s">
        <v>24</v>
      </c>
      <c r="Q176" s="6" t="s">
        <v>41</v>
      </c>
      <c r="R176" s="12">
        <f>IF(INDEX(AS:AS,W170+1)="",0,INDEX(AS:AS,W170+1)&amp;"/"&amp;INDEX(AT:AT,W170+1))</f>
        <v>0</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|PT|&gt;||シールド数|&gt;|4|</v>
      </c>
      <c r="B177" t="s">
        <v>165</v>
      </c>
      <c r="C177" t="s">
        <v>24</v>
      </c>
      <c r="D177" t="s">
        <v>13</v>
      </c>
      <c r="E177" t="s">
        <v>24</v>
      </c>
      <c r="F177" t="s">
        <v>4</v>
      </c>
      <c r="G177" t="s">
        <v>24</v>
      </c>
      <c r="H177" t="str">
        <f t="shared" ref="H177" si="166">IF(R176=0,"",R176)</f>
        <v/>
      </c>
      <c r="I177" t="s">
        <v>24</v>
      </c>
      <c r="J177" t="s">
        <v>14</v>
      </c>
      <c r="K177" t="s">
        <v>24</v>
      </c>
      <c r="L177" t="s">
        <v>4</v>
      </c>
      <c r="M177" t="s">
        <v>24</v>
      </c>
      <c r="N177">
        <f t="shared" ref="N177" si="167">IF(R177=0,"",R177)</f>
        <v>4</v>
      </c>
      <c r="O177" t="s">
        <v>24</v>
      </c>
      <c r="Q177" s="7" t="s">
        <v>43</v>
      </c>
      <c r="R177" s="12">
        <f>INDEX(AR:AR,W170+1)</f>
        <v>4</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*探査の短剣/Dowsing Dagger</v>
      </c>
      <c r="B186" t="s">
        <v>165</v>
      </c>
      <c r="C186" t="str">
        <f t="shared" ref="C186" si="169">"*"&amp;R186&amp;"/"&amp;T186</f>
        <v>*探査の短剣/Dowsing Dagger</v>
      </c>
      <c r="Q186" s="6" t="s">
        <v>34</v>
      </c>
      <c r="R186" s="12" t="str">
        <f>INDEX(AI:AI,W185+1)</f>
        <v>探査の短剣</v>
      </c>
      <c r="S186" s="16" t="s">
        <v>35</v>
      </c>
      <c r="T186" s="12" t="str">
        <f>INDEX(AJ:AJ,W185+1)</f>
        <v>Dowsing Dagger</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t="str">
        <f>INDEX(AF:AF,W185+1)</f>
        <v>無色</v>
      </c>
      <c r="S187" s="18" t="s">
        <v>46</v>
      </c>
      <c r="T187" s="12" t="str">
        <f>INDEX(AG:AG,W185+1)</f>
        <v>レア</v>
      </c>
      <c r="U187" s="18" t="s">
        <v>36</v>
      </c>
      <c r="V187" s="12">
        <f>INDEX(AH:AH,W185+1)</f>
        <v>2</v>
      </c>
      <c r="W187" s="10"/>
      <c r="X187" s="12" t="str">
        <f>INDEX(AO:AO,W185+1)</f>
        <v>このサポートがボード上に出たとき、ディフェンダーとダメージ軽減を持つ0/2の植物・クリーチャー・トークン2体を対戦相手のコントロール下で生成する。</v>
      </c>
      <c r="Y187" s="5"/>
      <c r="Z187" s="5"/>
      <c r="AA187" s="30"/>
      <c r="BA187" s="31" t="s">
        <v>165</v>
      </c>
      <c r="BB187">
        <v>186</v>
      </c>
      <c r="BC187" t="s">
        <v>750</v>
      </c>
      <c r="BE187" t="s">
        <v>559</v>
      </c>
    </row>
    <row r="188" spans="1:57" x14ac:dyDescent="0.15">
      <c r="A188" t="str">
        <f>CONCATENATE(C188,D188,E188,F188,G188,H188,I188,J188,K188,L188,M188,N188,O188,P188)</f>
        <v>|色|無色|レアリティ|レア|マナコスト|2|</v>
      </c>
      <c r="B188" t="s">
        <v>165</v>
      </c>
      <c r="C188" t="s">
        <v>24</v>
      </c>
      <c r="D188" s="1" t="s">
        <v>5</v>
      </c>
      <c r="E188" t="s">
        <v>24</v>
      </c>
      <c r="F188" t="str">
        <f t="shared" ref="F188:F189" si="176">IF(R187=0,"",R187)</f>
        <v>無色</v>
      </c>
      <c r="G188" t="s">
        <v>24</v>
      </c>
      <c r="H188" s="1" t="s">
        <v>6</v>
      </c>
      <c r="I188" t="s">
        <v>24</v>
      </c>
      <c r="J188" t="str">
        <f t="shared" ref="J188:J189" si="177">IF(T187=0,"",T187)</f>
        <v>レア</v>
      </c>
      <c r="K188" t="s">
        <v>24</v>
      </c>
      <c r="L188" s="1" t="s">
        <v>8</v>
      </c>
      <c r="M188" t="s">
        <v>24</v>
      </c>
      <c r="N188">
        <f t="shared" ref="N188:N189" si="178">IF(V187=0,"",V187)</f>
        <v>2</v>
      </c>
      <c r="O188" t="s">
        <v>24</v>
      </c>
      <c r="Q188" s="6" t="s">
        <v>37</v>
      </c>
      <c r="R188" s="12" t="str">
        <f>INDEX(AK:AK,W185+1)</f>
        <v>サポート</v>
      </c>
      <c r="S188" s="18" t="s">
        <v>38</v>
      </c>
      <c r="T188" s="12" t="str">
        <f>INDEX(AL:AL,W185+1)</f>
        <v>装備品</v>
      </c>
      <c r="U188" s="12">
        <f>INDEX(AM:AM,W185+1)</f>
        <v>0</v>
      </c>
      <c r="V188" s="12">
        <f>INDEX(AN:AN,W185+1)</f>
        <v>0</v>
      </c>
      <c r="W188" s="10"/>
      <c r="X188" s="12" t="str">
        <f>INDEX(AU:AU,W185+1)</f>
        <v>この</v>
      </c>
      <c r="Y188" s="12" t="str">
        <f>INDEX(AV:AV,W185+1)</f>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|種別|サポート|サブタイプ|装備品|||</v>
      </c>
      <c r="B189" t="s">
        <v>165</v>
      </c>
      <c r="C189" t="s">
        <v>24</v>
      </c>
      <c r="D189" s="1" t="s">
        <v>9</v>
      </c>
      <c r="E189" t="s">
        <v>24</v>
      </c>
      <c r="F189" t="str">
        <f t="shared" si="176"/>
        <v>サポート</v>
      </c>
      <c r="G189" t="s">
        <v>24</v>
      </c>
      <c r="H189" s="1" t="s">
        <v>11</v>
      </c>
      <c r="I189" t="s">
        <v>24</v>
      </c>
      <c r="J189" t="str">
        <f t="shared" si="177"/>
        <v>装備品</v>
      </c>
      <c r="K189" t="s">
        <v>24</v>
      </c>
      <c r="L189" t="str">
        <f t="shared" ref="L189" si="179">IF(U188=0,"",U188)</f>
        <v/>
      </c>
      <c r="M189" t="s">
        <v>24</v>
      </c>
      <c r="N189" t="str">
        <f t="shared" si="178"/>
        <v/>
      </c>
      <c r="O189" t="s">
        <v>24</v>
      </c>
      <c r="Q189" s="6" t="s">
        <v>39</v>
      </c>
      <c r="R189" s="12" t="str">
        <f>INDEX(AY:AY,W185+1)</f>
        <v>このサポートがボード上に出たとき、ディフェンダーとダメージ軽減を持つ0/2の植物・クリーチャー・トークン2体を対戦相手のコントロール下で生成する。&amp;br;あなたの最初のクリーチャーは+2/+1の修正を受ける。&amp;br;あなたの最初のクリーチャーが戦闘ダメージを与えるたび、このサポートを変身させる。</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このサポートがボード上に出たとき、ディフェンダーとダメージ軽減を持つ0/2の植物・クリーチャー・トークン2体を対戦相手のコントロール下で生成する。&amp;br;あなたの最初のクリーチャーは+2/+1の修正を受ける。&amp;br;あなたの最初のクリーチャーが戦闘ダメージを与えるたび、このサポートを変身させる。|</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このサポートがボード上に出たとき、ディフェンダーとダメージ軽減を持つ0/2の植物・クリーチャー・トークン2体を対戦相手のコントロール下で生成する。&amp;br;あなたの最初のクリーチャーは+2/+1の修正を受ける。&amp;br;あなたの最初のクリーチャーが戦闘ダメージを与えるたび、このサポートを変身させる。</v>
      </c>
      <c r="O190" t="s">
        <v>24</v>
      </c>
      <c r="Q190" s="4" t="s">
        <v>40</v>
      </c>
      <c r="R190" s="12" t="str">
        <f>INDEX(AZ:AZ,W185+1)</f>
        <v>When this support enters the board, create 2 0/2 Plant creature tokens with Defender and Prevent Damage for your opponent.Your first creature gets +2/+1.Whenever your first creature deals combat damage, transform this support.</v>
      </c>
      <c r="S190" s="16" t="s">
        <v>51</v>
      </c>
      <c r="T190" s="12" t="str">
        <f>IF(X190="","",X190&amp;IF(Y190="",""," "&amp;Y190)&amp;IF(Z190="",""," "&amp;Z190)&amp;IF(AA190="",""," "&amp;AA190))</f>
        <v/>
      </c>
      <c r="U190" s="16"/>
      <c r="V190" s="17"/>
      <c r="W190" s="10" t="s">
        <v>342</v>
      </c>
      <c r="X190" s="6" t="str">
        <f>IF(ISERROR(IF(LEN(X189)&gt;1,X189,VLOOKUP(X188,$AC:$AD,2,FALSE))),"",IF(LEN(X189)&gt;1,X189,VLOOKUP(X188,$AC:$AD,2,FALSE)))</f>
        <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|英テキスト|&gt;|&gt;|&gt;|&gt;|When this support enters the board, create 2 0/2 Plant creature tokens with Defender and Prevent Damage for your opponent.Your first creature gets +2/+1.Whenever your first creature deals combat damage, transform this support.|</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When this support enters the board, create 2 0/2 Plant creature tokens with Defender and Prevent Damage for your opponent.Your first creature gets +2/+1.Whenever your first creature deals combat damage, transform this support.</v>
      </c>
      <c r="O191" t="s">
        <v>24</v>
      </c>
      <c r="Q191" s="6" t="s">
        <v>41</v>
      </c>
      <c r="R191" s="12">
        <f>IF(INDEX(AS:AS,W185+1)="",0,INDEX(AS:AS,W185+1)&amp;"/"&amp;INDEX(AT:AT,W185+1))</f>
        <v>0</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|PT|&gt;||シールド数|&gt;|4|</v>
      </c>
      <c r="B192" t="s">
        <v>165</v>
      </c>
      <c r="C192" t="s">
        <v>24</v>
      </c>
      <c r="D192" t="s">
        <v>13</v>
      </c>
      <c r="E192" t="s">
        <v>24</v>
      </c>
      <c r="F192" t="s">
        <v>4</v>
      </c>
      <c r="G192" t="s">
        <v>24</v>
      </c>
      <c r="H192" t="str">
        <f t="shared" ref="H192" si="182">IF(R191=0,"",R191)</f>
        <v/>
      </c>
      <c r="I192" t="s">
        <v>24</v>
      </c>
      <c r="J192" t="s">
        <v>14</v>
      </c>
      <c r="K192" t="s">
        <v>24</v>
      </c>
      <c r="L192" t="s">
        <v>4</v>
      </c>
      <c r="M192" t="s">
        <v>24</v>
      </c>
      <c r="N192">
        <f t="shared" ref="N192" si="183">IF(R192=0,"",R192)</f>
        <v>4</v>
      </c>
      <c r="O192" t="s">
        <v>24</v>
      </c>
      <c r="Q192" s="7" t="s">
        <v>43</v>
      </c>
      <c r="R192" s="12">
        <f>INDEX(AR:AR,W185+1)</f>
        <v>4</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*失われた谷間/Lost Vale</v>
      </c>
      <c r="B201" t="s">
        <v>165</v>
      </c>
      <c r="C201" t="str">
        <f t="shared" ref="C201" si="185">"*"&amp;R201&amp;"/"&amp;T201</f>
        <v>*失われた谷間/Lost Vale</v>
      </c>
      <c r="Q201" s="6" t="s">
        <v>34</v>
      </c>
      <c r="R201" s="12" t="str">
        <f>INDEX(AI:AI,W200+1)</f>
        <v>失われた谷間</v>
      </c>
      <c r="S201" s="16" t="s">
        <v>35</v>
      </c>
      <c r="T201" s="12" t="str">
        <f>INDEX(AJ:AJ,W200+1)</f>
        <v>Lost Vale</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t="str">
        <f>INDEX(AF:AF,W200+1)</f>
        <v>無色</v>
      </c>
      <c r="S202" s="18" t="s">
        <v>46</v>
      </c>
      <c r="T202" s="12" t="str">
        <f>INDEX(AG:AG,W200+1)</f>
        <v>レア</v>
      </c>
      <c r="U202" s="18" t="s">
        <v>36</v>
      </c>
      <c r="V202" s="12">
        <f>INDEX(AH:AH,W200+1)</f>
        <v>0</v>
      </c>
      <c r="W202" s="10"/>
      <c r="X202" s="12" t="str">
        <f>INDEX(AO:AO,W200+1)</f>
        <v>あなたのターン開始時に、ジェム3個をあなたのプレインズウォーカーの色に変換する。その後、この効果をもう1回繰り返す。</v>
      </c>
      <c r="Y202" s="5"/>
      <c r="Z202" s="5"/>
      <c r="AA202" s="30"/>
      <c r="BA202" s="31" t="s">
        <v>165</v>
      </c>
      <c r="BB202">
        <v>201</v>
      </c>
      <c r="BC202" t="s">
        <v>765</v>
      </c>
      <c r="BE202" t="s">
        <v>775</v>
      </c>
    </row>
    <row r="203" spans="1:57" x14ac:dyDescent="0.15">
      <c r="A203" t="str">
        <f>CONCATENATE(C203,D203,E203,F203,G203,H203,I203,J203,K203,L203,M203,N203,O203,P203)</f>
        <v>|色|無色|レアリティ|レア|マナコスト||</v>
      </c>
      <c r="B203" t="s">
        <v>165</v>
      </c>
      <c r="C203" t="s">
        <v>24</v>
      </c>
      <c r="D203" s="1" t="s">
        <v>5</v>
      </c>
      <c r="E203" t="s">
        <v>24</v>
      </c>
      <c r="F203" t="str">
        <f t="shared" ref="F203:F204" si="192">IF(R202=0,"",R202)</f>
        <v>無色</v>
      </c>
      <c r="G203" t="s">
        <v>24</v>
      </c>
      <c r="H203" s="1" t="s">
        <v>6</v>
      </c>
      <c r="I203" t="s">
        <v>24</v>
      </c>
      <c r="J203" t="str">
        <f t="shared" ref="J203:J204" si="193">IF(T202=0,"",T202)</f>
        <v>レア</v>
      </c>
      <c r="K203" t="s">
        <v>24</v>
      </c>
      <c r="L203" s="1" t="s">
        <v>8</v>
      </c>
      <c r="M203" t="s">
        <v>24</v>
      </c>
      <c r="N203" t="str">
        <f t="shared" ref="N203:N204" si="194">IF(V202=0,"",V202)</f>
        <v/>
      </c>
      <c r="O203" t="s">
        <v>24</v>
      </c>
      <c r="Q203" s="6" t="s">
        <v>37</v>
      </c>
      <c r="R203" s="12" t="str">
        <f>INDEX(AK:AK,W200+1)</f>
        <v>サポート</v>
      </c>
      <c r="S203" s="18" t="s">
        <v>38</v>
      </c>
      <c r="T203" s="12" t="str">
        <f>INDEX(AL:AL,W200+1)</f>
        <v>土地</v>
      </c>
      <c r="U203" s="12">
        <f>INDEX(AM:AM,W200+1)</f>
        <v>0</v>
      </c>
      <c r="V203" s="12">
        <f>INDEX(AN:AN,W200+1)</f>
        <v>0</v>
      </c>
      <c r="W203" s="10"/>
      <c r="X203" s="12" t="str">
        <f>INDEX(AU:AU,W200+1)</f>
        <v>あな</v>
      </c>
      <c r="Y203" s="12" t="str">
        <f>INDEX(AV:AV,W200+1)</f>
        <v/>
      </c>
      <c r="Z203" s="12" t="str">
        <f>INDEX(AW:AW,W200+1)</f>
        <v/>
      </c>
      <c r="AA203" s="12">
        <f>INDEX(AX:AX,W200+1)</f>
        <v>0</v>
      </c>
      <c r="BA203" s="31" t="s">
        <v>165</v>
      </c>
      <c r="BB203">
        <v>202</v>
      </c>
    </row>
    <row r="204" spans="1:57" x14ac:dyDescent="0.15">
      <c r="A204" t="str">
        <f>CONCATENATE(C204,D204,E204,F204,G204,H204,I204,J204,K204,L204,M204,N204,O204,P204)</f>
        <v>|種別|サポート|サブタイプ|土地|||</v>
      </c>
      <c r="B204" t="s">
        <v>165</v>
      </c>
      <c r="C204" t="s">
        <v>24</v>
      </c>
      <c r="D204" s="1" t="s">
        <v>9</v>
      </c>
      <c r="E204" t="s">
        <v>24</v>
      </c>
      <c r="F204" t="str">
        <f t="shared" si="192"/>
        <v>サポート</v>
      </c>
      <c r="G204" t="s">
        <v>24</v>
      </c>
      <c r="H204" s="1" t="s">
        <v>11</v>
      </c>
      <c r="I204" t="s">
        <v>24</v>
      </c>
      <c r="J204" t="str">
        <f t="shared" si="193"/>
        <v>土地</v>
      </c>
      <c r="K204" t="s">
        <v>24</v>
      </c>
      <c r="L204" t="str">
        <f t="shared" ref="L204" si="195">IF(U203=0,"",U203)</f>
        <v/>
      </c>
      <c r="M204" t="s">
        <v>24</v>
      </c>
      <c r="N204" t="str">
        <f t="shared" si="194"/>
        <v/>
      </c>
      <c r="O204" t="s">
        <v>24</v>
      </c>
      <c r="Q204" s="6" t="s">
        <v>39</v>
      </c>
      <c r="R204" s="12" t="str">
        <f>INDEX(AY:AY,W200+1)</f>
        <v>あなたのターン開始時に、ジェム3個をあなたのプレインズウォーカーの色に変換する。その後、この効果をもう1回繰り返す。</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|テキスト|&gt;|&gt;|&gt;|&gt;|あなたのターン開始時に、ジェム3個をあなたのプレインズウォーカーの色に変換する。その後、この効果をもう1回繰り返す。|</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あなたのターン開始時に、ジェム3個をあなたのプレインズウォーカーの色に変換する。その後、この効果をもう1回繰り返す。</v>
      </c>
      <c r="O205" t="s">
        <v>24</v>
      </c>
      <c r="Q205" s="4" t="s">
        <v>40</v>
      </c>
      <c r="R205" s="12" t="str">
        <f>INDEX(AZ:AZ,W200+1)</f>
        <v>At the begining of your turn convert 3 gems to your planeswalker colors. Then,repeat this effect.</v>
      </c>
      <c r="S205" s="16" t="s">
        <v>51</v>
      </c>
      <c r="T205" s="12" t="str">
        <f>IF(X205="","",X205&amp;IF(Y205="",""," "&amp;Y205)&amp;IF(Z205="",""," "&amp;Z205)&amp;IF(AA205="",""," "&amp;AA205))</f>
        <v/>
      </c>
      <c r="U205" s="16"/>
      <c r="V205" s="17"/>
      <c r="W205" s="10" t="s">
        <v>342</v>
      </c>
      <c r="X205" s="6" t="str">
        <f>IF(ISERROR(IF(LEN(X204)&gt;1,X204,VLOOKUP(X203,$AC:$AD,2,FALSE))),"",IF(LEN(X204)&gt;1,X204,VLOOKUP(X203,$AC:$AD,2,FALSE)))</f>
        <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|英テキスト|&gt;|&gt;|&gt;|&gt;|At the begining of your turn convert 3 gems to your planeswalker colors. Then,repeat this effect.|</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At the begining of your turn convert 3 gems to your planeswalker colors. Then,repeat this effect.</v>
      </c>
      <c r="O206" t="s">
        <v>24</v>
      </c>
      <c r="Q206" s="6" t="s">
        <v>41</v>
      </c>
      <c r="R206" s="12">
        <f>IF(INDEX(AS:AS,W200+1)="",0,INDEX(AS:AS,W200+1)&amp;"/"&amp;INDEX(AT:AT,W200+1))</f>
        <v>0</v>
      </c>
      <c r="S206" s="16"/>
      <c r="T206" s="16"/>
      <c r="U206" s="16"/>
      <c r="V206" s="17"/>
      <c r="W206" s="10"/>
      <c r="X206" s="6"/>
      <c r="Y206" s="5"/>
      <c r="Z206" s="5"/>
      <c r="AA206" s="30"/>
      <c r="BA206" s="31" t="s">
        <v>165</v>
      </c>
      <c r="BB206">
        <v>205</v>
      </c>
    </row>
    <row r="207" spans="1:57" x14ac:dyDescent="0.15">
      <c r="A207" t="str">
        <f>CONCATENATE(C207,D207,E207,F207,G207,H207,I207,J207,K207,L207,M207,N207,O207,P207)</f>
        <v>|PT|&gt;||シールド数|&gt;|4|</v>
      </c>
      <c r="B207" t="s">
        <v>165</v>
      </c>
      <c r="C207" t="s">
        <v>24</v>
      </c>
      <c r="D207" t="s">
        <v>13</v>
      </c>
      <c r="E207" t="s">
        <v>24</v>
      </c>
      <c r="F207" t="s">
        <v>4</v>
      </c>
      <c r="G207" t="s">
        <v>24</v>
      </c>
      <c r="H207" t="str">
        <f t="shared" ref="H207" si="198">IF(R206=0,"",R206)</f>
        <v/>
      </c>
      <c r="I207" t="s">
        <v>24</v>
      </c>
      <c r="J207" t="s">
        <v>14</v>
      </c>
      <c r="K207" t="s">
        <v>24</v>
      </c>
      <c r="L207" t="s">
        <v>4</v>
      </c>
      <c r="M207" t="s">
        <v>24</v>
      </c>
      <c r="N207">
        <f t="shared" ref="N207" si="199">IF(R207=0,"",R207)</f>
        <v>4</v>
      </c>
      <c r="O207" t="s">
        <v>24</v>
      </c>
      <c r="Q207" s="7" t="s">
        <v>43</v>
      </c>
      <c r="R207" s="12">
        <f>INDEX(AR:AR,W200+1)</f>
        <v>4</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*原初の呪物/Primal Amulet</v>
      </c>
      <c r="B216" t="s">
        <v>165</v>
      </c>
      <c r="C216" t="str">
        <f t="shared" ref="C216" si="201">"*"&amp;R216&amp;"/"&amp;T216</f>
        <v>*原初の呪物/Primal Amulet</v>
      </c>
      <c r="Q216" s="6" t="s">
        <v>34</v>
      </c>
      <c r="R216" s="12" t="str">
        <f>INDEX(AI:AI,W215+1)</f>
        <v>原初の呪物</v>
      </c>
      <c r="S216" s="16" t="s">
        <v>35</v>
      </c>
      <c r="T216" s="12" t="str">
        <f>INDEX(AJ:AJ,W215+1)</f>
        <v>Primal Amulet</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t="str">
        <f>INDEX(AF:AF,W215+1)</f>
        <v>無色</v>
      </c>
      <c r="S217" s="18" t="s">
        <v>46</v>
      </c>
      <c r="T217" s="12" t="str">
        <f>INDEX(AG:AG,W215+1)</f>
        <v>レア</v>
      </c>
      <c r="U217" s="18" t="s">
        <v>36</v>
      </c>
      <c r="V217" s="12">
        <f>INDEX(AH:AH,W215+1)</f>
        <v>13</v>
      </c>
      <c r="W217" s="10"/>
      <c r="X217" s="12" t="str">
        <f>INDEX(AO:AO,W215+1)</f>
        <v>あなたの呪文を唱えるマナ・コストは1少なくなる。</v>
      </c>
      <c r="Y217" s="5"/>
      <c r="Z217" s="5"/>
      <c r="AA217" s="30"/>
      <c r="BA217" s="31" t="s">
        <v>165</v>
      </c>
      <c r="BB217">
        <v>216</v>
      </c>
    </row>
    <row r="218" spans="1:54" x14ac:dyDescent="0.15">
      <c r="A218" t="str">
        <f>CONCATENATE(C218,D218,E218,F218,G218,H218,I218,J218,K218,L218,M218,N218,O218,P218)</f>
        <v>|色|無色|レアリティ|レア|マナコスト|13|</v>
      </c>
      <c r="B218" t="s">
        <v>165</v>
      </c>
      <c r="C218" t="s">
        <v>24</v>
      </c>
      <c r="D218" s="1" t="s">
        <v>5</v>
      </c>
      <c r="E218" t="s">
        <v>24</v>
      </c>
      <c r="F218" t="str">
        <f t="shared" ref="F218:F219" si="208">IF(R217=0,"",R217)</f>
        <v>無色</v>
      </c>
      <c r="G218" t="s">
        <v>24</v>
      </c>
      <c r="H218" s="1" t="s">
        <v>6</v>
      </c>
      <c r="I218" t="s">
        <v>24</v>
      </c>
      <c r="J218" t="str">
        <f t="shared" ref="J218:J219" si="209">IF(T217=0,"",T217)</f>
        <v>レア</v>
      </c>
      <c r="K218" t="s">
        <v>24</v>
      </c>
      <c r="L218" s="1" t="s">
        <v>8</v>
      </c>
      <c r="M218" t="s">
        <v>24</v>
      </c>
      <c r="N218">
        <f t="shared" ref="N218:N219" si="210">IF(V217=0,"",V217)</f>
        <v>13</v>
      </c>
      <c r="O218" t="s">
        <v>24</v>
      </c>
      <c r="Q218" s="6" t="s">
        <v>37</v>
      </c>
      <c r="R218" s="12" t="str">
        <f>INDEX(AK:AK,W215+1)</f>
        <v>サポート</v>
      </c>
      <c r="S218" s="18" t="s">
        <v>38</v>
      </c>
      <c r="T218" s="12">
        <f>INDEX(AL:AL,W215+1)</f>
        <v>0</v>
      </c>
      <c r="U218" s="12">
        <f>INDEX(AM:AM,W215+1)</f>
        <v>0</v>
      </c>
      <c r="V218" s="12">
        <f>INDEX(AN:AN,W215+1)</f>
        <v>0</v>
      </c>
      <c r="W218" s="10"/>
      <c r="X218" s="12" t="str">
        <f>INDEX(AU:AU,W215+1)</f>
        <v>あな</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|種別|サポート|サブタイプ||||</v>
      </c>
      <c r="B219" t="s">
        <v>165</v>
      </c>
      <c r="C219" t="s">
        <v>24</v>
      </c>
      <c r="D219" s="1" t="s">
        <v>9</v>
      </c>
      <c r="E219" t="s">
        <v>24</v>
      </c>
      <c r="F219" t="str">
        <f t="shared" si="208"/>
        <v>サポート</v>
      </c>
      <c r="G219" t="s">
        <v>24</v>
      </c>
      <c r="H219" s="1" t="s">
        <v>11</v>
      </c>
      <c r="I219" t="s">
        <v>24</v>
      </c>
      <c r="J219" t="str">
        <f t="shared" si="209"/>
        <v/>
      </c>
      <c r="K219" t="s">
        <v>24</v>
      </c>
      <c r="L219" t="str">
        <f t="shared" ref="L219" si="211">IF(U218=0,"",U218)</f>
        <v/>
      </c>
      <c r="M219" t="s">
        <v>24</v>
      </c>
      <c r="N219" t="str">
        <f t="shared" si="210"/>
        <v/>
      </c>
      <c r="O219" t="s">
        <v>24</v>
      </c>
      <c r="Q219" s="6" t="s">
        <v>39</v>
      </c>
      <c r="R219" s="12" t="str">
        <f>INDEX(AY:AY,W215+1)</f>
        <v>あなたの呪文を唱えるマナ・コストは1少なくなる。&amp;br;あなたが呪文を唱えるたび、このサポートは1シールドを得る。&amp;br;あなたのターン終了時に、このサポートが4シールド以上持っている場合、このサポートを変身させる。</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あなたの呪文を唱えるマナ・コストは1少なくなる。&amp;br;あなたが呪文を唱えるたび、このサポートは1シールドを得る。&amp;br;あなたのターン終了時に、このサポートが4シールド以上持っている場合、このサポートを変身させる。|</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あなたの呪文を唱えるマナ・コストは1少なくなる。&amp;br;あなたが呪文を唱えるたび、このサポートは1シールドを得る。&amp;br;あなたのターン終了時に、このサポートが4シールド以上持っている場合、このサポートを変身させる。</v>
      </c>
      <c r="O220" t="s">
        <v>24</v>
      </c>
      <c r="Q220" s="4" t="s">
        <v>40</v>
      </c>
      <c r="R220" s="12" t="str">
        <f>INDEX(AZ:AZ,W215+1)</f>
        <v>Your spells cost 1 less to cast.Whenever you cast a spell, this support gains 1 shield.</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|英テキスト|&gt;|&gt;|&gt;|&gt;|Your spells cost 1 less to cast.Whenever you cast a spell, this support gains 1 shield.|</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Your spells cost 1 less to cast.Whenever you cast a spell, this support gains 1 shield.</v>
      </c>
      <c r="O221" t="s">
        <v>24</v>
      </c>
      <c r="Q221" s="6" t="s">
        <v>41</v>
      </c>
      <c r="R221" s="12">
        <f>IF(INDEX(AS:AS,W215+1)="",0,INDEX(AS:AS,W215+1)&amp;"/"&amp;INDEX(AT:AT,W215+1))</f>
        <v>0</v>
      </c>
      <c r="S221" s="16"/>
      <c r="T221" s="16"/>
      <c r="U221" s="16"/>
      <c r="V221" s="17"/>
      <c r="W221" s="10"/>
      <c r="X221" s="6"/>
      <c r="Y221" s="5"/>
      <c r="Z221" s="5"/>
      <c r="AA221" s="30"/>
      <c r="BA221" s="31" t="s">
        <v>165</v>
      </c>
      <c r="BB221">
        <v>220</v>
      </c>
    </row>
    <row r="222" spans="1:54" x14ac:dyDescent="0.15">
      <c r="A222" t="str">
        <f>CONCATENATE(C222,D222,E222,F222,G222,H222,I222,J222,K222,L222,M222,N222,O222,P222)</f>
        <v>|PT|&gt;||シールド数|&gt;|1|</v>
      </c>
      <c r="B222" t="s">
        <v>165</v>
      </c>
      <c r="C222" t="s">
        <v>24</v>
      </c>
      <c r="D222" t="s">
        <v>13</v>
      </c>
      <c r="E222" t="s">
        <v>24</v>
      </c>
      <c r="F222" t="s">
        <v>4</v>
      </c>
      <c r="G222" t="s">
        <v>24</v>
      </c>
      <c r="H222" t="str">
        <f t="shared" ref="H222" si="214">IF(R221=0,"",R221)</f>
        <v/>
      </c>
      <c r="I222" t="s">
        <v>24</v>
      </c>
      <c r="J222" t="s">
        <v>14</v>
      </c>
      <c r="K222" t="s">
        <v>24</v>
      </c>
      <c r="L222" t="s">
        <v>4</v>
      </c>
      <c r="M222" t="s">
        <v>24</v>
      </c>
      <c r="N222">
        <f t="shared" ref="N222" si="215">IF(R222=0,"",R222)</f>
        <v>1</v>
      </c>
      <c r="O222" t="s">
        <v>24</v>
      </c>
      <c r="Q222" s="7" t="s">
        <v>43</v>
      </c>
      <c r="R222" s="12">
        <f>INDEX(AR:AR,W215+1)</f>
        <v>1</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*原初の水源/Primal Wellspring</v>
      </c>
      <c r="B231" t="s">
        <v>165</v>
      </c>
      <c r="C231" t="str">
        <f t="shared" ref="C231" si="217">"*"&amp;R231&amp;"/"&amp;T231</f>
        <v>*原初の水源/Primal Wellspring</v>
      </c>
      <c r="Q231" s="6" t="s">
        <v>34</v>
      </c>
      <c r="R231" s="12" t="str">
        <f>INDEX(AI:AI,W230+1)</f>
        <v>原初の水源</v>
      </c>
      <c r="S231" s="16" t="s">
        <v>35</v>
      </c>
      <c r="T231" s="12" t="str">
        <f>INDEX(AJ:AJ,W230+1)</f>
        <v>Primal Wellspring</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t="str">
        <f>INDEX(AF:AF,W230+1)</f>
        <v>無色</v>
      </c>
      <c r="S232" s="18" t="s">
        <v>46</v>
      </c>
      <c r="T232" s="12" t="str">
        <f>INDEX(AG:AG,W230+1)</f>
        <v>レア</v>
      </c>
      <c r="U232" s="18" t="s">
        <v>36</v>
      </c>
      <c r="V232" s="12">
        <f>INDEX(AH:AH,W230+1)</f>
        <v>0</v>
      </c>
      <c r="W232" s="10"/>
      <c r="X232" s="12" t="str">
        <f>INDEX(AO:AO,W230+1)</f>
        <v>あなたのターン開始時に、ジェム2個をあなたのプレインズウォーカーの色に変換する。</v>
      </c>
      <c r="Y232" s="5"/>
      <c r="Z232" s="5"/>
      <c r="AA232" s="30"/>
      <c r="BA232" s="31" t="s">
        <v>165</v>
      </c>
      <c r="BB232">
        <v>231</v>
      </c>
    </row>
    <row r="233" spans="1:54" x14ac:dyDescent="0.15">
      <c r="A233" t="str">
        <f>CONCATENATE(C233,D233,E233,F233,G233,H233,I233,J233,K233,L233,M233,N233,O233,P233)</f>
        <v>|色|無色|レアリティ|レア|マナコスト||</v>
      </c>
      <c r="B233" t="s">
        <v>165</v>
      </c>
      <c r="C233" t="s">
        <v>24</v>
      </c>
      <c r="D233" s="1" t="s">
        <v>5</v>
      </c>
      <c r="E233" t="s">
        <v>24</v>
      </c>
      <c r="F233" t="str">
        <f t="shared" ref="F233:F234" si="224">IF(R232=0,"",R232)</f>
        <v>無色</v>
      </c>
      <c r="G233" t="s">
        <v>24</v>
      </c>
      <c r="H233" s="1" t="s">
        <v>6</v>
      </c>
      <c r="I233" t="s">
        <v>24</v>
      </c>
      <c r="J233" t="str">
        <f t="shared" ref="J233:J234" si="225">IF(T232=0,"",T232)</f>
        <v>レア</v>
      </c>
      <c r="K233" t="s">
        <v>24</v>
      </c>
      <c r="L233" s="1" t="s">
        <v>8</v>
      </c>
      <c r="M233" t="s">
        <v>24</v>
      </c>
      <c r="N233" t="str">
        <f t="shared" ref="N233:N234" si="226">IF(V232=0,"",V232)</f>
        <v/>
      </c>
      <c r="O233" t="s">
        <v>24</v>
      </c>
      <c r="Q233" s="6" t="s">
        <v>37</v>
      </c>
      <c r="R233" s="12" t="str">
        <f>INDEX(AK:AK,W230+1)</f>
        <v>サポート</v>
      </c>
      <c r="S233" s="18" t="s">
        <v>38</v>
      </c>
      <c r="T233" s="12" t="str">
        <f>INDEX(AL:AL,W230+1)</f>
        <v>土地</v>
      </c>
      <c r="U233" s="12">
        <f>INDEX(AM:AM,W230+1)</f>
        <v>0</v>
      </c>
      <c r="V233" s="12">
        <f>INDEX(AN:AN,W230+1)</f>
        <v>0</v>
      </c>
      <c r="W233" s="10"/>
      <c r="X233" s="12" t="str">
        <f>INDEX(AU:AU,W230+1)</f>
        <v>あな</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|種別|サポート|サブタイプ|土地|||</v>
      </c>
      <c r="B234" t="s">
        <v>165</v>
      </c>
      <c r="C234" t="s">
        <v>24</v>
      </c>
      <c r="D234" s="1" t="s">
        <v>9</v>
      </c>
      <c r="E234" t="s">
        <v>24</v>
      </c>
      <c r="F234" t="str">
        <f t="shared" si="224"/>
        <v>サポート</v>
      </c>
      <c r="G234" t="s">
        <v>24</v>
      </c>
      <c r="H234" s="1" t="s">
        <v>11</v>
      </c>
      <c r="I234" t="s">
        <v>24</v>
      </c>
      <c r="J234" t="str">
        <f t="shared" si="225"/>
        <v>土地</v>
      </c>
      <c r="K234" t="s">
        <v>24</v>
      </c>
      <c r="L234" t="str">
        <f t="shared" ref="L234" si="227">IF(U233=0,"",U233)</f>
        <v/>
      </c>
      <c r="M234" t="s">
        <v>24</v>
      </c>
      <c r="N234" t="str">
        <f t="shared" si="226"/>
        <v/>
      </c>
      <c r="O234" t="s">
        <v>24</v>
      </c>
      <c r="Q234" s="6" t="s">
        <v>39</v>
      </c>
      <c r="R234" s="12" t="str">
        <f>INDEX(AY:AY,W230+1)</f>
        <v>あなたのターン開始時に、ジェム2個をあなたのプレインズウォーカーの色に変換する。&amp;br;あなたが、マナ・コストが9以上の呪文を唱えるたび、その呪文を6マナ得た状態であなたの手札に戻し、このサポートは1シールドを失う。</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あなたのターン開始時に、ジェム2個をあなたのプレインズウォーカーの色に変換する。&amp;br;あなたが、マナ・コストが9以上の呪文を唱えるたび、その呪文を6マナ得た状態であなたの手札に戻し、このサポートは1シールドを失う。|</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あなたのターン開始時に、ジェム2個をあなたのプレインズウォーカーの色に変換する。&amp;br;あなたが、マナ・コストが9以上の呪文を唱えるたび、その呪文を6マナ得た状態であなたの手札に戻し、このサポートは1シールドを失う。</v>
      </c>
      <c r="O235" t="s">
        <v>24</v>
      </c>
      <c r="Q235" s="4" t="s">
        <v>40</v>
      </c>
      <c r="R235" s="12" t="str">
        <f>INDEX(AZ:AZ,W230+1)</f>
        <v>At the begining of your turn convert 2 gems to your planeswalker colors. Whenever you cast a spell that costs 9 or more mana, return that spell to your hand with 6 mana, and this support loses 1 shield.</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|英テキスト|&gt;|&gt;|&gt;|&gt;|At the begining of your turn convert 2 gems to your planeswalker colors. Whenever you cast a spell that costs 9 or more mana, return that spell to your hand with 6 mana, and this support loses 1 shield.|</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At the begining of your turn convert 2 gems to your planeswalker colors. Whenever you cast a spell that costs 9 or more mana, return that spell to your hand with 6 mana, and this support loses 1 shield.</v>
      </c>
      <c r="O236" t="s">
        <v>24</v>
      </c>
      <c r="Q236" s="6" t="s">
        <v>41</v>
      </c>
      <c r="R236" s="12">
        <f>IF(INDEX(AS:AS,W230+1)="",0,INDEX(AS:AS,W230+1)&amp;"/"&amp;INDEX(AT:AT,W230+1))</f>
        <v>0</v>
      </c>
      <c r="S236" s="16"/>
      <c r="T236" s="16"/>
      <c r="U236" s="16"/>
      <c r="V236" s="17"/>
      <c r="W236" s="10"/>
      <c r="X236" s="6"/>
      <c r="Y236" s="5"/>
      <c r="Z236" s="5"/>
      <c r="AA236" s="30"/>
      <c r="BA236" s="31" t="s">
        <v>165</v>
      </c>
      <c r="BB236">
        <v>235</v>
      </c>
    </row>
    <row r="237" spans="1:54" x14ac:dyDescent="0.15">
      <c r="A237" t="str">
        <f>CONCATENATE(C237,D237,E237,F237,G237,H237,I237,J237,K237,L237,M237,N237,O237,P237)</f>
        <v>|PT|&gt;||シールド数|&gt;|1|</v>
      </c>
      <c r="B237" t="s">
        <v>165</v>
      </c>
      <c r="C237" t="s">
        <v>24</v>
      </c>
      <c r="D237" t="s">
        <v>13</v>
      </c>
      <c r="E237" t="s">
        <v>24</v>
      </c>
      <c r="F237" t="s">
        <v>4</v>
      </c>
      <c r="G237" t="s">
        <v>24</v>
      </c>
      <c r="H237" t="str">
        <f t="shared" ref="H237" si="230">IF(R236=0,"",R236)</f>
        <v/>
      </c>
      <c r="I237" t="s">
        <v>24</v>
      </c>
      <c r="J237" t="s">
        <v>14</v>
      </c>
      <c r="K237" t="s">
        <v>24</v>
      </c>
      <c r="L237" t="s">
        <v>4</v>
      </c>
      <c r="M237" t="s">
        <v>24</v>
      </c>
      <c r="N237">
        <f t="shared" ref="N237" si="231">IF(R237=0,"",R237)</f>
        <v>1</v>
      </c>
      <c r="O237" t="s">
        <v>24</v>
      </c>
      <c r="Q237" s="7" t="s">
        <v>43</v>
      </c>
      <c r="R237" s="12">
        <f>INDEX(AR:AR,W230+1)</f>
        <v>1</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*魔学コンパス/Thaumatic Compass</v>
      </c>
      <c r="B246" t="s">
        <v>165</v>
      </c>
      <c r="C246" t="str">
        <f t="shared" ref="C246" si="233">"*"&amp;R246&amp;"/"&amp;T246</f>
        <v>*魔学コンパス/Thaumatic Compass</v>
      </c>
      <c r="Q246" s="6" t="s">
        <v>34</v>
      </c>
      <c r="R246" s="12" t="str">
        <f>INDEX(AI:AI,W245+1)</f>
        <v>魔学コンパス</v>
      </c>
      <c r="S246" s="16" t="s">
        <v>35</v>
      </c>
      <c r="T246" s="12" t="str">
        <f>INDEX(AJ:AJ,W245+1)</f>
        <v>Thaumatic Compass</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t="str">
        <f>INDEX(AF:AF,W245+1)</f>
        <v>無色</v>
      </c>
      <c r="S247" s="18" t="s">
        <v>46</v>
      </c>
      <c r="T247" s="12" t="str">
        <f>INDEX(AG:AG,W245+1)</f>
        <v>レア</v>
      </c>
      <c r="U247" s="18" t="s">
        <v>36</v>
      </c>
      <c r="V247" s="12">
        <f>INDEX(AH:AH,W245+1)</f>
        <v>11</v>
      </c>
      <c r="W247" s="10"/>
      <c r="X247" s="12" t="str">
        <f>INDEX(AO:AO,W245+1)</f>
        <v>ジェム2個を起動する：ジェム2個をあなたのプレインズウォーカーの色に変換する。</v>
      </c>
      <c r="Y247" s="5"/>
      <c r="Z247" s="5"/>
      <c r="AA247" s="30"/>
      <c r="BA247" s="31" t="s">
        <v>165</v>
      </c>
    </row>
    <row r="248" spans="1:53" x14ac:dyDescent="0.15">
      <c r="A248" t="str">
        <f>CONCATENATE(C248,D248,E248,F248,G248,H248,I248,J248,K248,L248,M248,N248,O248,P248)</f>
        <v>|色|無色|レアリティ|レア|マナコスト|11|</v>
      </c>
      <c r="B248" t="s">
        <v>165</v>
      </c>
      <c r="C248" t="s">
        <v>24</v>
      </c>
      <c r="D248" s="1" t="s">
        <v>5</v>
      </c>
      <c r="E248" t="s">
        <v>24</v>
      </c>
      <c r="F248" t="str">
        <f t="shared" ref="F248:F249" si="240">IF(R247=0,"",R247)</f>
        <v>無色</v>
      </c>
      <c r="G248" t="s">
        <v>24</v>
      </c>
      <c r="H248" s="1" t="s">
        <v>6</v>
      </c>
      <c r="I248" t="s">
        <v>24</v>
      </c>
      <c r="J248" t="str">
        <f t="shared" ref="J248:J249" si="241">IF(T247=0,"",T247)</f>
        <v>レア</v>
      </c>
      <c r="K248" t="s">
        <v>24</v>
      </c>
      <c r="L248" s="1" t="s">
        <v>8</v>
      </c>
      <c r="M248" t="s">
        <v>24</v>
      </c>
      <c r="N248">
        <f t="shared" ref="N248:N249" si="242">IF(V247=0,"",V247)</f>
        <v>11</v>
      </c>
      <c r="O248" t="s">
        <v>24</v>
      </c>
      <c r="Q248" s="6" t="s">
        <v>37</v>
      </c>
      <c r="R248" s="12" t="str">
        <f>INDEX(AK:AK,W245+1)</f>
        <v>サポート</v>
      </c>
      <c r="S248" s="18" t="s">
        <v>38</v>
      </c>
      <c r="T248" s="12">
        <f>INDEX(AL:AL,W245+1)</f>
        <v>0</v>
      </c>
      <c r="U248" s="12">
        <f>INDEX(AM:AM,W245+1)</f>
        <v>0</v>
      </c>
      <c r="V248" s="12">
        <f>INDEX(AN:AN,W245+1)</f>
        <v>0</v>
      </c>
      <c r="W248" s="10"/>
      <c r="X248" s="12" t="str">
        <f>INDEX(AU:AU,W245+1)</f>
        <v>ジェ</v>
      </c>
      <c r="Y248" s="12" t="str">
        <f>INDEX(AV:AV,W245+1)</f>
        <v/>
      </c>
      <c r="Z248" s="12" t="str">
        <f>INDEX(AW:AW,W245+1)</f>
        <v/>
      </c>
      <c r="AA248" s="12">
        <f>INDEX(AX:AX,W245+1)</f>
        <v>0</v>
      </c>
      <c r="BA248" s="31" t="s">
        <v>165</v>
      </c>
    </row>
    <row r="249" spans="1:53" x14ac:dyDescent="0.15">
      <c r="A249" t="str">
        <f>CONCATENATE(C249,D249,E249,F249,G249,H249,I249,J249,K249,L249,M249,N249,O249,P249)</f>
        <v>|種別|サポート|サブタイプ||||</v>
      </c>
      <c r="B249" t="s">
        <v>165</v>
      </c>
      <c r="C249" t="s">
        <v>24</v>
      </c>
      <c r="D249" s="1" t="s">
        <v>9</v>
      </c>
      <c r="E249" t="s">
        <v>24</v>
      </c>
      <c r="F249" t="str">
        <f t="shared" si="240"/>
        <v>サポート</v>
      </c>
      <c r="G249" t="s">
        <v>24</v>
      </c>
      <c r="H249" s="1" t="s">
        <v>11</v>
      </c>
      <c r="I249" t="s">
        <v>24</v>
      </c>
      <c r="J249" t="str">
        <f t="shared" si="241"/>
        <v/>
      </c>
      <c r="K249" t="s">
        <v>24</v>
      </c>
      <c r="L249" t="str">
        <f t="shared" ref="L249" si="243">IF(U248=0,"",U248)</f>
        <v/>
      </c>
      <c r="M249" t="s">
        <v>24</v>
      </c>
      <c r="N249" t="str">
        <f t="shared" si="242"/>
        <v/>
      </c>
      <c r="O249" t="s">
        <v>24</v>
      </c>
      <c r="Q249" s="6" t="s">
        <v>39</v>
      </c>
      <c r="R249" s="12" t="str">
        <f>INDEX(AY:AY,W245+1)</f>
        <v>ジェム2個を起動する：ジェム2個をあなたのプレインズウォーカーの色に変換する。&amp;br;あなたのターン終了時にあなたのプレインズウォーカーの色のうち1色のジェムが8個以上あった場合、このサポートを変身させる。</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ジェム2個を起動する：ジェム2個をあなたのプレインズウォーカーの色に変換する。&amp;br;あなたのターン終了時にあなたのプレインズウォーカーの色のうち1色のジェムが8個以上あった場合、このサポートを変身させる。|</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ジェム2個を起動する：ジェム2個をあなたのプレインズウォーカーの色に変換する。&amp;br;あなたのターン終了時にあなたのプレインズウォーカーの色のうち1色のジェムが8個以上あった場合、このサポートを変身させる。</v>
      </c>
      <c r="O250" t="s">
        <v>24</v>
      </c>
      <c r="Q250" s="4" t="s">
        <v>40</v>
      </c>
      <c r="R250" s="12" t="str">
        <f>INDEX(AZ:AZ,W245+1)</f>
        <v>Activate 2: Convert 2 gems to your planeswalker colors.At the end of your turn, if there are 8 or more gems of one of your planeswalker colors, transform this support.</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|英テキスト|&gt;|&gt;|&gt;|&gt;|Activate 2: Convert 2 gems to your planeswalker colors.At the end of your turn, if there are 8 or more gems of one of your planeswalker colors, transform this support.|</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Activate 2: Convert 2 gems to your planeswalker colors.At the end of your turn, if there are 8 or more gems of one of your planeswalker colors, transform this support.</v>
      </c>
      <c r="O251" t="s">
        <v>24</v>
      </c>
      <c r="Q251" s="6" t="s">
        <v>41</v>
      </c>
      <c r="R251" s="12">
        <f>IF(INDEX(AS:AS,W245+1)="",0,INDEX(AS:AS,W245+1)&amp;"/"&amp;INDEX(AT:AT,W245+1))</f>
        <v>0</v>
      </c>
      <c r="S251" s="16"/>
      <c r="T251" s="16"/>
      <c r="U251" s="16"/>
      <c r="V251" s="17"/>
      <c r="W251" s="10"/>
      <c r="X251" s="6"/>
      <c r="Y251" s="5"/>
      <c r="Z251" s="5"/>
      <c r="AA251" s="30"/>
      <c r="BA251" s="31" t="s">
        <v>165</v>
      </c>
    </row>
    <row r="252" spans="1:53" x14ac:dyDescent="0.15">
      <c r="A252" t="str">
        <f>CONCATENATE(C252,D252,E252,F252,G252,H252,I252,J252,K252,L252,M252,N252,O252,P252)</f>
        <v>|PT|&gt;||シールド数|&gt;|4|</v>
      </c>
      <c r="B252" t="s">
        <v>165</v>
      </c>
      <c r="C252" t="s">
        <v>24</v>
      </c>
      <c r="D252" t="s">
        <v>13</v>
      </c>
      <c r="E252" t="s">
        <v>24</v>
      </c>
      <c r="F252" t="s">
        <v>4</v>
      </c>
      <c r="G252" t="s">
        <v>24</v>
      </c>
      <c r="H252" t="str">
        <f t="shared" ref="H252" si="246">IF(R251=0,"",R251)</f>
        <v/>
      </c>
      <c r="I252" t="s">
        <v>24</v>
      </c>
      <c r="J252" t="s">
        <v>14</v>
      </c>
      <c r="K252" t="s">
        <v>24</v>
      </c>
      <c r="L252" t="s">
        <v>4</v>
      </c>
      <c r="M252" t="s">
        <v>24</v>
      </c>
      <c r="N252">
        <f t="shared" ref="N252" si="247">IF(R252=0,"",R252)</f>
        <v>4</v>
      </c>
      <c r="O252" t="s">
        <v>24</v>
      </c>
      <c r="Q252" s="7" t="s">
        <v>43</v>
      </c>
      <c r="R252" s="12">
        <f>INDEX(AR:AR,W245+1)</f>
        <v>4</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*オラーズカの尖塔/Spires of Orazca</v>
      </c>
      <c r="B261" t="s">
        <v>165</v>
      </c>
      <c r="C261" t="str">
        <f t="shared" ref="C261" si="249">"*"&amp;R261&amp;"/"&amp;T261</f>
        <v>*オラーズカの尖塔/Spires of Orazca</v>
      </c>
      <c r="Q261" s="6" t="s">
        <v>34</v>
      </c>
      <c r="R261" s="12" t="str">
        <f>INDEX(AI:AI,W260+1)</f>
        <v>オラーズカの尖塔</v>
      </c>
      <c r="S261" s="16" t="s">
        <v>35</v>
      </c>
      <c r="T261" s="12" t="str">
        <f>INDEX(AJ:AJ,W260+1)</f>
        <v>Spires of Orazca</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t="str">
        <f>INDEX(AF:AF,W260+1)</f>
        <v>無色</v>
      </c>
      <c r="S262" s="18" t="s">
        <v>46</v>
      </c>
      <c r="T262" s="12" t="str">
        <f>INDEX(AG:AG,W260+1)</f>
        <v>レア</v>
      </c>
      <c r="U262" s="18" t="s">
        <v>36</v>
      </c>
      <c r="V262" s="12">
        <f>INDEX(AH:AH,W260+1)</f>
        <v>0</v>
      </c>
      <c r="W262" s="10"/>
      <c r="X262" s="12" t="str">
        <f>INDEX(AO:AO,W260+1)</f>
        <v>あなたのターン開始時に、ジェム2個を忠誠ジェムに変換する。</v>
      </c>
      <c r="Y262" s="5"/>
      <c r="Z262" s="5"/>
      <c r="AA262" s="30"/>
      <c r="BA262" s="31" t="s">
        <v>165</v>
      </c>
    </row>
    <row r="263" spans="1:53" x14ac:dyDescent="0.15">
      <c r="A263" t="str">
        <f>CONCATENATE(C263,D263,E263,F263,G263,H263,I263,J263,K263,L263,M263,N263,O263,P263)</f>
        <v>|色|無色|レアリティ|レア|マナコスト||</v>
      </c>
      <c r="B263" t="s">
        <v>165</v>
      </c>
      <c r="C263" t="s">
        <v>24</v>
      </c>
      <c r="D263" s="1" t="s">
        <v>5</v>
      </c>
      <c r="E263" t="s">
        <v>24</v>
      </c>
      <c r="F263" t="str">
        <f t="shared" ref="F263:F264" si="256">IF(R262=0,"",R262)</f>
        <v>無色</v>
      </c>
      <c r="G263" t="s">
        <v>24</v>
      </c>
      <c r="H263" s="1" t="s">
        <v>6</v>
      </c>
      <c r="I263" t="s">
        <v>24</v>
      </c>
      <c r="J263" t="str">
        <f t="shared" ref="J263:J264" si="257">IF(T262=0,"",T262)</f>
        <v>レア</v>
      </c>
      <c r="K263" t="s">
        <v>24</v>
      </c>
      <c r="L263" s="1" t="s">
        <v>8</v>
      </c>
      <c r="M263" t="s">
        <v>24</v>
      </c>
      <c r="N263" t="str">
        <f t="shared" ref="N263:N264" si="258">IF(V262=0,"",V262)</f>
        <v/>
      </c>
      <c r="O263" t="s">
        <v>24</v>
      </c>
      <c r="Q263" s="6" t="s">
        <v>37</v>
      </c>
      <c r="R263" s="12" t="str">
        <f>INDEX(AK:AK,W260+1)</f>
        <v>サポート</v>
      </c>
      <c r="S263" s="18" t="s">
        <v>38</v>
      </c>
      <c r="T263" s="12" t="str">
        <f>INDEX(AL:AL,W260+1)</f>
        <v>土地</v>
      </c>
      <c r="U263" s="12">
        <f>INDEX(AM:AM,W260+1)</f>
        <v>0</v>
      </c>
      <c r="V263" s="12">
        <f>INDEX(AN:AN,W260+1)</f>
        <v>0</v>
      </c>
      <c r="W263" s="10"/>
      <c r="X263" s="12" t="str">
        <f>INDEX(AU:AU,W260+1)</f>
        <v>あな</v>
      </c>
      <c r="Y263" s="12" t="str">
        <f>INDEX(AV:AV,W260+1)</f>
        <v/>
      </c>
      <c r="Z263" s="12" t="str">
        <f>INDEX(AW:AW,W260+1)</f>
        <v/>
      </c>
      <c r="AA263" s="12">
        <f>INDEX(AX:AX,W260+1)</f>
        <v>0</v>
      </c>
      <c r="BA263" s="31" t="s">
        <v>165</v>
      </c>
    </row>
    <row r="264" spans="1:53" x14ac:dyDescent="0.15">
      <c r="A264" t="str">
        <f>CONCATENATE(C264,D264,E264,F264,G264,H264,I264,J264,K264,L264,M264,N264,O264,P264)</f>
        <v>|種別|サポート|サブタイプ|土地|||</v>
      </c>
      <c r="B264" t="s">
        <v>165</v>
      </c>
      <c r="C264" t="s">
        <v>24</v>
      </c>
      <c r="D264" s="1" t="s">
        <v>9</v>
      </c>
      <c r="E264" t="s">
        <v>24</v>
      </c>
      <c r="F264" t="str">
        <f t="shared" si="256"/>
        <v>サポート</v>
      </c>
      <c r="G264" t="s">
        <v>24</v>
      </c>
      <c r="H264" s="1" t="s">
        <v>11</v>
      </c>
      <c r="I264" t="s">
        <v>24</v>
      </c>
      <c r="J264" t="str">
        <f t="shared" si="257"/>
        <v>土地</v>
      </c>
      <c r="K264" t="s">
        <v>24</v>
      </c>
      <c r="L264" t="str">
        <f t="shared" ref="L264" si="259">IF(U263=0,"",U263)</f>
        <v/>
      </c>
      <c r="M264" t="s">
        <v>24</v>
      </c>
      <c r="N264" t="str">
        <f t="shared" si="258"/>
        <v/>
      </c>
      <c r="O264" t="s">
        <v>24</v>
      </c>
      <c r="Q264" s="6" t="s">
        <v>39</v>
      </c>
      <c r="R264" s="12" t="str">
        <f>INDEX(AY:AY,W260+1)</f>
        <v>あなたのターン開始時に、ジェム2個を忠誠ジェムに変換する。&amp;br;このサポートが戦場に出ている間、対戦相手の最初のクリーチャーはそのパワーが0になる。&amp;br;対戦相手のターン終了時に、そのプレイヤーがパワー0に等しいクリーチャーをコントロールしている場合、このサポートは1シールドを失う。</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あなたのターン開始時に、ジェム2個を忠誠ジェムに変換する。&amp;br;このサポートが戦場に出ている間、対戦相手の最初のクリーチャーはそのパワーが0になる。&amp;br;対戦相手のターン終了時に、そのプレイヤーがパワー0に等しいクリーチャーをコントロールしている場合、このサポートは1シールドを失う。|</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あなたのターン開始時に、ジェム2個を忠誠ジェムに変換する。&amp;br;このサポートが戦場に出ている間、対戦相手の最初のクリーチャーはそのパワーが0になる。&amp;br;対戦相手のターン終了時に、そのプレイヤーがパワー0に等しいクリーチャーをコントロールしている場合、このサポートは1シールドを失う。</v>
      </c>
      <c r="O265" t="s">
        <v>24</v>
      </c>
      <c r="Q265" s="4" t="s">
        <v>40</v>
      </c>
      <c r="R265" s="12" t="str">
        <f>INDEX(AZ:AZ,W260+1)</f>
        <v>At the begining of your turn convert 2 gems to Loyality Gems. While this support is on the battlefield, your opponent's first creature has its power reduced to 0. At the end of the opponent's turn, if he controls a creature with power equal to 0, this support loses 1 shield.</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|英テキスト|&gt;|&gt;|&gt;|&gt;|At the begining of your turn convert 2 gems to Loyality Gems. While this support is on the battlefield, your opponent's first creature has its power reduced to 0. At the end of the opponent's turn, if he controls a creature with power equal to 0, this support loses 1 shield.|</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At the begining of your turn convert 2 gems to Loyality Gems. While this support is on the battlefield, your opponent's first creature has its power reduced to 0. At the end of the opponent's turn, if he controls a creature with power equal to 0, this support loses 1 shield.</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|PT|&gt;||シールド数|&gt;|4|</v>
      </c>
      <c r="B267" t="s">
        <v>165</v>
      </c>
      <c r="C267" t="s">
        <v>24</v>
      </c>
      <c r="D267" t="s">
        <v>13</v>
      </c>
      <c r="E267" t="s">
        <v>24</v>
      </c>
      <c r="F267" t="s">
        <v>4</v>
      </c>
      <c r="G267" t="s">
        <v>24</v>
      </c>
      <c r="H267" t="str">
        <f t="shared" ref="H267" si="262">IF(R266=0,"",R266)</f>
        <v/>
      </c>
      <c r="I267" t="s">
        <v>24</v>
      </c>
      <c r="J267" t="s">
        <v>14</v>
      </c>
      <c r="K267" t="s">
        <v>24</v>
      </c>
      <c r="L267" t="s">
        <v>4</v>
      </c>
      <c r="M267" t="s">
        <v>24</v>
      </c>
      <c r="N267">
        <f t="shared" ref="N267" si="263">IF(R267=0,"",R267)</f>
        <v>4</v>
      </c>
      <c r="O267" t="s">
        <v>24</v>
      </c>
      <c r="Q267" s="7" t="s">
        <v>43</v>
      </c>
      <c r="R267" s="12">
        <f>INDEX(AR:AR,W260+1)</f>
        <v>4</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*宝物の地図/Treasure Map</v>
      </c>
      <c r="B276" t="s">
        <v>165</v>
      </c>
      <c r="C276" t="str">
        <f t="shared" ref="C276" si="265">"*"&amp;R276&amp;"/"&amp;T276</f>
        <v>*宝物の地図/Treasure Map</v>
      </c>
      <c r="Q276" s="6" t="s">
        <v>34</v>
      </c>
      <c r="R276" s="12" t="str">
        <f>INDEX(AI:AI,W275+1)</f>
        <v>宝物の地図</v>
      </c>
      <c r="S276" s="16" t="s">
        <v>35</v>
      </c>
      <c r="T276" s="12" t="str">
        <f>INDEX(AJ:AJ,W275+1)</f>
        <v>Treasure Map</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t="str">
        <f>INDEX(AF:AF,W275+1)</f>
        <v>無色</v>
      </c>
      <c r="S277" s="18" t="s">
        <v>46</v>
      </c>
      <c r="T277" s="12" t="str">
        <f>INDEX(AG:AG,W275+1)</f>
        <v>レア</v>
      </c>
      <c r="U277" s="18" t="s">
        <v>36</v>
      </c>
      <c r="V277" s="12">
        <f>INDEX(AH:AH,W275+1)</f>
        <v>11</v>
      </c>
      <c r="W277" s="10"/>
      <c r="X277" s="12" t="str">
        <f>INDEX(AO:AO,W275+1)</f>
        <v>ジェム2個を起動する：このサポートは1シールドを得る。</v>
      </c>
      <c r="Y277" s="5"/>
      <c r="Z277" s="5"/>
      <c r="AA277" s="30"/>
      <c r="AC277" s="5"/>
      <c r="AD277" s="5"/>
      <c r="BA277" s="31" t="s">
        <v>165</v>
      </c>
    </row>
    <row r="278" spans="1:53" x14ac:dyDescent="0.15">
      <c r="A278" t="str">
        <f>CONCATENATE(C278,D278,E278,F278,G278,H278,I278,J278,K278,L278,M278,N278,O278,P278)</f>
        <v>|色|無色|レアリティ|レア|マナコスト|11|</v>
      </c>
      <c r="B278" t="s">
        <v>165</v>
      </c>
      <c r="C278" t="s">
        <v>24</v>
      </c>
      <c r="D278" s="1" t="s">
        <v>5</v>
      </c>
      <c r="E278" t="s">
        <v>24</v>
      </c>
      <c r="F278" t="str">
        <f t="shared" ref="F278:F279" si="272">IF(R277=0,"",R277)</f>
        <v>無色</v>
      </c>
      <c r="G278" t="s">
        <v>24</v>
      </c>
      <c r="H278" s="1" t="s">
        <v>6</v>
      </c>
      <c r="I278" t="s">
        <v>24</v>
      </c>
      <c r="J278" t="str">
        <f t="shared" ref="J278:J279" si="273">IF(T277=0,"",T277)</f>
        <v>レア</v>
      </c>
      <c r="K278" t="s">
        <v>24</v>
      </c>
      <c r="L278" s="1" t="s">
        <v>8</v>
      </c>
      <c r="M278" t="s">
        <v>24</v>
      </c>
      <c r="N278">
        <f t="shared" ref="N278:N279" si="274">IF(V277=0,"",V277)</f>
        <v>11</v>
      </c>
      <c r="O278" t="s">
        <v>24</v>
      </c>
      <c r="Q278" s="6" t="s">
        <v>37</v>
      </c>
      <c r="R278" s="12" t="str">
        <f>INDEX(AK:AK,W275+1)</f>
        <v>サポート</v>
      </c>
      <c r="S278" s="18" t="s">
        <v>38</v>
      </c>
      <c r="T278" s="12">
        <f>INDEX(AL:AL,W275+1)</f>
        <v>0</v>
      </c>
      <c r="U278" s="12">
        <f>INDEX(AM:AM,W275+1)</f>
        <v>0</v>
      </c>
      <c r="V278" s="12">
        <f>INDEX(AN:AN,W275+1)</f>
        <v>0</v>
      </c>
      <c r="W278" s="10"/>
      <c r="X278" s="12" t="str">
        <f>INDEX(AU:AU,W275+1)</f>
        <v>ジェ</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|種別|サポート|サブタイプ||||</v>
      </c>
      <c r="B279" t="s">
        <v>165</v>
      </c>
      <c r="C279" t="s">
        <v>24</v>
      </c>
      <c r="D279" s="1" t="s">
        <v>9</v>
      </c>
      <c r="E279" t="s">
        <v>24</v>
      </c>
      <c r="F279" t="str">
        <f t="shared" si="272"/>
        <v>サポート</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ジェム2個を起動する：このサポートは1シールドを得る。&amp;br;あなたのターン終了時に、このサポートが4シールド以上持っている場合、このサポートを変身させて、宝物を2つ見つける。</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ジェム2個を起動する：このサポートは1シールドを得る。&amp;br;あなたのターン終了時に、このサポートが4シールド以上持っている場合、このサポートを変身させて、宝物を2つ見つける。|</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ジェム2個を起動する：このサポートは1シールドを得る。&amp;br;あなたのターン終了時に、このサポートが4シールド以上持っている場合、このサポートを変身させて、宝物を2つ見つける。</v>
      </c>
      <c r="O280" t="s">
        <v>24</v>
      </c>
      <c r="Q280" s="4" t="s">
        <v>40</v>
      </c>
      <c r="R280" s="12" t="str">
        <f>INDEX(AZ:AZ,W275+1)</f>
        <v>Activate 2: Gain 1 shield.At the end of your turn, if Treasure Map has 4 or more shield, transform this support and find 2 Treasures.</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|英テキスト|&gt;|&gt;|&gt;|&gt;|Activate 2: Gain 1 shield.At the end of your turn, if Treasure Map has 4 or more shield, transform this support and find 2 Treasures.|</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Activate 2: Gain 1 shield.At the end of your turn, if Treasure Map has 4 or more shield, transform this support and find 2 Treasures.</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|PT|&gt;||シールド数|&gt;|1|</v>
      </c>
      <c r="B282" t="s">
        <v>165</v>
      </c>
      <c r="C282" t="s">
        <v>24</v>
      </c>
      <c r="D282" t="s">
        <v>13</v>
      </c>
      <c r="E282" t="s">
        <v>24</v>
      </c>
      <c r="F282" t="s">
        <v>4</v>
      </c>
      <c r="G282" t="s">
        <v>24</v>
      </c>
      <c r="H282" t="str">
        <f t="shared" ref="H282" si="278">IF(R281=0,"",R281)</f>
        <v/>
      </c>
      <c r="I282" t="s">
        <v>24</v>
      </c>
      <c r="J282" t="s">
        <v>14</v>
      </c>
      <c r="K282" t="s">
        <v>24</v>
      </c>
      <c r="L282" t="s">
        <v>4</v>
      </c>
      <c r="M282" t="s">
        <v>24</v>
      </c>
      <c r="N282">
        <f t="shared" ref="N282" si="279">IF(R282=0,"",R282)</f>
        <v>1</v>
      </c>
      <c r="O282" t="s">
        <v>24</v>
      </c>
      <c r="Q282" s="7" t="s">
        <v>43</v>
      </c>
      <c r="R282" s="12">
        <f>INDEX(AR:AR,W275+1)</f>
        <v>1</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*宝物の入り江/Treasure Cove</v>
      </c>
      <c r="B291" t="s">
        <v>165</v>
      </c>
      <c r="C291" t="str">
        <f t="shared" ref="C291" si="281">"*"&amp;R291&amp;"/"&amp;T291</f>
        <v>*宝物の入り江/Treasure Cove</v>
      </c>
      <c r="Q291" s="6" t="s">
        <v>34</v>
      </c>
      <c r="R291" s="12" t="str">
        <f>INDEX(AI:AI,W290+1)</f>
        <v>宝物の入り江</v>
      </c>
      <c r="S291" s="16" t="s">
        <v>35</v>
      </c>
      <c r="T291" s="12" t="str">
        <f>INDEX(AJ:AJ,W290+1)</f>
        <v>Treasure Cove</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t="str">
        <f>INDEX(AF:AF,W290+1)</f>
        <v>無色</v>
      </c>
      <c r="S292" s="18" t="s">
        <v>46</v>
      </c>
      <c r="T292" s="12" t="str">
        <f>INDEX(AG:AG,W290+1)</f>
        <v>レア</v>
      </c>
      <c r="U292" s="18" t="s">
        <v>36</v>
      </c>
      <c r="V292" s="12">
        <f>INDEX(AH:AH,W290+1)</f>
        <v>0</v>
      </c>
      <c r="W292" s="10"/>
      <c r="X292" s="12" t="str">
        <f>INDEX(AO:AO,W290+1)</f>
        <v>あなたのターン開始時に、ジェム2個を忠誠ジェムに変換する。</v>
      </c>
      <c r="Y292" s="5"/>
      <c r="Z292" s="5"/>
      <c r="AA292" s="30"/>
      <c r="AC292" s="5"/>
      <c r="AD292" s="5"/>
      <c r="BA292" s="31" t="s">
        <v>165</v>
      </c>
    </row>
    <row r="293" spans="1:53" x14ac:dyDescent="0.15">
      <c r="A293" t="str">
        <f>CONCATENATE(C293,D293,E293,F293,G293,H293,I293,J293,K293,L293,M293,N293,O293,P293)</f>
        <v>|色|無色|レアリティ|レア|マナコスト||</v>
      </c>
      <c r="B293" t="s">
        <v>165</v>
      </c>
      <c r="C293" t="s">
        <v>24</v>
      </c>
      <c r="D293" s="1" t="s">
        <v>5</v>
      </c>
      <c r="E293" t="s">
        <v>24</v>
      </c>
      <c r="F293" t="str">
        <f t="shared" ref="F293:F294" si="288">IF(R292=0,"",R292)</f>
        <v>無色</v>
      </c>
      <c r="G293" t="s">
        <v>24</v>
      </c>
      <c r="H293" s="1" t="s">
        <v>6</v>
      </c>
      <c r="I293" t="s">
        <v>24</v>
      </c>
      <c r="J293" t="str">
        <f t="shared" ref="J293:J294" si="289">IF(T292=0,"",T292)</f>
        <v>レア</v>
      </c>
      <c r="K293" t="s">
        <v>24</v>
      </c>
      <c r="L293" s="1" t="s">
        <v>8</v>
      </c>
      <c r="M293" t="s">
        <v>24</v>
      </c>
      <c r="N293" t="str">
        <f t="shared" ref="N293:N294" si="290">IF(V292=0,"",V292)</f>
        <v/>
      </c>
      <c r="O293" t="s">
        <v>24</v>
      </c>
      <c r="Q293" s="6" t="s">
        <v>37</v>
      </c>
      <c r="R293" s="12" t="str">
        <f>INDEX(AK:AK,W290+1)</f>
        <v>サポート</v>
      </c>
      <c r="S293" s="18" t="s">
        <v>38</v>
      </c>
      <c r="T293" s="12" t="str">
        <f>INDEX(AL:AL,W290+1)</f>
        <v>土地</v>
      </c>
      <c r="U293" s="12">
        <f>INDEX(AM:AM,W290+1)</f>
        <v>0</v>
      </c>
      <c r="V293" s="12">
        <f>INDEX(AN:AN,W290+1)</f>
        <v>0</v>
      </c>
      <c r="W293" s="10"/>
      <c r="X293" s="12" t="str">
        <f>INDEX(AU:AU,W290+1)</f>
        <v>あな</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|種別|サポート|サブタイプ|土地|||</v>
      </c>
      <c r="B294" t="s">
        <v>165</v>
      </c>
      <c r="C294" t="s">
        <v>24</v>
      </c>
      <c r="D294" s="1" t="s">
        <v>9</v>
      </c>
      <c r="E294" t="s">
        <v>24</v>
      </c>
      <c r="F294" t="str">
        <f t="shared" si="288"/>
        <v>サポート</v>
      </c>
      <c r="G294" t="s">
        <v>24</v>
      </c>
      <c r="H294" s="1" t="s">
        <v>11</v>
      </c>
      <c r="I294" t="s">
        <v>24</v>
      </c>
      <c r="J294" t="str">
        <f t="shared" si="289"/>
        <v>土地</v>
      </c>
      <c r="K294" t="s">
        <v>24</v>
      </c>
      <c r="L294" t="str">
        <f t="shared" ref="L294" si="291">IF(U293=0,"",U293)</f>
        <v/>
      </c>
      <c r="M294" t="s">
        <v>24</v>
      </c>
      <c r="N294" t="str">
        <f t="shared" si="290"/>
        <v/>
      </c>
      <c r="O294" t="s">
        <v>24</v>
      </c>
      <c r="Q294" s="6" t="s">
        <v>39</v>
      </c>
      <c r="R294" s="12" t="str">
        <f>INDEX(AY:AY,W290+1)</f>
        <v>あなたのターン開始時に、ジェム2個を忠誠ジェムに変換する。&amp;br;あなたがコントロールする宝物が破壊されるたび、カードを1枚引き、このサポートは1シールドを失う。</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|テキスト|&gt;|&gt;|&gt;|&gt;|あなたのターン開始時に、ジェム2個を忠誠ジェムに変換する。&amp;br;あなたがコントロールする宝物が破壊されるたび、カードを1枚引き、このサポートは1シールドを失う。|</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あなたのターン開始時に、ジェム2個を忠誠ジェムに変換する。&amp;br;あなたがコントロールする宝物が破壊されるたび、カードを1枚引き、このサポートは1シールドを失う。</v>
      </c>
      <c r="O295" t="s">
        <v>24</v>
      </c>
      <c r="Q295" s="4" t="s">
        <v>40</v>
      </c>
      <c r="R295" s="12" t="str">
        <f>INDEX(AZ:AZ,W290+1)</f>
        <v>At the begining of your turn convert 2 gems to Loyality Gems. Whenever a Treasure you control is destroyed. draw a card and this support loses 1 shield.</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|英テキスト|&gt;|&gt;|&gt;|&gt;|At the begining of your turn convert 2 gems to Loyality Gems. Whenever a Treasure you control is destroyed. draw a card and this support loses 1 shield.|</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At the begining of your turn convert 2 gems to Loyality Gems. Whenever a Treasure you control is destroyed. draw a card and this support loses 1 shield.</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|PT|&gt;||シールド数|&gt;|1|</v>
      </c>
      <c r="B297" t="s">
        <v>165</v>
      </c>
      <c r="C297" t="s">
        <v>24</v>
      </c>
      <c r="D297" t="s">
        <v>13</v>
      </c>
      <c r="E297" t="s">
        <v>24</v>
      </c>
      <c r="F297" t="s">
        <v>4</v>
      </c>
      <c r="G297" t="s">
        <v>24</v>
      </c>
      <c r="H297" t="str">
        <f t="shared" ref="H297" si="294">IF(R296=0,"",R296)</f>
        <v/>
      </c>
      <c r="I297" t="s">
        <v>24</v>
      </c>
      <c r="J297" t="s">
        <v>14</v>
      </c>
      <c r="K297" t="s">
        <v>24</v>
      </c>
      <c r="L297" t="s">
        <v>4</v>
      </c>
      <c r="M297" t="s">
        <v>24</v>
      </c>
      <c r="N297">
        <f t="shared" ref="N297" si="295">IF(R297=0,"",R297)</f>
        <v>1</v>
      </c>
      <c r="O297" t="s">
        <v>24</v>
      </c>
      <c r="Q297" s="7" t="s">
        <v>43</v>
      </c>
      <c r="R297" s="12">
        <f>INDEX(AR:AR,W290+1)</f>
        <v>1</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*陰鬱な帆船/Shadowed Caravel</v>
      </c>
      <c r="B306" t="s">
        <v>165</v>
      </c>
      <c r="C306" t="str">
        <f t="shared" ref="C306" si="297">"*"&amp;R306&amp;"/"&amp;T306</f>
        <v>*陰鬱な帆船/Shadowed Caravel</v>
      </c>
      <c r="Q306" s="6" t="s">
        <v>34</v>
      </c>
      <c r="R306" s="12" t="str">
        <f>INDEX(AI:AI,W305+1)</f>
        <v>陰鬱な帆船</v>
      </c>
      <c r="S306" s="16" t="s">
        <v>35</v>
      </c>
      <c r="T306" s="12" t="str">
        <f>INDEX(AJ:AJ,W305+1)</f>
        <v>Shadowed Caravel</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t="str">
        <f>INDEX(AF:AF,W305+1)</f>
        <v>無色</v>
      </c>
      <c r="S307" s="18" t="s">
        <v>46</v>
      </c>
      <c r="T307" s="12" t="str">
        <f>INDEX(AG:AG,W305+1)</f>
        <v>神話レア</v>
      </c>
      <c r="U307" s="18" t="s">
        <v>36</v>
      </c>
      <c r="V307" s="12">
        <f>INDEX(AH:AH,W305+1)</f>
        <v>14</v>
      </c>
      <c r="W307" s="10"/>
      <c r="X307" s="12" t="str">
        <f>INDEX(AO:AO,W305+1)</f>
        <v>搭乗2</v>
      </c>
      <c r="Y307" s="5"/>
      <c r="Z307" s="5"/>
      <c r="AA307" s="30"/>
      <c r="AC307" s="5"/>
      <c r="AD307" s="5"/>
      <c r="BA307" s="31" t="s">
        <v>165</v>
      </c>
    </row>
    <row r="308" spans="1:53" x14ac:dyDescent="0.15">
      <c r="A308" t="str">
        <f>CONCATENATE(C308,D308,E308,F308,G308,H308,I308,J308,K308,L308,M308,N308,O308,P308)</f>
        <v>|色|無色|レアリティ|神話レア|マナコスト|14|</v>
      </c>
      <c r="B308" t="s">
        <v>165</v>
      </c>
      <c r="C308" t="s">
        <v>24</v>
      </c>
      <c r="D308" s="1" t="s">
        <v>5</v>
      </c>
      <c r="E308" t="s">
        <v>24</v>
      </c>
      <c r="F308" t="str">
        <f t="shared" ref="F308:F309" si="304">IF(R307=0,"",R307)</f>
        <v>無色</v>
      </c>
      <c r="G308" t="s">
        <v>24</v>
      </c>
      <c r="H308" s="1" t="s">
        <v>6</v>
      </c>
      <c r="I308" t="s">
        <v>24</v>
      </c>
      <c r="J308" t="str">
        <f t="shared" ref="J308:J309" si="305">IF(T307=0,"",T307)</f>
        <v>神話レア</v>
      </c>
      <c r="K308" t="s">
        <v>24</v>
      </c>
      <c r="L308" s="1" t="s">
        <v>8</v>
      </c>
      <c r="M308" t="s">
        <v>24</v>
      </c>
      <c r="N308">
        <f t="shared" ref="N308:N309" si="306">IF(V307=0,"",V307)</f>
        <v>14</v>
      </c>
      <c r="O308" t="s">
        <v>24</v>
      </c>
      <c r="Q308" s="6" t="s">
        <v>37</v>
      </c>
      <c r="R308" s="12" t="str">
        <f>INDEX(AK:AK,W305+1)</f>
        <v>クリーチャー</v>
      </c>
      <c r="S308" s="18" t="s">
        <v>38</v>
      </c>
      <c r="T308" s="12" t="str">
        <f>INDEX(AL:AL,W305+1)</f>
        <v>機体</v>
      </c>
      <c r="U308" s="12">
        <f>INDEX(AM:AM,W305+1)</f>
        <v>0</v>
      </c>
      <c r="V308" s="12">
        <f>INDEX(AN:AN,W305+1)</f>
        <v>0</v>
      </c>
      <c r="W308" s="10"/>
      <c r="X308" s="12" t="str">
        <f>INDEX(AU:AU,W305+1)</f>
        <v>搭乗</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|種別|クリーチャー|サブタイプ|機体|||</v>
      </c>
      <c r="B309" t="s">
        <v>165</v>
      </c>
      <c r="C309" t="s">
        <v>24</v>
      </c>
      <c r="D309" s="1" t="s">
        <v>9</v>
      </c>
      <c r="E309" t="s">
        <v>24</v>
      </c>
      <c r="F309" t="str">
        <f t="shared" si="304"/>
        <v>クリーチャー</v>
      </c>
      <c r="G309" t="s">
        <v>24</v>
      </c>
      <c r="H309" s="1" t="s">
        <v>11</v>
      </c>
      <c r="I309" t="s">
        <v>24</v>
      </c>
      <c r="J309" t="str">
        <f t="shared" si="305"/>
        <v>機体</v>
      </c>
      <c r="K309" t="s">
        <v>24</v>
      </c>
      <c r="L309" t="str">
        <f t="shared" ref="L309" si="307">IF(U308=0,"",U308)</f>
        <v/>
      </c>
      <c r="M309" t="s">
        <v>24</v>
      </c>
      <c r="N309" t="str">
        <f t="shared" si="306"/>
        <v/>
      </c>
      <c r="O309" t="s">
        <v>24</v>
      </c>
      <c r="Q309" s="6" t="s">
        <v>39</v>
      </c>
      <c r="R309" s="12" t="str">
        <f>INDEX(AY:AY,W305+1)</f>
        <v>搭乗2&amp;br;あなたがコントロールするクリーチャーが探検を行うたび、このクリーチャーは+2/+2の修正を受ける。</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|テキスト|&gt;|&gt;|&gt;|&gt;|搭乗2&amp;br;あなたがコントロールするクリーチャーが探検を行うたび、このクリーチャーは+2/+2の修正を受ける。|</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搭乗2&amp;br;あなたがコントロールするクリーチャーが探検を行うたび、このクリーチャーは+2/+2の修正を受ける。</v>
      </c>
      <c r="O310" t="s">
        <v>24</v>
      </c>
      <c r="Q310" s="4" t="s">
        <v>40</v>
      </c>
      <c r="R310" s="12" t="str">
        <f>INDEX(AZ:AZ,W305+1)</f>
        <v>Crew 2.Whenever a creature you control Explores, this creature gets +2/+2.</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|英テキスト|&gt;|&gt;|&gt;|&gt;|Crew 2.Whenever a creature you control Explores, this creature gets +2/+2.|</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Crew 2.Whenever a creature you control Explores, this creature gets +2/+2.</v>
      </c>
      <c r="O311" t="s">
        <v>24</v>
      </c>
      <c r="Q311" s="6" t="s">
        <v>41</v>
      </c>
      <c r="R311" s="12" t="str">
        <f>IF(INDEX(AS:AS,W305+1)="",0,INDEX(AS:AS,W305+1)&amp;"/"&amp;INDEX(AT:AT,W305+1))</f>
        <v>4/4</v>
      </c>
      <c r="S311" s="16"/>
      <c r="T311" s="16"/>
      <c r="U311" s="16"/>
      <c r="V311" s="17"/>
      <c r="W311" s="10"/>
      <c r="X311" s="6"/>
      <c r="Y311" s="5"/>
      <c r="Z311" s="5"/>
      <c r="AA311" s="30"/>
      <c r="BA311" s="31" t="s">
        <v>165</v>
      </c>
    </row>
    <row r="312" spans="1:53" x14ac:dyDescent="0.15">
      <c r="A312" t="str">
        <f>CONCATENATE(C312,D312,E312,F312,G312,H312,I312,J312,K312,L312,M312,N312,O312,P312)</f>
        <v>|PT|&gt;|4/4|シールド数|&gt;||</v>
      </c>
      <c r="B312" t="s">
        <v>165</v>
      </c>
      <c r="C312" t="s">
        <v>24</v>
      </c>
      <c r="D312" t="s">
        <v>13</v>
      </c>
      <c r="E312" t="s">
        <v>24</v>
      </c>
      <c r="F312" t="s">
        <v>4</v>
      </c>
      <c r="G312" t="s">
        <v>24</v>
      </c>
      <c r="H312" t="str">
        <f t="shared" ref="H312" si="310">IF(R311=0,"",R311)</f>
        <v>4/4</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*魔術遠眼鏡/Sorcerous Spyglass</v>
      </c>
      <c r="B321" t="s">
        <v>165</v>
      </c>
      <c r="C321" t="str">
        <f t="shared" ref="C321" si="313">"*"&amp;R321&amp;"/"&amp;T321</f>
        <v>*魔術遠眼鏡/Sorcerous Spyglass</v>
      </c>
      <c r="Q321" s="6" t="s">
        <v>34</v>
      </c>
      <c r="R321" s="12" t="str">
        <f>INDEX(AI:AI,W320+1)</f>
        <v>魔術遠眼鏡</v>
      </c>
      <c r="S321" s="16" t="s">
        <v>35</v>
      </c>
      <c r="T321" s="12" t="str">
        <f>INDEX(AJ:AJ,W320+1)</f>
        <v>Sorcerous Spyglass</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t="str">
        <f>INDEX(AF:AF,W320+1)</f>
        <v>無色</v>
      </c>
      <c r="S322" s="18" t="s">
        <v>46</v>
      </c>
      <c r="T322" s="12" t="str">
        <f>INDEX(AG:AG,W320+1)</f>
        <v>神話レア</v>
      </c>
      <c r="U322" s="18" t="s">
        <v>36</v>
      </c>
      <c r="V322" s="12">
        <f>INDEX(AH:AH,W320+1)</f>
        <v>21</v>
      </c>
      <c r="W322" s="10"/>
      <c r="X322" s="12" t="str">
        <f>INDEX(AO:AO,W320+1)</f>
        <v>このサポートがボード上にある間、対戦相手のプレインズウォーカーは忠誠度能力を起動できない。</v>
      </c>
      <c r="Y322" s="5"/>
      <c r="Z322" s="5"/>
      <c r="AA322" s="30"/>
      <c r="AC322" s="5"/>
      <c r="AD322" s="5"/>
      <c r="BA322" s="31" t="s">
        <v>165</v>
      </c>
    </row>
    <row r="323" spans="1:53" x14ac:dyDescent="0.15">
      <c r="A323" t="str">
        <f>CONCATENATE(C323,D323,E323,F323,G323,H323,I323,J323,K323,L323,M323,N323,O323,P323)</f>
        <v>|色|無色|レアリティ|神話レア|マナコスト|21|</v>
      </c>
      <c r="B323" t="s">
        <v>165</v>
      </c>
      <c r="C323" t="s">
        <v>24</v>
      </c>
      <c r="D323" s="1" t="s">
        <v>5</v>
      </c>
      <c r="E323" t="s">
        <v>24</v>
      </c>
      <c r="F323" t="str">
        <f t="shared" ref="F323:F324" si="320">IF(R322=0,"",R322)</f>
        <v>無色</v>
      </c>
      <c r="G323" t="s">
        <v>24</v>
      </c>
      <c r="H323" s="1" t="s">
        <v>6</v>
      </c>
      <c r="I323" t="s">
        <v>24</v>
      </c>
      <c r="J323" t="str">
        <f t="shared" ref="J323:J324" si="321">IF(T322=0,"",T322)</f>
        <v>神話レア</v>
      </c>
      <c r="K323" t="s">
        <v>24</v>
      </c>
      <c r="L323" s="1" t="s">
        <v>8</v>
      </c>
      <c r="M323" t="s">
        <v>24</v>
      </c>
      <c r="N323">
        <f t="shared" ref="N323:N324" si="322">IF(V322=0,"",V322)</f>
        <v>21</v>
      </c>
      <c r="O323" t="s">
        <v>24</v>
      </c>
      <c r="Q323" s="6" t="s">
        <v>37</v>
      </c>
      <c r="R323" s="12" t="str">
        <f>INDEX(AK:AK,W320+1)</f>
        <v>サポート</v>
      </c>
      <c r="S323" s="18" t="s">
        <v>38</v>
      </c>
      <c r="T323" s="12">
        <f>INDEX(AL:AL,W320+1)</f>
        <v>0</v>
      </c>
      <c r="U323" s="12">
        <f>INDEX(AM:AM,W320+1)</f>
        <v>0</v>
      </c>
      <c r="V323" s="12">
        <f>INDEX(AN:AN,W320+1)</f>
        <v>0</v>
      </c>
      <c r="W323" s="10"/>
      <c r="X323" s="12" t="str">
        <f>INDEX(AU:AU,W320+1)</f>
        <v>この</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|種別|サポート|サブタイプ||||</v>
      </c>
      <c r="B324" t="s">
        <v>165</v>
      </c>
      <c r="C324" t="s">
        <v>24</v>
      </c>
      <c r="D324" s="1" t="s">
        <v>9</v>
      </c>
      <c r="E324" t="s">
        <v>24</v>
      </c>
      <c r="F324" t="str">
        <f t="shared" si="320"/>
        <v>サポート</v>
      </c>
      <c r="G324" t="s">
        <v>24</v>
      </c>
      <c r="H324" s="1" t="s">
        <v>11</v>
      </c>
      <c r="I324" t="s">
        <v>24</v>
      </c>
      <c r="J324" t="str">
        <f t="shared" si="321"/>
        <v/>
      </c>
      <c r="K324" t="s">
        <v>24</v>
      </c>
      <c r="L324" t="str">
        <f t="shared" ref="L324" si="323">IF(U323=0,"",U323)</f>
        <v/>
      </c>
      <c r="M324" t="s">
        <v>24</v>
      </c>
      <c r="N324" t="str">
        <f t="shared" si="322"/>
        <v/>
      </c>
      <c r="O324" t="s">
        <v>24</v>
      </c>
      <c r="Q324" s="6" t="s">
        <v>39</v>
      </c>
      <c r="R324" s="12" t="str">
        <f>INDEX(AY:AY,W320+1)</f>
        <v>このサポートがボード上にある間、対戦相手のプレインズウォーカーは忠誠度能力を起動できない。&amp;br;対戦相手のターン終了時に、このサポートは1シールドを失う。</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|テキスト|&gt;|&gt;|&gt;|&gt;|このサポートがボード上にある間、対戦相手のプレインズウォーカーは忠誠度能力を起動できない。&amp;br;対戦相手のターン終了時に、このサポートは1シールドを失う。|</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このサポートがボード上にある間、対戦相手のプレインズウォーカーは忠誠度能力を起動できない。&amp;br;対戦相手のターン終了時に、このサポートは1シールドを失う。</v>
      </c>
      <c r="O325" t="s">
        <v>24</v>
      </c>
      <c r="Q325" s="4" t="s">
        <v>40</v>
      </c>
      <c r="R325" s="12" t="str">
        <f>INDEX(AZ:AZ,W320+1)</f>
        <v>While this support is in play, your opponent's planeswalker can't activate Loyalty abilities.At the end of your opponent's turn, this support loses 1 shield.</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|英テキスト|&gt;|&gt;|&gt;|&gt;|While this support is in play, your opponent's planeswalker can't activate Loyalty abilities.At the end of your opponent's turn, this support loses 1 shield.|</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While this support is in play, your opponent's planeswalker can't activate Loyalty abilities.At the end of your opponent's turn, this support loses 1 shield.</v>
      </c>
      <c r="O326" t="s">
        <v>24</v>
      </c>
      <c r="Q326" s="6" t="s">
        <v>41</v>
      </c>
      <c r="R326" s="12">
        <f>IF(INDEX(AS:AS,W320+1)="",0,INDEX(AS:AS,W320+1)&amp;"/"&amp;INDEX(AT:AT,W320+1))</f>
        <v>0</v>
      </c>
      <c r="S326" s="16"/>
      <c r="T326" s="16"/>
      <c r="U326" s="16"/>
      <c r="V326" s="17"/>
      <c r="W326" s="10"/>
      <c r="X326" s="6"/>
      <c r="Y326" s="5"/>
      <c r="Z326" s="5"/>
      <c r="AA326" s="30"/>
      <c r="BA326" s="31" t="s">
        <v>165</v>
      </c>
    </row>
    <row r="327" spans="1:53" x14ac:dyDescent="0.15">
      <c r="A327" t="str">
        <f>CONCATENATE(C327,D327,E327,F327,G327,H327,I327,J327,K327,L327,M327,N327,O327,P327)</f>
        <v>|PT|&gt;||シールド数|&gt;|3|</v>
      </c>
      <c r="B327" t="s">
        <v>165</v>
      </c>
      <c r="C327" t="s">
        <v>24</v>
      </c>
      <c r="D327" t="s">
        <v>13</v>
      </c>
      <c r="E327" t="s">
        <v>24</v>
      </c>
      <c r="F327" t="s">
        <v>4</v>
      </c>
      <c r="G327" t="s">
        <v>24</v>
      </c>
      <c r="H327" t="str">
        <f t="shared" ref="H327" si="326">IF(R326=0,"",R326)</f>
        <v/>
      </c>
      <c r="I327" t="s">
        <v>24</v>
      </c>
      <c r="J327" t="s">
        <v>14</v>
      </c>
      <c r="K327" t="s">
        <v>24</v>
      </c>
      <c r="L327" t="s">
        <v>4</v>
      </c>
      <c r="M327" t="s">
        <v>24</v>
      </c>
      <c r="N327">
        <f t="shared" ref="N327" si="327">IF(R327=0,"",R327)</f>
        <v>3</v>
      </c>
      <c r="O327" t="s">
        <v>24</v>
      </c>
      <c r="Q327" s="7" t="s">
        <v>43</v>
      </c>
      <c r="R327" s="12">
        <f>INDEX(AR:AR,W320+1)</f>
        <v>3</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*手付かずの領土/Unclaimed Territory</v>
      </c>
      <c r="B336" t="s">
        <v>165</v>
      </c>
      <c r="C336" t="str">
        <f t="shared" ref="C336" si="329">"*"&amp;R336&amp;"/"&amp;T336</f>
        <v>*手付かずの領土/Unclaimed Territory</v>
      </c>
      <c r="Q336" s="6" t="s">
        <v>34</v>
      </c>
      <c r="R336" s="12" t="str">
        <f>INDEX(AI:AI,W335+1)</f>
        <v>手付かずの領土</v>
      </c>
      <c r="S336" s="16" t="s">
        <v>35</v>
      </c>
      <c r="T336" s="12" t="str">
        <f>INDEX(AJ:AJ,W335+1)</f>
        <v>Unclaimed Territory</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t="str">
        <f>INDEX(AF:AF,W335+1)</f>
        <v>無色</v>
      </c>
      <c r="S337" s="18" t="s">
        <v>46</v>
      </c>
      <c r="T337" s="12" t="str">
        <f>INDEX(AG:AG,W335+1)</f>
        <v>神話レア</v>
      </c>
      <c r="U337" s="18" t="s">
        <v>36</v>
      </c>
      <c r="V337" s="12">
        <f>INDEX(AH:AH,W335+1)</f>
        <v>12</v>
      </c>
      <c r="W337" s="10"/>
      <c r="X337" s="12" t="str">
        <f>INDEX(AO:AO,W335+1)</f>
        <v>あなたのターン開始時に、色ジェム2個を忠誠ジェムに変換する。</v>
      </c>
      <c r="Y337" s="5"/>
      <c r="Z337" s="5"/>
      <c r="AA337" s="30"/>
      <c r="BA337" s="31" t="s">
        <v>165</v>
      </c>
    </row>
    <row r="338" spans="1:53" x14ac:dyDescent="0.15">
      <c r="A338" t="str">
        <f>CONCATENATE(C338,D338,E338,F338,G338,H338,I338,J338,K338,L338,M338,N338,O338,P338)</f>
        <v>|色|無色|レアリティ|神話レア|マナコスト|12|</v>
      </c>
      <c r="B338" t="s">
        <v>165</v>
      </c>
      <c r="C338" t="s">
        <v>24</v>
      </c>
      <c r="D338" s="1" t="s">
        <v>5</v>
      </c>
      <c r="E338" t="s">
        <v>24</v>
      </c>
      <c r="F338" t="str">
        <f t="shared" ref="F338:F339" si="336">IF(R337=0,"",R337)</f>
        <v>無色</v>
      </c>
      <c r="G338" t="s">
        <v>24</v>
      </c>
      <c r="H338" s="1" t="s">
        <v>6</v>
      </c>
      <c r="I338" t="s">
        <v>24</v>
      </c>
      <c r="J338" t="str">
        <f t="shared" ref="J338:J339" si="337">IF(T337=0,"",T337)</f>
        <v>神話レア</v>
      </c>
      <c r="K338" t="s">
        <v>24</v>
      </c>
      <c r="L338" s="1" t="s">
        <v>8</v>
      </c>
      <c r="M338" t="s">
        <v>24</v>
      </c>
      <c r="N338">
        <f t="shared" ref="N338:N339" si="338">IF(V337=0,"",V337)</f>
        <v>12</v>
      </c>
      <c r="O338" t="s">
        <v>24</v>
      </c>
      <c r="Q338" s="6" t="s">
        <v>37</v>
      </c>
      <c r="R338" s="12" t="str">
        <f>INDEX(AK:AK,W335+1)</f>
        <v>サポート</v>
      </c>
      <c r="S338" s="18" t="s">
        <v>38</v>
      </c>
      <c r="T338" s="12" t="str">
        <f>INDEX(AL:AL,W335+1)</f>
        <v>土地</v>
      </c>
      <c r="U338" s="12">
        <f>INDEX(AM:AM,W335+1)</f>
        <v>0</v>
      </c>
      <c r="V338" s="12">
        <f>INDEX(AN:AN,W335+1)</f>
        <v>0</v>
      </c>
      <c r="W338" s="10"/>
      <c r="X338" s="12" t="str">
        <f>INDEX(AU:AU,W335+1)</f>
        <v>あな</v>
      </c>
      <c r="Y338" s="12" t="str">
        <f>INDEX(AV:AV,W335+1)</f>
        <v/>
      </c>
      <c r="Z338" s="12" t="str">
        <f>INDEX(AW:AW,W335+1)</f>
        <v/>
      </c>
      <c r="AA338" s="12">
        <f>INDEX(AX:AX,W335+1)</f>
        <v>0</v>
      </c>
      <c r="BA338" s="31" t="s">
        <v>165</v>
      </c>
    </row>
    <row r="339" spans="1:53" x14ac:dyDescent="0.15">
      <c r="A339" t="str">
        <f>CONCATENATE(C339,D339,E339,F339,G339,H339,I339,J339,K339,L339,M339,N339,O339,P339)</f>
        <v>|種別|サポート|サブタイプ|土地|||</v>
      </c>
      <c r="B339" t="s">
        <v>165</v>
      </c>
      <c r="C339" t="s">
        <v>24</v>
      </c>
      <c r="D339" s="1" t="s">
        <v>9</v>
      </c>
      <c r="E339" t="s">
        <v>24</v>
      </c>
      <c r="F339" t="str">
        <f t="shared" si="336"/>
        <v>サポート</v>
      </c>
      <c r="G339" t="s">
        <v>24</v>
      </c>
      <c r="H339" s="1" t="s">
        <v>11</v>
      </c>
      <c r="I339" t="s">
        <v>24</v>
      </c>
      <c r="J339" t="str">
        <f t="shared" si="337"/>
        <v>土地</v>
      </c>
      <c r="K339" t="s">
        <v>24</v>
      </c>
      <c r="L339" t="str">
        <f t="shared" ref="L339" si="339">IF(U338=0,"",U338)</f>
        <v/>
      </c>
      <c r="M339" t="s">
        <v>24</v>
      </c>
      <c r="N339" t="str">
        <f t="shared" si="338"/>
        <v/>
      </c>
      <c r="O339" t="s">
        <v>24</v>
      </c>
      <c r="Q339" s="6" t="s">
        <v>39</v>
      </c>
      <c r="R339" s="12" t="str">
        <f>INDEX(AY:AY,W335+1)</f>
        <v>あなたのターン開始時に、色ジェム2個を忠誠ジェムに変換する。&amp;br;あなたのデッキに共通のタイプを持つクリーチャーが3枚以上入っている場合、代わりにジェム3個をあなたのプレインズウォーカーの色に変換する。</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あなたのターン開始時に、色ジェム2個を忠誠ジェムに変換する。&amp;br;あなたのデッキに共通のタイプを持つクリーチャーが3枚以上入っている場合、代わりにジェム3個をあなたのプレインズウォーカーの色に変換する。|</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あなたのターン開始時に、色ジェム2個を忠誠ジェムに変換する。&amp;br;あなたのデッキに共通のタイプを持つクリーチャーが3枚以上入っている場合、代わりにジェム3個をあなたのプレインズウォーカーの色に変換する。</v>
      </c>
      <c r="O340" t="s">
        <v>24</v>
      </c>
      <c r="Q340" s="4" t="s">
        <v>40</v>
      </c>
      <c r="R340" s="12" t="str">
        <f>INDEX(AZ:AZ,W335+1)</f>
        <v>At the beginning of your turn, convert 2 colored gems to Loyalty gems.Instead, if you have at least 3 creatures that share a type in your deck, convert 3 gems to your planeswalker colors.</v>
      </c>
      <c r="S340" s="16" t="s">
        <v>51</v>
      </c>
      <c r="T340" s="12" t="str">
        <f>IF(X340="","",X340&amp;IF(Y340="",""," "&amp;Y340)&amp;IF(Z340="",""," "&amp;Z340)&amp;IF(AA340="",""," "&amp;AA340))</f>
        <v/>
      </c>
      <c r="U340" s="16"/>
      <c r="V340" s="17"/>
      <c r="W340" s="10" t="s">
        <v>342</v>
      </c>
      <c r="X340" s="6" t="str">
        <f>IF(ISERROR(IF(LEN(X339)&gt;1,X339,VLOOKUP(X338,$AC:$AD,2,FALSE))),"",IF(LEN(X339)&gt;1,X339,VLOOKUP(X338,$AC:$AD,2,FALSE)))</f>
        <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|英テキスト|&gt;|&gt;|&gt;|&gt;|At the beginning of your turn, convert 2 colored gems to Loyalty gems.Instead, if you have at least 3 creatures that share a type in your deck, convert 3 gems to your planeswalker colors.|</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At the beginning of your turn, convert 2 colored gems to Loyalty gems.Instead, if you have at least 3 creatures that share a type in your deck, convert 3 gems to your planeswalker colors.</v>
      </c>
      <c r="O341" t="s">
        <v>24</v>
      </c>
      <c r="Q341" s="6" t="s">
        <v>41</v>
      </c>
      <c r="R341" s="12">
        <f>IF(INDEX(AS:AS,W335+1)="",0,INDEX(AS:AS,W335+1)&amp;"/"&amp;INDEX(AT:AT,W335+1))</f>
        <v>0</v>
      </c>
      <c r="S341" s="16"/>
      <c r="T341" s="16"/>
      <c r="U341" s="16"/>
      <c r="V341" s="17"/>
      <c r="W341" s="10"/>
      <c r="X341" s="6"/>
      <c r="Y341" s="5"/>
      <c r="Z341" s="5"/>
      <c r="AA341" s="30"/>
      <c r="BA341" s="31" t="s">
        <v>165</v>
      </c>
    </row>
    <row r="342" spans="1:53" x14ac:dyDescent="0.15">
      <c r="A342" t="str">
        <f>CONCATENATE(C342,D342,E342,F342,G342,H342,I342,J342,K342,L342,M342,N342,O342,P342)</f>
        <v>|PT|&gt;||シールド数|&gt;|3|</v>
      </c>
      <c r="B342" t="s">
        <v>165</v>
      </c>
      <c r="C342" t="s">
        <v>24</v>
      </c>
      <c r="D342" t="s">
        <v>13</v>
      </c>
      <c r="E342" t="s">
        <v>24</v>
      </c>
      <c r="F342" t="s">
        <v>4</v>
      </c>
      <c r="G342" t="s">
        <v>24</v>
      </c>
      <c r="H342" t="str">
        <f t="shared" ref="H342" si="342">IF(R341=0,"",R341)</f>
        <v/>
      </c>
      <c r="I342" t="s">
        <v>24</v>
      </c>
      <c r="J342" t="s">
        <v>14</v>
      </c>
      <c r="K342" t="s">
        <v>24</v>
      </c>
      <c r="L342" t="s">
        <v>4</v>
      </c>
      <c r="M342" t="s">
        <v>24</v>
      </c>
      <c r="N342">
        <f t="shared" ref="N342" si="343">IF(R342=0,"",R342)</f>
        <v>3</v>
      </c>
      <c r="O342" t="s">
        <v>24</v>
      </c>
      <c r="Q342" s="7" t="s">
        <v>43</v>
      </c>
      <c r="R342" s="12">
        <f>INDEX(AR:AR,W335+1)</f>
        <v>3</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*勝者の戦旗/Vanquisher's Banner</v>
      </c>
      <c r="B351" t="s">
        <v>165</v>
      </c>
      <c r="C351" t="str">
        <f t="shared" ref="C351" si="345">"*"&amp;R351&amp;"/"&amp;T351</f>
        <v>*勝者の戦旗/Vanquisher's Banner</v>
      </c>
      <c r="Q351" s="6" t="s">
        <v>34</v>
      </c>
      <c r="R351" s="12" t="str">
        <f>INDEX(AI:AI,W350+1)</f>
        <v>勝者の戦旗</v>
      </c>
      <c r="S351" s="16" t="s">
        <v>35</v>
      </c>
      <c r="T351" s="12" t="str">
        <f>INDEX(AJ:AJ,W350+1)</f>
        <v>Vanquisher's Banner</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t="str">
        <f>INDEX(AF:AF,W350+1)</f>
        <v>無色</v>
      </c>
      <c r="S352" s="18" t="s">
        <v>46</v>
      </c>
      <c r="T352" s="12" t="str">
        <f>INDEX(AG:AG,W350+1)</f>
        <v>神話レア</v>
      </c>
      <c r="U352" s="18" t="s">
        <v>36</v>
      </c>
      <c r="V352" s="12">
        <f>INDEX(AH:AH,W350+1)</f>
        <v>17</v>
      </c>
      <c r="W352" s="10"/>
      <c r="X352" s="12" t="str">
        <f>INDEX(AO:AO,W350+1)</f>
        <v>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v>
      </c>
      <c r="Y352" s="5"/>
      <c r="Z352" s="5"/>
      <c r="AA352" s="30"/>
      <c r="BA352" s="31" t="s">
        <v>165</v>
      </c>
    </row>
    <row r="353" spans="1:53" x14ac:dyDescent="0.15">
      <c r="A353" t="str">
        <f>CONCATENATE(C353,D353,E353,F353,G353,H353,I353,J353,K353,L353,M353,N353,O353,P353)</f>
        <v>|色|無色|レアリティ|神話レア|マナコスト|17|</v>
      </c>
      <c r="B353" t="s">
        <v>165</v>
      </c>
      <c r="C353" t="s">
        <v>24</v>
      </c>
      <c r="D353" s="1" t="s">
        <v>5</v>
      </c>
      <c r="E353" t="s">
        <v>24</v>
      </c>
      <c r="F353" t="str">
        <f t="shared" ref="F353:F354" si="352">IF(R352=0,"",R352)</f>
        <v>無色</v>
      </c>
      <c r="G353" t="s">
        <v>24</v>
      </c>
      <c r="H353" s="1" t="s">
        <v>6</v>
      </c>
      <c r="I353" t="s">
        <v>24</v>
      </c>
      <c r="J353" t="str">
        <f t="shared" ref="J353:J354" si="353">IF(T352=0,"",T352)</f>
        <v>神話レア</v>
      </c>
      <c r="K353" t="s">
        <v>24</v>
      </c>
      <c r="L353" s="1" t="s">
        <v>8</v>
      </c>
      <c r="M353" t="s">
        <v>24</v>
      </c>
      <c r="N353">
        <f t="shared" ref="N353:N354" si="354">IF(V352=0,"",V352)</f>
        <v>17</v>
      </c>
      <c r="O353" t="s">
        <v>24</v>
      </c>
      <c r="Q353" s="6" t="s">
        <v>37</v>
      </c>
      <c r="R353" s="12" t="str">
        <f>INDEX(AK:AK,W350+1)</f>
        <v>サポート</v>
      </c>
      <c r="S353" s="18" t="s">
        <v>38</v>
      </c>
      <c r="T353" s="12">
        <f>INDEX(AL:AL,W350+1)</f>
        <v>0</v>
      </c>
      <c r="U353" s="12">
        <f>INDEX(AM:AM,W350+1)</f>
        <v>0</v>
      </c>
      <c r="V353" s="12">
        <f>INDEX(AN:AN,W350+1)</f>
        <v>0</v>
      </c>
      <c r="W353" s="10"/>
      <c r="X353" s="12" t="str">
        <f>INDEX(AU:AU,W350+1)</f>
        <v>この</v>
      </c>
      <c r="Y353" s="12" t="str">
        <f>INDEX(AV:AV,W350+1)</f>
        <v/>
      </c>
      <c r="Z353" s="12" t="str">
        <f>INDEX(AW:AW,W350+1)</f>
        <v/>
      </c>
      <c r="AA353" s="12">
        <f>INDEX(AX:AX,W350+1)</f>
        <v>0</v>
      </c>
      <c r="BA353" s="31" t="s">
        <v>165</v>
      </c>
    </row>
    <row r="354" spans="1:53" x14ac:dyDescent="0.15">
      <c r="A354" t="str">
        <f>CONCATENATE(C354,D354,E354,F354,G354,H354,I354,J354,K354,L354,M354,N354,O354,P354)</f>
        <v>|種別|サポート|サブタイプ||||</v>
      </c>
      <c r="B354" t="s">
        <v>165</v>
      </c>
      <c r="C354" t="s">
        <v>24</v>
      </c>
      <c r="D354" s="1" t="s">
        <v>9</v>
      </c>
      <c r="E354" t="s">
        <v>24</v>
      </c>
      <c r="F354" t="str">
        <f t="shared" si="352"/>
        <v>サポート</v>
      </c>
      <c r="G354" t="s">
        <v>24</v>
      </c>
      <c r="H354" s="1" t="s">
        <v>11</v>
      </c>
      <c r="I354" t="s">
        <v>24</v>
      </c>
      <c r="J354" t="str">
        <f t="shared" si="353"/>
        <v/>
      </c>
      <c r="K354" t="s">
        <v>24</v>
      </c>
      <c r="L354" t="str">
        <f t="shared" ref="L354" si="355">IF(U353=0,"",U353)</f>
        <v/>
      </c>
      <c r="M354" t="s">
        <v>24</v>
      </c>
      <c r="N354" t="str">
        <f t="shared" si="354"/>
        <v/>
      </c>
      <c r="O354" t="s">
        <v>24</v>
      </c>
      <c r="Q354" s="6" t="s">
        <v>39</v>
      </c>
      <c r="R354" s="12" t="str">
        <f>INDEX(AY:AY,W350+1)</f>
        <v>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このサポートがボード上にある間、あなたのデッキに共通のタイプを持つクリーチャーが3体以上入っている場合、あなたのすべてのクリーチャーは+2/+2の修正を受ける。クリーチャーがあなたのコントロール下で戦場に出るたび、あなたのデッキに共通のタイプを持つクリーチャーが3体以上入っている場合、カードを1枚引く。</v>
      </c>
      <c r="O355" t="s">
        <v>24</v>
      </c>
      <c r="Q355" s="4" t="s">
        <v>40</v>
      </c>
      <c r="R355" s="12" t="str">
        <f>INDEX(AZ:AZ,W350+1)</f>
        <v>While this support is on the board, if you have 3 or more creatures that share a type in your deck, all your creatures gets +2/+2. Whenever a creature enters the battlefield under your control, if you have 3 or more creatures that share a type in your deck, draw a card.</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|英テキスト|&gt;|&gt;|&gt;|&gt;|While this support is on the board, if you have 3 or more creatures that share a type in your deck, all your creatures gets +2/+2. Whenever a creature enters the battlefield under your control, if you have 3 or more creatures that share a type in your deck, draw a card.|</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While this support is on the board, if you have 3 or more creatures that share a type in your deck, all your creatures gets +2/+2. Whenever a creature enters the battlefield under your control, if you have 3 or more creatures that share a type in your deck, draw a card.</v>
      </c>
      <c r="O356" t="s">
        <v>24</v>
      </c>
      <c r="Q356" s="6" t="s">
        <v>41</v>
      </c>
      <c r="R356" s="12">
        <f>IF(INDEX(AS:AS,W350+1)="",0,INDEX(AS:AS,W350+1)&amp;"/"&amp;INDEX(AT:AT,W350+1))</f>
        <v>0</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|PT|&gt;||シールド数|&gt;|2|</v>
      </c>
      <c r="B357" t="s">
        <v>165</v>
      </c>
      <c r="C357" t="s">
        <v>24</v>
      </c>
      <c r="D357" t="s">
        <v>13</v>
      </c>
      <c r="E357" t="s">
        <v>24</v>
      </c>
      <c r="F357" t="s">
        <v>4</v>
      </c>
      <c r="G357" t="s">
        <v>24</v>
      </c>
      <c r="H357" t="str">
        <f t="shared" ref="H357" si="358">IF(R356=0,"",R356)</f>
        <v/>
      </c>
      <c r="I357" t="s">
        <v>24</v>
      </c>
      <c r="J357" t="s">
        <v>14</v>
      </c>
      <c r="K357" t="s">
        <v>24</v>
      </c>
      <c r="L357" t="s">
        <v>4</v>
      </c>
      <c r="M357" t="s">
        <v>24</v>
      </c>
      <c r="N357">
        <f t="shared" ref="N357" si="359">IF(R357=0,"",R357)</f>
        <v>2</v>
      </c>
      <c r="O357" t="s">
        <v>24</v>
      </c>
      <c r="Q357" s="7" t="s">
        <v>43</v>
      </c>
      <c r="R357" s="12">
        <f>INDEX(AR:AR,W350+1)</f>
        <v>2</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*0/0</v>
      </c>
      <c r="B366" t="s">
        <v>165</v>
      </c>
      <c r="C366" t="str">
        <f t="shared" ref="C366" si="361">"*"&amp;R366&amp;"/"&amp;T366</f>
        <v>*0/0</v>
      </c>
      <c r="Q366" s="6" t="s">
        <v>34</v>
      </c>
      <c r="R366" s="12">
        <f>INDEX(AI:AI,W365+1)</f>
        <v>0</v>
      </c>
      <c r="S366" s="16" t="s">
        <v>35</v>
      </c>
      <c r="T366" s="12">
        <f>INDEX(AJ:AJ,W365+1)</f>
        <v>0</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f>INDEX(AF:AF,W365+1)</f>
        <v>0</v>
      </c>
      <c r="S367" s="18" t="s">
        <v>46</v>
      </c>
      <c r="T367" s="12">
        <f>INDEX(AG:AG,W365+1)</f>
        <v>0</v>
      </c>
      <c r="U367" s="18" t="s">
        <v>36</v>
      </c>
      <c r="V367" s="12">
        <f>INDEX(AH:AH,W365+1)</f>
        <v>0</v>
      </c>
      <c r="W367" s="10"/>
      <c r="X367" s="12">
        <f>INDEX(AO:AO,W365+1)</f>
        <v>0</v>
      </c>
      <c r="Y367" s="5"/>
      <c r="Z367" s="5"/>
      <c r="AA367" s="30"/>
      <c r="BA367" s="31" t="s">
        <v>165</v>
      </c>
    </row>
    <row r="368" spans="1:53" x14ac:dyDescent="0.15">
      <c r="A368" t="str">
        <f>CONCATENATE(C368,D368,E368,F368,G368,H368,I368,J368,K368,L368,M368,N368,O368,P368)</f>
        <v>|色||レアリティ||マナコスト||</v>
      </c>
      <c r="B368" t="s">
        <v>165</v>
      </c>
      <c r="C368" t="s">
        <v>24</v>
      </c>
      <c r="D368" s="1" t="s">
        <v>5</v>
      </c>
      <c r="E368" t="s">
        <v>24</v>
      </c>
      <c r="F368" t="str">
        <f t="shared" ref="F368:F369" si="368">IF(R367=0,"",R367)</f>
        <v/>
      </c>
      <c r="G368" t="s">
        <v>24</v>
      </c>
      <c r="H368" s="1" t="s">
        <v>6</v>
      </c>
      <c r="I368" t="s">
        <v>24</v>
      </c>
      <c r="J368" t="str">
        <f t="shared" ref="J368:J369" si="369">IF(T367=0,"",T367)</f>
        <v/>
      </c>
      <c r="K368" t="s">
        <v>24</v>
      </c>
      <c r="L368" s="1" t="s">
        <v>8</v>
      </c>
      <c r="M368" t="s">
        <v>24</v>
      </c>
      <c r="N368" t="str">
        <f t="shared" ref="N368:N369" si="370">IF(V367=0,"",V367)</f>
        <v/>
      </c>
      <c r="O368" t="s">
        <v>24</v>
      </c>
      <c r="Q368" s="6" t="s">
        <v>37</v>
      </c>
      <c r="R368" s="12">
        <f>INDEX(AK:AK,W365+1)</f>
        <v>0</v>
      </c>
      <c r="S368" s="18" t="s">
        <v>38</v>
      </c>
      <c r="T368" s="12">
        <f>INDEX(AL:AL,W365+1)</f>
        <v>0</v>
      </c>
      <c r="U368" s="12">
        <f>INDEX(AM:AM,W365+1)</f>
        <v>0</v>
      </c>
      <c r="V368" s="12">
        <f>INDEX(AN:AN,W365+1)</f>
        <v>0</v>
      </c>
      <c r="W368" s="10"/>
      <c r="X368" s="12" t="str">
        <f>INDEX(AU:AU,W365+1)</f>
        <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|種別||サブタイプ||||</v>
      </c>
      <c r="B369" t="s">
        <v>165</v>
      </c>
      <c r="C369" t="s">
        <v>24</v>
      </c>
      <c r="D369" s="1" t="s">
        <v>9</v>
      </c>
      <c r="E369" t="s">
        <v>24</v>
      </c>
      <c r="F369" t="str">
        <f t="shared" si="368"/>
        <v/>
      </c>
      <c r="G369" t="s">
        <v>24</v>
      </c>
      <c r="H369" s="1" t="s">
        <v>11</v>
      </c>
      <c r="I369" t="s">
        <v>24</v>
      </c>
      <c r="J369" t="str">
        <f t="shared" si="369"/>
        <v/>
      </c>
      <c r="K369" t="s">
        <v>24</v>
      </c>
      <c r="L369" t="str">
        <f t="shared" ref="L369" si="371">IF(U368=0,"",U368)</f>
        <v/>
      </c>
      <c r="M369" t="s">
        <v>24</v>
      </c>
      <c r="N369" t="str">
        <f t="shared" si="370"/>
        <v/>
      </c>
      <c r="O369" t="s">
        <v>24</v>
      </c>
      <c r="Q369" s="6" t="s">
        <v>39</v>
      </c>
      <c r="R369" s="12" t="str">
        <f>INDEX(AY:AY,W365+1)</f>
        <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
      </c>
      <c r="O370" t="s">
        <v>24</v>
      </c>
      <c r="Q370" s="4" t="s">
        <v>40</v>
      </c>
      <c r="R370" s="12" t="str">
        <f>INDEX(AZ:AZ,W365+1)</f>
        <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v>
      </c>
      <c r="B372" t="s">
        <v>165</v>
      </c>
      <c r="C372" t="s">
        <v>24</v>
      </c>
      <c r="D372" t="s">
        <v>13</v>
      </c>
      <c r="E372" t="s">
        <v>24</v>
      </c>
      <c r="F372" t="s">
        <v>4</v>
      </c>
      <c r="G372" t="s">
        <v>24</v>
      </c>
      <c r="H372" t="str">
        <f t="shared" ref="H372" si="374">IF(R371=0,"",R371)</f>
        <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*0/0</v>
      </c>
      <c r="B381" t="s">
        <v>165</v>
      </c>
      <c r="C381" t="str">
        <f t="shared" ref="C381" si="377">"*"&amp;R381&amp;"/"&amp;T381</f>
        <v>*0/0</v>
      </c>
      <c r="Q381" s="6" t="s">
        <v>34</v>
      </c>
      <c r="R381" s="12">
        <f>INDEX(AI:AI,W380+1)</f>
        <v>0</v>
      </c>
      <c r="S381" s="16" t="s">
        <v>35</v>
      </c>
      <c r="T381" s="12">
        <f>INDEX(AJ:AJ,W380+1)</f>
        <v>0</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f>INDEX(AF:AF,W380+1)</f>
        <v>0</v>
      </c>
      <c r="S382" s="18" t="s">
        <v>46</v>
      </c>
      <c r="T382" s="12">
        <f>INDEX(AG:AG,W380+1)</f>
        <v>0</v>
      </c>
      <c r="U382" s="18" t="s">
        <v>36</v>
      </c>
      <c r="V382" s="12">
        <f>INDEX(AH:AH,W380+1)</f>
        <v>0</v>
      </c>
      <c r="W382" s="10"/>
      <c r="X382" s="12">
        <f>INDEX(AO:AO,W380+1)</f>
        <v>0</v>
      </c>
      <c r="Y382" s="5"/>
      <c r="Z382" s="5"/>
      <c r="AA382" s="30"/>
      <c r="AC382" s="5"/>
      <c r="AD382" s="5"/>
      <c r="BA382" s="31" t="s">
        <v>165</v>
      </c>
    </row>
    <row r="383" spans="1:53" x14ac:dyDescent="0.15">
      <c r="A383" t="str">
        <f>CONCATENATE(C383,D383,E383,F383,G383,H383,I383,J383,K383,L383,M383,N383,O383,P383)</f>
        <v>|色||レアリティ||マナコスト||</v>
      </c>
      <c r="B383" t="s">
        <v>165</v>
      </c>
      <c r="C383" t="s">
        <v>24</v>
      </c>
      <c r="D383" s="1" t="s">
        <v>5</v>
      </c>
      <c r="E383" t="s">
        <v>24</v>
      </c>
      <c r="F383" t="str">
        <f t="shared" ref="F383:F384" si="384">IF(R382=0,"",R382)</f>
        <v/>
      </c>
      <c r="G383" t="s">
        <v>24</v>
      </c>
      <c r="H383" s="1" t="s">
        <v>6</v>
      </c>
      <c r="I383" t="s">
        <v>24</v>
      </c>
      <c r="J383" t="str">
        <f t="shared" ref="J383:J384" si="385">IF(T382=0,"",T382)</f>
        <v/>
      </c>
      <c r="K383" t="s">
        <v>24</v>
      </c>
      <c r="L383" s="1" t="s">
        <v>8</v>
      </c>
      <c r="M383" t="s">
        <v>24</v>
      </c>
      <c r="N383" t="str">
        <f t="shared" ref="N383:N384" si="386">IF(V382=0,"",V382)</f>
        <v/>
      </c>
      <c r="O383" t="s">
        <v>24</v>
      </c>
      <c r="Q383" s="6" t="s">
        <v>37</v>
      </c>
      <c r="R383" s="12">
        <f>INDEX(AK:AK,W380+1)</f>
        <v>0</v>
      </c>
      <c r="S383" s="18" t="s">
        <v>38</v>
      </c>
      <c r="T383" s="12">
        <f>INDEX(AL:AL,W380+1)</f>
        <v>0</v>
      </c>
      <c r="U383" s="12">
        <f>INDEX(AM:AM,W380+1)</f>
        <v>0</v>
      </c>
      <c r="V383" s="12">
        <f>INDEX(AN:AN,W380+1)</f>
        <v>0</v>
      </c>
      <c r="W383" s="10"/>
      <c r="X383" s="12" t="str">
        <f>INDEX(AU:AU,W380+1)</f>
        <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|種別||サブタイプ||||</v>
      </c>
      <c r="B384" t="s">
        <v>165</v>
      </c>
      <c r="C384" t="s">
        <v>24</v>
      </c>
      <c r="D384" s="1" t="s">
        <v>9</v>
      </c>
      <c r="E384" t="s">
        <v>24</v>
      </c>
      <c r="F384" t="str">
        <f t="shared" si="384"/>
        <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
      </c>
      <c r="O385" t="s">
        <v>24</v>
      </c>
      <c r="Q385" s="4" t="s">
        <v>40</v>
      </c>
      <c r="R385" s="12" t="str">
        <f>INDEX(AZ:AZ,W380+1)</f>
        <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0">IF(R386=0,"",R386)</f>
        <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*0/0</v>
      </c>
      <c r="B396" t="s">
        <v>165</v>
      </c>
      <c r="C396" t="str">
        <f t="shared" ref="C396" si="393">"*"&amp;R396&amp;"/"&amp;T396</f>
        <v>*0/0</v>
      </c>
      <c r="Q396" s="6" t="s">
        <v>34</v>
      </c>
      <c r="R396" s="12">
        <f>INDEX(AI:AI,W395+1)</f>
        <v>0</v>
      </c>
      <c r="S396" s="16" t="s">
        <v>35</v>
      </c>
      <c r="T396" s="12">
        <f>INDEX(AJ:AJ,W395+1)</f>
        <v>0</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f>INDEX(AF:AF,W395+1)</f>
        <v>0</v>
      </c>
      <c r="S397" s="18" t="s">
        <v>46</v>
      </c>
      <c r="T397" s="12">
        <f>INDEX(AG:AG,W395+1)</f>
        <v>0</v>
      </c>
      <c r="U397" s="18" t="s">
        <v>36</v>
      </c>
      <c r="V397" s="12">
        <f>INDEX(AH:AH,W395+1)</f>
        <v>0</v>
      </c>
      <c r="W397" s="10"/>
      <c r="X397" s="12">
        <f>INDEX(AO:AO,W395+1)</f>
        <v>0</v>
      </c>
      <c r="Y397" s="5"/>
      <c r="Z397" s="5"/>
      <c r="AA397" s="30"/>
      <c r="AC397" s="16"/>
      <c r="AD397" s="16"/>
      <c r="BA397" s="31" t="s">
        <v>165</v>
      </c>
    </row>
    <row r="398" spans="1:53" x14ac:dyDescent="0.15">
      <c r="A398" t="str">
        <f>CONCATENATE(C398,D398,E398,F398,G398,H398,I398,J398,K398,L398,M398,N398,O398,P398)</f>
        <v>|色||レアリティ||マナコスト||</v>
      </c>
      <c r="B398" t="s">
        <v>165</v>
      </c>
      <c r="C398" t="s">
        <v>24</v>
      </c>
      <c r="D398" s="1" t="s">
        <v>5</v>
      </c>
      <c r="E398" t="s">
        <v>24</v>
      </c>
      <c r="F398" t="str">
        <f t="shared" ref="F398:F399" si="400">IF(R397=0,"",R397)</f>
        <v/>
      </c>
      <c r="G398" t="s">
        <v>24</v>
      </c>
      <c r="H398" s="1" t="s">
        <v>6</v>
      </c>
      <c r="I398" t="s">
        <v>24</v>
      </c>
      <c r="J398" t="str">
        <f t="shared" ref="J398:J399" si="401">IF(T397=0,"",T397)</f>
        <v/>
      </c>
      <c r="K398" t="s">
        <v>24</v>
      </c>
      <c r="L398" s="1" t="s">
        <v>8</v>
      </c>
      <c r="M398" t="s">
        <v>24</v>
      </c>
      <c r="N398" t="str">
        <f t="shared" ref="N398:N399" si="402">IF(V397=0,"",V397)</f>
        <v/>
      </c>
      <c r="O398" t="s">
        <v>24</v>
      </c>
      <c r="Q398" s="6" t="s">
        <v>37</v>
      </c>
      <c r="R398" s="12">
        <f>INDEX(AK:AK,W395+1)</f>
        <v>0</v>
      </c>
      <c r="S398" s="18" t="s">
        <v>38</v>
      </c>
      <c r="T398" s="12">
        <f>INDEX(AL:AL,W395+1)</f>
        <v>0</v>
      </c>
      <c r="U398" s="12">
        <f>INDEX(AM:AM,W395+1)</f>
        <v>0</v>
      </c>
      <c r="V398" s="12">
        <f>INDEX(AN:AN,W395+1)</f>
        <v>0</v>
      </c>
      <c r="W398" s="10"/>
      <c r="X398" s="12" t="str">
        <f>INDEX(AU:AU,W395+1)</f>
        <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|種別||サブタイプ||||</v>
      </c>
      <c r="B399" t="s">
        <v>165</v>
      </c>
      <c r="C399" t="s">
        <v>24</v>
      </c>
      <c r="D399" s="1" t="s">
        <v>9</v>
      </c>
      <c r="E399" t="s">
        <v>24</v>
      </c>
      <c r="F399" t="str">
        <f t="shared" si="400"/>
        <v/>
      </c>
      <c r="G399" t="s">
        <v>24</v>
      </c>
      <c r="H399" s="1" t="s">
        <v>11</v>
      </c>
      <c r="I399" t="s">
        <v>24</v>
      </c>
      <c r="J399" t="str">
        <f t="shared" si="401"/>
        <v/>
      </c>
      <c r="K399" t="s">
        <v>24</v>
      </c>
      <c r="L399" t="str">
        <f t="shared" ref="L399" si="403">IF(U398=0,"",U398)</f>
        <v/>
      </c>
      <c r="M399" t="s">
        <v>24</v>
      </c>
      <c r="N399" t="str">
        <f t="shared" si="402"/>
        <v/>
      </c>
      <c r="O399" t="s">
        <v>24</v>
      </c>
      <c r="Q399" s="6" t="s">
        <v>39</v>
      </c>
      <c r="R399" s="12" t="str">
        <f>INDEX(AY:AY,W395+1)</f>
        <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
      </c>
      <c r="O400" t="s">
        <v>24</v>
      </c>
      <c r="Q400" s="4" t="s">
        <v>40</v>
      </c>
      <c r="R400" s="12" t="str">
        <f>INDEX(AZ:AZ,W395+1)</f>
        <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
      </c>
      <c r="O401" t="s">
        <v>24</v>
      </c>
      <c r="Q401" s="6" t="s">
        <v>41</v>
      </c>
      <c r="R401" s="12">
        <f>IF(INDEX(AS:AS,W395+1)="",0,INDEX(AS:AS,W395+1)&amp;"/"&amp;INDEX(AT:AT,W395+1))</f>
        <v>0</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|PT|&gt;||シールド数|&gt;||</v>
      </c>
      <c r="B402" t="s">
        <v>165</v>
      </c>
      <c r="C402" t="s">
        <v>24</v>
      </c>
      <c r="D402" t="s">
        <v>13</v>
      </c>
      <c r="E402" t="s">
        <v>24</v>
      </c>
      <c r="F402" t="s">
        <v>4</v>
      </c>
      <c r="G402" t="s">
        <v>24</v>
      </c>
      <c r="H402" t="str">
        <f t="shared" ref="H402" si="406">IF(R401=0,"",R401)</f>
        <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*0/0</v>
      </c>
      <c r="B411" t="s">
        <v>165</v>
      </c>
      <c r="C411" t="str">
        <f t="shared" ref="C411" si="409">"*"&amp;R411&amp;"/"&amp;T411</f>
        <v>*0/0</v>
      </c>
      <c r="Q411" s="6" t="s">
        <v>34</v>
      </c>
      <c r="R411" s="12">
        <f>INDEX(AI:AI,W410+1)</f>
        <v>0</v>
      </c>
      <c r="S411" s="16" t="s">
        <v>35</v>
      </c>
      <c r="T411" s="12">
        <f>INDEX(AJ:AJ,W410+1)</f>
        <v>0</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f>INDEX(AF:AF,W410+1)</f>
        <v>0</v>
      </c>
      <c r="S412" s="18" t="s">
        <v>46</v>
      </c>
      <c r="T412" s="12">
        <f>INDEX(AG:AG,W410+1)</f>
        <v>0</v>
      </c>
      <c r="U412" s="18" t="s">
        <v>36</v>
      </c>
      <c r="V412" s="12">
        <f>INDEX(AH:AH,W410+1)</f>
        <v>0</v>
      </c>
      <c r="W412" s="10"/>
      <c r="X412" s="12">
        <f>INDEX(AO:AO,W410+1)</f>
        <v>0</v>
      </c>
      <c r="Y412" s="5"/>
      <c r="Z412" s="5"/>
      <c r="AA412" s="30"/>
      <c r="AC412" s="5"/>
      <c r="AD412" s="5"/>
      <c r="BA412" s="31" t="s">
        <v>165</v>
      </c>
    </row>
    <row r="413" spans="1:53" x14ac:dyDescent="0.15">
      <c r="A413" t="str">
        <f>CONCATENATE(C413,D413,E413,F413,G413,H413,I413,J413,K413,L413,M413,N413,O413,P413)</f>
        <v>|色||レアリティ||マナコスト||</v>
      </c>
      <c r="B413" t="s">
        <v>165</v>
      </c>
      <c r="C413" t="s">
        <v>24</v>
      </c>
      <c r="D413" s="1" t="s">
        <v>5</v>
      </c>
      <c r="E413" t="s">
        <v>24</v>
      </c>
      <c r="F413" t="str">
        <f t="shared" ref="F413:F414" si="416">IF(R412=0,"",R412)</f>
        <v/>
      </c>
      <c r="G413" t="s">
        <v>24</v>
      </c>
      <c r="H413" s="1" t="s">
        <v>6</v>
      </c>
      <c r="I413" t="s">
        <v>24</v>
      </c>
      <c r="J413" t="str">
        <f t="shared" ref="J413:J414" si="417">IF(T412=0,"",T412)</f>
        <v/>
      </c>
      <c r="K413" t="s">
        <v>24</v>
      </c>
      <c r="L413" s="1" t="s">
        <v>8</v>
      </c>
      <c r="M413" t="s">
        <v>24</v>
      </c>
      <c r="N413" t="str">
        <f t="shared" ref="N413:N414" si="418">IF(V412=0,"",V412)</f>
        <v/>
      </c>
      <c r="O413" t="s">
        <v>24</v>
      </c>
      <c r="Q413" s="6" t="s">
        <v>37</v>
      </c>
      <c r="R413" s="12">
        <f>INDEX(AK:AK,W410+1)</f>
        <v>0</v>
      </c>
      <c r="S413" s="18" t="s">
        <v>38</v>
      </c>
      <c r="T413" s="12">
        <f>INDEX(AL:AL,W410+1)</f>
        <v>0</v>
      </c>
      <c r="U413" s="12">
        <f>INDEX(AM:AM,W410+1)</f>
        <v>0</v>
      </c>
      <c r="V413" s="12">
        <f>INDEX(AN:AN,W410+1)</f>
        <v>0</v>
      </c>
      <c r="W413" s="10"/>
      <c r="X413" s="12" t="str">
        <f>INDEX(AU:AU,W410+1)</f>
        <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|種別||サブタイプ||||</v>
      </c>
      <c r="B414" t="s">
        <v>165</v>
      </c>
      <c r="C414" t="s">
        <v>24</v>
      </c>
      <c r="D414" s="1" t="s">
        <v>9</v>
      </c>
      <c r="E414" t="s">
        <v>24</v>
      </c>
      <c r="F414" t="str">
        <f t="shared" si="416"/>
        <v/>
      </c>
      <c r="G414" t="s">
        <v>24</v>
      </c>
      <c r="H414" s="1" t="s">
        <v>11</v>
      </c>
      <c r="I414" t="s">
        <v>24</v>
      </c>
      <c r="J414" t="str">
        <f t="shared" si="417"/>
        <v/>
      </c>
      <c r="K414" t="s">
        <v>24</v>
      </c>
      <c r="L414" t="str">
        <f t="shared" ref="L414" si="419">IF(U413=0,"",U413)</f>
        <v/>
      </c>
      <c r="M414" t="s">
        <v>24</v>
      </c>
      <c r="N414" t="str">
        <f t="shared" si="418"/>
        <v/>
      </c>
      <c r="O414" t="s">
        <v>24</v>
      </c>
      <c r="Q414" s="6" t="s">
        <v>39</v>
      </c>
      <c r="R414" s="12" t="str">
        <f>INDEX(AY:AY,W410+1)</f>
        <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
      </c>
      <c r="O415" t="s">
        <v>24</v>
      </c>
      <c r="Q415" s="4" t="s">
        <v>40</v>
      </c>
      <c r="R415" s="12" t="str">
        <f>INDEX(AZ:AZ,W410+1)</f>
        <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
      </c>
      <c r="O416" t="s">
        <v>24</v>
      </c>
      <c r="Q416" s="6" t="s">
        <v>41</v>
      </c>
      <c r="R416" s="12">
        <f>IF(INDEX(AS:AS,W410+1)="",0,INDEX(AS:AS,W410+1)&amp;"/"&amp;INDEX(AT:AT,W410+1))</f>
        <v>0</v>
      </c>
      <c r="S416" s="16"/>
      <c r="T416" s="16"/>
      <c r="U416" s="16"/>
      <c r="V416" s="17"/>
      <c r="W416" s="10"/>
      <c r="X416" s="6"/>
      <c r="Y416" s="5"/>
      <c r="Z416" s="5"/>
      <c r="AA416" s="30"/>
      <c r="BA416" s="31" t="s">
        <v>165</v>
      </c>
    </row>
    <row r="417" spans="1:53" x14ac:dyDescent="0.15">
      <c r="A417" t="str">
        <f>CONCATENATE(C417,D417,E417,F417,G417,H417,I417,J417,K417,L417,M417,N417,O417,P417)</f>
        <v>|PT|&gt;||シールド数|&gt;||</v>
      </c>
      <c r="B417" t="s">
        <v>165</v>
      </c>
      <c r="C417" t="s">
        <v>24</v>
      </c>
      <c r="D417" t="s">
        <v>13</v>
      </c>
      <c r="E417" t="s">
        <v>24</v>
      </c>
      <c r="F417" t="s">
        <v>4</v>
      </c>
      <c r="G417" t="s">
        <v>24</v>
      </c>
      <c r="H417" t="str">
        <f t="shared" ref="H417" si="422">IF(R416=0,"",R416)</f>
        <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*0/0</v>
      </c>
      <c r="B426" t="s">
        <v>165</v>
      </c>
      <c r="C426" t="str">
        <f t="shared" ref="C426" si="425">"*"&amp;R426&amp;"/"&amp;T426</f>
        <v>*0/0</v>
      </c>
      <c r="Q426" s="6" t="s">
        <v>34</v>
      </c>
      <c r="R426" s="12">
        <f>INDEX(AI:AI,W425+1)</f>
        <v>0</v>
      </c>
      <c r="S426" s="16" t="s">
        <v>35</v>
      </c>
      <c r="T426" s="12">
        <f>INDEX(AJ:AJ,W425+1)</f>
        <v>0</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f>INDEX(AF:AF,W425+1)</f>
        <v>0</v>
      </c>
      <c r="S427" s="18" t="s">
        <v>46</v>
      </c>
      <c r="T427" s="12">
        <f>INDEX(AG:AG,W425+1)</f>
        <v>0</v>
      </c>
      <c r="U427" s="18" t="s">
        <v>36</v>
      </c>
      <c r="V427" s="12">
        <f>INDEX(AH:AH,W425+1)</f>
        <v>0</v>
      </c>
      <c r="W427" s="10"/>
      <c r="X427" s="12">
        <f>INDEX(AO:AO,W425+1)</f>
        <v>0</v>
      </c>
      <c r="Y427" s="5"/>
      <c r="Z427" s="5"/>
      <c r="AA427" s="30"/>
      <c r="AC427" s="5"/>
      <c r="AD427" s="5"/>
      <c r="BA427" s="31" t="s">
        <v>165</v>
      </c>
    </row>
    <row r="428" spans="1:53" x14ac:dyDescent="0.15">
      <c r="A428" t="str">
        <f>CONCATENATE(C428,D428,E428,F428,G428,H428,I428,J428,K428,L428,M428,N428,O428,P428)</f>
        <v>|色||レアリティ||マナコスト||</v>
      </c>
      <c r="B428" t="s">
        <v>165</v>
      </c>
      <c r="C428" t="s">
        <v>24</v>
      </c>
      <c r="D428" s="1" t="s">
        <v>5</v>
      </c>
      <c r="E428" t="s">
        <v>24</v>
      </c>
      <c r="F428" t="str">
        <f t="shared" ref="F428:F429" si="432">IF(R427=0,"",R427)</f>
        <v/>
      </c>
      <c r="G428" t="s">
        <v>24</v>
      </c>
      <c r="H428" s="1" t="s">
        <v>6</v>
      </c>
      <c r="I428" t="s">
        <v>24</v>
      </c>
      <c r="J428" t="str">
        <f t="shared" ref="J428:J429" si="433">IF(T427=0,"",T427)</f>
        <v/>
      </c>
      <c r="K428" t="s">
        <v>24</v>
      </c>
      <c r="L428" s="1" t="s">
        <v>8</v>
      </c>
      <c r="M428" t="s">
        <v>24</v>
      </c>
      <c r="N428" t="str">
        <f t="shared" ref="N428:N429" si="434">IF(V427=0,"",V427)</f>
        <v/>
      </c>
      <c r="O428" t="s">
        <v>24</v>
      </c>
      <c r="Q428" s="6" t="s">
        <v>37</v>
      </c>
      <c r="R428" s="12">
        <f>INDEX(AK:AK,W425+1)</f>
        <v>0</v>
      </c>
      <c r="S428" s="18" t="s">
        <v>38</v>
      </c>
      <c r="T428" s="12">
        <f>INDEX(AL:AL,W425+1)</f>
        <v>0</v>
      </c>
      <c r="U428" s="12">
        <f>INDEX(AM:AM,W425+1)</f>
        <v>0</v>
      </c>
      <c r="V428" s="12">
        <f>INDEX(AN:AN,W425+1)</f>
        <v>0</v>
      </c>
      <c r="W428" s="10"/>
      <c r="X428" s="12" t="str">
        <f>INDEX(AU:AU,W425+1)</f>
        <v/>
      </c>
      <c r="Y428" s="12" t="str">
        <f>INDEX(AV:AV,W425+1)</f>
        <v/>
      </c>
      <c r="Z428" s="12" t="str">
        <f>INDEX(AW:AW,W425+1)</f>
        <v/>
      </c>
      <c r="AA428" s="12">
        <f>INDEX(AX:AX,W425+1)</f>
        <v>0</v>
      </c>
      <c r="BA428" s="31" t="s">
        <v>165</v>
      </c>
    </row>
    <row r="429" spans="1:53" x14ac:dyDescent="0.15">
      <c r="A429" t="str">
        <f>CONCATENATE(C429,D429,E429,F429,G429,H429,I429,J429,K429,L429,M429,N429,O429,P429)</f>
        <v>|種別||サブタイプ||||</v>
      </c>
      <c r="B429" t="s">
        <v>165</v>
      </c>
      <c r="C429" t="s">
        <v>24</v>
      </c>
      <c r="D429" s="1" t="s">
        <v>9</v>
      </c>
      <c r="E429" t="s">
        <v>24</v>
      </c>
      <c r="F429" t="str">
        <f t="shared" si="432"/>
        <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
      </c>
      <c r="O430" t="s">
        <v>24</v>
      </c>
      <c r="Q430" s="4" t="s">
        <v>40</v>
      </c>
      <c r="R430" s="12" t="str">
        <f>INDEX(AZ:AZ,W425+1)</f>
        <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v>
      </c>
      <c r="B432" t="s">
        <v>165</v>
      </c>
      <c r="C432" t="s">
        <v>24</v>
      </c>
      <c r="D432" t="s">
        <v>13</v>
      </c>
      <c r="E432" t="s">
        <v>24</v>
      </c>
      <c r="F432" t="s">
        <v>4</v>
      </c>
      <c r="G432" t="s">
        <v>24</v>
      </c>
      <c r="H432" t="str">
        <f t="shared" ref="H432" si="438">IF(R431=0,"",R431)</f>
        <v/>
      </c>
      <c r="I432" t="s">
        <v>24</v>
      </c>
      <c r="J432" t="s">
        <v>14</v>
      </c>
      <c r="K432" t="s">
        <v>24</v>
      </c>
      <c r="L432" t="s">
        <v>4</v>
      </c>
      <c r="M432" t="s">
        <v>24</v>
      </c>
      <c r="N432" t="str">
        <f t="shared" ref="N432" si="439">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*0/0</v>
      </c>
      <c r="B441" t="s">
        <v>165</v>
      </c>
      <c r="C441" t="str">
        <f t="shared" ref="C441" si="441">"*"&amp;R441&amp;"/"&amp;T441</f>
        <v>*0/0</v>
      </c>
      <c r="Q441" s="6" t="s">
        <v>34</v>
      </c>
      <c r="R441" s="12">
        <f>INDEX(AI:AI,W440+1)</f>
        <v>0</v>
      </c>
      <c r="S441" s="16" t="s">
        <v>35</v>
      </c>
      <c r="T441" s="12">
        <f>INDEX(AJ:AJ,W440+1)</f>
        <v>0</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f>INDEX(AF:AF,W440+1)</f>
        <v>0</v>
      </c>
      <c r="S442" s="18" t="s">
        <v>46</v>
      </c>
      <c r="T442" s="12">
        <f>INDEX(AG:AG,W440+1)</f>
        <v>0</v>
      </c>
      <c r="U442" s="18" t="s">
        <v>36</v>
      </c>
      <c r="V442" s="12">
        <f>INDEX(AH:AH,W440+1)</f>
        <v>0</v>
      </c>
      <c r="W442" s="10"/>
      <c r="X442" s="12">
        <f>INDEX(AO:AO,W440+1)</f>
        <v>0</v>
      </c>
      <c r="Y442" s="5"/>
      <c r="Z442" s="5"/>
      <c r="AA442" s="30"/>
      <c r="BA442" s="31" t="s">
        <v>165</v>
      </c>
    </row>
    <row r="443" spans="1:53" x14ac:dyDescent="0.15">
      <c r="A443" t="str">
        <f>CONCATENATE(C443,D443,E443,F443,G443,H443,I443,J443,K443,L443,M443,N443,O443,P443)</f>
        <v>|色||レアリティ||マナコスト||</v>
      </c>
      <c r="B443" t="s">
        <v>165</v>
      </c>
      <c r="C443" t="s">
        <v>24</v>
      </c>
      <c r="D443" s="1" t="s">
        <v>5</v>
      </c>
      <c r="E443" t="s">
        <v>24</v>
      </c>
      <c r="F443" t="str">
        <f t="shared" ref="F443:F444" si="448">IF(R442=0,"",R442)</f>
        <v/>
      </c>
      <c r="G443" t="s">
        <v>24</v>
      </c>
      <c r="H443" s="1" t="s">
        <v>6</v>
      </c>
      <c r="I443" t="s">
        <v>24</v>
      </c>
      <c r="J443" t="str">
        <f t="shared" ref="J443:J444" si="449">IF(T442=0,"",T442)</f>
        <v/>
      </c>
      <c r="K443" t="s">
        <v>24</v>
      </c>
      <c r="L443" s="1" t="s">
        <v>8</v>
      </c>
      <c r="M443" t="s">
        <v>24</v>
      </c>
      <c r="N443" t="str">
        <f t="shared" ref="N443:N444" si="450">IF(V442=0,"",V442)</f>
        <v/>
      </c>
      <c r="O443" t="s">
        <v>24</v>
      </c>
      <c r="Q443" s="6" t="s">
        <v>37</v>
      </c>
      <c r="R443" s="12">
        <f>INDEX(AK:AK,W440+1)</f>
        <v>0</v>
      </c>
      <c r="S443" s="18" t="s">
        <v>38</v>
      </c>
      <c r="T443" s="12">
        <f>INDEX(AL:AL,W440+1)</f>
        <v>0</v>
      </c>
      <c r="U443" s="12">
        <f>INDEX(AM:AM,W440+1)</f>
        <v>0</v>
      </c>
      <c r="V443" s="12">
        <f>INDEX(AN:AN,W440+1)</f>
        <v>0</v>
      </c>
      <c r="W443" s="10"/>
      <c r="X443" s="12" t="str">
        <f>INDEX(AU:AU,W440+1)</f>
        <v/>
      </c>
      <c r="Y443" s="12" t="str">
        <f>INDEX(AV:AV,W440+1)</f>
        <v/>
      </c>
      <c r="Z443" s="12" t="str">
        <f>INDEX(AW:AW,W440+1)</f>
        <v/>
      </c>
      <c r="AA443" s="12">
        <f>INDEX(AX:AX,W440+1)</f>
        <v>0</v>
      </c>
      <c r="BA443" s="31" t="s">
        <v>165</v>
      </c>
    </row>
    <row r="444" spans="1:53" x14ac:dyDescent="0.15">
      <c r="A444" t="str">
        <f>CONCATENATE(C444,D444,E444,F444,G444,H444,I444,J444,K444,L444,M444,N444,O444,P444)</f>
        <v>|種別||サブタイプ||||</v>
      </c>
      <c r="B444" t="s">
        <v>165</v>
      </c>
      <c r="C444" t="s">
        <v>24</v>
      </c>
      <c r="D444" s="1" t="s">
        <v>9</v>
      </c>
      <c r="E444" t="s">
        <v>24</v>
      </c>
      <c r="F444" t="str">
        <f t="shared" si="448"/>
        <v/>
      </c>
      <c r="G444" t="s">
        <v>24</v>
      </c>
      <c r="H444" s="1" t="s">
        <v>11</v>
      </c>
      <c r="I444" t="s">
        <v>24</v>
      </c>
      <c r="J444" t="str">
        <f t="shared" si="449"/>
        <v/>
      </c>
      <c r="K444" t="s">
        <v>24</v>
      </c>
      <c r="L444" t="str">
        <f t="shared" ref="L444" si="451">IF(U443=0,"",U443)</f>
        <v/>
      </c>
      <c r="M444" t="s">
        <v>24</v>
      </c>
      <c r="N444" t="str">
        <f t="shared" si="450"/>
        <v/>
      </c>
      <c r="O444" t="s">
        <v>24</v>
      </c>
      <c r="Q444" s="6" t="s">
        <v>39</v>
      </c>
      <c r="R444" s="12" t="str">
        <f>INDEX(AY:AY,W440+1)</f>
        <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
      </c>
      <c r="O445" t="s">
        <v>24</v>
      </c>
      <c r="Q445" s="4" t="s">
        <v>40</v>
      </c>
      <c r="R445" s="12" t="str">
        <f>INDEX(AZ:AZ,W440+1)</f>
        <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v>
      </c>
      <c r="B447" t="s">
        <v>165</v>
      </c>
      <c r="C447" t="s">
        <v>24</v>
      </c>
      <c r="D447" t="s">
        <v>13</v>
      </c>
      <c r="E447" t="s">
        <v>24</v>
      </c>
      <c r="F447" t="s">
        <v>4</v>
      </c>
      <c r="G447" t="s">
        <v>24</v>
      </c>
      <c r="H447" t="str">
        <f t="shared" ref="H447" si="454">IF(R446=0,"",R446)</f>
        <v/>
      </c>
      <c r="I447" t="s">
        <v>24</v>
      </c>
      <c r="J447" t="s">
        <v>14</v>
      </c>
      <c r="K447" t="s">
        <v>24</v>
      </c>
      <c r="L447" t="s">
        <v>4</v>
      </c>
      <c r="M447" t="s">
        <v>24</v>
      </c>
      <c r="N447" t="str">
        <f t="shared" ref="N447" si="455">IF(R447=0,"",R447)</f>
        <v/>
      </c>
      <c r="O447" t="s">
        <v>24</v>
      </c>
      <c r="Q447" s="7" t="s">
        <v>43</v>
      </c>
      <c r="R447" s="12">
        <f>INDEX(AR:AR,W440+1)</f>
        <v>0</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57">"*"&amp;R456&amp;"/"&amp;T456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f>INDEX(AF:AF,W455+1)</f>
        <v>0</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|色||レアリティ||マナコスト||</v>
      </c>
      <c r="B458" t="s">
        <v>165</v>
      </c>
      <c r="C458" t="s">
        <v>24</v>
      </c>
      <c r="D458" s="1" t="s">
        <v>5</v>
      </c>
      <c r="E458" t="s">
        <v>24</v>
      </c>
      <c r="F458" t="str">
        <f t="shared" ref="F458:F459" si="464">IF(R457=0,"",R457)</f>
        <v/>
      </c>
      <c r="G458" t="s">
        <v>24</v>
      </c>
      <c r="H458" s="1" t="s">
        <v>6</v>
      </c>
      <c r="I458" t="s">
        <v>24</v>
      </c>
      <c r="J458" t="str">
        <f t="shared" ref="J458:J459" si="465">IF(T457=0,"",T457)</f>
        <v/>
      </c>
      <c r="K458" t="s">
        <v>24</v>
      </c>
      <c r="L458" s="1" t="s">
        <v>8</v>
      </c>
      <c r="M458" t="s">
        <v>24</v>
      </c>
      <c r="N458" t="str">
        <f t="shared" ref="N458:N459" si="466">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4"/>
        <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G2:AG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BE754"/>
  <sheetViews>
    <sheetView tabSelected="1" zoomScale="85" zoomScaleNormal="85" workbookViewId="0">
      <selection activeCell="A4" sqref="A4"/>
    </sheetView>
  </sheetViews>
  <sheetFormatPr defaultRowHeight="13.5" x14ac:dyDescent="0.15"/>
  <cols>
    <col min="1" max="1" width="29.5" customWidth="1"/>
    <col min="2" max="2" width="2.5" hidden="1"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customWidth="1"/>
    <col min="18" max="22" width="9" style="13" customWidth="1"/>
    <col min="24" max="27" width="0" hidden="1" customWidth="1"/>
    <col min="28" max="30" width="9" hidden="1" customWidth="1"/>
    <col min="31" max="31" width="3.5" bestFit="1" customWidth="1"/>
    <col min="32" max="32" width="5.25" bestFit="1" customWidth="1"/>
    <col min="33" max="33" width="3.75" bestFit="1" customWidth="1"/>
    <col min="34" max="34" width="5" bestFit="1" customWidth="1"/>
    <col min="44" max="44" width="4.875" bestFit="1" customWidth="1"/>
    <col min="45" max="46" width="2.75" bestFit="1" customWidth="1"/>
    <col min="47" max="50" width="4.75" customWidth="1"/>
  </cols>
  <sheetData>
    <row r="1" spans="1:57" x14ac:dyDescent="0.15">
      <c r="B1" t="s">
        <v>165</v>
      </c>
      <c r="Q1" t="s">
        <v>2</v>
      </c>
      <c r="R1" s="13" t="s">
        <v>3</v>
      </c>
      <c r="AB1" t="s">
        <v>54</v>
      </c>
      <c r="AC1" t="s">
        <v>364</v>
      </c>
      <c r="AD1" s="10" t="s">
        <v>27</v>
      </c>
      <c r="AE1" s="38"/>
      <c r="AF1" s="21" t="s">
        <v>44</v>
      </c>
      <c r="AG1" s="22" t="s">
        <v>45</v>
      </c>
      <c r="AH1" s="22" t="s">
        <v>47</v>
      </c>
      <c r="AI1" s="22" t="s">
        <v>34</v>
      </c>
      <c r="AJ1" s="22" t="s">
        <v>35</v>
      </c>
      <c r="AK1" s="22" t="s">
        <v>37</v>
      </c>
      <c r="AL1" s="22" t="s">
        <v>48</v>
      </c>
      <c r="AM1" s="22" t="s">
        <v>49</v>
      </c>
      <c r="AN1" s="22" t="s">
        <v>50</v>
      </c>
      <c r="AO1" s="22" t="s">
        <v>161</v>
      </c>
      <c r="AP1" s="22" t="s">
        <v>162</v>
      </c>
      <c r="AQ1" s="22" t="s">
        <v>163</v>
      </c>
      <c r="AR1" s="22" t="s">
        <v>42</v>
      </c>
      <c r="AS1" s="22" t="s">
        <v>52</v>
      </c>
      <c r="AT1" s="22" t="s">
        <v>53</v>
      </c>
      <c r="AU1" s="22" t="s">
        <v>347</v>
      </c>
      <c r="AV1" s="22" t="s">
        <v>348</v>
      </c>
      <c r="AW1" s="22" t="s">
        <v>349</v>
      </c>
      <c r="AX1" s="22" t="s">
        <v>350</v>
      </c>
      <c r="AY1" s="22" t="s">
        <v>164</v>
      </c>
      <c r="AZ1" s="23" t="s">
        <v>40</v>
      </c>
      <c r="BA1" s="31" t="s">
        <v>165</v>
      </c>
    </row>
    <row r="2" spans="1:57" x14ac:dyDescent="0.15">
      <c r="B2" t="s">
        <v>165</v>
      </c>
      <c r="AB2" t="s">
        <v>55</v>
      </c>
      <c r="AC2" t="s">
        <v>367</v>
      </c>
      <c r="AD2" s="10" t="s">
        <v>128</v>
      </c>
      <c r="AE2" s="39">
        <v>1</v>
      </c>
      <c r="AF2" s="24" t="s">
        <v>151</v>
      </c>
      <c r="AG2" s="8" t="s">
        <v>382</v>
      </c>
      <c r="AH2" s="8">
        <v>18</v>
      </c>
      <c r="AI2" s="8" t="s">
        <v>1258</v>
      </c>
      <c r="AJ2" s="8" t="s">
        <v>756</v>
      </c>
      <c r="AK2" s="8" t="s">
        <v>10</v>
      </c>
      <c r="AL2" s="8" t="s">
        <v>778</v>
      </c>
      <c r="AM2" s="8"/>
      <c r="AN2" s="8"/>
      <c r="AO2" s="8" t="s">
        <v>356</v>
      </c>
      <c r="AP2" s="8" t="s">
        <v>1259</v>
      </c>
      <c r="AQ2" s="8" t="s">
        <v>1260</v>
      </c>
      <c r="AR2" s="8"/>
      <c r="AS2" s="8">
        <v>6</v>
      </c>
      <c r="AT2" s="8">
        <v>6</v>
      </c>
      <c r="AU2" s="8" t="str">
        <f>LEFT(AO2,2)</f>
        <v>絆魂</v>
      </c>
      <c r="AV2" s="8" t="str">
        <f>IF(ISERROR(FIND(" ",AO2)),"",MID(AO2,FIND(" ",AO2)+1,2))</f>
        <v/>
      </c>
      <c r="AW2" s="8" t="str">
        <f>IF(LEN(AV2)&gt;1,IF(ISERROR(FIND(" ",AO2,FIND(" ",AO2)+1)),"",MID(AO2,FIND(" ",AO2)+4,2)),"")</f>
        <v/>
      </c>
      <c r="AX2" s="8"/>
      <c r="AY2" s="8" t="str">
        <f>IF(AO2="","",AO2&amp;IF(AP2="","","&amp;br;"&amp;AP2)&amp;IF(AQ2="","","&amp;br;"&amp;AQ2))</f>
        <v>絆魂&amp;br;あなたがライフを得るたび、このクリーチャーは+2/+2の修正を受ける。&amp;br;あなたのターン開始時に、このクリーチャーのパワーが12以上である場合、ターン終了時まで、このクリーチャーは飛行を得る。</v>
      </c>
      <c r="AZ2" s="25" t="str">
        <f>IF(AJ2="","",VLOOKUP(AJ2,BC:BE,3,FALSE))</f>
        <v>Whenever you gain life, this creature gets +2/+2. At the beginning of your turn, if this creature has 12 or more power, this creature gains Flying until end of turn.</v>
      </c>
      <c r="BA2" s="31" t="s">
        <v>165</v>
      </c>
      <c r="BB2">
        <v>1</v>
      </c>
      <c r="BC2" t="s">
        <v>565</v>
      </c>
      <c r="BD2" t="s">
        <v>30</v>
      </c>
      <c r="BE2" t="s">
        <v>384</v>
      </c>
    </row>
    <row r="3" spans="1:57" x14ac:dyDescent="0.15">
      <c r="B3" t="s">
        <v>165</v>
      </c>
      <c r="Q3" s="13" t="s">
        <v>54</v>
      </c>
      <c r="R3" s="13" t="s">
        <v>55</v>
      </c>
      <c r="S3" s="13" t="s">
        <v>56</v>
      </c>
      <c r="T3" s="13" t="s">
        <v>57</v>
      </c>
      <c r="U3" s="13" t="s">
        <v>58</v>
      </c>
      <c r="V3" s="13" t="s">
        <v>59</v>
      </c>
      <c r="W3" s="13"/>
      <c r="AB3" t="s">
        <v>56</v>
      </c>
      <c r="AC3" t="s">
        <v>356</v>
      </c>
      <c r="AD3" s="10" t="s">
        <v>31</v>
      </c>
      <c r="AE3" s="39">
        <v>2</v>
      </c>
      <c r="AF3" s="24" t="s">
        <v>150</v>
      </c>
      <c r="AG3" s="8" t="s">
        <v>382</v>
      </c>
      <c r="AH3" s="8">
        <v>11</v>
      </c>
      <c r="AI3" s="8" t="s">
        <v>1261</v>
      </c>
      <c r="AJ3" s="8" t="s">
        <v>757</v>
      </c>
      <c r="AK3" s="8" t="s">
        <v>10</v>
      </c>
      <c r="AL3" s="8" t="s">
        <v>783</v>
      </c>
      <c r="AM3" s="8" t="s">
        <v>787</v>
      </c>
      <c r="AN3" s="8"/>
      <c r="AO3" s="8" t="s">
        <v>1262</v>
      </c>
      <c r="AP3" s="8" t="s">
        <v>1263</v>
      </c>
      <c r="AQ3" s="8"/>
      <c r="AR3" s="8"/>
      <c r="AS3" s="8">
        <v>4</v>
      </c>
      <c r="AT3" s="8">
        <v>4</v>
      </c>
      <c r="AU3" s="8" t="str">
        <f>LEFT(AO3,2)</f>
        <v>この</v>
      </c>
      <c r="AV3" s="8" t="str">
        <f>IF(ISERROR(FIND(" ",AO3)),"",MID(AO3,FIND(" ",AO3)+1,2))</f>
        <v/>
      </c>
      <c r="AW3" s="8" t="str">
        <f>IF(LEN(AV3)&gt;1,IF(ISERROR(FIND(" ",AO3,FIND(" ",AO3)+1)),"",MID(AO3,FIND(" ",AO3)+4,2)),"")</f>
        <v/>
      </c>
      <c r="AX3" s="8"/>
      <c r="AY3" s="8" t="str">
        <f>IF(AO3="","",AO3&amp;IF(AP3="","","&amp;br;"&amp;AP3)&amp;IF(AQ3="","","&amp;br;"&amp;AQ3))</f>
        <v>このクリーチャーが戦場に出たとき、これはあなたの墓地にある土地1枚につき、+1/+1の修正を受ける。&amp;br;あなたがコントロールするサポートが破壊されるたび、あなたのライブラリーから次の土地を1つ取ってくる。それは5マナを得る。</v>
      </c>
      <c r="AZ3" s="25" t="str">
        <f>IF(AJ3="","",VLOOKUP(AJ3,BC:BE,3,FALSE))</f>
        <v>When this creature enters the battlefield, it gets +1/+1 for each Land in your graveyard.Whenever a support you control is destroyed, fetch the next Land from your library, it gains 5 mana.</v>
      </c>
      <c r="BA3" s="31" t="s">
        <v>165</v>
      </c>
      <c r="BB3">
        <v>2</v>
      </c>
      <c r="BC3" t="s">
        <v>566</v>
      </c>
      <c r="BD3" t="s">
        <v>30</v>
      </c>
      <c r="BE3" t="s">
        <v>863</v>
      </c>
    </row>
    <row r="4" spans="1:57" x14ac:dyDescent="0.15">
      <c r="B4" t="s">
        <v>165</v>
      </c>
      <c r="Q4" t="s">
        <v>61</v>
      </c>
      <c r="R4" s="13" t="s">
        <v>62</v>
      </c>
      <c r="S4" s="13" t="s">
        <v>63</v>
      </c>
      <c r="T4" s="13" t="s">
        <v>64</v>
      </c>
      <c r="AB4" t="s">
        <v>57</v>
      </c>
      <c r="AC4" t="s">
        <v>355</v>
      </c>
      <c r="AD4" s="10" t="s">
        <v>33</v>
      </c>
      <c r="AE4" s="39">
        <v>3</v>
      </c>
      <c r="AF4" s="24" t="s">
        <v>57</v>
      </c>
      <c r="AG4" s="8" t="s">
        <v>382</v>
      </c>
      <c r="AH4" s="8">
        <v>15</v>
      </c>
      <c r="AI4" s="8" t="s">
        <v>1264</v>
      </c>
      <c r="AJ4" s="8" t="s">
        <v>758</v>
      </c>
      <c r="AK4" s="8" t="s">
        <v>10</v>
      </c>
      <c r="AL4" s="8" t="s">
        <v>783</v>
      </c>
      <c r="AM4" s="8" t="s">
        <v>15</v>
      </c>
      <c r="AN4" s="8"/>
      <c r="AO4" s="8" t="s">
        <v>1265</v>
      </c>
      <c r="AP4" s="8" t="s">
        <v>1266</v>
      </c>
      <c r="AQ4" s="8"/>
      <c r="AR4" s="8"/>
      <c r="AS4" s="8">
        <v>5</v>
      </c>
      <c r="AT4" s="8">
        <v>5</v>
      </c>
      <c r="AU4" s="8" t="str">
        <f>LEFT(AO4,2)</f>
        <v>この</v>
      </c>
      <c r="AV4" s="8" t="str">
        <f>IF(ISERROR(FIND(" ",AO4)),"",MID(AO4,FIND(" ",AO4)+1,2))</f>
        <v/>
      </c>
      <c r="AW4" s="8" t="str">
        <f>IF(LEN(AV4)&gt;1,IF(ISERROR(FIND(" ",AO4,FIND(" ",AO4)+1)),"",MID(AO4,FIND(" ",AO4)+4,2)),"")</f>
        <v/>
      </c>
      <c r="AX4" s="8"/>
      <c r="AY4" s="8" t="str">
        <f>IF(AO4="","",AO4&amp;IF(AP4="","","&amp;br;"&amp;AP4)&amp;IF(AQ4="","","&amp;br;"&amp;AQ4))</f>
        <v>このクリーチャーが戦場に出たとき、すべての土地・サポートを破壊する。&amp;br;赤ジェム2個を起動する：すべてのサポートは1シールドを失う。その後ジェムX個を赤に変換する。Xはボード上に出ているサポートの総数に等しい。</v>
      </c>
      <c r="AZ4" s="25" t="str">
        <f>IF(AJ4="","",VLOOKUP(AJ4,BC:BE,3,FALSE))</f>
        <v>When this creature enters the battlefield, destroy all Land supports.Activate 2 Red: All supports loses 1 shield, then convert X gems to red, where X is the number of supports on the board.</v>
      </c>
      <c r="BA4" s="31" t="s">
        <v>165</v>
      </c>
      <c r="BB4">
        <v>3</v>
      </c>
      <c r="BC4" t="s">
        <v>567</v>
      </c>
      <c r="BD4" t="s">
        <v>30</v>
      </c>
      <c r="BE4" t="s">
        <v>386</v>
      </c>
    </row>
    <row r="5" spans="1:57" x14ac:dyDescent="0.15">
      <c r="B5" t="s">
        <v>165</v>
      </c>
      <c r="Q5" s="3"/>
      <c r="R5" s="14"/>
      <c r="S5" s="14"/>
      <c r="T5" s="14"/>
      <c r="U5" s="14"/>
      <c r="V5" s="15"/>
      <c r="W5" s="36">
        <v>1</v>
      </c>
      <c r="X5" s="3"/>
      <c r="Y5" s="34"/>
      <c r="Z5" s="34"/>
      <c r="AA5" s="41"/>
      <c r="AB5" t="s">
        <v>58</v>
      </c>
      <c r="AC5" t="s">
        <v>368</v>
      </c>
      <c r="AD5" s="10" t="s">
        <v>106</v>
      </c>
      <c r="AE5" s="39">
        <v>4</v>
      </c>
      <c r="AF5" s="24" t="s">
        <v>1267</v>
      </c>
      <c r="AG5" s="8" t="s">
        <v>382</v>
      </c>
      <c r="AH5" s="8">
        <v>17</v>
      </c>
      <c r="AI5" s="8" t="s">
        <v>1268</v>
      </c>
      <c r="AJ5" s="8" t="s">
        <v>759</v>
      </c>
      <c r="AK5" s="8" t="s">
        <v>10</v>
      </c>
      <c r="AL5" s="8" t="s">
        <v>145</v>
      </c>
      <c r="AM5" s="8"/>
      <c r="AN5" s="8"/>
      <c r="AO5" s="8" t="s">
        <v>1269</v>
      </c>
      <c r="AP5" s="8" t="s">
        <v>1270</v>
      </c>
      <c r="AQ5" s="8" t="s">
        <v>1271</v>
      </c>
      <c r="AR5" s="8"/>
      <c r="AS5" s="8">
        <v>7</v>
      </c>
      <c r="AT5" s="8">
        <v>7</v>
      </c>
      <c r="AU5" s="8" t="str">
        <f>LEFT(AO5,2)</f>
        <v>この</v>
      </c>
      <c r="AV5" s="8" t="str">
        <f>IF(ISERROR(FIND(" ",AO5)),"",MID(AO5,FIND(" ",AO5)+1,2))</f>
        <v/>
      </c>
      <c r="AW5" s="8" t="str">
        <f>IF(LEN(AV5)&gt;1,IF(ISERROR(FIND(" ",AO5,FIND(" ",AO5)+1)),"",MID(AO5,FIND(" ",AO5)+4,2)),"")</f>
        <v/>
      </c>
      <c r="AX5" s="8"/>
      <c r="AY5" s="8" t="str">
        <f>IF(AO5="","",AO5&amp;IF(AP5="","","&amp;br;"&amp;AP5)&amp;IF(AQ5="","","&amp;br;"&amp;AQ5))</f>
        <v>このクリーチャーがクリーチャーにダメージを与えるたび、これは探検2を行う。&amp;br;黒ジェム1個を起動する：再生3。&amp;br;緑ジェム1個を起動する：6点のライフを得る。</v>
      </c>
      <c r="AZ5" s="25" t="str">
        <f>IF(AJ5="","",VLOOKUP(AJ5,BC:BE,3,FALSE))</f>
        <v>Whenever this creature deals damage to a creature, it Explores 2.Activate 1 Black: Regenerate 3.Activate 1 Green: Gain 6 life.</v>
      </c>
      <c r="BA5" s="31" t="s">
        <v>165</v>
      </c>
      <c r="BB5">
        <v>4</v>
      </c>
      <c r="BC5" t="s">
        <v>568</v>
      </c>
      <c r="BD5" t="s">
        <v>30</v>
      </c>
      <c r="BE5" t="s">
        <v>387</v>
      </c>
    </row>
    <row r="6" spans="1:57" x14ac:dyDescent="0.15">
      <c r="A6" t="str">
        <f>CONCATENATE(C6,D6,E6,F6,G6,H6,I6,J6,K6,L6,M6,N6,O6,P6)</f>
        <v>*ヴィズコーパの血男爵/Blood Baron of Vizkopa</v>
      </c>
      <c r="B6" t="s">
        <v>165</v>
      </c>
      <c r="C6" t="str">
        <f>"*"&amp;R6&amp;"/"&amp;T6</f>
        <v>*ヴィズコーパの血男爵/Blood Baron of Vizkopa</v>
      </c>
      <c r="Q6" s="6" t="s">
        <v>34</v>
      </c>
      <c r="R6" s="12" t="str">
        <f>INDEX(AI:AI,W5+1)</f>
        <v>ヴィズコーパの血男爵</v>
      </c>
      <c r="S6" s="16" t="s">
        <v>35</v>
      </c>
      <c r="T6" s="12" t="str">
        <f>INDEX(AJ:AJ,W5+1)</f>
        <v>Blood Baron of Vizkopa</v>
      </c>
      <c r="U6" s="16"/>
      <c r="V6" s="17"/>
      <c r="W6" s="9"/>
      <c r="X6" s="6"/>
      <c r="Y6" s="5"/>
      <c r="Z6" s="5"/>
      <c r="AA6" s="30"/>
      <c r="AB6" t="s">
        <v>60</v>
      </c>
      <c r="AC6" t="s">
        <v>369</v>
      </c>
      <c r="AD6" s="10" t="s">
        <v>104</v>
      </c>
      <c r="AE6" s="39">
        <v>5</v>
      </c>
      <c r="AF6" s="24" t="s">
        <v>152</v>
      </c>
      <c r="AG6" s="8" t="s">
        <v>382</v>
      </c>
      <c r="AH6" s="8">
        <v>7</v>
      </c>
      <c r="AI6" s="8" t="s">
        <v>1272</v>
      </c>
      <c r="AJ6" s="8" t="s">
        <v>760</v>
      </c>
      <c r="AK6" s="8" t="s">
        <v>19</v>
      </c>
      <c r="AL6" s="8"/>
      <c r="AM6" s="8"/>
      <c r="AN6" s="8"/>
      <c r="AO6" s="8" t="s">
        <v>1273</v>
      </c>
      <c r="AP6" s="8"/>
      <c r="AQ6" s="8"/>
      <c r="AR6" s="8"/>
      <c r="AS6" s="8" t="s">
        <v>25</v>
      </c>
      <c r="AT6" s="8" t="s">
        <v>25</v>
      </c>
      <c r="AU6" s="8" t="str">
        <f>LEFT(AO6,2)</f>
        <v>クリ</v>
      </c>
      <c r="AV6" s="8" t="str">
        <f>IF(ISERROR(FIND(" ",AO6)),"",MID(AO6,FIND(" ",AO6)+1,2))</f>
        <v/>
      </c>
      <c r="AW6" s="8" t="str">
        <f>IF(LEN(AV6)&gt;1,IF(ISERROR(FIND(" ",AO6,FIND(" ",AO6)+1)),"",MID(AO6,FIND(" ",AO6)+4,2)),"")</f>
        <v/>
      </c>
      <c r="AX6" s="8"/>
      <c r="AY6" s="8" t="str">
        <f>IF(AO6="","",AO6&amp;IF(AP6="","","&amp;br;"&amp;AP6)&amp;IF(AQ6="","","&amp;br;"&amp;AQ6))</f>
        <v>クリーチャー最大2体を対象とする。それらの各クリーチャーにそれぞれ2点のダメージを与え、その後そのクリーチャーにそれが強化された回数1回につき2点のダメージを与える。カードを1枚引く。</v>
      </c>
      <c r="AZ6" s="25" t="str">
        <f>IF(AJ6="","",VLOOKUP(AJ6,BC:BE,3,FALSE))</f>
        <v>Choose up to 2 targets. Deals 2 damage to target creature then deals 2 damage to that creature for each time it was reinforced. Draw a card.</v>
      </c>
      <c r="BA6" s="31" t="s">
        <v>165</v>
      </c>
      <c r="BB6">
        <v>5</v>
      </c>
      <c r="BC6" t="s">
        <v>569</v>
      </c>
      <c r="BD6" t="s">
        <v>30</v>
      </c>
      <c r="BE6" t="s">
        <v>388</v>
      </c>
    </row>
    <row r="7" spans="1:57" x14ac:dyDescent="0.15">
      <c r="A7" t="str">
        <f t="shared" ref="A7:A80" si="0">CONCATENATE(C7,D7,E7,F7,G7,H7,I7,J7,K7,L7,M7,N7,O7,P7)</f>
        <v>|LEFT:80|LEFT:100|LEFT:100|LEFT:100|LEFT:100|LEFT:100|c</v>
      </c>
      <c r="B7" t="s">
        <v>165</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白黒</v>
      </c>
      <c r="S7" s="18" t="s">
        <v>46</v>
      </c>
      <c r="T7" s="12" t="str">
        <f>INDEX(AG:AG,W5+1)</f>
        <v>Masterpiece</v>
      </c>
      <c r="U7" s="18" t="s">
        <v>36</v>
      </c>
      <c r="V7" s="12">
        <f>INDEX(AH:AH,W5+1)</f>
        <v>18</v>
      </c>
      <c r="W7" s="10"/>
      <c r="X7" s="12" t="str">
        <f>INDEX(AO:AO,W5+1)</f>
        <v>絆魂</v>
      </c>
      <c r="Y7" s="5"/>
      <c r="Z7" s="5"/>
      <c r="AA7" s="30"/>
      <c r="AB7" t="s">
        <v>146</v>
      </c>
      <c r="AC7" t="s">
        <v>363</v>
      </c>
      <c r="AD7" s="10" t="s">
        <v>89</v>
      </c>
      <c r="AE7" s="39">
        <v>6</v>
      </c>
      <c r="AF7" s="24" t="s">
        <v>54</v>
      </c>
      <c r="AG7" s="8" t="s">
        <v>382</v>
      </c>
      <c r="AH7" s="8">
        <v>4</v>
      </c>
      <c r="AI7" s="8" t="s">
        <v>1274</v>
      </c>
      <c r="AJ7" s="8" t="s">
        <v>761</v>
      </c>
      <c r="AK7" s="8" t="s">
        <v>19</v>
      </c>
      <c r="AL7" s="8"/>
      <c r="AM7" s="8"/>
      <c r="AN7" s="8"/>
      <c r="AO7" s="8" t="s">
        <v>1275</v>
      </c>
      <c r="AP7" s="8"/>
      <c r="AQ7" s="8"/>
      <c r="AR7" s="8"/>
      <c r="AS7" s="8" t="s">
        <v>25</v>
      </c>
      <c r="AT7" s="8" t="s">
        <v>25</v>
      </c>
      <c r="AU7" s="8" t="str">
        <f>LEFT(AO7,2)</f>
        <v>クリ</v>
      </c>
      <c r="AV7" s="8" t="str">
        <f>IF(ISERROR(FIND(" ",AO7)),"",MID(AO7,FIND(" ",AO7)+1,2))</f>
        <v/>
      </c>
      <c r="AW7" s="8" t="str">
        <f>IF(LEN(AV7)&gt;1,IF(ISERROR(FIND(" ",AO7,FIND(" ",AO7)+1)),"",MID(AO7,FIND(" ",AO7)+4,2)),"")</f>
        <v/>
      </c>
      <c r="AX7" s="8"/>
      <c r="AY7" s="8" t="str">
        <f>IF(AO7="","",AO7&amp;IF(AP7="","","&amp;br;"&amp;AP7)&amp;IF(AQ7="","","&amp;br;"&amp;AQ7))</f>
        <v>クリーチャー1体を対象とし、それを追放する。それのコントローラーはクリーチャーのパワーに等しい点数のライフを得る。</v>
      </c>
      <c r="AZ7" s="25" t="str">
        <f>IF(AJ7="","",VLOOKUP(AJ7,BC:BE,3,FALSE))</f>
        <v>Exile target creature. It’s controller gains life equal to that creature’s power.</v>
      </c>
      <c r="BA7" s="31" t="s">
        <v>165</v>
      </c>
      <c r="BB7">
        <v>6</v>
      </c>
      <c r="BC7" t="s">
        <v>570</v>
      </c>
      <c r="BD7" t="s">
        <v>30</v>
      </c>
      <c r="BE7" t="s">
        <v>389</v>
      </c>
    </row>
    <row r="8" spans="1:57" x14ac:dyDescent="0.15">
      <c r="A8" t="str">
        <f t="shared" si="0"/>
        <v>|色|白黒|レアリティ|Masterpiece|マナコスト|18|</v>
      </c>
      <c r="B8" t="s">
        <v>165</v>
      </c>
      <c r="C8" t="s">
        <v>24</v>
      </c>
      <c r="D8" s="1" t="s">
        <v>5</v>
      </c>
      <c r="E8" t="s">
        <v>24</v>
      </c>
      <c r="F8" t="str">
        <f>IF(R7=0,"",R7)</f>
        <v>白黒</v>
      </c>
      <c r="G8" t="s">
        <v>24</v>
      </c>
      <c r="H8" s="1" t="s">
        <v>6</v>
      </c>
      <c r="I8" t="s">
        <v>24</v>
      </c>
      <c r="J8" t="str">
        <f>IF(T7=0,"",T7)</f>
        <v>Masterpiece</v>
      </c>
      <c r="K8" t="s">
        <v>24</v>
      </c>
      <c r="L8" s="1" t="s">
        <v>8</v>
      </c>
      <c r="M8" t="s">
        <v>24</v>
      </c>
      <c r="N8">
        <f>IF(V7=0,"",V7)</f>
        <v>18</v>
      </c>
      <c r="O8" t="s">
        <v>24</v>
      </c>
      <c r="Q8" s="6" t="s">
        <v>37</v>
      </c>
      <c r="R8" s="12" t="str">
        <f>INDEX(AK:AK,W5+1)</f>
        <v>クリーチャー</v>
      </c>
      <c r="S8" s="18" t="s">
        <v>38</v>
      </c>
      <c r="T8" s="12" t="str">
        <f>INDEX(AL:AL,W5+1)</f>
        <v>吸血鬼</v>
      </c>
      <c r="U8" s="12">
        <f>INDEX(AM:AM,W5+1)</f>
        <v>0</v>
      </c>
      <c r="V8" s="12">
        <f>INDEX(AN:AN,W5+1)</f>
        <v>0</v>
      </c>
      <c r="W8" s="10"/>
      <c r="X8" s="12" t="str">
        <f>INDEX(AU:AU,W5+1)</f>
        <v>絆魂</v>
      </c>
      <c r="Y8" s="12" t="str">
        <f>INDEX(AV:AV,W5+1)</f>
        <v/>
      </c>
      <c r="Z8" s="12" t="str">
        <f>INDEX(AW:AW,W5+1)</f>
        <v/>
      </c>
      <c r="AA8" s="12">
        <f>INDEX(AX:AX,W5+1)</f>
        <v>0</v>
      </c>
      <c r="AB8" t="s">
        <v>147</v>
      </c>
      <c r="AC8" t="s">
        <v>357</v>
      </c>
      <c r="AD8" s="10" t="s">
        <v>343</v>
      </c>
      <c r="AE8" s="39">
        <v>7</v>
      </c>
      <c r="AF8" s="24" t="s">
        <v>1186</v>
      </c>
      <c r="AG8" s="8" t="s">
        <v>382</v>
      </c>
      <c r="AH8" s="8">
        <v>7</v>
      </c>
      <c r="AI8" s="8" t="s">
        <v>1276</v>
      </c>
      <c r="AJ8" s="8" t="s">
        <v>762</v>
      </c>
      <c r="AK8" s="8" t="s">
        <v>20</v>
      </c>
      <c r="AL8" s="8"/>
      <c r="AM8" s="8"/>
      <c r="AN8" s="8"/>
      <c r="AO8" s="8" t="s">
        <v>1277</v>
      </c>
      <c r="AP8" s="8"/>
      <c r="AQ8" s="8"/>
      <c r="AR8" s="8">
        <v>1</v>
      </c>
      <c r="AS8" s="8" t="s">
        <v>25</v>
      </c>
      <c r="AT8" s="8" t="s">
        <v>25</v>
      </c>
      <c r="AU8" s="8" t="str">
        <f>LEFT(AO8,2)</f>
        <v>あな</v>
      </c>
      <c r="AV8" s="8" t="str">
        <f>IF(ISERROR(FIND(" ",AO8)),"",MID(AO8,FIND(" ",AO8)+1,2))</f>
        <v/>
      </c>
      <c r="AW8" s="8" t="str">
        <f>IF(LEN(AV8)&gt;1,IF(ISERROR(FIND(" ",AO8,FIND(" ",AO8)+1)),"",MID(AO8,FIND(" ",AO8)+4,2)),"")</f>
        <v/>
      </c>
      <c r="AX8" s="8"/>
      <c r="AY8" s="8" t="str">
        <f>IF(AO8="","",AO8&amp;IF(AP8="","","&amp;br;"&amp;AP8)&amp;IF(AQ8="","","&amp;br;"&amp;AQ8))</f>
        <v>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v>
      </c>
      <c r="AZ8" s="25" t="str">
        <f>IF(AJ8="","",VLOOKUP(AJ8,BC:BE,3,FALSE))</f>
        <v>At the beginning of your turn, this support gains 1 shield. At the end of your turn, the first creature in your hand gains mana equal to this support shield. Destroy this support when you cast a creature.</v>
      </c>
      <c r="BA8" s="31" t="s">
        <v>165</v>
      </c>
      <c r="BB8">
        <v>7</v>
      </c>
      <c r="BC8" t="s">
        <v>571</v>
      </c>
      <c r="BD8" t="s">
        <v>30</v>
      </c>
      <c r="BE8" t="s">
        <v>864</v>
      </c>
    </row>
    <row r="9" spans="1:57" x14ac:dyDescent="0.15">
      <c r="A9" t="str">
        <f t="shared" si="0"/>
        <v>|種別|クリーチャー|サブタイプ|吸血鬼|||</v>
      </c>
      <c r="B9" t="s">
        <v>165</v>
      </c>
      <c r="C9" t="s">
        <v>24</v>
      </c>
      <c r="D9" s="1" t="s">
        <v>9</v>
      </c>
      <c r="E9" t="s">
        <v>24</v>
      </c>
      <c r="F9" t="str">
        <f>IF(R8=0,"",R8)</f>
        <v>クリーチャー</v>
      </c>
      <c r="G9" t="s">
        <v>24</v>
      </c>
      <c r="H9" s="1" t="s">
        <v>11</v>
      </c>
      <c r="I9" t="s">
        <v>24</v>
      </c>
      <c r="J9" t="str">
        <f>IF(T8=0,"",T8)</f>
        <v>吸血鬼</v>
      </c>
      <c r="K9" t="s">
        <v>24</v>
      </c>
      <c r="L9" t="str">
        <f>IF(U8=0,"",U8)</f>
        <v/>
      </c>
      <c r="M9" t="s">
        <v>24</v>
      </c>
      <c r="N9" t="str">
        <f>IF(V8=0,"",V8)</f>
        <v/>
      </c>
      <c r="O9" t="s">
        <v>24</v>
      </c>
      <c r="Q9" s="6" t="s">
        <v>39</v>
      </c>
      <c r="R9" s="12" t="str">
        <f>INDEX(AY:AY,W5+1)</f>
        <v>絆魂&amp;br;あなたがライフを得るたび、このクリーチャーは+2/+2の修正を受ける。&amp;br;あなたのターン開始時に、このクリーチャーのパワーが12以上である場合、ターン終了時まで、このクリーチャーは飛行を得る。</v>
      </c>
      <c r="S9" s="16"/>
      <c r="T9" s="16"/>
      <c r="U9" s="16"/>
      <c r="V9" s="17"/>
      <c r="W9" s="10"/>
      <c r="X9" s="36" t="s">
        <v>345</v>
      </c>
      <c r="Y9" s="36"/>
      <c r="Z9" s="36"/>
      <c r="AA9" s="25" t="s">
        <v>345</v>
      </c>
      <c r="AB9" t="s">
        <v>148</v>
      </c>
      <c r="AC9" t="s">
        <v>358</v>
      </c>
      <c r="AD9" s="10" t="s">
        <v>81</v>
      </c>
      <c r="AE9" s="39">
        <v>8</v>
      </c>
      <c r="AF9" s="24" t="s">
        <v>58</v>
      </c>
      <c r="AG9" s="8" t="s">
        <v>382</v>
      </c>
      <c r="AH9" s="8">
        <v>13</v>
      </c>
      <c r="AI9" s="8" t="s">
        <v>1278</v>
      </c>
      <c r="AJ9" s="8" t="s">
        <v>763</v>
      </c>
      <c r="AK9" s="8" t="s">
        <v>20</v>
      </c>
      <c r="AL9" s="8"/>
      <c r="AM9" s="8"/>
      <c r="AN9" s="8"/>
      <c r="AO9" s="8" t="s">
        <v>1279</v>
      </c>
      <c r="AP9" s="8"/>
      <c r="AQ9" s="8"/>
      <c r="AR9" s="8">
        <v>6</v>
      </c>
      <c r="AS9" s="8" t="s">
        <v>25</v>
      </c>
      <c r="AT9" s="8" t="s">
        <v>25</v>
      </c>
      <c r="AU9" s="8" t="str">
        <f>LEFT(AO9,2)</f>
        <v>あな</v>
      </c>
      <c r="AV9" s="8" t="str">
        <f>IF(ISERROR(FIND(" ",AO9)),"",MID(AO9,FIND(" ",AO9)+1,2))</f>
        <v/>
      </c>
      <c r="AW9" s="8" t="str">
        <f>IF(LEN(AV9)&gt;1,IF(ISERROR(FIND(" ",AO9,FIND(" ",AO9)+1)),"",MID(AO9,FIND(" ",AO9)+4,2)),"")</f>
        <v/>
      </c>
      <c r="AX9" s="8"/>
      <c r="AY9" s="8" t="str">
        <f>IF(AO9="","",AO9&amp;IF(AP9="","","&amp;br;"&amp;AP9)&amp;IF(AQ9="","","&amp;br;"&amp;AQ9))</f>
        <v>あなたがコントロールするクリーチャー1体が戦闘ダメージを与えるたび、そのクリーチャーは+1/+1の修正を受け、このサポートは1シールドを失う。</v>
      </c>
      <c r="AZ9" s="25" t="str">
        <f>IF(AJ9="","",VLOOKUP(AJ9,BC:BE,3,FALSE))</f>
        <v>Whenever a creature you control deals combat damage, that creature gets +1/+1 and this support loses 1 shield.</v>
      </c>
      <c r="BA9" s="31" t="s">
        <v>165</v>
      </c>
      <c r="BB9">
        <v>8</v>
      </c>
      <c r="BC9" t="s">
        <v>572</v>
      </c>
      <c r="BD9" t="s">
        <v>30</v>
      </c>
      <c r="BE9" t="s">
        <v>391</v>
      </c>
    </row>
    <row r="10" spans="1:57" x14ac:dyDescent="0.15">
      <c r="A10" t="str">
        <f t="shared" si="0"/>
        <v>|テキスト|&gt;|&gt;|&gt;|&gt;|絆魂&amp;br;あなたがライフを得るたび、このクリーチャーは+2/+2の修正を受ける。&amp;br;あなたのターン開始時に、このクリーチャーのパワーが12以上である場合、ターン終了時まで、このクリーチャーは飛行を得る。|</v>
      </c>
      <c r="B10" t="s">
        <v>165</v>
      </c>
      <c r="C10" t="s">
        <v>24</v>
      </c>
      <c r="D10" s="1" t="s">
        <v>12</v>
      </c>
      <c r="E10" t="s">
        <v>24</v>
      </c>
      <c r="F10" s="1" t="s">
        <v>4</v>
      </c>
      <c r="G10" t="s">
        <v>24</v>
      </c>
      <c r="H10" s="1" t="s">
        <v>4</v>
      </c>
      <c r="I10" t="s">
        <v>24</v>
      </c>
      <c r="J10" s="1" t="s">
        <v>4</v>
      </c>
      <c r="K10" t="s">
        <v>24</v>
      </c>
      <c r="L10" s="1" t="s">
        <v>4</v>
      </c>
      <c r="M10" t="s">
        <v>24</v>
      </c>
      <c r="N10" t="str">
        <f>IF(R9=0,"",R9)</f>
        <v>絆魂&amp;br;あなたがライフを得るたび、このクリーチャーは+2/+2の修正を受ける。&amp;br;あなたのターン開始時に、このクリーチャーのパワーが12以上である場合、ターン終了時まで、このクリーチャーは飛行を得る。</v>
      </c>
      <c r="O10" t="s">
        <v>24</v>
      </c>
      <c r="Q10" s="4" t="s">
        <v>40</v>
      </c>
      <c r="R10" s="12" t="str">
        <f>INDEX(AZ:AZ,W5+1)</f>
        <v>Whenever you gain life, this creature gets +2/+2. At the beginning of your turn, if this creature has 12 or more power, this creature gains Flying until end of turn.</v>
      </c>
      <c r="S10" s="6" t="s">
        <v>342</v>
      </c>
      <c r="T10" s="12" t="str">
        <f>IF(X10="","",X10&amp;IF(Y10="",""," "&amp;Y10)&amp;IF(Z10="",""," "&amp;Z10)&amp;IF(AA10="",""," "&amp;AA10))</f>
        <v xml:space="preserve">Lifelink  </v>
      </c>
      <c r="U10" s="16"/>
      <c r="V10" s="17"/>
      <c r="W10" s="10" t="s">
        <v>342</v>
      </c>
      <c r="X10" s="6" t="str">
        <f>IF(ISERROR(IF(LEN(X9)&gt;1,X9,VLOOKUP(X8,$AC:$AD,2,FALSE))),"",IF(LEN(X9)&gt;1,X9,VLOOKUP(X8,$AC:$AD,2,FALSE)))</f>
        <v>Lifelink</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
        <v>55</v>
      </c>
      <c r="AG10" s="8" t="s">
        <v>382</v>
      </c>
      <c r="AH10" s="8">
        <v>14</v>
      </c>
      <c r="AI10" s="8" t="s">
        <v>1280</v>
      </c>
      <c r="AJ10" s="8" t="s">
        <v>764</v>
      </c>
      <c r="AK10" s="8" t="s">
        <v>20</v>
      </c>
      <c r="AL10" s="8"/>
      <c r="AM10" s="8"/>
      <c r="AN10" s="8"/>
      <c r="AO10" s="8" t="s">
        <v>1281</v>
      </c>
      <c r="AP10" s="8"/>
      <c r="AQ10" s="8"/>
      <c r="AR10" s="8">
        <v>2</v>
      </c>
      <c r="AS10" s="8" t="s">
        <v>25</v>
      </c>
      <c r="AT10" s="8" t="s">
        <v>25</v>
      </c>
      <c r="AU10" s="8" t="str">
        <f>LEFT(AO10,2)</f>
        <v>対戦</v>
      </c>
      <c r="AV10" s="8" t="str">
        <f>IF(ISERROR(FIND(" ",AO10)),"",MID(AO10,FIND(" ",AO10)+1,2))</f>
        <v/>
      </c>
      <c r="AW10" s="8" t="str">
        <f>IF(LEN(AV10)&gt;1,IF(ISERROR(FIND(" ",AO10,FIND(" ",AO10)+1)),"",MID(AO10,FIND(" ",AO10)+4,2)),"")</f>
        <v/>
      </c>
      <c r="AX10" s="8"/>
      <c r="AY10" s="8" t="str">
        <f>IF(AO10="","",AO10&amp;IF(AP10="","","&amp;br;"&amp;AP10)&amp;IF(AQ10="","","&amp;br;"&amp;AQ10))</f>
        <v>対戦相手のターン終了時に、対戦相手の手札のすべてのカードから、直前のターンにあなたがプレイしたカード1枚につき2マナを吸収し、このサポートは1シールドを失う。</v>
      </c>
      <c r="AZ10" s="25" t="str">
        <f>IF(AJ10="","",VLOOKUP(AJ10,BC:BE,3,FALSE))</f>
        <v>At the end of your opponent’s turn, drain 2 mana from all the cards in your opponent’s hand for each card you played last turn and this support loses 1 shield.</v>
      </c>
      <c r="BA10" s="31" t="s">
        <v>165</v>
      </c>
      <c r="BB10">
        <v>9</v>
      </c>
      <c r="BC10" t="s">
        <v>573</v>
      </c>
      <c r="BD10" t="s">
        <v>30</v>
      </c>
      <c r="BE10" t="s">
        <v>392</v>
      </c>
    </row>
    <row r="11" spans="1:57" x14ac:dyDescent="0.15">
      <c r="A11" t="str">
        <f t="shared" si="0"/>
        <v>|英テキスト|&gt;|&gt;|&gt;|&gt;|Lifelink  &amp;br;Whenever you gain life, this creature gets +2/+2. At the beginning of your turn, if this creature has 12 or more power, this creature gains Flying until end of turn.|</v>
      </c>
      <c r="B11" t="s">
        <v>165</v>
      </c>
      <c r="C11" t="s">
        <v>24</v>
      </c>
      <c r="D11" s="1" t="s">
        <v>26</v>
      </c>
      <c r="E11" t="s">
        <v>24</v>
      </c>
      <c r="F11" s="1" t="s">
        <v>4</v>
      </c>
      <c r="G11" t="s">
        <v>24</v>
      </c>
      <c r="H11" s="1" t="s">
        <v>4</v>
      </c>
      <c r="I11" t="s">
        <v>24</v>
      </c>
      <c r="J11" s="1" t="s">
        <v>4</v>
      </c>
      <c r="K11" t="s">
        <v>24</v>
      </c>
      <c r="L11" s="1" t="s">
        <v>4</v>
      </c>
      <c r="M11" t="s">
        <v>24</v>
      </c>
      <c r="N11" t="str">
        <f>IF(T10="","",T10&amp;"&amp;br;")&amp;IF(R10=0,"",R10)</f>
        <v>Lifelink  &amp;br;Whenever you gain life, this creature gets +2/+2. At the beginning of your turn, if this creature has 12 or more power, this creature gains Flying until end of turn.</v>
      </c>
      <c r="O11" t="s">
        <v>24</v>
      </c>
      <c r="Q11" s="6" t="s">
        <v>41</v>
      </c>
      <c r="R11" s="12" t="str">
        <f>IF(INDEX(AS:AS,W5+1)="",0,INDEX(AS:AS,W5+1)&amp;"/"&amp;INDEX(AT:AT,W5+1))</f>
        <v>6/6</v>
      </c>
      <c r="S11" s="16"/>
      <c r="T11" s="16"/>
      <c r="U11" s="16"/>
      <c r="V11" s="17"/>
      <c r="W11" s="10"/>
      <c r="X11" s="6"/>
      <c r="Y11" s="5"/>
      <c r="Z11" s="5"/>
      <c r="AA11" s="30"/>
      <c r="AB11" t="s">
        <v>150</v>
      </c>
      <c r="AC11" t="s">
        <v>365</v>
      </c>
      <c r="AD11" s="10" t="s">
        <v>95</v>
      </c>
      <c r="AE11" s="39">
        <v>10</v>
      </c>
      <c r="AF11" s="24" t="s">
        <v>56</v>
      </c>
      <c r="AG11" s="8" t="s">
        <v>382</v>
      </c>
      <c r="AH11" s="8">
        <v>15</v>
      </c>
      <c r="AI11" s="8" t="s">
        <v>1282</v>
      </c>
      <c r="AJ11" s="8" t="s">
        <v>765</v>
      </c>
      <c r="AK11" s="8" t="s">
        <v>20</v>
      </c>
      <c r="AL11" s="8"/>
      <c r="AM11" s="8"/>
      <c r="AN11" s="8"/>
      <c r="AO11" s="8" t="s">
        <v>1283</v>
      </c>
      <c r="AP11" s="8"/>
      <c r="AQ11" s="8"/>
      <c r="AR11" s="8">
        <v>6</v>
      </c>
      <c r="AS11" s="8" t="s">
        <v>25</v>
      </c>
      <c r="AT11" s="8" t="s">
        <v>25</v>
      </c>
      <c r="AU11" s="8" t="str">
        <f>LEFT(AO11,2)</f>
        <v>あな</v>
      </c>
      <c r="AV11" s="8" t="str">
        <f>IF(ISERROR(FIND(" ",AO11)),"",MID(AO11,FIND(" ",AO11)+1,2))</f>
        <v/>
      </c>
      <c r="AW11" s="8" t="str">
        <f>IF(LEN(AV11)&gt;1,IF(ISERROR(FIND(" ",AO11,FIND(" ",AO11)+1)),"",MID(AO11,FIND(" ",AO11)+4,2)),"")</f>
        <v/>
      </c>
      <c r="AX11" s="8"/>
      <c r="AY11" s="8" t="str">
        <f>IF(AO11="","",AO11&amp;IF(AP11="","","&amp;br;"&amp;AP11)&amp;IF(AQ11="","","&amp;br;"&amp;AQ11))</f>
        <v>あなたがライフを得るたび、対戦相手はその点数に等しい点数のライフを失い、このサポートは1シールドを失う。</v>
      </c>
      <c r="AZ11" s="25" t="str">
        <f>IF(AJ11="","",VLOOKUP(AJ11,BC:BE,3,FALSE))</f>
        <v>Whenever you gain life, your opponent loses life equal to that amount and this support loses 1 shield.</v>
      </c>
      <c r="BA11" s="31" t="s">
        <v>165</v>
      </c>
      <c r="BB11">
        <v>10</v>
      </c>
      <c r="BC11" t="s">
        <v>574</v>
      </c>
      <c r="BD11" t="s">
        <v>30</v>
      </c>
      <c r="BE11" t="s">
        <v>393</v>
      </c>
    </row>
    <row r="12" spans="1:57" x14ac:dyDescent="0.15">
      <c r="A12" t="str">
        <f t="shared" si="0"/>
        <v>|PT|&gt;|6/6|シールド数|&gt;||</v>
      </c>
      <c r="B12" t="s">
        <v>165</v>
      </c>
      <c r="C12" t="s">
        <v>24</v>
      </c>
      <c r="D12" t="s">
        <v>13</v>
      </c>
      <c r="E12" t="s">
        <v>24</v>
      </c>
      <c r="F12" t="s">
        <v>4</v>
      </c>
      <c r="G12" t="s">
        <v>24</v>
      </c>
      <c r="H12" t="str">
        <f>IF(R11=0,"",R11)</f>
        <v>6/6</v>
      </c>
      <c r="I12" t="s">
        <v>24</v>
      </c>
      <c r="J12" t="s">
        <v>14</v>
      </c>
      <c r="K12" t="s">
        <v>24</v>
      </c>
      <c r="L12" t="s">
        <v>4</v>
      </c>
      <c r="M12" t="s">
        <v>24</v>
      </c>
      <c r="N12" t="str">
        <f>IF(R12=0,"",R12)</f>
        <v/>
      </c>
      <c r="O12" t="s">
        <v>24</v>
      </c>
      <c r="Q12" s="7" t="s">
        <v>43</v>
      </c>
      <c r="R12" s="12">
        <f>INDEX(AR:AR,W5+1)</f>
        <v>0</v>
      </c>
      <c r="S12" s="19"/>
      <c r="T12" s="19"/>
      <c r="U12" s="19"/>
      <c r="V12" s="20"/>
      <c r="W12" s="11"/>
      <c r="X12" s="37"/>
      <c r="Y12" s="35"/>
      <c r="Z12" s="35"/>
      <c r="AA12" s="42"/>
      <c r="AB12" t="s">
        <v>151</v>
      </c>
      <c r="AC12" t="s">
        <v>353</v>
      </c>
      <c r="AD12" s="10" t="s">
        <v>29</v>
      </c>
      <c r="AE12" s="39">
        <v>11</v>
      </c>
      <c r="AF12" s="24"/>
      <c r="AG12" s="8"/>
      <c r="AH12" s="8"/>
      <c r="AI12" s="8"/>
      <c r="AJ12" s="8"/>
      <c r="AK12" s="8"/>
      <c r="AL12" s="8"/>
      <c r="AM12" s="8"/>
      <c r="AN12" s="8"/>
      <c r="AO12" s="8"/>
      <c r="AP12" s="8"/>
      <c r="AQ12" s="8"/>
      <c r="AR12" s="8"/>
      <c r="AS12" s="8"/>
      <c r="AT12" s="8"/>
      <c r="AU12" s="8" t="str">
        <f>LEFT(AO12,2)</f>
        <v/>
      </c>
      <c r="AV12" s="8" t="str">
        <f>IF(ISERROR(FIND(" ",AO12)),"",MID(AO12,FIND(" ",AO12)+1,2))</f>
        <v/>
      </c>
      <c r="AW12" s="8" t="str">
        <f>IF(LEN(AV12)&gt;1,IF(ISERROR(FIND(" ",AO12,FIND(" ",AO12)+1)),"",MID(AO12,FIND(" ",AO12)+4,2)),"")</f>
        <v/>
      </c>
      <c r="AX12" s="8"/>
      <c r="AY12" s="8" t="str">
        <f>IF(AO12="","",AO12&amp;IF(AP12="","","&amp;br;"&amp;AP12)&amp;IF(AQ12="","","&amp;br;"&amp;AQ12))</f>
        <v/>
      </c>
      <c r="AZ12" s="25" t="str">
        <f>IF(AJ12="","",VLOOKUP(AJ12,BC:BE,3,FALSE))</f>
        <v/>
      </c>
      <c r="BA12" s="31" t="s">
        <v>165</v>
      </c>
      <c r="BB12">
        <v>11</v>
      </c>
      <c r="BC12" t="s">
        <v>575</v>
      </c>
      <c r="BD12" t="s">
        <v>30</v>
      </c>
      <c r="BE12" t="s">
        <v>394</v>
      </c>
    </row>
    <row r="13" spans="1:57" x14ac:dyDescent="0.15">
      <c r="A13" t="str">
        <f t="shared" si="0"/>
        <v>&amp;br;&amp;br;</v>
      </c>
      <c r="B13" t="s">
        <v>165</v>
      </c>
      <c r="C13" t="s">
        <v>158</v>
      </c>
      <c r="R13"/>
      <c r="S13"/>
      <c r="T13"/>
      <c r="U13"/>
      <c r="V13"/>
      <c r="AB13" t="s">
        <v>152</v>
      </c>
      <c r="AC13" t="s">
        <v>354</v>
      </c>
      <c r="AD13" s="10" t="s">
        <v>71</v>
      </c>
      <c r="AE13" s="39">
        <v>12</v>
      </c>
      <c r="AF13" s="24"/>
      <c r="AG13" s="8"/>
      <c r="AH13" s="8"/>
      <c r="AI13" s="8"/>
      <c r="AJ13" s="8"/>
      <c r="AK13" s="8"/>
      <c r="AL13" s="8"/>
      <c r="AM13" s="8"/>
      <c r="AN13" s="8"/>
      <c r="AO13" s="8"/>
      <c r="AP13" s="8"/>
      <c r="AQ13" s="8"/>
      <c r="AR13" s="8"/>
      <c r="AS13" s="8"/>
      <c r="AT13" s="8"/>
      <c r="AU13" s="8" t="str">
        <f>LEFT(AO13,2)</f>
        <v/>
      </c>
      <c r="AV13" s="8" t="str">
        <f>IF(ISERROR(FIND(" ",AO13)),"",MID(AO13,FIND(" ",AO13)+1,2))</f>
        <v/>
      </c>
      <c r="AW13" s="8" t="str">
        <f>IF(LEN(AV13)&gt;1,IF(ISERROR(FIND(" ",AO13,FIND(" ",AO13)+1)),"",MID(AO13,FIND(" ",AO13)+4,2)),"")</f>
        <v/>
      </c>
      <c r="AX13" s="8"/>
      <c r="AY13" s="8" t="str">
        <f>IF(AO13="","",AO13&amp;IF(AP13="","","&amp;br;"&amp;AP13)&amp;IF(AQ13="","","&amp;br;"&amp;AQ13))</f>
        <v/>
      </c>
      <c r="AZ13" s="25" t="str">
        <f>IF(AJ13="","",VLOOKUP(AJ13,BC:BE,3,FALSE))</f>
        <v/>
      </c>
      <c r="BA13" s="31" t="s">
        <v>165</v>
      </c>
      <c r="BB13">
        <v>12</v>
      </c>
      <c r="BC13" t="s">
        <v>576</v>
      </c>
      <c r="BD13" t="s">
        <v>30</v>
      </c>
      <c r="BE13" t="s">
        <v>395</v>
      </c>
    </row>
    <row r="14" spans="1:57" x14ac:dyDescent="0.15">
      <c r="A14" t="str">
        <f t="shared" si="0"/>
        <v>*情報</v>
      </c>
      <c r="B14" t="s">
        <v>165</v>
      </c>
      <c r="C14" t="s">
        <v>865</v>
      </c>
      <c r="R14"/>
      <c r="S14"/>
      <c r="T14"/>
      <c r="U14"/>
      <c r="V14"/>
      <c r="AB14" t="s">
        <v>153</v>
      </c>
      <c r="AC14" t="s">
        <v>360</v>
      </c>
      <c r="AD14" s="10" t="s">
        <v>85</v>
      </c>
      <c r="AE14" s="39">
        <v>13</v>
      </c>
      <c r="AF14" s="24"/>
      <c r="AG14" s="8"/>
      <c r="AH14" s="8"/>
      <c r="AI14" s="8"/>
      <c r="AJ14" s="8"/>
      <c r="AK14" s="8"/>
      <c r="AL14" s="8"/>
      <c r="AM14" s="8"/>
      <c r="AN14" s="8"/>
      <c r="AO14" s="8"/>
      <c r="AP14" s="8"/>
      <c r="AQ14" s="8"/>
      <c r="AR14" s="8"/>
      <c r="AS14" s="8"/>
      <c r="AT14" s="8"/>
      <c r="AU14" s="8" t="str">
        <f>LEFT(AO14,2)</f>
        <v/>
      </c>
      <c r="AV14" s="8" t="str">
        <f>IF(ISERROR(FIND(" ",AO14)),"",MID(AO14,FIND(" ",AO14)+1,2))</f>
        <v/>
      </c>
      <c r="AW14" s="8" t="str">
        <f>IF(LEN(AV14)&gt;1,IF(ISERROR(FIND(" ",AO14,FIND(" ",AO14)+1)),"",MID(AO14,FIND(" ",AO14)+4,2)),"")</f>
        <v/>
      </c>
      <c r="AX14" s="8"/>
      <c r="AY14" s="8" t="str">
        <f>IF(AO14="","",AO14&amp;IF(AP14="","","&amp;br;"&amp;AP14)&amp;IF(AQ14="","","&amp;br;"&amp;AQ14))</f>
        <v/>
      </c>
      <c r="AZ14" s="25" t="str">
        <f>IF(AJ14="","",VLOOKUP(AJ14,BC:BE,3,FALSE))</f>
        <v/>
      </c>
      <c r="BA14" s="31" t="s">
        <v>165</v>
      </c>
      <c r="BB14">
        <v>13</v>
      </c>
      <c r="BC14" t="s">
        <v>577</v>
      </c>
      <c r="BD14" t="s">
        <v>30</v>
      </c>
      <c r="BE14" t="s">
        <v>855</v>
      </c>
    </row>
    <row r="15" spans="1:57" x14ac:dyDescent="0.15">
      <c r="A15" t="str">
        <f t="shared" si="0"/>
        <v>&amp;br;&amp;br;</v>
      </c>
      <c r="B15" t="s">
        <v>165</v>
      </c>
      <c r="C15" t="s">
        <v>158</v>
      </c>
      <c r="R15"/>
      <c r="S15"/>
      <c r="T15"/>
      <c r="U15"/>
      <c r="V15"/>
      <c r="AB15" t="s">
        <v>154</v>
      </c>
      <c r="AC15" t="s">
        <v>361</v>
      </c>
      <c r="AD15" s="10" t="s">
        <v>83</v>
      </c>
      <c r="AE15" s="39">
        <v>14</v>
      </c>
      <c r="AF15" s="24"/>
      <c r="AG15" s="8"/>
      <c r="AH15" s="8"/>
      <c r="AI15" s="8"/>
      <c r="AJ15" s="8"/>
      <c r="AK15" s="8"/>
      <c r="AL15" s="8"/>
      <c r="AM15" s="8"/>
      <c r="AN15" s="8"/>
      <c r="AO15" s="8"/>
      <c r="AP15" s="8"/>
      <c r="AQ15" s="8"/>
      <c r="AR15" s="8"/>
      <c r="AS15" s="8"/>
      <c r="AT15" s="8"/>
      <c r="AU15" s="8" t="str">
        <f>LEFT(AO15,2)</f>
        <v/>
      </c>
      <c r="AV15" s="8" t="str">
        <f>IF(ISERROR(FIND(" ",AO15)),"",MID(AO15,FIND(" ",AO15)+1,2))</f>
        <v/>
      </c>
      <c r="AW15" s="8" t="str">
        <f>IF(LEN(AV15)&gt;1,IF(ISERROR(FIND(" ",AO15,FIND(" ",AO15)+1)),"",MID(AO15,FIND(" ",AO15)+4,2)),"")</f>
        <v/>
      </c>
      <c r="AX15" s="8"/>
      <c r="AY15" s="8" t="str">
        <f>IF(AO15="","",AO15&amp;IF(AP15="","","&amp;br;"&amp;AP15)&amp;IF(AQ15="","","&amp;br;"&amp;AQ15))</f>
        <v/>
      </c>
      <c r="AZ15" s="25" t="str">
        <f>IF(AJ15="","",VLOOKUP(AJ15,BC:BE,3,FALSE))</f>
        <v/>
      </c>
      <c r="BA15" s="31" t="s">
        <v>165</v>
      </c>
      <c r="BB15">
        <v>14</v>
      </c>
      <c r="BC15" t="s">
        <v>578</v>
      </c>
      <c r="BD15" t="s">
        <v>30</v>
      </c>
      <c r="BE15" t="s">
        <v>856</v>
      </c>
    </row>
    <row r="16" spans="1:57" x14ac:dyDescent="0.15">
      <c r="A16" t="str">
        <f t="shared" si="0"/>
        <v>#back(text=戻る,left)</v>
      </c>
      <c r="B16" t="s">
        <v>165</v>
      </c>
      <c r="C16" t="s">
        <v>159</v>
      </c>
      <c r="R16"/>
      <c r="S16"/>
      <c r="T16"/>
      <c r="U16"/>
      <c r="V16"/>
      <c r="AB16" t="s">
        <v>155</v>
      </c>
      <c r="AC16" t="s">
        <v>351</v>
      </c>
      <c r="AD16" s="10" t="s">
        <v>79</v>
      </c>
      <c r="AE16" s="39">
        <v>15</v>
      </c>
      <c r="AF16" s="24"/>
      <c r="AG16" s="8"/>
      <c r="AH16" s="8"/>
      <c r="AI16" s="8"/>
      <c r="AJ16" s="8"/>
      <c r="AK16" s="8"/>
      <c r="AL16" s="8"/>
      <c r="AM16" s="8"/>
      <c r="AN16" s="8"/>
      <c r="AO16" s="8"/>
      <c r="AP16" s="8"/>
      <c r="AQ16" s="8"/>
      <c r="AR16" s="8"/>
      <c r="AS16" s="8"/>
      <c r="AT16" s="8"/>
      <c r="AU16" s="8" t="str">
        <f>LEFT(AO16,2)</f>
        <v/>
      </c>
      <c r="AV16" s="8" t="str">
        <f>IF(ISERROR(FIND(" ",AO16)),"",MID(AO16,FIND(" ",AO16)+1,2))</f>
        <v/>
      </c>
      <c r="AW16" s="8" t="str">
        <f>IF(LEN(AV16)&gt;1,IF(ISERROR(FIND(" ",AO16,FIND(" ",AO16)+1)),"",MID(AO16,FIND(" ",AO16)+4,2)),"")</f>
        <v/>
      </c>
      <c r="AX16" s="8"/>
      <c r="AY16" s="8" t="str">
        <f>IF(AO16="","",AO16&amp;IF(AP16="","","&amp;br;"&amp;AP16)&amp;IF(AQ16="","","&amp;br;"&amp;AQ16))</f>
        <v/>
      </c>
      <c r="AZ16" s="25" t="str">
        <f>IF(AJ16="","",VLOOKUP(AJ16,BC:BE,3,FALSE))</f>
        <v/>
      </c>
      <c r="BA16" s="31" t="s">
        <v>165</v>
      </c>
      <c r="BB16">
        <v>15</v>
      </c>
      <c r="BC16" t="s">
        <v>579</v>
      </c>
      <c r="BD16" t="s">
        <v>30</v>
      </c>
      <c r="BE16" t="s">
        <v>398</v>
      </c>
    </row>
    <row r="17" spans="1:57" x14ac:dyDescent="0.15">
      <c r="A17" t="str">
        <f t="shared" si="0"/>
        <v>&amp;br;</v>
      </c>
      <c r="B17" t="s">
        <v>165</v>
      </c>
      <c r="C17" t="s">
        <v>1</v>
      </c>
      <c r="R17"/>
      <c r="S17"/>
      <c r="T17"/>
      <c r="U17"/>
      <c r="V17"/>
      <c r="AC17" t="s">
        <v>352</v>
      </c>
      <c r="AD17" s="10" t="s">
        <v>74</v>
      </c>
      <c r="AE17" s="39">
        <v>16</v>
      </c>
      <c r="AF17" s="24"/>
      <c r="AG17" s="8"/>
      <c r="AH17" s="8"/>
      <c r="AI17" s="8"/>
      <c r="AJ17" s="8"/>
      <c r="AK17" s="8"/>
      <c r="AL17" s="8"/>
      <c r="AM17" s="8"/>
      <c r="AN17" s="8"/>
      <c r="AO17" s="8"/>
      <c r="AP17" s="8"/>
      <c r="AQ17" s="8"/>
      <c r="AR17" s="8"/>
      <c r="AS17" s="8"/>
      <c r="AT17" s="8"/>
      <c r="AU17" s="8" t="str">
        <f>LEFT(AO17,2)</f>
        <v/>
      </c>
      <c r="AV17" s="8" t="str">
        <f>IF(ISERROR(FIND(" ",AO17)),"",MID(AO17,FIND(" ",AO17)+1,2))</f>
        <v/>
      </c>
      <c r="AW17" s="8" t="str">
        <f>IF(LEN(AV17)&gt;1,IF(ISERROR(FIND(" ",AO17,FIND(" ",AO17)+1)),"",MID(AO17,FIND(" ",AO17)+4,2)),"")</f>
        <v/>
      </c>
      <c r="AX17" s="8"/>
      <c r="AY17" s="8" t="str">
        <f>IF(AO17="","",AO17&amp;IF(AP17="","","&amp;br;"&amp;AP17)&amp;IF(AQ17="","","&amp;br;"&amp;AQ17))</f>
        <v/>
      </c>
      <c r="AZ17" s="25" t="str">
        <f>IF(AJ17="","",VLOOKUP(AJ17,BC:BE,3,FALSE))</f>
        <v/>
      </c>
      <c r="BA17" s="31" t="s">
        <v>165</v>
      </c>
      <c r="BB17">
        <v>16</v>
      </c>
      <c r="BC17" t="s">
        <v>580</v>
      </c>
      <c r="BD17" t="s">
        <v>30</v>
      </c>
      <c r="BE17" t="s">
        <v>857</v>
      </c>
    </row>
    <row r="18" spans="1:57" x14ac:dyDescent="0.15">
      <c r="A18" t="str">
        <f t="shared" si="0"/>
        <v>#comment(above,nsize=[15],size=[30],num=[10])</v>
      </c>
      <c r="B18" t="s">
        <v>165</v>
      </c>
      <c r="C18" t="s">
        <v>160</v>
      </c>
      <c r="R18"/>
      <c r="S18"/>
      <c r="T18"/>
      <c r="U18"/>
      <c r="V18"/>
      <c r="AC18" t="s">
        <v>362</v>
      </c>
      <c r="AD18" s="10" t="s">
        <v>76</v>
      </c>
      <c r="AE18" s="39">
        <v>17</v>
      </c>
      <c r="AF18" s="24"/>
      <c r="AG18" s="8"/>
      <c r="AH18" s="8"/>
      <c r="AI18" s="8"/>
      <c r="AJ18" s="8"/>
      <c r="AK18" s="8"/>
      <c r="AL18" s="8"/>
      <c r="AM18" s="8"/>
      <c r="AN18" s="8"/>
      <c r="AO18" s="8"/>
      <c r="AP18" s="8"/>
      <c r="AQ18" s="8"/>
      <c r="AR18" s="8"/>
      <c r="AS18" s="8"/>
      <c r="AT18" s="8"/>
      <c r="AU18" s="8" t="str">
        <f>LEFT(AO18,2)</f>
        <v/>
      </c>
      <c r="AV18" s="8" t="str">
        <f>IF(ISERROR(FIND(" ",AO18)),"",MID(AO18,FIND(" ",AO18)+1,2))</f>
        <v/>
      </c>
      <c r="AW18" s="8" t="str">
        <f>IF(LEN(AV18)&gt;1,IF(ISERROR(FIND(" ",AO18,FIND(" ",AO18)+1)),"",MID(AO18,FIND(" ",AO18)+4,2)),"")</f>
        <v/>
      </c>
      <c r="AX18" s="8"/>
      <c r="AY18" s="8" t="str">
        <f>IF(AO18="","",AO18&amp;IF(AP18="","","&amp;br;"&amp;AP18)&amp;IF(AQ18="","","&amp;br;"&amp;AQ18))</f>
        <v/>
      </c>
      <c r="AZ18" s="25" t="str">
        <f>IF(AJ18="","",VLOOKUP(AJ18,BC:BE,3,FALSE))</f>
        <v/>
      </c>
      <c r="BA18" s="31" t="s">
        <v>165</v>
      </c>
      <c r="BB18">
        <v>17</v>
      </c>
      <c r="BC18" t="s">
        <v>581</v>
      </c>
      <c r="BD18" t="s">
        <v>30</v>
      </c>
      <c r="BE18" t="s">
        <v>858</v>
      </c>
    </row>
    <row r="19" spans="1:57" x14ac:dyDescent="0.15">
      <c r="A19" t="str">
        <f t="shared" si="0"/>
        <v>&amp;br;&amp;br;</v>
      </c>
      <c r="B19" t="s">
        <v>165</v>
      </c>
      <c r="C19" t="s">
        <v>158</v>
      </c>
      <c r="R19"/>
      <c r="S19"/>
      <c r="T19"/>
      <c r="U19"/>
      <c r="V19"/>
      <c r="AC19" t="s">
        <v>366</v>
      </c>
      <c r="AD19" s="10" t="s">
        <v>126</v>
      </c>
      <c r="AE19" s="39">
        <v>18</v>
      </c>
      <c r="AF19" s="24"/>
      <c r="AG19" s="8"/>
      <c r="AH19" s="8"/>
      <c r="AI19" s="8"/>
      <c r="AJ19" s="8"/>
      <c r="AK19" s="8"/>
      <c r="AL19" s="8"/>
      <c r="AM19" s="8"/>
      <c r="AN19" s="8"/>
      <c r="AO19" s="8"/>
      <c r="AP19" s="8"/>
      <c r="AQ19" s="8"/>
      <c r="AR19" s="8"/>
      <c r="AS19" s="8"/>
      <c r="AT19" s="8"/>
      <c r="AU19" s="8" t="str">
        <f>LEFT(AO19,2)</f>
        <v/>
      </c>
      <c r="AV19" s="8" t="str">
        <f>IF(ISERROR(FIND(" ",AO19)),"",MID(AO19,FIND(" ",AO19)+1,2))</f>
        <v/>
      </c>
      <c r="AW19" s="8" t="str">
        <f>IF(LEN(AV19)&gt;1,IF(ISERROR(FIND(" ",AO19,FIND(" ",AO19)+1)),"",MID(AO19,FIND(" ",AO19)+4,2)),"")</f>
        <v/>
      </c>
      <c r="AX19" s="8"/>
      <c r="AY19" s="8" t="str">
        <f>IF(AO19="","",AO19&amp;IF(AP19="","","&amp;br;"&amp;AP19)&amp;IF(AQ19="","","&amp;br;"&amp;AQ19))</f>
        <v/>
      </c>
      <c r="AZ19" s="25" t="str">
        <f>IF(AJ19="","",VLOOKUP(AJ19,BC:BE,3,FALSE))</f>
        <v/>
      </c>
      <c r="BA19" s="31" t="s">
        <v>165</v>
      </c>
      <c r="BB19">
        <v>18</v>
      </c>
      <c r="BC19" t="s">
        <v>582</v>
      </c>
      <c r="BD19" t="s">
        <v>30</v>
      </c>
      <c r="BE19" t="s">
        <v>401</v>
      </c>
    </row>
    <row r="20" spans="1:57" x14ac:dyDescent="0.15">
      <c r="A20" t="str">
        <f t="shared" si="0"/>
        <v/>
      </c>
      <c r="B20" t="s">
        <v>165</v>
      </c>
      <c r="C20" s="29"/>
      <c r="Q20" s="3"/>
      <c r="R20" s="14"/>
      <c r="S20" s="14"/>
      <c r="T20" s="14"/>
      <c r="U20" s="14"/>
      <c r="V20" s="15"/>
      <c r="W20" s="36">
        <v>2</v>
      </c>
      <c r="X20" s="3"/>
      <c r="Y20" s="34"/>
      <c r="Z20" s="34"/>
      <c r="AA20" s="41"/>
      <c r="AC20">
        <v>0</v>
      </c>
      <c r="AD20" s="10" t="s">
        <v>165</v>
      </c>
      <c r="AE20" s="39">
        <v>19</v>
      </c>
      <c r="AF20" s="24"/>
      <c r="AG20" s="8"/>
      <c r="AH20" s="8"/>
      <c r="AI20" s="8"/>
      <c r="AJ20" s="8"/>
      <c r="AK20" s="8"/>
      <c r="AL20" s="8"/>
      <c r="AM20" s="8"/>
      <c r="AN20" s="8"/>
      <c r="AO20" s="8"/>
      <c r="AP20" s="8"/>
      <c r="AQ20" s="8"/>
      <c r="AR20" s="8"/>
      <c r="AS20" s="8"/>
      <c r="AT20" s="8"/>
      <c r="AU20" s="8" t="str">
        <f>LEFT(AO20,2)</f>
        <v/>
      </c>
      <c r="AV20" s="8" t="str">
        <f>IF(ISERROR(FIND(" ",AO20)),"",MID(AO20,FIND(" ",AO20)+1,2))</f>
        <v/>
      </c>
      <c r="AW20" s="8" t="str">
        <f>IF(LEN(AV20)&gt;1,IF(ISERROR(FIND(" ",AO20,FIND(" ",AO20)+1)),"",MID(AO20,FIND(" ",AO20)+4,2)),"")</f>
        <v/>
      </c>
      <c r="AX20" s="8"/>
      <c r="AY20" s="8" t="str">
        <f>IF(AO20="","",AO20&amp;IF(AP20="","","&amp;br;"&amp;AP20)&amp;IF(AQ20="","","&amp;br;"&amp;AQ20))</f>
        <v/>
      </c>
      <c r="AZ20" s="25" t="str">
        <f>IF(AJ20="","",VLOOKUP(AJ20,BC:BE,3,FALSE))</f>
        <v/>
      </c>
      <c r="BA20" s="31" t="s">
        <v>165</v>
      </c>
      <c r="BB20">
        <v>19</v>
      </c>
      <c r="BC20" t="s">
        <v>583</v>
      </c>
      <c r="BD20" t="s">
        <v>30</v>
      </c>
      <c r="BE20" t="s">
        <v>402</v>
      </c>
    </row>
    <row r="21" spans="1:57" x14ac:dyDescent="0.15">
      <c r="A21" t="str">
        <f t="shared" si="0"/>
        <v>*聖遺の騎士/Knight of the Reliquary</v>
      </c>
      <c r="B21" t="s">
        <v>165</v>
      </c>
      <c r="C21" t="str">
        <f t="shared" ref="C21" si="1">"*"&amp;R21&amp;"/"&amp;T21</f>
        <v>*聖遺の騎士/Knight of the Reliquary</v>
      </c>
      <c r="Q21" s="6" t="s">
        <v>34</v>
      </c>
      <c r="R21" s="12" t="str">
        <f>INDEX(AI:AI,W20+1)</f>
        <v>聖遺の騎士</v>
      </c>
      <c r="S21" s="16" t="s">
        <v>35</v>
      </c>
      <c r="T21" s="12" t="str">
        <f>INDEX(AJ:AJ,W20+1)</f>
        <v>Knight of the Reliquary</v>
      </c>
      <c r="U21" s="16"/>
      <c r="V21" s="17"/>
      <c r="W21" s="9"/>
      <c r="X21" s="6"/>
      <c r="Y21" s="5"/>
      <c r="Z21" s="5"/>
      <c r="AA21" s="30"/>
      <c r="AD21" s="10"/>
      <c r="AE21" s="39">
        <v>20</v>
      </c>
      <c r="AF21" s="24"/>
      <c r="AG21" s="8"/>
      <c r="AH21" s="8"/>
      <c r="AI21" s="8"/>
      <c r="AJ21" s="8"/>
      <c r="AK21" s="8"/>
      <c r="AL21" s="8"/>
      <c r="AM21" s="8"/>
      <c r="AN21" s="8"/>
      <c r="AO21" s="8"/>
      <c r="AP21" s="8"/>
      <c r="AQ21" s="8"/>
      <c r="AR21" s="8"/>
      <c r="AS21" s="8"/>
      <c r="AT21" s="8"/>
      <c r="AU21" s="8" t="str">
        <f>LEFT(AO21,2)</f>
        <v/>
      </c>
      <c r="AV21" s="8" t="str">
        <f>IF(ISERROR(FIND(" ",AO21)),"",MID(AO21,FIND(" ",AO21)+1,2))</f>
        <v/>
      </c>
      <c r="AW21" s="8" t="str">
        <f>IF(LEN(AV21)&gt;1,IF(ISERROR(FIND(" ",AO21,FIND(" ",AO21)+1)),"",MID(AO21,FIND(" ",AO21)+4,2)),"")</f>
        <v/>
      </c>
      <c r="AX21" s="8"/>
      <c r="AY21" s="8" t="str">
        <f>IF(AO21="","",AO21&amp;IF(AP21="","","&amp;br;"&amp;AP21)&amp;IF(AQ21="","","&amp;br;"&amp;AQ21))</f>
        <v/>
      </c>
      <c r="AZ21" s="25" t="str">
        <f>IF(AJ21="","",VLOOKUP(AJ21,BC:BE,3,FALSE))</f>
        <v/>
      </c>
      <c r="BA21" s="31" t="s">
        <v>165</v>
      </c>
      <c r="BB21">
        <v>20</v>
      </c>
      <c r="BC21" t="s">
        <v>584</v>
      </c>
      <c r="BD21" t="s">
        <v>30</v>
      </c>
      <c r="BE21" t="s">
        <v>403</v>
      </c>
    </row>
    <row r="22" spans="1:57" x14ac:dyDescent="0.15">
      <c r="A22" t="str">
        <f t="shared" si="0"/>
        <v>|LEFT:80|LEFT:100|LEFT:100|LEFT:100|LEFT:100|LEFT:100|c</v>
      </c>
      <c r="B22" t="s">
        <v>165</v>
      </c>
      <c r="C22" t="s">
        <v>24</v>
      </c>
      <c r="D22" s="2" t="str">
        <f t="shared" ref="D22" si="2">$Q$1</f>
        <v>LEFT:80</v>
      </c>
      <c r="E22" s="2" t="s">
        <v>24</v>
      </c>
      <c r="F22" s="2" t="str">
        <f t="shared" ref="F22" si="3">$R$1</f>
        <v>LEFT:100</v>
      </c>
      <c r="G22" s="2" t="s">
        <v>24</v>
      </c>
      <c r="H22" s="2" t="str">
        <f t="shared" ref="H22" si="4">$R$1</f>
        <v>LEFT:100</v>
      </c>
      <c r="I22" s="2" t="s">
        <v>24</v>
      </c>
      <c r="J22" s="2" t="str">
        <f t="shared" ref="J22" si="5">$R$1</f>
        <v>LEFT:100</v>
      </c>
      <c r="K22" s="2" t="s">
        <v>24</v>
      </c>
      <c r="L22" s="2" t="str">
        <f t="shared" ref="L22" si="6">$R$1</f>
        <v>LEFT:100</v>
      </c>
      <c r="M22" s="2" t="s">
        <v>24</v>
      </c>
      <c r="N22" s="2" t="str">
        <f t="shared" ref="N22" si="7">$R$1</f>
        <v>LEFT:100</v>
      </c>
      <c r="O22" t="s">
        <v>24</v>
      </c>
      <c r="P22" t="s">
        <v>138</v>
      </c>
      <c r="Q22" s="4" t="s">
        <v>44</v>
      </c>
      <c r="R22" s="12" t="str">
        <f>INDEX(AF:AF,W20+1)</f>
        <v>緑白</v>
      </c>
      <c r="S22" s="18" t="s">
        <v>46</v>
      </c>
      <c r="T22" s="12" t="str">
        <f>INDEX(AG:AG,W20+1)</f>
        <v>Masterpiece</v>
      </c>
      <c r="U22" s="18" t="s">
        <v>36</v>
      </c>
      <c r="V22" s="12">
        <f>INDEX(AH:AH,W20+1)</f>
        <v>11</v>
      </c>
      <c r="W22" s="10"/>
      <c r="X22" s="12" t="str">
        <f>INDEX(AO:AO,W20+1)</f>
        <v>このクリーチャーが戦場に出たとき、これはあなたの墓地にある土地1枚につき、+1/+1の修正を受ける。</v>
      </c>
      <c r="Y22" s="5"/>
      <c r="Z22" s="5"/>
      <c r="AA22" s="30"/>
      <c r="AD22" s="10"/>
      <c r="AE22" s="39">
        <v>21</v>
      </c>
      <c r="AF22" s="24"/>
      <c r="AG22" s="8"/>
      <c r="AH22" s="8"/>
      <c r="AI22" s="8"/>
      <c r="AJ22" s="8"/>
      <c r="AK22" s="8"/>
      <c r="AL22" s="8"/>
      <c r="AM22" s="8"/>
      <c r="AN22" s="8"/>
      <c r="AO22" s="8"/>
      <c r="AP22" s="8"/>
      <c r="AQ22" s="8"/>
      <c r="AR22" s="8"/>
      <c r="AS22" s="8"/>
      <c r="AT22" s="8"/>
      <c r="AU22" s="8" t="str">
        <f>LEFT(AO22,2)</f>
        <v/>
      </c>
      <c r="AV22" s="8" t="str">
        <f>IF(ISERROR(FIND(" ",AO22)),"",MID(AO22,FIND(" ",AO22)+1,2))</f>
        <v/>
      </c>
      <c r="AW22" s="8" t="str">
        <f>IF(LEN(AV22)&gt;1,IF(ISERROR(FIND(" ",AO22,FIND(" ",AO22)+1)),"",MID(AO22,FIND(" ",AO22)+4,2)),"")</f>
        <v/>
      </c>
      <c r="AX22" s="8"/>
      <c r="AY22" s="8" t="str">
        <f>IF(AO22="","",AO22&amp;IF(AP22="","","&amp;br;"&amp;AP22)&amp;IF(AQ22="","","&amp;br;"&amp;AQ22))</f>
        <v/>
      </c>
      <c r="AZ22" s="25" t="str">
        <f>IF(AJ22="","",VLOOKUP(AJ22,BC:BE,3,FALSE))</f>
        <v/>
      </c>
      <c r="BA22" s="31" t="s">
        <v>165</v>
      </c>
      <c r="BB22">
        <v>21</v>
      </c>
      <c r="BC22" t="s">
        <v>585</v>
      </c>
      <c r="BD22" t="s">
        <v>30</v>
      </c>
      <c r="BE22" t="s">
        <v>859</v>
      </c>
    </row>
    <row r="23" spans="1:57" x14ac:dyDescent="0.15">
      <c r="A23" t="str">
        <f t="shared" si="0"/>
        <v>|色|緑白|レアリティ|Masterpiece|マナコスト|11|</v>
      </c>
      <c r="B23" t="s">
        <v>165</v>
      </c>
      <c r="C23" t="s">
        <v>24</v>
      </c>
      <c r="D23" s="1" t="s">
        <v>5</v>
      </c>
      <c r="E23" t="s">
        <v>24</v>
      </c>
      <c r="F23" t="str">
        <f t="shared" ref="F23:F24" si="8">IF(R22=0,"",R22)</f>
        <v>緑白</v>
      </c>
      <c r="G23" t="s">
        <v>24</v>
      </c>
      <c r="H23" s="1" t="s">
        <v>6</v>
      </c>
      <c r="I23" t="s">
        <v>24</v>
      </c>
      <c r="J23" t="str">
        <f t="shared" ref="J23:J24" si="9">IF(T22=0,"",T22)</f>
        <v>Masterpiece</v>
      </c>
      <c r="K23" t="s">
        <v>24</v>
      </c>
      <c r="L23" s="1" t="s">
        <v>8</v>
      </c>
      <c r="M23" t="s">
        <v>24</v>
      </c>
      <c r="N23">
        <f t="shared" ref="N23:N24" si="10">IF(V22=0,"",V22)</f>
        <v>11</v>
      </c>
      <c r="O23" t="s">
        <v>24</v>
      </c>
      <c r="Q23" s="6" t="s">
        <v>37</v>
      </c>
      <c r="R23" s="12" t="str">
        <f>INDEX(AK:AK,W20+1)</f>
        <v>クリーチャー</v>
      </c>
      <c r="S23" s="18" t="s">
        <v>38</v>
      </c>
      <c r="T23" s="12" t="str">
        <f>INDEX(AL:AL,W20+1)</f>
        <v>人間</v>
      </c>
      <c r="U23" s="12" t="str">
        <f>INDEX(AM:AM,W20+1)</f>
        <v>騎士</v>
      </c>
      <c r="V23" s="12">
        <f>INDEX(AN:AN,W20+1)</f>
        <v>0</v>
      </c>
      <c r="W23" s="10"/>
      <c r="X23" s="12" t="str">
        <f>INDEX(AU:AU,W20+1)</f>
        <v>この</v>
      </c>
      <c r="Y23" s="12" t="str">
        <f>INDEX(AV:AV,W20+1)</f>
        <v/>
      </c>
      <c r="Z23" s="12" t="str">
        <f>INDEX(AW:AW,W20+1)</f>
        <v/>
      </c>
      <c r="AA23" s="12">
        <f>INDEX(AX:AX,W20+1)</f>
        <v>0</v>
      </c>
      <c r="AD23" s="10"/>
      <c r="AE23" s="39">
        <v>22</v>
      </c>
      <c r="AF23" s="24"/>
      <c r="AG23" s="8"/>
      <c r="AH23" s="8"/>
      <c r="AI23" s="8"/>
      <c r="AJ23" s="8"/>
      <c r="AK23" s="8"/>
      <c r="AL23" s="8"/>
      <c r="AM23" s="8"/>
      <c r="AN23" s="8"/>
      <c r="AO23" s="8"/>
      <c r="AP23" s="8"/>
      <c r="AQ23" s="8"/>
      <c r="AR23" s="8"/>
      <c r="AS23" s="8"/>
      <c r="AT23" s="8"/>
      <c r="AU23" s="8" t="str">
        <f>LEFT(AO23,2)</f>
        <v/>
      </c>
      <c r="AV23" s="8" t="str">
        <f>IF(ISERROR(FIND(" ",AO23)),"",MID(AO23,FIND(" ",AO23)+1,2))</f>
        <v/>
      </c>
      <c r="AW23" s="8" t="str">
        <f>IF(LEN(AV23)&gt;1,IF(ISERROR(FIND(" ",AO23,FIND(" ",AO23)+1)),"",MID(AO23,FIND(" ",AO23)+4,2)),"")</f>
        <v/>
      </c>
      <c r="AX23" s="8"/>
      <c r="AY23" s="8" t="str">
        <f>IF(AO23="","",AO23&amp;IF(AP23="","","&amp;br;"&amp;AP23)&amp;IF(AQ23="","","&amp;br;"&amp;AQ23))</f>
        <v/>
      </c>
      <c r="AZ23" s="25" t="str">
        <f>IF(AJ23="","",VLOOKUP(AJ23,BC:BE,3,FALSE))</f>
        <v/>
      </c>
      <c r="BA23" s="31" t="s">
        <v>165</v>
      </c>
      <c r="BB23">
        <v>22</v>
      </c>
      <c r="BC23" t="s">
        <v>586</v>
      </c>
      <c r="BD23" t="s">
        <v>30</v>
      </c>
      <c r="BE23" t="s">
        <v>860</v>
      </c>
    </row>
    <row r="24" spans="1:57" x14ac:dyDescent="0.15">
      <c r="A24" t="str">
        <f t="shared" si="0"/>
        <v>|種別|クリーチャー|サブタイプ|人間|騎士||</v>
      </c>
      <c r="B24" t="s">
        <v>165</v>
      </c>
      <c r="C24" t="s">
        <v>24</v>
      </c>
      <c r="D24" s="1" t="s">
        <v>9</v>
      </c>
      <c r="E24" t="s">
        <v>24</v>
      </c>
      <c r="F24" t="str">
        <f t="shared" si="8"/>
        <v>クリーチャー</v>
      </c>
      <c r="G24" t="s">
        <v>24</v>
      </c>
      <c r="H24" s="1" t="s">
        <v>11</v>
      </c>
      <c r="I24" t="s">
        <v>24</v>
      </c>
      <c r="J24" t="str">
        <f t="shared" si="9"/>
        <v>人間</v>
      </c>
      <c r="K24" t="s">
        <v>24</v>
      </c>
      <c r="L24" t="str">
        <f t="shared" ref="L24" si="11">IF(U23=0,"",U23)</f>
        <v>騎士</v>
      </c>
      <c r="M24" t="s">
        <v>24</v>
      </c>
      <c r="N24" t="str">
        <f t="shared" si="10"/>
        <v/>
      </c>
      <c r="O24" t="s">
        <v>24</v>
      </c>
      <c r="Q24" s="6" t="s">
        <v>39</v>
      </c>
      <c r="R24" s="12" t="str">
        <f>INDEX(AY:AY,W20+1)</f>
        <v>このクリーチャーが戦場に出たとき、これはあなたの墓地にある土地1枚につき、+1/+1の修正を受ける。&amp;br;あなたがコントロールするサポートが破壊されるたび、あなたのライブラリーから次の土地を1つ取ってくる。それは5マナを得る。</v>
      </c>
      <c r="S24" s="16"/>
      <c r="T24" s="16"/>
      <c r="U24" s="16"/>
      <c r="V24" s="17"/>
      <c r="W24" s="10"/>
      <c r="X24" s="36"/>
      <c r="Y24" s="36"/>
      <c r="Z24" s="36"/>
      <c r="AA24" s="25"/>
      <c r="AD24" s="11"/>
      <c r="AE24" s="39">
        <v>23</v>
      </c>
      <c r="AF24" s="24"/>
      <c r="AG24" s="8"/>
      <c r="AH24" s="8"/>
      <c r="AI24" s="8"/>
      <c r="AJ24" s="8"/>
      <c r="AK24" s="8"/>
      <c r="AL24" s="8"/>
      <c r="AM24" s="8"/>
      <c r="AN24" s="8"/>
      <c r="AO24" s="8"/>
      <c r="AP24" s="8"/>
      <c r="AQ24" s="8"/>
      <c r="AR24" s="8"/>
      <c r="AS24" s="8"/>
      <c r="AT24" s="8"/>
      <c r="AU24" s="8" t="str">
        <f>LEFT(AO24,2)</f>
        <v/>
      </c>
      <c r="AV24" s="8" t="str">
        <f>IF(ISERROR(FIND(" ",AO24)),"",MID(AO24,FIND(" ",AO24)+1,2))</f>
        <v/>
      </c>
      <c r="AW24" s="8" t="str">
        <f>IF(LEN(AV24)&gt;1,IF(ISERROR(FIND(" ",AO24,FIND(" ",AO24)+1)),"",MID(AO24,FIND(" ",AO24)+4,2)),"")</f>
        <v/>
      </c>
      <c r="AX24" s="8"/>
      <c r="AY24" s="8" t="str">
        <f>IF(AO24="","",AO24&amp;IF(AP24="","","&amp;br;"&amp;AP24)&amp;IF(AQ24="","","&amp;br;"&amp;AQ24))</f>
        <v/>
      </c>
      <c r="AZ24" s="25" t="str">
        <f>IF(AJ24="","",VLOOKUP(AJ24,BC:BE,3,FALSE))</f>
        <v/>
      </c>
      <c r="BA24" s="31" t="s">
        <v>165</v>
      </c>
      <c r="BB24">
        <v>23</v>
      </c>
      <c r="BC24" t="s">
        <v>587</v>
      </c>
      <c r="BD24" t="s">
        <v>30</v>
      </c>
      <c r="BE24" t="s">
        <v>861</v>
      </c>
    </row>
    <row r="25" spans="1:57" x14ac:dyDescent="0.15">
      <c r="A25" t="str">
        <f t="shared" si="0"/>
        <v>|テキスト|&gt;|&gt;|&gt;|&gt;|このクリーチャーが戦場に出たとき、これはあなたの墓地にある土地1枚につき、+1/+1の修正を受ける。&amp;br;あなたがコントロールするサポートが破壊されるたび、あなたのライブラリーから次の土地を1つ取ってくる。それは5マナを得る。|</v>
      </c>
      <c r="B25" t="s">
        <v>165</v>
      </c>
      <c r="C25" t="s">
        <v>24</v>
      </c>
      <c r="D25" s="1" t="s">
        <v>12</v>
      </c>
      <c r="E25" t="s">
        <v>24</v>
      </c>
      <c r="F25" s="1" t="s">
        <v>4</v>
      </c>
      <c r="G25" t="s">
        <v>24</v>
      </c>
      <c r="H25" s="1" t="s">
        <v>4</v>
      </c>
      <c r="I25" t="s">
        <v>24</v>
      </c>
      <c r="J25" s="1" t="s">
        <v>4</v>
      </c>
      <c r="K25" t="s">
        <v>24</v>
      </c>
      <c r="L25" s="1" t="s">
        <v>4</v>
      </c>
      <c r="M25" t="s">
        <v>24</v>
      </c>
      <c r="N25" t="str">
        <f t="shared" ref="N25" si="12">IF(R24=0,"",R24)</f>
        <v>このクリーチャーが戦場に出たとき、これはあなたの墓地にある土地1枚につき、+1/+1の修正を受ける。&amp;br;あなたがコントロールするサポートが破壊されるたび、あなたのライブラリーから次の土地を1つ取ってくる。それは5マナを得る。</v>
      </c>
      <c r="O25" t="s">
        <v>24</v>
      </c>
      <c r="Q25" s="4" t="s">
        <v>40</v>
      </c>
      <c r="R25" s="12" t="str">
        <f>INDEX(AZ:AZ,W20+1)</f>
        <v>When this creature enters the battlefield, it gets +1/+1 for each Land in your graveyard.Whenever a support you control is destroyed, fetch the next Land from your library, it gains 5 mana.</v>
      </c>
      <c r="S25" s="6" t="s">
        <v>342</v>
      </c>
      <c r="T25" s="12" t="str">
        <f>IF(X25="","",X25&amp;IF(Y25="",""," "&amp;Y25)&amp;IF(Z25="",""," "&amp;Z25)&amp;IF(AA25="",""," "&amp;AA25))</f>
        <v/>
      </c>
      <c r="U25" s="16"/>
      <c r="V25" s="17"/>
      <c r="W25" s="10" t="s">
        <v>342</v>
      </c>
      <c r="X25" s="6" t="str">
        <f>IF(ISERROR(IF(LEN(X24)&gt;1,X24,VLOOKUP(X23,$AC:$AD,2,FALSE))),"",IF(LEN(X24)&gt;1,X24,VLOOKUP(X23,$AC:$AD,2,FALSE)))</f>
        <v/>
      </c>
      <c r="Y25" s="6" t="str">
        <f>IF(ISERROR(IF(LEN(Y24)&gt;1,Y24,VLOOKUP(Y23,$AC:$AD,2,FALSE))),"",IF(LEN(Y24)&gt;1,Y24,VLOOKUP(Y23,$AC:$AD,2,FALSE)))</f>
        <v/>
      </c>
      <c r="Z25" s="6" t="str">
        <f>IF(ISERROR(IF(LEN(Z24)&gt;1,Z24,VLOOKUP(Z23,$AC:$AD,2,FALSE))),"",IF(LEN(Z24)&gt;1,Z24,VLOOKUP(Z23,$AC:$AD,2,FALSE)))</f>
        <v/>
      </c>
      <c r="AA25" s="6" t="str">
        <f>IF(ISERROR(IF(LEN(AA24)&gt;1,AA24,VLOOKUP(AA23,$AC:$AD,2,FALSE))),"",IF(LEN(AA24)&gt;1,AA24,VLOOKUP(AA23,$AC:$AD,2,FALSE)))</f>
        <v xml:space="preserve"> </v>
      </c>
      <c r="AE25" s="39">
        <v>24</v>
      </c>
      <c r="AF25" s="24"/>
      <c r="AG25" s="8"/>
      <c r="AH25" s="8"/>
      <c r="AI25" s="8"/>
      <c r="AJ25" s="8"/>
      <c r="AK25" s="8"/>
      <c r="AL25" s="8"/>
      <c r="AM25" s="8"/>
      <c r="AN25" s="8"/>
      <c r="AO25" s="8"/>
      <c r="AP25" s="8"/>
      <c r="AQ25" s="8"/>
      <c r="AR25" s="8"/>
      <c r="AS25" s="8"/>
      <c r="AT25" s="8"/>
      <c r="AU25" s="8" t="str">
        <f>LEFT(AO25,2)</f>
        <v/>
      </c>
      <c r="AV25" s="8" t="str">
        <f>IF(ISERROR(FIND(" ",AO25)),"",MID(AO25,FIND(" ",AO25)+1,2))</f>
        <v/>
      </c>
      <c r="AW25" s="8" t="str">
        <f>IF(LEN(AV25)&gt;1,IF(ISERROR(FIND(" ",AO25,FIND(" ",AO25)+1)),"",MID(AO25,FIND(" ",AO25)+4,2)),"")</f>
        <v/>
      </c>
      <c r="AX25" s="8"/>
      <c r="AY25" s="8" t="str">
        <f>IF(AO25="","",AO25&amp;IF(AP25="","","&amp;br;"&amp;AP25)&amp;IF(AQ25="","","&amp;br;"&amp;AQ25))</f>
        <v/>
      </c>
      <c r="AZ25" s="25" t="str">
        <f>IF(AJ25="","",VLOOKUP(AJ25,BC:BE,3,FALSE))</f>
        <v/>
      </c>
      <c r="BA25" s="31" t="s">
        <v>165</v>
      </c>
      <c r="BB25">
        <v>24</v>
      </c>
      <c r="BC25" t="s">
        <v>588</v>
      </c>
      <c r="BD25" t="s">
        <v>30</v>
      </c>
      <c r="BE25" t="s">
        <v>407</v>
      </c>
    </row>
    <row r="26" spans="1:57" x14ac:dyDescent="0.15">
      <c r="A26" t="str">
        <f t="shared" si="0"/>
        <v>|英テキスト|&gt;|&gt;|&gt;|&gt;|When this creature enters the battlefield, it gets +1/+1 for each Land in your graveyard.Whenever a support you control is destroyed, fetch the next Land from your library, it gains 5 mana.|</v>
      </c>
      <c r="B26" t="s">
        <v>165</v>
      </c>
      <c r="C26" t="s">
        <v>24</v>
      </c>
      <c r="D26" s="1" t="s">
        <v>26</v>
      </c>
      <c r="E26" t="s">
        <v>24</v>
      </c>
      <c r="F26" s="1" t="s">
        <v>4</v>
      </c>
      <c r="G26" t="s">
        <v>24</v>
      </c>
      <c r="H26" s="1" t="s">
        <v>4</v>
      </c>
      <c r="I26" t="s">
        <v>24</v>
      </c>
      <c r="J26" s="1" t="s">
        <v>4</v>
      </c>
      <c r="K26" t="s">
        <v>24</v>
      </c>
      <c r="L26" s="1" t="s">
        <v>4</v>
      </c>
      <c r="M26" t="s">
        <v>24</v>
      </c>
      <c r="N26" t="str">
        <f t="shared" ref="N26" si="13">IF(T25="","",T25&amp;"&amp;br;")&amp;IF(R25=0,"",R25)</f>
        <v>When this creature enters the battlefield, it gets +1/+1 for each Land in your graveyard.Whenever a support you control is destroyed, fetch the next Land from your library, it gains 5 mana.</v>
      </c>
      <c r="O26" t="s">
        <v>24</v>
      </c>
      <c r="Q26" s="6" t="s">
        <v>41</v>
      </c>
      <c r="R26" s="12" t="str">
        <f>IF(INDEX(AS:AS,W20+1)="",0,INDEX(AS:AS,W20+1)&amp;"/"&amp;INDEX(AT:AT,W20+1))</f>
        <v>4/4</v>
      </c>
      <c r="S26" s="16"/>
      <c r="T26" s="16"/>
      <c r="U26" s="16"/>
      <c r="V26" s="17"/>
      <c r="W26" s="10"/>
      <c r="X26" s="6"/>
      <c r="Y26" s="5"/>
      <c r="Z26" s="5"/>
      <c r="AA26" s="30"/>
      <c r="AE26" s="39">
        <v>25</v>
      </c>
      <c r="AF26" s="24"/>
      <c r="AG26" s="8"/>
      <c r="AH26" s="8"/>
      <c r="AI26" s="8"/>
      <c r="AJ26" s="8"/>
      <c r="AK26" s="8"/>
      <c r="AL26" s="8"/>
      <c r="AM26" s="8"/>
      <c r="AN26" s="8"/>
      <c r="AO26" s="8"/>
      <c r="AP26" s="8"/>
      <c r="AQ26" s="8"/>
      <c r="AR26" s="8"/>
      <c r="AS26" s="8"/>
      <c r="AT26" s="8"/>
      <c r="AU26" s="8" t="str">
        <f>LEFT(AO26,2)</f>
        <v/>
      </c>
      <c r="AV26" s="8" t="str">
        <f>IF(ISERROR(FIND(" ",AO26)),"",MID(AO26,FIND(" ",AO26)+1,2))</f>
        <v/>
      </c>
      <c r="AW26" s="8" t="str">
        <f>IF(LEN(AV26)&gt;1,IF(ISERROR(FIND(" ",AO26,FIND(" ",AO26)+1)),"",MID(AO26,FIND(" ",AO26)+4,2)),"")</f>
        <v/>
      </c>
      <c r="AX26" s="8"/>
      <c r="AY26" s="8" t="str">
        <f>IF(AO26="","",AO26&amp;IF(AP26="","","&amp;br;"&amp;AP26)&amp;IF(AQ26="","","&amp;br;"&amp;AQ26))</f>
        <v/>
      </c>
      <c r="AZ26" s="25" t="str">
        <f>IF(AJ26="","",VLOOKUP(AJ26,BC:BE,3,FALSE))</f>
        <v/>
      </c>
      <c r="BA26" s="31" t="s">
        <v>165</v>
      </c>
      <c r="BB26">
        <v>25</v>
      </c>
      <c r="BC26" t="s">
        <v>589</v>
      </c>
      <c r="BD26" t="s">
        <v>30</v>
      </c>
      <c r="BE26" t="s">
        <v>408</v>
      </c>
    </row>
    <row r="27" spans="1:57" x14ac:dyDescent="0.15">
      <c r="A27" t="str">
        <f>CONCATENATE(C27,D27,E27,F27,G27,H27,I27,J27,K27,L27,M27,N27,O27,P27)</f>
        <v>|PT|&gt;|4/4|シールド数|&gt;||</v>
      </c>
      <c r="B27" t="s">
        <v>165</v>
      </c>
      <c r="C27" t="s">
        <v>24</v>
      </c>
      <c r="D27" t="s">
        <v>13</v>
      </c>
      <c r="E27" t="s">
        <v>24</v>
      </c>
      <c r="F27" t="s">
        <v>4</v>
      </c>
      <c r="G27" t="s">
        <v>24</v>
      </c>
      <c r="H27" t="str">
        <f t="shared" ref="H27" si="14">IF(R26=0,"",R26)</f>
        <v>4/4</v>
      </c>
      <c r="I27" t="s">
        <v>24</v>
      </c>
      <c r="J27" t="s">
        <v>14</v>
      </c>
      <c r="K27" t="s">
        <v>24</v>
      </c>
      <c r="L27" t="s">
        <v>4</v>
      </c>
      <c r="M27" t="s">
        <v>24</v>
      </c>
      <c r="N27" t="str">
        <f t="shared" ref="N27" si="15">IF(R27=0,"",R27)</f>
        <v/>
      </c>
      <c r="O27" t="s">
        <v>24</v>
      </c>
      <c r="Q27" s="7" t="s">
        <v>43</v>
      </c>
      <c r="R27" s="12">
        <f>INDEX(AR:AR,W20+1)</f>
        <v>0</v>
      </c>
      <c r="S27" s="19"/>
      <c r="T27" s="19"/>
      <c r="U27" s="19"/>
      <c r="V27" s="20"/>
      <c r="W27" s="11"/>
      <c r="X27" s="37"/>
      <c r="Y27" s="35"/>
      <c r="Z27" s="35"/>
      <c r="AA27" s="42"/>
      <c r="AE27" s="39">
        <v>26</v>
      </c>
      <c r="AF27" s="24"/>
      <c r="AG27" s="8"/>
      <c r="AH27" s="8"/>
      <c r="AI27" s="8"/>
      <c r="AJ27" s="8"/>
      <c r="AK27" s="8"/>
      <c r="AL27" s="8"/>
      <c r="AM27" s="8"/>
      <c r="AN27" s="8"/>
      <c r="AO27" s="8"/>
      <c r="AP27" s="8"/>
      <c r="AQ27" s="8"/>
      <c r="AR27" s="8"/>
      <c r="AS27" s="8"/>
      <c r="AT27" s="8"/>
      <c r="AU27" s="8" t="str">
        <f>LEFT(AO27,2)</f>
        <v/>
      </c>
      <c r="AV27" s="8" t="str">
        <f>IF(ISERROR(FIND(" ",AO27)),"",MID(AO27,FIND(" ",AO27)+1,2))</f>
        <v/>
      </c>
      <c r="AW27" s="8" t="str">
        <f>IF(LEN(AV27)&gt;1,IF(ISERROR(FIND(" ",AO27,FIND(" ",AO27)+1)),"",MID(AO27,FIND(" ",AO27)+4,2)),"")</f>
        <v/>
      </c>
      <c r="AX27" s="8"/>
      <c r="AY27" s="8" t="str">
        <f>IF(AO27="","",AO27&amp;IF(AP27="","","&amp;br;"&amp;AP27)&amp;IF(AQ27="","","&amp;br;"&amp;AQ27))</f>
        <v/>
      </c>
      <c r="AZ27" s="25" t="str">
        <f>IF(AJ27="","",VLOOKUP(AJ27,BC:BE,3,FALSE))</f>
        <v/>
      </c>
      <c r="BA27" s="31" t="s">
        <v>165</v>
      </c>
      <c r="BB27">
        <v>26</v>
      </c>
      <c r="BC27" t="s">
        <v>590</v>
      </c>
      <c r="BD27" t="s">
        <v>30</v>
      </c>
      <c r="BE27" t="s">
        <v>409</v>
      </c>
    </row>
    <row r="28" spans="1:57" x14ac:dyDescent="0.15">
      <c r="A28" t="str">
        <f t="shared" si="0"/>
        <v>&amp;br;&amp;br;</v>
      </c>
      <c r="B28" t="s">
        <v>165</v>
      </c>
      <c r="C28" t="s">
        <v>158</v>
      </c>
      <c r="R28"/>
      <c r="S28"/>
      <c r="T28"/>
      <c r="U28"/>
      <c r="V28"/>
      <c r="AE28" s="39">
        <v>27</v>
      </c>
      <c r="AF28" s="24"/>
      <c r="AG28" s="8"/>
      <c r="AH28" s="8"/>
      <c r="AI28" s="8"/>
      <c r="AJ28" s="8"/>
      <c r="AK28" s="8"/>
      <c r="AL28" s="8"/>
      <c r="AM28" s="8"/>
      <c r="AN28" s="8"/>
      <c r="AO28" s="8"/>
      <c r="AP28" s="8"/>
      <c r="AQ28" s="8"/>
      <c r="AR28" s="8"/>
      <c r="AS28" s="8"/>
      <c r="AT28" s="8"/>
      <c r="AU28" s="8" t="str">
        <f>LEFT(AO28,2)</f>
        <v/>
      </c>
      <c r="AV28" s="8" t="str">
        <f>IF(ISERROR(FIND(" ",AO28)),"",MID(AO28,FIND(" ",AO28)+1,2))</f>
        <v/>
      </c>
      <c r="AW28" s="8" t="str">
        <f>IF(LEN(AV28)&gt;1,IF(ISERROR(FIND(" ",AO28,FIND(" ",AO28)+1)),"",MID(AO28,FIND(" ",AO28)+4,2)),"")</f>
        <v/>
      </c>
      <c r="AX28" s="8"/>
      <c r="AY28" s="8" t="str">
        <f>IF(AO28="","",AO28&amp;IF(AP28="","","&amp;br;"&amp;AP28)&amp;IF(AQ28="","","&amp;br;"&amp;AQ28))</f>
        <v/>
      </c>
      <c r="AZ28" s="25" t="str">
        <f>IF(AJ28="","",VLOOKUP(AJ28,BC:BE,3,FALSE))</f>
        <v/>
      </c>
      <c r="BA28" s="31" t="s">
        <v>165</v>
      </c>
      <c r="BB28">
        <v>27</v>
      </c>
      <c r="BC28" t="s">
        <v>591</v>
      </c>
      <c r="BD28" t="s">
        <v>30</v>
      </c>
      <c r="BE28" t="s">
        <v>410</v>
      </c>
    </row>
    <row r="29" spans="1:57" x14ac:dyDescent="0.15">
      <c r="A29" t="str">
        <f t="shared" si="0"/>
        <v>*情報</v>
      </c>
      <c r="B29" t="s">
        <v>165</v>
      </c>
      <c r="C29" t="s">
        <v>865</v>
      </c>
      <c r="R29"/>
      <c r="S29"/>
      <c r="T29"/>
      <c r="U29"/>
      <c r="V29"/>
      <c r="AE29" s="39">
        <v>28</v>
      </c>
      <c r="AF29" s="24"/>
      <c r="AG29" s="8"/>
      <c r="AH29" s="8"/>
      <c r="AI29" s="8"/>
      <c r="AJ29" s="8"/>
      <c r="AK29" s="8"/>
      <c r="AL29" s="8"/>
      <c r="AM29" s="8"/>
      <c r="AN29" s="8"/>
      <c r="AO29" s="8"/>
      <c r="AP29" s="8"/>
      <c r="AQ29" s="8"/>
      <c r="AR29" s="8"/>
      <c r="AS29" s="8"/>
      <c r="AT29" s="8"/>
      <c r="AU29" s="8" t="str">
        <f>LEFT(AO29,2)</f>
        <v/>
      </c>
      <c r="AV29" s="8" t="str">
        <f>IF(ISERROR(FIND(" ",AO29)),"",MID(AO29,FIND(" ",AO29)+1,2))</f>
        <v/>
      </c>
      <c r="AW29" s="8" t="str">
        <f>IF(LEN(AV29)&gt;1,IF(ISERROR(FIND(" ",AO29,FIND(" ",AO29)+1)),"",MID(AO29,FIND(" ",AO29)+4,2)),"")</f>
        <v/>
      </c>
      <c r="AX29" s="8"/>
      <c r="AY29" s="8" t="str">
        <f>IF(AO29="","",AO29&amp;IF(AP29="","","&amp;br;"&amp;AP29)&amp;IF(AQ29="","","&amp;br;"&amp;AQ29))</f>
        <v/>
      </c>
      <c r="AZ29" s="25" t="str">
        <f>IF(AJ29="","",VLOOKUP(AJ29,BC:BE,3,FALSE))</f>
        <v/>
      </c>
      <c r="BA29" s="31" t="s">
        <v>165</v>
      </c>
      <c r="BB29">
        <v>28</v>
      </c>
      <c r="BC29" t="s">
        <v>592</v>
      </c>
      <c r="BD29" t="s">
        <v>30</v>
      </c>
      <c r="BE29" t="s">
        <v>411</v>
      </c>
    </row>
    <row r="30" spans="1:57" x14ac:dyDescent="0.15">
      <c r="A30" t="str">
        <f t="shared" si="0"/>
        <v>&amp;br;&amp;br;</v>
      </c>
      <c r="B30" t="s">
        <v>165</v>
      </c>
      <c r="C30" t="s">
        <v>158</v>
      </c>
      <c r="R30"/>
      <c r="S30"/>
      <c r="T30"/>
      <c r="U30"/>
      <c r="V30"/>
      <c r="AE30" s="39">
        <v>29</v>
      </c>
      <c r="AF30" s="24"/>
      <c r="AG30" s="8"/>
      <c r="AH30" s="8"/>
      <c r="AI30" s="8"/>
      <c r="AJ30" s="8"/>
      <c r="AK30" s="8"/>
      <c r="AL30" s="8"/>
      <c r="AM30" s="8"/>
      <c r="AN30" s="8"/>
      <c r="AO30" s="8"/>
      <c r="AP30" s="8"/>
      <c r="AQ30" s="8"/>
      <c r="AR30" s="8"/>
      <c r="AS30" s="8"/>
      <c r="AT30" s="8"/>
      <c r="AU30" s="8" t="str">
        <f>LEFT(AO30,2)</f>
        <v/>
      </c>
      <c r="AV30" s="8" t="str">
        <f>IF(ISERROR(FIND(" ",AO30)),"",MID(AO30,FIND(" ",AO30)+1,2))</f>
        <v/>
      </c>
      <c r="AW30" s="8" t="str">
        <f>IF(LEN(AV30)&gt;1,IF(ISERROR(FIND(" ",AO30,FIND(" ",AO30)+1)),"",MID(AO30,FIND(" ",AO30)+4,2)),"")</f>
        <v/>
      </c>
      <c r="AX30" s="8"/>
      <c r="AY30" s="8" t="str">
        <f>IF(AO30="","",AO30&amp;IF(AP30="","","&amp;br;"&amp;AP30)&amp;IF(AQ30="","","&amp;br;"&amp;AQ30))</f>
        <v/>
      </c>
      <c r="AZ30" s="25" t="str">
        <f>IF(AJ30="","",VLOOKUP(AJ30,BC:BE,3,FALSE))</f>
        <v/>
      </c>
      <c r="BA30" s="31" t="s">
        <v>165</v>
      </c>
      <c r="BB30">
        <v>29</v>
      </c>
      <c r="BC30" t="s">
        <v>593</v>
      </c>
      <c r="BD30" t="s">
        <v>30</v>
      </c>
      <c r="BE30" t="s">
        <v>412</v>
      </c>
    </row>
    <row r="31" spans="1:57" x14ac:dyDescent="0.15">
      <c r="A31" t="str">
        <f t="shared" si="0"/>
        <v>#back(text=戻る,left)</v>
      </c>
      <c r="B31" t="s">
        <v>165</v>
      </c>
      <c r="C31" t="s">
        <v>159</v>
      </c>
      <c r="R31"/>
      <c r="S31"/>
      <c r="T31"/>
      <c r="U31"/>
      <c r="V31"/>
      <c r="AE31" s="39">
        <v>30</v>
      </c>
      <c r="AF31" s="24"/>
      <c r="AG31" s="8"/>
      <c r="AH31" s="8"/>
      <c r="AI31" s="8"/>
      <c r="AJ31" s="8"/>
      <c r="AK31" s="8"/>
      <c r="AL31" s="8"/>
      <c r="AM31" s="8"/>
      <c r="AN31" s="8"/>
      <c r="AO31" s="8"/>
      <c r="AP31" s="8"/>
      <c r="AQ31" s="8"/>
      <c r="AR31" s="8"/>
      <c r="AS31" s="8"/>
      <c r="AT31" s="8"/>
      <c r="AU31" s="8" t="str">
        <f>LEFT(AO31,2)</f>
        <v/>
      </c>
      <c r="AV31" s="8" t="str">
        <f>IF(ISERROR(FIND(" ",AO31)),"",MID(AO31,FIND(" ",AO31)+1,2))</f>
        <v/>
      </c>
      <c r="AW31" s="8" t="str">
        <f>IF(LEN(AV31)&gt;1,IF(ISERROR(FIND(" ",AO31,FIND(" ",AO31)+1)),"",MID(AO31,FIND(" ",AO31)+4,2)),"")</f>
        <v/>
      </c>
      <c r="AX31" s="8"/>
      <c r="AY31" s="8" t="str">
        <f>IF(AO31="","",AO31&amp;IF(AP31="","","&amp;br;"&amp;AP31)&amp;IF(AQ31="","","&amp;br;"&amp;AQ31))</f>
        <v/>
      </c>
      <c r="AZ31" s="25" t="str">
        <f>IF(AJ31="","",VLOOKUP(AJ31,BC:BE,3,FALSE))</f>
        <v/>
      </c>
      <c r="BA31" s="31" t="s">
        <v>165</v>
      </c>
      <c r="BB31">
        <v>30</v>
      </c>
      <c r="BC31" t="s">
        <v>594</v>
      </c>
      <c r="BD31" t="s">
        <v>30</v>
      </c>
      <c r="BE31" t="s">
        <v>413</v>
      </c>
    </row>
    <row r="32" spans="1:57" x14ac:dyDescent="0.15">
      <c r="A32" t="str">
        <f t="shared" si="0"/>
        <v>&amp;br;</v>
      </c>
      <c r="B32" t="s">
        <v>165</v>
      </c>
      <c r="C32" t="s">
        <v>1</v>
      </c>
      <c r="R32"/>
      <c r="S32"/>
      <c r="T32"/>
      <c r="U32"/>
      <c r="V32"/>
      <c r="AE32" s="39">
        <v>31</v>
      </c>
      <c r="AF32" s="24"/>
      <c r="AG32" s="8"/>
      <c r="AH32" s="8"/>
      <c r="AI32" s="8"/>
      <c r="AJ32" s="8"/>
      <c r="AK32" s="8"/>
      <c r="AL32" s="8"/>
      <c r="AM32" s="8"/>
      <c r="AN32" s="8"/>
      <c r="AO32" s="8"/>
      <c r="AP32" s="8"/>
      <c r="AQ32" s="8"/>
      <c r="AR32" s="8"/>
      <c r="AS32" s="8"/>
      <c r="AT32" s="8"/>
      <c r="AU32" s="8" t="str">
        <f>LEFT(AO32,2)</f>
        <v/>
      </c>
      <c r="AV32" s="8" t="str">
        <f>IF(ISERROR(FIND(" ",AO32)),"",MID(AO32,FIND(" ",AO32)+1,2))</f>
        <v/>
      </c>
      <c r="AW32" s="8" t="str">
        <f>IF(LEN(AV32)&gt;1,IF(ISERROR(FIND(" ",AO32,FIND(" ",AO32)+1)),"",MID(AO32,FIND(" ",AO32)+4,2)),"")</f>
        <v/>
      </c>
      <c r="AX32" s="8"/>
      <c r="AY32" s="8" t="str">
        <f>IF(AO32="","",AO32&amp;IF(AP32="","","&amp;br;"&amp;AP32)&amp;IF(AQ32="","","&amp;br;"&amp;AQ32))</f>
        <v/>
      </c>
      <c r="AZ32" s="25" t="str">
        <f>IF(AJ32="","",VLOOKUP(AJ32,BC:BE,3,FALSE))</f>
        <v/>
      </c>
      <c r="BA32" s="31" t="s">
        <v>165</v>
      </c>
      <c r="BB32">
        <v>31</v>
      </c>
      <c r="BC32" t="s">
        <v>595</v>
      </c>
      <c r="BD32" t="s">
        <v>30</v>
      </c>
      <c r="BE32" t="s">
        <v>414</v>
      </c>
    </row>
    <row r="33" spans="1:57" x14ac:dyDescent="0.15">
      <c r="A33" t="str">
        <f t="shared" si="0"/>
        <v>#comment(above,nsize=[15],size=[30],num=[10])</v>
      </c>
      <c r="B33" t="s">
        <v>165</v>
      </c>
      <c r="C33" t="s">
        <v>160</v>
      </c>
      <c r="R33"/>
      <c r="S33"/>
      <c r="T33"/>
      <c r="U33"/>
      <c r="V33"/>
      <c r="AE33" s="39">
        <v>32</v>
      </c>
      <c r="AF33" s="24"/>
      <c r="AG33" s="8"/>
      <c r="AH33" s="8"/>
      <c r="AI33" s="8"/>
      <c r="AJ33" s="8"/>
      <c r="AK33" s="8"/>
      <c r="AL33" s="8"/>
      <c r="AM33" s="8"/>
      <c r="AN33" s="8"/>
      <c r="AO33" s="8"/>
      <c r="AP33" s="8"/>
      <c r="AQ33" s="8"/>
      <c r="AR33" s="8"/>
      <c r="AS33" s="8"/>
      <c r="AT33" s="8"/>
      <c r="AU33" s="8" t="str">
        <f>LEFT(AO33,2)</f>
        <v/>
      </c>
      <c r="AV33" s="8" t="str">
        <f>IF(ISERROR(FIND(" ",AO33)),"",MID(AO33,FIND(" ",AO33)+1,2))</f>
        <v/>
      </c>
      <c r="AW33" s="8" t="str">
        <f>IF(LEN(AV33)&gt;1,IF(ISERROR(FIND(" ",AO33,FIND(" ",AO33)+1)),"",MID(AO33,FIND(" ",AO33)+4,2)),"")</f>
        <v/>
      </c>
      <c r="AX33" s="8"/>
      <c r="AY33" s="8" t="str">
        <f>IF(AO33="","",AO33&amp;IF(AP33="","","&amp;br;"&amp;AP33)&amp;IF(AQ33="","","&amp;br;"&amp;AQ33))</f>
        <v/>
      </c>
      <c r="AZ33" s="25" t="str">
        <f>IF(AJ33="","",VLOOKUP(AJ33,BC:BE,3,FALSE))</f>
        <v/>
      </c>
      <c r="BA33" s="31" t="s">
        <v>165</v>
      </c>
      <c r="BB33">
        <v>32</v>
      </c>
      <c r="BC33" t="s">
        <v>596</v>
      </c>
      <c r="BD33" t="s">
        <v>30</v>
      </c>
      <c r="BE33" t="s">
        <v>415</v>
      </c>
    </row>
    <row r="34" spans="1:57" x14ac:dyDescent="0.15">
      <c r="A34" t="str">
        <f t="shared" si="0"/>
        <v>&amp;br;&amp;br;</v>
      </c>
      <c r="B34" t="s">
        <v>165</v>
      </c>
      <c r="C34" t="s">
        <v>158</v>
      </c>
      <c r="R34"/>
      <c r="S34"/>
      <c r="T34"/>
      <c r="U34"/>
      <c r="V34"/>
      <c r="AE34" s="39">
        <v>33</v>
      </c>
      <c r="AF34" s="24"/>
      <c r="AG34" s="8"/>
      <c r="AH34" s="8"/>
      <c r="AI34" s="8"/>
      <c r="AJ34" s="8"/>
      <c r="AK34" s="8"/>
      <c r="AL34" s="8"/>
      <c r="AM34" s="8"/>
      <c r="AN34" s="8"/>
      <c r="AO34" s="8"/>
      <c r="AP34" s="8"/>
      <c r="AQ34" s="8"/>
      <c r="AR34" s="8"/>
      <c r="AS34" s="8"/>
      <c r="AT34" s="8"/>
      <c r="AU34" s="8" t="str">
        <f>LEFT(AO34,2)</f>
        <v/>
      </c>
      <c r="AV34" s="8" t="str">
        <f>IF(ISERROR(FIND(" ",AO34)),"",MID(AO34,FIND(" ",AO34)+1,2))</f>
        <v/>
      </c>
      <c r="AW34" s="8" t="str">
        <f>IF(LEN(AV34)&gt;1,IF(ISERROR(FIND(" ",AO34,FIND(" ",AO34)+1)),"",MID(AO34,FIND(" ",AO34)+4,2)),"")</f>
        <v/>
      </c>
      <c r="AX34" s="8"/>
      <c r="AY34" s="8" t="str">
        <f>IF(AO34="","",AO34&amp;IF(AP34="","","&amp;br;"&amp;AP34)&amp;IF(AQ34="","","&amp;br;"&amp;AQ34))</f>
        <v/>
      </c>
      <c r="AZ34" s="25" t="str">
        <f>IF(AJ34="","",VLOOKUP(AJ34,BC:BE,3,FALSE))</f>
        <v/>
      </c>
      <c r="BA34" s="31" t="s">
        <v>165</v>
      </c>
      <c r="BB34">
        <v>33</v>
      </c>
      <c r="BC34" t="s">
        <v>597</v>
      </c>
      <c r="BD34" t="s">
        <v>30</v>
      </c>
      <c r="BE34" t="s">
        <v>416</v>
      </c>
    </row>
    <row r="35" spans="1:57" x14ac:dyDescent="0.15">
      <c r="A35" t="str">
        <f t="shared" si="0"/>
        <v/>
      </c>
      <c r="B35" t="s">
        <v>165</v>
      </c>
      <c r="Q35" s="3"/>
      <c r="R35" s="14"/>
      <c r="S35" s="14"/>
      <c r="T35" s="14"/>
      <c r="U35" s="14"/>
      <c r="V35" s="15"/>
      <c r="W35" s="36">
        <v>3</v>
      </c>
      <c r="X35" s="3"/>
      <c r="Y35" s="34"/>
      <c r="Z35" s="34"/>
      <c r="AA35" s="41"/>
      <c r="AE35" s="39">
        <v>34</v>
      </c>
      <c r="AF35" s="24"/>
      <c r="AG35" s="8"/>
      <c r="AH35" s="8"/>
      <c r="AI35" s="8"/>
      <c r="AJ35" s="8"/>
      <c r="AK35" s="8"/>
      <c r="AL35" s="8"/>
      <c r="AM35" s="8"/>
      <c r="AN35" s="8"/>
      <c r="AO35" s="8"/>
      <c r="AP35" s="8"/>
      <c r="AQ35" s="8"/>
      <c r="AR35" s="8"/>
      <c r="AS35" s="8"/>
      <c r="AT35" s="8"/>
      <c r="AU35" s="8" t="str">
        <f>LEFT(AO35,2)</f>
        <v/>
      </c>
      <c r="AV35" s="8" t="str">
        <f>IF(ISERROR(FIND(" ",AO35)),"",MID(AO35,FIND(" ",AO35)+1,2))</f>
        <v/>
      </c>
      <c r="AW35" s="8" t="str">
        <f>IF(LEN(AV35)&gt;1,IF(ISERROR(FIND(" ",AO35,FIND(" ",AO35)+1)),"",MID(AO35,FIND(" ",AO35)+4,2)),"")</f>
        <v/>
      </c>
      <c r="AX35" s="8"/>
      <c r="AY35" s="8" t="str">
        <f>IF(AO35="","",AO35&amp;IF(AP35="","","&amp;br;"&amp;AP35)&amp;IF(AQ35="","","&amp;br;"&amp;AQ35))</f>
        <v/>
      </c>
      <c r="AZ35" s="25" t="str">
        <f>IF(AJ35="","",VLOOKUP(AJ35,BC:BE,3,FALSE))</f>
        <v/>
      </c>
      <c r="BA35" s="31" t="s">
        <v>165</v>
      </c>
      <c r="BB35">
        <v>34</v>
      </c>
      <c r="BC35" t="s">
        <v>598</v>
      </c>
      <c r="BD35" t="s">
        <v>30</v>
      </c>
      <c r="BE35" t="s">
        <v>417</v>
      </c>
    </row>
    <row r="36" spans="1:57" x14ac:dyDescent="0.15">
      <c r="A36" t="str">
        <f t="shared" si="0"/>
        <v>*月の大魔術師/Magus of the Moon</v>
      </c>
      <c r="B36" t="s">
        <v>165</v>
      </c>
      <c r="C36" t="str">
        <f t="shared" ref="C36" si="16">"*"&amp;R36&amp;"/"&amp;T36</f>
        <v>*月の大魔術師/Magus of the Moon</v>
      </c>
      <c r="Q36" s="6" t="s">
        <v>34</v>
      </c>
      <c r="R36" s="12" t="str">
        <f>INDEX(AI:AI,W35+1)</f>
        <v>月の大魔術師</v>
      </c>
      <c r="S36" s="16" t="s">
        <v>35</v>
      </c>
      <c r="T36" s="12" t="str">
        <f>INDEX(AJ:AJ,W35+1)</f>
        <v>Magus of the Moon</v>
      </c>
      <c r="U36" s="16"/>
      <c r="V36" s="17"/>
      <c r="W36" s="9"/>
      <c r="X36" s="6"/>
      <c r="Y36" s="5"/>
      <c r="Z36" s="5"/>
      <c r="AA36" s="30"/>
      <c r="AE36" s="39">
        <v>35</v>
      </c>
      <c r="AF36" s="24">
        <f t="shared" ref="AF36:AF51" si="17">AF35</f>
        <v>0</v>
      </c>
      <c r="AG36" s="8"/>
      <c r="AH36" s="8"/>
      <c r="AI36" s="8"/>
      <c r="AJ36" s="8"/>
      <c r="AK36" s="8"/>
      <c r="AL36" s="8"/>
      <c r="AM36" s="8"/>
      <c r="AN36" s="8"/>
      <c r="AO36" s="8"/>
      <c r="AP36" s="8"/>
      <c r="AQ36" s="8"/>
      <c r="AR36" s="8"/>
      <c r="AS36" s="8"/>
      <c r="AT36" s="8"/>
      <c r="AU36" s="8" t="str">
        <f>LEFT(AO36,2)</f>
        <v/>
      </c>
      <c r="AV36" s="8" t="str">
        <f>IF(ISERROR(FIND(" ",AO36)),"",MID(AO36,FIND(" ",AO36)+1,2))</f>
        <v/>
      </c>
      <c r="AW36" s="8" t="str">
        <f>IF(LEN(AV36)&gt;1,IF(ISERROR(FIND(" ",AO36,FIND(" ",AO36)+1)),"",MID(AO36,FIND(" ",AO36)+4,2)),"")</f>
        <v/>
      </c>
      <c r="AX36" s="8"/>
      <c r="AY36" s="8" t="str">
        <f>IF(AO36="","",AO36&amp;IF(AP36="","","&amp;br;"&amp;AP36)&amp;IF(AQ36="","","&amp;br;"&amp;AQ36))</f>
        <v/>
      </c>
      <c r="AZ36" s="25" t="str">
        <f>IF(AJ36="","",VLOOKUP(AJ36,BC:BE,3,FALSE))</f>
        <v/>
      </c>
      <c r="BA36" s="31" t="s">
        <v>165</v>
      </c>
      <c r="BB36">
        <v>35</v>
      </c>
      <c r="BC36" t="s">
        <v>599</v>
      </c>
      <c r="BD36" t="s">
        <v>30</v>
      </c>
      <c r="BE36" t="s">
        <v>418</v>
      </c>
    </row>
    <row r="37" spans="1:57" x14ac:dyDescent="0.15">
      <c r="A37" t="str">
        <f t="shared" si="0"/>
        <v>|LEFT:80|LEFT:100|LEFT:100|LEFT:100|LEFT:100|LEFT:100|c</v>
      </c>
      <c r="B37" t="s">
        <v>165</v>
      </c>
      <c r="C37" t="s">
        <v>24</v>
      </c>
      <c r="D37" s="2" t="str">
        <f t="shared" ref="D37" si="18">$Q$1</f>
        <v>LEFT:80</v>
      </c>
      <c r="E37" s="2" t="s">
        <v>24</v>
      </c>
      <c r="F37" s="2" t="str">
        <f t="shared" ref="F37" si="19">$R$1</f>
        <v>LEFT:100</v>
      </c>
      <c r="G37" s="2" t="s">
        <v>24</v>
      </c>
      <c r="H37" s="2" t="str">
        <f t="shared" ref="H37" si="20">$R$1</f>
        <v>LEFT:100</v>
      </c>
      <c r="I37" s="2" t="s">
        <v>24</v>
      </c>
      <c r="J37" s="2" t="str">
        <f t="shared" ref="J37" si="21">$R$1</f>
        <v>LEFT:100</v>
      </c>
      <c r="K37" s="2" t="s">
        <v>24</v>
      </c>
      <c r="L37" s="2" t="str">
        <f t="shared" ref="L37" si="22">$R$1</f>
        <v>LEFT:100</v>
      </c>
      <c r="M37" s="2" t="s">
        <v>24</v>
      </c>
      <c r="N37" s="2" t="str">
        <f t="shared" ref="N37" si="23">$R$1</f>
        <v>LEFT:100</v>
      </c>
      <c r="O37" t="s">
        <v>24</v>
      </c>
      <c r="P37" t="s">
        <v>138</v>
      </c>
      <c r="Q37" s="4" t="s">
        <v>44</v>
      </c>
      <c r="R37" s="12" t="str">
        <f>INDEX(AF:AF,W35+1)</f>
        <v>赤</v>
      </c>
      <c r="S37" s="18" t="s">
        <v>46</v>
      </c>
      <c r="T37" s="12" t="str">
        <f>INDEX(AG:AG,W35+1)</f>
        <v>Masterpiece</v>
      </c>
      <c r="U37" s="18" t="s">
        <v>36</v>
      </c>
      <c r="V37" s="12">
        <f>INDEX(AH:AH,W35+1)</f>
        <v>15</v>
      </c>
      <c r="W37" s="10"/>
      <c r="X37" s="12" t="str">
        <f>INDEX(AO:AO,W35+1)</f>
        <v>このクリーチャーが戦場に出たとき、すべての土地・サポートを破壊する。</v>
      </c>
      <c r="Y37" s="5"/>
      <c r="Z37" s="5"/>
      <c r="AA37" s="30"/>
      <c r="AE37" s="39">
        <v>36</v>
      </c>
      <c r="AF37" s="24">
        <f t="shared" si="17"/>
        <v>0</v>
      </c>
      <c r="AG37" s="8"/>
      <c r="AH37" s="8"/>
      <c r="AI37" s="8"/>
      <c r="AJ37" s="8"/>
      <c r="AK37" s="8"/>
      <c r="AL37" s="8"/>
      <c r="AM37" s="8"/>
      <c r="AN37" s="8"/>
      <c r="AO37" s="8"/>
      <c r="AP37" s="8"/>
      <c r="AQ37" s="8"/>
      <c r="AR37" s="8"/>
      <c r="AS37" s="8"/>
      <c r="AT37" s="8"/>
      <c r="AU37" s="8" t="str">
        <f>LEFT(AO37,2)</f>
        <v/>
      </c>
      <c r="AV37" s="8" t="str">
        <f>IF(ISERROR(FIND(" ",AO37)),"",MID(AO37,FIND(" ",AO37)+1,2))</f>
        <v/>
      </c>
      <c r="AW37" s="8" t="str">
        <f>IF(LEN(AV37)&gt;1,IF(ISERROR(FIND(" ",AO37,FIND(" ",AO37)+1)),"",MID(AO37,FIND(" ",AO37)+4,2)),"")</f>
        <v/>
      </c>
      <c r="AX37" s="8"/>
      <c r="AY37" s="8" t="str">
        <f>IF(AO37="","",AO37&amp;IF(AP37="","","&amp;br;"&amp;AP37)&amp;IF(AQ37="","","&amp;br;"&amp;AQ37))</f>
        <v/>
      </c>
      <c r="AZ37" s="25" t="str">
        <f>IF(AJ37="","",VLOOKUP(AJ37,BC:BE,3,FALSE))</f>
        <v/>
      </c>
      <c r="BA37" s="31" t="s">
        <v>165</v>
      </c>
      <c r="BB37">
        <v>36</v>
      </c>
      <c r="BC37" t="s">
        <v>600</v>
      </c>
      <c r="BD37" t="s">
        <v>30</v>
      </c>
      <c r="BE37" t="s">
        <v>419</v>
      </c>
    </row>
    <row r="38" spans="1:57" x14ac:dyDescent="0.15">
      <c r="A38" t="str">
        <f t="shared" si="0"/>
        <v>|色|赤|レアリティ|Masterpiece|マナコスト|15|</v>
      </c>
      <c r="B38" t="s">
        <v>165</v>
      </c>
      <c r="C38" t="s">
        <v>24</v>
      </c>
      <c r="D38" s="1" t="s">
        <v>5</v>
      </c>
      <c r="E38" t="s">
        <v>24</v>
      </c>
      <c r="F38" t="str">
        <f t="shared" ref="F38:F39" si="24">IF(R37=0,"",R37)</f>
        <v>赤</v>
      </c>
      <c r="G38" t="s">
        <v>24</v>
      </c>
      <c r="H38" s="1" t="s">
        <v>6</v>
      </c>
      <c r="I38" t="s">
        <v>24</v>
      </c>
      <c r="J38" t="str">
        <f t="shared" ref="J38:J39" si="25">IF(T37=0,"",T37)</f>
        <v>Masterpiece</v>
      </c>
      <c r="K38" t="s">
        <v>24</v>
      </c>
      <c r="L38" s="1" t="s">
        <v>8</v>
      </c>
      <c r="M38" t="s">
        <v>24</v>
      </c>
      <c r="N38">
        <f t="shared" ref="N38:N39" si="26">IF(V37=0,"",V37)</f>
        <v>15</v>
      </c>
      <c r="O38" t="s">
        <v>24</v>
      </c>
      <c r="Q38" s="6" t="s">
        <v>37</v>
      </c>
      <c r="R38" s="12" t="str">
        <f>INDEX(AK:AK,W35+1)</f>
        <v>クリーチャー</v>
      </c>
      <c r="S38" s="18" t="s">
        <v>38</v>
      </c>
      <c r="T38" s="12" t="str">
        <f>INDEX(AL:AL,W35+1)</f>
        <v>人間</v>
      </c>
      <c r="U38" s="12" t="str">
        <f>INDEX(AM:AM,W35+1)</f>
        <v>ウィザード</v>
      </c>
      <c r="V38" s="12">
        <f>INDEX(AN:AN,W35+1)</f>
        <v>0</v>
      </c>
      <c r="W38" s="10"/>
      <c r="X38" s="12" t="str">
        <f>INDEX(AU:AU,W35+1)</f>
        <v>この</v>
      </c>
      <c r="Y38" s="12" t="str">
        <f>INDEX(AV:AV,W35+1)</f>
        <v/>
      </c>
      <c r="Z38" s="12" t="str">
        <f>INDEX(AW:AW,W35+1)</f>
        <v/>
      </c>
      <c r="AA38" s="12">
        <f>INDEX(AX:AX,W35+1)</f>
        <v>0</v>
      </c>
      <c r="AE38" s="39">
        <v>37</v>
      </c>
      <c r="AF38" s="24">
        <f t="shared" si="17"/>
        <v>0</v>
      </c>
      <c r="AG38" s="8"/>
      <c r="AH38" s="8"/>
      <c r="AI38" s="8"/>
      <c r="AJ38" s="8"/>
      <c r="AK38" s="8"/>
      <c r="AL38" s="8"/>
      <c r="AM38" s="8"/>
      <c r="AN38" s="8"/>
      <c r="AO38" s="8"/>
      <c r="AP38" s="8"/>
      <c r="AQ38" s="8"/>
      <c r="AR38" s="8"/>
      <c r="AS38" s="8"/>
      <c r="AT38" s="8"/>
      <c r="AU38" s="8" t="str">
        <f>LEFT(AO38,2)</f>
        <v/>
      </c>
      <c r="AV38" s="8" t="str">
        <f>IF(ISERROR(FIND(" ",AO38)),"",MID(AO38,FIND(" ",AO38)+1,2))</f>
        <v/>
      </c>
      <c r="AW38" s="8" t="str">
        <f>IF(LEN(AV38)&gt;1,IF(ISERROR(FIND(" ",AO38,FIND(" ",AO38)+1)),"",MID(AO38,FIND(" ",AO38)+4,2)),"")</f>
        <v/>
      </c>
      <c r="AX38" s="8"/>
      <c r="AY38" s="8" t="str">
        <f>IF(AO38="","",AO38&amp;IF(AP38="","","&amp;br;"&amp;AP38)&amp;IF(AQ38="","","&amp;br;"&amp;AQ38))</f>
        <v/>
      </c>
      <c r="AZ38" s="25" t="str">
        <f>IF(AJ38="","",VLOOKUP(AJ38,BC:BE,3,FALSE))</f>
        <v/>
      </c>
      <c r="BA38" s="31" t="s">
        <v>165</v>
      </c>
      <c r="BB38">
        <v>37</v>
      </c>
      <c r="BC38" t="s">
        <v>601</v>
      </c>
      <c r="BD38" t="s">
        <v>30</v>
      </c>
      <c r="BE38" t="s">
        <v>420</v>
      </c>
    </row>
    <row r="39" spans="1:57" x14ac:dyDescent="0.15">
      <c r="A39" t="str">
        <f t="shared" si="0"/>
        <v>|種別|クリーチャー|サブタイプ|人間|ウィザード||</v>
      </c>
      <c r="B39" t="s">
        <v>165</v>
      </c>
      <c r="C39" t="s">
        <v>24</v>
      </c>
      <c r="D39" s="1" t="s">
        <v>9</v>
      </c>
      <c r="E39" t="s">
        <v>24</v>
      </c>
      <c r="F39" t="str">
        <f t="shared" si="24"/>
        <v>クリーチャー</v>
      </c>
      <c r="G39" t="s">
        <v>24</v>
      </c>
      <c r="H39" s="1" t="s">
        <v>11</v>
      </c>
      <c r="I39" t="s">
        <v>24</v>
      </c>
      <c r="J39" t="str">
        <f t="shared" si="25"/>
        <v>人間</v>
      </c>
      <c r="K39" t="s">
        <v>24</v>
      </c>
      <c r="L39" t="str">
        <f t="shared" ref="L39" si="27">IF(U38=0,"",U38)</f>
        <v>ウィザード</v>
      </c>
      <c r="M39" t="s">
        <v>24</v>
      </c>
      <c r="N39" t="str">
        <f t="shared" si="26"/>
        <v/>
      </c>
      <c r="O39" t="s">
        <v>24</v>
      </c>
      <c r="Q39" s="6" t="s">
        <v>39</v>
      </c>
      <c r="R39" s="12" t="str">
        <f>INDEX(AY:AY,W35+1)</f>
        <v>このクリーチャーが戦場に出たとき、すべての土地・サポートを破壊する。&amp;br;赤ジェム2個を起動する：すべてのサポートは1シールドを失う。その後ジェムX個を赤に変換する。Xはボード上に出ているサポートの総数に等しい。</v>
      </c>
      <c r="S39" s="16"/>
      <c r="T39" s="16"/>
      <c r="U39" s="16"/>
      <c r="V39" s="17"/>
      <c r="W39" s="10"/>
      <c r="X39" s="36"/>
      <c r="Y39" s="36"/>
      <c r="Z39" s="36"/>
      <c r="AA39" s="25"/>
      <c r="AE39" s="39">
        <v>38</v>
      </c>
      <c r="AF39" s="24">
        <f t="shared" si="17"/>
        <v>0</v>
      </c>
      <c r="AG39" s="8"/>
      <c r="AH39" s="8"/>
      <c r="AI39" s="8"/>
      <c r="AJ39" s="8"/>
      <c r="AK39" s="8"/>
      <c r="AL39" s="8"/>
      <c r="AM39" s="8"/>
      <c r="AN39" s="8"/>
      <c r="AO39" s="8"/>
      <c r="AP39" s="8"/>
      <c r="AQ39" s="8"/>
      <c r="AR39" s="8"/>
      <c r="AS39" s="8"/>
      <c r="AT39" s="8"/>
      <c r="AU39" s="8" t="str">
        <f>LEFT(AO39,2)</f>
        <v/>
      </c>
      <c r="AV39" s="8" t="str">
        <f>IF(ISERROR(FIND(" ",AO39)),"",MID(AO39,FIND(" ",AO39)+1,2))</f>
        <v/>
      </c>
      <c r="AW39" s="8" t="str">
        <f>IF(LEN(AV39)&gt;1,IF(ISERROR(FIND(" ",AO39,FIND(" ",AO39)+1)),"",MID(AO39,FIND(" ",AO39)+4,2)),"")</f>
        <v/>
      </c>
      <c r="AX39" s="8"/>
      <c r="AY39" s="8" t="str">
        <f>IF(AO39="","",AO39&amp;IF(AP39="","","&amp;br;"&amp;AP39)&amp;IF(AQ39="","","&amp;br;"&amp;AQ39))</f>
        <v/>
      </c>
      <c r="AZ39" s="25" t="str">
        <f>IF(AJ39="","",VLOOKUP(AJ39,BC:BE,3,FALSE))</f>
        <v/>
      </c>
      <c r="BA39" s="31" t="s">
        <v>165</v>
      </c>
      <c r="BB39">
        <v>38</v>
      </c>
      <c r="BC39" t="s">
        <v>602</v>
      </c>
      <c r="BD39" t="s">
        <v>30</v>
      </c>
      <c r="BE39" t="s">
        <v>421</v>
      </c>
    </row>
    <row r="40" spans="1:57" x14ac:dyDescent="0.15">
      <c r="A40" t="str">
        <f t="shared" si="0"/>
        <v>|テキスト|&gt;|&gt;|&gt;|&gt;|このクリーチャーが戦場に出たとき、すべての土地・サポートを破壊する。&amp;br;赤ジェム2個を起動する：すべてのサポートは1シールドを失う。その後ジェムX個を赤に変換する。Xはボード上に出ているサポートの総数に等しい。|</v>
      </c>
      <c r="B40" t="s">
        <v>165</v>
      </c>
      <c r="C40" t="s">
        <v>24</v>
      </c>
      <c r="D40" s="1" t="s">
        <v>12</v>
      </c>
      <c r="E40" t="s">
        <v>24</v>
      </c>
      <c r="F40" s="1" t="s">
        <v>4</v>
      </c>
      <c r="G40" t="s">
        <v>24</v>
      </c>
      <c r="H40" s="1" t="s">
        <v>4</v>
      </c>
      <c r="I40" t="s">
        <v>24</v>
      </c>
      <c r="J40" s="1" t="s">
        <v>4</v>
      </c>
      <c r="K40" t="s">
        <v>24</v>
      </c>
      <c r="L40" s="1" t="s">
        <v>4</v>
      </c>
      <c r="M40" t="s">
        <v>24</v>
      </c>
      <c r="N40" t="str">
        <f t="shared" ref="N40" si="28">IF(R39=0,"",R39)</f>
        <v>このクリーチャーが戦場に出たとき、すべての土地・サポートを破壊する。&amp;br;赤ジェム2個を起動する：すべてのサポートは1シールドを失う。その後ジェムX個を赤に変換する。Xはボード上に出ているサポートの総数に等しい。</v>
      </c>
      <c r="O40" t="s">
        <v>24</v>
      </c>
      <c r="Q40" s="4" t="s">
        <v>40</v>
      </c>
      <c r="R40" s="12" t="str">
        <f>INDEX(AZ:AZ,W35+1)</f>
        <v>When this creature enters the battlefield, destroy all Land supports.Activate 2 Red: All supports loses 1 shield, then convert X gems to red, where X is the number of supports on the board.</v>
      </c>
      <c r="S40" s="6" t="s">
        <v>342</v>
      </c>
      <c r="T40" s="12" t="str">
        <f>IF(X40="","",X40&amp;IF(Y40="",""," "&amp;Y40)&amp;IF(Z40="",""," "&amp;Z40)&amp;IF(AA40="",""," "&amp;AA40))</f>
        <v/>
      </c>
      <c r="U40" s="16"/>
      <c r="V40" s="17"/>
      <c r="W40" s="10" t="s">
        <v>342</v>
      </c>
      <c r="X40" s="6" t="str">
        <f>IF(ISERROR(IF(LEN(X39)&gt;1,X39,VLOOKUP(X38,$AC:$AD,2,FALSE))),"",IF(LEN(X39)&gt;1,X39,VLOOKUP(X38,$AC:$AD,2,FALSE)))</f>
        <v/>
      </c>
      <c r="Y40" s="6" t="str">
        <f>IF(ISERROR(IF(LEN(Y39)&gt;1,Y39,VLOOKUP(Y38,$AC:$AD,2,FALSE))),"",IF(LEN(Y39)&gt;1,Y39,VLOOKUP(Y38,$AC:$AD,2,FALSE)))</f>
        <v/>
      </c>
      <c r="Z40" s="6" t="str">
        <f>IF(ISERROR(IF(LEN(Z39)&gt;1,Z39,VLOOKUP(Z38,$AC:$AD,2,FALSE))),"",IF(LEN(Z39)&gt;1,Z39,VLOOKUP(Z38,$AC:$AD,2,FALSE)))</f>
        <v/>
      </c>
      <c r="AA40" s="6" t="str">
        <f>IF(ISERROR(IF(LEN(AA39)&gt;1,AA39,VLOOKUP(AA38,$AC:$AD,2,FALSE))),"",IF(LEN(AA39)&gt;1,AA39,VLOOKUP(AA38,$AC:$AD,2,FALSE)))</f>
        <v xml:space="preserve"> </v>
      </c>
      <c r="AE40" s="39">
        <v>39</v>
      </c>
      <c r="AF40" s="24">
        <f t="shared" si="17"/>
        <v>0</v>
      </c>
      <c r="AG40" s="8"/>
      <c r="AH40" s="8"/>
      <c r="AI40" s="8"/>
      <c r="AJ40" s="8"/>
      <c r="AK40" s="8"/>
      <c r="AL40" s="8"/>
      <c r="AM40" s="8"/>
      <c r="AN40" s="8"/>
      <c r="AO40" s="8"/>
      <c r="AP40" s="8"/>
      <c r="AQ40" s="8"/>
      <c r="AR40" s="8"/>
      <c r="AS40" s="8"/>
      <c r="AT40" s="8"/>
      <c r="AU40" s="8" t="str">
        <f>LEFT(AO40,2)</f>
        <v/>
      </c>
      <c r="AV40" s="8" t="str">
        <f>IF(ISERROR(FIND(" ",AO40)),"",MID(AO40,FIND(" ",AO40)+1,2))</f>
        <v/>
      </c>
      <c r="AW40" s="8" t="str">
        <f>IF(LEN(AV40)&gt;1,IF(ISERROR(FIND(" ",AO40,FIND(" ",AO40)+1)),"",MID(AO40,FIND(" ",AO40)+4,2)),"")</f>
        <v/>
      </c>
      <c r="AX40" s="8"/>
      <c r="AY40" s="8" t="str">
        <f>IF(AO40="","",AO40&amp;IF(AP40="","","&amp;br;"&amp;AP40)&amp;IF(AQ40="","","&amp;br;"&amp;AQ40))</f>
        <v/>
      </c>
      <c r="AZ40" s="25" t="str">
        <f>IF(AJ40="","",VLOOKUP(AJ40,BC:BE,3,FALSE))</f>
        <v/>
      </c>
      <c r="BA40" s="31" t="s">
        <v>165</v>
      </c>
      <c r="BB40">
        <v>39</v>
      </c>
      <c r="BC40" t="s">
        <v>603</v>
      </c>
      <c r="BD40" t="s">
        <v>30</v>
      </c>
      <c r="BE40" t="s">
        <v>422</v>
      </c>
    </row>
    <row r="41" spans="1:57" x14ac:dyDescent="0.15">
      <c r="A41" t="str">
        <f t="shared" si="0"/>
        <v>|英テキスト|&gt;|&gt;|&gt;|&gt;|When this creature enters the battlefield, destroy all Land supports.Activate 2 Red: All supports loses 1 shield, then convert X gems to red, where X is the number of supports on the board.|</v>
      </c>
      <c r="B41" t="s">
        <v>165</v>
      </c>
      <c r="C41" t="s">
        <v>24</v>
      </c>
      <c r="D41" s="1" t="s">
        <v>26</v>
      </c>
      <c r="E41" t="s">
        <v>24</v>
      </c>
      <c r="F41" s="1" t="s">
        <v>4</v>
      </c>
      <c r="G41" t="s">
        <v>24</v>
      </c>
      <c r="H41" s="1" t="s">
        <v>4</v>
      </c>
      <c r="I41" t="s">
        <v>24</v>
      </c>
      <c r="J41" s="1" t="s">
        <v>4</v>
      </c>
      <c r="K41" t="s">
        <v>24</v>
      </c>
      <c r="L41" s="1" t="s">
        <v>4</v>
      </c>
      <c r="M41" t="s">
        <v>24</v>
      </c>
      <c r="N41" t="str">
        <f>IF(T40="","",T40&amp;"&amp;br;")&amp;IF(R40=0,"",R40)</f>
        <v>When this creature enters the battlefield, destroy all Land supports.Activate 2 Red: All supports loses 1 shield, then convert X gems to red, where X is the number of supports on the board.</v>
      </c>
      <c r="O41" t="s">
        <v>24</v>
      </c>
      <c r="Q41" s="6" t="s">
        <v>41</v>
      </c>
      <c r="R41" s="12" t="str">
        <f>IF(INDEX(AS:AS,W35+1)="",0,INDEX(AS:AS,W35+1)&amp;"/"&amp;INDEX(AT:AT,W35+1))</f>
        <v>5/5</v>
      </c>
      <c r="S41" s="16"/>
      <c r="T41" s="16"/>
      <c r="U41" s="16"/>
      <c r="V41" s="17"/>
      <c r="W41" s="10"/>
      <c r="X41" s="6"/>
      <c r="Y41" s="5"/>
      <c r="Z41" s="5"/>
      <c r="AA41" s="30"/>
      <c r="AE41" s="39">
        <v>40</v>
      </c>
      <c r="AF41" s="24">
        <f t="shared" si="17"/>
        <v>0</v>
      </c>
      <c r="AG41" s="8"/>
      <c r="AH41" s="8"/>
      <c r="AI41" s="8"/>
      <c r="AJ41" s="8"/>
      <c r="AK41" s="8"/>
      <c r="AL41" s="8"/>
      <c r="AM41" s="8"/>
      <c r="AN41" s="8"/>
      <c r="AO41" s="8"/>
      <c r="AP41" s="8"/>
      <c r="AQ41" s="8"/>
      <c r="AR41" s="8"/>
      <c r="AS41" s="8"/>
      <c r="AT41" s="8"/>
      <c r="AU41" s="8" t="str">
        <f>LEFT(AO41,2)</f>
        <v/>
      </c>
      <c r="AV41" s="8" t="str">
        <f>IF(ISERROR(FIND(" ",AO41)),"",MID(AO41,FIND(" ",AO41)+1,2))</f>
        <v/>
      </c>
      <c r="AW41" s="8" t="str">
        <f>IF(LEN(AV41)&gt;1,IF(ISERROR(FIND(" ",AO41,FIND(" ",AO41)+1)),"",MID(AO41,FIND(" ",AO41)+4,2)),"")</f>
        <v/>
      </c>
      <c r="AX41" s="8"/>
      <c r="AY41" s="8" t="str">
        <f>IF(AO41="","",AO41&amp;IF(AP41="","","&amp;br;"&amp;AP41)&amp;IF(AQ41="","","&amp;br;"&amp;AQ41))</f>
        <v/>
      </c>
      <c r="AZ41" s="25" t="str">
        <f>IF(AJ41="","",VLOOKUP(AJ41,BC:BE,3,FALSE))</f>
        <v/>
      </c>
      <c r="BA41" s="31" t="s">
        <v>165</v>
      </c>
      <c r="BB41">
        <v>40</v>
      </c>
      <c r="BC41" t="s">
        <v>604</v>
      </c>
      <c r="BD41" t="s">
        <v>30</v>
      </c>
      <c r="BE41" t="s">
        <v>423</v>
      </c>
    </row>
    <row r="42" spans="1:57" x14ac:dyDescent="0.15">
      <c r="A42" t="str">
        <f t="shared" si="0"/>
        <v>|PT|&gt;|5/5|シールド数|&gt;||</v>
      </c>
      <c r="B42" t="s">
        <v>165</v>
      </c>
      <c r="C42" t="s">
        <v>24</v>
      </c>
      <c r="D42" t="s">
        <v>13</v>
      </c>
      <c r="E42" t="s">
        <v>24</v>
      </c>
      <c r="F42" t="s">
        <v>4</v>
      </c>
      <c r="G42" t="s">
        <v>24</v>
      </c>
      <c r="H42" t="str">
        <f t="shared" ref="H42" si="29">IF(R41=0,"",R41)</f>
        <v>5/5</v>
      </c>
      <c r="I42" t="s">
        <v>24</v>
      </c>
      <c r="J42" t="s">
        <v>14</v>
      </c>
      <c r="K42" t="s">
        <v>24</v>
      </c>
      <c r="L42" t="s">
        <v>4</v>
      </c>
      <c r="M42" t="s">
        <v>24</v>
      </c>
      <c r="N42" t="str">
        <f t="shared" ref="N42" si="30">IF(R42=0,"",R42)</f>
        <v/>
      </c>
      <c r="O42" t="s">
        <v>24</v>
      </c>
      <c r="Q42" s="7" t="s">
        <v>43</v>
      </c>
      <c r="R42" s="12">
        <f>INDEX(AR:AR,W35+1)</f>
        <v>0</v>
      </c>
      <c r="S42" s="19"/>
      <c r="T42" s="19"/>
      <c r="U42" s="19"/>
      <c r="V42" s="20"/>
      <c r="W42" s="11"/>
      <c r="X42" s="37"/>
      <c r="Y42" s="35"/>
      <c r="Z42" s="35"/>
      <c r="AA42" s="42"/>
      <c r="AE42" s="39">
        <v>41</v>
      </c>
      <c r="AF42" s="24">
        <f t="shared" si="17"/>
        <v>0</v>
      </c>
      <c r="AG42" s="8"/>
      <c r="AH42" s="8"/>
      <c r="AI42" s="8"/>
      <c r="AJ42" s="8"/>
      <c r="AK42" s="8"/>
      <c r="AL42" s="8"/>
      <c r="AM42" s="8"/>
      <c r="AN42" s="8"/>
      <c r="AO42" s="8"/>
      <c r="AP42" s="8"/>
      <c r="AQ42" s="8"/>
      <c r="AR42" s="8"/>
      <c r="AS42" s="8"/>
      <c r="AT42" s="8"/>
      <c r="AU42" s="8" t="str">
        <f>LEFT(AO42,2)</f>
        <v/>
      </c>
      <c r="AV42" s="8" t="str">
        <f>IF(ISERROR(FIND(" ",AO42)),"",MID(AO42,FIND(" ",AO42)+1,2))</f>
        <v/>
      </c>
      <c r="AW42" s="8" t="str">
        <f>IF(LEN(AV42)&gt;1,IF(ISERROR(FIND(" ",AO42,FIND(" ",AO42)+1)),"",MID(AO42,FIND(" ",AO42)+4,2)),"")</f>
        <v/>
      </c>
      <c r="AX42" s="8"/>
      <c r="AY42" s="8" t="str">
        <f>IF(AO42="","",AO42&amp;IF(AP42="","","&amp;br;"&amp;AP42)&amp;IF(AQ42="","","&amp;br;"&amp;AQ42))</f>
        <v/>
      </c>
      <c r="AZ42" s="25" t="str">
        <f>IF(AJ42="","",VLOOKUP(AJ42,BC:BE,3,FALSE))</f>
        <v/>
      </c>
      <c r="BA42" s="31" t="s">
        <v>165</v>
      </c>
      <c r="BB42">
        <v>41</v>
      </c>
      <c r="BC42" t="s">
        <v>605</v>
      </c>
      <c r="BD42" t="s">
        <v>30</v>
      </c>
      <c r="BE42" t="s">
        <v>424</v>
      </c>
    </row>
    <row r="43" spans="1:57" x14ac:dyDescent="0.15">
      <c r="A43" t="str">
        <f t="shared" si="0"/>
        <v>&amp;br;&amp;br;</v>
      </c>
      <c r="B43" t="s">
        <v>165</v>
      </c>
      <c r="C43" t="s">
        <v>158</v>
      </c>
      <c r="R43"/>
      <c r="S43"/>
      <c r="T43"/>
      <c r="U43"/>
      <c r="V43"/>
      <c r="AE43" s="39">
        <v>42</v>
      </c>
      <c r="AF43" s="24">
        <f t="shared" si="17"/>
        <v>0</v>
      </c>
      <c r="AG43" s="8"/>
      <c r="AH43" s="8"/>
      <c r="AI43" s="8"/>
      <c r="AJ43" s="8"/>
      <c r="AK43" s="8"/>
      <c r="AL43" s="8"/>
      <c r="AM43" s="8"/>
      <c r="AN43" s="8"/>
      <c r="AO43" s="8"/>
      <c r="AP43" s="8"/>
      <c r="AQ43" s="8"/>
      <c r="AR43" s="8"/>
      <c r="AS43" s="8"/>
      <c r="AT43" s="8"/>
      <c r="AU43" s="8" t="str">
        <f>LEFT(AO43,2)</f>
        <v/>
      </c>
      <c r="AV43" s="8" t="str">
        <f>IF(ISERROR(FIND(" ",AO43)),"",MID(AO43,FIND(" ",AO43)+1,2))</f>
        <v/>
      </c>
      <c r="AW43" s="8" t="str">
        <f>IF(LEN(AV43)&gt;1,IF(ISERROR(FIND(" ",AO43,FIND(" ",AO43)+1)),"",MID(AO43,FIND(" ",AO43)+4,2)),"")</f>
        <v/>
      </c>
      <c r="AX43" s="8"/>
      <c r="AY43" s="8" t="str">
        <f>IF(AO43="","",AO43&amp;IF(AP43="","","&amp;br;"&amp;AP43)&amp;IF(AQ43="","","&amp;br;"&amp;AQ43))</f>
        <v/>
      </c>
      <c r="AZ43" s="25" t="str">
        <f>IF(AJ43="","",VLOOKUP(AJ43,BC:BE,3,FALSE))</f>
        <v/>
      </c>
      <c r="BA43" s="31" t="s">
        <v>165</v>
      </c>
      <c r="BB43">
        <v>42</v>
      </c>
      <c r="BC43" t="s">
        <v>606</v>
      </c>
      <c r="BD43" t="s">
        <v>30</v>
      </c>
      <c r="BE43" t="s">
        <v>425</v>
      </c>
    </row>
    <row r="44" spans="1:57" x14ac:dyDescent="0.15">
      <c r="A44" t="str">
        <f t="shared" si="0"/>
        <v>*情報</v>
      </c>
      <c r="B44" t="s">
        <v>165</v>
      </c>
      <c r="C44" t="s">
        <v>865</v>
      </c>
      <c r="R44"/>
      <c r="S44"/>
      <c r="T44"/>
      <c r="U44"/>
      <c r="V44"/>
      <c r="AE44" s="39">
        <v>43</v>
      </c>
      <c r="AF44" s="24">
        <f t="shared" si="17"/>
        <v>0</v>
      </c>
      <c r="AG44" s="8"/>
      <c r="AH44" s="8"/>
      <c r="AI44" s="8"/>
      <c r="AJ44" s="8"/>
      <c r="AK44" s="8"/>
      <c r="AL44" s="8"/>
      <c r="AM44" s="8"/>
      <c r="AN44" s="8"/>
      <c r="AO44" s="8"/>
      <c r="AP44" s="8"/>
      <c r="AQ44" s="8"/>
      <c r="AR44" s="8"/>
      <c r="AS44" s="8"/>
      <c r="AT44" s="8"/>
      <c r="AU44" s="8" t="str">
        <f>LEFT(AO44,2)</f>
        <v/>
      </c>
      <c r="AV44" s="8" t="str">
        <f>IF(ISERROR(FIND(" ",AO44)),"",MID(AO44,FIND(" ",AO44)+1,2))</f>
        <v/>
      </c>
      <c r="AW44" s="8" t="str">
        <f>IF(LEN(AV44)&gt;1,IF(ISERROR(FIND(" ",AO44,FIND(" ",AO44)+1)),"",MID(AO44,FIND(" ",AO44)+4,2)),"")</f>
        <v/>
      </c>
      <c r="AX44" s="8"/>
      <c r="AY44" s="8" t="str">
        <f>IF(AO44="","",AO44&amp;IF(AP44="","","&amp;br;"&amp;AP44)&amp;IF(AQ44="","","&amp;br;"&amp;AQ44))</f>
        <v/>
      </c>
      <c r="AZ44" s="25" t="str">
        <f>IF(AJ44="","",VLOOKUP(AJ44,BC:BE,3,FALSE))</f>
        <v/>
      </c>
      <c r="BA44" s="31" t="s">
        <v>165</v>
      </c>
      <c r="BB44">
        <v>43</v>
      </c>
      <c r="BC44" t="s">
        <v>607</v>
      </c>
      <c r="BD44" t="s">
        <v>30</v>
      </c>
      <c r="BE44" t="s">
        <v>862</v>
      </c>
    </row>
    <row r="45" spans="1:57" x14ac:dyDescent="0.15">
      <c r="A45" t="str">
        <f t="shared" si="0"/>
        <v>&amp;br;&amp;br;</v>
      </c>
      <c r="B45" t="s">
        <v>165</v>
      </c>
      <c r="C45" t="s">
        <v>158</v>
      </c>
      <c r="R45"/>
      <c r="S45"/>
      <c r="T45"/>
      <c r="U45"/>
      <c r="V45"/>
      <c r="AE45" s="39">
        <v>44</v>
      </c>
      <c r="AF45" s="24">
        <f t="shared" si="17"/>
        <v>0</v>
      </c>
      <c r="AG45" s="8"/>
      <c r="AH45" s="8"/>
      <c r="AI45" s="8"/>
      <c r="AJ45" s="8"/>
      <c r="AK45" s="8"/>
      <c r="AL45" s="8"/>
      <c r="AM45" s="8"/>
      <c r="AN45" s="8"/>
      <c r="AO45" s="8"/>
      <c r="AP45" s="8"/>
      <c r="AQ45" s="8"/>
      <c r="AR45" s="8"/>
      <c r="AS45" s="8"/>
      <c r="AT45" s="8"/>
      <c r="AU45" s="8" t="str">
        <f>LEFT(AO45,2)</f>
        <v/>
      </c>
      <c r="AV45" s="8" t="str">
        <f>IF(ISERROR(FIND(" ",AO45)),"",MID(AO45,FIND(" ",AO45)+1,2))</f>
        <v/>
      </c>
      <c r="AW45" s="8" t="str">
        <f>IF(LEN(AV45)&gt;1,IF(ISERROR(FIND(" ",AO45,FIND(" ",AO45)+1)),"",MID(AO45,FIND(" ",AO45)+4,2)),"")</f>
        <v/>
      </c>
      <c r="AX45" s="8"/>
      <c r="AY45" s="8" t="str">
        <f>IF(AO45="","",AO45&amp;IF(AP45="","","&amp;br;"&amp;AP45)&amp;IF(AQ45="","","&amp;br;"&amp;AQ45))</f>
        <v/>
      </c>
      <c r="AZ45" s="25" t="str">
        <f>IF(AJ45="","",VLOOKUP(AJ45,BC:BE,3,FALSE))</f>
        <v/>
      </c>
      <c r="BA45" s="31" t="s">
        <v>165</v>
      </c>
      <c r="BB45">
        <v>44</v>
      </c>
      <c r="BC45" t="s">
        <v>608</v>
      </c>
      <c r="BD45" t="s">
        <v>30</v>
      </c>
      <c r="BE45" t="s">
        <v>427</v>
      </c>
    </row>
    <row r="46" spans="1:57" x14ac:dyDescent="0.15">
      <c r="A46" t="str">
        <f t="shared" si="0"/>
        <v>#back(text=戻る,left)</v>
      </c>
      <c r="B46" t="s">
        <v>165</v>
      </c>
      <c r="C46" t="s">
        <v>159</v>
      </c>
      <c r="R46"/>
      <c r="S46"/>
      <c r="T46"/>
      <c r="U46"/>
      <c r="V46"/>
      <c r="AE46" s="39">
        <v>45</v>
      </c>
      <c r="AF46" s="24">
        <f t="shared" si="17"/>
        <v>0</v>
      </c>
      <c r="AG46" s="8"/>
      <c r="AH46" s="8"/>
      <c r="AI46" s="8"/>
      <c r="AJ46" s="8"/>
      <c r="AK46" s="8"/>
      <c r="AL46" s="8"/>
      <c r="AM46" s="8"/>
      <c r="AN46" s="8"/>
      <c r="AO46" s="8"/>
      <c r="AP46" s="8"/>
      <c r="AQ46" s="8"/>
      <c r="AR46" s="8"/>
      <c r="AS46" s="8"/>
      <c r="AT46" s="8"/>
      <c r="AU46" s="8" t="str">
        <f>LEFT(AO46,2)</f>
        <v/>
      </c>
      <c r="AV46" s="8" t="str">
        <f>IF(ISERROR(FIND(" ",AO46)),"",MID(AO46,FIND(" ",AO46)+1,2))</f>
        <v/>
      </c>
      <c r="AW46" s="8" t="str">
        <f>IF(LEN(AV46)&gt;1,IF(ISERROR(FIND(" ",AO46,FIND(" ",AO46)+1)),"",MID(AO46,FIND(" ",AO46)+4,2)),"")</f>
        <v/>
      </c>
      <c r="AX46" s="8"/>
      <c r="AY46" s="8" t="str">
        <f>IF(AO46="","",AO46&amp;IF(AP46="","","&amp;br;"&amp;AP46)&amp;IF(AQ46="","","&amp;br;"&amp;AQ46))</f>
        <v/>
      </c>
      <c r="AZ46" s="25" t="str">
        <f>IF(AJ46="","",VLOOKUP(AJ46,BC:BE,3,FALSE))</f>
        <v/>
      </c>
      <c r="BA46" s="31" t="s">
        <v>165</v>
      </c>
      <c r="BB46">
        <v>45</v>
      </c>
      <c r="BC46" t="s">
        <v>609</v>
      </c>
      <c r="BD46" t="s">
        <v>30</v>
      </c>
      <c r="BE46" t="s">
        <v>428</v>
      </c>
    </row>
    <row r="47" spans="1:57" x14ac:dyDescent="0.15">
      <c r="A47" t="str">
        <f t="shared" si="0"/>
        <v>&amp;br;</v>
      </c>
      <c r="B47" t="s">
        <v>165</v>
      </c>
      <c r="C47" t="s">
        <v>1</v>
      </c>
      <c r="R47"/>
      <c r="S47"/>
      <c r="T47"/>
      <c r="U47"/>
      <c r="V47"/>
      <c r="AE47" s="39">
        <v>46</v>
      </c>
      <c r="AF47" s="24">
        <f t="shared" si="17"/>
        <v>0</v>
      </c>
      <c r="AG47" s="8"/>
      <c r="AH47" s="8"/>
      <c r="AI47" s="8"/>
      <c r="AJ47" s="8"/>
      <c r="AK47" s="8"/>
      <c r="AL47" s="8"/>
      <c r="AM47" s="8"/>
      <c r="AN47" s="8"/>
      <c r="AO47" s="8"/>
      <c r="AP47" s="8"/>
      <c r="AQ47" s="8"/>
      <c r="AR47" s="8"/>
      <c r="AS47" s="8"/>
      <c r="AT47" s="8"/>
      <c r="AU47" s="8" t="str">
        <f>LEFT(AO47,2)</f>
        <v/>
      </c>
      <c r="AV47" s="8" t="str">
        <f>IF(ISERROR(FIND(" ",AO47)),"",MID(AO47,FIND(" ",AO47)+1,2))</f>
        <v/>
      </c>
      <c r="AW47" s="8" t="str">
        <f>IF(LEN(AV47)&gt;1,IF(ISERROR(FIND(" ",AO47,FIND(" ",AO47)+1)),"",MID(AO47,FIND(" ",AO47)+4,2)),"")</f>
        <v/>
      </c>
      <c r="AX47" s="8"/>
      <c r="AY47" s="8" t="str">
        <f>IF(AO47="","",AO47&amp;IF(AP47="","","&amp;br;"&amp;AP47)&amp;IF(AQ47="","","&amp;br;"&amp;AQ47))</f>
        <v/>
      </c>
      <c r="AZ47" s="25" t="str">
        <f>IF(AJ47="","",VLOOKUP(AJ47,BC:BE,3,FALSE))</f>
        <v/>
      </c>
      <c r="BA47" s="31" t="s">
        <v>165</v>
      </c>
      <c r="BB47">
        <v>46</v>
      </c>
      <c r="BC47" t="s">
        <v>610</v>
      </c>
      <c r="BD47" t="s">
        <v>30</v>
      </c>
      <c r="BE47" t="s">
        <v>429</v>
      </c>
    </row>
    <row r="48" spans="1:57" x14ac:dyDescent="0.15">
      <c r="A48" t="str">
        <f t="shared" si="0"/>
        <v>#comment(above,nsize=[15],size=[30],num=[10])</v>
      </c>
      <c r="B48" t="s">
        <v>165</v>
      </c>
      <c r="C48" t="s">
        <v>160</v>
      </c>
      <c r="R48"/>
      <c r="S48"/>
      <c r="T48"/>
      <c r="U48"/>
      <c r="V48"/>
      <c r="AE48" s="39">
        <v>47</v>
      </c>
      <c r="AF48" s="24">
        <f t="shared" si="17"/>
        <v>0</v>
      </c>
      <c r="AG48" s="8"/>
      <c r="AH48" s="8"/>
      <c r="AI48" s="8"/>
      <c r="AJ48" s="8"/>
      <c r="AK48" s="8"/>
      <c r="AL48" s="8"/>
      <c r="AM48" s="8"/>
      <c r="AN48" s="8"/>
      <c r="AO48" s="8"/>
      <c r="AP48" s="8"/>
      <c r="AQ48" s="8"/>
      <c r="AR48" s="8"/>
      <c r="AS48" s="8"/>
      <c r="AT48" s="8"/>
      <c r="AU48" s="8" t="str">
        <f>LEFT(AO48,2)</f>
        <v/>
      </c>
      <c r="AV48" s="8" t="str">
        <f>IF(ISERROR(FIND(" ",AO48)),"",MID(AO48,FIND(" ",AO48)+1,2))</f>
        <v/>
      </c>
      <c r="AW48" s="8" t="str">
        <f>IF(LEN(AV48)&gt;1,IF(ISERROR(FIND(" ",AO48,FIND(" ",AO48)+1)),"",MID(AO48,FIND(" ",AO48)+4,2)),"")</f>
        <v/>
      </c>
      <c r="AX48" s="8"/>
      <c r="AY48" s="8" t="str">
        <f>IF(AO48="","",AO48&amp;IF(AP48="","","&amp;br;"&amp;AP48)&amp;IF(AQ48="","","&amp;br;"&amp;AQ48))</f>
        <v/>
      </c>
      <c r="AZ48" s="25" t="str">
        <f>IF(AJ48="","",VLOOKUP(AJ48,BC:BE,3,FALSE))</f>
        <v/>
      </c>
      <c r="BA48" s="31" t="s">
        <v>165</v>
      </c>
      <c r="BB48">
        <v>47</v>
      </c>
      <c r="BC48" t="s">
        <v>611</v>
      </c>
      <c r="BD48" t="s">
        <v>30</v>
      </c>
      <c r="BE48" t="s">
        <v>430</v>
      </c>
    </row>
    <row r="49" spans="1:57" x14ac:dyDescent="0.15">
      <c r="A49" t="str">
        <f t="shared" si="0"/>
        <v>&amp;br;&amp;br;</v>
      </c>
      <c r="B49" t="s">
        <v>165</v>
      </c>
      <c r="C49" t="s">
        <v>158</v>
      </c>
      <c r="R49"/>
      <c r="S49"/>
      <c r="T49"/>
      <c r="U49"/>
      <c r="V49"/>
      <c r="AE49" s="39">
        <v>48</v>
      </c>
      <c r="AF49" s="24">
        <f t="shared" si="17"/>
        <v>0</v>
      </c>
      <c r="AG49" s="8"/>
      <c r="AH49" s="8"/>
      <c r="AI49" s="8"/>
      <c r="AJ49" s="8"/>
      <c r="AK49" s="8"/>
      <c r="AL49" s="8"/>
      <c r="AM49" s="8"/>
      <c r="AN49" s="8"/>
      <c r="AO49" s="8"/>
      <c r="AP49" s="8"/>
      <c r="AQ49" s="8"/>
      <c r="AR49" s="8"/>
      <c r="AS49" s="8"/>
      <c r="AT49" s="8"/>
      <c r="AU49" s="8" t="str">
        <f>LEFT(AO49,2)</f>
        <v/>
      </c>
      <c r="AV49" s="8" t="str">
        <f>IF(ISERROR(FIND(" ",AO49)),"",MID(AO49,FIND(" ",AO49)+1,2))</f>
        <v/>
      </c>
      <c r="AW49" s="8" t="str">
        <f>IF(LEN(AV49)&gt;1,IF(ISERROR(FIND(" ",AO49,FIND(" ",AO49)+1)),"",MID(AO49,FIND(" ",AO49)+4,2)),"")</f>
        <v/>
      </c>
      <c r="AX49" s="8"/>
      <c r="AY49" s="8" t="str">
        <f>IF(AO49="","",AO49&amp;IF(AP49="","","&amp;br;"&amp;AP49)&amp;IF(AQ49="","","&amp;br;"&amp;AQ49))</f>
        <v/>
      </c>
      <c r="AZ49" s="25" t="str">
        <f>IF(AJ49="","",VLOOKUP(AJ49,BC:BE,3,FALSE))</f>
        <v/>
      </c>
      <c r="BA49" s="31" t="s">
        <v>165</v>
      </c>
      <c r="BB49">
        <v>48</v>
      </c>
      <c r="BC49" t="s">
        <v>612</v>
      </c>
      <c r="BD49" t="s">
        <v>30</v>
      </c>
      <c r="BE49" t="s">
        <v>431</v>
      </c>
    </row>
    <row r="50" spans="1:57" x14ac:dyDescent="0.15">
      <c r="A50" t="str">
        <f t="shared" si="0"/>
        <v/>
      </c>
      <c r="B50" t="s">
        <v>165</v>
      </c>
      <c r="Q50" s="3"/>
      <c r="R50" s="14"/>
      <c r="S50" s="14"/>
      <c r="T50" s="14"/>
      <c r="U50" s="14"/>
      <c r="V50" s="15"/>
      <c r="W50" s="36">
        <v>4</v>
      </c>
      <c r="X50" s="3"/>
      <c r="Y50" s="34"/>
      <c r="Z50" s="34"/>
      <c r="AA50" s="41"/>
      <c r="AE50" s="39">
        <v>49</v>
      </c>
      <c r="AF50" s="24">
        <f t="shared" si="17"/>
        <v>0</v>
      </c>
      <c r="AG50" s="8"/>
      <c r="AH50" s="8"/>
      <c r="AI50" s="8"/>
      <c r="AJ50" s="8"/>
      <c r="AK50" s="8"/>
      <c r="AL50" s="8"/>
      <c r="AM50" s="8"/>
      <c r="AN50" s="8"/>
      <c r="AO50" s="8"/>
      <c r="AP50" s="8"/>
      <c r="AQ50" s="8"/>
      <c r="AR50" s="8"/>
      <c r="AS50" s="8"/>
      <c r="AT50" s="8"/>
      <c r="AU50" s="8" t="str">
        <f>LEFT(AO50,2)</f>
        <v/>
      </c>
      <c r="AV50" s="8" t="str">
        <f>IF(ISERROR(FIND(" ",AO50)),"",MID(AO50,FIND(" ",AO50)+1,2))</f>
        <v/>
      </c>
      <c r="AW50" s="8" t="str">
        <f>IF(LEN(AV50)&gt;1,IF(ISERROR(FIND(" ",AO50,FIND(" ",AO50)+1)),"",MID(AO50,FIND(" ",AO50)+4,2)),"")</f>
        <v/>
      </c>
      <c r="AX50" s="8"/>
      <c r="AY50" s="8" t="str">
        <f>IF(AO50="","",AO50&amp;IF(AP50="","","&amp;br;"&amp;AP50)&amp;IF(AQ50="","","&amp;br;"&amp;AQ50))</f>
        <v/>
      </c>
      <c r="AZ50" s="25" t="str">
        <f>IF(AJ50="","",VLOOKUP(AJ50,BC:BE,3,FALSE))</f>
        <v/>
      </c>
      <c r="BA50" s="31" t="s">
        <v>165</v>
      </c>
      <c r="BB50">
        <v>49</v>
      </c>
      <c r="BC50" t="s">
        <v>613</v>
      </c>
      <c r="BD50" t="s">
        <v>30</v>
      </c>
      <c r="BE50" t="s">
        <v>432</v>
      </c>
    </row>
    <row r="51" spans="1:57" ht="14.25" thickBot="1" x14ac:dyDescent="0.2">
      <c r="A51" t="str">
        <f t="shared" si="0"/>
        <v>*魂売り/Spiritmonger</v>
      </c>
      <c r="B51" t="s">
        <v>165</v>
      </c>
      <c r="C51" t="str">
        <f t="shared" ref="C51" si="31">"*"&amp;R51&amp;"/"&amp;T51</f>
        <v>*魂売り/Spiritmonger</v>
      </c>
      <c r="Q51" s="6" t="s">
        <v>34</v>
      </c>
      <c r="R51" s="12" t="str">
        <f>INDEX(AI:AI,W50+1)</f>
        <v>魂売り</v>
      </c>
      <c r="S51" s="16" t="s">
        <v>35</v>
      </c>
      <c r="T51" s="12" t="str">
        <f>INDEX(AJ:AJ,W50+1)</f>
        <v>Spiritmonger</v>
      </c>
      <c r="U51" s="16"/>
      <c r="V51" s="17"/>
      <c r="W51" s="9"/>
      <c r="X51" s="6"/>
      <c r="Y51" s="5"/>
      <c r="Z51" s="5"/>
      <c r="AA51" s="30"/>
      <c r="AE51" s="40">
        <v>50</v>
      </c>
      <c r="AF51" s="26">
        <f t="shared" si="17"/>
        <v>0</v>
      </c>
      <c r="AG51" s="27"/>
      <c r="AH51" s="27"/>
      <c r="AI51" s="27"/>
      <c r="AJ51" s="27"/>
      <c r="AK51" s="27"/>
      <c r="AL51" s="27"/>
      <c r="AM51" s="27"/>
      <c r="AN51" s="27"/>
      <c r="AO51" s="27"/>
      <c r="AP51" s="27"/>
      <c r="AQ51" s="27"/>
      <c r="AR51" s="8"/>
      <c r="AS51" s="8"/>
      <c r="AT51" s="8"/>
      <c r="AU51" s="8" t="str">
        <f>LEFT(AO51,2)</f>
        <v/>
      </c>
      <c r="AV51" s="8" t="str">
        <f>IF(ISERROR(FIND(" ",AO51)),"",MID(AO51,FIND(" ",AO51)+1,2))</f>
        <v/>
      </c>
      <c r="AW51" s="8" t="str">
        <f>IF(LEN(AV51)&gt;1,IF(ISERROR(FIND(" ",AO51,FIND(" ",AO51)+1)),"",MID(AO51,FIND(" ",AO51)+4,2)),"")</f>
        <v/>
      </c>
      <c r="AX51" s="8"/>
      <c r="AY51" s="27" t="str">
        <f>IF(AO51="","",AO51&amp;IF(AP51="","","&amp;br;"&amp;AP51)&amp;IF(AQ51="","","&amp;br;"&amp;AQ51))</f>
        <v/>
      </c>
      <c r="AZ51" s="28" t="str">
        <f>IF(AJ51="","",VLOOKUP(AJ51,BC:BE,3,FALSE))</f>
        <v/>
      </c>
      <c r="BA51" s="31" t="s">
        <v>165</v>
      </c>
      <c r="BB51">
        <v>50</v>
      </c>
      <c r="BC51" t="s">
        <v>614</v>
      </c>
      <c r="BD51" t="s">
        <v>30</v>
      </c>
      <c r="BE51" t="s">
        <v>433</v>
      </c>
    </row>
    <row r="52" spans="1:57" x14ac:dyDescent="0.15">
      <c r="A52" t="str">
        <f t="shared" si="0"/>
        <v>|LEFT:80|LEFT:100|LEFT:100|LEFT:100|LEFT:100|LEFT:100|c</v>
      </c>
      <c r="B52" t="s">
        <v>165</v>
      </c>
      <c r="C52" t="s">
        <v>24</v>
      </c>
      <c r="D52" s="2" t="str">
        <f t="shared" ref="D52" si="32">$Q$1</f>
        <v>LEFT:80</v>
      </c>
      <c r="E52" s="2" t="s">
        <v>24</v>
      </c>
      <c r="F52" s="2" t="str">
        <f t="shared" ref="F52" si="33">$R$1</f>
        <v>LEFT:100</v>
      </c>
      <c r="G52" s="2" t="s">
        <v>24</v>
      </c>
      <c r="H52" s="2" t="str">
        <f t="shared" ref="H52" si="34">$R$1</f>
        <v>LEFT:100</v>
      </c>
      <c r="I52" s="2" t="s">
        <v>24</v>
      </c>
      <c r="J52" s="2" t="str">
        <f t="shared" ref="J52" si="35">$R$1</f>
        <v>LEFT:100</v>
      </c>
      <c r="K52" s="2" t="s">
        <v>24</v>
      </c>
      <c r="L52" s="2" t="str">
        <f t="shared" ref="L52" si="36">$R$1</f>
        <v>LEFT:100</v>
      </c>
      <c r="M52" s="2" t="s">
        <v>24</v>
      </c>
      <c r="N52" s="2" t="str">
        <f t="shared" ref="N52" si="37">$R$1</f>
        <v>LEFT:100</v>
      </c>
      <c r="O52" t="s">
        <v>24</v>
      </c>
      <c r="P52" t="s">
        <v>138</v>
      </c>
      <c r="Q52" s="4" t="s">
        <v>44</v>
      </c>
      <c r="R52" s="12" t="str">
        <f>INDEX(AF:AF,W50+1)</f>
        <v>黒緑</v>
      </c>
      <c r="S52" s="18" t="s">
        <v>46</v>
      </c>
      <c r="T52" s="12" t="str">
        <f>INDEX(AG:AG,W50+1)</f>
        <v>Masterpiece</v>
      </c>
      <c r="U52" s="18" t="s">
        <v>36</v>
      </c>
      <c r="V52" s="12">
        <f>INDEX(AH:AH,W50+1)</f>
        <v>17</v>
      </c>
      <c r="W52" s="10"/>
      <c r="X52" s="12" t="str">
        <f>INDEX(AO:AO,W50+1)</f>
        <v>このクリーチャーがクリーチャーにダメージを与えるたび、これは探検2を行う。</v>
      </c>
      <c r="Y52" s="5"/>
      <c r="Z52" s="5"/>
      <c r="AA52" s="30"/>
      <c r="BA52" s="31" t="s">
        <v>165</v>
      </c>
      <c r="BB52">
        <v>51</v>
      </c>
      <c r="BC52" t="s">
        <v>615</v>
      </c>
      <c r="BD52" t="s">
        <v>30</v>
      </c>
      <c r="BE52" t="s">
        <v>434</v>
      </c>
    </row>
    <row r="53" spans="1:57" x14ac:dyDescent="0.15">
      <c r="A53" t="str">
        <f t="shared" si="0"/>
        <v>|色|黒緑|レアリティ|Masterpiece|マナコスト|17|</v>
      </c>
      <c r="B53" t="s">
        <v>165</v>
      </c>
      <c r="C53" t="s">
        <v>24</v>
      </c>
      <c r="D53" s="1" t="s">
        <v>5</v>
      </c>
      <c r="E53" t="s">
        <v>24</v>
      </c>
      <c r="F53" t="str">
        <f t="shared" ref="F53:F54" si="38">IF(R52=0,"",R52)</f>
        <v>黒緑</v>
      </c>
      <c r="G53" t="s">
        <v>24</v>
      </c>
      <c r="H53" s="1" t="s">
        <v>6</v>
      </c>
      <c r="I53" t="s">
        <v>24</v>
      </c>
      <c r="J53" t="str">
        <f t="shared" ref="J53:J54" si="39">IF(T52=0,"",T52)</f>
        <v>Masterpiece</v>
      </c>
      <c r="K53" t="s">
        <v>24</v>
      </c>
      <c r="L53" s="1" t="s">
        <v>8</v>
      </c>
      <c r="M53" t="s">
        <v>24</v>
      </c>
      <c r="N53">
        <f t="shared" ref="N53:N54" si="40">IF(V52=0,"",V52)</f>
        <v>17</v>
      </c>
      <c r="O53" t="s">
        <v>24</v>
      </c>
      <c r="Q53" s="6" t="s">
        <v>37</v>
      </c>
      <c r="R53" s="12" t="str">
        <f>INDEX(AK:AK,W50+1)</f>
        <v>クリーチャー</v>
      </c>
      <c r="S53" s="18" t="s">
        <v>38</v>
      </c>
      <c r="T53" s="12" t="str">
        <f>INDEX(AL:AL,W50+1)</f>
        <v>ビースト</v>
      </c>
      <c r="U53" s="12">
        <f>INDEX(AM:AM,W50+1)</f>
        <v>0</v>
      </c>
      <c r="V53" s="12">
        <f>INDEX(AN:AN,W50+1)</f>
        <v>0</v>
      </c>
      <c r="W53" s="10"/>
      <c r="X53" s="12" t="str">
        <f>INDEX(AU:AU,W50+1)</f>
        <v>この</v>
      </c>
      <c r="Y53" s="12" t="str">
        <f>INDEX(AV:AV,W50+1)</f>
        <v/>
      </c>
      <c r="Z53" s="12" t="str">
        <f>INDEX(AW:AW,W50+1)</f>
        <v/>
      </c>
      <c r="AA53" s="12">
        <f>INDEX(AX:AX,W50+1)</f>
        <v>0</v>
      </c>
      <c r="BA53" s="31" t="s">
        <v>165</v>
      </c>
      <c r="BB53">
        <v>52</v>
      </c>
      <c r="BC53" t="s">
        <v>616</v>
      </c>
      <c r="BD53" t="s">
        <v>30</v>
      </c>
      <c r="BE53" t="s">
        <v>435</v>
      </c>
    </row>
    <row r="54" spans="1:57" x14ac:dyDescent="0.15">
      <c r="A54" t="str">
        <f t="shared" si="0"/>
        <v>|種別|クリーチャー|サブタイプ|ビースト|||</v>
      </c>
      <c r="B54" t="s">
        <v>165</v>
      </c>
      <c r="C54" t="s">
        <v>24</v>
      </c>
      <c r="D54" s="1" t="s">
        <v>9</v>
      </c>
      <c r="E54" t="s">
        <v>24</v>
      </c>
      <c r="F54" t="str">
        <f t="shared" si="38"/>
        <v>クリーチャー</v>
      </c>
      <c r="G54" t="s">
        <v>24</v>
      </c>
      <c r="H54" s="1" t="s">
        <v>11</v>
      </c>
      <c r="I54" t="s">
        <v>24</v>
      </c>
      <c r="J54" t="str">
        <f t="shared" si="39"/>
        <v>ビースト</v>
      </c>
      <c r="K54" t="s">
        <v>24</v>
      </c>
      <c r="L54" t="str">
        <f t="shared" ref="L54" si="41">IF(U53=0,"",U53)</f>
        <v/>
      </c>
      <c r="M54" t="s">
        <v>24</v>
      </c>
      <c r="N54" t="str">
        <f t="shared" si="40"/>
        <v/>
      </c>
      <c r="O54" t="s">
        <v>24</v>
      </c>
      <c r="Q54" s="6" t="s">
        <v>39</v>
      </c>
      <c r="R54" s="12" t="str">
        <f>INDEX(AY:AY,W50+1)</f>
        <v>このクリーチャーがクリーチャーにダメージを与えるたび、これは探検2を行う。&amp;br;黒ジェム1個を起動する：再生3。&amp;br;緑ジェム1個を起動する：6点のライフを得る。</v>
      </c>
      <c r="S54" s="16"/>
      <c r="T54" s="16"/>
      <c r="U54" s="16"/>
      <c r="V54" s="17"/>
      <c r="W54" s="10"/>
      <c r="X54" s="36"/>
      <c r="Y54" s="36"/>
      <c r="Z54" s="36"/>
      <c r="AA54" s="25"/>
      <c r="BA54" s="31" t="s">
        <v>165</v>
      </c>
      <c r="BB54">
        <v>53</v>
      </c>
      <c r="BC54" t="s">
        <v>617</v>
      </c>
      <c r="BD54" t="s">
        <v>30</v>
      </c>
      <c r="BE54" t="s">
        <v>436</v>
      </c>
    </row>
    <row r="55" spans="1:57" x14ac:dyDescent="0.15">
      <c r="A55" t="str">
        <f t="shared" si="0"/>
        <v>|テキスト|&gt;|&gt;|&gt;|&gt;|このクリーチャーがクリーチャーにダメージを与えるたび、これは探検2を行う。&amp;br;黒ジェム1個を起動する：再生3。&amp;br;緑ジェム1個を起動する：6点のライフを得る。|</v>
      </c>
      <c r="B55" t="s">
        <v>165</v>
      </c>
      <c r="C55" t="s">
        <v>24</v>
      </c>
      <c r="D55" s="1" t="s">
        <v>12</v>
      </c>
      <c r="E55" t="s">
        <v>24</v>
      </c>
      <c r="F55" s="1" t="s">
        <v>4</v>
      </c>
      <c r="G55" t="s">
        <v>24</v>
      </c>
      <c r="H55" s="1" t="s">
        <v>4</v>
      </c>
      <c r="I55" t="s">
        <v>24</v>
      </c>
      <c r="J55" s="1" t="s">
        <v>4</v>
      </c>
      <c r="K55" t="s">
        <v>24</v>
      </c>
      <c r="L55" s="1" t="s">
        <v>4</v>
      </c>
      <c r="M55" t="s">
        <v>24</v>
      </c>
      <c r="N55" t="str">
        <f t="shared" ref="N55" si="42">IF(R54=0,"",R54)</f>
        <v>このクリーチャーがクリーチャーにダメージを与えるたび、これは探検2を行う。&amp;br;黒ジェム1個を起動する：再生3。&amp;br;緑ジェム1個を起動する：6点のライフを得る。</v>
      </c>
      <c r="O55" t="s">
        <v>24</v>
      </c>
      <c r="Q55" s="4" t="s">
        <v>40</v>
      </c>
      <c r="R55" s="12" t="str">
        <f>INDEX(AZ:AZ,W50+1)</f>
        <v>Whenever this creature deals damage to a creature, it Explores 2.Activate 1 Black: Regenerate 3.Activate 1 Green: Gain 6 life.</v>
      </c>
      <c r="S55" s="6" t="s">
        <v>342</v>
      </c>
      <c r="T55" s="12" t="str">
        <f>IF(X55="","",X55&amp;IF(Y55="",""," "&amp;Y55)&amp;IF(Z55="",""," "&amp;Z55)&amp;IF(AA55="",""," "&amp;AA55))</f>
        <v/>
      </c>
      <c r="U55" s="16"/>
      <c r="V55" s="17"/>
      <c r="W55" s="10" t="s">
        <v>342</v>
      </c>
      <c r="X55" s="6" t="str">
        <f>IF(ISERROR(IF(LEN(X54)&gt;1,X54,VLOOKUP(X53,$AC:$AD,2,FALSE))),"",IF(LEN(X54)&gt;1,X54,VLOOKUP(X53,$AC:$AD,2,FALSE)))</f>
        <v/>
      </c>
      <c r="Y55" s="6" t="str">
        <f>IF(ISERROR(IF(LEN(Y54)&gt;1,Y54,VLOOKUP(Y53,$AC:$AD,2,FALSE))),"",IF(LEN(Y54)&gt;1,Y54,VLOOKUP(Y53,$AC:$AD,2,FALSE)))</f>
        <v/>
      </c>
      <c r="Z55" s="6" t="str">
        <f>IF(ISERROR(IF(LEN(Z54)&gt;1,Z54,VLOOKUP(Z53,$AC:$AD,2,FALSE))),"",IF(LEN(Z54)&gt;1,Z54,VLOOKUP(Z53,$AC:$AD,2,FALSE)))</f>
        <v/>
      </c>
      <c r="AA55" s="6" t="str">
        <f>IF(ISERROR(IF(LEN(AA54)&gt;1,AA54,VLOOKUP(AA53,$AC:$AD,2,FALSE))),"",IF(LEN(AA54)&gt;1,AA54,VLOOKUP(AA53,$AC:$AD,2,FALSE)))</f>
        <v xml:space="preserve"> </v>
      </c>
      <c r="BA55" s="31" t="s">
        <v>165</v>
      </c>
      <c r="BB55">
        <v>54</v>
      </c>
      <c r="BC55" t="s">
        <v>618</v>
      </c>
      <c r="BD55" t="s">
        <v>30</v>
      </c>
      <c r="BE55" t="s">
        <v>437</v>
      </c>
    </row>
    <row r="56" spans="1:57" x14ac:dyDescent="0.15">
      <c r="A56" t="str">
        <f t="shared" si="0"/>
        <v>|英テキスト|&gt;|&gt;|&gt;|&gt;|Whenever this creature deals damage to a creature, it Explores 2.Activate 1 Black: Regenerate 3.Activate 1 Green: Gain 6 life.|</v>
      </c>
      <c r="B56" t="s">
        <v>165</v>
      </c>
      <c r="C56" t="s">
        <v>24</v>
      </c>
      <c r="D56" s="1" t="s">
        <v>26</v>
      </c>
      <c r="E56" t="s">
        <v>24</v>
      </c>
      <c r="F56" s="1" t="s">
        <v>4</v>
      </c>
      <c r="G56" t="s">
        <v>24</v>
      </c>
      <c r="H56" s="1" t="s">
        <v>4</v>
      </c>
      <c r="I56" t="s">
        <v>24</v>
      </c>
      <c r="J56" s="1" t="s">
        <v>4</v>
      </c>
      <c r="K56" t="s">
        <v>24</v>
      </c>
      <c r="L56" s="1" t="s">
        <v>4</v>
      </c>
      <c r="M56" t="s">
        <v>24</v>
      </c>
      <c r="N56" t="str">
        <f>IF(T55="","",T55&amp;"&amp;br;")&amp;IF(R55=0,"",R55)</f>
        <v>Whenever this creature deals damage to a creature, it Explores 2.Activate 1 Black: Regenerate 3.Activate 1 Green: Gain 6 life.</v>
      </c>
      <c r="O56" t="s">
        <v>24</v>
      </c>
      <c r="Q56" s="6" t="s">
        <v>41</v>
      </c>
      <c r="R56" s="12" t="str">
        <f>IF(INDEX(AS:AS,W50+1)="",0,INDEX(AS:AS,W50+1)&amp;"/"&amp;INDEX(AT:AT,W50+1))</f>
        <v>7/7</v>
      </c>
      <c r="S56" s="16"/>
      <c r="T56" s="16"/>
      <c r="U56" s="16"/>
      <c r="V56" s="17"/>
      <c r="W56" s="10"/>
      <c r="X56" s="6"/>
      <c r="Y56" s="5"/>
      <c r="Z56" s="5"/>
      <c r="AA56" s="30"/>
      <c r="BA56" s="31" t="s">
        <v>165</v>
      </c>
      <c r="BB56">
        <v>55</v>
      </c>
      <c r="BC56" t="s">
        <v>619</v>
      </c>
      <c r="BD56" t="s">
        <v>30</v>
      </c>
      <c r="BE56" t="s">
        <v>438</v>
      </c>
    </row>
    <row r="57" spans="1:57" x14ac:dyDescent="0.15">
      <c r="A57" t="str">
        <f t="shared" si="0"/>
        <v>|PT|&gt;|7/7|シールド数|&gt;||</v>
      </c>
      <c r="B57" t="s">
        <v>165</v>
      </c>
      <c r="C57" t="s">
        <v>24</v>
      </c>
      <c r="D57" t="s">
        <v>13</v>
      </c>
      <c r="E57" t="s">
        <v>24</v>
      </c>
      <c r="F57" t="s">
        <v>4</v>
      </c>
      <c r="G57" t="s">
        <v>24</v>
      </c>
      <c r="H57" t="str">
        <f t="shared" ref="H57" si="43">IF(R56=0,"",R56)</f>
        <v>7/7</v>
      </c>
      <c r="I57" t="s">
        <v>24</v>
      </c>
      <c r="J57" t="s">
        <v>14</v>
      </c>
      <c r="K57" t="s">
        <v>24</v>
      </c>
      <c r="L57" t="s">
        <v>4</v>
      </c>
      <c r="M57" t="s">
        <v>24</v>
      </c>
      <c r="N57" t="str">
        <f t="shared" ref="N57" si="44">IF(R57=0,"",R57)</f>
        <v/>
      </c>
      <c r="O57" t="s">
        <v>24</v>
      </c>
      <c r="Q57" s="7" t="s">
        <v>43</v>
      </c>
      <c r="R57" s="12">
        <f>INDEX(AR:AR,W50+1)</f>
        <v>0</v>
      </c>
      <c r="S57" s="19"/>
      <c r="T57" s="19"/>
      <c r="U57" s="19"/>
      <c r="V57" s="20"/>
      <c r="W57" s="11"/>
      <c r="X57" s="37"/>
      <c r="Y57" s="35"/>
      <c r="Z57" s="35"/>
      <c r="AA57" s="42"/>
      <c r="BA57" s="31" t="s">
        <v>165</v>
      </c>
      <c r="BB57">
        <v>56</v>
      </c>
      <c r="BC57" t="s">
        <v>620</v>
      </c>
      <c r="BD57" t="s">
        <v>30</v>
      </c>
      <c r="BE57" t="s">
        <v>439</v>
      </c>
    </row>
    <row r="58" spans="1:57" x14ac:dyDescent="0.15">
      <c r="A58" t="str">
        <f t="shared" si="0"/>
        <v>&amp;br;&amp;br;</v>
      </c>
      <c r="B58" t="s">
        <v>165</v>
      </c>
      <c r="C58" t="s">
        <v>158</v>
      </c>
      <c r="R58"/>
      <c r="S58"/>
      <c r="T58"/>
      <c r="U58"/>
      <c r="V58"/>
      <c r="BA58" s="31" t="s">
        <v>165</v>
      </c>
      <c r="BB58">
        <v>57</v>
      </c>
      <c r="BC58" t="s">
        <v>621</v>
      </c>
      <c r="BD58" t="s">
        <v>30</v>
      </c>
      <c r="BE58" t="s">
        <v>440</v>
      </c>
    </row>
    <row r="59" spans="1:57" x14ac:dyDescent="0.15">
      <c r="A59" t="str">
        <f t="shared" si="0"/>
        <v>*情報</v>
      </c>
      <c r="B59" t="s">
        <v>165</v>
      </c>
      <c r="C59" t="s">
        <v>865</v>
      </c>
      <c r="R59"/>
      <c r="S59"/>
      <c r="T59"/>
      <c r="U59"/>
      <c r="V59"/>
      <c r="BA59" s="31" t="s">
        <v>165</v>
      </c>
      <c r="BB59">
        <v>58</v>
      </c>
      <c r="BC59" t="s">
        <v>622</v>
      </c>
      <c r="BD59" t="s">
        <v>30</v>
      </c>
      <c r="BE59" t="s">
        <v>441</v>
      </c>
    </row>
    <row r="60" spans="1:57" x14ac:dyDescent="0.15">
      <c r="A60" t="str">
        <f t="shared" si="0"/>
        <v>&amp;br;&amp;br;</v>
      </c>
      <c r="B60" t="s">
        <v>165</v>
      </c>
      <c r="C60" t="s">
        <v>158</v>
      </c>
      <c r="R60"/>
      <c r="S60"/>
      <c r="T60"/>
      <c r="U60"/>
      <c r="V60"/>
      <c r="BA60" s="31" t="s">
        <v>165</v>
      </c>
      <c r="BB60">
        <v>59</v>
      </c>
      <c r="BC60" t="s">
        <v>623</v>
      </c>
      <c r="BD60" t="s">
        <v>30</v>
      </c>
      <c r="BE60" t="s">
        <v>442</v>
      </c>
    </row>
    <row r="61" spans="1:57" x14ac:dyDescent="0.15">
      <c r="A61" t="str">
        <f t="shared" si="0"/>
        <v>#back(text=戻る,left)</v>
      </c>
      <c r="B61" t="s">
        <v>165</v>
      </c>
      <c r="C61" t="s">
        <v>159</v>
      </c>
      <c r="R61"/>
      <c r="S61"/>
      <c r="T61"/>
      <c r="U61"/>
      <c r="V61"/>
      <c r="BA61" s="31" t="s">
        <v>165</v>
      </c>
      <c r="BB61">
        <v>60</v>
      </c>
      <c r="BC61" t="s">
        <v>624</v>
      </c>
      <c r="BD61" t="s">
        <v>30</v>
      </c>
      <c r="BE61" t="s">
        <v>443</v>
      </c>
    </row>
    <row r="62" spans="1:57" x14ac:dyDescent="0.15">
      <c r="A62" t="str">
        <f t="shared" si="0"/>
        <v>&amp;br;</v>
      </c>
      <c r="B62" t="s">
        <v>165</v>
      </c>
      <c r="C62" t="s">
        <v>1</v>
      </c>
      <c r="R62"/>
      <c r="S62"/>
      <c r="T62"/>
      <c r="U62"/>
      <c r="V62"/>
      <c r="BA62" s="31" t="s">
        <v>165</v>
      </c>
      <c r="BB62">
        <v>61</v>
      </c>
      <c r="BC62" t="s">
        <v>625</v>
      </c>
      <c r="BD62" t="s">
        <v>30</v>
      </c>
      <c r="BE62" t="s">
        <v>444</v>
      </c>
    </row>
    <row r="63" spans="1:57" x14ac:dyDescent="0.15">
      <c r="A63" t="str">
        <f t="shared" si="0"/>
        <v>#comment(above,nsize=[15],size=[30],num=[10])</v>
      </c>
      <c r="B63" t="s">
        <v>165</v>
      </c>
      <c r="C63" t="s">
        <v>160</v>
      </c>
      <c r="R63"/>
      <c r="S63"/>
      <c r="T63"/>
      <c r="U63"/>
      <c r="V63"/>
      <c r="BA63" s="31" t="s">
        <v>165</v>
      </c>
      <c r="BB63">
        <v>62</v>
      </c>
      <c r="BC63" t="s">
        <v>626</v>
      </c>
      <c r="BD63" t="s">
        <v>30</v>
      </c>
      <c r="BE63" t="s">
        <v>445</v>
      </c>
    </row>
    <row r="64" spans="1:57" x14ac:dyDescent="0.15">
      <c r="A64" t="str">
        <f t="shared" si="0"/>
        <v>&amp;br;&amp;br;</v>
      </c>
      <c r="B64" t="s">
        <v>165</v>
      </c>
      <c r="C64" t="s">
        <v>158</v>
      </c>
      <c r="R64"/>
      <c r="S64"/>
      <c r="T64"/>
      <c r="U64"/>
      <c r="V64"/>
      <c r="BA64" s="31" t="s">
        <v>165</v>
      </c>
      <c r="BB64">
        <v>63</v>
      </c>
      <c r="BC64" t="s">
        <v>627</v>
      </c>
      <c r="BD64" t="s">
        <v>30</v>
      </c>
      <c r="BE64" t="s">
        <v>446</v>
      </c>
    </row>
    <row r="65" spans="1:57" x14ac:dyDescent="0.15">
      <c r="A65" t="str">
        <f t="shared" si="0"/>
        <v/>
      </c>
      <c r="B65" t="s">
        <v>165</v>
      </c>
      <c r="Q65" s="3"/>
      <c r="R65" s="14"/>
      <c r="S65" s="14"/>
      <c r="T65" s="14"/>
      <c r="U65" s="14"/>
      <c r="V65" s="15"/>
      <c r="W65" s="36">
        <v>5</v>
      </c>
      <c r="X65" s="3"/>
      <c r="Y65" s="34"/>
      <c r="Z65" s="34"/>
      <c r="AA65" s="41"/>
      <c r="BA65" s="31" t="s">
        <v>165</v>
      </c>
      <c r="BB65">
        <v>64</v>
      </c>
      <c r="BC65" t="s">
        <v>628</v>
      </c>
      <c r="BD65" t="s">
        <v>30</v>
      </c>
      <c r="BE65" t="s">
        <v>447</v>
      </c>
    </row>
    <row r="66" spans="1:57" x14ac:dyDescent="0.15">
      <c r="A66" t="str">
        <f t="shared" si="0"/>
        <v>*電解/Electrolyze</v>
      </c>
      <c r="B66" t="s">
        <v>165</v>
      </c>
      <c r="C66" t="str">
        <f t="shared" ref="C66" si="45">"*"&amp;R66&amp;"/"&amp;T66</f>
        <v>*電解/Electrolyze</v>
      </c>
      <c r="Q66" s="6" t="s">
        <v>34</v>
      </c>
      <c r="R66" s="12" t="str">
        <f>INDEX(AI:AI,W65+1)</f>
        <v>電解</v>
      </c>
      <c r="S66" s="16" t="s">
        <v>35</v>
      </c>
      <c r="T66" s="12" t="str">
        <f>INDEX(AJ:AJ,W65+1)</f>
        <v>Electrolyze</v>
      </c>
      <c r="U66" s="16"/>
      <c r="V66" s="17"/>
      <c r="W66" s="9"/>
      <c r="X66" s="6"/>
      <c r="Y66" s="5"/>
      <c r="Z66" s="5"/>
      <c r="AA66" s="30"/>
      <c r="BA66" s="31" t="s">
        <v>165</v>
      </c>
      <c r="BB66">
        <v>65</v>
      </c>
      <c r="BC66" t="s">
        <v>629</v>
      </c>
      <c r="BD66" t="s">
        <v>30</v>
      </c>
      <c r="BE66" t="s">
        <v>417</v>
      </c>
    </row>
    <row r="67" spans="1:57" x14ac:dyDescent="0.15">
      <c r="A67" t="str">
        <f t="shared" si="0"/>
        <v>|LEFT:80|LEFT:100|LEFT:100|LEFT:100|LEFT:100|LEFT:100|c</v>
      </c>
      <c r="B67" t="s">
        <v>165</v>
      </c>
      <c r="C67" t="s">
        <v>24</v>
      </c>
      <c r="D67" s="2" t="str">
        <f t="shared" ref="D67" si="46">$Q$1</f>
        <v>LEFT:80</v>
      </c>
      <c r="E67" s="2" t="s">
        <v>24</v>
      </c>
      <c r="F67" s="2" t="str">
        <f t="shared" ref="F67" si="47">$R$1</f>
        <v>LEFT:100</v>
      </c>
      <c r="G67" s="2" t="s">
        <v>24</v>
      </c>
      <c r="H67" s="2" t="str">
        <f t="shared" ref="H67" si="48">$R$1</f>
        <v>LEFT:100</v>
      </c>
      <c r="I67" s="2" t="s">
        <v>24</v>
      </c>
      <c r="J67" s="2" t="str">
        <f t="shared" ref="J67" si="49">$R$1</f>
        <v>LEFT:100</v>
      </c>
      <c r="K67" s="2" t="s">
        <v>24</v>
      </c>
      <c r="L67" s="2" t="str">
        <f t="shared" ref="L67" si="50">$R$1</f>
        <v>LEFT:100</v>
      </c>
      <c r="M67" s="2" t="s">
        <v>24</v>
      </c>
      <c r="N67" s="2" t="str">
        <f t="shared" ref="N67" si="51">$R$1</f>
        <v>LEFT:100</v>
      </c>
      <c r="O67" t="s">
        <v>24</v>
      </c>
      <c r="P67" t="s">
        <v>138</v>
      </c>
      <c r="Q67" s="4" t="s">
        <v>44</v>
      </c>
      <c r="R67" s="12" t="str">
        <f>INDEX(AF:AF,W65+1)</f>
        <v>青赤</v>
      </c>
      <c r="S67" s="18" t="s">
        <v>46</v>
      </c>
      <c r="T67" s="12" t="str">
        <f>INDEX(AG:AG,W65+1)</f>
        <v>Masterpiece</v>
      </c>
      <c r="U67" s="18" t="s">
        <v>36</v>
      </c>
      <c r="V67" s="12">
        <f>INDEX(AH:AH,W65+1)</f>
        <v>7</v>
      </c>
      <c r="W67" s="10"/>
      <c r="X67" s="12" t="str">
        <f>INDEX(AO:AO,W65+1)</f>
        <v>クリーチャー最大2体を対象とする。それらの各クリーチャーにそれぞれ2点のダメージを与え、その後そのクリーチャーにそれが強化された回数1回につき2点のダメージを与える。カードを1枚引く。</v>
      </c>
      <c r="Y67" s="5"/>
      <c r="Z67" s="5"/>
      <c r="AA67" s="30"/>
      <c r="BA67" s="31" t="s">
        <v>165</v>
      </c>
      <c r="BB67">
        <v>66</v>
      </c>
      <c r="BC67" t="s">
        <v>630</v>
      </c>
      <c r="BD67" t="s">
        <v>30</v>
      </c>
      <c r="BE67" t="s">
        <v>448</v>
      </c>
    </row>
    <row r="68" spans="1:57" x14ac:dyDescent="0.15">
      <c r="A68" t="str">
        <f t="shared" si="0"/>
        <v>|色|青赤|レアリティ|Masterpiece|マナコスト|7|</v>
      </c>
      <c r="B68" t="s">
        <v>165</v>
      </c>
      <c r="C68" t="s">
        <v>24</v>
      </c>
      <c r="D68" s="1" t="s">
        <v>5</v>
      </c>
      <c r="E68" t="s">
        <v>24</v>
      </c>
      <c r="F68" t="str">
        <f t="shared" ref="F68:F69" si="52">IF(R67=0,"",R67)</f>
        <v>青赤</v>
      </c>
      <c r="G68" t="s">
        <v>24</v>
      </c>
      <c r="H68" s="1" t="s">
        <v>6</v>
      </c>
      <c r="I68" t="s">
        <v>24</v>
      </c>
      <c r="J68" t="str">
        <f t="shared" ref="J68:J69" si="53">IF(T67=0,"",T67)</f>
        <v>Masterpiece</v>
      </c>
      <c r="K68" t="s">
        <v>24</v>
      </c>
      <c r="L68" s="1" t="s">
        <v>8</v>
      </c>
      <c r="M68" t="s">
        <v>24</v>
      </c>
      <c r="N68">
        <f t="shared" ref="N68:N69" si="54">IF(V67=0,"",V67)</f>
        <v>7</v>
      </c>
      <c r="O68" t="s">
        <v>24</v>
      </c>
      <c r="Q68" s="6" t="s">
        <v>37</v>
      </c>
      <c r="R68" s="12" t="str">
        <f>INDEX(AK:AK,W65+1)</f>
        <v>呪文</v>
      </c>
      <c r="S68" s="18" t="s">
        <v>38</v>
      </c>
      <c r="T68" s="12">
        <f>INDEX(AL:AL,W65+1)</f>
        <v>0</v>
      </c>
      <c r="U68" s="12">
        <f>INDEX(AM:AM,W65+1)</f>
        <v>0</v>
      </c>
      <c r="V68" s="12">
        <f>INDEX(AN:AN,W65+1)</f>
        <v>0</v>
      </c>
      <c r="W68" s="10"/>
      <c r="X68" s="12" t="str">
        <f>INDEX(AU:AU,W65+1)</f>
        <v>クリ</v>
      </c>
      <c r="Y68" s="12" t="str">
        <f>INDEX(AV:AV,W65+1)</f>
        <v/>
      </c>
      <c r="Z68" s="12" t="str">
        <f>INDEX(AW:AW,W65+1)</f>
        <v/>
      </c>
      <c r="AA68" s="12">
        <f>INDEX(AX:AX,W65+1)</f>
        <v>0</v>
      </c>
      <c r="BA68" s="31" t="s">
        <v>165</v>
      </c>
      <c r="BB68">
        <v>67</v>
      </c>
      <c r="BC68" t="s">
        <v>631</v>
      </c>
      <c r="BD68" t="s">
        <v>30</v>
      </c>
      <c r="BE68" t="s">
        <v>449</v>
      </c>
    </row>
    <row r="69" spans="1:57" x14ac:dyDescent="0.15">
      <c r="A69" t="str">
        <f t="shared" si="0"/>
        <v>|種別|呪文|サブタイプ||||</v>
      </c>
      <c r="B69" t="s">
        <v>165</v>
      </c>
      <c r="C69" t="s">
        <v>24</v>
      </c>
      <c r="D69" s="1" t="s">
        <v>9</v>
      </c>
      <c r="E69" t="s">
        <v>24</v>
      </c>
      <c r="F69" t="str">
        <f t="shared" si="52"/>
        <v>呪文</v>
      </c>
      <c r="G69" t="s">
        <v>24</v>
      </c>
      <c r="H69" s="1" t="s">
        <v>11</v>
      </c>
      <c r="I69" t="s">
        <v>24</v>
      </c>
      <c r="J69" t="str">
        <f t="shared" si="53"/>
        <v/>
      </c>
      <c r="K69" t="s">
        <v>24</v>
      </c>
      <c r="L69" t="str">
        <f t="shared" ref="L69" si="55">IF(U68=0,"",U68)</f>
        <v/>
      </c>
      <c r="M69" t="s">
        <v>24</v>
      </c>
      <c r="N69" t="str">
        <f t="shared" si="54"/>
        <v/>
      </c>
      <c r="O69" t="s">
        <v>24</v>
      </c>
      <c r="Q69" s="6" t="s">
        <v>39</v>
      </c>
      <c r="R69" s="12" t="str">
        <f>INDEX(AY:AY,W65+1)</f>
        <v>クリーチャー最大2体を対象とする。それらの各クリーチャーにそれぞれ2点のダメージを与え、その後そのクリーチャーにそれが強化された回数1回につき2点のダメージを与える。カードを1枚引く。</v>
      </c>
      <c r="S69" s="16"/>
      <c r="T69" s="16"/>
      <c r="U69" s="16"/>
      <c r="V69" s="17"/>
      <c r="W69" s="10"/>
      <c r="X69" s="36"/>
      <c r="Y69" s="36"/>
      <c r="Z69" s="36"/>
      <c r="AA69" s="25"/>
      <c r="BA69" s="31" t="s">
        <v>165</v>
      </c>
      <c r="BB69">
        <v>68</v>
      </c>
      <c r="BC69" t="s">
        <v>632</v>
      </c>
      <c r="BD69" t="s">
        <v>30</v>
      </c>
      <c r="BE69" t="s">
        <v>417</v>
      </c>
    </row>
    <row r="70" spans="1:57" x14ac:dyDescent="0.15">
      <c r="A70" t="str">
        <f t="shared" si="0"/>
        <v>|テキスト|&gt;|&gt;|&gt;|&gt;|クリーチャー最大2体を対象とする。それらの各クリーチャーにそれぞれ2点のダメージを与え、その後そのクリーチャーにそれが強化された回数1回につき2点のダメージを与える。カードを1枚引く。|</v>
      </c>
      <c r="B70" t="s">
        <v>165</v>
      </c>
      <c r="C70" t="s">
        <v>24</v>
      </c>
      <c r="D70" s="1" t="s">
        <v>12</v>
      </c>
      <c r="E70" t="s">
        <v>24</v>
      </c>
      <c r="F70" s="1" t="s">
        <v>4</v>
      </c>
      <c r="G70" t="s">
        <v>24</v>
      </c>
      <c r="H70" s="1" t="s">
        <v>4</v>
      </c>
      <c r="I70" t="s">
        <v>24</v>
      </c>
      <c r="J70" s="1" t="s">
        <v>4</v>
      </c>
      <c r="K70" t="s">
        <v>24</v>
      </c>
      <c r="L70" s="1" t="s">
        <v>4</v>
      </c>
      <c r="M70" t="s">
        <v>24</v>
      </c>
      <c r="N70" t="str">
        <f t="shared" ref="N70" si="56">IF(R69=0,"",R69)</f>
        <v>クリーチャー最大2体を対象とする。それらの各クリーチャーにそれぞれ2点のダメージを与え、その後そのクリーチャーにそれが強化された回数1回につき2点のダメージを与える。カードを1枚引く。</v>
      </c>
      <c r="O70" t="s">
        <v>24</v>
      </c>
      <c r="Q70" s="4" t="s">
        <v>40</v>
      </c>
      <c r="R70" s="12" t="str">
        <f>INDEX(AZ:AZ,W65+1)</f>
        <v>Choose up to 2 targets. Deals 2 damage to target creature then deals 2 damage to that creature for each time it was reinforced. Draw a card.</v>
      </c>
      <c r="S70" s="6" t="s">
        <v>342</v>
      </c>
      <c r="T70" s="12" t="str">
        <f>IF(X70="","",X70&amp;IF(Y70="",""," "&amp;Y70)&amp;IF(Z70="",""," "&amp;Z70)&amp;IF(AA70="",""," "&amp;AA70))</f>
        <v/>
      </c>
      <c r="U70" s="16"/>
      <c r="V70" s="17"/>
      <c r="W70" s="10" t="s">
        <v>342</v>
      </c>
      <c r="X70" s="6" t="str">
        <f>IF(ISERROR(IF(LEN(X69)&gt;1,X69,VLOOKUP(X68,$AC:$AD,2,FALSE))),"",IF(LEN(X69)&gt;1,X69,VLOOKUP(X68,$AC:$AD,2,FALSE)))</f>
        <v/>
      </c>
      <c r="Y70" s="6" t="str">
        <f>IF(ISERROR(IF(LEN(Y69)&gt;1,Y69,VLOOKUP(Y68,$AC:$AD,2,FALSE))),"",IF(LEN(Y69)&gt;1,Y69,VLOOKUP(Y68,$AC:$AD,2,FALSE)))</f>
        <v/>
      </c>
      <c r="Z70" s="6" t="str">
        <f>IF(ISERROR(IF(LEN(Z69)&gt;1,Z69,VLOOKUP(Z68,$AC:$AD,2,FALSE))),"",IF(LEN(Z69)&gt;1,Z69,VLOOKUP(Z68,$AC:$AD,2,FALSE)))</f>
        <v/>
      </c>
      <c r="AA70" s="6" t="str">
        <f>IF(ISERROR(IF(LEN(AA69)&gt;1,AA69,VLOOKUP(AA68,$AC:$AD,2,FALSE))),"",IF(LEN(AA69)&gt;1,AA69,VLOOKUP(AA68,$AC:$AD,2,FALSE)))</f>
        <v xml:space="preserve"> </v>
      </c>
      <c r="BA70" s="31" t="s">
        <v>165</v>
      </c>
      <c r="BB70">
        <v>69</v>
      </c>
      <c r="BC70" t="s">
        <v>633</v>
      </c>
      <c r="BD70" t="s">
        <v>30</v>
      </c>
      <c r="BE70" t="s">
        <v>450</v>
      </c>
    </row>
    <row r="71" spans="1:57" x14ac:dyDescent="0.15">
      <c r="A71" t="str">
        <f t="shared" si="0"/>
        <v>|英テキスト|&gt;|&gt;|&gt;|&gt;|Choose up to 2 targets. Deals 2 damage to target creature then deals 2 damage to that creature for each time it was reinforced. Draw a card.|</v>
      </c>
      <c r="B71" t="s">
        <v>165</v>
      </c>
      <c r="C71" t="s">
        <v>24</v>
      </c>
      <c r="D71" s="1" t="s">
        <v>26</v>
      </c>
      <c r="E71" t="s">
        <v>24</v>
      </c>
      <c r="F71" s="1" t="s">
        <v>4</v>
      </c>
      <c r="G71" t="s">
        <v>24</v>
      </c>
      <c r="H71" s="1" t="s">
        <v>4</v>
      </c>
      <c r="I71" t="s">
        <v>24</v>
      </c>
      <c r="J71" s="1" t="s">
        <v>4</v>
      </c>
      <c r="K71" t="s">
        <v>24</v>
      </c>
      <c r="L71" s="1" t="s">
        <v>4</v>
      </c>
      <c r="M71" t="s">
        <v>24</v>
      </c>
      <c r="N71" t="str">
        <f t="shared" ref="N71" si="57">IF(T70="","",T70&amp;"&amp;br;")&amp;IF(R70=0,"",R70)</f>
        <v>Choose up to 2 targets. Deals 2 damage to target creature then deals 2 damage to that creature for each time it was reinforced. Draw a card.</v>
      </c>
      <c r="O71" t="s">
        <v>24</v>
      </c>
      <c r="Q71" s="6" t="s">
        <v>41</v>
      </c>
      <c r="R71" s="12">
        <f>IF(INDEX(AS:AS,W65+1)="",0,INDEX(AS:AS,W65+1)&amp;"/"&amp;INDEX(AT:AT,W65+1))</f>
        <v>0</v>
      </c>
      <c r="S71" s="16"/>
      <c r="T71" s="16"/>
      <c r="U71" s="16"/>
      <c r="V71" s="17"/>
      <c r="W71" s="10"/>
      <c r="X71" s="6"/>
      <c r="Y71" s="5"/>
      <c r="Z71" s="5"/>
      <c r="AA71" s="30"/>
      <c r="BA71" s="31" t="s">
        <v>165</v>
      </c>
      <c r="BB71">
        <v>70</v>
      </c>
      <c r="BC71" t="s">
        <v>634</v>
      </c>
      <c r="BD71" t="s">
        <v>30</v>
      </c>
      <c r="BE71" t="s">
        <v>451</v>
      </c>
    </row>
    <row r="72" spans="1:57" x14ac:dyDescent="0.15">
      <c r="A72" t="str">
        <f t="shared" si="0"/>
        <v>|PT|&gt;||シールド数|&gt;||</v>
      </c>
      <c r="B72" t="s">
        <v>165</v>
      </c>
      <c r="C72" t="s">
        <v>24</v>
      </c>
      <c r="D72" t="s">
        <v>13</v>
      </c>
      <c r="E72" t="s">
        <v>24</v>
      </c>
      <c r="F72" t="s">
        <v>4</v>
      </c>
      <c r="G72" t="s">
        <v>24</v>
      </c>
      <c r="H72" t="str">
        <f t="shared" ref="H72" si="58">IF(R71=0,"",R71)</f>
        <v/>
      </c>
      <c r="I72" t="s">
        <v>24</v>
      </c>
      <c r="J72" t="s">
        <v>14</v>
      </c>
      <c r="K72" t="s">
        <v>24</v>
      </c>
      <c r="L72" t="s">
        <v>4</v>
      </c>
      <c r="M72" t="s">
        <v>24</v>
      </c>
      <c r="N72" t="str">
        <f t="shared" ref="N72" si="59">IF(R72=0,"",R72)</f>
        <v/>
      </c>
      <c r="O72" t="s">
        <v>24</v>
      </c>
      <c r="Q72" s="7" t="s">
        <v>43</v>
      </c>
      <c r="R72" s="12">
        <f>INDEX(AR:AR,W65+1)</f>
        <v>0</v>
      </c>
      <c r="S72" s="19"/>
      <c r="T72" s="19"/>
      <c r="U72" s="19"/>
      <c r="V72" s="20"/>
      <c r="W72" s="11"/>
      <c r="X72" s="37"/>
      <c r="Y72" s="35"/>
      <c r="Z72" s="35"/>
      <c r="AA72" s="42"/>
      <c r="BA72" s="31" t="s">
        <v>165</v>
      </c>
      <c r="BB72">
        <v>71</v>
      </c>
      <c r="BC72" t="s">
        <v>635</v>
      </c>
      <c r="BD72" t="s">
        <v>30</v>
      </c>
      <c r="BE72" t="s">
        <v>452</v>
      </c>
    </row>
    <row r="73" spans="1:57" x14ac:dyDescent="0.15">
      <c r="A73" t="str">
        <f t="shared" si="0"/>
        <v>&amp;br;&amp;br;</v>
      </c>
      <c r="B73" t="s">
        <v>165</v>
      </c>
      <c r="C73" t="s">
        <v>158</v>
      </c>
      <c r="R73"/>
      <c r="S73"/>
      <c r="T73"/>
      <c r="U73"/>
      <c r="V73"/>
      <c r="BA73" s="31" t="s">
        <v>165</v>
      </c>
      <c r="BB73">
        <v>72</v>
      </c>
      <c r="BC73" t="s">
        <v>636</v>
      </c>
      <c r="BD73" t="s">
        <v>30</v>
      </c>
      <c r="BE73" t="s">
        <v>453</v>
      </c>
    </row>
    <row r="74" spans="1:57" x14ac:dyDescent="0.15">
      <c r="A74" t="str">
        <f t="shared" si="0"/>
        <v>*情報</v>
      </c>
      <c r="B74" t="s">
        <v>165</v>
      </c>
      <c r="C74" t="s">
        <v>865</v>
      </c>
      <c r="R74"/>
      <c r="S74"/>
      <c r="T74"/>
      <c r="U74"/>
      <c r="V74"/>
      <c r="BA74" s="31" t="s">
        <v>165</v>
      </c>
      <c r="BB74">
        <v>73</v>
      </c>
      <c r="BC74" t="s">
        <v>637</v>
      </c>
      <c r="BD74" t="s">
        <v>30</v>
      </c>
      <c r="BE74" t="s">
        <v>454</v>
      </c>
    </row>
    <row r="75" spans="1:57" x14ac:dyDescent="0.15">
      <c r="A75" t="str">
        <f t="shared" si="0"/>
        <v>&amp;br;&amp;br;</v>
      </c>
      <c r="B75" t="s">
        <v>165</v>
      </c>
      <c r="C75" t="s">
        <v>158</v>
      </c>
      <c r="R75"/>
      <c r="S75"/>
      <c r="T75"/>
      <c r="U75"/>
      <c r="V75"/>
      <c r="BA75" s="31" t="s">
        <v>165</v>
      </c>
      <c r="BB75">
        <v>74</v>
      </c>
      <c r="BC75" t="s">
        <v>638</v>
      </c>
      <c r="BD75" t="s">
        <v>30</v>
      </c>
      <c r="BE75" t="s">
        <v>455</v>
      </c>
    </row>
    <row r="76" spans="1:57" x14ac:dyDescent="0.15">
      <c r="A76" t="str">
        <f t="shared" si="0"/>
        <v>#back(text=戻る,left)</v>
      </c>
      <c r="B76" t="s">
        <v>165</v>
      </c>
      <c r="C76" t="s">
        <v>159</v>
      </c>
      <c r="R76"/>
      <c r="S76"/>
      <c r="T76"/>
      <c r="U76"/>
      <c r="V76"/>
      <c r="BA76" s="31" t="s">
        <v>165</v>
      </c>
      <c r="BB76">
        <v>75</v>
      </c>
      <c r="BC76" t="s">
        <v>639</v>
      </c>
      <c r="BD76" t="s">
        <v>30</v>
      </c>
      <c r="BE76" t="s">
        <v>456</v>
      </c>
    </row>
    <row r="77" spans="1:57" x14ac:dyDescent="0.15">
      <c r="A77" t="str">
        <f t="shared" si="0"/>
        <v>&amp;br;</v>
      </c>
      <c r="B77" t="s">
        <v>165</v>
      </c>
      <c r="C77" t="s">
        <v>1</v>
      </c>
      <c r="R77"/>
      <c r="S77"/>
      <c r="T77"/>
      <c r="U77"/>
      <c r="V77"/>
      <c r="BA77" s="31" t="s">
        <v>165</v>
      </c>
      <c r="BB77">
        <v>76</v>
      </c>
      <c r="BC77" t="s">
        <v>640</v>
      </c>
      <c r="BD77" t="s">
        <v>30</v>
      </c>
      <c r="BE77" t="s">
        <v>457</v>
      </c>
    </row>
    <row r="78" spans="1:57" x14ac:dyDescent="0.15">
      <c r="A78" t="str">
        <f t="shared" si="0"/>
        <v>#comment(above,nsize=[15],size=[30],num=[10])</v>
      </c>
      <c r="B78" t="s">
        <v>165</v>
      </c>
      <c r="C78" t="s">
        <v>160</v>
      </c>
      <c r="R78"/>
      <c r="S78"/>
      <c r="T78"/>
      <c r="U78"/>
      <c r="V78"/>
      <c r="BA78" s="31" t="s">
        <v>165</v>
      </c>
      <c r="BB78">
        <v>77</v>
      </c>
      <c r="BC78" t="s">
        <v>641</v>
      </c>
      <c r="BD78" t="s">
        <v>30</v>
      </c>
      <c r="BE78" t="s">
        <v>458</v>
      </c>
    </row>
    <row r="79" spans="1:57" x14ac:dyDescent="0.15">
      <c r="A79" t="str">
        <f t="shared" si="0"/>
        <v>&amp;br;&amp;br;</v>
      </c>
      <c r="B79" t="s">
        <v>165</v>
      </c>
      <c r="C79" t="s">
        <v>158</v>
      </c>
      <c r="R79"/>
      <c r="S79"/>
      <c r="T79"/>
      <c r="U79"/>
      <c r="V79"/>
      <c r="BA79" s="31" t="s">
        <v>165</v>
      </c>
      <c r="BB79">
        <v>78</v>
      </c>
      <c r="BC79" t="s">
        <v>642</v>
      </c>
      <c r="BD79" t="s">
        <v>30</v>
      </c>
      <c r="BE79" t="s">
        <v>459</v>
      </c>
    </row>
    <row r="80" spans="1:57" x14ac:dyDescent="0.15">
      <c r="A80" t="str">
        <f t="shared" si="0"/>
        <v/>
      </c>
      <c r="B80" t="s">
        <v>165</v>
      </c>
      <c r="Q80" s="3"/>
      <c r="R80" s="14"/>
      <c r="S80" s="14"/>
      <c r="T80" s="14"/>
      <c r="U80" s="14"/>
      <c r="V80" s="15"/>
      <c r="W80" s="36">
        <v>6</v>
      </c>
      <c r="X80" s="3"/>
      <c r="Y80" s="34"/>
      <c r="Z80" s="34"/>
      <c r="AA80" s="41"/>
      <c r="BA80" s="31" t="s">
        <v>165</v>
      </c>
      <c r="BB80">
        <v>79</v>
      </c>
      <c r="BC80" t="s">
        <v>643</v>
      </c>
      <c r="BD80" t="s">
        <v>30</v>
      </c>
      <c r="BE80" t="s">
        <v>460</v>
      </c>
    </row>
    <row r="81" spans="1:57" x14ac:dyDescent="0.15">
      <c r="A81" t="str">
        <f t="shared" ref="A81:A118" si="60">CONCATENATE(C81,D81,E81,F81,G81,H81,I81,J81,K81,L81,M81,N81,O81,P81)</f>
        <v>*剣を鍬に/Swords to Plowshares</v>
      </c>
      <c r="B81" t="s">
        <v>165</v>
      </c>
      <c r="C81" t="str">
        <f t="shared" ref="C81" si="61">"*"&amp;R81&amp;"/"&amp;T81</f>
        <v>*剣を鍬に/Swords to Plowshares</v>
      </c>
      <c r="Q81" s="6" t="s">
        <v>34</v>
      </c>
      <c r="R81" s="12" t="str">
        <f>INDEX(AI:AI,W80+1)</f>
        <v>剣を鍬に</v>
      </c>
      <c r="S81" s="16" t="s">
        <v>35</v>
      </c>
      <c r="T81" s="12" t="str">
        <f>INDEX(AJ:AJ,W80+1)</f>
        <v>Swords to Plowshares</v>
      </c>
      <c r="U81" s="16"/>
      <c r="V81" s="17"/>
      <c r="W81" s="9"/>
      <c r="X81" s="6"/>
      <c r="Y81" s="5"/>
      <c r="Z81" s="5"/>
      <c r="AA81" s="30"/>
      <c r="BA81" s="31" t="s">
        <v>165</v>
      </c>
      <c r="BB81">
        <v>80</v>
      </c>
      <c r="BC81" t="s">
        <v>644</v>
      </c>
      <c r="BD81" t="s">
        <v>30</v>
      </c>
      <c r="BE81" t="s">
        <v>461</v>
      </c>
    </row>
    <row r="82" spans="1:57" x14ac:dyDescent="0.15">
      <c r="A82" t="str">
        <f t="shared" si="60"/>
        <v>|LEFT:80|LEFT:100|LEFT:100|LEFT:100|LEFT:100|LEFT:100|c</v>
      </c>
      <c r="B82" t="s">
        <v>165</v>
      </c>
      <c r="C82" t="s">
        <v>24</v>
      </c>
      <c r="D82" s="2" t="str">
        <f t="shared" ref="D82" si="62">$Q$1</f>
        <v>LEFT:80</v>
      </c>
      <c r="E82" s="2" t="s">
        <v>24</v>
      </c>
      <c r="F82" s="2" t="str">
        <f t="shared" ref="F82" si="63">$R$1</f>
        <v>LEFT:100</v>
      </c>
      <c r="G82" s="2" t="s">
        <v>24</v>
      </c>
      <c r="H82" s="2" t="str">
        <f t="shared" ref="H82" si="64">$R$1</f>
        <v>LEFT:100</v>
      </c>
      <c r="I82" s="2" t="s">
        <v>24</v>
      </c>
      <c r="J82" s="2" t="str">
        <f t="shared" ref="J82" si="65">$R$1</f>
        <v>LEFT:100</v>
      </c>
      <c r="K82" s="2" t="s">
        <v>24</v>
      </c>
      <c r="L82" s="2" t="str">
        <f t="shared" ref="L82" si="66">$R$1</f>
        <v>LEFT:100</v>
      </c>
      <c r="M82" s="2" t="s">
        <v>24</v>
      </c>
      <c r="N82" s="2" t="str">
        <f t="shared" ref="N82" si="67">$R$1</f>
        <v>LEFT:100</v>
      </c>
      <c r="O82" t="s">
        <v>24</v>
      </c>
      <c r="P82" t="s">
        <v>138</v>
      </c>
      <c r="Q82" s="4" t="s">
        <v>44</v>
      </c>
      <c r="R82" s="12" t="str">
        <f>INDEX(AF:AF,W80+1)</f>
        <v>白</v>
      </c>
      <c r="S82" s="18" t="s">
        <v>46</v>
      </c>
      <c r="T82" s="12" t="str">
        <f>INDEX(AG:AG,W80+1)</f>
        <v>Masterpiece</v>
      </c>
      <c r="U82" s="18" t="s">
        <v>36</v>
      </c>
      <c r="V82" s="12">
        <f>INDEX(AH:AH,W80+1)</f>
        <v>4</v>
      </c>
      <c r="W82" s="10"/>
      <c r="X82" s="12" t="str">
        <f>INDEX(AO:AO,W80+1)</f>
        <v>クリーチャー1体を対象とし、それを追放する。それのコントローラーはクリーチャーのパワーに等しい点数のライフを得る。</v>
      </c>
      <c r="Y82" s="5"/>
      <c r="Z82" s="5"/>
      <c r="AA82" s="30"/>
      <c r="BA82" s="31" t="s">
        <v>165</v>
      </c>
      <c r="BB82">
        <v>81</v>
      </c>
      <c r="BC82" t="s">
        <v>645</v>
      </c>
      <c r="BD82" t="s">
        <v>30</v>
      </c>
      <c r="BE82" t="s">
        <v>462</v>
      </c>
    </row>
    <row r="83" spans="1:57" x14ac:dyDescent="0.15">
      <c r="A83" t="str">
        <f t="shared" si="60"/>
        <v>|色|白|レアリティ|Masterpiece|マナコスト|4|</v>
      </c>
      <c r="B83" t="s">
        <v>165</v>
      </c>
      <c r="C83" t="s">
        <v>24</v>
      </c>
      <c r="D83" s="1" t="s">
        <v>5</v>
      </c>
      <c r="E83" t="s">
        <v>24</v>
      </c>
      <c r="F83" t="str">
        <f t="shared" ref="F83:F84" si="68">IF(R82=0,"",R82)</f>
        <v>白</v>
      </c>
      <c r="G83" t="s">
        <v>24</v>
      </c>
      <c r="H83" s="1" t="s">
        <v>6</v>
      </c>
      <c r="I83" t="s">
        <v>24</v>
      </c>
      <c r="J83" t="str">
        <f t="shared" ref="J83:J84" si="69">IF(T82=0,"",T82)</f>
        <v>Masterpiece</v>
      </c>
      <c r="K83" t="s">
        <v>24</v>
      </c>
      <c r="L83" s="1" t="s">
        <v>8</v>
      </c>
      <c r="M83" t="s">
        <v>24</v>
      </c>
      <c r="N83">
        <f t="shared" ref="N83:N84" si="70">IF(V82=0,"",V82)</f>
        <v>4</v>
      </c>
      <c r="O83" t="s">
        <v>24</v>
      </c>
      <c r="Q83" s="6" t="s">
        <v>37</v>
      </c>
      <c r="R83" s="12" t="str">
        <f>INDEX(AK:AK,W80+1)</f>
        <v>呪文</v>
      </c>
      <c r="S83" s="18" t="s">
        <v>38</v>
      </c>
      <c r="T83" s="12">
        <f>INDEX(AL:AL,W80+1)</f>
        <v>0</v>
      </c>
      <c r="U83" s="12">
        <f>INDEX(AM:AM,W80+1)</f>
        <v>0</v>
      </c>
      <c r="V83" s="12">
        <f>INDEX(AN:AN,W80+1)</f>
        <v>0</v>
      </c>
      <c r="W83" s="10"/>
      <c r="X83" s="12" t="str">
        <f>INDEX(AU:AU,W80+1)</f>
        <v>クリ</v>
      </c>
      <c r="Y83" s="12" t="str">
        <f>INDEX(AV:AV,W80+1)</f>
        <v/>
      </c>
      <c r="Z83" s="12" t="str">
        <f>INDEX(AW:AW,W80+1)</f>
        <v/>
      </c>
      <c r="AA83" s="12">
        <f>INDEX(AX:AX,W80+1)</f>
        <v>0</v>
      </c>
      <c r="BA83" s="31" t="s">
        <v>165</v>
      </c>
      <c r="BB83">
        <v>82</v>
      </c>
      <c r="BC83" t="s">
        <v>646</v>
      </c>
      <c r="BD83" t="s">
        <v>30</v>
      </c>
      <c r="BE83" t="s">
        <v>463</v>
      </c>
    </row>
    <row r="84" spans="1:57" x14ac:dyDescent="0.15">
      <c r="A84" t="str">
        <f t="shared" si="60"/>
        <v>|種別|呪文|サブタイプ||||</v>
      </c>
      <c r="B84" t="s">
        <v>165</v>
      </c>
      <c r="C84" t="s">
        <v>24</v>
      </c>
      <c r="D84" s="1" t="s">
        <v>9</v>
      </c>
      <c r="E84" t="s">
        <v>24</v>
      </c>
      <c r="F84" t="str">
        <f t="shared" si="68"/>
        <v>呪文</v>
      </c>
      <c r="G84" t="s">
        <v>24</v>
      </c>
      <c r="H84" s="1" t="s">
        <v>11</v>
      </c>
      <c r="I84" t="s">
        <v>24</v>
      </c>
      <c r="J84" t="str">
        <f t="shared" si="69"/>
        <v/>
      </c>
      <c r="K84" t="s">
        <v>24</v>
      </c>
      <c r="L84" t="str">
        <f t="shared" ref="L84" si="71">IF(U83=0,"",U83)</f>
        <v/>
      </c>
      <c r="M84" t="s">
        <v>24</v>
      </c>
      <c r="N84" t="str">
        <f t="shared" si="70"/>
        <v/>
      </c>
      <c r="O84" t="s">
        <v>24</v>
      </c>
      <c r="Q84" s="6" t="s">
        <v>39</v>
      </c>
      <c r="R84" s="12" t="str">
        <f>INDEX(AY:AY,W80+1)</f>
        <v>クリーチャー1体を対象とし、それを追放する。それのコントローラーはクリーチャーのパワーに等しい点数のライフを得る。</v>
      </c>
      <c r="S84" s="16"/>
      <c r="T84" s="16"/>
      <c r="U84" s="16"/>
      <c r="V84" s="17"/>
      <c r="W84" s="10"/>
      <c r="X84" s="36"/>
      <c r="Y84" s="36"/>
      <c r="Z84" s="36"/>
      <c r="AA84" s="25"/>
      <c r="BA84" s="31" t="s">
        <v>165</v>
      </c>
      <c r="BB84">
        <v>83</v>
      </c>
      <c r="BC84" t="s">
        <v>647</v>
      </c>
      <c r="BD84" t="s">
        <v>30</v>
      </c>
      <c r="BE84" t="s">
        <v>464</v>
      </c>
    </row>
    <row r="85" spans="1:57" x14ac:dyDescent="0.15">
      <c r="A85" t="str">
        <f t="shared" si="60"/>
        <v>|テキスト|&gt;|&gt;|&gt;|&gt;|クリーチャー1体を対象とし、それを追放する。それのコントローラーはクリーチャーのパワーに等しい点数のライフを得る。|</v>
      </c>
      <c r="B85" t="s">
        <v>165</v>
      </c>
      <c r="C85" t="s">
        <v>24</v>
      </c>
      <c r="D85" s="1" t="s">
        <v>12</v>
      </c>
      <c r="E85" t="s">
        <v>24</v>
      </c>
      <c r="F85" s="1" t="s">
        <v>4</v>
      </c>
      <c r="G85" t="s">
        <v>24</v>
      </c>
      <c r="H85" s="1" t="s">
        <v>4</v>
      </c>
      <c r="I85" t="s">
        <v>24</v>
      </c>
      <c r="J85" s="1" t="s">
        <v>4</v>
      </c>
      <c r="K85" t="s">
        <v>24</v>
      </c>
      <c r="L85" s="1" t="s">
        <v>4</v>
      </c>
      <c r="M85" t="s">
        <v>24</v>
      </c>
      <c r="N85" t="str">
        <f t="shared" ref="N85" si="72">IF(R84=0,"",R84)</f>
        <v>クリーチャー1体を対象とし、それを追放する。それのコントローラーはクリーチャーのパワーに等しい点数のライフを得る。</v>
      </c>
      <c r="O85" t="s">
        <v>24</v>
      </c>
      <c r="Q85" s="4" t="s">
        <v>40</v>
      </c>
      <c r="R85" s="12" t="str">
        <f>INDEX(AZ:AZ,W80+1)</f>
        <v>Exile target creature. It’s controller gains life equal to that creature’s power.</v>
      </c>
      <c r="S85" s="16" t="s">
        <v>51</v>
      </c>
      <c r="T85" s="12" t="str">
        <f>IF(X85="","",X85&amp;IF(Y85="",""," "&amp;Y85)&amp;IF(Z85="",""," "&amp;Z85)&amp;IF(AA85="",""," "&amp;AA85))</f>
        <v/>
      </c>
      <c r="U85" s="16"/>
      <c r="V85" s="17"/>
      <c r="W85" s="10" t="s">
        <v>342</v>
      </c>
      <c r="X85" s="6" t="str">
        <f>IF(ISERROR(IF(LEN(X84)&gt;1,X84,VLOOKUP(X83,$AC:$AD,2,FALSE))),"",IF(LEN(X84)&gt;1,X84,VLOOKUP(X83,$AC:$AD,2,FALSE)))</f>
        <v/>
      </c>
      <c r="Y85" s="6" t="str">
        <f>IF(ISERROR(IF(LEN(Y84)&gt;1,Y84,VLOOKUP(Y83,$AC:$AD,2,FALSE))),"",IF(LEN(Y84)&gt;1,Y84,VLOOKUP(Y83,$AC:$AD,2,FALSE)))</f>
        <v/>
      </c>
      <c r="Z85" s="6" t="str">
        <f>IF(ISERROR(IF(LEN(Z84)&gt;1,Z84,VLOOKUP(Z83,$AC:$AD,2,FALSE))),"",IF(LEN(Z84)&gt;1,Z84,VLOOKUP(Z83,$AC:$AD,2,FALSE)))</f>
        <v/>
      </c>
      <c r="AA85" s="6" t="str">
        <f>IF(ISERROR(IF(LEN(AA84)&gt;1,AA84,VLOOKUP(AA83,$AC:$AD,2,FALSE))),"",IF(LEN(AA84)&gt;1,AA84,VLOOKUP(AA83,$AC:$AD,2,FALSE)))</f>
        <v xml:space="preserve"> </v>
      </c>
      <c r="BA85" s="31" t="s">
        <v>165</v>
      </c>
      <c r="BB85">
        <v>84</v>
      </c>
      <c r="BC85" t="s">
        <v>648</v>
      </c>
      <c r="BD85" t="s">
        <v>30</v>
      </c>
      <c r="BE85" t="s">
        <v>465</v>
      </c>
    </row>
    <row r="86" spans="1:57" x14ac:dyDescent="0.15">
      <c r="A86" t="str">
        <f t="shared" si="60"/>
        <v>|英テキスト|&gt;|&gt;|&gt;|&gt;|Exile target creature. It’s controller gains life equal to that creature’s power.|</v>
      </c>
      <c r="B86" t="s">
        <v>165</v>
      </c>
      <c r="C86" t="s">
        <v>24</v>
      </c>
      <c r="D86" s="1" t="s">
        <v>26</v>
      </c>
      <c r="E86" t="s">
        <v>24</v>
      </c>
      <c r="F86" s="1" t="s">
        <v>4</v>
      </c>
      <c r="G86" t="s">
        <v>24</v>
      </c>
      <c r="H86" s="1" t="s">
        <v>4</v>
      </c>
      <c r="I86" t="s">
        <v>24</v>
      </c>
      <c r="J86" s="1" t="s">
        <v>4</v>
      </c>
      <c r="K86" t="s">
        <v>24</v>
      </c>
      <c r="L86" s="1" t="s">
        <v>4</v>
      </c>
      <c r="M86" t="s">
        <v>24</v>
      </c>
      <c r="N86" t="str">
        <f>IF(T85="","",T85&amp;"&amp;br;")&amp;IF(R85=0,"",R85)</f>
        <v>Exile target creature. It’s controller gains life equal to that creature’s power.</v>
      </c>
      <c r="O86" t="s">
        <v>24</v>
      </c>
      <c r="Q86" s="6" t="s">
        <v>41</v>
      </c>
      <c r="R86" s="12">
        <f>IF(INDEX(AS:AS,W80+1)="",0,INDEX(AS:AS,W80+1)&amp;"/"&amp;INDEX(AT:AT,W80+1))</f>
        <v>0</v>
      </c>
      <c r="S86" s="16"/>
      <c r="T86" s="16"/>
      <c r="U86" s="16"/>
      <c r="V86" s="17"/>
      <c r="W86" s="10"/>
      <c r="X86" s="6"/>
      <c r="Y86" s="5"/>
      <c r="Z86" s="5"/>
      <c r="AA86" s="30"/>
      <c r="BA86" s="31" t="s">
        <v>165</v>
      </c>
      <c r="BB86">
        <v>85</v>
      </c>
      <c r="BC86" t="s">
        <v>649</v>
      </c>
      <c r="BD86" t="s">
        <v>30</v>
      </c>
      <c r="BE86" t="s">
        <v>466</v>
      </c>
    </row>
    <row r="87" spans="1:57" x14ac:dyDescent="0.15">
      <c r="A87" t="str">
        <f t="shared" si="60"/>
        <v>|PT|&gt;||シールド数|&gt;||</v>
      </c>
      <c r="B87" t="s">
        <v>165</v>
      </c>
      <c r="C87" t="s">
        <v>24</v>
      </c>
      <c r="D87" t="s">
        <v>13</v>
      </c>
      <c r="E87" t="s">
        <v>24</v>
      </c>
      <c r="F87" t="s">
        <v>4</v>
      </c>
      <c r="G87" t="s">
        <v>24</v>
      </c>
      <c r="H87" t="str">
        <f t="shared" ref="H87" si="73">IF(R86=0,"",R86)</f>
        <v/>
      </c>
      <c r="I87" t="s">
        <v>24</v>
      </c>
      <c r="J87" t="s">
        <v>14</v>
      </c>
      <c r="K87" t="s">
        <v>24</v>
      </c>
      <c r="L87" t="s">
        <v>4</v>
      </c>
      <c r="M87" t="s">
        <v>24</v>
      </c>
      <c r="N87" t="str">
        <f t="shared" ref="N87" si="74">IF(R87=0,"",R87)</f>
        <v/>
      </c>
      <c r="O87" t="s">
        <v>24</v>
      </c>
      <c r="Q87" s="7" t="s">
        <v>43</v>
      </c>
      <c r="R87" s="12">
        <f>INDEX(AR:AR,W80+1)</f>
        <v>0</v>
      </c>
      <c r="S87" s="19"/>
      <c r="T87" s="19"/>
      <c r="U87" s="19"/>
      <c r="V87" s="20"/>
      <c r="W87" s="11"/>
      <c r="X87" s="37"/>
      <c r="Y87" s="35"/>
      <c r="Z87" s="35"/>
      <c r="AA87" s="42"/>
      <c r="BA87" s="31" t="s">
        <v>165</v>
      </c>
      <c r="BB87">
        <v>86</v>
      </c>
      <c r="BC87" t="s">
        <v>650</v>
      </c>
      <c r="BD87" t="s">
        <v>30</v>
      </c>
      <c r="BE87" t="s">
        <v>467</v>
      </c>
    </row>
    <row r="88" spans="1:57" x14ac:dyDescent="0.15">
      <c r="A88" t="str">
        <f t="shared" si="60"/>
        <v>&amp;br;&amp;br;</v>
      </c>
      <c r="B88" t="s">
        <v>165</v>
      </c>
      <c r="C88" t="s">
        <v>158</v>
      </c>
      <c r="R88"/>
      <c r="S88"/>
      <c r="T88"/>
      <c r="U88"/>
      <c r="V88"/>
      <c r="BA88" s="31" t="s">
        <v>165</v>
      </c>
      <c r="BB88">
        <v>87</v>
      </c>
      <c r="BC88" t="s">
        <v>651</v>
      </c>
      <c r="BD88" t="s">
        <v>30</v>
      </c>
      <c r="BE88" t="s">
        <v>468</v>
      </c>
    </row>
    <row r="89" spans="1:57" x14ac:dyDescent="0.15">
      <c r="A89" t="str">
        <f t="shared" si="60"/>
        <v>*情報</v>
      </c>
      <c r="B89" t="s">
        <v>165</v>
      </c>
      <c r="C89" t="s">
        <v>865</v>
      </c>
      <c r="R89"/>
      <c r="S89"/>
      <c r="T89"/>
      <c r="U89"/>
      <c r="V89"/>
      <c r="BA89" s="31" t="s">
        <v>165</v>
      </c>
      <c r="BB89">
        <v>88</v>
      </c>
      <c r="BC89" t="s">
        <v>652</v>
      </c>
      <c r="BD89" t="s">
        <v>30</v>
      </c>
      <c r="BE89" t="s">
        <v>469</v>
      </c>
    </row>
    <row r="90" spans="1:57" x14ac:dyDescent="0.15">
      <c r="A90" t="str">
        <f t="shared" si="60"/>
        <v>&amp;br;&amp;br;</v>
      </c>
      <c r="B90" t="s">
        <v>165</v>
      </c>
      <c r="C90" t="s">
        <v>158</v>
      </c>
      <c r="R90"/>
      <c r="S90"/>
      <c r="T90"/>
      <c r="U90"/>
      <c r="V90"/>
      <c r="BA90" s="31" t="s">
        <v>165</v>
      </c>
      <c r="BB90">
        <v>89</v>
      </c>
      <c r="BC90" t="s">
        <v>653</v>
      </c>
      <c r="BD90" t="s">
        <v>30</v>
      </c>
      <c r="BE90" t="s">
        <v>470</v>
      </c>
    </row>
    <row r="91" spans="1:57" x14ac:dyDescent="0.15">
      <c r="A91" t="str">
        <f t="shared" si="60"/>
        <v>#back(text=戻る,left)</v>
      </c>
      <c r="B91" t="s">
        <v>165</v>
      </c>
      <c r="C91" t="s">
        <v>159</v>
      </c>
      <c r="R91"/>
      <c r="S91"/>
      <c r="T91"/>
      <c r="U91"/>
      <c r="V91"/>
      <c r="BA91" s="31" t="s">
        <v>165</v>
      </c>
      <c r="BB91">
        <v>90</v>
      </c>
      <c r="BC91" t="s">
        <v>654</v>
      </c>
      <c r="BD91" t="s">
        <v>30</v>
      </c>
      <c r="BE91" t="s">
        <v>471</v>
      </c>
    </row>
    <row r="92" spans="1:57" x14ac:dyDescent="0.15">
      <c r="A92" t="str">
        <f t="shared" si="60"/>
        <v>&amp;br;</v>
      </c>
      <c r="B92" t="s">
        <v>165</v>
      </c>
      <c r="C92" t="s">
        <v>1</v>
      </c>
      <c r="R92"/>
      <c r="S92"/>
      <c r="T92"/>
      <c r="U92"/>
      <c r="V92"/>
      <c r="BA92" s="31" t="s">
        <v>165</v>
      </c>
      <c r="BB92">
        <v>91</v>
      </c>
      <c r="BC92" t="s">
        <v>655</v>
      </c>
      <c r="BD92" t="s">
        <v>30</v>
      </c>
      <c r="BE92" t="s">
        <v>472</v>
      </c>
    </row>
    <row r="93" spans="1:57" x14ac:dyDescent="0.15">
      <c r="A93" t="str">
        <f t="shared" si="60"/>
        <v>#comment(above,nsize=[15],size=[30],num=[10])</v>
      </c>
      <c r="B93" t="s">
        <v>165</v>
      </c>
      <c r="C93" t="s">
        <v>160</v>
      </c>
      <c r="R93"/>
      <c r="S93"/>
      <c r="T93"/>
      <c r="U93"/>
      <c r="V93"/>
      <c r="BA93" s="31" t="s">
        <v>165</v>
      </c>
      <c r="BB93">
        <v>92</v>
      </c>
      <c r="BC93" t="s">
        <v>656</v>
      </c>
      <c r="BD93" t="s">
        <v>30</v>
      </c>
      <c r="BE93" t="s">
        <v>417</v>
      </c>
    </row>
    <row r="94" spans="1:57" x14ac:dyDescent="0.15">
      <c r="A94" t="str">
        <f t="shared" si="60"/>
        <v>&amp;br;&amp;br;</v>
      </c>
      <c r="B94" t="s">
        <v>165</v>
      </c>
      <c r="C94" t="s">
        <v>158</v>
      </c>
      <c r="R94"/>
      <c r="S94"/>
      <c r="T94"/>
      <c r="U94"/>
      <c r="V94"/>
      <c r="BA94" s="31" t="s">
        <v>165</v>
      </c>
      <c r="BB94">
        <v>93</v>
      </c>
      <c r="BC94" t="s">
        <v>657</v>
      </c>
      <c r="BD94" t="s">
        <v>30</v>
      </c>
      <c r="BE94" t="s">
        <v>473</v>
      </c>
    </row>
    <row r="95" spans="1:57" x14ac:dyDescent="0.15">
      <c r="A95" t="str">
        <f t="shared" si="60"/>
        <v/>
      </c>
      <c r="B95" t="s">
        <v>165</v>
      </c>
      <c r="Q95" s="3"/>
      <c r="R95" s="14"/>
      <c r="S95" s="14"/>
      <c r="T95" s="14"/>
      <c r="U95" s="14"/>
      <c r="V95" s="15"/>
      <c r="W95" s="36">
        <v>7</v>
      </c>
      <c r="X95" s="3"/>
      <c r="Y95" s="34"/>
      <c r="Z95" s="34"/>
      <c r="AA95" s="41"/>
      <c r="BA95" s="31" t="s">
        <v>165</v>
      </c>
      <c r="BB95">
        <v>94</v>
      </c>
      <c r="BC95" t="s">
        <v>658</v>
      </c>
      <c r="BD95" t="s">
        <v>30</v>
      </c>
      <c r="BE95" t="s">
        <v>25</v>
      </c>
    </row>
    <row r="96" spans="1:57" x14ac:dyDescent="0.15">
      <c r="A96" t="str">
        <f t="shared" si="60"/>
        <v>*霊気の薬瓶/Aether Vial</v>
      </c>
      <c r="B96" t="s">
        <v>165</v>
      </c>
      <c r="C96" t="str">
        <f t="shared" ref="C96" si="75">"*"&amp;R96&amp;"/"&amp;T96</f>
        <v>*霊気の薬瓶/Aether Vial</v>
      </c>
      <c r="Q96" s="6" t="s">
        <v>34</v>
      </c>
      <c r="R96" s="12" t="str">
        <f>INDEX(AI:AI,W95+1)</f>
        <v>霊気の薬瓶</v>
      </c>
      <c r="S96" s="16" t="s">
        <v>35</v>
      </c>
      <c r="T96" s="12" t="str">
        <f>INDEX(AJ:AJ,W95+1)</f>
        <v>Aether Vial</v>
      </c>
      <c r="U96" s="16"/>
      <c r="V96" s="17"/>
      <c r="W96" s="9"/>
      <c r="X96" s="6"/>
      <c r="Y96" s="5"/>
      <c r="Z96" s="5"/>
      <c r="AA96" s="30"/>
      <c r="BA96" s="31" t="s">
        <v>165</v>
      </c>
      <c r="BB96">
        <v>95</v>
      </c>
      <c r="BC96" t="s">
        <v>659</v>
      </c>
      <c r="BD96" t="s">
        <v>30</v>
      </c>
      <c r="BE96" t="s">
        <v>474</v>
      </c>
    </row>
    <row r="97" spans="1:57" x14ac:dyDescent="0.15">
      <c r="A97" t="str">
        <f t="shared" si="60"/>
        <v>|LEFT:80|LEFT:100|LEFT:100|LEFT:100|LEFT:100|LEFT:100|c</v>
      </c>
      <c r="B97" t="s">
        <v>165</v>
      </c>
      <c r="C97" t="s">
        <v>24</v>
      </c>
      <c r="D97" s="2" t="str">
        <f t="shared" ref="D97" si="76">$Q$1</f>
        <v>LEFT:80</v>
      </c>
      <c r="E97" s="2" t="s">
        <v>24</v>
      </c>
      <c r="F97" s="2" t="str">
        <f t="shared" ref="F97" si="77">$R$1</f>
        <v>LEFT:100</v>
      </c>
      <c r="G97" s="2" t="s">
        <v>24</v>
      </c>
      <c r="H97" s="2" t="str">
        <f t="shared" ref="H97" si="78">$R$1</f>
        <v>LEFT:100</v>
      </c>
      <c r="I97" s="2" t="s">
        <v>24</v>
      </c>
      <c r="J97" s="2" t="str">
        <f t="shared" ref="J97" si="79">$R$1</f>
        <v>LEFT:100</v>
      </c>
      <c r="K97" s="2" t="s">
        <v>24</v>
      </c>
      <c r="L97" s="2" t="str">
        <f t="shared" ref="L97" si="80">$R$1</f>
        <v>LEFT:100</v>
      </c>
      <c r="M97" s="2" t="s">
        <v>24</v>
      </c>
      <c r="N97" s="2" t="str">
        <f t="shared" ref="N97" si="81">$R$1</f>
        <v>LEFT:100</v>
      </c>
      <c r="O97" t="s">
        <v>24</v>
      </c>
      <c r="P97" t="s">
        <v>138</v>
      </c>
      <c r="Q97" s="4" t="s">
        <v>44</v>
      </c>
      <c r="R97" s="12" t="str">
        <f>INDEX(AF:AF,W95+1)</f>
        <v>無色</v>
      </c>
      <c r="S97" s="18" t="s">
        <v>46</v>
      </c>
      <c r="T97" s="12" t="str">
        <f>INDEX(AG:AG,W95+1)</f>
        <v>Masterpiece</v>
      </c>
      <c r="U97" s="18" t="s">
        <v>36</v>
      </c>
      <c r="V97" s="12">
        <f>INDEX(AH:AH,W95+1)</f>
        <v>7</v>
      </c>
      <c r="W97" s="10"/>
      <c r="X97" s="12" t="str">
        <f>INDEX(AO:AO,W95+1)</f>
        <v>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v>
      </c>
      <c r="Y97" s="5"/>
      <c r="Z97" s="5"/>
      <c r="AA97" s="30"/>
      <c r="BA97" s="31" t="s">
        <v>165</v>
      </c>
      <c r="BB97">
        <v>96</v>
      </c>
      <c r="BC97" t="s">
        <v>660</v>
      </c>
      <c r="BD97" t="s">
        <v>30</v>
      </c>
      <c r="BE97" t="s">
        <v>475</v>
      </c>
    </row>
    <row r="98" spans="1:57" x14ac:dyDescent="0.15">
      <c r="A98" t="str">
        <f t="shared" si="60"/>
        <v>|色|無色|レアリティ|Masterpiece|マナコスト|7|</v>
      </c>
      <c r="B98" t="s">
        <v>165</v>
      </c>
      <c r="C98" t="s">
        <v>24</v>
      </c>
      <c r="D98" s="1" t="s">
        <v>5</v>
      </c>
      <c r="E98" t="s">
        <v>24</v>
      </c>
      <c r="F98" t="str">
        <f t="shared" ref="F98:F99" si="82">IF(R97=0,"",R97)</f>
        <v>無色</v>
      </c>
      <c r="G98" t="s">
        <v>24</v>
      </c>
      <c r="H98" s="1" t="s">
        <v>6</v>
      </c>
      <c r="I98" t="s">
        <v>24</v>
      </c>
      <c r="J98" t="str">
        <f t="shared" ref="J98:J99" si="83">IF(T97=0,"",T97)</f>
        <v>Masterpiece</v>
      </c>
      <c r="K98" t="s">
        <v>24</v>
      </c>
      <c r="L98" s="1" t="s">
        <v>8</v>
      </c>
      <c r="M98" t="s">
        <v>24</v>
      </c>
      <c r="N98">
        <f t="shared" ref="N98:N99" si="84">IF(V97=0,"",V97)</f>
        <v>7</v>
      </c>
      <c r="O98" t="s">
        <v>24</v>
      </c>
      <c r="Q98" s="6" t="s">
        <v>37</v>
      </c>
      <c r="R98" s="12" t="str">
        <f>INDEX(AK:AK,W95+1)</f>
        <v>サポート</v>
      </c>
      <c r="S98" s="18" t="s">
        <v>38</v>
      </c>
      <c r="T98" s="12">
        <f>INDEX(AL:AL,W95+1)</f>
        <v>0</v>
      </c>
      <c r="U98" s="12">
        <f>INDEX(AM:AM,W95+1)</f>
        <v>0</v>
      </c>
      <c r="V98" s="12">
        <f>INDEX(AN:AN,W95+1)</f>
        <v>0</v>
      </c>
      <c r="W98" s="10"/>
      <c r="X98" s="12" t="str">
        <f>INDEX(AU:AU,W95+1)</f>
        <v>あな</v>
      </c>
      <c r="Y98" s="12" t="str">
        <f>INDEX(AV:AV,W95+1)</f>
        <v/>
      </c>
      <c r="Z98" s="12" t="str">
        <f>INDEX(AW:AW,W95+1)</f>
        <v/>
      </c>
      <c r="AA98" s="12">
        <f>INDEX(AX:AX,W95+1)</f>
        <v>0</v>
      </c>
      <c r="BA98" s="31" t="s">
        <v>165</v>
      </c>
      <c r="BB98">
        <v>97</v>
      </c>
      <c r="BC98" t="s">
        <v>661</v>
      </c>
      <c r="BD98" t="s">
        <v>30</v>
      </c>
      <c r="BE98" t="s">
        <v>476</v>
      </c>
    </row>
    <row r="99" spans="1:57" x14ac:dyDescent="0.15">
      <c r="A99" t="str">
        <f t="shared" si="60"/>
        <v>|種別|サポート|サブタイプ||||</v>
      </c>
      <c r="B99" t="s">
        <v>165</v>
      </c>
      <c r="C99" t="s">
        <v>24</v>
      </c>
      <c r="D99" s="1" t="s">
        <v>9</v>
      </c>
      <c r="E99" t="s">
        <v>24</v>
      </c>
      <c r="F99" t="str">
        <f t="shared" si="82"/>
        <v>サポート</v>
      </c>
      <c r="G99" t="s">
        <v>24</v>
      </c>
      <c r="H99" s="1" t="s">
        <v>11</v>
      </c>
      <c r="I99" t="s">
        <v>24</v>
      </c>
      <c r="J99" t="str">
        <f t="shared" si="83"/>
        <v/>
      </c>
      <c r="K99" t="s">
        <v>24</v>
      </c>
      <c r="L99" t="str">
        <f t="shared" ref="L99" si="85">IF(U98=0,"",U98)</f>
        <v/>
      </c>
      <c r="M99" t="s">
        <v>24</v>
      </c>
      <c r="N99" t="str">
        <f t="shared" si="84"/>
        <v/>
      </c>
      <c r="O99" t="s">
        <v>24</v>
      </c>
      <c r="Q99" s="6" t="s">
        <v>39</v>
      </c>
      <c r="R99" s="12" t="str">
        <f>INDEX(AY:AY,W95+1)</f>
        <v>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v>
      </c>
      <c r="S99" s="16"/>
      <c r="T99" s="16"/>
      <c r="U99" s="16"/>
      <c r="V99" s="17"/>
      <c r="W99" s="10"/>
      <c r="X99" s="36"/>
      <c r="Y99" s="36"/>
      <c r="Z99" s="36"/>
      <c r="AA99" s="25"/>
      <c r="BA99" s="31" t="s">
        <v>165</v>
      </c>
      <c r="BB99">
        <v>98</v>
      </c>
      <c r="BC99" t="s">
        <v>662</v>
      </c>
      <c r="BD99" t="s">
        <v>30</v>
      </c>
      <c r="BE99" t="s">
        <v>477</v>
      </c>
    </row>
    <row r="100" spans="1:57" x14ac:dyDescent="0.15">
      <c r="A100" t="str">
        <f t="shared" si="60"/>
        <v>|テキスト|&gt;|&gt;|&gt;|&gt;|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v>
      </c>
      <c r="B100" t="s">
        <v>165</v>
      </c>
      <c r="C100" t="s">
        <v>24</v>
      </c>
      <c r="D100" s="1" t="s">
        <v>12</v>
      </c>
      <c r="E100" t="s">
        <v>24</v>
      </c>
      <c r="F100" s="1" t="s">
        <v>4</v>
      </c>
      <c r="G100" t="s">
        <v>24</v>
      </c>
      <c r="H100" s="1" t="s">
        <v>4</v>
      </c>
      <c r="I100" t="s">
        <v>24</v>
      </c>
      <c r="J100" s="1" t="s">
        <v>4</v>
      </c>
      <c r="K100" t="s">
        <v>24</v>
      </c>
      <c r="L100" s="1" t="s">
        <v>4</v>
      </c>
      <c r="M100" t="s">
        <v>24</v>
      </c>
      <c r="N100" t="str">
        <f t="shared" ref="N100" si="86">IF(R99=0,"",R99)</f>
        <v>あなたのターン開始時に、このサポートは1シールドを得る。あなたのターン終了時にあんたの手札の最初のカードはこのサポートのシールドに等しいマナを得る。あなたがクリーチャーを唱えたとき、このサポートを破壊する。</v>
      </c>
      <c r="O100" t="s">
        <v>24</v>
      </c>
      <c r="Q100" s="4" t="s">
        <v>40</v>
      </c>
      <c r="R100" s="12" t="str">
        <f>INDEX(AZ:AZ,W95+1)</f>
        <v>At the beginning of your turn, this support gains 1 shield. At the end of your turn, the first creature in your hand gains mana equal to this support shield. Destroy this support when you cast a creature.</v>
      </c>
      <c r="S100" s="16" t="s">
        <v>51</v>
      </c>
      <c r="T100" s="12" t="str">
        <f>IF(X100="","",X100&amp;IF(Y100="",""," "&amp;Y100)&amp;IF(Z100="",""," "&amp;Z100)&amp;IF(AA100="",""," "&amp;AA100))</f>
        <v/>
      </c>
      <c r="U100" s="16"/>
      <c r="V100" s="17"/>
      <c r="W100" s="10" t="s">
        <v>342</v>
      </c>
      <c r="X100" s="6" t="str">
        <f>IF(ISERROR(IF(LEN(X99)&gt;1,X99,VLOOKUP(X98,$AC:$AD,2,FALSE))),"",IF(LEN(X99)&gt;1,X99,VLOOKUP(X98,$AC:$AD,2,FALSE)))</f>
        <v/>
      </c>
      <c r="Y100" s="6" t="str">
        <f>IF(ISERROR(IF(LEN(Y99)&gt;1,Y99,VLOOKUP(Y98,$AC:$AD,2,FALSE))),"",IF(LEN(Y99)&gt;1,Y99,VLOOKUP(Y98,$AC:$AD,2,FALSE)))</f>
        <v/>
      </c>
      <c r="Z100" s="6" t="str">
        <f>IF(ISERROR(IF(LEN(Z99)&gt;1,Z99,VLOOKUP(Z98,$AC:$AD,2,FALSE))),"",IF(LEN(Z99)&gt;1,Z99,VLOOKUP(Z98,$AC:$AD,2,FALSE)))</f>
        <v/>
      </c>
      <c r="AA100" s="6" t="str">
        <f>IF(ISERROR(IF(LEN(AA99)&gt;1,AA99,VLOOKUP(AA98,$AC:$AD,2,FALSE))),"",IF(LEN(AA99)&gt;1,AA99,VLOOKUP(AA98,$AC:$AD,2,FALSE)))</f>
        <v xml:space="preserve"> </v>
      </c>
      <c r="BA100" s="31" t="s">
        <v>165</v>
      </c>
      <c r="BB100">
        <v>99</v>
      </c>
      <c r="BC100" t="s">
        <v>663</v>
      </c>
      <c r="BD100" t="s">
        <v>30</v>
      </c>
      <c r="BE100" t="s">
        <v>478</v>
      </c>
    </row>
    <row r="101" spans="1:57" x14ac:dyDescent="0.15">
      <c r="A101" t="str">
        <f t="shared" si="60"/>
        <v>|英テキスト|&gt;|&gt;|&gt;|&gt;|At the beginning of your turn, this support gains 1 shield. At the end of your turn, the first creature in your hand gains mana equal to this support shield. Destroy this support when you cast a creature.|</v>
      </c>
      <c r="B101" t="s">
        <v>165</v>
      </c>
      <c r="C101" t="s">
        <v>24</v>
      </c>
      <c r="D101" s="1" t="s">
        <v>26</v>
      </c>
      <c r="E101" t="s">
        <v>24</v>
      </c>
      <c r="F101" s="1" t="s">
        <v>4</v>
      </c>
      <c r="G101" t="s">
        <v>24</v>
      </c>
      <c r="H101" s="1" t="s">
        <v>4</v>
      </c>
      <c r="I101" t="s">
        <v>24</v>
      </c>
      <c r="J101" s="1" t="s">
        <v>4</v>
      </c>
      <c r="K101" t="s">
        <v>24</v>
      </c>
      <c r="L101" s="1" t="s">
        <v>4</v>
      </c>
      <c r="M101" t="s">
        <v>24</v>
      </c>
      <c r="N101" t="str">
        <f t="shared" ref="N101" si="87">IF(T100="","",T100&amp;"&amp;br;")&amp;IF(R100=0,"",R100)</f>
        <v>At the beginning of your turn, this support gains 1 shield. At the end of your turn, the first creature in your hand gains mana equal to this support shield. Destroy this support when you cast a creature.</v>
      </c>
      <c r="O101" t="s">
        <v>24</v>
      </c>
      <c r="Q101" s="6" t="s">
        <v>41</v>
      </c>
      <c r="R101" s="12">
        <f>IF(INDEX(AS:AS,W95+1)="",0,INDEX(AS:AS,W95+1)&amp;"/"&amp;INDEX(AT:AT,W95+1))</f>
        <v>0</v>
      </c>
      <c r="S101" s="16"/>
      <c r="T101" s="16"/>
      <c r="U101" s="16"/>
      <c r="V101" s="17"/>
      <c r="W101" s="10"/>
      <c r="X101" s="6"/>
      <c r="Y101" s="5"/>
      <c r="Z101" s="5"/>
      <c r="AA101" s="30"/>
      <c r="BA101" s="31" t="s">
        <v>165</v>
      </c>
      <c r="BB101">
        <v>100</v>
      </c>
      <c r="BC101" t="s">
        <v>664</v>
      </c>
      <c r="BD101" t="s">
        <v>30</v>
      </c>
      <c r="BE101" t="s">
        <v>479</v>
      </c>
    </row>
    <row r="102" spans="1:57" x14ac:dyDescent="0.15">
      <c r="A102" t="str">
        <f t="shared" si="60"/>
        <v>|PT|&gt;||シールド数|&gt;|1|</v>
      </c>
      <c r="B102" t="s">
        <v>165</v>
      </c>
      <c r="C102" t="s">
        <v>24</v>
      </c>
      <c r="D102" t="s">
        <v>13</v>
      </c>
      <c r="E102" t="s">
        <v>24</v>
      </c>
      <c r="F102" t="s">
        <v>4</v>
      </c>
      <c r="G102" t="s">
        <v>24</v>
      </c>
      <c r="H102" t="str">
        <f t="shared" ref="H102" si="88">IF(R101=0,"",R101)</f>
        <v/>
      </c>
      <c r="I102" t="s">
        <v>24</v>
      </c>
      <c r="J102" t="s">
        <v>14</v>
      </c>
      <c r="K102" t="s">
        <v>24</v>
      </c>
      <c r="L102" t="s">
        <v>4</v>
      </c>
      <c r="M102" t="s">
        <v>24</v>
      </c>
      <c r="N102">
        <f t="shared" ref="N102" si="89">IF(R102=0,"",R102)</f>
        <v>1</v>
      </c>
      <c r="O102" t="s">
        <v>24</v>
      </c>
      <c r="Q102" s="7" t="s">
        <v>43</v>
      </c>
      <c r="R102" s="12">
        <f>INDEX(AR:AR,W95+1)</f>
        <v>1</v>
      </c>
      <c r="S102" s="19"/>
      <c r="T102" s="19"/>
      <c r="U102" s="19"/>
      <c r="V102" s="20"/>
      <c r="W102" s="11"/>
      <c r="X102" s="37"/>
      <c r="Y102" s="35"/>
      <c r="Z102" s="35"/>
      <c r="AA102" s="42"/>
      <c r="BA102" s="31" t="s">
        <v>165</v>
      </c>
      <c r="BB102">
        <v>101</v>
      </c>
      <c r="BC102" t="s">
        <v>665</v>
      </c>
      <c r="BD102" t="s">
        <v>30</v>
      </c>
      <c r="BE102" t="s">
        <v>480</v>
      </c>
    </row>
    <row r="103" spans="1:57" x14ac:dyDescent="0.15">
      <c r="A103" t="str">
        <f t="shared" si="60"/>
        <v>&amp;br;&amp;br;</v>
      </c>
      <c r="B103" t="s">
        <v>165</v>
      </c>
      <c r="C103" t="s">
        <v>158</v>
      </c>
      <c r="R103"/>
      <c r="S103"/>
      <c r="T103"/>
      <c r="U103"/>
      <c r="V103"/>
      <c r="BA103" s="31" t="s">
        <v>165</v>
      </c>
      <c r="BB103">
        <v>102</v>
      </c>
      <c r="BC103" t="s">
        <v>666</v>
      </c>
      <c r="BD103" t="s">
        <v>30</v>
      </c>
      <c r="BE103" t="s">
        <v>481</v>
      </c>
    </row>
    <row r="104" spans="1:57" x14ac:dyDescent="0.15">
      <c r="A104" t="str">
        <f t="shared" si="60"/>
        <v>*情報</v>
      </c>
      <c r="B104" t="s">
        <v>165</v>
      </c>
      <c r="C104" t="s">
        <v>865</v>
      </c>
      <c r="R104"/>
      <c r="S104"/>
      <c r="T104"/>
      <c r="U104"/>
      <c r="V104"/>
      <c r="BA104" s="31" t="s">
        <v>165</v>
      </c>
      <c r="BB104">
        <v>103</v>
      </c>
      <c r="BC104" t="s">
        <v>667</v>
      </c>
      <c r="BD104" t="s">
        <v>30</v>
      </c>
      <c r="BE104" t="s">
        <v>25</v>
      </c>
    </row>
    <row r="105" spans="1:57" x14ac:dyDescent="0.15">
      <c r="A105" t="str">
        <f t="shared" si="60"/>
        <v>&amp;br;&amp;br;</v>
      </c>
      <c r="B105" t="s">
        <v>165</v>
      </c>
      <c r="C105" t="s">
        <v>158</v>
      </c>
      <c r="R105"/>
      <c r="S105"/>
      <c r="T105"/>
      <c r="U105"/>
      <c r="V105"/>
      <c r="BA105" s="31" t="s">
        <v>165</v>
      </c>
      <c r="BB105">
        <v>104</v>
      </c>
      <c r="BC105" t="s">
        <v>668</v>
      </c>
      <c r="BD105" t="s">
        <v>30</v>
      </c>
      <c r="BE105" t="s">
        <v>482</v>
      </c>
    </row>
    <row r="106" spans="1:57" x14ac:dyDescent="0.15">
      <c r="A106" t="str">
        <f t="shared" si="60"/>
        <v>#back(text=戻る,left)</v>
      </c>
      <c r="B106" t="s">
        <v>165</v>
      </c>
      <c r="C106" t="s">
        <v>159</v>
      </c>
      <c r="R106"/>
      <c r="S106"/>
      <c r="T106"/>
      <c r="U106"/>
      <c r="V106"/>
      <c r="BA106" s="31" t="s">
        <v>165</v>
      </c>
      <c r="BB106">
        <v>105</v>
      </c>
      <c r="BC106" t="s">
        <v>669</v>
      </c>
      <c r="BD106" t="s">
        <v>30</v>
      </c>
      <c r="BE106" t="s">
        <v>483</v>
      </c>
    </row>
    <row r="107" spans="1:57" x14ac:dyDescent="0.15">
      <c r="A107" t="str">
        <f t="shared" si="60"/>
        <v>&amp;br;</v>
      </c>
      <c r="B107" t="s">
        <v>165</v>
      </c>
      <c r="C107" t="s">
        <v>1</v>
      </c>
      <c r="R107"/>
      <c r="S107"/>
      <c r="T107"/>
      <c r="U107"/>
      <c r="V107"/>
      <c r="BA107" s="31" t="s">
        <v>165</v>
      </c>
      <c r="BB107">
        <v>106</v>
      </c>
      <c r="BC107" t="s">
        <v>670</v>
      </c>
      <c r="BD107" t="s">
        <v>30</v>
      </c>
      <c r="BE107" t="s">
        <v>484</v>
      </c>
    </row>
    <row r="108" spans="1:57" x14ac:dyDescent="0.15">
      <c r="A108" t="str">
        <f t="shared" si="60"/>
        <v>#comment(above,nsize=[15],size=[30],num=[10])</v>
      </c>
      <c r="B108" t="s">
        <v>165</v>
      </c>
      <c r="C108" t="s">
        <v>160</v>
      </c>
      <c r="R108"/>
      <c r="S108"/>
      <c r="T108"/>
      <c r="U108"/>
      <c r="V108"/>
      <c r="BA108" s="31" t="s">
        <v>165</v>
      </c>
      <c r="BB108">
        <v>107</v>
      </c>
      <c r="BC108" t="s">
        <v>671</v>
      </c>
      <c r="BD108" t="s">
        <v>30</v>
      </c>
      <c r="BE108" t="s">
        <v>485</v>
      </c>
    </row>
    <row r="109" spans="1:57" x14ac:dyDescent="0.15">
      <c r="A109" t="str">
        <f t="shared" si="60"/>
        <v>&amp;br;&amp;br;</v>
      </c>
      <c r="B109" t="s">
        <v>165</v>
      </c>
      <c r="C109" t="s">
        <v>158</v>
      </c>
      <c r="R109"/>
      <c r="S109"/>
      <c r="T109"/>
      <c r="U109"/>
      <c r="V109"/>
      <c r="BA109" s="31" t="s">
        <v>165</v>
      </c>
      <c r="BB109">
        <v>108</v>
      </c>
      <c r="BC109" t="s">
        <v>672</v>
      </c>
      <c r="BD109" t="s">
        <v>30</v>
      </c>
      <c r="BE109" t="s">
        <v>428</v>
      </c>
    </row>
    <row r="110" spans="1:57" x14ac:dyDescent="0.15">
      <c r="A110" t="str">
        <f t="shared" si="60"/>
        <v/>
      </c>
      <c r="B110" t="s">
        <v>165</v>
      </c>
      <c r="Q110" s="3"/>
      <c r="R110" s="14"/>
      <c r="S110" s="14"/>
      <c r="T110" s="14"/>
      <c r="U110" s="14"/>
      <c r="V110" s="15"/>
      <c r="W110" s="36">
        <v>8</v>
      </c>
      <c r="X110" s="3"/>
      <c r="Y110" s="34"/>
      <c r="Z110" s="34"/>
      <c r="AA110" s="41"/>
      <c r="BA110" s="31" t="s">
        <v>165</v>
      </c>
      <c r="BB110">
        <v>109</v>
      </c>
      <c r="BC110" t="s">
        <v>673</v>
      </c>
      <c r="BD110" t="s">
        <v>30</v>
      </c>
      <c r="BE110" t="s">
        <v>486</v>
      </c>
    </row>
    <row r="111" spans="1:57" x14ac:dyDescent="0.15">
      <c r="A111" t="str">
        <f t="shared" si="60"/>
        <v>*捕食の呪い/Curse of Predation</v>
      </c>
      <c r="B111" t="s">
        <v>165</v>
      </c>
      <c r="C111" t="str">
        <f t="shared" ref="C111" si="90">"*"&amp;R111&amp;"/"&amp;T111</f>
        <v>*捕食の呪い/Curse of Predation</v>
      </c>
      <c r="Q111" s="6" t="s">
        <v>34</v>
      </c>
      <c r="R111" s="12" t="str">
        <f>INDEX(AI:AI,W110+1)</f>
        <v>捕食の呪い</v>
      </c>
      <c r="S111" s="16" t="s">
        <v>35</v>
      </c>
      <c r="T111" s="12" t="str">
        <f>INDEX(AJ:AJ,W110+1)</f>
        <v>Curse of Predation</v>
      </c>
      <c r="U111" s="16"/>
      <c r="V111" s="17"/>
      <c r="W111" s="9"/>
      <c r="X111" s="6"/>
      <c r="Y111" s="5"/>
      <c r="Z111" s="5"/>
      <c r="AA111" s="30"/>
      <c r="BA111" s="31" t="s">
        <v>165</v>
      </c>
      <c r="BB111">
        <v>110</v>
      </c>
      <c r="BC111" t="s">
        <v>674</v>
      </c>
      <c r="BD111" t="s">
        <v>30</v>
      </c>
      <c r="BE111" t="s">
        <v>487</v>
      </c>
    </row>
    <row r="112" spans="1:57" x14ac:dyDescent="0.15">
      <c r="A112" t="str">
        <f t="shared" si="60"/>
        <v>|LEFT:80|LEFT:100|LEFT:100|LEFT:100|LEFT:100|LEFT:100|c</v>
      </c>
      <c r="B112" t="s">
        <v>165</v>
      </c>
      <c r="C112" t="s">
        <v>24</v>
      </c>
      <c r="D112" s="2" t="str">
        <f t="shared" ref="D112" si="91">$Q$1</f>
        <v>LEFT:80</v>
      </c>
      <c r="E112" s="2" t="s">
        <v>24</v>
      </c>
      <c r="F112" s="2" t="str">
        <f t="shared" ref="F112" si="92">$R$1</f>
        <v>LEFT:100</v>
      </c>
      <c r="G112" s="2" t="s">
        <v>24</v>
      </c>
      <c r="H112" s="2" t="str">
        <f t="shared" ref="H112" si="93">$R$1</f>
        <v>LEFT:100</v>
      </c>
      <c r="I112" s="2" t="s">
        <v>24</v>
      </c>
      <c r="J112" s="2" t="str">
        <f t="shared" ref="J112" si="94">$R$1</f>
        <v>LEFT:100</v>
      </c>
      <c r="K112" s="2" t="s">
        <v>24</v>
      </c>
      <c r="L112" s="2" t="str">
        <f t="shared" ref="L112" si="95">$R$1</f>
        <v>LEFT:100</v>
      </c>
      <c r="M112" s="2" t="s">
        <v>24</v>
      </c>
      <c r="N112" s="2" t="str">
        <f t="shared" ref="N112" si="96">$R$1</f>
        <v>LEFT:100</v>
      </c>
      <c r="O112" t="s">
        <v>24</v>
      </c>
      <c r="P112" t="s">
        <v>138</v>
      </c>
      <c r="Q112" s="4" t="s">
        <v>44</v>
      </c>
      <c r="R112" s="12" t="str">
        <f>INDEX(AF:AF,W110+1)</f>
        <v>緑</v>
      </c>
      <c r="S112" s="18" t="s">
        <v>46</v>
      </c>
      <c r="T112" s="12" t="str">
        <f>INDEX(AG:AG,W110+1)</f>
        <v>Masterpiece</v>
      </c>
      <c r="U112" s="18" t="s">
        <v>36</v>
      </c>
      <c r="V112" s="12">
        <f>INDEX(AH:AH,W110+1)</f>
        <v>13</v>
      </c>
      <c r="W112" s="10"/>
      <c r="X112" s="12" t="str">
        <f>INDEX(AO:AO,W110+1)</f>
        <v>あなたがコントロールするクリーチャー1体が戦闘ダメージを与えるたび、そのクリーチャーは+1/+1の修正を受け、このサポートは1シールドを失う。</v>
      </c>
      <c r="Y112" s="5"/>
      <c r="Z112" s="5"/>
      <c r="AA112" s="30"/>
      <c r="BA112" s="31" t="s">
        <v>165</v>
      </c>
      <c r="BB112">
        <v>111</v>
      </c>
      <c r="BC112" t="s">
        <v>675</v>
      </c>
      <c r="BD112" t="s">
        <v>30</v>
      </c>
      <c r="BE112" t="s">
        <v>488</v>
      </c>
    </row>
    <row r="113" spans="1:57" x14ac:dyDescent="0.15">
      <c r="A113" t="str">
        <f t="shared" si="60"/>
        <v>|色|緑|レアリティ|Masterpiece|マナコスト|13|</v>
      </c>
      <c r="B113" t="s">
        <v>165</v>
      </c>
      <c r="C113" t="s">
        <v>24</v>
      </c>
      <c r="D113" s="1" t="s">
        <v>5</v>
      </c>
      <c r="E113" t="s">
        <v>24</v>
      </c>
      <c r="F113" t="str">
        <f t="shared" ref="F113:F114" si="97">IF(R112=0,"",R112)</f>
        <v>緑</v>
      </c>
      <c r="G113" t="s">
        <v>24</v>
      </c>
      <c r="H113" s="1" t="s">
        <v>6</v>
      </c>
      <c r="I113" t="s">
        <v>24</v>
      </c>
      <c r="J113" t="str">
        <f t="shared" ref="J113:J114" si="98">IF(T112=0,"",T112)</f>
        <v>Masterpiece</v>
      </c>
      <c r="K113" t="s">
        <v>24</v>
      </c>
      <c r="L113" s="1" t="s">
        <v>8</v>
      </c>
      <c r="M113" t="s">
        <v>24</v>
      </c>
      <c r="N113">
        <f t="shared" ref="N113:N114" si="99">IF(V112=0,"",V112)</f>
        <v>13</v>
      </c>
      <c r="O113" t="s">
        <v>24</v>
      </c>
      <c r="Q113" s="6" t="s">
        <v>37</v>
      </c>
      <c r="R113" s="12" t="str">
        <f>INDEX(AK:AK,W110+1)</f>
        <v>サポート</v>
      </c>
      <c r="S113" s="18" t="s">
        <v>38</v>
      </c>
      <c r="T113" s="12">
        <f>INDEX(AL:AL,W110+1)</f>
        <v>0</v>
      </c>
      <c r="U113" s="12">
        <f>INDEX(AM:AM,W110+1)</f>
        <v>0</v>
      </c>
      <c r="V113" s="12">
        <f>INDEX(AN:AN,W110+1)</f>
        <v>0</v>
      </c>
      <c r="W113" s="10"/>
      <c r="X113" s="12" t="str">
        <f>INDEX(AU:AU,W110+1)</f>
        <v>あな</v>
      </c>
      <c r="Y113" s="12" t="str">
        <f>INDEX(AV:AV,W110+1)</f>
        <v/>
      </c>
      <c r="Z113" s="12" t="str">
        <f>INDEX(AW:AW,W110+1)</f>
        <v/>
      </c>
      <c r="AA113" s="12">
        <f>INDEX(AX:AX,W110+1)</f>
        <v>0</v>
      </c>
      <c r="BA113" s="31" t="s">
        <v>165</v>
      </c>
      <c r="BB113">
        <v>112</v>
      </c>
      <c r="BC113" t="s">
        <v>676</v>
      </c>
      <c r="BD113" t="s">
        <v>30</v>
      </c>
      <c r="BE113" t="s">
        <v>489</v>
      </c>
    </row>
    <row r="114" spans="1:57" x14ac:dyDescent="0.15">
      <c r="A114" t="str">
        <f t="shared" si="60"/>
        <v>|種別|サポート|サブタイプ||||</v>
      </c>
      <c r="B114" t="s">
        <v>165</v>
      </c>
      <c r="C114" t="s">
        <v>24</v>
      </c>
      <c r="D114" s="1" t="s">
        <v>9</v>
      </c>
      <c r="E114" t="s">
        <v>24</v>
      </c>
      <c r="F114" t="str">
        <f t="shared" si="97"/>
        <v>サポート</v>
      </c>
      <c r="G114" t="s">
        <v>24</v>
      </c>
      <c r="H114" s="1" t="s">
        <v>11</v>
      </c>
      <c r="I114" t="s">
        <v>24</v>
      </c>
      <c r="J114" t="str">
        <f t="shared" si="98"/>
        <v/>
      </c>
      <c r="K114" t="s">
        <v>24</v>
      </c>
      <c r="L114" t="str">
        <f t="shared" ref="L114" si="100">IF(U113=0,"",U113)</f>
        <v/>
      </c>
      <c r="M114" t="s">
        <v>24</v>
      </c>
      <c r="N114" t="str">
        <f t="shared" si="99"/>
        <v/>
      </c>
      <c r="O114" t="s">
        <v>24</v>
      </c>
      <c r="Q114" s="6" t="s">
        <v>39</v>
      </c>
      <c r="R114" s="12" t="str">
        <f>INDEX(AY:AY,W110+1)</f>
        <v>あなたがコントロールするクリーチャー1体が戦闘ダメージを与えるたび、そのクリーチャーは+1/+1の修正を受け、このサポートは1シールドを失う。</v>
      </c>
      <c r="S114" s="16"/>
      <c r="T114" s="16"/>
      <c r="U114" s="16"/>
      <c r="V114" s="17"/>
      <c r="W114" s="10"/>
      <c r="X114" s="36"/>
      <c r="Y114" s="36"/>
      <c r="Z114" s="36"/>
      <c r="AA114" s="25"/>
      <c r="BA114" s="31" t="s">
        <v>165</v>
      </c>
      <c r="BB114">
        <v>113</v>
      </c>
      <c r="BC114" t="s">
        <v>677</v>
      </c>
      <c r="BD114" t="s">
        <v>30</v>
      </c>
      <c r="BE114" t="s">
        <v>490</v>
      </c>
    </row>
    <row r="115" spans="1:57" x14ac:dyDescent="0.15">
      <c r="A115" t="str">
        <f t="shared" si="60"/>
        <v>|テキスト|&gt;|&gt;|&gt;|&gt;|あなたがコントロールするクリーチャー1体が戦闘ダメージを与えるたび、そのクリーチャーは+1/+1の修正を受け、このサポートは1シールドを失う。|</v>
      </c>
      <c r="B115" t="s">
        <v>165</v>
      </c>
      <c r="C115" t="s">
        <v>24</v>
      </c>
      <c r="D115" s="1" t="s">
        <v>12</v>
      </c>
      <c r="E115" t="s">
        <v>24</v>
      </c>
      <c r="F115" s="1" t="s">
        <v>4</v>
      </c>
      <c r="G115" t="s">
        <v>24</v>
      </c>
      <c r="H115" s="1" t="s">
        <v>4</v>
      </c>
      <c r="I115" t="s">
        <v>24</v>
      </c>
      <c r="J115" s="1" t="s">
        <v>4</v>
      </c>
      <c r="K115" t="s">
        <v>24</v>
      </c>
      <c r="L115" s="1" t="s">
        <v>4</v>
      </c>
      <c r="M115" t="s">
        <v>24</v>
      </c>
      <c r="N115" t="str">
        <f t="shared" ref="N115" si="101">IF(R114=0,"",R114)</f>
        <v>あなたがコントロールするクリーチャー1体が戦闘ダメージを与えるたび、そのクリーチャーは+1/+1の修正を受け、このサポートは1シールドを失う。</v>
      </c>
      <c r="O115" t="s">
        <v>24</v>
      </c>
      <c r="Q115" s="4" t="s">
        <v>40</v>
      </c>
      <c r="R115" s="12" t="str">
        <f>INDEX(AZ:AZ,W110+1)</f>
        <v>Whenever a creature you control deals combat damage, that creature gets +1/+1 and this support loses 1 shield.</v>
      </c>
      <c r="S115" s="16" t="s">
        <v>51</v>
      </c>
      <c r="T115" s="12" t="str">
        <f>IF(X115="","",X115&amp;IF(Y115="",""," "&amp;Y115)&amp;IF(Z115="",""," "&amp;Z115)&amp;IF(AA115="",""," "&amp;AA115))</f>
        <v/>
      </c>
      <c r="U115" s="16"/>
      <c r="V115" s="17"/>
      <c r="W115" s="10" t="s">
        <v>342</v>
      </c>
      <c r="X115" s="6" t="str">
        <f>IF(ISERROR(IF(LEN(X114)&gt;1,X114,VLOOKUP(X113,$AC:$AD,2,FALSE))),"",IF(LEN(X114)&gt;1,X114,VLOOKUP(X113,$AC:$AD,2,FALSE)))</f>
        <v/>
      </c>
      <c r="Y115" s="6" t="str">
        <f>IF(ISERROR(IF(LEN(Y114)&gt;1,Y114,VLOOKUP(Y113,$AC:$AD,2,FALSE))),"",IF(LEN(Y114)&gt;1,Y114,VLOOKUP(Y113,$AC:$AD,2,FALSE)))</f>
        <v/>
      </c>
      <c r="Z115" s="6" t="str">
        <f>IF(ISERROR(IF(LEN(Z114)&gt;1,Z114,VLOOKUP(Z113,$AC:$AD,2,FALSE))),"",IF(LEN(Z114)&gt;1,Z114,VLOOKUP(Z113,$AC:$AD,2,FALSE)))</f>
        <v/>
      </c>
      <c r="AA115" s="6" t="str">
        <f>IF(ISERROR(IF(LEN(AA114)&gt;1,AA114,VLOOKUP(AA113,$AC:$AD,2,FALSE))),"",IF(LEN(AA114)&gt;1,AA114,VLOOKUP(AA113,$AC:$AD,2,FALSE)))</f>
        <v xml:space="preserve"> </v>
      </c>
      <c r="BA115" s="31" t="s">
        <v>165</v>
      </c>
      <c r="BB115">
        <v>114</v>
      </c>
      <c r="BC115" t="s">
        <v>678</v>
      </c>
      <c r="BD115" t="s">
        <v>30</v>
      </c>
      <c r="BE115" t="s">
        <v>491</v>
      </c>
    </row>
    <row r="116" spans="1:57" x14ac:dyDescent="0.15">
      <c r="A116" t="str">
        <f t="shared" si="60"/>
        <v>|英テキスト|&gt;|&gt;|&gt;|&gt;|Whenever a creature you control deals combat damage, that creature gets +1/+1 and this support loses 1 shield.|</v>
      </c>
      <c r="B116" t="s">
        <v>165</v>
      </c>
      <c r="C116" t="s">
        <v>24</v>
      </c>
      <c r="D116" s="1" t="s">
        <v>26</v>
      </c>
      <c r="E116" t="s">
        <v>24</v>
      </c>
      <c r="F116" s="1" t="s">
        <v>4</v>
      </c>
      <c r="G116" t="s">
        <v>24</v>
      </c>
      <c r="H116" s="1" t="s">
        <v>4</v>
      </c>
      <c r="I116" t="s">
        <v>24</v>
      </c>
      <c r="J116" s="1" t="s">
        <v>4</v>
      </c>
      <c r="K116" t="s">
        <v>24</v>
      </c>
      <c r="L116" s="1" t="s">
        <v>4</v>
      </c>
      <c r="M116" t="s">
        <v>24</v>
      </c>
      <c r="N116" t="str">
        <f t="shared" ref="N116" si="102">IF(T115="","",T115&amp;"&amp;br;")&amp;IF(R115=0,"",R115)</f>
        <v>Whenever a creature you control deals combat damage, that creature gets +1/+1 and this support loses 1 shield.</v>
      </c>
      <c r="O116" t="s">
        <v>24</v>
      </c>
      <c r="Q116" s="6" t="s">
        <v>41</v>
      </c>
      <c r="R116" s="12">
        <f>IF(INDEX(AS:AS,W110+1)="",0,INDEX(AS:AS,W110+1)&amp;"/"&amp;INDEX(AT:AT,W110+1))</f>
        <v>0</v>
      </c>
      <c r="S116" s="16"/>
      <c r="T116" s="16"/>
      <c r="U116" s="16"/>
      <c r="V116" s="17"/>
      <c r="W116" s="10"/>
      <c r="X116" s="6"/>
      <c r="Y116" s="5"/>
      <c r="Z116" s="5"/>
      <c r="AA116" s="30"/>
      <c r="BA116" s="31" t="s">
        <v>165</v>
      </c>
      <c r="BB116">
        <v>115</v>
      </c>
      <c r="BC116" t="s">
        <v>679</v>
      </c>
      <c r="BD116" t="s">
        <v>30</v>
      </c>
      <c r="BE116" t="s">
        <v>492</v>
      </c>
    </row>
    <row r="117" spans="1:57" x14ac:dyDescent="0.15">
      <c r="A117" t="str">
        <f t="shared" si="60"/>
        <v>|PT|&gt;||シールド数|&gt;|6|</v>
      </c>
      <c r="B117" t="s">
        <v>165</v>
      </c>
      <c r="C117" t="s">
        <v>24</v>
      </c>
      <c r="D117" t="s">
        <v>13</v>
      </c>
      <c r="E117" t="s">
        <v>24</v>
      </c>
      <c r="F117" t="s">
        <v>4</v>
      </c>
      <c r="G117" t="s">
        <v>24</v>
      </c>
      <c r="H117" t="str">
        <f t="shared" ref="H117" si="103">IF(R116=0,"",R116)</f>
        <v/>
      </c>
      <c r="I117" t="s">
        <v>24</v>
      </c>
      <c r="J117" t="s">
        <v>14</v>
      </c>
      <c r="K117" t="s">
        <v>24</v>
      </c>
      <c r="L117" t="s">
        <v>4</v>
      </c>
      <c r="M117" t="s">
        <v>24</v>
      </c>
      <c r="N117">
        <f t="shared" ref="N117" si="104">IF(R117=0,"",R117)</f>
        <v>6</v>
      </c>
      <c r="O117" t="s">
        <v>24</v>
      </c>
      <c r="Q117" s="7" t="s">
        <v>43</v>
      </c>
      <c r="R117" s="12">
        <f>INDEX(AR:AR,W110+1)</f>
        <v>6</v>
      </c>
      <c r="S117" s="19"/>
      <c r="T117" s="19"/>
      <c r="U117" s="19"/>
      <c r="V117" s="20"/>
      <c r="W117" s="11"/>
      <c r="X117" s="37"/>
      <c r="Y117" s="35"/>
      <c r="Z117" s="35"/>
      <c r="AA117" s="42"/>
      <c r="BA117" s="31" t="s">
        <v>165</v>
      </c>
      <c r="BB117">
        <v>116</v>
      </c>
      <c r="BC117" t="s">
        <v>680</v>
      </c>
      <c r="BD117" t="s">
        <v>30</v>
      </c>
      <c r="BE117" t="s">
        <v>493</v>
      </c>
    </row>
    <row r="118" spans="1:57" x14ac:dyDescent="0.15">
      <c r="A118" t="str">
        <f t="shared" si="60"/>
        <v>&amp;br;&amp;br;</v>
      </c>
      <c r="B118" t="s">
        <v>165</v>
      </c>
      <c r="C118" t="s">
        <v>158</v>
      </c>
      <c r="R118"/>
      <c r="S118"/>
      <c r="T118"/>
      <c r="U118"/>
      <c r="V118"/>
      <c r="BA118" s="31" t="s">
        <v>165</v>
      </c>
      <c r="BB118">
        <v>117</v>
      </c>
      <c r="BC118" t="s">
        <v>681</v>
      </c>
      <c r="BD118" t="s">
        <v>30</v>
      </c>
      <c r="BE118" t="s">
        <v>494</v>
      </c>
    </row>
    <row r="119" spans="1:57" x14ac:dyDescent="0.15">
      <c r="A119" t="str">
        <f>CONCATENATE(C119,D119,E119,F119,G119,H119,I119,J119,K119,L119,M119,N119,O119,P119)</f>
        <v>*情報</v>
      </c>
      <c r="B119" t="s">
        <v>165</v>
      </c>
      <c r="C119" t="s">
        <v>865</v>
      </c>
      <c r="R119"/>
      <c r="S119"/>
      <c r="T119"/>
      <c r="U119"/>
      <c r="V119"/>
      <c r="BA119" s="31" t="s">
        <v>165</v>
      </c>
      <c r="BB119">
        <v>118</v>
      </c>
      <c r="BC119" t="s">
        <v>682</v>
      </c>
      <c r="BD119" t="s">
        <v>30</v>
      </c>
      <c r="BE119" t="s">
        <v>495</v>
      </c>
    </row>
    <row r="120" spans="1:57" x14ac:dyDescent="0.15">
      <c r="A120" t="str">
        <f>CONCATENATE(C120,D120,E120,F120,G120,H120,I120,J120,K120,L120,M120,N120,O120,P120)</f>
        <v>&amp;br;&amp;br;</v>
      </c>
      <c r="B120" t="s">
        <v>165</v>
      </c>
      <c r="C120" t="s">
        <v>158</v>
      </c>
      <c r="R120"/>
      <c r="S120"/>
      <c r="T120"/>
      <c r="U120"/>
      <c r="V120"/>
      <c r="BA120" s="31" t="s">
        <v>165</v>
      </c>
      <c r="BB120">
        <v>119</v>
      </c>
      <c r="BC120" t="s">
        <v>683</v>
      </c>
      <c r="BD120" t="s">
        <v>30</v>
      </c>
      <c r="BE120" t="s">
        <v>496</v>
      </c>
    </row>
    <row r="121" spans="1:57" x14ac:dyDescent="0.15">
      <c r="A121" t="str">
        <f>CONCATENATE(C121,D121,E121,F121,G121,H121,I121,J121,K121,L121,M121,N121,O121,P121)</f>
        <v>#back(text=戻る,left)</v>
      </c>
      <c r="B121" t="s">
        <v>165</v>
      </c>
      <c r="C121" t="s">
        <v>159</v>
      </c>
      <c r="R121"/>
      <c r="S121"/>
      <c r="T121"/>
      <c r="U121"/>
      <c r="V121"/>
      <c r="BA121" s="31" t="s">
        <v>165</v>
      </c>
      <c r="BB121">
        <v>120</v>
      </c>
      <c r="BC121" t="s">
        <v>684</v>
      </c>
      <c r="BD121" t="s">
        <v>30</v>
      </c>
      <c r="BE121" t="s">
        <v>497</v>
      </c>
    </row>
    <row r="122" spans="1:57" x14ac:dyDescent="0.15">
      <c r="A122" t="str">
        <f>CONCATENATE(C122,D122,E122,F122,G122,H122,I122,J122,K122,L122,M122,N122,O122,P122)</f>
        <v>&amp;br;</v>
      </c>
      <c r="B122" t="s">
        <v>165</v>
      </c>
      <c r="C122" t="s">
        <v>1</v>
      </c>
      <c r="R122"/>
      <c r="S122"/>
      <c r="T122"/>
      <c r="U122"/>
      <c r="V122"/>
      <c r="BA122" s="31" t="s">
        <v>165</v>
      </c>
      <c r="BB122">
        <v>121</v>
      </c>
      <c r="BC122" t="s">
        <v>685</v>
      </c>
      <c r="BD122" t="s">
        <v>30</v>
      </c>
      <c r="BE122" t="s">
        <v>498</v>
      </c>
    </row>
    <row r="123" spans="1:57" x14ac:dyDescent="0.15">
      <c r="A123" t="str">
        <f>CONCATENATE(C123,D123,E123,F123,G123,H123,I123,J123,K123,L123,M123,N123,O123,P123)</f>
        <v>#comment(above,nsize=[15],size=[30],num=[10])</v>
      </c>
      <c r="B123" t="s">
        <v>165</v>
      </c>
      <c r="C123" t="s">
        <v>160</v>
      </c>
      <c r="R123"/>
      <c r="S123"/>
      <c r="T123"/>
      <c r="U123"/>
      <c r="V123"/>
      <c r="BA123" s="31" t="s">
        <v>165</v>
      </c>
      <c r="BB123">
        <v>122</v>
      </c>
      <c r="BC123" t="s">
        <v>686</v>
      </c>
      <c r="BD123" t="s">
        <v>30</v>
      </c>
      <c r="BE123" t="s">
        <v>499</v>
      </c>
    </row>
    <row r="124" spans="1:57" x14ac:dyDescent="0.15">
      <c r="A124" t="str">
        <f>CONCATENATE(C124,D124,E124,F124,G124,H124,I124,J124,K124,L124,M124,N124,O124,P124)</f>
        <v>&amp;br;&amp;br;</v>
      </c>
      <c r="B124" t="s">
        <v>165</v>
      </c>
      <c r="C124" t="s">
        <v>158</v>
      </c>
      <c r="R124"/>
      <c r="S124"/>
      <c r="T124"/>
      <c r="U124"/>
      <c r="V124"/>
      <c r="BA124" s="31" t="s">
        <v>165</v>
      </c>
      <c r="BB124">
        <v>123</v>
      </c>
      <c r="BC124" t="s">
        <v>687</v>
      </c>
      <c r="BD124" t="s">
        <v>30</v>
      </c>
      <c r="BE124" t="s">
        <v>500</v>
      </c>
    </row>
    <row r="125" spans="1:57" x14ac:dyDescent="0.15">
      <c r="A125" t="str">
        <f>CONCATENATE(C125,D125,E125,F125,G125,H125,I125,J125,K125,L125,M125,N125,O125,P125)</f>
        <v/>
      </c>
      <c r="B125" t="s">
        <v>165</v>
      </c>
      <c r="Q125" s="3"/>
      <c r="R125" s="14"/>
      <c r="S125" s="14"/>
      <c r="T125" s="14"/>
      <c r="U125" s="14"/>
      <c r="V125" s="15"/>
      <c r="W125" s="36">
        <v>9</v>
      </c>
      <c r="X125" s="3"/>
      <c r="Y125" s="34"/>
      <c r="Z125" s="34"/>
      <c r="AA125" s="41"/>
      <c r="BA125" s="31" t="s">
        <v>165</v>
      </c>
      <c r="BB125">
        <v>124</v>
      </c>
      <c r="BC125" t="s">
        <v>688</v>
      </c>
      <c r="BD125" t="s">
        <v>30</v>
      </c>
      <c r="BE125" t="s">
        <v>501</v>
      </c>
    </row>
    <row r="126" spans="1:57" x14ac:dyDescent="0.15">
      <c r="A126" t="str">
        <f>CONCATENATE(C126,D126,E126,F126,G126,H126,I126,J126,K126,L126,M126,N126,O126,P126)</f>
        <v>*狼狽の嵐/Flusterstorm</v>
      </c>
      <c r="B126" t="s">
        <v>165</v>
      </c>
      <c r="C126" t="str">
        <f t="shared" ref="C126" si="105">"*"&amp;R126&amp;"/"&amp;T126</f>
        <v>*狼狽の嵐/Flusterstorm</v>
      </c>
      <c r="Q126" s="6" t="s">
        <v>34</v>
      </c>
      <c r="R126" s="12" t="str">
        <f>INDEX(AI:AI,W125+1)</f>
        <v>狼狽の嵐</v>
      </c>
      <c r="S126" s="16" t="s">
        <v>35</v>
      </c>
      <c r="T126" s="12" t="str">
        <f>INDEX(AJ:AJ,W125+1)</f>
        <v>Flusterstorm</v>
      </c>
      <c r="U126" s="16"/>
      <c r="V126" s="17"/>
      <c r="W126" s="9"/>
      <c r="X126" s="6"/>
      <c r="Y126" s="5"/>
      <c r="Z126" s="5"/>
      <c r="AA126" s="30"/>
      <c r="BA126" s="31" t="s">
        <v>165</v>
      </c>
      <c r="BB126">
        <v>125</v>
      </c>
      <c r="BC126" t="s">
        <v>689</v>
      </c>
      <c r="BD126" t="s">
        <v>30</v>
      </c>
      <c r="BE126" t="s">
        <v>25</v>
      </c>
    </row>
    <row r="127" spans="1:57" x14ac:dyDescent="0.15">
      <c r="A127" t="str">
        <f>CONCATENATE(C127,D127,E127,F127,G127,H127,I127,J127,K127,L127,M127,N127,O127,P127)</f>
        <v>|LEFT:80|LEFT:100|LEFT:100|LEFT:100|LEFT:100|LEFT:100|c</v>
      </c>
      <c r="B127" t="s">
        <v>165</v>
      </c>
      <c r="C127" t="s">
        <v>24</v>
      </c>
      <c r="D127" s="2" t="str">
        <f t="shared" ref="D127" si="106">$Q$1</f>
        <v>LEFT:80</v>
      </c>
      <c r="E127" s="2" t="s">
        <v>24</v>
      </c>
      <c r="F127" s="2" t="str">
        <f t="shared" ref="F127" si="107">$R$1</f>
        <v>LEFT:100</v>
      </c>
      <c r="G127" s="2" t="s">
        <v>24</v>
      </c>
      <c r="H127" s="2" t="str">
        <f t="shared" ref="H127" si="108">$R$1</f>
        <v>LEFT:100</v>
      </c>
      <c r="I127" s="2" t="s">
        <v>24</v>
      </c>
      <c r="J127" s="2" t="str">
        <f t="shared" ref="J127" si="109">$R$1</f>
        <v>LEFT:100</v>
      </c>
      <c r="K127" s="2" t="s">
        <v>24</v>
      </c>
      <c r="L127" s="2" t="str">
        <f t="shared" ref="L127" si="110">$R$1</f>
        <v>LEFT:100</v>
      </c>
      <c r="M127" s="2" t="s">
        <v>24</v>
      </c>
      <c r="N127" s="2" t="str">
        <f t="shared" ref="N127" si="111">$R$1</f>
        <v>LEFT:100</v>
      </c>
      <c r="O127" t="s">
        <v>24</v>
      </c>
      <c r="P127" t="s">
        <v>138</v>
      </c>
      <c r="Q127" s="4" t="s">
        <v>44</v>
      </c>
      <c r="R127" s="12" t="str">
        <f>INDEX(AF:AF,W125+1)</f>
        <v>青</v>
      </c>
      <c r="S127" s="18" t="s">
        <v>46</v>
      </c>
      <c r="T127" s="12" t="str">
        <f>INDEX(AG:AG,W125+1)</f>
        <v>Masterpiece</v>
      </c>
      <c r="U127" s="18" t="s">
        <v>36</v>
      </c>
      <c r="V127" s="12">
        <f>INDEX(AH:AH,W125+1)</f>
        <v>14</v>
      </c>
      <c r="W127" s="10"/>
      <c r="X127" s="12" t="str">
        <f>INDEX(AO:AO,W125+1)</f>
        <v>対戦相手のターン終了時に、対戦相手の手札のすべてのカードから、直前のターンにあなたがプレイしたカード1枚につき2マナを吸収し、このサポートは1シールドを失う。</v>
      </c>
      <c r="Y127" s="5"/>
      <c r="Z127" s="5"/>
      <c r="AA127" s="30"/>
      <c r="BA127" s="31" t="s">
        <v>165</v>
      </c>
      <c r="BB127">
        <v>126</v>
      </c>
      <c r="BC127" t="s">
        <v>690</v>
      </c>
      <c r="BD127" t="s">
        <v>30</v>
      </c>
      <c r="BE127" t="s">
        <v>502</v>
      </c>
    </row>
    <row r="128" spans="1:57" x14ac:dyDescent="0.15">
      <c r="A128" t="str">
        <f>CONCATENATE(C128,D128,E128,F128,G128,H128,I128,J128,K128,L128,M128,N128,O128,P128)</f>
        <v>|色|青|レアリティ|Masterpiece|マナコスト|14|</v>
      </c>
      <c r="B128" t="s">
        <v>165</v>
      </c>
      <c r="C128" t="s">
        <v>24</v>
      </c>
      <c r="D128" s="1" t="s">
        <v>5</v>
      </c>
      <c r="E128" t="s">
        <v>24</v>
      </c>
      <c r="F128" t="str">
        <f t="shared" ref="F128:F129" si="112">IF(R127=0,"",R127)</f>
        <v>青</v>
      </c>
      <c r="G128" t="s">
        <v>24</v>
      </c>
      <c r="H128" s="1" t="s">
        <v>6</v>
      </c>
      <c r="I128" t="s">
        <v>24</v>
      </c>
      <c r="J128" t="str">
        <f t="shared" ref="J128:J129" si="113">IF(T127=0,"",T127)</f>
        <v>Masterpiece</v>
      </c>
      <c r="K128" t="s">
        <v>24</v>
      </c>
      <c r="L128" s="1" t="s">
        <v>8</v>
      </c>
      <c r="M128" t="s">
        <v>24</v>
      </c>
      <c r="N128">
        <f t="shared" ref="N128:N129" si="114">IF(V127=0,"",V127)</f>
        <v>14</v>
      </c>
      <c r="O128" t="s">
        <v>24</v>
      </c>
      <c r="Q128" s="6" t="s">
        <v>37</v>
      </c>
      <c r="R128" s="12" t="str">
        <f>INDEX(AK:AK,W125+1)</f>
        <v>サポート</v>
      </c>
      <c r="S128" s="18" t="s">
        <v>38</v>
      </c>
      <c r="T128" s="12">
        <f>INDEX(AL:AL,W125+1)</f>
        <v>0</v>
      </c>
      <c r="U128" s="12">
        <f>INDEX(AM:AM,W125+1)</f>
        <v>0</v>
      </c>
      <c r="V128" s="12">
        <f>INDEX(AN:AN,W125+1)</f>
        <v>0</v>
      </c>
      <c r="W128" s="10"/>
      <c r="X128" s="12" t="str">
        <f>INDEX(AU:AU,W125+1)</f>
        <v>対戦</v>
      </c>
      <c r="Y128" s="12" t="str">
        <f>INDEX(AV:AV,W125+1)</f>
        <v/>
      </c>
      <c r="Z128" s="12" t="str">
        <f>INDEX(AW:AW,W125+1)</f>
        <v/>
      </c>
      <c r="AA128" s="12">
        <f>INDEX(AX:AX,W125+1)</f>
        <v>0</v>
      </c>
      <c r="BA128" s="31" t="s">
        <v>165</v>
      </c>
      <c r="BB128">
        <v>127</v>
      </c>
      <c r="BC128" t="s">
        <v>691</v>
      </c>
      <c r="BD128" t="s">
        <v>30</v>
      </c>
      <c r="BE128" t="s">
        <v>417</v>
      </c>
    </row>
    <row r="129" spans="1:57" x14ac:dyDescent="0.15">
      <c r="A129" t="str">
        <f>CONCATENATE(C129,D129,E129,F129,G129,H129,I129,J129,K129,L129,M129,N129,O129,P129)</f>
        <v>|種別|サポート|サブタイプ||||</v>
      </c>
      <c r="B129" t="s">
        <v>165</v>
      </c>
      <c r="C129" t="s">
        <v>24</v>
      </c>
      <c r="D129" s="1" t="s">
        <v>9</v>
      </c>
      <c r="E129" t="s">
        <v>24</v>
      </c>
      <c r="F129" t="str">
        <f t="shared" si="112"/>
        <v>サポート</v>
      </c>
      <c r="G129" t="s">
        <v>24</v>
      </c>
      <c r="H129" s="1" t="s">
        <v>11</v>
      </c>
      <c r="I129" t="s">
        <v>24</v>
      </c>
      <c r="J129" t="str">
        <f t="shared" si="113"/>
        <v/>
      </c>
      <c r="K129" t="s">
        <v>24</v>
      </c>
      <c r="L129" t="str">
        <f t="shared" ref="L129" si="115">IF(U128=0,"",U128)</f>
        <v/>
      </c>
      <c r="M129" t="s">
        <v>24</v>
      </c>
      <c r="N129" t="str">
        <f t="shared" si="114"/>
        <v/>
      </c>
      <c r="O129" t="s">
        <v>24</v>
      </c>
      <c r="Q129" s="6" t="s">
        <v>39</v>
      </c>
      <c r="R129" s="12" t="str">
        <f>INDEX(AY:AY,W125+1)</f>
        <v>対戦相手のターン終了時に、対戦相手の手札のすべてのカードから、直前のターンにあなたがプレイしたカード1枚につき2マナを吸収し、このサポートは1シールドを失う。</v>
      </c>
      <c r="S129" s="16"/>
      <c r="T129" s="16"/>
      <c r="U129" s="16"/>
      <c r="V129" s="17"/>
      <c r="W129" s="10"/>
      <c r="X129" s="36"/>
      <c r="Y129" s="36"/>
      <c r="Z129" s="36"/>
      <c r="AA129" s="25"/>
      <c r="BA129" s="31" t="s">
        <v>165</v>
      </c>
      <c r="BB129">
        <v>128</v>
      </c>
      <c r="BC129" t="s">
        <v>692</v>
      </c>
      <c r="BD129" t="s">
        <v>30</v>
      </c>
      <c r="BE129" t="s">
        <v>503</v>
      </c>
    </row>
    <row r="130" spans="1:57" x14ac:dyDescent="0.15">
      <c r="A130" t="str">
        <f>CONCATENATE(C130,D130,E130,F130,G130,H130,I130,J130,K130,L130,M130,N130,O130,P130)</f>
        <v>|テキスト|&gt;|&gt;|&gt;|&gt;|対戦相手のターン終了時に、対戦相手の手札のすべてのカードから、直前のターンにあなたがプレイしたカード1枚につき2マナを吸収し、このサポートは1シールドを失う。|</v>
      </c>
      <c r="B130" t="s">
        <v>165</v>
      </c>
      <c r="C130" t="s">
        <v>24</v>
      </c>
      <c r="D130" s="1" t="s">
        <v>12</v>
      </c>
      <c r="E130" t="s">
        <v>24</v>
      </c>
      <c r="F130" s="1" t="s">
        <v>4</v>
      </c>
      <c r="G130" t="s">
        <v>24</v>
      </c>
      <c r="H130" s="1" t="s">
        <v>4</v>
      </c>
      <c r="I130" t="s">
        <v>24</v>
      </c>
      <c r="J130" s="1" t="s">
        <v>4</v>
      </c>
      <c r="K130" t="s">
        <v>24</v>
      </c>
      <c r="L130" s="1" t="s">
        <v>4</v>
      </c>
      <c r="M130" t="s">
        <v>24</v>
      </c>
      <c r="N130" t="str">
        <f t="shared" ref="N130" si="116">IF(R129=0,"",R129)</f>
        <v>対戦相手のターン終了時に、対戦相手の手札のすべてのカードから、直前のターンにあなたがプレイしたカード1枚につき2マナを吸収し、このサポートは1シールドを失う。</v>
      </c>
      <c r="O130" t="s">
        <v>24</v>
      </c>
      <c r="Q130" s="4" t="s">
        <v>40</v>
      </c>
      <c r="R130" s="12" t="str">
        <f>INDEX(AZ:AZ,W125+1)</f>
        <v>At the end of your opponent’s turn, drain 2 mana from all the cards in your opponent’s hand for each card you played last turn and this support loses 1 shield.</v>
      </c>
      <c r="S130" s="16" t="s">
        <v>51</v>
      </c>
      <c r="T130" s="12" t="str">
        <f>IF(X130="","",X130&amp;IF(Y130="",""," "&amp;Y130)&amp;IF(Z130="",""," "&amp;Z130)&amp;IF(AA130="",""," "&amp;AA130))</f>
        <v/>
      </c>
      <c r="U130" s="16"/>
      <c r="V130" s="17"/>
      <c r="W130" s="10" t="s">
        <v>342</v>
      </c>
      <c r="X130" s="6" t="str">
        <f>IF(ISERROR(IF(LEN(X129)&gt;1,X129,VLOOKUP(X128,$AC:$AD,2,FALSE))),"",IF(LEN(X129)&gt;1,X129,VLOOKUP(X128,$AC:$AD,2,FALSE)))</f>
        <v/>
      </c>
      <c r="Y130" s="6" t="str">
        <f>IF(ISERROR(IF(LEN(Y129)&gt;1,Y129,VLOOKUP(Y128,$AC:$AD,2,FALSE))),"",IF(LEN(Y129)&gt;1,Y129,VLOOKUP(Y128,$AC:$AD,2,FALSE)))</f>
        <v/>
      </c>
      <c r="Z130" s="6" t="str">
        <f>IF(ISERROR(IF(LEN(Z129)&gt;1,Z129,VLOOKUP(Z128,$AC:$AD,2,FALSE))),"",IF(LEN(Z129)&gt;1,Z129,VLOOKUP(Z128,$AC:$AD,2,FALSE)))</f>
        <v/>
      </c>
      <c r="AA130" s="6" t="str">
        <f>IF(ISERROR(IF(LEN(AA129)&gt;1,AA129,VLOOKUP(AA128,$AC:$AD,2,FALSE))),"",IF(LEN(AA129)&gt;1,AA129,VLOOKUP(AA128,$AC:$AD,2,FALSE)))</f>
        <v xml:space="preserve"> </v>
      </c>
      <c r="BA130" s="31" t="s">
        <v>165</v>
      </c>
      <c r="BB130">
        <v>129</v>
      </c>
      <c r="BC130" t="s">
        <v>693</v>
      </c>
      <c r="BD130" t="s">
        <v>30</v>
      </c>
      <c r="BE130" t="s">
        <v>504</v>
      </c>
    </row>
    <row r="131" spans="1:57" x14ac:dyDescent="0.15">
      <c r="A131" t="str">
        <f>CONCATENATE(C131,D131,E131,F131,G131,H131,I131,J131,K131,L131,M131,N131,O131,P131)</f>
        <v>|英テキスト|&gt;|&gt;|&gt;|&gt;|At the end of your opponent’s turn, drain 2 mana from all the cards in your opponent’s hand for each card you played last turn and this support loses 1 shield.|</v>
      </c>
      <c r="B131" t="s">
        <v>165</v>
      </c>
      <c r="C131" t="s">
        <v>24</v>
      </c>
      <c r="D131" s="1" t="s">
        <v>26</v>
      </c>
      <c r="E131" t="s">
        <v>24</v>
      </c>
      <c r="F131" s="1" t="s">
        <v>4</v>
      </c>
      <c r="G131" t="s">
        <v>24</v>
      </c>
      <c r="H131" s="1" t="s">
        <v>4</v>
      </c>
      <c r="I131" t="s">
        <v>24</v>
      </c>
      <c r="J131" s="1" t="s">
        <v>4</v>
      </c>
      <c r="K131" t="s">
        <v>24</v>
      </c>
      <c r="L131" s="1" t="s">
        <v>4</v>
      </c>
      <c r="M131" t="s">
        <v>24</v>
      </c>
      <c r="N131" t="str">
        <f t="shared" ref="N131" si="117">IF(T130="","",T130&amp;"&amp;br;")&amp;IF(R130=0,"",R130)</f>
        <v>At the end of your opponent’s turn, drain 2 mana from all the cards in your opponent’s hand for each card you played last turn and this support loses 1 shield.</v>
      </c>
      <c r="O131" t="s">
        <v>24</v>
      </c>
      <c r="Q131" s="6" t="s">
        <v>41</v>
      </c>
      <c r="R131" s="12">
        <f>IF(INDEX(AS:AS,W125+1)="",0,INDEX(AS:AS,W125+1)&amp;"/"&amp;INDEX(AT:AT,W125+1))</f>
        <v>0</v>
      </c>
      <c r="S131" s="16"/>
      <c r="T131" s="16"/>
      <c r="U131" s="16"/>
      <c r="V131" s="17"/>
      <c r="W131" s="10"/>
      <c r="X131" s="6"/>
      <c r="Y131" s="5"/>
      <c r="Z131" s="5"/>
      <c r="AA131" s="30"/>
      <c r="BA131" s="31" t="s">
        <v>165</v>
      </c>
      <c r="BB131">
        <v>130</v>
      </c>
      <c r="BC131" t="s">
        <v>694</v>
      </c>
      <c r="BD131" t="s">
        <v>30</v>
      </c>
      <c r="BE131" t="s">
        <v>505</v>
      </c>
    </row>
    <row r="132" spans="1:57" x14ac:dyDescent="0.15">
      <c r="A132" t="str">
        <f>CONCATENATE(C132,D132,E132,F132,G132,H132,I132,J132,K132,L132,M132,N132,O132,P132)</f>
        <v>|PT|&gt;||シールド数|&gt;|2|</v>
      </c>
      <c r="B132" t="s">
        <v>165</v>
      </c>
      <c r="C132" t="s">
        <v>24</v>
      </c>
      <c r="D132" t="s">
        <v>13</v>
      </c>
      <c r="E132" t="s">
        <v>24</v>
      </c>
      <c r="F132" t="s">
        <v>4</v>
      </c>
      <c r="G132" t="s">
        <v>24</v>
      </c>
      <c r="H132" t="str">
        <f t="shared" ref="H132" si="118">IF(R131=0,"",R131)</f>
        <v/>
      </c>
      <c r="I132" t="s">
        <v>24</v>
      </c>
      <c r="J132" t="s">
        <v>14</v>
      </c>
      <c r="K132" t="s">
        <v>24</v>
      </c>
      <c r="L132" t="s">
        <v>4</v>
      </c>
      <c r="M132" t="s">
        <v>24</v>
      </c>
      <c r="N132">
        <f t="shared" ref="N132" si="119">IF(R132=0,"",R132)</f>
        <v>2</v>
      </c>
      <c r="O132" t="s">
        <v>24</v>
      </c>
      <c r="Q132" s="7" t="s">
        <v>43</v>
      </c>
      <c r="R132" s="12">
        <f>INDEX(AR:AR,W125+1)</f>
        <v>2</v>
      </c>
      <c r="S132" s="19"/>
      <c r="T132" s="19"/>
      <c r="U132" s="19"/>
      <c r="V132" s="20"/>
      <c r="W132" s="11"/>
      <c r="X132" s="37"/>
      <c r="Y132" s="35"/>
      <c r="Z132" s="35"/>
      <c r="AA132" s="42"/>
      <c r="BA132" s="31" t="s">
        <v>165</v>
      </c>
      <c r="BB132">
        <v>131</v>
      </c>
      <c r="BC132" t="s">
        <v>695</v>
      </c>
      <c r="BD132" t="s">
        <v>30</v>
      </c>
      <c r="BE132" t="s">
        <v>506</v>
      </c>
    </row>
    <row r="133" spans="1:57" x14ac:dyDescent="0.15">
      <c r="A133" t="str">
        <f>CONCATENATE(C133,D133,E133,F133,G133,H133,I133,J133,K133,L133,M133,N133,O133,P133)</f>
        <v>&amp;br;&amp;br;</v>
      </c>
      <c r="B133" t="s">
        <v>165</v>
      </c>
      <c r="C133" t="s">
        <v>158</v>
      </c>
      <c r="R133"/>
      <c r="S133"/>
      <c r="T133"/>
      <c r="U133"/>
      <c r="V133"/>
      <c r="BA133" s="31" t="s">
        <v>165</v>
      </c>
      <c r="BB133">
        <v>132</v>
      </c>
      <c r="BC133" t="s">
        <v>696</v>
      </c>
      <c r="BD133" t="s">
        <v>30</v>
      </c>
      <c r="BE133" t="s">
        <v>507</v>
      </c>
    </row>
    <row r="134" spans="1:57" x14ac:dyDescent="0.15">
      <c r="A134" t="str">
        <f t="shared" ref="A134:A135" si="120">CONCATENATE(C134,D134,E134,F134,G134,H134,I134,J134,K134,L134,M134,N134,O134,P134)</f>
        <v>*情報</v>
      </c>
      <c r="B134" t="s">
        <v>165</v>
      </c>
      <c r="C134" t="s">
        <v>865</v>
      </c>
      <c r="R134"/>
      <c r="S134"/>
      <c r="T134"/>
      <c r="U134"/>
      <c r="V134"/>
      <c r="BA134" s="31" t="s">
        <v>165</v>
      </c>
      <c r="BB134">
        <v>133</v>
      </c>
      <c r="BC134" t="s">
        <v>697</v>
      </c>
      <c r="BD134" t="s">
        <v>30</v>
      </c>
      <c r="BE134" t="s">
        <v>508</v>
      </c>
    </row>
    <row r="135" spans="1:57" x14ac:dyDescent="0.15">
      <c r="A135" t="str">
        <f t="shared" si="120"/>
        <v>&amp;br;&amp;br;</v>
      </c>
      <c r="B135" t="s">
        <v>165</v>
      </c>
      <c r="C135" t="s">
        <v>158</v>
      </c>
      <c r="R135"/>
      <c r="S135"/>
      <c r="T135"/>
      <c r="U135"/>
      <c r="V135"/>
      <c r="BA135" s="31" t="s">
        <v>165</v>
      </c>
      <c r="BB135">
        <v>134</v>
      </c>
      <c r="BC135" t="s">
        <v>698</v>
      </c>
      <c r="BD135" t="s">
        <v>30</v>
      </c>
      <c r="BE135" t="s">
        <v>509</v>
      </c>
    </row>
    <row r="136" spans="1:57" x14ac:dyDescent="0.15">
      <c r="A136" t="str">
        <f>CONCATENATE(C136,D136,E136,F136,G136,H136,I136,J136,K136,L136,M136,N136,O136,P136)</f>
        <v>#back(text=戻る,left)</v>
      </c>
      <c r="B136" t="s">
        <v>165</v>
      </c>
      <c r="C136" t="s">
        <v>159</v>
      </c>
      <c r="R136"/>
      <c r="S136"/>
      <c r="T136"/>
      <c r="U136"/>
      <c r="V136"/>
      <c r="BA136" s="31" t="s">
        <v>165</v>
      </c>
      <c r="BB136">
        <v>135</v>
      </c>
      <c r="BC136" t="s">
        <v>699</v>
      </c>
      <c r="BD136" t="s">
        <v>30</v>
      </c>
      <c r="BE136" t="s">
        <v>510</v>
      </c>
    </row>
    <row r="137" spans="1:57" x14ac:dyDescent="0.15">
      <c r="A137" t="str">
        <f>CONCATENATE(C137,D137,E137,F137,G137,H137,I137,J137,K137,L137,M137,N137,O137,P137)</f>
        <v>&amp;br;</v>
      </c>
      <c r="B137" t="s">
        <v>165</v>
      </c>
      <c r="C137" t="s">
        <v>1</v>
      </c>
      <c r="R137"/>
      <c r="S137"/>
      <c r="T137"/>
      <c r="U137"/>
      <c r="V137"/>
      <c r="BA137" s="31" t="s">
        <v>165</v>
      </c>
      <c r="BB137">
        <v>136</v>
      </c>
      <c r="BC137" t="s">
        <v>700</v>
      </c>
      <c r="BD137" t="s">
        <v>30</v>
      </c>
      <c r="BE137" t="s">
        <v>511</v>
      </c>
    </row>
    <row r="138" spans="1:57" x14ac:dyDescent="0.15">
      <c r="A138" t="str">
        <f>CONCATENATE(C138,D138,E138,F138,G138,H138,I138,J138,K138,L138,M138,N138,O138,P138)</f>
        <v>#comment(above,nsize=[15],size=[30],num=[10])</v>
      </c>
      <c r="B138" t="s">
        <v>165</v>
      </c>
      <c r="C138" t="s">
        <v>160</v>
      </c>
      <c r="R138"/>
      <c r="S138"/>
      <c r="T138"/>
      <c r="U138"/>
      <c r="V138"/>
      <c r="BA138" s="31" t="s">
        <v>165</v>
      </c>
      <c r="BB138">
        <v>137</v>
      </c>
      <c r="BC138" t="s">
        <v>701</v>
      </c>
      <c r="BD138" t="s">
        <v>30</v>
      </c>
      <c r="BE138" t="s">
        <v>512</v>
      </c>
    </row>
    <row r="139" spans="1:57" x14ac:dyDescent="0.15">
      <c r="A139" t="str">
        <f>CONCATENATE(C139,D139,E139,F139,G139,H139,I139,J139,K139,L139,M139,N139,O139,P139)</f>
        <v>&amp;br;&amp;br;</v>
      </c>
      <c r="B139" t="s">
        <v>165</v>
      </c>
      <c r="C139" t="s">
        <v>158</v>
      </c>
      <c r="R139"/>
      <c r="S139"/>
      <c r="T139"/>
      <c r="U139"/>
      <c r="V139"/>
      <c r="BA139" s="31" t="s">
        <v>165</v>
      </c>
      <c r="BB139">
        <v>138</v>
      </c>
      <c r="BC139" t="s">
        <v>702</v>
      </c>
      <c r="BD139" t="s">
        <v>30</v>
      </c>
      <c r="BE139" t="s">
        <v>417</v>
      </c>
    </row>
    <row r="140" spans="1:57" x14ac:dyDescent="0.15">
      <c r="A140" t="str">
        <f>CONCATENATE(C140,D140,E140,F140,G140,H140,I140,J140,K140,L140,M140,N140,O140,P140)</f>
        <v/>
      </c>
      <c r="B140" t="s">
        <v>165</v>
      </c>
      <c r="Q140" s="3"/>
      <c r="R140" s="14"/>
      <c r="S140" s="14"/>
      <c r="T140" s="14"/>
      <c r="U140" s="14"/>
      <c r="V140" s="15"/>
      <c r="W140" s="36">
        <v>10</v>
      </c>
      <c r="X140" s="3"/>
      <c r="Y140" s="34"/>
      <c r="Z140" s="34"/>
      <c r="AA140" s="41"/>
      <c r="BA140" s="31" t="s">
        <v>165</v>
      </c>
      <c r="BB140">
        <v>139</v>
      </c>
      <c r="BC140" t="s">
        <v>703</v>
      </c>
      <c r="BD140" t="s">
        <v>30</v>
      </c>
      <c r="BE140" t="s">
        <v>513</v>
      </c>
    </row>
    <row r="141" spans="1:57" x14ac:dyDescent="0.15">
      <c r="A141" t="str">
        <f>CONCATENATE(C141,D141,E141,F141,G141,H141,I141,J141,K141,L141,M141,N141,O141,P141)</f>
        <v>*血なまぐさい結合/Sanguine Bond</v>
      </c>
      <c r="B141" t="s">
        <v>165</v>
      </c>
      <c r="C141" t="str">
        <f t="shared" ref="C141" si="121">"*"&amp;R141&amp;"/"&amp;T141</f>
        <v>*血なまぐさい結合/Sanguine Bond</v>
      </c>
      <c r="Q141" s="6" t="s">
        <v>34</v>
      </c>
      <c r="R141" s="12" t="str">
        <f>INDEX(AI:AI,W140+1)</f>
        <v>血なまぐさい結合</v>
      </c>
      <c r="S141" s="16" t="s">
        <v>35</v>
      </c>
      <c r="T141" s="12" t="str">
        <f>INDEX(AJ:AJ,W140+1)</f>
        <v>Sanguine Bond</v>
      </c>
      <c r="U141" s="16"/>
      <c r="V141" s="17"/>
      <c r="W141" s="9"/>
      <c r="X141" s="6"/>
      <c r="Y141" s="5"/>
      <c r="Z141" s="5"/>
      <c r="AA141" s="30"/>
      <c r="BA141" s="31" t="s">
        <v>165</v>
      </c>
      <c r="BB141">
        <v>140</v>
      </c>
      <c r="BC141" t="s">
        <v>704</v>
      </c>
      <c r="BD141" t="s">
        <v>30</v>
      </c>
      <c r="BE141" t="s">
        <v>514</v>
      </c>
    </row>
    <row r="142" spans="1:57" x14ac:dyDescent="0.15">
      <c r="A142" t="str">
        <f>CONCATENATE(C142,D142,E142,F142,G142,H142,I142,J142,K142,L142,M142,N142,O142,P142)</f>
        <v>|LEFT:80|LEFT:100|LEFT:100|LEFT:100|LEFT:100|LEFT:100|c</v>
      </c>
      <c r="B142" t="s">
        <v>165</v>
      </c>
      <c r="C142" t="s">
        <v>24</v>
      </c>
      <c r="D142" s="2" t="str">
        <f t="shared" ref="D142" si="122">$Q$1</f>
        <v>LEFT:80</v>
      </c>
      <c r="E142" s="2" t="s">
        <v>24</v>
      </c>
      <c r="F142" s="2" t="str">
        <f t="shared" ref="F142" si="123">$R$1</f>
        <v>LEFT:100</v>
      </c>
      <c r="G142" s="2" t="s">
        <v>24</v>
      </c>
      <c r="H142" s="2" t="str">
        <f t="shared" ref="H142" si="124">$R$1</f>
        <v>LEFT:100</v>
      </c>
      <c r="I142" s="2" t="s">
        <v>24</v>
      </c>
      <c r="J142" s="2" t="str">
        <f t="shared" ref="J142" si="125">$R$1</f>
        <v>LEFT:100</v>
      </c>
      <c r="K142" s="2" t="s">
        <v>24</v>
      </c>
      <c r="L142" s="2" t="str">
        <f t="shared" ref="L142" si="126">$R$1</f>
        <v>LEFT:100</v>
      </c>
      <c r="M142" s="2" t="s">
        <v>24</v>
      </c>
      <c r="N142" s="2" t="str">
        <f t="shared" ref="N142" si="127">$R$1</f>
        <v>LEFT:100</v>
      </c>
      <c r="O142" t="s">
        <v>24</v>
      </c>
      <c r="P142" t="s">
        <v>138</v>
      </c>
      <c r="Q142" s="4" t="s">
        <v>44</v>
      </c>
      <c r="R142" s="12" t="str">
        <f>INDEX(AF:AF,W140+1)</f>
        <v>黒</v>
      </c>
      <c r="S142" s="18" t="s">
        <v>46</v>
      </c>
      <c r="T142" s="12" t="str">
        <f>INDEX(AG:AG,W140+1)</f>
        <v>Masterpiece</v>
      </c>
      <c r="U142" s="18" t="s">
        <v>36</v>
      </c>
      <c r="V142" s="12">
        <f>INDEX(AH:AH,W140+1)</f>
        <v>15</v>
      </c>
      <c r="W142" s="10"/>
      <c r="X142" s="12" t="str">
        <f>INDEX(AO:AO,W140+1)</f>
        <v>あなたがライフを得るたび、対戦相手はその点数に等しい点数のライフを失い、このサポートは1シールドを失う。</v>
      </c>
      <c r="Y142" s="5"/>
      <c r="Z142" s="5"/>
      <c r="AA142" s="30"/>
      <c r="BA142" s="31" t="s">
        <v>165</v>
      </c>
      <c r="BB142">
        <v>141</v>
      </c>
      <c r="BC142" t="s">
        <v>705</v>
      </c>
      <c r="BD142" t="s">
        <v>30</v>
      </c>
      <c r="BE142" t="s">
        <v>515</v>
      </c>
    </row>
    <row r="143" spans="1:57" x14ac:dyDescent="0.15">
      <c r="A143" t="str">
        <f>CONCATENATE(C143,D143,E143,F143,G143,H143,I143,J143,K143,L143,M143,N143,O143,P143)</f>
        <v>|色|黒|レアリティ|Masterpiece|マナコスト|15|</v>
      </c>
      <c r="B143" t="s">
        <v>165</v>
      </c>
      <c r="C143" t="s">
        <v>24</v>
      </c>
      <c r="D143" s="1" t="s">
        <v>5</v>
      </c>
      <c r="E143" t="s">
        <v>24</v>
      </c>
      <c r="F143" t="str">
        <f t="shared" ref="F143:F144" si="128">IF(R142=0,"",R142)</f>
        <v>黒</v>
      </c>
      <c r="G143" t="s">
        <v>24</v>
      </c>
      <c r="H143" s="1" t="s">
        <v>6</v>
      </c>
      <c r="I143" t="s">
        <v>24</v>
      </c>
      <c r="J143" t="str">
        <f t="shared" ref="J143:J144" si="129">IF(T142=0,"",T142)</f>
        <v>Masterpiece</v>
      </c>
      <c r="K143" t="s">
        <v>24</v>
      </c>
      <c r="L143" s="1" t="s">
        <v>8</v>
      </c>
      <c r="M143" t="s">
        <v>24</v>
      </c>
      <c r="N143">
        <f t="shared" ref="N143:N144" si="130">IF(V142=0,"",V142)</f>
        <v>15</v>
      </c>
      <c r="O143" t="s">
        <v>24</v>
      </c>
      <c r="Q143" s="6" t="s">
        <v>37</v>
      </c>
      <c r="R143" s="12" t="str">
        <f>INDEX(AK:AK,W140+1)</f>
        <v>サポート</v>
      </c>
      <c r="S143" s="18" t="s">
        <v>38</v>
      </c>
      <c r="T143" s="12">
        <f>INDEX(AL:AL,W140+1)</f>
        <v>0</v>
      </c>
      <c r="U143" s="12">
        <f>INDEX(AM:AM,W140+1)</f>
        <v>0</v>
      </c>
      <c r="V143" s="12">
        <f>INDEX(AN:AN,W140+1)</f>
        <v>0</v>
      </c>
      <c r="W143" s="10"/>
      <c r="X143" s="12" t="str">
        <f>INDEX(AU:AU,W140+1)</f>
        <v>あな</v>
      </c>
      <c r="Y143" s="12" t="str">
        <f>INDEX(AV:AV,W140+1)</f>
        <v/>
      </c>
      <c r="Z143" s="12" t="str">
        <f>INDEX(AW:AW,W140+1)</f>
        <v/>
      </c>
      <c r="AA143" s="12">
        <f>INDEX(AX:AX,W140+1)</f>
        <v>0</v>
      </c>
      <c r="BA143" s="31" t="s">
        <v>165</v>
      </c>
      <c r="BB143">
        <v>142</v>
      </c>
      <c r="BC143" t="s">
        <v>706</v>
      </c>
      <c r="BD143" t="s">
        <v>30</v>
      </c>
      <c r="BE143" t="s">
        <v>516</v>
      </c>
    </row>
    <row r="144" spans="1:57" x14ac:dyDescent="0.15">
      <c r="A144" t="str">
        <f>CONCATENATE(C144,D144,E144,F144,G144,H144,I144,J144,K144,L144,M144,N144,O144,P144)</f>
        <v>|種別|サポート|サブタイプ||||</v>
      </c>
      <c r="B144" t="s">
        <v>165</v>
      </c>
      <c r="C144" t="s">
        <v>24</v>
      </c>
      <c r="D144" s="1" t="s">
        <v>9</v>
      </c>
      <c r="E144" t="s">
        <v>24</v>
      </c>
      <c r="F144" t="str">
        <f t="shared" si="128"/>
        <v>サポート</v>
      </c>
      <c r="G144" t="s">
        <v>24</v>
      </c>
      <c r="H144" s="1" t="s">
        <v>11</v>
      </c>
      <c r="I144" t="s">
        <v>24</v>
      </c>
      <c r="J144" t="str">
        <f t="shared" si="129"/>
        <v/>
      </c>
      <c r="K144" t="s">
        <v>24</v>
      </c>
      <c r="L144" t="str">
        <f t="shared" ref="L144" si="131">IF(U143=0,"",U143)</f>
        <v/>
      </c>
      <c r="M144" t="s">
        <v>24</v>
      </c>
      <c r="N144" t="str">
        <f t="shared" si="130"/>
        <v/>
      </c>
      <c r="O144" t="s">
        <v>24</v>
      </c>
      <c r="Q144" s="6" t="s">
        <v>39</v>
      </c>
      <c r="R144" s="12" t="str">
        <f>INDEX(AY:AY,W140+1)</f>
        <v>あなたがライフを得るたび、対戦相手はその点数に等しい点数のライフを失い、このサポートは1シールドを失う。</v>
      </c>
      <c r="S144" s="16"/>
      <c r="T144" s="16"/>
      <c r="U144" s="16"/>
      <c r="V144" s="17"/>
      <c r="W144" s="10"/>
      <c r="X144" s="36"/>
      <c r="Y144" s="36"/>
      <c r="Z144" s="36"/>
      <c r="AA144" s="25"/>
      <c r="BA144" s="31" t="s">
        <v>165</v>
      </c>
      <c r="BB144">
        <v>143</v>
      </c>
      <c r="BC144" t="s">
        <v>707</v>
      </c>
      <c r="BD144" t="s">
        <v>30</v>
      </c>
      <c r="BE144" t="s">
        <v>517</v>
      </c>
    </row>
    <row r="145" spans="1:57" x14ac:dyDescent="0.15">
      <c r="A145" t="str">
        <f>CONCATENATE(C145,D145,E145,F145,G145,H145,I145,J145,K145,L145,M145,N145,O145,P145)</f>
        <v>|テキスト|&gt;|&gt;|&gt;|&gt;|あなたがライフを得るたび、対戦相手はその点数に等しい点数のライフを失い、このサポートは1シールドを失う。|</v>
      </c>
      <c r="B145" t="s">
        <v>165</v>
      </c>
      <c r="C145" t="s">
        <v>24</v>
      </c>
      <c r="D145" s="1" t="s">
        <v>12</v>
      </c>
      <c r="E145" t="s">
        <v>24</v>
      </c>
      <c r="F145" s="1" t="s">
        <v>4</v>
      </c>
      <c r="G145" t="s">
        <v>24</v>
      </c>
      <c r="H145" s="1" t="s">
        <v>4</v>
      </c>
      <c r="I145" t="s">
        <v>24</v>
      </c>
      <c r="J145" s="1" t="s">
        <v>4</v>
      </c>
      <c r="K145" t="s">
        <v>24</v>
      </c>
      <c r="L145" s="1" t="s">
        <v>4</v>
      </c>
      <c r="M145" t="s">
        <v>24</v>
      </c>
      <c r="N145" t="str">
        <f t="shared" ref="N145" si="132">IF(R144=0,"",R144)</f>
        <v>あなたがライフを得るたび、対戦相手はその点数に等しい点数のライフを失い、このサポートは1シールドを失う。</v>
      </c>
      <c r="O145" t="s">
        <v>24</v>
      </c>
      <c r="Q145" s="4" t="s">
        <v>40</v>
      </c>
      <c r="R145" s="12" t="str">
        <f>INDEX(AZ:AZ,W140+1)</f>
        <v>Whenever you gain life, your opponent loses life equal to that amount and this support loses 1 shield.</v>
      </c>
      <c r="S145" s="16" t="s">
        <v>51</v>
      </c>
      <c r="T145" s="12" t="str">
        <f>IF(X145="","",X145&amp;IF(Y145="",""," "&amp;Y145)&amp;IF(Z145="",""," "&amp;Z145)&amp;IF(AA145="",""," "&amp;AA145))</f>
        <v/>
      </c>
      <c r="U145" s="16"/>
      <c r="V145" s="17"/>
      <c r="W145" s="10" t="s">
        <v>342</v>
      </c>
      <c r="X145" s="6" t="str">
        <f>IF(ISERROR(IF(LEN(X144)&gt;1,X144,VLOOKUP(X143,$AC:$AD,2,FALSE))),"",IF(LEN(X144)&gt;1,X144,VLOOKUP(X143,$AC:$AD,2,FALSE)))</f>
        <v/>
      </c>
      <c r="Y145" s="6" t="str">
        <f>IF(ISERROR(IF(LEN(Y144)&gt;1,Y144,VLOOKUP(Y143,$AC:$AD,2,FALSE))),"",IF(LEN(Y144)&gt;1,Y144,VLOOKUP(Y143,$AC:$AD,2,FALSE)))</f>
        <v/>
      </c>
      <c r="Z145" s="6" t="str">
        <f>IF(ISERROR(IF(LEN(Z144)&gt;1,Z144,VLOOKUP(Z143,$AC:$AD,2,FALSE))),"",IF(LEN(Z144)&gt;1,Z144,VLOOKUP(Z143,$AC:$AD,2,FALSE)))</f>
        <v/>
      </c>
      <c r="AA145" s="6" t="str">
        <f>IF(ISERROR(IF(LEN(AA144)&gt;1,AA144,VLOOKUP(AA143,$AC:$AD,2,FALSE))),"",IF(LEN(AA144)&gt;1,AA144,VLOOKUP(AA143,$AC:$AD,2,FALSE)))</f>
        <v xml:space="preserve"> </v>
      </c>
      <c r="BA145" s="31" t="s">
        <v>165</v>
      </c>
      <c r="BB145">
        <v>144</v>
      </c>
      <c r="BC145" t="s">
        <v>708</v>
      </c>
      <c r="BD145" t="s">
        <v>30</v>
      </c>
      <c r="BE145" t="s">
        <v>518</v>
      </c>
    </row>
    <row r="146" spans="1:57" x14ac:dyDescent="0.15">
      <c r="A146" t="str">
        <f>CONCATENATE(C146,D146,E146,F146,G146,H146,I146,J146,K146,L146,M146,N146,O146,P146)</f>
        <v>|英テキスト|&gt;|&gt;|&gt;|&gt;|Whenever you gain life, your opponent loses life equal to that amount and this support loses 1 shield.|</v>
      </c>
      <c r="B146" t="s">
        <v>165</v>
      </c>
      <c r="C146" t="s">
        <v>24</v>
      </c>
      <c r="D146" s="1" t="s">
        <v>26</v>
      </c>
      <c r="E146" t="s">
        <v>24</v>
      </c>
      <c r="F146" s="1" t="s">
        <v>4</v>
      </c>
      <c r="G146" t="s">
        <v>24</v>
      </c>
      <c r="H146" s="1" t="s">
        <v>4</v>
      </c>
      <c r="I146" t="s">
        <v>24</v>
      </c>
      <c r="J146" s="1" t="s">
        <v>4</v>
      </c>
      <c r="K146" t="s">
        <v>24</v>
      </c>
      <c r="L146" s="1" t="s">
        <v>4</v>
      </c>
      <c r="M146" t="s">
        <v>24</v>
      </c>
      <c r="N146" t="str">
        <f t="shared" ref="N146" si="133">IF(T145="","",T145&amp;"&amp;br;")&amp;IF(R145=0,"",R145)</f>
        <v>Whenever you gain life, your opponent loses life equal to that amount and this support loses 1 shield.</v>
      </c>
      <c r="O146" t="s">
        <v>24</v>
      </c>
      <c r="Q146" s="6" t="s">
        <v>41</v>
      </c>
      <c r="R146" s="12">
        <f>IF(INDEX(AS:AS,W140+1)="",0,INDEX(AS:AS,W140+1)&amp;"/"&amp;INDEX(AT:AT,W140+1))</f>
        <v>0</v>
      </c>
      <c r="S146" s="16"/>
      <c r="T146" s="16"/>
      <c r="U146" s="16"/>
      <c r="V146" s="17"/>
      <c r="W146" s="10"/>
      <c r="X146" s="6"/>
      <c r="Y146" s="5"/>
      <c r="Z146" s="5"/>
      <c r="AA146" s="30"/>
      <c r="BA146" s="31" t="s">
        <v>165</v>
      </c>
      <c r="BB146">
        <v>145</v>
      </c>
      <c r="BC146" t="s">
        <v>709</v>
      </c>
      <c r="BD146" t="s">
        <v>30</v>
      </c>
      <c r="BE146" t="s">
        <v>519</v>
      </c>
    </row>
    <row r="147" spans="1:57" x14ac:dyDescent="0.15">
      <c r="A147" t="str">
        <f>CONCATENATE(C147,D147,E147,F147,G147,H147,I147,J147,K147,L147,M147,N147,O147,P147)</f>
        <v>|PT|&gt;||シールド数|&gt;|6|</v>
      </c>
      <c r="B147" t="s">
        <v>165</v>
      </c>
      <c r="C147" t="s">
        <v>24</v>
      </c>
      <c r="D147" t="s">
        <v>13</v>
      </c>
      <c r="E147" t="s">
        <v>24</v>
      </c>
      <c r="F147" t="s">
        <v>4</v>
      </c>
      <c r="G147" t="s">
        <v>24</v>
      </c>
      <c r="H147" t="str">
        <f t="shared" ref="H147" si="134">IF(R146=0,"",R146)</f>
        <v/>
      </c>
      <c r="I147" t="s">
        <v>24</v>
      </c>
      <c r="J147" t="s">
        <v>14</v>
      </c>
      <c r="K147" t="s">
        <v>24</v>
      </c>
      <c r="L147" t="s">
        <v>4</v>
      </c>
      <c r="M147" t="s">
        <v>24</v>
      </c>
      <c r="N147">
        <f t="shared" ref="N147" si="135">IF(R147=0,"",R147)</f>
        <v>6</v>
      </c>
      <c r="O147" t="s">
        <v>24</v>
      </c>
      <c r="Q147" s="7" t="s">
        <v>43</v>
      </c>
      <c r="R147" s="12">
        <f>INDEX(AR:AR,W140+1)</f>
        <v>6</v>
      </c>
      <c r="S147" s="19"/>
      <c r="T147" s="19"/>
      <c r="U147" s="19"/>
      <c r="V147" s="20"/>
      <c r="W147" s="11"/>
      <c r="X147" s="37"/>
      <c r="Y147" s="35"/>
      <c r="Z147" s="35"/>
      <c r="AA147" s="42"/>
      <c r="BA147" s="31" t="s">
        <v>165</v>
      </c>
      <c r="BB147">
        <v>146</v>
      </c>
      <c r="BC147" t="s">
        <v>710</v>
      </c>
      <c r="BD147" t="s">
        <v>30</v>
      </c>
      <c r="BE147" t="s">
        <v>520</v>
      </c>
    </row>
    <row r="148" spans="1:57" x14ac:dyDescent="0.15">
      <c r="A148" t="str">
        <f>CONCATENATE(C148,D148,E148,F148,G148,H148,I148,J148,K148,L148,M148,N148,O148,P148)</f>
        <v>&amp;br;&amp;br;</v>
      </c>
      <c r="B148" t="s">
        <v>165</v>
      </c>
      <c r="C148" t="s">
        <v>158</v>
      </c>
      <c r="R148"/>
      <c r="S148"/>
      <c r="T148"/>
      <c r="U148"/>
      <c r="V148"/>
      <c r="BA148" s="31" t="s">
        <v>165</v>
      </c>
      <c r="BB148">
        <v>147</v>
      </c>
      <c r="BC148" t="s">
        <v>711</v>
      </c>
      <c r="BD148" t="s">
        <v>30</v>
      </c>
      <c r="BE148" t="s">
        <v>521</v>
      </c>
    </row>
    <row r="149" spans="1:57" x14ac:dyDescent="0.15">
      <c r="A149" t="str">
        <f t="shared" ref="A149:A150" si="136">CONCATENATE(C149,D149,E149,F149,G149,H149,I149,J149,K149,L149,M149,N149,O149,P149)</f>
        <v>*情報</v>
      </c>
      <c r="B149" t="s">
        <v>165</v>
      </c>
      <c r="C149" t="s">
        <v>865</v>
      </c>
      <c r="R149"/>
      <c r="S149"/>
      <c r="T149"/>
      <c r="U149"/>
      <c r="V149"/>
      <c r="BA149" s="31" t="s">
        <v>165</v>
      </c>
      <c r="BB149">
        <v>148</v>
      </c>
      <c r="BC149" t="s">
        <v>712</v>
      </c>
      <c r="BD149" t="s">
        <v>30</v>
      </c>
      <c r="BE149" t="s">
        <v>522</v>
      </c>
    </row>
    <row r="150" spans="1:57" x14ac:dyDescent="0.15">
      <c r="A150" t="str">
        <f t="shared" si="136"/>
        <v>&amp;br;&amp;br;</v>
      </c>
      <c r="B150" t="s">
        <v>165</v>
      </c>
      <c r="C150" t="s">
        <v>158</v>
      </c>
      <c r="R150"/>
      <c r="S150"/>
      <c r="T150"/>
      <c r="U150"/>
      <c r="V150"/>
      <c r="BA150" s="31" t="s">
        <v>165</v>
      </c>
      <c r="BB150">
        <v>149</v>
      </c>
      <c r="BC150" t="s">
        <v>713</v>
      </c>
      <c r="BE150" t="s">
        <v>523</v>
      </c>
    </row>
    <row r="151" spans="1:57" x14ac:dyDescent="0.15">
      <c r="A151" t="str">
        <f>CONCATENATE(C151,D151,E151,F151,G151,H151,I151,J151,K151,L151,M151,N151,O151,P151)</f>
        <v>#back(text=戻る,left)</v>
      </c>
      <c r="B151" t="s">
        <v>165</v>
      </c>
      <c r="C151" t="s">
        <v>159</v>
      </c>
      <c r="R151"/>
      <c r="S151"/>
      <c r="T151"/>
      <c r="U151"/>
      <c r="V151"/>
      <c r="BA151" s="31" t="s">
        <v>165</v>
      </c>
      <c r="BB151">
        <v>150</v>
      </c>
      <c r="BC151" t="s">
        <v>714</v>
      </c>
      <c r="BE151" t="s">
        <v>524</v>
      </c>
    </row>
    <row r="152" spans="1:57" x14ac:dyDescent="0.15">
      <c r="A152" t="str">
        <f>CONCATENATE(C152,D152,E152,F152,G152,H152,I152,J152,K152,L152,M152,N152,O152,P152)</f>
        <v>&amp;br;</v>
      </c>
      <c r="B152" t="s">
        <v>165</v>
      </c>
      <c r="C152" t="s">
        <v>1</v>
      </c>
      <c r="R152"/>
      <c r="S152"/>
      <c r="T152"/>
      <c r="U152"/>
      <c r="V152"/>
      <c r="BA152" s="31" t="s">
        <v>165</v>
      </c>
      <c r="BB152">
        <v>151</v>
      </c>
      <c r="BC152" t="s">
        <v>715</v>
      </c>
      <c r="BE152" t="s">
        <v>525</v>
      </c>
    </row>
    <row r="153" spans="1:57" x14ac:dyDescent="0.15">
      <c r="A153" t="str">
        <f>CONCATENATE(C153,D153,E153,F153,G153,H153,I153,J153,K153,L153,M153,N153,O153,P153)</f>
        <v>#comment(above,nsize=[15],size=[30],num=[10])</v>
      </c>
      <c r="B153" t="s">
        <v>165</v>
      </c>
      <c r="C153" t="s">
        <v>160</v>
      </c>
      <c r="R153"/>
      <c r="S153"/>
      <c r="T153"/>
      <c r="U153"/>
      <c r="V153"/>
      <c r="BA153" s="31" t="s">
        <v>165</v>
      </c>
      <c r="BB153">
        <v>152</v>
      </c>
      <c r="BC153" t="s">
        <v>716</v>
      </c>
      <c r="BE153" t="s">
        <v>526</v>
      </c>
    </row>
    <row r="154" spans="1:57" x14ac:dyDescent="0.15">
      <c r="A154" t="str">
        <f>CONCATENATE(C154,D154,E154,F154,G154,H154,I154,J154,K154,L154,M154,N154,O154,P154)</f>
        <v>&amp;br;&amp;br;</v>
      </c>
      <c r="B154" t="s">
        <v>165</v>
      </c>
      <c r="C154" t="s">
        <v>158</v>
      </c>
      <c r="R154"/>
      <c r="S154"/>
      <c r="T154"/>
      <c r="U154"/>
      <c r="V154"/>
      <c r="BA154" s="31" t="s">
        <v>165</v>
      </c>
      <c r="BB154">
        <v>153</v>
      </c>
      <c r="BC154" t="s">
        <v>717</v>
      </c>
      <c r="BE154" t="s">
        <v>527</v>
      </c>
    </row>
    <row r="155" spans="1:57" x14ac:dyDescent="0.15">
      <c r="A155" t="str">
        <f>CONCATENATE(C155,D155,E155,F155,G155,H155,I155,J155,K155,L155,M155,N155,O155,P155)</f>
        <v/>
      </c>
      <c r="B155" t="s">
        <v>165</v>
      </c>
      <c r="Q155" s="3"/>
      <c r="R155" s="14"/>
      <c r="S155" s="14"/>
      <c r="T155" s="14"/>
      <c r="U155" s="14"/>
      <c r="V155" s="15"/>
      <c r="W155" s="36">
        <v>11</v>
      </c>
      <c r="X155" s="3"/>
      <c r="Y155" s="34"/>
      <c r="Z155" s="34"/>
      <c r="AA155" s="41"/>
      <c r="BA155" s="31" t="s">
        <v>165</v>
      </c>
      <c r="BB155">
        <v>154</v>
      </c>
      <c r="BC155" t="s">
        <v>718</v>
      </c>
      <c r="BE155" t="s">
        <v>528</v>
      </c>
    </row>
    <row r="156" spans="1:57" x14ac:dyDescent="0.15">
      <c r="A156" t="str">
        <f>CONCATENATE(C156,D156,E156,F156,G156,H156,I156,J156,K156,L156,M156,N156,O156,P156)</f>
        <v>*0/0</v>
      </c>
      <c r="B156" t="s">
        <v>165</v>
      </c>
      <c r="C156" t="str">
        <f t="shared" ref="C156" si="137">"*"&amp;R156&amp;"/"&amp;T156</f>
        <v>*0/0</v>
      </c>
      <c r="Q156" s="6" t="s">
        <v>34</v>
      </c>
      <c r="R156" s="12">
        <f>INDEX(AI:AI,W155+1)</f>
        <v>0</v>
      </c>
      <c r="S156" s="16" t="s">
        <v>35</v>
      </c>
      <c r="T156" s="12">
        <f>INDEX(AJ:AJ,W155+1)</f>
        <v>0</v>
      </c>
      <c r="U156" s="16"/>
      <c r="V156" s="17"/>
      <c r="W156" s="9"/>
      <c r="X156" s="6"/>
      <c r="Y156" s="5"/>
      <c r="Z156" s="5"/>
      <c r="AA156" s="30"/>
      <c r="BA156" s="31" t="s">
        <v>165</v>
      </c>
      <c r="BB156">
        <v>155</v>
      </c>
      <c r="BC156" t="s">
        <v>719</v>
      </c>
      <c r="BE156" t="s">
        <v>529</v>
      </c>
    </row>
    <row r="157" spans="1:57" x14ac:dyDescent="0.15">
      <c r="A157" t="str">
        <f>CONCATENATE(C157,D157,E157,F157,G157,H157,I157,J157,K157,L157,M157,N157,O157,P157)</f>
        <v>|LEFT:80|LEFT:100|LEFT:100|LEFT:100|LEFT:100|LEFT:100|c</v>
      </c>
      <c r="B157" t="s">
        <v>165</v>
      </c>
      <c r="C157" t="s">
        <v>24</v>
      </c>
      <c r="D157" s="2" t="str">
        <f t="shared" ref="D157" si="138">$Q$1</f>
        <v>LEFT:80</v>
      </c>
      <c r="E157" s="2" t="s">
        <v>24</v>
      </c>
      <c r="F157" s="2" t="str">
        <f t="shared" ref="F157" si="139">$R$1</f>
        <v>LEFT:100</v>
      </c>
      <c r="G157" s="2" t="s">
        <v>24</v>
      </c>
      <c r="H157" s="2" t="str">
        <f t="shared" ref="H157" si="140">$R$1</f>
        <v>LEFT:100</v>
      </c>
      <c r="I157" s="2" t="s">
        <v>24</v>
      </c>
      <c r="J157" s="2" t="str">
        <f t="shared" ref="J157" si="141">$R$1</f>
        <v>LEFT:100</v>
      </c>
      <c r="K157" s="2" t="s">
        <v>24</v>
      </c>
      <c r="L157" s="2" t="str">
        <f t="shared" ref="L157" si="142">$R$1</f>
        <v>LEFT:100</v>
      </c>
      <c r="M157" s="2" t="s">
        <v>24</v>
      </c>
      <c r="N157" s="2" t="str">
        <f t="shared" ref="N157" si="143">$R$1</f>
        <v>LEFT:100</v>
      </c>
      <c r="O157" t="s">
        <v>24</v>
      </c>
      <c r="P157" t="s">
        <v>138</v>
      </c>
      <c r="Q157" s="4" t="s">
        <v>44</v>
      </c>
      <c r="R157" s="12">
        <f>INDEX(AF:AF,W155+1)</f>
        <v>0</v>
      </c>
      <c r="S157" s="18" t="s">
        <v>46</v>
      </c>
      <c r="T157" s="12">
        <f>INDEX(AG:AG,W155+1)</f>
        <v>0</v>
      </c>
      <c r="U157" s="18" t="s">
        <v>36</v>
      </c>
      <c r="V157" s="12">
        <f>INDEX(AH:AH,W155+1)</f>
        <v>0</v>
      </c>
      <c r="W157" s="10"/>
      <c r="X157" s="12">
        <f>INDEX(AO:AO,W155+1)</f>
        <v>0</v>
      </c>
      <c r="Y157" s="5"/>
      <c r="Z157" s="5"/>
      <c r="AA157" s="30"/>
      <c r="BA157" s="31" t="s">
        <v>165</v>
      </c>
      <c r="BB157">
        <v>156</v>
      </c>
      <c r="BC157" t="s">
        <v>720</v>
      </c>
      <c r="BE157" t="s">
        <v>530</v>
      </c>
    </row>
    <row r="158" spans="1:57" x14ac:dyDescent="0.15">
      <c r="A158" t="str">
        <f>CONCATENATE(C158,D158,E158,F158,G158,H158,I158,J158,K158,L158,M158,N158,O158,P158)</f>
        <v>|色||レアリティ||マナコスト||</v>
      </c>
      <c r="B158" t="s">
        <v>165</v>
      </c>
      <c r="C158" t="s">
        <v>24</v>
      </c>
      <c r="D158" s="1" t="s">
        <v>5</v>
      </c>
      <c r="E158" t="s">
        <v>24</v>
      </c>
      <c r="F158" t="str">
        <f t="shared" ref="F158:F159" si="144">IF(R157=0,"",R157)</f>
        <v/>
      </c>
      <c r="G158" t="s">
        <v>24</v>
      </c>
      <c r="H158" s="1" t="s">
        <v>6</v>
      </c>
      <c r="I158" t="s">
        <v>24</v>
      </c>
      <c r="J158" t="str">
        <f t="shared" ref="J158:J159" si="145">IF(T157=0,"",T157)</f>
        <v/>
      </c>
      <c r="K158" t="s">
        <v>24</v>
      </c>
      <c r="L158" s="1" t="s">
        <v>8</v>
      </c>
      <c r="M158" t="s">
        <v>24</v>
      </c>
      <c r="N158" t="str">
        <f t="shared" ref="N158:N159" si="146">IF(V157=0,"",V157)</f>
        <v/>
      </c>
      <c r="O158" t="s">
        <v>24</v>
      </c>
      <c r="Q158" s="6" t="s">
        <v>37</v>
      </c>
      <c r="R158" s="12">
        <f>INDEX(AK:AK,W155+1)</f>
        <v>0</v>
      </c>
      <c r="S158" s="18" t="s">
        <v>38</v>
      </c>
      <c r="T158" s="12">
        <f>INDEX(AL:AL,W155+1)</f>
        <v>0</v>
      </c>
      <c r="U158" s="12">
        <f>INDEX(AM:AM,W155+1)</f>
        <v>0</v>
      </c>
      <c r="V158" s="12">
        <f>INDEX(AN:AN,W155+1)</f>
        <v>0</v>
      </c>
      <c r="W158" s="10"/>
      <c r="X158" s="12" t="str">
        <f>INDEX(AU:AU,W155+1)</f>
        <v/>
      </c>
      <c r="Y158" s="12" t="str">
        <f>INDEX(AV:AV,W155+1)</f>
        <v/>
      </c>
      <c r="Z158" s="12" t="str">
        <f>INDEX(AW:AW,W155+1)</f>
        <v/>
      </c>
      <c r="AA158" s="12">
        <f>INDEX(AX:AX,W155+1)</f>
        <v>0</v>
      </c>
      <c r="BA158" s="31" t="s">
        <v>165</v>
      </c>
      <c r="BB158">
        <v>157</v>
      </c>
      <c r="BC158" t="s">
        <v>721</v>
      </c>
      <c r="BE158" t="s">
        <v>531</v>
      </c>
    </row>
    <row r="159" spans="1:57" x14ac:dyDescent="0.15">
      <c r="A159" t="str">
        <f>CONCATENATE(C159,D159,E159,F159,G159,H159,I159,J159,K159,L159,M159,N159,O159,P159)</f>
        <v>|種別||サブタイプ||||</v>
      </c>
      <c r="B159" t="s">
        <v>165</v>
      </c>
      <c r="C159" t="s">
        <v>24</v>
      </c>
      <c r="D159" s="1" t="s">
        <v>9</v>
      </c>
      <c r="E159" t="s">
        <v>24</v>
      </c>
      <c r="F159" t="str">
        <f t="shared" si="144"/>
        <v/>
      </c>
      <c r="G159" t="s">
        <v>24</v>
      </c>
      <c r="H159" s="1" t="s">
        <v>11</v>
      </c>
      <c r="I159" t="s">
        <v>24</v>
      </c>
      <c r="J159" t="str">
        <f t="shared" si="145"/>
        <v/>
      </c>
      <c r="K159" t="s">
        <v>24</v>
      </c>
      <c r="L159" t="str">
        <f t="shared" ref="L159" si="147">IF(U158=0,"",U158)</f>
        <v/>
      </c>
      <c r="M159" t="s">
        <v>24</v>
      </c>
      <c r="N159" t="str">
        <f t="shared" si="146"/>
        <v/>
      </c>
      <c r="O159" t="s">
        <v>24</v>
      </c>
      <c r="Q159" s="6" t="s">
        <v>39</v>
      </c>
      <c r="R159" s="12" t="str">
        <f>INDEX(AY:AY,W155+1)</f>
        <v/>
      </c>
      <c r="S159" s="16"/>
      <c r="T159" s="16"/>
      <c r="U159" s="16"/>
      <c r="V159" s="17"/>
      <c r="W159" s="10"/>
      <c r="X159" s="36"/>
      <c r="Y159" s="36"/>
      <c r="Z159" s="36"/>
      <c r="AA159" s="25"/>
      <c r="BA159" s="31" t="s">
        <v>165</v>
      </c>
      <c r="BB159">
        <v>158</v>
      </c>
      <c r="BC159" t="s">
        <v>722</v>
      </c>
      <c r="BE159" t="s">
        <v>532</v>
      </c>
    </row>
    <row r="160" spans="1:57" x14ac:dyDescent="0.15">
      <c r="A160" t="str">
        <f>CONCATENATE(C160,D160,E160,F160,G160,H160,I160,J160,K160,L160,M160,N160,O160,P160)</f>
        <v>|テキスト|&gt;|&gt;|&gt;|&gt;||</v>
      </c>
      <c r="B160" t="s">
        <v>165</v>
      </c>
      <c r="C160" t="s">
        <v>24</v>
      </c>
      <c r="D160" s="1" t="s">
        <v>12</v>
      </c>
      <c r="E160" t="s">
        <v>24</v>
      </c>
      <c r="F160" s="1" t="s">
        <v>4</v>
      </c>
      <c r="G160" t="s">
        <v>24</v>
      </c>
      <c r="H160" s="1" t="s">
        <v>4</v>
      </c>
      <c r="I160" t="s">
        <v>24</v>
      </c>
      <c r="J160" s="1" t="s">
        <v>4</v>
      </c>
      <c r="K160" t="s">
        <v>24</v>
      </c>
      <c r="L160" s="1" t="s">
        <v>4</v>
      </c>
      <c r="M160" t="s">
        <v>24</v>
      </c>
      <c r="N160" t="str">
        <f t="shared" ref="N160" si="148">IF(R159=0,"",R159)</f>
        <v/>
      </c>
      <c r="O160" t="s">
        <v>24</v>
      </c>
      <c r="Q160" s="4" t="s">
        <v>40</v>
      </c>
      <c r="R160" s="12" t="str">
        <f>INDEX(AZ:AZ,W155+1)</f>
        <v/>
      </c>
      <c r="S160" s="16" t="s">
        <v>51</v>
      </c>
      <c r="T160" s="12" t="str">
        <f>IF(X160="","",X160&amp;IF(Y160="",""," "&amp;Y160)&amp;IF(Z160="",""," "&amp;Z160)&amp;IF(AA160="",""," "&amp;AA160))</f>
        <v/>
      </c>
      <c r="U160" s="16"/>
      <c r="V160" s="17"/>
      <c r="W160" s="10" t="s">
        <v>342</v>
      </c>
      <c r="X160" s="6" t="str">
        <f>IF(ISERROR(IF(LEN(X159)&gt;1,X159,VLOOKUP(X158,$AC:$AD,2,FALSE))),"",IF(LEN(X159)&gt;1,X159,VLOOKUP(X158,$AC:$AD,2,FALSE)))</f>
        <v/>
      </c>
      <c r="Y160" s="6" t="str">
        <f>IF(ISERROR(IF(LEN(Y159)&gt;1,Y159,VLOOKUP(Y158,$AC:$AD,2,FALSE))),"",IF(LEN(Y159)&gt;1,Y159,VLOOKUP(Y158,$AC:$AD,2,FALSE)))</f>
        <v/>
      </c>
      <c r="Z160" s="6" t="str">
        <f>IF(ISERROR(IF(LEN(Z159)&gt;1,Z159,VLOOKUP(Z158,$AC:$AD,2,FALSE))),"",IF(LEN(Z159)&gt;1,Z159,VLOOKUP(Z158,$AC:$AD,2,FALSE)))</f>
        <v/>
      </c>
      <c r="AA160" s="6" t="str">
        <f>IF(ISERROR(IF(LEN(AA159)&gt;1,AA159,VLOOKUP(AA158,$AC:$AD,2,FALSE))),"",IF(LEN(AA159)&gt;1,AA159,VLOOKUP(AA158,$AC:$AD,2,FALSE)))</f>
        <v xml:space="preserve"> </v>
      </c>
      <c r="BA160" s="31" t="s">
        <v>165</v>
      </c>
      <c r="BB160">
        <v>159</v>
      </c>
      <c r="BC160" t="s">
        <v>723</v>
      </c>
      <c r="BE160" t="s">
        <v>533</v>
      </c>
    </row>
    <row r="161" spans="1:57" x14ac:dyDescent="0.15">
      <c r="A161" t="str">
        <f>CONCATENATE(C161,D161,E161,F161,G161,H161,I161,J161,K161,L161,M161,N161,O161,P161)</f>
        <v>|英テキスト|&gt;|&gt;|&gt;|&gt;||</v>
      </c>
      <c r="B161" t="s">
        <v>165</v>
      </c>
      <c r="C161" t="s">
        <v>24</v>
      </c>
      <c r="D161" s="1" t="s">
        <v>26</v>
      </c>
      <c r="E161" t="s">
        <v>24</v>
      </c>
      <c r="F161" s="1" t="s">
        <v>4</v>
      </c>
      <c r="G161" t="s">
        <v>24</v>
      </c>
      <c r="H161" s="1" t="s">
        <v>4</v>
      </c>
      <c r="I161" t="s">
        <v>24</v>
      </c>
      <c r="J161" s="1" t="s">
        <v>4</v>
      </c>
      <c r="K161" t="s">
        <v>24</v>
      </c>
      <c r="L161" s="1" t="s">
        <v>4</v>
      </c>
      <c r="M161" t="s">
        <v>24</v>
      </c>
      <c r="N161" t="str">
        <f t="shared" ref="N161" si="149">IF(T160="","",T160&amp;"&amp;br;")&amp;IF(R160=0,"",R160)</f>
        <v/>
      </c>
      <c r="O161" t="s">
        <v>24</v>
      </c>
      <c r="Q161" s="6" t="s">
        <v>41</v>
      </c>
      <c r="R161" s="12">
        <f>IF(INDEX(AS:AS,W155+1)="",0,INDEX(AS:AS,W155+1)&amp;"/"&amp;INDEX(AT:AT,W155+1))</f>
        <v>0</v>
      </c>
      <c r="S161" s="16"/>
      <c r="T161" s="16"/>
      <c r="U161" s="16"/>
      <c r="V161" s="17"/>
      <c r="W161" s="10"/>
      <c r="X161" s="6"/>
      <c r="Y161" s="5"/>
      <c r="Z161" s="5"/>
      <c r="AA161" s="30"/>
      <c r="BA161" s="31" t="s">
        <v>165</v>
      </c>
      <c r="BB161">
        <v>160</v>
      </c>
      <c r="BC161" t="s">
        <v>724</v>
      </c>
      <c r="BE161" t="s">
        <v>534</v>
      </c>
    </row>
    <row r="162" spans="1:57" x14ac:dyDescent="0.15">
      <c r="A162" t="str">
        <f>CONCATENATE(C162,D162,E162,F162,G162,H162,I162,J162,K162,L162,M162,N162,O162,P162)</f>
        <v>|PT|&gt;||シールド数|&gt;||</v>
      </c>
      <c r="B162" t="s">
        <v>165</v>
      </c>
      <c r="C162" t="s">
        <v>24</v>
      </c>
      <c r="D162" t="s">
        <v>13</v>
      </c>
      <c r="E162" t="s">
        <v>24</v>
      </c>
      <c r="F162" t="s">
        <v>4</v>
      </c>
      <c r="G162" t="s">
        <v>24</v>
      </c>
      <c r="H162" t="str">
        <f t="shared" ref="H162" si="150">IF(R161=0,"",R161)</f>
        <v/>
      </c>
      <c r="I162" t="s">
        <v>24</v>
      </c>
      <c r="J162" t="s">
        <v>14</v>
      </c>
      <c r="K162" t="s">
        <v>24</v>
      </c>
      <c r="L162" t="s">
        <v>4</v>
      </c>
      <c r="M162" t="s">
        <v>24</v>
      </c>
      <c r="N162" t="str">
        <f t="shared" ref="N162" si="151">IF(R162=0,"",R162)</f>
        <v/>
      </c>
      <c r="O162" t="s">
        <v>24</v>
      </c>
      <c r="Q162" s="7" t="s">
        <v>43</v>
      </c>
      <c r="R162" s="12">
        <f>INDEX(AR:AR,W155+1)</f>
        <v>0</v>
      </c>
      <c r="S162" s="19"/>
      <c r="T162" s="19"/>
      <c r="U162" s="19"/>
      <c r="V162" s="20"/>
      <c r="W162" s="11"/>
      <c r="X162" s="37"/>
      <c r="Y162" s="35"/>
      <c r="Z162" s="35"/>
      <c r="AA162" s="42"/>
      <c r="BA162" s="31" t="s">
        <v>165</v>
      </c>
      <c r="BB162">
        <v>161</v>
      </c>
      <c r="BC162" t="s">
        <v>725</v>
      </c>
      <c r="BE162" t="s">
        <v>535</v>
      </c>
    </row>
    <row r="163" spans="1:57" x14ac:dyDescent="0.15">
      <c r="A163" t="str">
        <f>CONCATENATE(C163,D163,E163,F163,G163,H163,I163,J163,K163,L163,M163,N163,O163,P163)</f>
        <v>&amp;br;&amp;br;</v>
      </c>
      <c r="B163" t="s">
        <v>165</v>
      </c>
      <c r="C163" t="s">
        <v>158</v>
      </c>
      <c r="R163"/>
      <c r="S163"/>
      <c r="T163"/>
      <c r="U163"/>
      <c r="V163"/>
      <c r="BA163" s="31" t="s">
        <v>165</v>
      </c>
      <c r="BB163">
        <v>162</v>
      </c>
      <c r="BC163" t="s">
        <v>726</v>
      </c>
      <c r="BE163" t="s">
        <v>536</v>
      </c>
    </row>
    <row r="164" spans="1:57" x14ac:dyDescent="0.15">
      <c r="A164" t="str">
        <f t="shared" ref="A164:A165" si="152">CONCATENATE(C164,D164,E164,F164,G164,H164,I164,J164,K164,L164,M164,N164,O164,P164)</f>
        <v>*情報</v>
      </c>
      <c r="B164" t="s">
        <v>165</v>
      </c>
      <c r="C164" t="s">
        <v>865</v>
      </c>
      <c r="R164"/>
      <c r="S164"/>
      <c r="T164"/>
      <c r="U164"/>
      <c r="V164"/>
      <c r="BA164" s="31" t="s">
        <v>165</v>
      </c>
      <c r="BB164">
        <v>163</v>
      </c>
      <c r="BC164" t="s">
        <v>727</v>
      </c>
      <c r="BE164" t="s">
        <v>25</v>
      </c>
    </row>
    <row r="165" spans="1:57" x14ac:dyDescent="0.15">
      <c r="A165" t="str">
        <f t="shared" si="152"/>
        <v>&amp;br;&amp;br;</v>
      </c>
      <c r="B165" t="s">
        <v>165</v>
      </c>
      <c r="C165" t="s">
        <v>158</v>
      </c>
      <c r="R165"/>
      <c r="S165"/>
      <c r="T165"/>
      <c r="U165"/>
      <c r="V165"/>
      <c r="BA165" s="31" t="s">
        <v>165</v>
      </c>
      <c r="BB165">
        <v>164</v>
      </c>
      <c r="BC165" t="s">
        <v>728</v>
      </c>
      <c r="BE165" t="s">
        <v>537</v>
      </c>
    </row>
    <row r="166" spans="1:57" x14ac:dyDescent="0.15">
      <c r="A166" t="str">
        <f>CONCATENATE(C166,D166,E166,F166,G166,H166,I166,J166,K166,L166,M166,N166,O166,P166)</f>
        <v>#back(text=戻る,left)</v>
      </c>
      <c r="B166" t="s">
        <v>165</v>
      </c>
      <c r="C166" t="s">
        <v>159</v>
      </c>
      <c r="R166"/>
      <c r="S166"/>
      <c r="T166"/>
      <c r="U166"/>
      <c r="V166"/>
      <c r="BA166" s="31" t="s">
        <v>165</v>
      </c>
      <c r="BB166">
        <v>165</v>
      </c>
      <c r="BC166" t="s">
        <v>729</v>
      </c>
      <c r="BE166" t="s">
        <v>538</v>
      </c>
    </row>
    <row r="167" spans="1:57" x14ac:dyDescent="0.15">
      <c r="A167" t="str">
        <f>CONCATENATE(C167,D167,E167,F167,G167,H167,I167,J167,K167,L167,M167,N167,O167,P167)</f>
        <v>&amp;br;</v>
      </c>
      <c r="B167" t="s">
        <v>165</v>
      </c>
      <c r="C167" t="s">
        <v>1</v>
      </c>
      <c r="R167"/>
      <c r="S167"/>
      <c r="T167"/>
      <c r="U167"/>
      <c r="V167"/>
      <c r="BA167" s="31" t="s">
        <v>165</v>
      </c>
      <c r="BB167">
        <v>166</v>
      </c>
      <c r="BC167" t="s">
        <v>730</v>
      </c>
      <c r="BE167" t="s">
        <v>539</v>
      </c>
    </row>
    <row r="168" spans="1:57" x14ac:dyDescent="0.15">
      <c r="A168" t="str">
        <f>CONCATENATE(C168,D168,E168,F168,G168,H168,I168,J168,K168,L168,M168,N168,O168,P168)</f>
        <v>#comment(above,nsize=[15],size=[30],num=[10])</v>
      </c>
      <c r="B168" t="s">
        <v>165</v>
      </c>
      <c r="C168" t="s">
        <v>160</v>
      </c>
      <c r="R168"/>
      <c r="S168"/>
      <c r="T168"/>
      <c r="U168"/>
      <c r="V168"/>
      <c r="BA168" s="31" t="s">
        <v>165</v>
      </c>
      <c r="BB168">
        <v>167</v>
      </c>
      <c r="BC168" t="s">
        <v>731</v>
      </c>
      <c r="BE168" t="s">
        <v>540</v>
      </c>
    </row>
    <row r="169" spans="1:57" x14ac:dyDescent="0.15">
      <c r="A169" t="str">
        <f>CONCATENATE(C169,D169,E169,F169,G169,H169,I169,J169,K169,L169,M169,N169,O169,P169)</f>
        <v>&amp;br;&amp;br;</v>
      </c>
      <c r="B169" t="s">
        <v>165</v>
      </c>
      <c r="C169" t="s">
        <v>158</v>
      </c>
      <c r="R169"/>
      <c r="S169"/>
      <c r="T169"/>
      <c r="U169"/>
      <c r="V169"/>
      <c r="BA169" s="31" t="s">
        <v>165</v>
      </c>
      <c r="BB169">
        <v>168</v>
      </c>
      <c r="BC169" t="s">
        <v>732</v>
      </c>
      <c r="BE169" t="s">
        <v>541</v>
      </c>
    </row>
    <row r="170" spans="1:57" x14ac:dyDescent="0.15">
      <c r="A170" t="str">
        <f>CONCATENATE(C170,D170,E170,F170,G170,H170,I170,J170,K170,L170,M170,N170,O170,P170)</f>
        <v/>
      </c>
      <c r="B170" t="s">
        <v>165</v>
      </c>
      <c r="Q170" s="3"/>
      <c r="R170" s="14"/>
      <c r="S170" s="14"/>
      <c r="T170" s="14"/>
      <c r="U170" s="14"/>
      <c r="V170" s="15"/>
      <c r="W170" s="36">
        <v>12</v>
      </c>
      <c r="X170" s="3"/>
      <c r="Y170" s="34"/>
      <c r="Z170" s="34"/>
      <c r="AA170" s="41"/>
      <c r="BA170" s="31" t="s">
        <v>165</v>
      </c>
      <c r="BB170">
        <v>169</v>
      </c>
      <c r="BC170" t="s">
        <v>733</v>
      </c>
      <c r="BE170" t="s">
        <v>542</v>
      </c>
    </row>
    <row r="171" spans="1:57" x14ac:dyDescent="0.15">
      <c r="A171" t="str">
        <f>CONCATENATE(C171,D171,E171,F171,G171,H171,I171,J171,K171,L171,M171,N171,O171,P171)</f>
        <v>*0/0</v>
      </c>
      <c r="B171" t="s">
        <v>165</v>
      </c>
      <c r="C171" t="str">
        <f t="shared" ref="C171" si="153">"*"&amp;R171&amp;"/"&amp;T171</f>
        <v>*0/0</v>
      </c>
      <c r="Q171" s="6" t="s">
        <v>34</v>
      </c>
      <c r="R171" s="12">
        <f>INDEX(AI:AI,W170+1)</f>
        <v>0</v>
      </c>
      <c r="S171" s="16" t="s">
        <v>35</v>
      </c>
      <c r="T171" s="12">
        <f>INDEX(AJ:AJ,W170+1)</f>
        <v>0</v>
      </c>
      <c r="U171" s="16"/>
      <c r="V171" s="17"/>
      <c r="W171" s="9"/>
      <c r="X171" s="6"/>
      <c r="Y171" s="5"/>
      <c r="Z171" s="5"/>
      <c r="AA171" s="30"/>
      <c r="BA171" s="31" t="s">
        <v>165</v>
      </c>
      <c r="BB171">
        <v>170</v>
      </c>
      <c r="BC171" t="s">
        <v>734</v>
      </c>
      <c r="BE171" t="s">
        <v>543</v>
      </c>
    </row>
    <row r="172" spans="1:57" x14ac:dyDescent="0.15">
      <c r="A172" t="str">
        <f>CONCATENATE(C172,D172,E172,F172,G172,H172,I172,J172,K172,L172,M172,N172,O172,P172)</f>
        <v>|LEFT:80|LEFT:100|LEFT:100|LEFT:100|LEFT:100|LEFT:100|c</v>
      </c>
      <c r="B172" t="s">
        <v>165</v>
      </c>
      <c r="C172" t="s">
        <v>24</v>
      </c>
      <c r="D172" s="2" t="str">
        <f t="shared" ref="D172" si="154">$Q$1</f>
        <v>LEFT:80</v>
      </c>
      <c r="E172" s="2" t="s">
        <v>24</v>
      </c>
      <c r="F172" s="2" t="str">
        <f t="shared" ref="F172" si="155">$R$1</f>
        <v>LEFT:100</v>
      </c>
      <c r="G172" s="2" t="s">
        <v>24</v>
      </c>
      <c r="H172" s="2" t="str">
        <f t="shared" ref="H172" si="156">$R$1</f>
        <v>LEFT:100</v>
      </c>
      <c r="I172" s="2" t="s">
        <v>24</v>
      </c>
      <c r="J172" s="2" t="str">
        <f t="shared" ref="J172" si="157">$R$1</f>
        <v>LEFT:100</v>
      </c>
      <c r="K172" s="2" t="s">
        <v>24</v>
      </c>
      <c r="L172" s="2" t="str">
        <f t="shared" ref="L172" si="158">$R$1</f>
        <v>LEFT:100</v>
      </c>
      <c r="M172" s="2" t="s">
        <v>24</v>
      </c>
      <c r="N172" s="2" t="str">
        <f t="shared" ref="N172" si="159">$R$1</f>
        <v>LEFT:100</v>
      </c>
      <c r="O172" t="s">
        <v>24</v>
      </c>
      <c r="P172" t="s">
        <v>138</v>
      </c>
      <c r="Q172" s="4" t="s">
        <v>44</v>
      </c>
      <c r="R172" s="12">
        <f>INDEX(AF:AF,W170+1)</f>
        <v>0</v>
      </c>
      <c r="S172" s="18" t="s">
        <v>46</v>
      </c>
      <c r="T172" s="12">
        <f>INDEX(AG:AG,W170+1)</f>
        <v>0</v>
      </c>
      <c r="U172" s="18" t="s">
        <v>36</v>
      </c>
      <c r="V172" s="12">
        <f>INDEX(AH:AH,W170+1)</f>
        <v>0</v>
      </c>
      <c r="W172" s="10"/>
      <c r="X172" s="12">
        <f>INDEX(AO:AO,W170+1)</f>
        <v>0</v>
      </c>
      <c r="Y172" s="5"/>
      <c r="Z172" s="5"/>
      <c r="AA172" s="30"/>
      <c r="BA172" s="31" t="s">
        <v>165</v>
      </c>
      <c r="BB172">
        <v>171</v>
      </c>
      <c r="BC172" t="s">
        <v>735</v>
      </c>
      <c r="BE172" t="s">
        <v>544</v>
      </c>
    </row>
    <row r="173" spans="1:57" x14ac:dyDescent="0.15">
      <c r="A173" t="str">
        <f>CONCATENATE(C173,D173,E173,F173,G173,H173,I173,J173,K173,L173,M173,N173,O173,P173)</f>
        <v>|色||レアリティ||マナコスト||</v>
      </c>
      <c r="B173" t="s">
        <v>165</v>
      </c>
      <c r="C173" t="s">
        <v>24</v>
      </c>
      <c r="D173" s="1" t="s">
        <v>5</v>
      </c>
      <c r="E173" t="s">
        <v>24</v>
      </c>
      <c r="F173" t="str">
        <f t="shared" ref="F173:F174" si="160">IF(R172=0,"",R172)</f>
        <v/>
      </c>
      <c r="G173" t="s">
        <v>24</v>
      </c>
      <c r="H173" s="1" t="s">
        <v>6</v>
      </c>
      <c r="I173" t="s">
        <v>24</v>
      </c>
      <c r="J173" t="str">
        <f t="shared" ref="J173:J174" si="161">IF(T172=0,"",T172)</f>
        <v/>
      </c>
      <c r="K173" t="s">
        <v>24</v>
      </c>
      <c r="L173" s="1" t="s">
        <v>8</v>
      </c>
      <c r="M173" t="s">
        <v>24</v>
      </c>
      <c r="N173" t="str">
        <f t="shared" ref="N173:N174" si="162">IF(V172=0,"",V172)</f>
        <v/>
      </c>
      <c r="O173" t="s">
        <v>24</v>
      </c>
      <c r="Q173" s="6" t="s">
        <v>37</v>
      </c>
      <c r="R173" s="12">
        <f>INDEX(AK:AK,W170+1)</f>
        <v>0</v>
      </c>
      <c r="S173" s="18" t="s">
        <v>38</v>
      </c>
      <c r="T173" s="12">
        <f>INDEX(AL:AL,W170+1)</f>
        <v>0</v>
      </c>
      <c r="U173" s="12">
        <f>INDEX(AM:AM,W170+1)</f>
        <v>0</v>
      </c>
      <c r="V173" s="12">
        <f>INDEX(AN:AN,W170+1)</f>
        <v>0</v>
      </c>
      <c r="W173" s="10"/>
      <c r="X173" s="12" t="str">
        <f>INDEX(AU:AU,W170+1)</f>
        <v/>
      </c>
      <c r="Y173" s="12" t="str">
        <f>INDEX(AV:AV,W170+1)</f>
        <v/>
      </c>
      <c r="Z173" s="12" t="str">
        <f>INDEX(AW:AW,W170+1)</f>
        <v/>
      </c>
      <c r="AA173" s="12">
        <f>INDEX(AX:AX,W170+1)</f>
        <v>0</v>
      </c>
      <c r="BA173" s="31" t="s">
        <v>165</v>
      </c>
      <c r="BB173">
        <v>172</v>
      </c>
      <c r="BC173" t="s">
        <v>736</v>
      </c>
      <c r="BE173" t="s">
        <v>545</v>
      </c>
    </row>
    <row r="174" spans="1:57" x14ac:dyDescent="0.15">
      <c r="A174" t="str">
        <f>CONCATENATE(C174,D174,E174,F174,G174,H174,I174,J174,K174,L174,M174,N174,O174,P174)</f>
        <v>|種別||サブタイプ||||</v>
      </c>
      <c r="B174" t="s">
        <v>165</v>
      </c>
      <c r="C174" t="s">
        <v>24</v>
      </c>
      <c r="D174" s="1" t="s">
        <v>9</v>
      </c>
      <c r="E174" t="s">
        <v>24</v>
      </c>
      <c r="F174" t="str">
        <f t="shared" si="160"/>
        <v/>
      </c>
      <c r="G174" t="s">
        <v>24</v>
      </c>
      <c r="H174" s="1" t="s">
        <v>11</v>
      </c>
      <c r="I174" t="s">
        <v>24</v>
      </c>
      <c r="J174" t="str">
        <f t="shared" si="161"/>
        <v/>
      </c>
      <c r="K174" t="s">
        <v>24</v>
      </c>
      <c r="L174" t="str">
        <f t="shared" ref="L174" si="163">IF(U173=0,"",U173)</f>
        <v/>
      </c>
      <c r="M174" t="s">
        <v>24</v>
      </c>
      <c r="N174" t="str">
        <f t="shared" si="162"/>
        <v/>
      </c>
      <c r="O174" t="s">
        <v>24</v>
      </c>
      <c r="Q174" s="6" t="s">
        <v>39</v>
      </c>
      <c r="R174" s="12" t="str">
        <f>INDEX(AY:AY,W170+1)</f>
        <v/>
      </c>
      <c r="S174" s="16"/>
      <c r="T174" s="16"/>
      <c r="U174" s="16"/>
      <c r="V174" s="17"/>
      <c r="W174" s="10"/>
      <c r="X174" s="36"/>
      <c r="Y174" s="36"/>
      <c r="Z174" s="36"/>
      <c r="AA174" s="25"/>
      <c r="BA174" s="31" t="s">
        <v>165</v>
      </c>
      <c r="BB174">
        <v>173</v>
      </c>
      <c r="BC174" t="s">
        <v>737</v>
      </c>
      <c r="BE174" t="s">
        <v>546</v>
      </c>
    </row>
    <row r="175" spans="1:57" x14ac:dyDescent="0.15">
      <c r="A175" t="str">
        <f>CONCATENATE(C175,D175,E175,F175,G175,H175,I175,J175,K175,L175,M175,N175,O175,P175)</f>
        <v>|テキスト|&gt;|&gt;|&gt;|&gt;||</v>
      </c>
      <c r="B175" t="s">
        <v>165</v>
      </c>
      <c r="C175" t="s">
        <v>24</v>
      </c>
      <c r="D175" s="1" t="s">
        <v>12</v>
      </c>
      <c r="E175" t="s">
        <v>24</v>
      </c>
      <c r="F175" s="1" t="s">
        <v>4</v>
      </c>
      <c r="G175" t="s">
        <v>24</v>
      </c>
      <c r="H175" s="1" t="s">
        <v>4</v>
      </c>
      <c r="I175" t="s">
        <v>24</v>
      </c>
      <c r="J175" s="1" t="s">
        <v>4</v>
      </c>
      <c r="K175" t="s">
        <v>24</v>
      </c>
      <c r="L175" s="1" t="s">
        <v>4</v>
      </c>
      <c r="M175" t="s">
        <v>24</v>
      </c>
      <c r="N175" t="str">
        <f t="shared" ref="N175" si="164">IF(R174=0,"",R174)</f>
        <v/>
      </c>
      <c r="O175" t="s">
        <v>24</v>
      </c>
      <c r="Q175" s="4" t="s">
        <v>40</v>
      </c>
      <c r="R175" s="12" t="str">
        <f>INDEX(AZ:AZ,W170+1)</f>
        <v/>
      </c>
      <c r="S175" s="16" t="s">
        <v>51</v>
      </c>
      <c r="T175" s="12" t="str">
        <f>IF(X175="","",X175&amp;IF(Y175="",""," "&amp;Y175)&amp;IF(Z175="",""," "&amp;Z175)&amp;IF(AA175="",""," "&amp;AA175))</f>
        <v/>
      </c>
      <c r="U175" s="16"/>
      <c r="V175" s="17"/>
      <c r="W175" s="10" t="s">
        <v>342</v>
      </c>
      <c r="X175" s="6" t="str">
        <f>IF(ISERROR(IF(LEN(X174)&gt;1,X174,VLOOKUP(X173,$AC:$AD,2,FALSE))),"",IF(LEN(X174)&gt;1,X174,VLOOKUP(X173,$AC:$AD,2,FALSE)))</f>
        <v/>
      </c>
      <c r="Y175" s="6" t="str">
        <f>IF(ISERROR(IF(LEN(Y174)&gt;1,Y174,VLOOKUP(Y173,$AC:$AD,2,FALSE))),"",IF(LEN(Y174)&gt;1,Y174,VLOOKUP(Y173,$AC:$AD,2,FALSE)))</f>
        <v/>
      </c>
      <c r="Z175" s="6" t="str">
        <f>IF(ISERROR(IF(LEN(Z174)&gt;1,Z174,VLOOKUP(Z173,$AC:$AD,2,FALSE))),"",IF(LEN(Z174)&gt;1,Z174,VLOOKUP(Z173,$AC:$AD,2,FALSE)))</f>
        <v/>
      </c>
      <c r="AA175" s="6" t="str">
        <f>IF(ISERROR(IF(LEN(AA174)&gt;1,AA174,VLOOKUP(AA173,$AC:$AD,2,FALSE))),"",IF(LEN(AA174)&gt;1,AA174,VLOOKUP(AA173,$AC:$AD,2,FALSE)))</f>
        <v xml:space="preserve"> </v>
      </c>
      <c r="BA175" s="31" t="s">
        <v>165</v>
      </c>
      <c r="BB175">
        <v>174</v>
      </c>
      <c r="BC175" t="s">
        <v>738</v>
      </c>
      <c r="BE175" t="s">
        <v>547</v>
      </c>
    </row>
    <row r="176" spans="1:57" x14ac:dyDescent="0.15">
      <c r="A176" t="str">
        <f>CONCATENATE(C176,D176,E176,F176,G176,H176,I176,J176,K176,L176,M176,N176,O176,P176)</f>
        <v>|英テキスト|&gt;|&gt;|&gt;|&gt;||</v>
      </c>
      <c r="B176" t="s">
        <v>165</v>
      </c>
      <c r="C176" t="s">
        <v>24</v>
      </c>
      <c r="D176" s="1" t="s">
        <v>26</v>
      </c>
      <c r="E176" t="s">
        <v>24</v>
      </c>
      <c r="F176" s="1" t="s">
        <v>4</v>
      </c>
      <c r="G176" t="s">
        <v>24</v>
      </c>
      <c r="H176" s="1" t="s">
        <v>4</v>
      </c>
      <c r="I176" t="s">
        <v>24</v>
      </c>
      <c r="J176" s="1" t="s">
        <v>4</v>
      </c>
      <c r="K176" t="s">
        <v>24</v>
      </c>
      <c r="L176" s="1" t="s">
        <v>4</v>
      </c>
      <c r="M176" t="s">
        <v>24</v>
      </c>
      <c r="N176" t="str">
        <f t="shared" ref="N176" si="165">IF(T175="","",T175&amp;"&amp;br;")&amp;IF(R175=0,"",R175)</f>
        <v/>
      </c>
      <c r="O176" t="s">
        <v>24</v>
      </c>
      <c r="Q176" s="6" t="s">
        <v>41</v>
      </c>
      <c r="R176" s="12">
        <f>IF(INDEX(AS:AS,W170+1)="",0,INDEX(AS:AS,W170+1)&amp;"/"&amp;INDEX(AT:AT,W170+1))</f>
        <v>0</v>
      </c>
      <c r="S176" s="16"/>
      <c r="T176" s="16"/>
      <c r="U176" s="16"/>
      <c r="V176" s="17"/>
      <c r="W176" s="10"/>
      <c r="X176" s="6"/>
      <c r="Y176" s="5"/>
      <c r="Z176" s="5"/>
      <c r="AA176" s="30"/>
      <c r="BA176" s="31" t="s">
        <v>165</v>
      </c>
      <c r="BB176">
        <v>175</v>
      </c>
      <c r="BC176" t="s">
        <v>739</v>
      </c>
      <c r="BE176" t="s">
        <v>548</v>
      </c>
    </row>
    <row r="177" spans="1:57" x14ac:dyDescent="0.15">
      <c r="A177" t="str">
        <f>CONCATENATE(C177,D177,E177,F177,G177,H177,I177,J177,K177,L177,M177,N177,O177,P177)</f>
        <v>|PT|&gt;||シールド数|&gt;||</v>
      </c>
      <c r="B177" t="s">
        <v>165</v>
      </c>
      <c r="C177" t="s">
        <v>24</v>
      </c>
      <c r="D177" t="s">
        <v>13</v>
      </c>
      <c r="E177" t="s">
        <v>24</v>
      </c>
      <c r="F177" t="s">
        <v>4</v>
      </c>
      <c r="G177" t="s">
        <v>24</v>
      </c>
      <c r="H177" t="str">
        <f t="shared" ref="H177" si="166">IF(R176=0,"",R176)</f>
        <v/>
      </c>
      <c r="I177" t="s">
        <v>24</v>
      </c>
      <c r="J177" t="s">
        <v>14</v>
      </c>
      <c r="K177" t="s">
        <v>24</v>
      </c>
      <c r="L177" t="s">
        <v>4</v>
      </c>
      <c r="M177" t="s">
        <v>24</v>
      </c>
      <c r="N177" t="str">
        <f t="shared" ref="N177" si="167">IF(R177=0,"",R177)</f>
        <v/>
      </c>
      <c r="O177" t="s">
        <v>24</v>
      </c>
      <c r="Q177" s="7" t="s">
        <v>43</v>
      </c>
      <c r="R177" s="12">
        <f>INDEX(AR:AR,W170+1)</f>
        <v>0</v>
      </c>
      <c r="S177" s="19"/>
      <c r="T177" s="19"/>
      <c r="U177" s="19"/>
      <c r="V177" s="20"/>
      <c r="W177" s="11"/>
      <c r="X177" s="37"/>
      <c r="Y177" s="35"/>
      <c r="Z177" s="35"/>
      <c r="AA177" s="42"/>
      <c r="BA177" s="31" t="s">
        <v>165</v>
      </c>
      <c r="BB177">
        <v>176</v>
      </c>
      <c r="BC177" t="s">
        <v>740</v>
      </c>
      <c r="BE177" t="s">
        <v>549</v>
      </c>
    </row>
    <row r="178" spans="1:57" x14ac:dyDescent="0.15">
      <c r="A178" t="str">
        <f>CONCATENATE(C178,D178,E178,F178,G178,H178,I178,J178,K178,L178,M178,N178,O178,P178)</f>
        <v>&amp;br;&amp;br;</v>
      </c>
      <c r="B178" t="s">
        <v>165</v>
      </c>
      <c r="C178" t="s">
        <v>158</v>
      </c>
      <c r="R178"/>
      <c r="S178"/>
      <c r="T178"/>
      <c r="U178"/>
      <c r="V178"/>
      <c r="BA178" s="31" t="s">
        <v>165</v>
      </c>
      <c r="BB178">
        <v>177</v>
      </c>
      <c r="BC178" t="s">
        <v>741</v>
      </c>
      <c r="BE178" t="s">
        <v>550</v>
      </c>
    </row>
    <row r="179" spans="1:57" x14ac:dyDescent="0.15">
      <c r="A179" t="str">
        <f t="shared" ref="A179:A180" si="168">CONCATENATE(C179,D179,E179,F179,G179,H179,I179,J179,K179,L179,M179,N179,O179,P179)</f>
        <v>*情報</v>
      </c>
      <c r="B179" t="s">
        <v>165</v>
      </c>
      <c r="C179" t="s">
        <v>865</v>
      </c>
      <c r="R179"/>
      <c r="S179"/>
      <c r="T179"/>
      <c r="U179"/>
      <c r="V179"/>
      <c r="BA179" s="31" t="s">
        <v>165</v>
      </c>
      <c r="BB179">
        <v>178</v>
      </c>
      <c r="BC179" t="s">
        <v>742</v>
      </c>
      <c r="BE179" t="s">
        <v>551</v>
      </c>
    </row>
    <row r="180" spans="1:57" x14ac:dyDescent="0.15">
      <c r="A180" t="str">
        <f t="shared" si="168"/>
        <v>&amp;br;&amp;br;</v>
      </c>
      <c r="B180" t="s">
        <v>165</v>
      </c>
      <c r="C180" t="s">
        <v>158</v>
      </c>
      <c r="R180"/>
      <c r="S180"/>
      <c r="T180"/>
      <c r="U180"/>
      <c r="V180"/>
      <c r="BA180" s="31" t="s">
        <v>165</v>
      </c>
      <c r="BB180">
        <v>179</v>
      </c>
      <c r="BC180" t="s">
        <v>743</v>
      </c>
      <c r="BE180" t="s">
        <v>552</v>
      </c>
    </row>
    <row r="181" spans="1:57" x14ac:dyDescent="0.15">
      <c r="A181" t="str">
        <f>CONCATENATE(C181,D181,E181,F181,G181,H181,I181,J181,K181,L181,M181,N181,O181,P181)</f>
        <v>#back(text=戻る,left)</v>
      </c>
      <c r="B181" t="s">
        <v>165</v>
      </c>
      <c r="C181" t="s">
        <v>159</v>
      </c>
      <c r="R181"/>
      <c r="S181"/>
      <c r="T181"/>
      <c r="U181"/>
      <c r="V181"/>
      <c r="BA181" s="31" t="s">
        <v>165</v>
      </c>
      <c r="BB181">
        <v>180</v>
      </c>
      <c r="BC181" t="s">
        <v>744</v>
      </c>
      <c r="BE181" t="s">
        <v>553</v>
      </c>
    </row>
    <row r="182" spans="1:57" x14ac:dyDescent="0.15">
      <c r="A182" t="str">
        <f>CONCATENATE(C182,D182,E182,F182,G182,H182,I182,J182,K182,L182,M182,N182,O182,P182)</f>
        <v>&amp;br;</v>
      </c>
      <c r="B182" t="s">
        <v>165</v>
      </c>
      <c r="C182" t="s">
        <v>1</v>
      </c>
      <c r="R182"/>
      <c r="S182"/>
      <c r="T182"/>
      <c r="U182"/>
      <c r="V182"/>
      <c r="BA182" s="31" t="s">
        <v>165</v>
      </c>
      <c r="BB182">
        <v>181</v>
      </c>
      <c r="BC182" t="s">
        <v>745</v>
      </c>
      <c r="BE182" t="s">
        <v>554</v>
      </c>
    </row>
    <row r="183" spans="1:57" x14ac:dyDescent="0.15">
      <c r="A183" t="str">
        <f>CONCATENATE(C183,D183,E183,F183,G183,H183,I183,J183,K183,L183,M183,N183,O183,P183)</f>
        <v>#comment(above,nsize=[15],size=[30],num=[10])</v>
      </c>
      <c r="B183" t="s">
        <v>165</v>
      </c>
      <c r="C183" t="s">
        <v>160</v>
      </c>
      <c r="R183"/>
      <c r="S183"/>
      <c r="T183"/>
      <c r="U183"/>
      <c r="V183"/>
      <c r="BA183" s="31" t="s">
        <v>165</v>
      </c>
      <c r="BB183">
        <v>182</v>
      </c>
      <c r="BC183" t="s">
        <v>746</v>
      </c>
      <c r="BE183" t="s">
        <v>555</v>
      </c>
    </row>
    <row r="184" spans="1:57" x14ac:dyDescent="0.15">
      <c r="A184" t="str">
        <f>CONCATENATE(C184,D184,E184,F184,G184,H184,I184,J184,K184,L184,M184,N184,O184,P184)</f>
        <v>&amp;br;&amp;br;</v>
      </c>
      <c r="B184" t="s">
        <v>165</v>
      </c>
      <c r="C184" t="s">
        <v>158</v>
      </c>
      <c r="R184"/>
      <c r="S184"/>
      <c r="T184"/>
      <c r="U184"/>
      <c r="V184"/>
      <c r="BA184" s="31" t="s">
        <v>165</v>
      </c>
      <c r="BB184">
        <v>183</v>
      </c>
      <c r="BC184" t="s">
        <v>747</v>
      </c>
      <c r="BE184" t="s">
        <v>556</v>
      </c>
    </row>
    <row r="185" spans="1:57" x14ac:dyDescent="0.15">
      <c r="A185" t="str">
        <f>CONCATENATE(C185,D185,E185,F185,G185,H185,I185,J185,K185,L185,M185,N185,O185,P185)</f>
        <v/>
      </c>
      <c r="B185" t="s">
        <v>165</v>
      </c>
      <c r="Q185" s="3"/>
      <c r="R185" s="14"/>
      <c r="S185" s="14"/>
      <c r="T185" s="14"/>
      <c r="U185" s="14"/>
      <c r="V185" s="15"/>
      <c r="W185" s="36">
        <v>13</v>
      </c>
      <c r="X185" s="3"/>
      <c r="Y185" s="34"/>
      <c r="Z185" s="34"/>
      <c r="AA185" s="41"/>
      <c r="BA185" s="31" t="s">
        <v>165</v>
      </c>
      <c r="BB185">
        <v>184</v>
      </c>
      <c r="BC185" t="s">
        <v>748</v>
      </c>
      <c r="BE185" t="s">
        <v>557</v>
      </c>
    </row>
    <row r="186" spans="1:57" x14ac:dyDescent="0.15">
      <c r="A186" t="str">
        <f>CONCATENATE(C186,D186,E186,F186,G186,H186,I186,J186,K186,L186,M186,N186,O186,P186)</f>
        <v>*0/0</v>
      </c>
      <c r="B186" t="s">
        <v>165</v>
      </c>
      <c r="C186" t="str">
        <f t="shared" ref="C186" si="169">"*"&amp;R186&amp;"/"&amp;T186</f>
        <v>*0/0</v>
      </c>
      <c r="Q186" s="6" t="s">
        <v>34</v>
      </c>
      <c r="R186" s="12">
        <f>INDEX(AI:AI,W185+1)</f>
        <v>0</v>
      </c>
      <c r="S186" s="16" t="s">
        <v>35</v>
      </c>
      <c r="T186" s="12">
        <f>INDEX(AJ:AJ,W185+1)</f>
        <v>0</v>
      </c>
      <c r="U186" s="16"/>
      <c r="V186" s="17"/>
      <c r="W186" s="9"/>
      <c r="X186" s="6"/>
      <c r="Y186" s="5"/>
      <c r="Z186" s="5"/>
      <c r="AA186" s="30"/>
      <c r="BA186" s="31" t="s">
        <v>165</v>
      </c>
      <c r="BB186">
        <v>185</v>
      </c>
      <c r="BC186" t="s">
        <v>749</v>
      </c>
      <c r="BE186" t="s">
        <v>558</v>
      </c>
    </row>
    <row r="187" spans="1:57" x14ac:dyDescent="0.15">
      <c r="A187" t="str">
        <f>CONCATENATE(C187,D187,E187,F187,G187,H187,I187,J187,K187,L187,M187,N187,O187,P187)</f>
        <v>|LEFT:80|LEFT:100|LEFT:100|LEFT:100|LEFT:100|LEFT:100|c</v>
      </c>
      <c r="B187" t="s">
        <v>165</v>
      </c>
      <c r="C187" t="s">
        <v>24</v>
      </c>
      <c r="D187" s="2" t="str">
        <f t="shared" ref="D187" si="170">$Q$1</f>
        <v>LEFT:80</v>
      </c>
      <c r="E187" s="2" t="s">
        <v>24</v>
      </c>
      <c r="F187" s="2" t="str">
        <f t="shared" ref="F187" si="171">$R$1</f>
        <v>LEFT:100</v>
      </c>
      <c r="G187" s="2" t="s">
        <v>24</v>
      </c>
      <c r="H187" s="2" t="str">
        <f t="shared" ref="H187" si="172">$R$1</f>
        <v>LEFT:100</v>
      </c>
      <c r="I187" s="2" t="s">
        <v>24</v>
      </c>
      <c r="J187" s="2" t="str">
        <f t="shared" ref="J187" si="173">$R$1</f>
        <v>LEFT:100</v>
      </c>
      <c r="K187" s="2" t="s">
        <v>24</v>
      </c>
      <c r="L187" s="2" t="str">
        <f t="shared" ref="L187" si="174">$R$1</f>
        <v>LEFT:100</v>
      </c>
      <c r="M187" s="2" t="s">
        <v>24</v>
      </c>
      <c r="N187" s="2" t="str">
        <f t="shared" ref="N187" si="175">$R$1</f>
        <v>LEFT:100</v>
      </c>
      <c r="O187" t="s">
        <v>24</v>
      </c>
      <c r="P187" t="s">
        <v>138</v>
      </c>
      <c r="Q187" s="4" t="s">
        <v>44</v>
      </c>
      <c r="R187" s="12">
        <f>INDEX(AF:AF,W185+1)</f>
        <v>0</v>
      </c>
      <c r="S187" s="18" t="s">
        <v>46</v>
      </c>
      <c r="T187" s="12">
        <f>INDEX(AG:AG,W185+1)</f>
        <v>0</v>
      </c>
      <c r="U187" s="18" t="s">
        <v>36</v>
      </c>
      <c r="V187" s="12">
        <f>INDEX(AH:AH,W185+1)</f>
        <v>0</v>
      </c>
      <c r="W187" s="10"/>
      <c r="X187" s="12">
        <f>INDEX(AO:AO,W185+1)</f>
        <v>0</v>
      </c>
      <c r="Y187" s="5"/>
      <c r="Z187" s="5"/>
      <c r="AA187" s="30"/>
      <c r="BA187" s="31" t="s">
        <v>165</v>
      </c>
      <c r="BB187">
        <v>186</v>
      </c>
      <c r="BC187" t="s">
        <v>750</v>
      </c>
      <c r="BE187" t="s">
        <v>559</v>
      </c>
    </row>
    <row r="188" spans="1:57" x14ac:dyDescent="0.15">
      <c r="A188" t="str">
        <f>CONCATENATE(C188,D188,E188,F188,G188,H188,I188,J188,K188,L188,M188,N188,O188,P188)</f>
        <v>|色||レアリティ||マナコスト||</v>
      </c>
      <c r="B188" t="s">
        <v>165</v>
      </c>
      <c r="C188" t="s">
        <v>24</v>
      </c>
      <c r="D188" s="1" t="s">
        <v>5</v>
      </c>
      <c r="E188" t="s">
        <v>24</v>
      </c>
      <c r="F188" t="str">
        <f t="shared" ref="F188:F189" si="176">IF(R187=0,"",R187)</f>
        <v/>
      </c>
      <c r="G188" t="s">
        <v>24</v>
      </c>
      <c r="H188" s="1" t="s">
        <v>6</v>
      </c>
      <c r="I188" t="s">
        <v>24</v>
      </c>
      <c r="J188" t="str">
        <f t="shared" ref="J188:J189" si="177">IF(T187=0,"",T187)</f>
        <v/>
      </c>
      <c r="K188" t="s">
        <v>24</v>
      </c>
      <c r="L188" s="1" t="s">
        <v>8</v>
      </c>
      <c r="M188" t="s">
        <v>24</v>
      </c>
      <c r="N188" t="str">
        <f t="shared" ref="N188:N189" si="178">IF(V187=0,"",V187)</f>
        <v/>
      </c>
      <c r="O188" t="s">
        <v>24</v>
      </c>
      <c r="Q188" s="6" t="s">
        <v>37</v>
      </c>
      <c r="R188" s="12">
        <f>INDEX(AK:AK,W185+1)</f>
        <v>0</v>
      </c>
      <c r="S188" s="18" t="s">
        <v>38</v>
      </c>
      <c r="T188" s="12">
        <f>INDEX(AL:AL,W185+1)</f>
        <v>0</v>
      </c>
      <c r="U188" s="12">
        <f>INDEX(AM:AM,W185+1)</f>
        <v>0</v>
      </c>
      <c r="V188" s="12">
        <f>INDEX(AN:AN,W185+1)</f>
        <v>0</v>
      </c>
      <c r="W188" s="10"/>
      <c r="X188" s="12" t="str">
        <f>INDEX(AU:AU,W185+1)</f>
        <v/>
      </c>
      <c r="Y188" s="12" t="str">
        <f>INDEX(AV:AV,W185+1)</f>
        <v/>
      </c>
      <c r="Z188" s="12" t="str">
        <f>INDEX(AW:AW,W185+1)</f>
        <v/>
      </c>
      <c r="AA188" s="12">
        <f>INDEX(AX:AX,W185+1)</f>
        <v>0</v>
      </c>
      <c r="BA188" s="31" t="s">
        <v>165</v>
      </c>
      <c r="BB188">
        <v>187</v>
      </c>
      <c r="BC188" t="s">
        <v>751</v>
      </c>
      <c r="BE188" t="s">
        <v>560</v>
      </c>
    </row>
    <row r="189" spans="1:57" x14ac:dyDescent="0.15">
      <c r="A189" t="str">
        <f>CONCATENATE(C189,D189,E189,F189,G189,H189,I189,J189,K189,L189,M189,N189,O189,P189)</f>
        <v>|種別||サブタイプ||||</v>
      </c>
      <c r="B189" t="s">
        <v>165</v>
      </c>
      <c r="C189" t="s">
        <v>24</v>
      </c>
      <c r="D189" s="1" t="s">
        <v>9</v>
      </c>
      <c r="E189" t="s">
        <v>24</v>
      </c>
      <c r="F189" t="str">
        <f t="shared" si="176"/>
        <v/>
      </c>
      <c r="G189" t="s">
        <v>24</v>
      </c>
      <c r="H189" s="1" t="s">
        <v>11</v>
      </c>
      <c r="I189" t="s">
        <v>24</v>
      </c>
      <c r="J189" t="str">
        <f t="shared" si="177"/>
        <v/>
      </c>
      <c r="K189" t="s">
        <v>24</v>
      </c>
      <c r="L189" t="str">
        <f t="shared" ref="L189" si="179">IF(U188=0,"",U188)</f>
        <v/>
      </c>
      <c r="M189" t="s">
        <v>24</v>
      </c>
      <c r="N189" t="str">
        <f t="shared" si="178"/>
        <v/>
      </c>
      <c r="O189" t="s">
        <v>24</v>
      </c>
      <c r="Q189" s="6" t="s">
        <v>39</v>
      </c>
      <c r="R189" s="12" t="str">
        <f>INDEX(AY:AY,W185+1)</f>
        <v/>
      </c>
      <c r="S189" s="16"/>
      <c r="T189" s="16"/>
      <c r="U189" s="16"/>
      <c r="V189" s="17"/>
      <c r="W189" s="10"/>
      <c r="X189" s="36"/>
      <c r="Y189" s="36"/>
      <c r="Z189" s="36"/>
      <c r="AA189" s="25"/>
      <c r="BA189" s="31" t="s">
        <v>165</v>
      </c>
      <c r="BB189">
        <v>188</v>
      </c>
      <c r="BC189" t="s">
        <v>752</v>
      </c>
      <c r="BE189" t="s">
        <v>561</v>
      </c>
    </row>
    <row r="190" spans="1:57" x14ac:dyDescent="0.15">
      <c r="A190" t="str">
        <f>CONCATENATE(C190,D190,E190,F190,G190,H190,I190,J190,K190,L190,M190,N190,O190,P190)</f>
        <v>|テキスト|&gt;|&gt;|&gt;|&gt;||</v>
      </c>
      <c r="B190" t="s">
        <v>165</v>
      </c>
      <c r="C190" t="s">
        <v>24</v>
      </c>
      <c r="D190" s="1" t="s">
        <v>12</v>
      </c>
      <c r="E190" t="s">
        <v>24</v>
      </c>
      <c r="F190" s="1" t="s">
        <v>4</v>
      </c>
      <c r="G190" t="s">
        <v>24</v>
      </c>
      <c r="H190" s="1" t="s">
        <v>4</v>
      </c>
      <c r="I190" t="s">
        <v>24</v>
      </c>
      <c r="J190" s="1" t="s">
        <v>4</v>
      </c>
      <c r="K190" t="s">
        <v>24</v>
      </c>
      <c r="L190" s="1" t="s">
        <v>4</v>
      </c>
      <c r="M190" t="s">
        <v>24</v>
      </c>
      <c r="N190" t="str">
        <f t="shared" ref="N190" si="180">IF(R189=0,"",R189)</f>
        <v/>
      </c>
      <c r="O190" t="s">
        <v>24</v>
      </c>
      <c r="Q190" s="4" t="s">
        <v>40</v>
      </c>
      <c r="R190" s="12" t="str">
        <f>INDEX(AZ:AZ,W185+1)</f>
        <v/>
      </c>
      <c r="S190" s="16" t="s">
        <v>51</v>
      </c>
      <c r="T190" s="12" t="str">
        <f>IF(X190="","",X190&amp;IF(Y190="",""," "&amp;Y190)&amp;IF(Z190="",""," "&amp;Z190)&amp;IF(AA190="",""," "&amp;AA190))</f>
        <v/>
      </c>
      <c r="U190" s="16"/>
      <c r="V190" s="17"/>
      <c r="W190" s="10" t="s">
        <v>342</v>
      </c>
      <c r="X190" s="6" t="str">
        <f>IF(ISERROR(IF(LEN(X189)&gt;1,X189,VLOOKUP(X188,$AC:$AD,2,FALSE))),"",IF(LEN(X189)&gt;1,X189,VLOOKUP(X188,$AC:$AD,2,FALSE)))</f>
        <v/>
      </c>
      <c r="Y190" s="6" t="str">
        <f>IF(ISERROR(IF(LEN(Y189)&gt;1,Y189,VLOOKUP(Y188,$AC:$AD,2,FALSE))),"",IF(LEN(Y189)&gt;1,Y189,VLOOKUP(Y188,$AC:$AD,2,FALSE)))</f>
        <v/>
      </c>
      <c r="Z190" s="6" t="str">
        <f>IF(ISERROR(IF(LEN(Z189)&gt;1,Z189,VLOOKUP(Z188,$AC:$AD,2,FALSE))),"",IF(LEN(Z189)&gt;1,Z189,VLOOKUP(Z188,$AC:$AD,2,FALSE)))</f>
        <v/>
      </c>
      <c r="AA190" s="6" t="str">
        <f>IF(ISERROR(IF(LEN(AA189)&gt;1,AA189,VLOOKUP(AA188,$AC:$AD,2,FALSE))),"",IF(LEN(AA189)&gt;1,AA189,VLOOKUP(AA188,$AC:$AD,2,FALSE)))</f>
        <v xml:space="preserve"> </v>
      </c>
      <c r="BA190" s="31" t="s">
        <v>165</v>
      </c>
      <c r="BB190">
        <v>189</v>
      </c>
      <c r="BC190" t="s">
        <v>753</v>
      </c>
      <c r="BE190" t="s">
        <v>562</v>
      </c>
    </row>
    <row r="191" spans="1:57" x14ac:dyDescent="0.15">
      <c r="A191" t="str">
        <f>CONCATENATE(C191,D191,E191,F191,G191,H191,I191,J191,K191,L191,M191,N191,O191,P191)</f>
        <v>|英テキスト|&gt;|&gt;|&gt;|&gt;||</v>
      </c>
      <c r="B191" t="s">
        <v>165</v>
      </c>
      <c r="C191" t="s">
        <v>24</v>
      </c>
      <c r="D191" s="1" t="s">
        <v>26</v>
      </c>
      <c r="E191" t="s">
        <v>24</v>
      </c>
      <c r="F191" s="1" t="s">
        <v>4</v>
      </c>
      <c r="G191" t="s">
        <v>24</v>
      </c>
      <c r="H191" s="1" t="s">
        <v>4</v>
      </c>
      <c r="I191" t="s">
        <v>24</v>
      </c>
      <c r="J191" s="1" t="s">
        <v>4</v>
      </c>
      <c r="K191" t="s">
        <v>24</v>
      </c>
      <c r="L191" s="1" t="s">
        <v>4</v>
      </c>
      <c r="M191" t="s">
        <v>24</v>
      </c>
      <c r="N191" t="str">
        <f t="shared" ref="N191" si="181">IF(T190="","",T190&amp;"&amp;br;")&amp;IF(R190=0,"",R190)</f>
        <v/>
      </c>
      <c r="O191" t="s">
        <v>24</v>
      </c>
      <c r="Q191" s="6" t="s">
        <v>41</v>
      </c>
      <c r="R191" s="12">
        <f>IF(INDEX(AS:AS,W185+1)="",0,INDEX(AS:AS,W185+1)&amp;"/"&amp;INDEX(AT:AT,W185+1))</f>
        <v>0</v>
      </c>
      <c r="S191" s="16"/>
      <c r="T191" s="16"/>
      <c r="U191" s="16"/>
      <c r="V191" s="17"/>
      <c r="W191" s="10"/>
      <c r="X191" s="6"/>
      <c r="Y191" s="5"/>
      <c r="Z191" s="5"/>
      <c r="AA191" s="30"/>
      <c r="BA191" s="31" t="s">
        <v>165</v>
      </c>
      <c r="BB191">
        <v>190</v>
      </c>
      <c r="BC191" t="s">
        <v>754</v>
      </c>
      <c r="BE191" t="s">
        <v>563</v>
      </c>
    </row>
    <row r="192" spans="1:57" x14ac:dyDescent="0.15">
      <c r="A192" t="str">
        <f>CONCATENATE(C192,D192,E192,F192,G192,H192,I192,J192,K192,L192,M192,N192,O192,P192)</f>
        <v>|PT|&gt;||シールド数|&gt;||</v>
      </c>
      <c r="B192" t="s">
        <v>165</v>
      </c>
      <c r="C192" t="s">
        <v>24</v>
      </c>
      <c r="D192" t="s">
        <v>13</v>
      </c>
      <c r="E192" t="s">
        <v>24</v>
      </c>
      <c r="F192" t="s">
        <v>4</v>
      </c>
      <c r="G192" t="s">
        <v>24</v>
      </c>
      <c r="H192" t="str">
        <f t="shared" ref="H192" si="182">IF(R191=0,"",R191)</f>
        <v/>
      </c>
      <c r="I192" t="s">
        <v>24</v>
      </c>
      <c r="J192" t="s">
        <v>14</v>
      </c>
      <c r="K192" t="s">
        <v>24</v>
      </c>
      <c r="L192" t="s">
        <v>4</v>
      </c>
      <c r="M192" t="s">
        <v>24</v>
      </c>
      <c r="N192" t="str">
        <f t="shared" ref="N192" si="183">IF(R192=0,"",R192)</f>
        <v/>
      </c>
      <c r="O192" t="s">
        <v>24</v>
      </c>
      <c r="Q192" s="7" t="s">
        <v>43</v>
      </c>
      <c r="R192" s="12">
        <f>INDEX(AR:AR,W185+1)</f>
        <v>0</v>
      </c>
      <c r="S192" s="19"/>
      <c r="T192" s="19"/>
      <c r="U192" s="19"/>
      <c r="V192" s="20"/>
      <c r="W192" s="11"/>
      <c r="X192" s="37"/>
      <c r="Y192" s="35"/>
      <c r="Z192" s="35"/>
      <c r="AA192" s="42"/>
      <c r="BA192" s="31" t="s">
        <v>165</v>
      </c>
      <c r="BB192">
        <v>191</v>
      </c>
      <c r="BC192" t="s">
        <v>755</v>
      </c>
      <c r="BE192" t="s">
        <v>564</v>
      </c>
    </row>
    <row r="193" spans="1:57" x14ac:dyDescent="0.15">
      <c r="A193" t="str">
        <f>CONCATENATE(C193,D193,E193,F193,G193,H193,I193,J193,K193,L193,M193,N193,O193,P193)</f>
        <v>&amp;br;&amp;br;</v>
      </c>
      <c r="B193" t="s">
        <v>165</v>
      </c>
      <c r="C193" t="s">
        <v>158</v>
      </c>
      <c r="R193"/>
      <c r="S193"/>
      <c r="T193"/>
      <c r="U193"/>
      <c r="V193"/>
      <c r="BA193" s="31" t="s">
        <v>165</v>
      </c>
      <c r="BB193">
        <v>192</v>
      </c>
      <c r="BC193" t="s">
        <v>756</v>
      </c>
      <c r="BE193" t="s">
        <v>766</v>
      </c>
    </row>
    <row r="194" spans="1:57" x14ac:dyDescent="0.15">
      <c r="A194" t="str">
        <f t="shared" ref="A194:A195" si="184">CONCATENATE(C194,D194,E194,F194,G194,H194,I194,J194,K194,L194,M194,N194,O194,P194)</f>
        <v>*情報</v>
      </c>
      <c r="B194" t="s">
        <v>165</v>
      </c>
      <c r="C194" t="s">
        <v>865</v>
      </c>
      <c r="R194"/>
      <c r="S194"/>
      <c r="T194"/>
      <c r="U194"/>
      <c r="V194"/>
      <c r="BA194" s="31" t="s">
        <v>165</v>
      </c>
      <c r="BB194">
        <v>193</v>
      </c>
      <c r="BC194" t="s">
        <v>757</v>
      </c>
      <c r="BE194" t="s">
        <v>767</v>
      </c>
    </row>
    <row r="195" spans="1:57" x14ac:dyDescent="0.15">
      <c r="A195" t="str">
        <f t="shared" si="184"/>
        <v>&amp;br;&amp;br;</v>
      </c>
      <c r="B195" t="s">
        <v>165</v>
      </c>
      <c r="C195" t="s">
        <v>158</v>
      </c>
      <c r="R195"/>
      <c r="S195"/>
      <c r="T195"/>
      <c r="U195"/>
      <c r="V195"/>
      <c r="BA195" s="31" t="s">
        <v>165</v>
      </c>
      <c r="BB195">
        <v>194</v>
      </c>
      <c r="BC195" t="s">
        <v>758</v>
      </c>
      <c r="BE195" t="s">
        <v>768</v>
      </c>
    </row>
    <row r="196" spans="1:57" x14ac:dyDescent="0.15">
      <c r="A196" t="str">
        <f>CONCATENATE(C196,D196,E196,F196,G196,H196,I196,J196,K196,L196,M196,N196,O196,P196)</f>
        <v>#back(text=戻る,left)</v>
      </c>
      <c r="B196" t="s">
        <v>165</v>
      </c>
      <c r="C196" t="s">
        <v>159</v>
      </c>
      <c r="R196"/>
      <c r="S196"/>
      <c r="T196"/>
      <c r="U196"/>
      <c r="V196"/>
      <c r="BA196" s="31" t="s">
        <v>165</v>
      </c>
      <c r="BB196">
        <v>195</v>
      </c>
      <c r="BC196" t="s">
        <v>759</v>
      </c>
      <c r="BE196" t="s">
        <v>769</v>
      </c>
    </row>
    <row r="197" spans="1:57" x14ac:dyDescent="0.15">
      <c r="A197" t="str">
        <f>CONCATENATE(C197,D197,E197,F197,G197,H197,I197,J197,K197,L197,M197,N197,O197,P197)</f>
        <v>&amp;br;</v>
      </c>
      <c r="B197" t="s">
        <v>165</v>
      </c>
      <c r="C197" t="s">
        <v>1</v>
      </c>
      <c r="R197"/>
      <c r="S197"/>
      <c r="T197"/>
      <c r="U197"/>
      <c r="V197"/>
      <c r="BA197" s="31" t="s">
        <v>165</v>
      </c>
      <c r="BB197">
        <v>196</v>
      </c>
      <c r="BC197" t="s">
        <v>760</v>
      </c>
      <c r="BE197" t="s">
        <v>770</v>
      </c>
    </row>
    <row r="198" spans="1:57" x14ac:dyDescent="0.15">
      <c r="A198" t="str">
        <f>CONCATENATE(C198,D198,E198,F198,G198,H198,I198,J198,K198,L198,M198,N198,O198,P198)</f>
        <v>#comment(above,nsize=[15],size=[30],num=[10])</v>
      </c>
      <c r="B198" t="s">
        <v>165</v>
      </c>
      <c r="C198" t="s">
        <v>160</v>
      </c>
      <c r="R198"/>
      <c r="S198"/>
      <c r="T198"/>
      <c r="U198"/>
      <c r="V198"/>
      <c r="BA198" s="31" t="s">
        <v>165</v>
      </c>
      <c r="BB198">
        <v>197</v>
      </c>
      <c r="BC198" t="s">
        <v>761</v>
      </c>
      <c r="BE198" t="s">
        <v>771</v>
      </c>
    </row>
    <row r="199" spans="1:57" x14ac:dyDescent="0.15">
      <c r="A199" t="str">
        <f>CONCATENATE(C199,D199,E199,F199,G199,H199,I199,J199,K199,L199,M199,N199,O199,P199)</f>
        <v>&amp;br;&amp;br;</v>
      </c>
      <c r="B199" t="s">
        <v>165</v>
      </c>
      <c r="C199" t="s">
        <v>158</v>
      </c>
      <c r="R199"/>
      <c r="S199"/>
      <c r="T199"/>
      <c r="U199"/>
      <c r="V199"/>
      <c r="BA199" s="31" t="s">
        <v>165</v>
      </c>
      <c r="BB199">
        <v>198</v>
      </c>
      <c r="BC199" t="s">
        <v>762</v>
      </c>
      <c r="BE199" t="s">
        <v>772</v>
      </c>
    </row>
    <row r="200" spans="1:57" x14ac:dyDescent="0.15">
      <c r="A200" t="str">
        <f>CONCATENATE(C200,D200,E200,F200,G200,H200,I200,J200,K200,L200,M200,N200,O200,P200)</f>
        <v/>
      </c>
      <c r="B200" t="s">
        <v>165</v>
      </c>
      <c r="Q200" s="3"/>
      <c r="R200" s="14"/>
      <c r="S200" s="14"/>
      <c r="T200" s="14"/>
      <c r="U200" s="14"/>
      <c r="V200" s="15"/>
      <c r="W200" s="36">
        <v>14</v>
      </c>
      <c r="X200" s="3"/>
      <c r="Y200" s="34"/>
      <c r="Z200" s="34"/>
      <c r="AA200" s="41"/>
      <c r="BA200" s="31" t="s">
        <v>165</v>
      </c>
      <c r="BB200">
        <v>199</v>
      </c>
      <c r="BC200" t="s">
        <v>763</v>
      </c>
      <c r="BE200" t="s">
        <v>773</v>
      </c>
    </row>
    <row r="201" spans="1:57" x14ac:dyDescent="0.15">
      <c r="A201" t="str">
        <f>CONCATENATE(C201,D201,E201,F201,G201,H201,I201,J201,K201,L201,M201,N201,O201,P201)</f>
        <v>*0/0</v>
      </c>
      <c r="B201" t="s">
        <v>165</v>
      </c>
      <c r="C201" t="str">
        <f t="shared" ref="C201" si="185">"*"&amp;R201&amp;"/"&amp;T201</f>
        <v>*0/0</v>
      </c>
      <c r="Q201" s="6" t="s">
        <v>34</v>
      </c>
      <c r="R201" s="12">
        <f>INDEX(AI:AI,W200+1)</f>
        <v>0</v>
      </c>
      <c r="S201" s="16" t="s">
        <v>35</v>
      </c>
      <c r="T201" s="12">
        <f>INDEX(AJ:AJ,W200+1)</f>
        <v>0</v>
      </c>
      <c r="U201" s="16"/>
      <c r="V201" s="17"/>
      <c r="W201" s="9"/>
      <c r="X201" s="6"/>
      <c r="Y201" s="5"/>
      <c r="Z201" s="5"/>
      <c r="AA201" s="30"/>
      <c r="BA201" s="31" t="s">
        <v>165</v>
      </c>
      <c r="BB201">
        <v>200</v>
      </c>
      <c r="BC201" t="s">
        <v>764</v>
      </c>
      <c r="BE201" t="s">
        <v>774</v>
      </c>
    </row>
    <row r="202" spans="1:57" x14ac:dyDescent="0.15">
      <c r="A202" t="str">
        <f>CONCATENATE(C202,D202,E202,F202,G202,H202,I202,J202,K202,L202,M202,N202,O202,P202)</f>
        <v>|LEFT:80|LEFT:100|LEFT:100|LEFT:100|LEFT:100|LEFT:100|c</v>
      </c>
      <c r="B202" t="s">
        <v>165</v>
      </c>
      <c r="C202" t="s">
        <v>24</v>
      </c>
      <c r="D202" s="2" t="str">
        <f t="shared" ref="D202" si="186">$Q$1</f>
        <v>LEFT:80</v>
      </c>
      <c r="E202" s="2" t="s">
        <v>24</v>
      </c>
      <c r="F202" s="2" t="str">
        <f t="shared" ref="F202" si="187">$R$1</f>
        <v>LEFT:100</v>
      </c>
      <c r="G202" s="2" t="s">
        <v>24</v>
      </c>
      <c r="H202" s="2" t="str">
        <f t="shared" ref="H202" si="188">$R$1</f>
        <v>LEFT:100</v>
      </c>
      <c r="I202" s="2" t="s">
        <v>24</v>
      </c>
      <c r="J202" s="2" t="str">
        <f t="shared" ref="J202" si="189">$R$1</f>
        <v>LEFT:100</v>
      </c>
      <c r="K202" s="2" t="s">
        <v>24</v>
      </c>
      <c r="L202" s="2" t="str">
        <f t="shared" ref="L202" si="190">$R$1</f>
        <v>LEFT:100</v>
      </c>
      <c r="M202" s="2" t="s">
        <v>24</v>
      </c>
      <c r="N202" s="2" t="str">
        <f t="shared" ref="N202" si="191">$R$1</f>
        <v>LEFT:100</v>
      </c>
      <c r="O202" t="s">
        <v>24</v>
      </c>
      <c r="P202" t="s">
        <v>138</v>
      </c>
      <c r="Q202" s="4" t="s">
        <v>44</v>
      </c>
      <c r="R202" s="12">
        <f>INDEX(AF:AF,W200+1)</f>
        <v>0</v>
      </c>
      <c r="S202" s="18" t="s">
        <v>46</v>
      </c>
      <c r="T202" s="12">
        <f>INDEX(AG:AG,W200+1)</f>
        <v>0</v>
      </c>
      <c r="U202" s="18" t="s">
        <v>36</v>
      </c>
      <c r="V202" s="12">
        <f>INDEX(AH:AH,W200+1)</f>
        <v>0</v>
      </c>
      <c r="W202" s="10"/>
      <c r="X202" s="12">
        <f>INDEX(AO:AO,W200+1)</f>
        <v>0</v>
      </c>
      <c r="Y202" s="5"/>
      <c r="Z202" s="5"/>
      <c r="AA202" s="30"/>
      <c r="BA202" s="31" t="s">
        <v>165</v>
      </c>
      <c r="BB202">
        <v>201</v>
      </c>
      <c r="BC202" t="s">
        <v>765</v>
      </c>
      <c r="BE202" t="s">
        <v>775</v>
      </c>
    </row>
    <row r="203" spans="1:57" x14ac:dyDescent="0.15">
      <c r="A203" t="str">
        <f>CONCATENATE(C203,D203,E203,F203,G203,H203,I203,J203,K203,L203,M203,N203,O203,P203)</f>
        <v>|色||レアリティ||マナコスト||</v>
      </c>
      <c r="B203" t="s">
        <v>165</v>
      </c>
      <c r="C203" t="s">
        <v>24</v>
      </c>
      <c r="D203" s="1" t="s">
        <v>5</v>
      </c>
      <c r="E203" t="s">
        <v>24</v>
      </c>
      <c r="F203" t="str">
        <f t="shared" ref="F203:F204" si="192">IF(R202=0,"",R202)</f>
        <v/>
      </c>
      <c r="G203" t="s">
        <v>24</v>
      </c>
      <c r="H203" s="1" t="s">
        <v>6</v>
      </c>
      <c r="I203" t="s">
        <v>24</v>
      </c>
      <c r="J203" t="str">
        <f t="shared" ref="J203:J204" si="193">IF(T202=0,"",T202)</f>
        <v/>
      </c>
      <c r="K203" t="s">
        <v>24</v>
      </c>
      <c r="L203" s="1" t="s">
        <v>8</v>
      </c>
      <c r="M203" t="s">
        <v>24</v>
      </c>
      <c r="N203" t="str">
        <f t="shared" ref="N203:N204" si="194">IF(V202=0,"",V202)</f>
        <v/>
      </c>
      <c r="O203" t="s">
        <v>24</v>
      </c>
      <c r="Q203" s="6" t="s">
        <v>37</v>
      </c>
      <c r="R203" s="12">
        <f>INDEX(AK:AK,W200+1)</f>
        <v>0</v>
      </c>
      <c r="S203" s="18" t="s">
        <v>38</v>
      </c>
      <c r="T203" s="12">
        <f>INDEX(AL:AL,W200+1)</f>
        <v>0</v>
      </c>
      <c r="U203" s="12">
        <f>INDEX(AM:AM,W200+1)</f>
        <v>0</v>
      </c>
      <c r="V203" s="12">
        <f>INDEX(AN:AN,W200+1)</f>
        <v>0</v>
      </c>
      <c r="W203" s="10"/>
      <c r="X203" s="12" t="str">
        <f>INDEX(AU:AU,W200+1)</f>
        <v/>
      </c>
      <c r="Y203" s="12" t="str">
        <f>INDEX(AV:AV,W200+1)</f>
        <v/>
      </c>
      <c r="Z203" s="12" t="str">
        <f>INDEX(AW:AW,W200+1)</f>
        <v/>
      </c>
      <c r="AA203" s="12">
        <f>INDEX(AX:AX,W200+1)</f>
        <v>0</v>
      </c>
      <c r="BA203" s="31" t="s">
        <v>165</v>
      </c>
      <c r="BB203">
        <v>202</v>
      </c>
    </row>
    <row r="204" spans="1:57" x14ac:dyDescent="0.15">
      <c r="A204" t="str">
        <f>CONCATENATE(C204,D204,E204,F204,G204,H204,I204,J204,K204,L204,M204,N204,O204,P204)</f>
        <v>|種別||サブタイプ||||</v>
      </c>
      <c r="B204" t="s">
        <v>165</v>
      </c>
      <c r="C204" t="s">
        <v>24</v>
      </c>
      <c r="D204" s="1" t="s">
        <v>9</v>
      </c>
      <c r="E204" t="s">
        <v>24</v>
      </c>
      <c r="F204" t="str">
        <f t="shared" si="192"/>
        <v/>
      </c>
      <c r="G204" t="s">
        <v>24</v>
      </c>
      <c r="H204" s="1" t="s">
        <v>11</v>
      </c>
      <c r="I204" t="s">
        <v>24</v>
      </c>
      <c r="J204" t="str">
        <f t="shared" si="193"/>
        <v/>
      </c>
      <c r="K204" t="s">
        <v>24</v>
      </c>
      <c r="L204" t="str">
        <f t="shared" ref="L204" si="195">IF(U203=0,"",U203)</f>
        <v/>
      </c>
      <c r="M204" t="s">
        <v>24</v>
      </c>
      <c r="N204" t="str">
        <f t="shared" si="194"/>
        <v/>
      </c>
      <c r="O204" t="s">
        <v>24</v>
      </c>
      <c r="Q204" s="6" t="s">
        <v>39</v>
      </c>
      <c r="R204" s="12" t="str">
        <f>INDEX(AY:AY,W200+1)</f>
        <v/>
      </c>
      <c r="S204" s="16"/>
      <c r="T204" s="16"/>
      <c r="U204" s="16"/>
      <c r="V204" s="17"/>
      <c r="W204" s="10"/>
      <c r="X204" s="36"/>
      <c r="Y204" s="36"/>
      <c r="Z204" s="36"/>
      <c r="AA204" s="25"/>
      <c r="BA204" s="31" t="s">
        <v>165</v>
      </c>
      <c r="BB204">
        <v>203</v>
      </c>
    </row>
    <row r="205" spans="1:57" x14ac:dyDescent="0.15">
      <c r="A205" t="str">
        <f>CONCATENATE(C205,D205,E205,F205,G205,H205,I205,J205,K205,L205,M205,N205,O205,P205)</f>
        <v>|テキスト|&gt;|&gt;|&gt;|&gt;||</v>
      </c>
      <c r="B205" t="s">
        <v>165</v>
      </c>
      <c r="C205" t="s">
        <v>24</v>
      </c>
      <c r="D205" s="1" t="s">
        <v>12</v>
      </c>
      <c r="E205" t="s">
        <v>24</v>
      </c>
      <c r="F205" s="1" t="s">
        <v>4</v>
      </c>
      <c r="G205" t="s">
        <v>24</v>
      </c>
      <c r="H205" s="1" t="s">
        <v>4</v>
      </c>
      <c r="I205" t="s">
        <v>24</v>
      </c>
      <c r="J205" s="1" t="s">
        <v>4</v>
      </c>
      <c r="K205" t="s">
        <v>24</v>
      </c>
      <c r="L205" s="1" t="s">
        <v>4</v>
      </c>
      <c r="M205" t="s">
        <v>24</v>
      </c>
      <c r="N205" t="str">
        <f t="shared" ref="N205" si="196">IF(R204=0,"",R204)</f>
        <v/>
      </c>
      <c r="O205" t="s">
        <v>24</v>
      </c>
      <c r="Q205" s="4" t="s">
        <v>40</v>
      </c>
      <c r="R205" s="12" t="str">
        <f>INDEX(AZ:AZ,W200+1)</f>
        <v/>
      </c>
      <c r="S205" s="16" t="s">
        <v>51</v>
      </c>
      <c r="T205" s="12" t="str">
        <f>IF(X205="","",X205&amp;IF(Y205="",""," "&amp;Y205)&amp;IF(Z205="",""," "&amp;Z205)&amp;IF(AA205="",""," "&amp;AA205))</f>
        <v/>
      </c>
      <c r="U205" s="16"/>
      <c r="V205" s="17"/>
      <c r="W205" s="10" t="s">
        <v>342</v>
      </c>
      <c r="X205" s="6" t="str">
        <f>IF(ISERROR(IF(LEN(X204)&gt;1,X204,VLOOKUP(X203,$AC:$AD,2,FALSE))),"",IF(LEN(X204)&gt;1,X204,VLOOKUP(X203,$AC:$AD,2,FALSE)))</f>
        <v/>
      </c>
      <c r="Y205" s="6" t="str">
        <f>IF(ISERROR(IF(LEN(Y204)&gt;1,Y204,VLOOKUP(Y203,$AC:$AD,2,FALSE))),"",IF(LEN(Y204)&gt;1,Y204,VLOOKUP(Y203,$AC:$AD,2,FALSE)))</f>
        <v/>
      </c>
      <c r="Z205" s="6" t="str">
        <f>IF(ISERROR(IF(LEN(Z204)&gt;1,Z204,VLOOKUP(Z203,$AC:$AD,2,FALSE))),"",IF(LEN(Z204)&gt;1,Z204,VLOOKUP(Z203,$AC:$AD,2,FALSE)))</f>
        <v/>
      </c>
      <c r="AA205" s="6" t="str">
        <f>IF(ISERROR(IF(LEN(AA204)&gt;1,AA204,VLOOKUP(AA203,$AC:$AD,2,FALSE))),"",IF(LEN(AA204)&gt;1,AA204,VLOOKUP(AA203,$AC:$AD,2,FALSE)))</f>
        <v xml:space="preserve"> </v>
      </c>
      <c r="BA205" s="31" t="s">
        <v>165</v>
      </c>
      <c r="BB205">
        <v>204</v>
      </c>
    </row>
    <row r="206" spans="1:57" x14ac:dyDescent="0.15">
      <c r="A206" t="str">
        <f>CONCATENATE(C206,D206,E206,F206,G206,H206,I206,J206,K206,L206,M206,N206,O206,P206)</f>
        <v>|英テキスト|&gt;|&gt;|&gt;|&gt;||</v>
      </c>
      <c r="B206" t="s">
        <v>165</v>
      </c>
      <c r="C206" t="s">
        <v>24</v>
      </c>
      <c r="D206" s="1" t="s">
        <v>26</v>
      </c>
      <c r="E206" t="s">
        <v>24</v>
      </c>
      <c r="F206" s="1" t="s">
        <v>4</v>
      </c>
      <c r="G206" t="s">
        <v>24</v>
      </c>
      <c r="H206" s="1" t="s">
        <v>4</v>
      </c>
      <c r="I206" t="s">
        <v>24</v>
      </c>
      <c r="J206" s="1" t="s">
        <v>4</v>
      </c>
      <c r="K206" t="s">
        <v>24</v>
      </c>
      <c r="L206" s="1" t="s">
        <v>4</v>
      </c>
      <c r="M206" t="s">
        <v>24</v>
      </c>
      <c r="N206" t="str">
        <f t="shared" ref="N206" si="197">IF(T205="","",T205&amp;"&amp;br;")&amp;IF(R205=0,"",R205)</f>
        <v/>
      </c>
      <c r="O206" t="s">
        <v>24</v>
      </c>
      <c r="Q206" s="6" t="s">
        <v>41</v>
      </c>
      <c r="R206" s="12">
        <f>IF(INDEX(AS:AS,W200+1)="",0,INDEX(AS:AS,W200+1)&amp;"/"&amp;INDEX(AT:AT,W200+1))</f>
        <v>0</v>
      </c>
      <c r="S206" s="16"/>
      <c r="T206" s="16"/>
      <c r="U206" s="16"/>
      <c r="V206" s="17"/>
      <c r="W206" s="10"/>
      <c r="X206" s="6"/>
      <c r="Y206" s="5"/>
      <c r="Z206" s="5"/>
      <c r="AA206" s="30"/>
      <c r="BA206" s="31" t="s">
        <v>165</v>
      </c>
      <c r="BB206">
        <v>205</v>
      </c>
    </row>
    <row r="207" spans="1:57" x14ac:dyDescent="0.15">
      <c r="A207" t="str">
        <f>CONCATENATE(C207,D207,E207,F207,G207,H207,I207,J207,K207,L207,M207,N207,O207,P207)</f>
        <v>|PT|&gt;||シールド数|&gt;||</v>
      </c>
      <c r="B207" t="s">
        <v>165</v>
      </c>
      <c r="C207" t="s">
        <v>24</v>
      </c>
      <c r="D207" t="s">
        <v>13</v>
      </c>
      <c r="E207" t="s">
        <v>24</v>
      </c>
      <c r="F207" t="s">
        <v>4</v>
      </c>
      <c r="G207" t="s">
        <v>24</v>
      </c>
      <c r="H207" t="str">
        <f t="shared" ref="H207" si="198">IF(R206=0,"",R206)</f>
        <v/>
      </c>
      <c r="I207" t="s">
        <v>24</v>
      </c>
      <c r="J207" t="s">
        <v>14</v>
      </c>
      <c r="K207" t="s">
        <v>24</v>
      </c>
      <c r="L207" t="s">
        <v>4</v>
      </c>
      <c r="M207" t="s">
        <v>24</v>
      </c>
      <c r="N207" t="str">
        <f t="shared" ref="N207" si="199">IF(R207=0,"",R207)</f>
        <v/>
      </c>
      <c r="O207" t="s">
        <v>24</v>
      </c>
      <c r="Q207" s="7" t="s">
        <v>43</v>
      </c>
      <c r="R207" s="12">
        <f>INDEX(AR:AR,W200+1)</f>
        <v>0</v>
      </c>
      <c r="S207" s="19"/>
      <c r="T207" s="19"/>
      <c r="U207" s="19"/>
      <c r="V207" s="20"/>
      <c r="W207" s="11"/>
      <c r="X207" s="37"/>
      <c r="Y207" s="35"/>
      <c r="Z207" s="35"/>
      <c r="AA207" s="42"/>
      <c r="BA207" s="31" t="s">
        <v>165</v>
      </c>
      <c r="BB207">
        <v>206</v>
      </c>
    </row>
    <row r="208" spans="1:57" x14ac:dyDescent="0.15">
      <c r="A208" t="str">
        <f>CONCATENATE(C208,D208,E208,F208,G208,H208,I208,J208,K208,L208,M208,N208,O208,P208)</f>
        <v>&amp;br;&amp;br;</v>
      </c>
      <c r="B208" t="s">
        <v>165</v>
      </c>
      <c r="C208" t="s">
        <v>158</v>
      </c>
      <c r="R208"/>
      <c r="S208"/>
      <c r="T208"/>
      <c r="U208"/>
      <c r="V208"/>
      <c r="BA208" s="31" t="s">
        <v>165</v>
      </c>
      <c r="BB208">
        <v>207</v>
      </c>
    </row>
    <row r="209" spans="1:54" x14ac:dyDescent="0.15">
      <c r="A209" t="str">
        <f t="shared" ref="A209:A210" si="200">CONCATENATE(C209,D209,E209,F209,G209,H209,I209,J209,K209,L209,M209,N209,O209,P209)</f>
        <v>*情報</v>
      </c>
      <c r="B209" t="s">
        <v>165</v>
      </c>
      <c r="C209" t="s">
        <v>865</v>
      </c>
      <c r="R209"/>
      <c r="S209"/>
      <c r="T209"/>
      <c r="U209"/>
      <c r="V209"/>
      <c r="BA209" s="31" t="s">
        <v>165</v>
      </c>
      <c r="BB209">
        <v>208</v>
      </c>
    </row>
    <row r="210" spans="1:54" x14ac:dyDescent="0.15">
      <c r="A210" t="str">
        <f t="shared" si="200"/>
        <v>&amp;br;&amp;br;</v>
      </c>
      <c r="B210" t="s">
        <v>165</v>
      </c>
      <c r="C210" t="s">
        <v>158</v>
      </c>
      <c r="R210"/>
      <c r="S210"/>
      <c r="T210"/>
      <c r="U210"/>
      <c r="V210"/>
      <c r="BA210" s="31" t="s">
        <v>165</v>
      </c>
      <c r="BB210">
        <v>209</v>
      </c>
    </row>
    <row r="211" spans="1:54" x14ac:dyDescent="0.15">
      <c r="A211" t="str">
        <f>CONCATENATE(C211,D211,E211,F211,G211,H211,I211,J211,K211,L211,M211,N211,O211,P211)</f>
        <v>#back(text=戻る,left)</v>
      </c>
      <c r="B211" t="s">
        <v>165</v>
      </c>
      <c r="C211" t="s">
        <v>159</v>
      </c>
      <c r="R211"/>
      <c r="S211"/>
      <c r="T211"/>
      <c r="U211"/>
      <c r="V211"/>
      <c r="BA211" s="31" t="s">
        <v>165</v>
      </c>
      <c r="BB211">
        <v>210</v>
      </c>
    </row>
    <row r="212" spans="1:54" x14ac:dyDescent="0.15">
      <c r="A212" t="str">
        <f>CONCATENATE(C212,D212,E212,F212,G212,H212,I212,J212,K212,L212,M212,N212,O212,P212)</f>
        <v>&amp;br;</v>
      </c>
      <c r="B212" t="s">
        <v>165</v>
      </c>
      <c r="C212" t="s">
        <v>1</v>
      </c>
      <c r="R212"/>
      <c r="S212"/>
      <c r="T212"/>
      <c r="U212"/>
      <c r="V212"/>
      <c r="BA212" s="31" t="s">
        <v>165</v>
      </c>
      <c r="BB212">
        <v>211</v>
      </c>
    </row>
    <row r="213" spans="1:54" x14ac:dyDescent="0.15">
      <c r="A213" t="str">
        <f>CONCATENATE(C213,D213,E213,F213,G213,H213,I213,J213,K213,L213,M213,N213,O213,P213)</f>
        <v>#comment(above,nsize=[15],size=[30],num=[10])</v>
      </c>
      <c r="B213" t="s">
        <v>165</v>
      </c>
      <c r="C213" t="s">
        <v>160</v>
      </c>
      <c r="R213"/>
      <c r="S213"/>
      <c r="T213"/>
      <c r="U213"/>
      <c r="V213"/>
      <c r="BA213" s="31" t="s">
        <v>165</v>
      </c>
      <c r="BB213">
        <v>212</v>
      </c>
    </row>
    <row r="214" spans="1:54" x14ac:dyDescent="0.15">
      <c r="A214" t="str">
        <f>CONCATENATE(C214,D214,E214,F214,G214,H214,I214,J214,K214,L214,M214,N214,O214,P214)</f>
        <v>&amp;br;&amp;br;</v>
      </c>
      <c r="B214" t="s">
        <v>165</v>
      </c>
      <c r="C214" t="s">
        <v>158</v>
      </c>
      <c r="R214"/>
      <c r="S214"/>
      <c r="T214"/>
      <c r="U214"/>
      <c r="V214"/>
      <c r="BA214" s="31" t="s">
        <v>165</v>
      </c>
      <c r="BB214">
        <v>213</v>
      </c>
    </row>
    <row r="215" spans="1:54" x14ac:dyDescent="0.15">
      <c r="A215" t="str">
        <f>CONCATENATE(C215,D215,E215,F215,G215,H215,I215,J215,K215,L215,M215,N215,O215,P215)</f>
        <v/>
      </c>
      <c r="B215" t="s">
        <v>165</v>
      </c>
      <c r="Q215" s="3"/>
      <c r="R215" s="14"/>
      <c r="S215" s="14"/>
      <c r="T215" s="14"/>
      <c r="U215" s="14"/>
      <c r="V215" s="15"/>
      <c r="W215" s="36">
        <v>15</v>
      </c>
      <c r="X215" s="3"/>
      <c r="Y215" s="34"/>
      <c r="Z215" s="34"/>
      <c r="AA215" s="41"/>
      <c r="BA215" s="31" t="s">
        <v>165</v>
      </c>
      <c r="BB215">
        <v>214</v>
      </c>
    </row>
    <row r="216" spans="1:54" x14ac:dyDescent="0.15">
      <c r="A216" t="str">
        <f>CONCATENATE(C216,D216,E216,F216,G216,H216,I216,J216,K216,L216,M216,N216,O216,P216)</f>
        <v>*0/0</v>
      </c>
      <c r="B216" t="s">
        <v>165</v>
      </c>
      <c r="C216" t="str">
        <f t="shared" ref="C216" si="201">"*"&amp;R216&amp;"/"&amp;T216</f>
        <v>*0/0</v>
      </c>
      <c r="Q216" s="6" t="s">
        <v>34</v>
      </c>
      <c r="R216" s="12">
        <f>INDEX(AI:AI,W215+1)</f>
        <v>0</v>
      </c>
      <c r="S216" s="16" t="s">
        <v>35</v>
      </c>
      <c r="T216" s="12">
        <f>INDEX(AJ:AJ,W215+1)</f>
        <v>0</v>
      </c>
      <c r="U216" s="16"/>
      <c r="V216" s="17"/>
      <c r="W216" s="9"/>
      <c r="X216" s="6"/>
      <c r="Y216" s="5"/>
      <c r="Z216" s="5"/>
      <c r="AA216" s="30"/>
      <c r="BA216" s="31" t="s">
        <v>165</v>
      </c>
      <c r="BB216">
        <v>215</v>
      </c>
    </row>
    <row r="217" spans="1:54" x14ac:dyDescent="0.15">
      <c r="A217" t="str">
        <f>CONCATENATE(C217,D217,E217,F217,G217,H217,I217,J217,K217,L217,M217,N217,O217,P217)</f>
        <v>|LEFT:80|LEFT:100|LEFT:100|LEFT:100|LEFT:100|LEFT:100|c</v>
      </c>
      <c r="B217" t="s">
        <v>165</v>
      </c>
      <c r="C217" t="s">
        <v>24</v>
      </c>
      <c r="D217" s="2" t="str">
        <f t="shared" ref="D217" si="202">$Q$1</f>
        <v>LEFT:80</v>
      </c>
      <c r="E217" s="2" t="s">
        <v>24</v>
      </c>
      <c r="F217" s="2" t="str">
        <f t="shared" ref="F217" si="203">$R$1</f>
        <v>LEFT:100</v>
      </c>
      <c r="G217" s="2" t="s">
        <v>24</v>
      </c>
      <c r="H217" s="2" t="str">
        <f t="shared" ref="H217" si="204">$R$1</f>
        <v>LEFT:100</v>
      </c>
      <c r="I217" s="2" t="s">
        <v>24</v>
      </c>
      <c r="J217" s="2" t="str">
        <f t="shared" ref="J217" si="205">$R$1</f>
        <v>LEFT:100</v>
      </c>
      <c r="K217" s="2" t="s">
        <v>24</v>
      </c>
      <c r="L217" s="2" t="str">
        <f t="shared" ref="L217" si="206">$R$1</f>
        <v>LEFT:100</v>
      </c>
      <c r="M217" s="2" t="s">
        <v>24</v>
      </c>
      <c r="N217" s="2" t="str">
        <f t="shared" ref="N217" si="207">$R$1</f>
        <v>LEFT:100</v>
      </c>
      <c r="O217" t="s">
        <v>24</v>
      </c>
      <c r="P217" t="s">
        <v>138</v>
      </c>
      <c r="Q217" s="4" t="s">
        <v>44</v>
      </c>
      <c r="R217" s="12">
        <f>INDEX(AF:AF,W215+1)</f>
        <v>0</v>
      </c>
      <c r="S217" s="18" t="s">
        <v>46</v>
      </c>
      <c r="T217" s="12">
        <f>INDEX(AG:AG,W215+1)</f>
        <v>0</v>
      </c>
      <c r="U217" s="18" t="s">
        <v>36</v>
      </c>
      <c r="V217" s="12">
        <f>INDEX(AH:AH,W215+1)</f>
        <v>0</v>
      </c>
      <c r="W217" s="10"/>
      <c r="X217" s="12">
        <f>INDEX(AO:AO,W215+1)</f>
        <v>0</v>
      </c>
      <c r="Y217" s="5"/>
      <c r="Z217" s="5"/>
      <c r="AA217" s="30"/>
      <c r="BA217" s="31" t="s">
        <v>165</v>
      </c>
      <c r="BB217">
        <v>216</v>
      </c>
    </row>
    <row r="218" spans="1:54" x14ac:dyDescent="0.15">
      <c r="A218" t="str">
        <f>CONCATENATE(C218,D218,E218,F218,G218,H218,I218,J218,K218,L218,M218,N218,O218,P218)</f>
        <v>|色||レアリティ||マナコスト||</v>
      </c>
      <c r="B218" t="s">
        <v>165</v>
      </c>
      <c r="C218" t="s">
        <v>24</v>
      </c>
      <c r="D218" s="1" t="s">
        <v>5</v>
      </c>
      <c r="E218" t="s">
        <v>24</v>
      </c>
      <c r="F218" t="str">
        <f t="shared" ref="F218:F219" si="208">IF(R217=0,"",R217)</f>
        <v/>
      </c>
      <c r="G218" t="s">
        <v>24</v>
      </c>
      <c r="H218" s="1" t="s">
        <v>6</v>
      </c>
      <c r="I218" t="s">
        <v>24</v>
      </c>
      <c r="J218" t="str">
        <f t="shared" ref="J218:J219" si="209">IF(T217=0,"",T217)</f>
        <v/>
      </c>
      <c r="K218" t="s">
        <v>24</v>
      </c>
      <c r="L218" s="1" t="s">
        <v>8</v>
      </c>
      <c r="M218" t="s">
        <v>24</v>
      </c>
      <c r="N218" t="str">
        <f t="shared" ref="N218:N219" si="210">IF(V217=0,"",V217)</f>
        <v/>
      </c>
      <c r="O218" t="s">
        <v>24</v>
      </c>
      <c r="Q218" s="6" t="s">
        <v>37</v>
      </c>
      <c r="R218" s="12">
        <f>INDEX(AK:AK,W215+1)</f>
        <v>0</v>
      </c>
      <c r="S218" s="18" t="s">
        <v>38</v>
      </c>
      <c r="T218" s="12">
        <f>INDEX(AL:AL,W215+1)</f>
        <v>0</v>
      </c>
      <c r="U218" s="12">
        <f>INDEX(AM:AM,W215+1)</f>
        <v>0</v>
      </c>
      <c r="V218" s="12">
        <f>INDEX(AN:AN,W215+1)</f>
        <v>0</v>
      </c>
      <c r="W218" s="10"/>
      <c r="X218" s="12" t="str">
        <f>INDEX(AU:AU,W215+1)</f>
        <v/>
      </c>
      <c r="Y218" s="12" t="str">
        <f>INDEX(AV:AV,W215+1)</f>
        <v/>
      </c>
      <c r="Z218" s="12" t="str">
        <f>INDEX(AW:AW,W215+1)</f>
        <v/>
      </c>
      <c r="AA218" s="12">
        <f>INDEX(AX:AX,W215+1)</f>
        <v>0</v>
      </c>
      <c r="BA218" s="31" t="s">
        <v>165</v>
      </c>
      <c r="BB218">
        <v>217</v>
      </c>
    </row>
    <row r="219" spans="1:54" x14ac:dyDescent="0.15">
      <c r="A219" t="str">
        <f>CONCATENATE(C219,D219,E219,F219,G219,H219,I219,J219,K219,L219,M219,N219,O219,P219)</f>
        <v>|種別||サブタイプ||||</v>
      </c>
      <c r="B219" t="s">
        <v>165</v>
      </c>
      <c r="C219" t="s">
        <v>24</v>
      </c>
      <c r="D219" s="1" t="s">
        <v>9</v>
      </c>
      <c r="E219" t="s">
        <v>24</v>
      </c>
      <c r="F219" t="str">
        <f t="shared" si="208"/>
        <v/>
      </c>
      <c r="G219" t="s">
        <v>24</v>
      </c>
      <c r="H219" s="1" t="s">
        <v>11</v>
      </c>
      <c r="I219" t="s">
        <v>24</v>
      </c>
      <c r="J219" t="str">
        <f t="shared" si="209"/>
        <v/>
      </c>
      <c r="K219" t="s">
        <v>24</v>
      </c>
      <c r="L219" t="str">
        <f t="shared" ref="L219" si="211">IF(U218=0,"",U218)</f>
        <v/>
      </c>
      <c r="M219" t="s">
        <v>24</v>
      </c>
      <c r="N219" t="str">
        <f t="shared" si="210"/>
        <v/>
      </c>
      <c r="O219" t="s">
        <v>24</v>
      </c>
      <c r="Q219" s="6" t="s">
        <v>39</v>
      </c>
      <c r="R219" s="12" t="str">
        <f>INDEX(AY:AY,W215+1)</f>
        <v/>
      </c>
      <c r="S219" s="16"/>
      <c r="T219" s="16"/>
      <c r="U219" s="16"/>
      <c r="V219" s="17"/>
      <c r="W219" s="10"/>
      <c r="X219" s="36"/>
      <c r="Y219" s="36"/>
      <c r="Z219" s="36"/>
      <c r="AA219" s="25"/>
      <c r="BA219" s="31" t="s">
        <v>165</v>
      </c>
      <c r="BB219">
        <v>218</v>
      </c>
    </row>
    <row r="220" spans="1:54" x14ac:dyDescent="0.15">
      <c r="A220" t="str">
        <f>CONCATENATE(C220,D220,E220,F220,G220,H220,I220,J220,K220,L220,M220,N220,O220,P220)</f>
        <v>|テキスト|&gt;|&gt;|&gt;|&gt;||</v>
      </c>
      <c r="B220" t="s">
        <v>165</v>
      </c>
      <c r="C220" t="s">
        <v>24</v>
      </c>
      <c r="D220" s="1" t="s">
        <v>12</v>
      </c>
      <c r="E220" t="s">
        <v>24</v>
      </c>
      <c r="F220" s="1" t="s">
        <v>4</v>
      </c>
      <c r="G220" t="s">
        <v>24</v>
      </c>
      <c r="H220" s="1" t="s">
        <v>4</v>
      </c>
      <c r="I220" t="s">
        <v>24</v>
      </c>
      <c r="J220" s="1" t="s">
        <v>4</v>
      </c>
      <c r="K220" t="s">
        <v>24</v>
      </c>
      <c r="L220" s="1" t="s">
        <v>4</v>
      </c>
      <c r="M220" t="s">
        <v>24</v>
      </c>
      <c r="N220" t="str">
        <f t="shared" ref="N220" si="212">IF(R219=0,"",R219)</f>
        <v/>
      </c>
      <c r="O220" t="s">
        <v>24</v>
      </c>
      <c r="Q220" s="4" t="s">
        <v>40</v>
      </c>
      <c r="R220" s="12" t="str">
        <f>INDEX(AZ:AZ,W215+1)</f>
        <v/>
      </c>
      <c r="S220" s="16" t="s">
        <v>51</v>
      </c>
      <c r="T220" s="12" t="str">
        <f>IF(X220="","",X220&amp;IF(Y220="",""," "&amp;Y220)&amp;IF(Z220="",""," "&amp;Z220)&amp;IF(AA220="",""," "&amp;AA220))</f>
        <v/>
      </c>
      <c r="U220" s="16"/>
      <c r="V220" s="17"/>
      <c r="W220" s="10" t="s">
        <v>342</v>
      </c>
      <c r="X220" s="6" t="str">
        <f>IF(ISERROR(IF(LEN(X219)&gt;1,X219,VLOOKUP(X218,$AC:$AD,2,FALSE))),"",IF(LEN(X219)&gt;1,X219,VLOOKUP(X218,$AC:$AD,2,FALSE)))</f>
        <v/>
      </c>
      <c r="Y220" s="6" t="str">
        <f>IF(ISERROR(IF(LEN(Y219)&gt;1,Y219,VLOOKUP(Y218,$AC:$AD,2,FALSE))),"",IF(LEN(Y219)&gt;1,Y219,VLOOKUP(Y218,$AC:$AD,2,FALSE)))</f>
        <v/>
      </c>
      <c r="Z220" s="6" t="str">
        <f>IF(ISERROR(IF(LEN(Z219)&gt;1,Z219,VLOOKUP(Z218,$AC:$AD,2,FALSE))),"",IF(LEN(Z219)&gt;1,Z219,VLOOKUP(Z218,$AC:$AD,2,FALSE)))</f>
        <v/>
      </c>
      <c r="AA220" s="6" t="str">
        <f>IF(ISERROR(IF(LEN(AA219)&gt;1,AA219,VLOOKUP(AA218,$AC:$AD,2,FALSE))),"",IF(LEN(AA219)&gt;1,AA219,VLOOKUP(AA218,$AC:$AD,2,FALSE)))</f>
        <v xml:space="preserve"> </v>
      </c>
      <c r="BA220" s="31" t="s">
        <v>165</v>
      </c>
      <c r="BB220">
        <v>219</v>
      </c>
    </row>
    <row r="221" spans="1:54" x14ac:dyDescent="0.15">
      <c r="A221" t="str">
        <f>CONCATENATE(C221,D221,E221,F221,G221,H221,I221,J221,K221,L221,M221,N221,O221,P221)</f>
        <v>|英テキスト|&gt;|&gt;|&gt;|&gt;||</v>
      </c>
      <c r="B221" t="s">
        <v>165</v>
      </c>
      <c r="C221" t="s">
        <v>24</v>
      </c>
      <c r="D221" s="1" t="s">
        <v>26</v>
      </c>
      <c r="E221" t="s">
        <v>24</v>
      </c>
      <c r="F221" s="1" t="s">
        <v>4</v>
      </c>
      <c r="G221" t="s">
        <v>24</v>
      </c>
      <c r="H221" s="1" t="s">
        <v>4</v>
      </c>
      <c r="I221" t="s">
        <v>24</v>
      </c>
      <c r="J221" s="1" t="s">
        <v>4</v>
      </c>
      <c r="K221" t="s">
        <v>24</v>
      </c>
      <c r="L221" s="1" t="s">
        <v>4</v>
      </c>
      <c r="M221" t="s">
        <v>24</v>
      </c>
      <c r="N221" t="str">
        <f t="shared" ref="N221" si="213">IF(T220="","",T220&amp;"&amp;br;")&amp;IF(R220=0,"",R220)</f>
        <v/>
      </c>
      <c r="O221" t="s">
        <v>24</v>
      </c>
      <c r="Q221" s="6" t="s">
        <v>41</v>
      </c>
      <c r="R221" s="12">
        <f>IF(INDEX(AS:AS,W215+1)="",0,INDEX(AS:AS,W215+1)&amp;"/"&amp;INDEX(AT:AT,W215+1))</f>
        <v>0</v>
      </c>
      <c r="S221" s="16"/>
      <c r="T221" s="16"/>
      <c r="U221" s="16"/>
      <c r="V221" s="17"/>
      <c r="W221" s="10"/>
      <c r="X221" s="6"/>
      <c r="Y221" s="5"/>
      <c r="Z221" s="5"/>
      <c r="AA221" s="30"/>
      <c r="BA221" s="31" t="s">
        <v>165</v>
      </c>
      <c r="BB221">
        <v>220</v>
      </c>
    </row>
    <row r="222" spans="1:54" x14ac:dyDescent="0.15">
      <c r="A222" t="str">
        <f>CONCATENATE(C222,D222,E222,F222,G222,H222,I222,J222,K222,L222,M222,N222,O222,P222)</f>
        <v>|PT|&gt;||シールド数|&gt;||</v>
      </c>
      <c r="B222" t="s">
        <v>165</v>
      </c>
      <c r="C222" t="s">
        <v>24</v>
      </c>
      <c r="D222" t="s">
        <v>13</v>
      </c>
      <c r="E222" t="s">
        <v>24</v>
      </c>
      <c r="F222" t="s">
        <v>4</v>
      </c>
      <c r="G222" t="s">
        <v>24</v>
      </c>
      <c r="H222" t="str">
        <f t="shared" ref="H222" si="214">IF(R221=0,"",R221)</f>
        <v/>
      </c>
      <c r="I222" t="s">
        <v>24</v>
      </c>
      <c r="J222" t="s">
        <v>14</v>
      </c>
      <c r="K222" t="s">
        <v>24</v>
      </c>
      <c r="L222" t="s">
        <v>4</v>
      </c>
      <c r="M222" t="s">
        <v>24</v>
      </c>
      <c r="N222" t="str">
        <f t="shared" ref="N222" si="215">IF(R222=0,"",R222)</f>
        <v/>
      </c>
      <c r="O222" t="s">
        <v>24</v>
      </c>
      <c r="Q222" s="7" t="s">
        <v>43</v>
      </c>
      <c r="R222" s="12">
        <f>INDEX(AR:AR,W215+1)</f>
        <v>0</v>
      </c>
      <c r="S222" s="19"/>
      <c r="T222" s="19"/>
      <c r="U222" s="19"/>
      <c r="V222" s="20"/>
      <c r="W222" s="11"/>
      <c r="X222" s="37"/>
      <c r="Y222" s="35"/>
      <c r="Z222" s="35"/>
      <c r="AA222" s="42"/>
      <c r="BA222" s="31" t="s">
        <v>165</v>
      </c>
      <c r="BB222">
        <v>221</v>
      </c>
    </row>
    <row r="223" spans="1:54" x14ac:dyDescent="0.15">
      <c r="A223" t="str">
        <f>CONCATENATE(C223,D223,E223,F223,G223,H223,I223,J223,K223,L223,M223,N223,O223,P223)</f>
        <v>&amp;br;&amp;br;</v>
      </c>
      <c r="B223" t="s">
        <v>165</v>
      </c>
      <c r="C223" t="s">
        <v>158</v>
      </c>
      <c r="R223"/>
      <c r="S223"/>
      <c r="T223"/>
      <c r="U223"/>
      <c r="V223"/>
      <c r="BA223" s="31" t="s">
        <v>165</v>
      </c>
      <c r="BB223">
        <v>222</v>
      </c>
    </row>
    <row r="224" spans="1:54" x14ac:dyDescent="0.15">
      <c r="A224" t="str">
        <f t="shared" ref="A224:A225" si="216">CONCATENATE(C224,D224,E224,F224,G224,H224,I224,J224,K224,L224,M224,N224,O224,P224)</f>
        <v>*情報</v>
      </c>
      <c r="B224" t="s">
        <v>165</v>
      </c>
      <c r="C224" t="s">
        <v>865</v>
      </c>
      <c r="R224"/>
      <c r="S224"/>
      <c r="T224"/>
      <c r="U224"/>
      <c r="V224"/>
      <c r="BA224" s="31" t="s">
        <v>165</v>
      </c>
      <c r="BB224">
        <v>223</v>
      </c>
    </row>
    <row r="225" spans="1:54" x14ac:dyDescent="0.15">
      <c r="A225" t="str">
        <f t="shared" si="216"/>
        <v>&amp;br;&amp;br;</v>
      </c>
      <c r="B225" t="s">
        <v>165</v>
      </c>
      <c r="C225" t="s">
        <v>158</v>
      </c>
      <c r="R225"/>
      <c r="S225"/>
      <c r="T225"/>
      <c r="U225"/>
      <c r="V225"/>
      <c r="BA225" s="31" t="s">
        <v>165</v>
      </c>
      <c r="BB225">
        <v>224</v>
      </c>
    </row>
    <row r="226" spans="1:54" x14ac:dyDescent="0.15">
      <c r="A226" t="str">
        <f>CONCATENATE(C226,D226,E226,F226,G226,H226,I226,J226,K226,L226,M226,N226,O226,P226)</f>
        <v>#back(text=戻る,left)</v>
      </c>
      <c r="B226" t="s">
        <v>165</v>
      </c>
      <c r="C226" t="s">
        <v>159</v>
      </c>
      <c r="R226"/>
      <c r="S226"/>
      <c r="T226"/>
      <c r="U226"/>
      <c r="V226"/>
      <c r="BA226" s="31" t="s">
        <v>165</v>
      </c>
      <c r="BB226">
        <v>225</v>
      </c>
    </row>
    <row r="227" spans="1:54" x14ac:dyDescent="0.15">
      <c r="A227" t="str">
        <f>CONCATENATE(C227,D227,E227,F227,G227,H227,I227,J227,K227,L227,M227,N227,O227,P227)</f>
        <v>&amp;br;</v>
      </c>
      <c r="B227" t="s">
        <v>165</v>
      </c>
      <c r="C227" t="s">
        <v>1</v>
      </c>
      <c r="R227"/>
      <c r="S227"/>
      <c r="T227"/>
      <c r="U227"/>
      <c r="V227"/>
      <c r="BA227" s="31" t="s">
        <v>165</v>
      </c>
      <c r="BB227">
        <v>226</v>
      </c>
    </row>
    <row r="228" spans="1:54" x14ac:dyDescent="0.15">
      <c r="A228" t="str">
        <f>CONCATENATE(C228,D228,E228,F228,G228,H228,I228,J228,K228,L228,M228,N228,O228,P228)</f>
        <v>#comment(above,nsize=[15],size=[30],num=[10])</v>
      </c>
      <c r="B228" t="s">
        <v>165</v>
      </c>
      <c r="C228" t="s">
        <v>160</v>
      </c>
      <c r="R228"/>
      <c r="S228"/>
      <c r="T228"/>
      <c r="U228"/>
      <c r="V228"/>
      <c r="BA228" s="31" t="s">
        <v>165</v>
      </c>
      <c r="BB228">
        <v>227</v>
      </c>
    </row>
    <row r="229" spans="1:54" x14ac:dyDescent="0.15">
      <c r="A229" t="str">
        <f>CONCATENATE(C229,D229,E229,F229,G229,H229,I229,J229,K229,L229,M229,N229,O229,P229)</f>
        <v>&amp;br;&amp;br;</v>
      </c>
      <c r="B229" t="s">
        <v>165</v>
      </c>
      <c r="C229" t="s">
        <v>158</v>
      </c>
      <c r="R229"/>
      <c r="S229"/>
      <c r="T229"/>
      <c r="U229"/>
      <c r="V229"/>
      <c r="BA229" s="31" t="s">
        <v>165</v>
      </c>
      <c r="BB229">
        <v>228</v>
      </c>
    </row>
    <row r="230" spans="1:54" x14ac:dyDescent="0.15">
      <c r="A230" t="str">
        <f>CONCATENATE(C230,D230,E230,F230,G230,H230,I230,J230,K230,L230,M230,N230,O230,P230)</f>
        <v/>
      </c>
      <c r="B230" t="s">
        <v>165</v>
      </c>
      <c r="Q230" s="3"/>
      <c r="R230" s="14"/>
      <c r="S230" s="14"/>
      <c r="T230" s="14"/>
      <c r="U230" s="14"/>
      <c r="V230" s="15"/>
      <c r="W230" s="36">
        <v>16</v>
      </c>
      <c r="X230" s="3"/>
      <c r="Y230" s="34"/>
      <c r="Z230" s="34"/>
      <c r="AA230" s="41"/>
      <c r="BA230" s="31" t="s">
        <v>165</v>
      </c>
      <c r="BB230">
        <v>229</v>
      </c>
    </row>
    <row r="231" spans="1:54" x14ac:dyDescent="0.15">
      <c r="A231" t="str">
        <f>CONCATENATE(C231,D231,E231,F231,G231,H231,I231,J231,K231,L231,M231,N231,O231,P231)</f>
        <v>*0/0</v>
      </c>
      <c r="B231" t="s">
        <v>165</v>
      </c>
      <c r="C231" t="str">
        <f t="shared" ref="C231" si="217">"*"&amp;R231&amp;"/"&amp;T231</f>
        <v>*0/0</v>
      </c>
      <c r="Q231" s="6" t="s">
        <v>34</v>
      </c>
      <c r="R231" s="12">
        <f>INDEX(AI:AI,W230+1)</f>
        <v>0</v>
      </c>
      <c r="S231" s="16" t="s">
        <v>35</v>
      </c>
      <c r="T231" s="12">
        <f>INDEX(AJ:AJ,W230+1)</f>
        <v>0</v>
      </c>
      <c r="U231" s="16"/>
      <c r="V231" s="17"/>
      <c r="W231" s="9"/>
      <c r="X231" s="6"/>
      <c r="Y231" s="5"/>
      <c r="Z231" s="5"/>
      <c r="AA231" s="30"/>
      <c r="BA231" s="31" t="s">
        <v>165</v>
      </c>
      <c r="BB231">
        <v>230</v>
      </c>
    </row>
    <row r="232" spans="1:54" x14ac:dyDescent="0.15">
      <c r="A232" t="str">
        <f>CONCATENATE(C232,D232,E232,F232,G232,H232,I232,J232,K232,L232,M232,N232,O232,P232)</f>
        <v>|LEFT:80|LEFT:100|LEFT:100|LEFT:100|LEFT:100|LEFT:100|c</v>
      </c>
      <c r="B232" t="s">
        <v>165</v>
      </c>
      <c r="C232" t="s">
        <v>24</v>
      </c>
      <c r="D232" s="2" t="str">
        <f t="shared" ref="D232" si="218">$Q$1</f>
        <v>LEFT:80</v>
      </c>
      <c r="E232" s="2" t="s">
        <v>24</v>
      </c>
      <c r="F232" s="2" t="str">
        <f t="shared" ref="F232" si="219">$R$1</f>
        <v>LEFT:100</v>
      </c>
      <c r="G232" s="2" t="s">
        <v>24</v>
      </c>
      <c r="H232" s="2" t="str">
        <f t="shared" ref="H232" si="220">$R$1</f>
        <v>LEFT:100</v>
      </c>
      <c r="I232" s="2" t="s">
        <v>24</v>
      </c>
      <c r="J232" s="2" t="str">
        <f t="shared" ref="J232" si="221">$R$1</f>
        <v>LEFT:100</v>
      </c>
      <c r="K232" s="2" t="s">
        <v>24</v>
      </c>
      <c r="L232" s="2" t="str">
        <f t="shared" ref="L232" si="222">$R$1</f>
        <v>LEFT:100</v>
      </c>
      <c r="M232" s="2" t="s">
        <v>24</v>
      </c>
      <c r="N232" s="2" t="str">
        <f t="shared" ref="N232" si="223">$R$1</f>
        <v>LEFT:100</v>
      </c>
      <c r="O232" t="s">
        <v>24</v>
      </c>
      <c r="P232" t="s">
        <v>138</v>
      </c>
      <c r="Q232" s="4" t="s">
        <v>44</v>
      </c>
      <c r="R232" s="12">
        <f>INDEX(AF:AF,W230+1)</f>
        <v>0</v>
      </c>
      <c r="S232" s="18" t="s">
        <v>46</v>
      </c>
      <c r="T232" s="12">
        <f>INDEX(AG:AG,W230+1)</f>
        <v>0</v>
      </c>
      <c r="U232" s="18" t="s">
        <v>36</v>
      </c>
      <c r="V232" s="12">
        <f>INDEX(AH:AH,W230+1)</f>
        <v>0</v>
      </c>
      <c r="W232" s="10"/>
      <c r="X232" s="12">
        <f>INDEX(AO:AO,W230+1)</f>
        <v>0</v>
      </c>
      <c r="Y232" s="5"/>
      <c r="Z232" s="5"/>
      <c r="AA232" s="30"/>
      <c r="BA232" s="31" t="s">
        <v>165</v>
      </c>
      <c r="BB232">
        <v>231</v>
      </c>
    </row>
    <row r="233" spans="1:54" x14ac:dyDescent="0.15">
      <c r="A233" t="str">
        <f>CONCATENATE(C233,D233,E233,F233,G233,H233,I233,J233,K233,L233,M233,N233,O233,P233)</f>
        <v>|色||レアリティ||マナコスト||</v>
      </c>
      <c r="B233" t="s">
        <v>165</v>
      </c>
      <c r="C233" t="s">
        <v>24</v>
      </c>
      <c r="D233" s="1" t="s">
        <v>5</v>
      </c>
      <c r="E233" t="s">
        <v>24</v>
      </c>
      <c r="F233" t="str">
        <f t="shared" ref="F233:F234" si="224">IF(R232=0,"",R232)</f>
        <v/>
      </c>
      <c r="G233" t="s">
        <v>24</v>
      </c>
      <c r="H233" s="1" t="s">
        <v>6</v>
      </c>
      <c r="I233" t="s">
        <v>24</v>
      </c>
      <c r="J233" t="str">
        <f t="shared" ref="J233:J234" si="225">IF(T232=0,"",T232)</f>
        <v/>
      </c>
      <c r="K233" t="s">
        <v>24</v>
      </c>
      <c r="L233" s="1" t="s">
        <v>8</v>
      </c>
      <c r="M233" t="s">
        <v>24</v>
      </c>
      <c r="N233" t="str">
        <f t="shared" ref="N233:N234" si="226">IF(V232=0,"",V232)</f>
        <v/>
      </c>
      <c r="O233" t="s">
        <v>24</v>
      </c>
      <c r="Q233" s="6" t="s">
        <v>37</v>
      </c>
      <c r="R233" s="12">
        <f>INDEX(AK:AK,W230+1)</f>
        <v>0</v>
      </c>
      <c r="S233" s="18" t="s">
        <v>38</v>
      </c>
      <c r="T233" s="12">
        <f>INDEX(AL:AL,W230+1)</f>
        <v>0</v>
      </c>
      <c r="U233" s="12">
        <f>INDEX(AM:AM,W230+1)</f>
        <v>0</v>
      </c>
      <c r="V233" s="12">
        <f>INDEX(AN:AN,W230+1)</f>
        <v>0</v>
      </c>
      <c r="W233" s="10"/>
      <c r="X233" s="12" t="str">
        <f>INDEX(AU:AU,W230+1)</f>
        <v/>
      </c>
      <c r="Y233" s="12" t="str">
        <f>INDEX(AV:AV,W230+1)</f>
        <v/>
      </c>
      <c r="Z233" s="12" t="str">
        <f>INDEX(AW:AW,W230+1)</f>
        <v/>
      </c>
      <c r="AA233" s="12">
        <f>INDEX(AX:AX,W230+1)</f>
        <v>0</v>
      </c>
      <c r="BA233" s="31" t="s">
        <v>165</v>
      </c>
      <c r="BB233">
        <v>232</v>
      </c>
    </row>
    <row r="234" spans="1:54" x14ac:dyDescent="0.15">
      <c r="A234" t="str">
        <f>CONCATENATE(C234,D234,E234,F234,G234,H234,I234,J234,K234,L234,M234,N234,O234,P234)</f>
        <v>|種別||サブタイプ||||</v>
      </c>
      <c r="B234" t="s">
        <v>165</v>
      </c>
      <c r="C234" t="s">
        <v>24</v>
      </c>
      <c r="D234" s="1" t="s">
        <v>9</v>
      </c>
      <c r="E234" t="s">
        <v>24</v>
      </c>
      <c r="F234" t="str">
        <f t="shared" si="224"/>
        <v/>
      </c>
      <c r="G234" t="s">
        <v>24</v>
      </c>
      <c r="H234" s="1" t="s">
        <v>11</v>
      </c>
      <c r="I234" t="s">
        <v>24</v>
      </c>
      <c r="J234" t="str">
        <f t="shared" si="225"/>
        <v/>
      </c>
      <c r="K234" t="s">
        <v>24</v>
      </c>
      <c r="L234" t="str">
        <f t="shared" ref="L234" si="227">IF(U233=0,"",U233)</f>
        <v/>
      </c>
      <c r="M234" t="s">
        <v>24</v>
      </c>
      <c r="N234" t="str">
        <f t="shared" si="226"/>
        <v/>
      </c>
      <c r="O234" t="s">
        <v>24</v>
      </c>
      <c r="Q234" s="6" t="s">
        <v>39</v>
      </c>
      <c r="R234" s="12" t="str">
        <f>INDEX(AY:AY,W230+1)</f>
        <v/>
      </c>
      <c r="S234" s="16"/>
      <c r="T234" s="16"/>
      <c r="U234" s="16"/>
      <c r="V234" s="17"/>
      <c r="W234" s="10"/>
      <c r="X234" s="36"/>
      <c r="Y234" s="36"/>
      <c r="Z234" s="36"/>
      <c r="AA234" s="25"/>
      <c r="BA234" s="31" t="s">
        <v>165</v>
      </c>
      <c r="BB234">
        <v>233</v>
      </c>
    </row>
    <row r="235" spans="1:54" x14ac:dyDescent="0.15">
      <c r="A235" t="str">
        <f>CONCATENATE(C235,D235,E235,F235,G235,H235,I235,J235,K235,L235,M235,N235,O235,P235)</f>
        <v>|テキスト|&gt;|&gt;|&gt;|&gt;||</v>
      </c>
      <c r="B235" t="s">
        <v>165</v>
      </c>
      <c r="C235" t="s">
        <v>24</v>
      </c>
      <c r="D235" s="1" t="s">
        <v>12</v>
      </c>
      <c r="E235" t="s">
        <v>24</v>
      </c>
      <c r="F235" s="1" t="s">
        <v>4</v>
      </c>
      <c r="G235" t="s">
        <v>24</v>
      </c>
      <c r="H235" s="1" t="s">
        <v>4</v>
      </c>
      <c r="I235" t="s">
        <v>24</v>
      </c>
      <c r="J235" s="1" t="s">
        <v>4</v>
      </c>
      <c r="K235" t="s">
        <v>24</v>
      </c>
      <c r="L235" s="1" t="s">
        <v>4</v>
      </c>
      <c r="M235" t="s">
        <v>24</v>
      </c>
      <c r="N235" t="str">
        <f t="shared" ref="N235" si="228">IF(R234=0,"",R234)</f>
        <v/>
      </c>
      <c r="O235" t="s">
        <v>24</v>
      </c>
      <c r="Q235" s="4" t="s">
        <v>40</v>
      </c>
      <c r="R235" s="12" t="str">
        <f>INDEX(AZ:AZ,W230+1)</f>
        <v/>
      </c>
      <c r="S235" s="16" t="s">
        <v>51</v>
      </c>
      <c r="T235" s="12" t="str">
        <f>IF(X235="","",X235&amp;IF(Y235="",""," "&amp;Y235)&amp;IF(Z235="",""," "&amp;Z235)&amp;IF(AA235="",""," "&amp;AA235))</f>
        <v/>
      </c>
      <c r="U235" s="16"/>
      <c r="V235" s="17"/>
      <c r="W235" s="10" t="s">
        <v>342</v>
      </c>
      <c r="X235" s="6" t="str">
        <f>IF(ISERROR(IF(LEN(X234)&gt;1,X234,VLOOKUP(X233,$AC:$AD,2,FALSE))),"",IF(LEN(X234)&gt;1,X234,VLOOKUP(X233,$AC:$AD,2,FALSE)))</f>
        <v/>
      </c>
      <c r="Y235" s="6" t="str">
        <f>IF(ISERROR(IF(LEN(Y234)&gt;1,Y234,VLOOKUP(Y233,$AC:$AD,2,FALSE))),"",IF(LEN(Y234)&gt;1,Y234,VLOOKUP(Y233,$AC:$AD,2,FALSE)))</f>
        <v/>
      </c>
      <c r="Z235" s="6" t="str">
        <f>IF(ISERROR(IF(LEN(Z234)&gt;1,Z234,VLOOKUP(Z233,$AC:$AD,2,FALSE))),"",IF(LEN(Z234)&gt;1,Z234,VLOOKUP(Z233,$AC:$AD,2,FALSE)))</f>
        <v/>
      </c>
      <c r="AA235" s="6" t="str">
        <f>IF(ISERROR(IF(LEN(AA234)&gt;1,AA234,VLOOKUP(AA233,$AC:$AD,2,FALSE))),"",IF(LEN(AA234)&gt;1,AA234,VLOOKUP(AA233,$AC:$AD,2,FALSE)))</f>
        <v xml:space="preserve"> </v>
      </c>
      <c r="BA235" s="31" t="s">
        <v>165</v>
      </c>
      <c r="BB235">
        <v>234</v>
      </c>
    </row>
    <row r="236" spans="1:54" x14ac:dyDescent="0.15">
      <c r="A236" t="str">
        <f>CONCATENATE(C236,D236,E236,F236,G236,H236,I236,J236,K236,L236,M236,N236,O236,P236)</f>
        <v>|英テキスト|&gt;|&gt;|&gt;|&gt;||</v>
      </c>
      <c r="B236" t="s">
        <v>165</v>
      </c>
      <c r="C236" t="s">
        <v>24</v>
      </c>
      <c r="D236" s="1" t="s">
        <v>26</v>
      </c>
      <c r="E236" t="s">
        <v>24</v>
      </c>
      <c r="F236" s="1" t="s">
        <v>4</v>
      </c>
      <c r="G236" t="s">
        <v>24</v>
      </c>
      <c r="H236" s="1" t="s">
        <v>4</v>
      </c>
      <c r="I236" t="s">
        <v>24</v>
      </c>
      <c r="J236" s="1" t="s">
        <v>4</v>
      </c>
      <c r="K236" t="s">
        <v>24</v>
      </c>
      <c r="L236" s="1" t="s">
        <v>4</v>
      </c>
      <c r="M236" t="s">
        <v>24</v>
      </c>
      <c r="N236" t="str">
        <f t="shared" ref="N236" si="229">IF(T235="","",T235&amp;"&amp;br;")&amp;IF(R235=0,"",R235)</f>
        <v/>
      </c>
      <c r="O236" t="s">
        <v>24</v>
      </c>
      <c r="Q236" s="6" t="s">
        <v>41</v>
      </c>
      <c r="R236" s="12">
        <f>IF(INDEX(AS:AS,W230+1)="",0,INDEX(AS:AS,W230+1)&amp;"/"&amp;INDEX(AT:AT,W230+1))</f>
        <v>0</v>
      </c>
      <c r="S236" s="16"/>
      <c r="T236" s="16"/>
      <c r="U236" s="16"/>
      <c r="V236" s="17"/>
      <c r="W236" s="10"/>
      <c r="X236" s="6"/>
      <c r="Y236" s="5"/>
      <c r="Z236" s="5"/>
      <c r="AA236" s="30"/>
      <c r="BA236" s="31" t="s">
        <v>165</v>
      </c>
      <c r="BB236">
        <v>235</v>
      </c>
    </row>
    <row r="237" spans="1:54" x14ac:dyDescent="0.15">
      <c r="A237" t="str">
        <f>CONCATENATE(C237,D237,E237,F237,G237,H237,I237,J237,K237,L237,M237,N237,O237,P237)</f>
        <v>|PT|&gt;||シールド数|&gt;||</v>
      </c>
      <c r="B237" t="s">
        <v>165</v>
      </c>
      <c r="C237" t="s">
        <v>24</v>
      </c>
      <c r="D237" t="s">
        <v>13</v>
      </c>
      <c r="E237" t="s">
        <v>24</v>
      </c>
      <c r="F237" t="s">
        <v>4</v>
      </c>
      <c r="G237" t="s">
        <v>24</v>
      </c>
      <c r="H237" t="str">
        <f t="shared" ref="H237" si="230">IF(R236=0,"",R236)</f>
        <v/>
      </c>
      <c r="I237" t="s">
        <v>24</v>
      </c>
      <c r="J237" t="s">
        <v>14</v>
      </c>
      <c r="K237" t="s">
        <v>24</v>
      </c>
      <c r="L237" t="s">
        <v>4</v>
      </c>
      <c r="M237" t="s">
        <v>24</v>
      </c>
      <c r="N237" t="str">
        <f t="shared" ref="N237" si="231">IF(R237=0,"",R237)</f>
        <v/>
      </c>
      <c r="O237" t="s">
        <v>24</v>
      </c>
      <c r="Q2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CONCATENATE(C238,D238,E238,F238,G238,H238,I238,J238,K238,L238,M238,N238,O238,P238)</f>
        <v>&amp;br;&amp;br;</v>
      </c>
      <c r="B238" t="s">
        <v>165</v>
      </c>
      <c r="C238" t="s">
        <v>158</v>
      </c>
      <c r="R238"/>
      <c r="S238"/>
      <c r="T238"/>
      <c r="U238"/>
      <c r="V238"/>
      <c r="BA238" s="31" t="s">
        <v>165</v>
      </c>
      <c r="BB238">
        <v>237</v>
      </c>
    </row>
    <row r="239" spans="1:54" x14ac:dyDescent="0.15">
      <c r="A239" t="str">
        <f t="shared" ref="A239:A240" si="232">CONCATENATE(C239,D239,E239,F239,G239,H239,I239,J239,K239,L239,M239,N239,O239,P239)</f>
        <v>*情報</v>
      </c>
      <c r="B239" t="s">
        <v>165</v>
      </c>
      <c r="C239" t="s">
        <v>865</v>
      </c>
      <c r="R239"/>
      <c r="S239"/>
      <c r="T239"/>
      <c r="U239"/>
      <c r="V239"/>
      <c r="BA239" s="31" t="s">
        <v>165</v>
      </c>
      <c r="BB239">
        <v>238</v>
      </c>
    </row>
    <row r="240" spans="1:54" x14ac:dyDescent="0.15">
      <c r="A240" t="str">
        <f t="shared" si="232"/>
        <v>&amp;br;&amp;br;</v>
      </c>
      <c r="B240" t="s">
        <v>165</v>
      </c>
      <c r="C240" t="s">
        <v>158</v>
      </c>
      <c r="R240"/>
      <c r="S240"/>
      <c r="T240"/>
      <c r="U240"/>
      <c r="V240"/>
      <c r="BA240" s="31" t="s">
        <v>165</v>
      </c>
    </row>
    <row r="241" spans="1:53" x14ac:dyDescent="0.15">
      <c r="A241" t="str">
        <f>CONCATENATE(C241,D241,E241,F241,G241,H241,I241,J241,K241,L241,M241,N241,O241,P241)</f>
        <v>#back(text=戻る,left)</v>
      </c>
      <c r="B241" t="s">
        <v>165</v>
      </c>
      <c r="C241" t="s">
        <v>159</v>
      </c>
      <c r="R241"/>
      <c r="S241"/>
      <c r="T241"/>
      <c r="U241"/>
      <c r="V241"/>
      <c r="BA241" s="31" t="s">
        <v>165</v>
      </c>
    </row>
    <row r="242" spans="1:53" x14ac:dyDescent="0.15">
      <c r="A242" t="str">
        <f>CONCATENATE(C242,D242,E242,F242,G242,H242,I242,J242,K242,L242,M242,N242,O242,P242)</f>
        <v>&amp;br;</v>
      </c>
      <c r="B242" t="s">
        <v>165</v>
      </c>
      <c r="C242" t="s">
        <v>1</v>
      </c>
      <c r="R242"/>
      <c r="S242"/>
      <c r="T242"/>
      <c r="U242"/>
      <c r="V242"/>
      <c r="BA242" s="31" t="s">
        <v>165</v>
      </c>
    </row>
    <row r="243" spans="1:53" x14ac:dyDescent="0.15">
      <c r="A243" t="str">
        <f>CONCATENATE(C243,D243,E243,F243,G243,H243,I243,J243,K243,L243,M243,N243,O243,P243)</f>
        <v>#comment(above,nsize=[15],size=[30],num=[10])</v>
      </c>
      <c r="B243" t="s">
        <v>165</v>
      </c>
      <c r="C243" t="s">
        <v>160</v>
      </c>
      <c r="R243"/>
      <c r="S243"/>
      <c r="T243"/>
      <c r="U243"/>
      <c r="V243"/>
      <c r="BA243" s="31" t="s">
        <v>165</v>
      </c>
    </row>
    <row r="244" spans="1:53" x14ac:dyDescent="0.15">
      <c r="A244" t="str">
        <f>CONCATENATE(C244,D244,E244,F244,G244,H244,I244,J244,K244,L244,M244,N244,O244,P244)</f>
        <v>&amp;br;&amp;br;</v>
      </c>
      <c r="B244" t="s">
        <v>165</v>
      </c>
      <c r="C244" t="s">
        <v>158</v>
      </c>
      <c r="R244"/>
      <c r="S244"/>
      <c r="T244"/>
      <c r="U244"/>
      <c r="V244"/>
      <c r="BA244" s="31" t="s">
        <v>165</v>
      </c>
    </row>
    <row r="245" spans="1:53" x14ac:dyDescent="0.15">
      <c r="A245" t="str">
        <f>CONCATENATE(C245,D245,E245,F245,G245,H245,I245,J245,K245,L245,M245,N245,O245,P245)</f>
        <v/>
      </c>
      <c r="B245" t="s">
        <v>165</v>
      </c>
      <c r="Q245" s="3"/>
      <c r="R245" s="14"/>
      <c r="S245" s="14"/>
      <c r="T245" s="14"/>
      <c r="U245" s="14"/>
      <c r="V245" s="15"/>
      <c r="W245" s="36">
        <v>17</v>
      </c>
      <c r="X245" s="3"/>
      <c r="Y245" s="34"/>
      <c r="Z245" s="34"/>
      <c r="AA245" s="41"/>
      <c r="BA245" s="31" t="s">
        <v>165</v>
      </c>
    </row>
    <row r="246" spans="1:53" x14ac:dyDescent="0.15">
      <c r="A246" t="str">
        <f>CONCATENATE(C246,D246,E246,F246,G246,H246,I246,J246,K246,L246,M246,N246,O246,P246)</f>
        <v>*0/0</v>
      </c>
      <c r="B246" t="s">
        <v>165</v>
      </c>
      <c r="C246" t="str">
        <f t="shared" ref="C246" si="233">"*"&amp;R246&amp;"/"&amp;T246</f>
        <v>*0/0</v>
      </c>
      <c r="Q246" s="6" t="s">
        <v>34</v>
      </c>
      <c r="R246" s="12">
        <f>INDEX(AI:AI,W245+1)</f>
        <v>0</v>
      </c>
      <c r="S246" s="16" t="s">
        <v>35</v>
      </c>
      <c r="T246" s="12">
        <f>INDEX(AJ:AJ,W245+1)</f>
        <v>0</v>
      </c>
      <c r="U246" s="16"/>
      <c r="V246" s="17"/>
      <c r="W246" s="9"/>
      <c r="X246" s="6"/>
      <c r="Y246" s="5"/>
      <c r="Z246" s="5"/>
      <c r="AA246" s="30"/>
      <c r="BA246" s="31" t="s">
        <v>165</v>
      </c>
    </row>
    <row r="247" spans="1:53" x14ac:dyDescent="0.15">
      <c r="A247" t="str">
        <f>CONCATENATE(C247,D247,E247,F247,G247,H247,I247,J247,K247,L247,M247,N247,O247,P247)</f>
        <v>|LEFT:80|LEFT:100|LEFT:100|LEFT:100|LEFT:100|LEFT:100|c</v>
      </c>
      <c r="B247" t="s">
        <v>165</v>
      </c>
      <c r="C247" t="s">
        <v>24</v>
      </c>
      <c r="D247" s="2" t="str">
        <f t="shared" ref="D247" si="234">$Q$1</f>
        <v>LEFT:80</v>
      </c>
      <c r="E247" s="2" t="s">
        <v>24</v>
      </c>
      <c r="F247" s="2" t="str">
        <f t="shared" ref="F247" si="235">$R$1</f>
        <v>LEFT:100</v>
      </c>
      <c r="G247" s="2" t="s">
        <v>24</v>
      </c>
      <c r="H247" s="2" t="str">
        <f t="shared" ref="H247" si="236">$R$1</f>
        <v>LEFT:100</v>
      </c>
      <c r="I247" s="2" t="s">
        <v>24</v>
      </c>
      <c r="J247" s="2" t="str">
        <f t="shared" ref="J247" si="237">$R$1</f>
        <v>LEFT:100</v>
      </c>
      <c r="K247" s="2" t="s">
        <v>24</v>
      </c>
      <c r="L247" s="2" t="str">
        <f t="shared" ref="L247" si="238">$R$1</f>
        <v>LEFT:100</v>
      </c>
      <c r="M247" s="2" t="s">
        <v>24</v>
      </c>
      <c r="N247" s="2" t="str">
        <f t="shared" ref="N247" si="239">$R$1</f>
        <v>LEFT:100</v>
      </c>
      <c r="O247" t="s">
        <v>24</v>
      </c>
      <c r="P247" t="s">
        <v>138</v>
      </c>
      <c r="Q247" s="4" t="s">
        <v>44</v>
      </c>
      <c r="R247" s="12">
        <f>INDEX(AF:AF,W245+1)</f>
        <v>0</v>
      </c>
      <c r="S247" s="18" t="s">
        <v>46</v>
      </c>
      <c r="T247" s="12">
        <f>INDEX(AG:AG,W245+1)</f>
        <v>0</v>
      </c>
      <c r="U247" s="18" t="s">
        <v>36</v>
      </c>
      <c r="V247" s="12">
        <f>INDEX(AH:AH,W245+1)</f>
        <v>0</v>
      </c>
      <c r="W247" s="10"/>
      <c r="X247" s="12">
        <f>INDEX(AO:AO,W245+1)</f>
        <v>0</v>
      </c>
      <c r="Y247" s="5"/>
      <c r="Z247" s="5"/>
      <c r="AA247" s="30"/>
      <c r="BA247" s="31" t="s">
        <v>165</v>
      </c>
    </row>
    <row r="248" spans="1:53" x14ac:dyDescent="0.15">
      <c r="A248" t="str">
        <f>CONCATENATE(C248,D248,E248,F248,G248,H248,I248,J248,K248,L248,M248,N248,O248,P248)</f>
        <v>|色||レアリティ||マナコスト||</v>
      </c>
      <c r="B248" t="s">
        <v>165</v>
      </c>
      <c r="C248" t="s">
        <v>24</v>
      </c>
      <c r="D248" s="1" t="s">
        <v>5</v>
      </c>
      <c r="E248" t="s">
        <v>24</v>
      </c>
      <c r="F248" t="str">
        <f t="shared" ref="F248:F249" si="240">IF(R247=0,"",R247)</f>
        <v/>
      </c>
      <c r="G248" t="s">
        <v>24</v>
      </c>
      <c r="H248" s="1" t="s">
        <v>6</v>
      </c>
      <c r="I248" t="s">
        <v>24</v>
      </c>
      <c r="J248" t="str">
        <f t="shared" ref="J248:J249" si="241">IF(T247=0,"",T247)</f>
        <v/>
      </c>
      <c r="K248" t="s">
        <v>24</v>
      </c>
      <c r="L248" s="1" t="s">
        <v>8</v>
      </c>
      <c r="M248" t="s">
        <v>24</v>
      </c>
      <c r="N248" t="str">
        <f t="shared" ref="N248:N249" si="242">IF(V247=0,"",V247)</f>
        <v/>
      </c>
      <c r="O248" t="s">
        <v>24</v>
      </c>
      <c r="Q248" s="6" t="s">
        <v>37</v>
      </c>
      <c r="R248" s="12">
        <f>INDEX(AK:AK,W245+1)</f>
        <v>0</v>
      </c>
      <c r="S248" s="18" t="s">
        <v>38</v>
      </c>
      <c r="T248" s="12">
        <f>INDEX(AL:AL,W245+1)</f>
        <v>0</v>
      </c>
      <c r="U248" s="12">
        <f>INDEX(AM:AM,W245+1)</f>
        <v>0</v>
      </c>
      <c r="V248" s="12">
        <f>INDEX(AN:AN,W245+1)</f>
        <v>0</v>
      </c>
      <c r="W248" s="10"/>
      <c r="X248" s="12" t="str">
        <f>INDEX(AU:AU,W245+1)</f>
        <v/>
      </c>
      <c r="Y248" s="12" t="str">
        <f>INDEX(AV:AV,W245+1)</f>
        <v/>
      </c>
      <c r="Z248" s="12" t="str">
        <f>INDEX(AW:AW,W245+1)</f>
        <v/>
      </c>
      <c r="AA248" s="12">
        <f>INDEX(AX:AX,W245+1)</f>
        <v>0</v>
      </c>
      <c r="BA248" s="31" t="s">
        <v>165</v>
      </c>
    </row>
    <row r="249" spans="1:53" x14ac:dyDescent="0.15">
      <c r="A249" t="str">
        <f>CONCATENATE(C249,D249,E249,F249,G249,H249,I249,J249,K249,L249,M249,N249,O249,P249)</f>
        <v>|種別||サブタイプ||||</v>
      </c>
      <c r="B249" t="s">
        <v>165</v>
      </c>
      <c r="C249" t="s">
        <v>24</v>
      </c>
      <c r="D249" s="1" t="s">
        <v>9</v>
      </c>
      <c r="E249" t="s">
        <v>24</v>
      </c>
      <c r="F249" t="str">
        <f t="shared" si="240"/>
        <v/>
      </c>
      <c r="G249" t="s">
        <v>24</v>
      </c>
      <c r="H249" s="1" t="s">
        <v>11</v>
      </c>
      <c r="I249" t="s">
        <v>24</v>
      </c>
      <c r="J249" t="str">
        <f t="shared" si="241"/>
        <v/>
      </c>
      <c r="K249" t="s">
        <v>24</v>
      </c>
      <c r="L249" t="str">
        <f t="shared" ref="L249" si="243">IF(U248=0,"",U248)</f>
        <v/>
      </c>
      <c r="M249" t="s">
        <v>24</v>
      </c>
      <c r="N249" t="str">
        <f t="shared" si="242"/>
        <v/>
      </c>
      <c r="O249" t="s">
        <v>24</v>
      </c>
      <c r="Q249" s="6" t="s">
        <v>39</v>
      </c>
      <c r="R249" s="12" t="str">
        <f>INDEX(AY:AY,W245+1)</f>
        <v/>
      </c>
      <c r="S249" s="16"/>
      <c r="T249" s="16"/>
      <c r="U249" s="16"/>
      <c r="V249" s="17"/>
      <c r="W249" s="10"/>
      <c r="X249" s="36"/>
      <c r="Y249" s="36"/>
      <c r="Z249" s="36"/>
      <c r="AA249" s="25"/>
      <c r="BA249" s="31" t="s">
        <v>165</v>
      </c>
    </row>
    <row r="250" spans="1:53" x14ac:dyDescent="0.15">
      <c r="A250" t="str">
        <f>CONCATENATE(C250,D250,E250,F250,G250,H250,I250,J250,K250,L250,M250,N250,O250,P250)</f>
        <v>|テキスト|&gt;|&gt;|&gt;|&gt;||</v>
      </c>
      <c r="B250" t="s">
        <v>165</v>
      </c>
      <c r="C250" t="s">
        <v>24</v>
      </c>
      <c r="D250" s="1" t="s">
        <v>12</v>
      </c>
      <c r="E250" t="s">
        <v>24</v>
      </c>
      <c r="F250" s="1" t="s">
        <v>4</v>
      </c>
      <c r="G250" t="s">
        <v>24</v>
      </c>
      <c r="H250" s="1" t="s">
        <v>4</v>
      </c>
      <c r="I250" t="s">
        <v>24</v>
      </c>
      <c r="J250" s="1" t="s">
        <v>4</v>
      </c>
      <c r="K250" t="s">
        <v>24</v>
      </c>
      <c r="L250" s="1" t="s">
        <v>4</v>
      </c>
      <c r="M250" t="s">
        <v>24</v>
      </c>
      <c r="N250" t="str">
        <f t="shared" ref="N250" si="244">IF(R249=0,"",R249)</f>
        <v/>
      </c>
      <c r="O250" t="s">
        <v>24</v>
      </c>
      <c r="Q250" s="4" t="s">
        <v>40</v>
      </c>
      <c r="R250" s="12" t="str">
        <f>INDEX(AZ:AZ,W245+1)</f>
        <v/>
      </c>
      <c r="S250" s="16" t="s">
        <v>51</v>
      </c>
      <c r="T250" s="12" t="str">
        <f>IF(X250="","",X250&amp;IF(Y250="",""," "&amp;Y250)&amp;IF(Z250="",""," "&amp;Z250)&amp;IF(AA250="",""," "&amp;AA250))</f>
        <v/>
      </c>
      <c r="U250" s="16"/>
      <c r="V250" s="17"/>
      <c r="W250" s="10" t="s">
        <v>342</v>
      </c>
      <c r="X250" s="6" t="str">
        <f>IF(ISERROR(IF(LEN(X249)&gt;1,X249,VLOOKUP(X248,$AC:$AD,2,FALSE))),"",IF(LEN(X249)&gt;1,X249,VLOOKUP(X248,$AC:$AD,2,FALSE)))</f>
        <v/>
      </c>
      <c r="Y250" s="6" t="str">
        <f>IF(ISERROR(IF(LEN(Y249)&gt;1,Y249,VLOOKUP(Y248,$AC:$AD,2,FALSE))),"",IF(LEN(Y249)&gt;1,Y249,VLOOKUP(Y248,$AC:$AD,2,FALSE)))</f>
        <v/>
      </c>
      <c r="Z250" s="6" t="str">
        <f>IF(ISERROR(IF(LEN(Z249)&gt;1,Z249,VLOOKUP(Z248,$AC:$AD,2,FALSE))),"",IF(LEN(Z249)&gt;1,Z249,VLOOKUP(Z248,$AC:$AD,2,FALSE)))</f>
        <v/>
      </c>
      <c r="AA250" s="6" t="str">
        <f>IF(ISERROR(IF(LEN(AA249)&gt;1,AA249,VLOOKUP(AA248,$AC:$AD,2,FALSE))),"",IF(LEN(AA249)&gt;1,AA249,VLOOKUP(AA248,$AC:$AD,2,FALSE)))</f>
        <v xml:space="preserve"> </v>
      </c>
      <c r="BA250" s="31" t="s">
        <v>165</v>
      </c>
    </row>
    <row r="251" spans="1:53" x14ac:dyDescent="0.15">
      <c r="A251" t="str">
        <f>CONCATENATE(C251,D251,E251,F251,G251,H251,I251,J251,K251,L251,M251,N251,O251,P251)</f>
        <v>|英テキスト|&gt;|&gt;|&gt;|&gt;||</v>
      </c>
      <c r="B251" t="s">
        <v>165</v>
      </c>
      <c r="C251" t="s">
        <v>24</v>
      </c>
      <c r="D251" s="1" t="s">
        <v>26</v>
      </c>
      <c r="E251" t="s">
        <v>24</v>
      </c>
      <c r="F251" s="1" t="s">
        <v>4</v>
      </c>
      <c r="G251" t="s">
        <v>24</v>
      </c>
      <c r="H251" s="1" t="s">
        <v>4</v>
      </c>
      <c r="I251" t="s">
        <v>24</v>
      </c>
      <c r="J251" s="1" t="s">
        <v>4</v>
      </c>
      <c r="K251" t="s">
        <v>24</v>
      </c>
      <c r="L251" s="1" t="s">
        <v>4</v>
      </c>
      <c r="M251" t="s">
        <v>24</v>
      </c>
      <c r="N251" t="str">
        <f t="shared" ref="N251" si="245">IF(T250="","",T250&amp;"&amp;br;")&amp;IF(R250=0,"",R250)</f>
        <v/>
      </c>
      <c r="O251" t="s">
        <v>24</v>
      </c>
      <c r="Q251" s="6" t="s">
        <v>41</v>
      </c>
      <c r="R251" s="12">
        <f>IF(INDEX(AS:AS,W245+1)="",0,INDEX(AS:AS,W245+1)&amp;"/"&amp;INDEX(AT:AT,W245+1))</f>
        <v>0</v>
      </c>
      <c r="S251" s="16"/>
      <c r="T251" s="16"/>
      <c r="U251" s="16"/>
      <c r="V251" s="17"/>
      <c r="W251" s="10"/>
      <c r="X251" s="6"/>
      <c r="Y251" s="5"/>
      <c r="Z251" s="5"/>
      <c r="AA251" s="30"/>
      <c r="BA251" s="31" t="s">
        <v>165</v>
      </c>
    </row>
    <row r="252" spans="1:53" x14ac:dyDescent="0.15">
      <c r="A252" t="str">
        <f>CONCATENATE(C252,D252,E252,F252,G252,H252,I252,J252,K252,L252,M252,N252,O252,P252)</f>
        <v>|PT|&gt;||シールド数|&gt;||</v>
      </c>
      <c r="B252" t="s">
        <v>165</v>
      </c>
      <c r="C252" t="s">
        <v>24</v>
      </c>
      <c r="D252" t="s">
        <v>13</v>
      </c>
      <c r="E252" t="s">
        <v>24</v>
      </c>
      <c r="F252" t="s">
        <v>4</v>
      </c>
      <c r="G252" t="s">
        <v>24</v>
      </c>
      <c r="H252" t="str">
        <f t="shared" ref="H252" si="246">IF(R251=0,"",R251)</f>
        <v/>
      </c>
      <c r="I252" t="s">
        <v>24</v>
      </c>
      <c r="J252" t="s">
        <v>14</v>
      </c>
      <c r="K252" t="s">
        <v>24</v>
      </c>
      <c r="L252" t="s">
        <v>4</v>
      </c>
      <c r="M252" t="s">
        <v>24</v>
      </c>
      <c r="N252" t="str">
        <f t="shared" ref="N252" si="247">IF(R252=0,"",R252)</f>
        <v/>
      </c>
      <c r="O252" t="s">
        <v>24</v>
      </c>
      <c r="Q252" s="7" t="s">
        <v>43</v>
      </c>
      <c r="R252" s="12">
        <f>INDEX(AR:AR,W245+1)</f>
        <v>0</v>
      </c>
      <c r="S252" s="19"/>
      <c r="T252" s="19"/>
      <c r="U252" s="19"/>
      <c r="V252" s="20"/>
      <c r="W252" s="11"/>
      <c r="X252" s="37"/>
      <c r="Y252" s="35"/>
      <c r="Z252" s="35"/>
      <c r="AA252" s="42"/>
      <c r="BA252" s="31" t="s">
        <v>165</v>
      </c>
    </row>
    <row r="253" spans="1:53" x14ac:dyDescent="0.15">
      <c r="A253" t="str">
        <f>CONCATENATE(C253,D253,E253,F253,G253,H253,I253,J253,K253,L253,M253,N253,O253,P253)</f>
        <v>&amp;br;&amp;br;</v>
      </c>
      <c r="B253" t="s">
        <v>165</v>
      </c>
      <c r="C253" t="s">
        <v>158</v>
      </c>
      <c r="R253"/>
      <c r="S253"/>
      <c r="T253"/>
      <c r="U253"/>
      <c r="V253"/>
      <c r="BA253" s="31" t="s">
        <v>165</v>
      </c>
    </row>
    <row r="254" spans="1:53" x14ac:dyDescent="0.15">
      <c r="A254" t="str">
        <f t="shared" ref="A254:A255" si="248">CONCATENATE(C254,D254,E254,F254,G254,H254,I254,J254,K254,L254,M254,N254,O254,P254)</f>
        <v>*情報</v>
      </c>
      <c r="B254" t="s">
        <v>165</v>
      </c>
      <c r="C254" t="s">
        <v>865</v>
      </c>
      <c r="R254"/>
      <c r="S254"/>
      <c r="T254"/>
      <c r="U254"/>
      <c r="V254"/>
      <c r="BA254" s="31" t="s">
        <v>165</v>
      </c>
    </row>
    <row r="255" spans="1:53" x14ac:dyDescent="0.15">
      <c r="A255" t="str">
        <f t="shared" si="248"/>
        <v>&amp;br;&amp;br;</v>
      </c>
      <c r="B255" t="s">
        <v>165</v>
      </c>
      <c r="C255" t="s">
        <v>158</v>
      </c>
      <c r="R255"/>
      <c r="S255"/>
      <c r="T255"/>
      <c r="U255"/>
      <c r="V255"/>
      <c r="BA255" s="31" t="s">
        <v>165</v>
      </c>
    </row>
    <row r="256" spans="1:53" x14ac:dyDescent="0.15">
      <c r="A256" t="str">
        <f>CONCATENATE(C256,D256,E256,F256,G256,H256,I256,J256,K256,L256,M256,N256,O256,P256)</f>
        <v>#back(text=戻る,left)</v>
      </c>
      <c r="B256" t="s">
        <v>165</v>
      </c>
      <c r="C256" t="s">
        <v>159</v>
      </c>
      <c r="R256"/>
      <c r="S256"/>
      <c r="T256"/>
      <c r="U256"/>
      <c r="V256"/>
      <c r="BA256" s="31" t="s">
        <v>165</v>
      </c>
    </row>
    <row r="257" spans="1:53" x14ac:dyDescent="0.15">
      <c r="A257" t="str">
        <f>CONCATENATE(C257,D257,E257,F257,G257,H257,I257,J257,K257,L257,M257,N257,O257,P257)</f>
        <v>&amp;br;</v>
      </c>
      <c r="B257" t="s">
        <v>165</v>
      </c>
      <c r="C257" t="s">
        <v>1</v>
      </c>
      <c r="R257"/>
      <c r="S257"/>
      <c r="T257"/>
      <c r="U257"/>
      <c r="V257"/>
      <c r="BA257" s="31" t="s">
        <v>165</v>
      </c>
    </row>
    <row r="258" spans="1:53" x14ac:dyDescent="0.15">
      <c r="A258" t="str">
        <f>CONCATENATE(C258,D258,E258,F258,G258,H258,I258,J258,K258,L258,M258,N258,O258,P258)</f>
        <v>#comment(above,nsize=[15],size=[30],num=[10])</v>
      </c>
      <c r="B258" t="s">
        <v>165</v>
      </c>
      <c r="C258" t="s">
        <v>160</v>
      </c>
      <c r="R258"/>
      <c r="S258"/>
      <c r="T258"/>
      <c r="U258"/>
      <c r="V258"/>
      <c r="BA258" s="31" t="s">
        <v>165</v>
      </c>
    </row>
    <row r="259" spans="1:53" x14ac:dyDescent="0.15">
      <c r="A259" t="str">
        <f>CONCATENATE(C259,D259,E259,F259,G259,H259,I259,J259,K259,L259,M259,N259,O259,P259)</f>
        <v>&amp;br;&amp;br;</v>
      </c>
      <c r="B259" t="s">
        <v>165</v>
      </c>
      <c r="C259" t="s">
        <v>158</v>
      </c>
      <c r="R259"/>
      <c r="S259"/>
      <c r="T259"/>
      <c r="U259"/>
      <c r="V259"/>
      <c r="BA259" s="31" t="s">
        <v>165</v>
      </c>
    </row>
    <row r="260" spans="1:53" x14ac:dyDescent="0.15">
      <c r="A260" t="str">
        <f>CONCATENATE(C260,D260,E260,F260,G260,H260,I260,J260,K260,L260,M260,N260,O260,P260)</f>
        <v/>
      </c>
      <c r="B260" t="s">
        <v>165</v>
      </c>
      <c r="Q260" s="3"/>
      <c r="R260" s="14"/>
      <c r="S260" s="14"/>
      <c r="T260" s="14"/>
      <c r="U260" s="14"/>
      <c r="V260" s="15"/>
      <c r="W260" s="36">
        <v>18</v>
      </c>
      <c r="X260" s="3"/>
      <c r="Y260" s="34"/>
      <c r="Z260" s="34"/>
      <c r="AA260" s="41"/>
      <c r="BA260" s="31" t="s">
        <v>165</v>
      </c>
    </row>
    <row r="261" spans="1:53" x14ac:dyDescent="0.15">
      <c r="A261" t="str">
        <f>CONCATENATE(C261,D261,E261,F261,G261,H261,I261,J261,K261,L261,M261,N261,O261,P261)</f>
        <v>*0/0</v>
      </c>
      <c r="B261" t="s">
        <v>165</v>
      </c>
      <c r="C261" t="str">
        <f t="shared" ref="C261" si="249">"*"&amp;R261&amp;"/"&amp;T261</f>
        <v>*0/0</v>
      </c>
      <c r="Q261" s="6" t="s">
        <v>34</v>
      </c>
      <c r="R261" s="12">
        <f>INDEX(AI:AI,W260+1)</f>
        <v>0</v>
      </c>
      <c r="S261" s="16" t="s">
        <v>35</v>
      </c>
      <c r="T261" s="12">
        <f>INDEX(AJ:AJ,W260+1)</f>
        <v>0</v>
      </c>
      <c r="U261" s="16"/>
      <c r="V261" s="17"/>
      <c r="W261" s="9"/>
      <c r="X261" s="6"/>
      <c r="Y261" s="5"/>
      <c r="Z261" s="5"/>
      <c r="AA261" s="30"/>
      <c r="BA261" s="31" t="s">
        <v>165</v>
      </c>
    </row>
    <row r="262" spans="1:53" x14ac:dyDescent="0.15">
      <c r="A262" t="str">
        <f>CONCATENATE(C262,D262,E262,F262,G262,H262,I262,J262,K262,L262,M262,N262,O262,P262)</f>
        <v>|LEFT:80|LEFT:100|LEFT:100|LEFT:100|LEFT:100|LEFT:100|c</v>
      </c>
      <c r="B262" t="s">
        <v>165</v>
      </c>
      <c r="C262" t="s">
        <v>24</v>
      </c>
      <c r="D262" s="2" t="str">
        <f t="shared" ref="D262" si="250">$Q$1</f>
        <v>LEFT:80</v>
      </c>
      <c r="E262" s="2" t="s">
        <v>24</v>
      </c>
      <c r="F262" s="2" t="str">
        <f t="shared" ref="F262" si="251">$R$1</f>
        <v>LEFT:100</v>
      </c>
      <c r="G262" s="2" t="s">
        <v>24</v>
      </c>
      <c r="H262" s="2" t="str">
        <f t="shared" ref="H262" si="252">$R$1</f>
        <v>LEFT:100</v>
      </c>
      <c r="I262" s="2" t="s">
        <v>24</v>
      </c>
      <c r="J262" s="2" t="str">
        <f t="shared" ref="J262" si="253">$R$1</f>
        <v>LEFT:100</v>
      </c>
      <c r="K262" s="2" t="s">
        <v>24</v>
      </c>
      <c r="L262" s="2" t="str">
        <f t="shared" ref="L262" si="254">$R$1</f>
        <v>LEFT:100</v>
      </c>
      <c r="M262" s="2" t="s">
        <v>24</v>
      </c>
      <c r="N262" s="2" t="str">
        <f t="shared" ref="N262" si="255">$R$1</f>
        <v>LEFT:100</v>
      </c>
      <c r="O262" t="s">
        <v>24</v>
      </c>
      <c r="P262" t="s">
        <v>138</v>
      </c>
      <c r="Q262" s="4" t="s">
        <v>44</v>
      </c>
      <c r="R262" s="12">
        <f>INDEX(AF:AF,W260+1)</f>
        <v>0</v>
      </c>
      <c r="S262" s="18" t="s">
        <v>46</v>
      </c>
      <c r="T262" s="12">
        <f>INDEX(AG:AG,W260+1)</f>
        <v>0</v>
      </c>
      <c r="U262" s="18" t="s">
        <v>36</v>
      </c>
      <c r="V262" s="12">
        <f>INDEX(AH:AH,W260+1)</f>
        <v>0</v>
      </c>
      <c r="W262" s="10"/>
      <c r="X262" s="12">
        <f>INDEX(AO:AO,W260+1)</f>
        <v>0</v>
      </c>
      <c r="Y262" s="5"/>
      <c r="Z262" s="5"/>
      <c r="AA262" s="30"/>
      <c r="BA262" s="31" t="s">
        <v>165</v>
      </c>
    </row>
    <row r="263" spans="1:53" x14ac:dyDescent="0.15">
      <c r="A263" t="str">
        <f>CONCATENATE(C263,D263,E263,F263,G263,H263,I263,J263,K263,L263,M263,N263,O263,P263)</f>
        <v>|色||レアリティ||マナコスト||</v>
      </c>
      <c r="B263" t="s">
        <v>165</v>
      </c>
      <c r="C263" t="s">
        <v>24</v>
      </c>
      <c r="D263" s="1" t="s">
        <v>5</v>
      </c>
      <c r="E263" t="s">
        <v>24</v>
      </c>
      <c r="F263" t="str">
        <f t="shared" ref="F263:F264" si="256">IF(R262=0,"",R262)</f>
        <v/>
      </c>
      <c r="G263" t="s">
        <v>24</v>
      </c>
      <c r="H263" s="1" t="s">
        <v>6</v>
      </c>
      <c r="I263" t="s">
        <v>24</v>
      </c>
      <c r="J263" t="str">
        <f t="shared" ref="J263:J264" si="257">IF(T262=0,"",T262)</f>
        <v/>
      </c>
      <c r="K263" t="s">
        <v>24</v>
      </c>
      <c r="L263" s="1" t="s">
        <v>8</v>
      </c>
      <c r="M263" t="s">
        <v>24</v>
      </c>
      <c r="N263" t="str">
        <f t="shared" ref="N263:N264" si="258">IF(V262=0,"",V262)</f>
        <v/>
      </c>
      <c r="O263" t="s">
        <v>24</v>
      </c>
      <c r="Q263" s="6" t="s">
        <v>37</v>
      </c>
      <c r="R263" s="12">
        <f>INDEX(AK:AK,W260+1)</f>
        <v>0</v>
      </c>
      <c r="S263" s="18" t="s">
        <v>38</v>
      </c>
      <c r="T263" s="12">
        <f>INDEX(AL:AL,W260+1)</f>
        <v>0</v>
      </c>
      <c r="U263" s="12">
        <f>INDEX(AM:AM,W260+1)</f>
        <v>0</v>
      </c>
      <c r="V263" s="12">
        <f>INDEX(AN:AN,W260+1)</f>
        <v>0</v>
      </c>
      <c r="W263" s="10"/>
      <c r="X263" s="12" t="str">
        <f>INDEX(AU:AU,W260+1)</f>
        <v/>
      </c>
      <c r="Y263" s="12" t="str">
        <f>INDEX(AV:AV,W260+1)</f>
        <v/>
      </c>
      <c r="Z263" s="12" t="str">
        <f>INDEX(AW:AW,W260+1)</f>
        <v/>
      </c>
      <c r="AA263" s="12">
        <f>INDEX(AX:AX,W260+1)</f>
        <v>0</v>
      </c>
      <c r="BA263" s="31" t="s">
        <v>165</v>
      </c>
    </row>
    <row r="264" spans="1:53" x14ac:dyDescent="0.15">
      <c r="A264" t="str">
        <f>CONCATENATE(C264,D264,E264,F264,G264,H264,I264,J264,K264,L264,M264,N264,O264,P264)</f>
        <v>|種別||サブタイプ||||</v>
      </c>
      <c r="B264" t="s">
        <v>165</v>
      </c>
      <c r="C264" t="s">
        <v>24</v>
      </c>
      <c r="D264" s="1" t="s">
        <v>9</v>
      </c>
      <c r="E264" t="s">
        <v>24</v>
      </c>
      <c r="F264" t="str">
        <f t="shared" si="256"/>
        <v/>
      </c>
      <c r="G264" t="s">
        <v>24</v>
      </c>
      <c r="H264" s="1" t="s">
        <v>11</v>
      </c>
      <c r="I264" t="s">
        <v>24</v>
      </c>
      <c r="J264" t="str">
        <f t="shared" si="257"/>
        <v/>
      </c>
      <c r="K264" t="s">
        <v>24</v>
      </c>
      <c r="L264" t="str">
        <f t="shared" ref="L264" si="259">IF(U263=0,"",U263)</f>
        <v/>
      </c>
      <c r="M264" t="s">
        <v>24</v>
      </c>
      <c r="N264" t="str">
        <f t="shared" si="258"/>
        <v/>
      </c>
      <c r="O264" t="s">
        <v>24</v>
      </c>
      <c r="Q264" s="6" t="s">
        <v>39</v>
      </c>
      <c r="R264" s="12" t="str">
        <f>INDEX(AY:AY,W260+1)</f>
        <v/>
      </c>
      <c r="S264" s="16"/>
      <c r="T264" s="16"/>
      <c r="U264" s="16"/>
      <c r="V264" s="17"/>
      <c r="W264" s="10"/>
      <c r="X264" s="36"/>
      <c r="Y264" s="36"/>
      <c r="Z264" s="36"/>
      <c r="AA264" s="25"/>
      <c r="BA264" s="31" t="s">
        <v>165</v>
      </c>
    </row>
    <row r="265" spans="1:53" x14ac:dyDescent="0.15">
      <c r="A265" t="str">
        <f>CONCATENATE(C265,D265,E265,F265,G265,H265,I265,J265,K265,L265,M265,N265,O265,P265)</f>
        <v>|テキスト|&gt;|&gt;|&gt;|&gt;||</v>
      </c>
      <c r="B265" t="s">
        <v>165</v>
      </c>
      <c r="C265" t="s">
        <v>24</v>
      </c>
      <c r="D265" s="1" t="s">
        <v>12</v>
      </c>
      <c r="E265" t="s">
        <v>24</v>
      </c>
      <c r="F265" s="1" t="s">
        <v>4</v>
      </c>
      <c r="G265" t="s">
        <v>24</v>
      </c>
      <c r="H265" s="1" t="s">
        <v>4</v>
      </c>
      <c r="I265" t="s">
        <v>24</v>
      </c>
      <c r="J265" s="1" t="s">
        <v>4</v>
      </c>
      <c r="K265" t="s">
        <v>24</v>
      </c>
      <c r="L265" s="1" t="s">
        <v>4</v>
      </c>
      <c r="M265" t="s">
        <v>24</v>
      </c>
      <c r="N265" t="str">
        <f t="shared" ref="N265" si="260">IF(R264=0,"",R264)</f>
        <v/>
      </c>
      <c r="O265" t="s">
        <v>24</v>
      </c>
      <c r="Q265" s="4" t="s">
        <v>40</v>
      </c>
      <c r="R265" s="12" t="str">
        <f>INDEX(AZ:AZ,W260+1)</f>
        <v/>
      </c>
      <c r="S265" s="16" t="s">
        <v>51</v>
      </c>
      <c r="T265" s="12" t="str">
        <f>IF(X265="","",X265&amp;IF(Y265="",""," "&amp;Y265)&amp;IF(Z265="",""," "&amp;Z265)&amp;IF(AA265="",""," "&amp;AA265))</f>
        <v/>
      </c>
      <c r="U265" s="16"/>
      <c r="V265" s="17"/>
      <c r="W265" s="10" t="s">
        <v>342</v>
      </c>
      <c r="X265" s="6" t="str">
        <f>IF(ISERROR(IF(LEN(X264)&gt;1,X264,VLOOKUP(X263,$AC:$AD,2,FALSE))),"",IF(LEN(X264)&gt;1,X264,VLOOKUP(X263,$AC:$AD,2,FALSE)))</f>
        <v/>
      </c>
      <c r="Y265" s="6" t="str">
        <f>IF(ISERROR(IF(LEN(Y264)&gt;1,Y264,VLOOKUP(Y263,$AC:$AD,2,FALSE))),"",IF(LEN(Y264)&gt;1,Y264,VLOOKUP(Y263,$AC:$AD,2,FALSE)))</f>
        <v/>
      </c>
      <c r="Z265" s="6" t="str">
        <f>IF(ISERROR(IF(LEN(Z264)&gt;1,Z264,VLOOKUP(Z263,$AC:$AD,2,FALSE))),"",IF(LEN(Z264)&gt;1,Z264,VLOOKUP(Z263,$AC:$AD,2,FALSE)))</f>
        <v/>
      </c>
      <c r="AA265" s="6" t="str">
        <f>IF(ISERROR(IF(LEN(AA264)&gt;1,AA264,VLOOKUP(AA263,$AC:$AD,2,FALSE))),"",IF(LEN(AA264)&gt;1,AA264,VLOOKUP(AA263,$AC:$AD,2,FALSE)))</f>
        <v xml:space="preserve"> </v>
      </c>
      <c r="BA265" s="31" t="s">
        <v>165</v>
      </c>
    </row>
    <row r="266" spans="1:53" x14ac:dyDescent="0.15">
      <c r="A266" t="str">
        <f>CONCATENATE(C266,D266,E266,F266,G266,H266,I266,J266,K266,L266,M266,N266,O266,P266)</f>
        <v>|英テキスト|&gt;|&gt;|&gt;|&gt;||</v>
      </c>
      <c r="B266" t="s">
        <v>165</v>
      </c>
      <c r="C266" t="s">
        <v>24</v>
      </c>
      <c r="D266" s="1" t="s">
        <v>26</v>
      </c>
      <c r="E266" t="s">
        <v>24</v>
      </c>
      <c r="F266" s="1" t="s">
        <v>4</v>
      </c>
      <c r="G266" t="s">
        <v>24</v>
      </c>
      <c r="H266" s="1" t="s">
        <v>4</v>
      </c>
      <c r="I266" t="s">
        <v>24</v>
      </c>
      <c r="J266" s="1" t="s">
        <v>4</v>
      </c>
      <c r="K266" t="s">
        <v>24</v>
      </c>
      <c r="L266" s="1" t="s">
        <v>4</v>
      </c>
      <c r="M266" t="s">
        <v>24</v>
      </c>
      <c r="N266" t="str">
        <f t="shared" ref="N266" si="261">IF(T265="","",T265&amp;"&amp;br;")&amp;IF(R265=0,"",R265)</f>
        <v/>
      </c>
      <c r="O266" t="s">
        <v>24</v>
      </c>
      <c r="Q266" s="6" t="s">
        <v>41</v>
      </c>
      <c r="R266" s="12">
        <f>IF(INDEX(AS:AS,W260+1)="",0,INDEX(AS:AS,W260+1)&amp;"/"&amp;INDEX(AT:AT,W260+1))</f>
        <v>0</v>
      </c>
      <c r="S266" s="16"/>
      <c r="T266" s="16"/>
      <c r="U266" s="16"/>
      <c r="V266" s="17"/>
      <c r="W266" s="10"/>
      <c r="X266" s="6"/>
      <c r="Y266" s="5"/>
      <c r="Z266" s="5"/>
      <c r="AA266" s="30"/>
      <c r="AC266" s="5"/>
      <c r="AD266" s="5"/>
      <c r="BA266" s="31" t="s">
        <v>165</v>
      </c>
    </row>
    <row r="267" spans="1:53" x14ac:dyDescent="0.15">
      <c r="A267" t="str">
        <f>CONCATENATE(C267,D267,E267,F267,G267,H267,I267,J267,K267,L267,M267,N267,O267,P267)</f>
        <v>|PT|&gt;||シールド数|&gt;||</v>
      </c>
      <c r="B267" t="s">
        <v>165</v>
      </c>
      <c r="C267" t="s">
        <v>24</v>
      </c>
      <c r="D267" t="s">
        <v>13</v>
      </c>
      <c r="E267" t="s">
        <v>24</v>
      </c>
      <c r="F267" t="s">
        <v>4</v>
      </c>
      <c r="G267" t="s">
        <v>24</v>
      </c>
      <c r="H267" t="str">
        <f t="shared" ref="H267" si="262">IF(R266=0,"",R266)</f>
        <v/>
      </c>
      <c r="I267" t="s">
        <v>24</v>
      </c>
      <c r="J267" t="s">
        <v>14</v>
      </c>
      <c r="K267" t="s">
        <v>24</v>
      </c>
      <c r="L267" t="s">
        <v>4</v>
      </c>
      <c r="M267" t="s">
        <v>24</v>
      </c>
      <c r="N267" t="str">
        <f t="shared" ref="N267" si="263">IF(R267=0,"",R267)</f>
        <v/>
      </c>
      <c r="O267" t="s">
        <v>24</v>
      </c>
      <c r="Q267" s="7" t="s">
        <v>43</v>
      </c>
      <c r="R267" s="12">
        <f>INDEX(AR:AR,W260+1)</f>
        <v>0</v>
      </c>
      <c r="S267" s="19"/>
      <c r="T267" s="19"/>
      <c r="U267" s="19"/>
      <c r="V267" s="20"/>
      <c r="W267" s="11"/>
      <c r="X267" s="37"/>
      <c r="Y267" s="35"/>
      <c r="Z267" s="35"/>
      <c r="AA267" s="42"/>
      <c r="AC267" s="16"/>
      <c r="AD267" s="16"/>
      <c r="BA267" s="31" t="s">
        <v>165</v>
      </c>
    </row>
    <row r="268" spans="1:53" x14ac:dyDescent="0.15">
      <c r="A268" t="str">
        <f>CONCATENATE(C268,D268,E268,F268,G268,H268,I268,J268,K268,L268,M268,N268,O268,P268)</f>
        <v>&amp;br;&amp;br;</v>
      </c>
      <c r="B268" t="s">
        <v>165</v>
      </c>
      <c r="C268" t="s">
        <v>158</v>
      </c>
      <c r="R268"/>
      <c r="S268"/>
      <c r="T268"/>
      <c r="U268"/>
      <c r="V268"/>
      <c r="AC268" s="5"/>
      <c r="AD268" s="5"/>
      <c r="BA268" s="31" t="s">
        <v>165</v>
      </c>
    </row>
    <row r="269" spans="1:53" x14ac:dyDescent="0.15">
      <c r="A269" t="str">
        <f t="shared" ref="A269:A270" si="264">CONCATENATE(C269,D269,E269,F269,G269,H269,I269,J269,K269,L269,M269,N269,O269,P269)</f>
        <v>*情報</v>
      </c>
      <c r="B269" t="s">
        <v>165</v>
      </c>
      <c r="C269" t="s">
        <v>865</v>
      </c>
      <c r="R269"/>
      <c r="S269"/>
      <c r="T269"/>
      <c r="U269"/>
      <c r="V269"/>
      <c r="AC269" s="5"/>
      <c r="AD269" s="5"/>
      <c r="BA269" s="31" t="s">
        <v>165</v>
      </c>
    </row>
    <row r="270" spans="1:53" x14ac:dyDescent="0.15">
      <c r="A270" t="str">
        <f t="shared" si="264"/>
        <v>&amp;br;&amp;br;</v>
      </c>
      <c r="B270" t="s">
        <v>165</v>
      </c>
      <c r="C270" t="s">
        <v>158</v>
      </c>
      <c r="R270"/>
      <c r="S270"/>
      <c r="T270"/>
      <c r="U270"/>
      <c r="V270"/>
      <c r="AC270" s="5"/>
      <c r="AD270" s="5"/>
      <c r="BA270" s="31" t="s">
        <v>165</v>
      </c>
    </row>
    <row r="271" spans="1:53" x14ac:dyDescent="0.15">
      <c r="A271" t="str">
        <f>CONCATENATE(C271,D271,E271,F271,G271,H271,I271,J271,K271,L271,M271,N271,O271,P271)</f>
        <v>#back(text=戻る,left)</v>
      </c>
      <c r="B271" t="s">
        <v>165</v>
      </c>
      <c r="C271" t="s">
        <v>159</v>
      </c>
      <c r="R271"/>
      <c r="S271"/>
      <c r="T271"/>
      <c r="U271"/>
      <c r="V271"/>
      <c r="AC271" s="5"/>
      <c r="AD271" s="5"/>
      <c r="BA271" s="31" t="s">
        <v>165</v>
      </c>
    </row>
    <row r="272" spans="1:53" x14ac:dyDescent="0.15">
      <c r="A272" t="str">
        <f>CONCATENATE(C272,D272,E272,F272,G272,H272,I272,J272,K272,L272,M272,N272,O272,P272)</f>
        <v>&amp;br;</v>
      </c>
      <c r="B272" t="s">
        <v>165</v>
      </c>
      <c r="C272" t="s">
        <v>1</v>
      </c>
      <c r="R272"/>
      <c r="S272"/>
      <c r="T272"/>
      <c r="U272"/>
      <c r="V272"/>
      <c r="BA272" s="31" t="s">
        <v>165</v>
      </c>
    </row>
    <row r="273" spans="1:53" x14ac:dyDescent="0.15">
      <c r="A273" t="str">
        <f>CONCATENATE(C273,D273,E273,F273,G273,H273,I273,J273,K273,L273,M273,N273,O273,P273)</f>
        <v>#comment(above,nsize=[15],size=[30],num=[10])</v>
      </c>
      <c r="B273" t="s">
        <v>165</v>
      </c>
      <c r="C273" t="s">
        <v>160</v>
      </c>
      <c r="R273"/>
      <c r="S273"/>
      <c r="T273"/>
      <c r="U273"/>
      <c r="V273"/>
      <c r="BA273" s="31" t="s">
        <v>165</v>
      </c>
    </row>
    <row r="274" spans="1:53" x14ac:dyDescent="0.15">
      <c r="A274" t="str">
        <f>CONCATENATE(C274,D274,E274,F274,G274,H274,I274,J274,K274,L274,M274,N274,O274,P274)</f>
        <v>&amp;br;&amp;br;</v>
      </c>
      <c r="B274" t="s">
        <v>165</v>
      </c>
      <c r="C274" t="s">
        <v>158</v>
      </c>
      <c r="R274"/>
      <c r="S274"/>
      <c r="T274"/>
      <c r="U274"/>
      <c r="V274"/>
      <c r="BA274" s="31" t="s">
        <v>165</v>
      </c>
    </row>
    <row r="275" spans="1:53" x14ac:dyDescent="0.15">
      <c r="A275" t="str">
        <f>CONCATENATE(C275,D275,E275,F275,G275,H275,I275,J275,K275,L275,M275,N275,O275,P275)</f>
        <v/>
      </c>
      <c r="B275" t="s">
        <v>165</v>
      </c>
      <c r="Q275" s="3"/>
      <c r="R275" s="14"/>
      <c r="S275" s="14"/>
      <c r="T275" s="14"/>
      <c r="U275" s="14"/>
      <c r="V275" s="15"/>
      <c r="W275" s="36">
        <v>19</v>
      </c>
      <c r="X275" s="3"/>
      <c r="Y275" s="34"/>
      <c r="Z275" s="34"/>
      <c r="AA275" s="41"/>
      <c r="BA275" s="31" t="s">
        <v>165</v>
      </c>
    </row>
    <row r="276" spans="1:53" x14ac:dyDescent="0.15">
      <c r="A276" t="str">
        <f>CONCATENATE(C276,D276,E276,F276,G276,H276,I276,J276,K276,L276,M276,N276,O276,P276)</f>
        <v>*0/0</v>
      </c>
      <c r="B276" t="s">
        <v>165</v>
      </c>
      <c r="C276" t="str">
        <f t="shared" ref="C276" si="265">"*"&amp;R276&amp;"/"&amp;T276</f>
        <v>*0/0</v>
      </c>
      <c r="Q276" s="6" t="s">
        <v>34</v>
      </c>
      <c r="R276" s="12">
        <f>INDEX(AI:AI,W275+1)</f>
        <v>0</v>
      </c>
      <c r="S276" s="16" t="s">
        <v>35</v>
      </c>
      <c r="T276" s="12">
        <f>INDEX(AJ:AJ,W275+1)</f>
        <v>0</v>
      </c>
      <c r="U276" s="16"/>
      <c r="V276" s="17"/>
      <c r="W276" s="9"/>
      <c r="X276" s="6"/>
      <c r="Y276" s="5"/>
      <c r="Z276" s="5"/>
      <c r="AA276" s="30"/>
      <c r="BA276" s="31" t="s">
        <v>165</v>
      </c>
    </row>
    <row r="277" spans="1:53" x14ac:dyDescent="0.15">
      <c r="A277" t="str">
        <f>CONCATENATE(C277,D277,E277,F277,G277,H277,I277,J277,K277,L277,M277,N277,O277,P277)</f>
        <v>|LEFT:80|LEFT:100|LEFT:100|LEFT:100|LEFT:100|LEFT:100|c</v>
      </c>
      <c r="B277" t="s">
        <v>165</v>
      </c>
      <c r="C277" t="s">
        <v>24</v>
      </c>
      <c r="D277" s="2" t="str">
        <f t="shared" ref="D277" si="266">$Q$1</f>
        <v>LEFT:80</v>
      </c>
      <c r="E277" s="2" t="s">
        <v>24</v>
      </c>
      <c r="F277" s="2" t="str">
        <f t="shared" ref="F277" si="267">$R$1</f>
        <v>LEFT:100</v>
      </c>
      <c r="G277" s="2" t="s">
        <v>24</v>
      </c>
      <c r="H277" s="2" t="str">
        <f t="shared" ref="H277" si="268">$R$1</f>
        <v>LEFT:100</v>
      </c>
      <c r="I277" s="2" t="s">
        <v>24</v>
      </c>
      <c r="J277" s="2" t="str">
        <f t="shared" ref="J277" si="269">$R$1</f>
        <v>LEFT:100</v>
      </c>
      <c r="K277" s="2" t="s">
        <v>24</v>
      </c>
      <c r="L277" s="2" t="str">
        <f t="shared" ref="L277" si="270">$R$1</f>
        <v>LEFT:100</v>
      </c>
      <c r="M277" s="2" t="s">
        <v>24</v>
      </c>
      <c r="N277" s="2" t="str">
        <f t="shared" ref="N277" si="271">$R$1</f>
        <v>LEFT:100</v>
      </c>
      <c r="O277" t="s">
        <v>24</v>
      </c>
      <c r="P277" t="s">
        <v>138</v>
      </c>
      <c r="Q277" s="4" t="s">
        <v>44</v>
      </c>
      <c r="R277" s="12">
        <f>INDEX(AF:AF,W275+1)</f>
        <v>0</v>
      </c>
      <c r="S277" s="18" t="s">
        <v>46</v>
      </c>
      <c r="T277" s="12">
        <f>INDEX(AG:AG,W275+1)</f>
        <v>0</v>
      </c>
      <c r="U277" s="18" t="s">
        <v>36</v>
      </c>
      <c r="V277" s="12">
        <f>INDEX(AH:AH,W275+1)</f>
        <v>0</v>
      </c>
      <c r="W277" s="10"/>
      <c r="X277" s="12">
        <f>INDEX(AO:AO,W275+1)</f>
        <v>0</v>
      </c>
      <c r="Y277" s="5"/>
      <c r="Z277" s="5"/>
      <c r="AA277" s="30"/>
      <c r="AC277" s="5"/>
      <c r="AD277" s="5"/>
      <c r="BA277" s="31" t="s">
        <v>165</v>
      </c>
    </row>
    <row r="278" spans="1:53" x14ac:dyDescent="0.15">
      <c r="A278" t="str">
        <f>CONCATENATE(C278,D278,E278,F278,G278,H278,I278,J278,K278,L278,M278,N278,O278,P278)</f>
        <v>|色||レアリティ||マナコスト||</v>
      </c>
      <c r="B278" t="s">
        <v>165</v>
      </c>
      <c r="C278" t="s">
        <v>24</v>
      </c>
      <c r="D278" s="1" t="s">
        <v>5</v>
      </c>
      <c r="E278" t="s">
        <v>24</v>
      </c>
      <c r="F278" t="str">
        <f t="shared" ref="F278:F279" si="272">IF(R277=0,"",R277)</f>
        <v/>
      </c>
      <c r="G278" t="s">
        <v>24</v>
      </c>
      <c r="H278" s="1" t="s">
        <v>6</v>
      </c>
      <c r="I278" t="s">
        <v>24</v>
      </c>
      <c r="J278" t="str">
        <f t="shared" ref="J278:J279" si="273">IF(T277=0,"",T277)</f>
        <v/>
      </c>
      <c r="K278" t="s">
        <v>24</v>
      </c>
      <c r="L278" s="1" t="s">
        <v>8</v>
      </c>
      <c r="M278" t="s">
        <v>24</v>
      </c>
      <c r="N278" t="str">
        <f t="shared" ref="N278:N279" si="274">IF(V277=0,"",V277)</f>
        <v/>
      </c>
      <c r="O278" t="s">
        <v>24</v>
      </c>
      <c r="Q278" s="6" t="s">
        <v>37</v>
      </c>
      <c r="R278" s="12">
        <f>INDEX(AK:AK,W275+1)</f>
        <v>0</v>
      </c>
      <c r="S278" s="18" t="s">
        <v>38</v>
      </c>
      <c r="T278" s="12">
        <f>INDEX(AL:AL,W275+1)</f>
        <v>0</v>
      </c>
      <c r="U278" s="12">
        <f>INDEX(AM:AM,W275+1)</f>
        <v>0</v>
      </c>
      <c r="V278" s="12">
        <f>INDEX(AN:AN,W275+1)</f>
        <v>0</v>
      </c>
      <c r="W278" s="10"/>
      <c r="X278" s="12" t="str">
        <f>INDEX(AU:AU,W275+1)</f>
        <v/>
      </c>
      <c r="Y278" s="12" t="str">
        <f>INDEX(AV:AV,W275+1)</f>
        <v/>
      </c>
      <c r="Z278" s="12" t="str">
        <f>INDEX(AW:AW,W275+1)</f>
        <v/>
      </c>
      <c r="AA278" s="12">
        <f>INDEX(AX:AX,W275+1)</f>
        <v>0</v>
      </c>
      <c r="AC278" s="5"/>
      <c r="AD278" s="5"/>
      <c r="BA278" s="31" t="s">
        <v>165</v>
      </c>
    </row>
    <row r="279" spans="1:53" x14ac:dyDescent="0.15">
      <c r="A279" t="str">
        <f>CONCATENATE(C279,D279,E279,F279,G279,H279,I279,J279,K279,L279,M279,N279,O279,P279)</f>
        <v>|種別||サブタイプ||||</v>
      </c>
      <c r="B279" t="s">
        <v>165</v>
      </c>
      <c r="C279" t="s">
        <v>24</v>
      </c>
      <c r="D279" s="1" t="s">
        <v>9</v>
      </c>
      <c r="E279" t="s">
        <v>24</v>
      </c>
      <c r="F279" t="str">
        <f t="shared" si="272"/>
        <v/>
      </c>
      <c r="G279" t="s">
        <v>24</v>
      </c>
      <c r="H279" s="1" t="s">
        <v>11</v>
      </c>
      <c r="I279" t="s">
        <v>24</v>
      </c>
      <c r="J279" t="str">
        <f t="shared" si="273"/>
        <v/>
      </c>
      <c r="K279" t="s">
        <v>24</v>
      </c>
      <c r="L279" t="str">
        <f t="shared" ref="L279" si="275">IF(U278=0,"",U278)</f>
        <v/>
      </c>
      <c r="M279" t="s">
        <v>24</v>
      </c>
      <c r="N279" t="str">
        <f t="shared" si="274"/>
        <v/>
      </c>
      <c r="O279" t="s">
        <v>24</v>
      </c>
      <c r="Q279" s="6" t="s">
        <v>39</v>
      </c>
      <c r="R279" s="12" t="str">
        <f>INDEX(AY:AY,W275+1)</f>
        <v/>
      </c>
      <c r="S279" s="16"/>
      <c r="T279" s="16"/>
      <c r="U279" s="16"/>
      <c r="V279" s="17"/>
      <c r="W279" s="10"/>
      <c r="X279" s="36"/>
      <c r="Y279" s="36"/>
      <c r="Z279" s="36"/>
      <c r="AA279" s="25"/>
      <c r="AC279" s="5"/>
      <c r="AD279" s="5"/>
      <c r="BA279" s="31" t="s">
        <v>165</v>
      </c>
    </row>
    <row r="280" spans="1:53" x14ac:dyDescent="0.15">
      <c r="A280" t="str">
        <f>CONCATENATE(C280,D280,E280,F280,G280,H280,I280,J280,K280,L280,M280,N280,O280,P280)</f>
        <v>|テキスト|&gt;|&gt;|&gt;|&gt;||</v>
      </c>
      <c r="B280" t="s">
        <v>165</v>
      </c>
      <c r="C280" t="s">
        <v>24</v>
      </c>
      <c r="D280" s="1" t="s">
        <v>12</v>
      </c>
      <c r="E280" t="s">
        <v>24</v>
      </c>
      <c r="F280" s="1" t="s">
        <v>4</v>
      </c>
      <c r="G280" t="s">
        <v>24</v>
      </c>
      <c r="H280" s="1" t="s">
        <v>4</v>
      </c>
      <c r="I280" t="s">
        <v>24</v>
      </c>
      <c r="J280" s="1" t="s">
        <v>4</v>
      </c>
      <c r="K280" t="s">
        <v>24</v>
      </c>
      <c r="L280" s="1" t="s">
        <v>4</v>
      </c>
      <c r="M280" t="s">
        <v>24</v>
      </c>
      <c r="N280" t="str">
        <f t="shared" ref="N280" si="276">IF(R279=0,"",R279)</f>
        <v/>
      </c>
      <c r="O280" t="s">
        <v>24</v>
      </c>
      <c r="Q280" s="4" t="s">
        <v>40</v>
      </c>
      <c r="R280" s="12" t="str">
        <f>INDEX(AZ:AZ,W275+1)</f>
        <v/>
      </c>
      <c r="S280" s="16" t="s">
        <v>51</v>
      </c>
      <c r="T280" s="12" t="str">
        <f>IF(X280="","",X280&amp;IF(Y280="",""," "&amp;Y280)&amp;IF(Z280="",""," "&amp;Z280)&amp;IF(AA280="",""," "&amp;AA280))</f>
        <v/>
      </c>
      <c r="U280" s="16"/>
      <c r="V280" s="17"/>
      <c r="W280" s="10" t="s">
        <v>342</v>
      </c>
      <c r="X280" s="6" t="str">
        <f>IF(ISERROR(IF(LEN(X279)&gt;1,X279,VLOOKUP(X278,$AC:$AD,2,FALSE))),"",IF(LEN(X279)&gt;1,X279,VLOOKUP(X278,$AC:$AD,2,FALSE)))</f>
        <v/>
      </c>
      <c r="Y280" s="6" t="str">
        <f>IF(ISERROR(IF(LEN(Y279)&gt;1,Y279,VLOOKUP(Y278,$AC:$AD,2,FALSE))),"",IF(LEN(Y279)&gt;1,Y279,VLOOKUP(Y278,$AC:$AD,2,FALSE)))</f>
        <v/>
      </c>
      <c r="Z280" s="6" t="str">
        <f>IF(ISERROR(IF(LEN(Z279)&gt;1,Z279,VLOOKUP(Z278,$AC:$AD,2,FALSE))),"",IF(LEN(Z279)&gt;1,Z279,VLOOKUP(Z278,$AC:$AD,2,FALSE)))</f>
        <v/>
      </c>
      <c r="AA280" s="6" t="str">
        <f>IF(ISERROR(IF(LEN(AA279)&gt;1,AA279,VLOOKUP(AA278,$AC:$AD,2,FALSE))),"",IF(LEN(AA279)&gt;1,AA279,VLOOKUP(AA278,$AC:$AD,2,FALSE)))</f>
        <v xml:space="preserve"> </v>
      </c>
      <c r="AC280" s="16"/>
      <c r="AD280" s="16"/>
      <c r="BA280" s="31" t="s">
        <v>165</v>
      </c>
    </row>
    <row r="281" spans="1:53" x14ac:dyDescent="0.15">
      <c r="A281" t="str">
        <f>CONCATENATE(C281,D281,E281,F281,G281,H281,I281,J281,K281,L281,M281,N281,O281,P281)</f>
        <v>|英テキスト|&gt;|&gt;|&gt;|&gt;||</v>
      </c>
      <c r="B281" t="s">
        <v>165</v>
      </c>
      <c r="C281" t="s">
        <v>24</v>
      </c>
      <c r="D281" s="1" t="s">
        <v>26</v>
      </c>
      <c r="E281" t="s">
        <v>24</v>
      </c>
      <c r="F281" s="1" t="s">
        <v>4</v>
      </c>
      <c r="G281" t="s">
        <v>24</v>
      </c>
      <c r="H281" s="1" t="s">
        <v>4</v>
      </c>
      <c r="I281" t="s">
        <v>24</v>
      </c>
      <c r="J281" s="1" t="s">
        <v>4</v>
      </c>
      <c r="K281" t="s">
        <v>24</v>
      </c>
      <c r="L281" s="1" t="s">
        <v>4</v>
      </c>
      <c r="M281" t="s">
        <v>24</v>
      </c>
      <c r="N281" t="str">
        <f t="shared" ref="N281" si="277">IF(T280="","",T280&amp;"&amp;br;")&amp;IF(R280=0,"",R280)</f>
        <v/>
      </c>
      <c r="O281" t="s">
        <v>24</v>
      </c>
      <c r="Q281" s="6" t="s">
        <v>41</v>
      </c>
      <c r="R281" s="12">
        <f>IF(INDEX(AS:AS,W275+1)="",0,INDEX(AS:AS,W275+1)&amp;"/"&amp;INDEX(AT:AT,W275+1))</f>
        <v>0</v>
      </c>
      <c r="S281" s="16"/>
      <c r="T281" s="16"/>
      <c r="U281" s="16"/>
      <c r="V281" s="17"/>
      <c r="W281" s="10"/>
      <c r="X281" s="6"/>
      <c r="Y281" s="5"/>
      <c r="Z281" s="5"/>
      <c r="AA281" s="30"/>
      <c r="AC281" s="5"/>
      <c r="AD281" s="5"/>
      <c r="BA281" s="31" t="s">
        <v>165</v>
      </c>
    </row>
    <row r="282" spans="1:53" x14ac:dyDescent="0.15">
      <c r="A282" t="str">
        <f>CONCATENATE(C282,D282,E282,F282,G282,H282,I282,J282,K282,L282,M282,N282,O282,P282)</f>
        <v>|PT|&gt;||シールド数|&gt;||</v>
      </c>
      <c r="B282" t="s">
        <v>165</v>
      </c>
      <c r="C282" t="s">
        <v>24</v>
      </c>
      <c r="D282" t="s">
        <v>13</v>
      </c>
      <c r="E282" t="s">
        <v>24</v>
      </c>
      <c r="F282" t="s">
        <v>4</v>
      </c>
      <c r="G282" t="s">
        <v>24</v>
      </c>
      <c r="H282" t="str">
        <f t="shared" ref="H282" si="278">IF(R281=0,"",R281)</f>
        <v/>
      </c>
      <c r="I282" t="s">
        <v>24</v>
      </c>
      <c r="J282" t="s">
        <v>14</v>
      </c>
      <c r="K282" t="s">
        <v>24</v>
      </c>
      <c r="L282" t="s">
        <v>4</v>
      </c>
      <c r="M282" t="s">
        <v>24</v>
      </c>
      <c r="N282" t="str">
        <f t="shared" ref="N282" si="279">IF(R282=0,"",R282)</f>
        <v/>
      </c>
      <c r="O282" t="s">
        <v>24</v>
      </c>
      <c r="Q282" s="7" t="s">
        <v>43</v>
      </c>
      <c r="R282" s="12">
        <f>INDEX(AR:AR,W275+1)</f>
        <v>0</v>
      </c>
      <c r="S282" s="19"/>
      <c r="T282" s="19"/>
      <c r="U282" s="19"/>
      <c r="V282" s="20"/>
      <c r="W282" s="11"/>
      <c r="X282" s="37"/>
      <c r="Y282" s="35"/>
      <c r="Z282" s="35"/>
      <c r="AA282" s="42"/>
      <c r="AC282" s="5"/>
      <c r="AD282" s="5"/>
      <c r="BA282" s="31" t="s">
        <v>165</v>
      </c>
    </row>
    <row r="283" spans="1:53" x14ac:dyDescent="0.15">
      <c r="A283" t="str">
        <f>CONCATENATE(C283,D283,E283,F283,G283,H283,I283,J283,K283,L283,M283,N283,O283,P283)</f>
        <v>&amp;br;&amp;br;</v>
      </c>
      <c r="B283" t="s">
        <v>165</v>
      </c>
      <c r="C283" t="s">
        <v>158</v>
      </c>
      <c r="R283"/>
      <c r="S283"/>
      <c r="T283"/>
      <c r="U283"/>
      <c r="V283"/>
      <c r="AC283" s="5"/>
      <c r="AD283" s="5"/>
      <c r="BA283" s="31" t="s">
        <v>165</v>
      </c>
    </row>
    <row r="284" spans="1:53" x14ac:dyDescent="0.15">
      <c r="A284" t="str">
        <f t="shared" ref="A284:A285" si="280">CONCATENATE(C284,D284,E284,F284,G284,H284,I284,J284,K284,L284,M284,N284,O284,P284)</f>
        <v>*情報</v>
      </c>
      <c r="B284" t="s">
        <v>165</v>
      </c>
      <c r="C284" t="s">
        <v>865</v>
      </c>
      <c r="R284"/>
      <c r="S284"/>
      <c r="T284"/>
      <c r="U284"/>
      <c r="V284"/>
      <c r="AC284" s="5"/>
      <c r="AD284" s="5"/>
      <c r="BA284" s="31" t="s">
        <v>165</v>
      </c>
    </row>
    <row r="285" spans="1:53" x14ac:dyDescent="0.15">
      <c r="A285" t="str">
        <f t="shared" si="280"/>
        <v>&amp;br;&amp;br;</v>
      </c>
      <c r="B285" t="s">
        <v>165</v>
      </c>
      <c r="C285" t="s">
        <v>158</v>
      </c>
      <c r="R285"/>
      <c r="S285"/>
      <c r="T285"/>
      <c r="U285"/>
      <c r="V285"/>
      <c r="BA285" s="31" t="s">
        <v>165</v>
      </c>
    </row>
    <row r="286" spans="1:53" x14ac:dyDescent="0.15">
      <c r="A286" t="str">
        <f>CONCATENATE(C286,D286,E286,F286,G286,H286,I286,J286,K286,L286,M286,N286,O286,P286)</f>
        <v>#back(text=戻る,left)</v>
      </c>
      <c r="B286" t="s">
        <v>165</v>
      </c>
      <c r="C286" t="s">
        <v>159</v>
      </c>
      <c r="R286"/>
      <c r="S286"/>
      <c r="T286"/>
      <c r="U286"/>
      <c r="V286"/>
      <c r="BA286" s="31" t="s">
        <v>165</v>
      </c>
    </row>
    <row r="287" spans="1:53" x14ac:dyDescent="0.15">
      <c r="A287" t="str">
        <f>CONCATENATE(C287,D287,E287,F287,G287,H287,I287,J287,K287,L287,M287,N287,O287,P287)</f>
        <v>&amp;br;</v>
      </c>
      <c r="B287" t="s">
        <v>165</v>
      </c>
      <c r="C287" t="s">
        <v>1</v>
      </c>
      <c r="R287"/>
      <c r="S287"/>
      <c r="T287"/>
      <c r="U287"/>
      <c r="V287"/>
      <c r="BA287" s="31" t="s">
        <v>165</v>
      </c>
    </row>
    <row r="288" spans="1:53" x14ac:dyDescent="0.15">
      <c r="A288" t="str">
        <f>CONCATENATE(C288,D288,E288,F288,G288,H288,I288,J288,K288,L288,M288,N288,O288,P288)</f>
        <v>#comment(above,nsize=[15],size=[30],num=[10])</v>
      </c>
      <c r="B288" t="s">
        <v>165</v>
      </c>
      <c r="C288" t="s">
        <v>160</v>
      </c>
      <c r="R288"/>
      <c r="S288"/>
      <c r="T288"/>
      <c r="U288"/>
      <c r="V288"/>
      <c r="BA288" s="31" t="s">
        <v>165</v>
      </c>
    </row>
    <row r="289" spans="1:53" x14ac:dyDescent="0.15">
      <c r="A289" t="str">
        <f>CONCATENATE(C289,D289,E289,F289,G289,H289,I289,J289,K289,L289,M289,N289,O289,P289)</f>
        <v>&amp;br;&amp;br;</v>
      </c>
      <c r="B289" t="s">
        <v>165</v>
      </c>
      <c r="C289" t="s">
        <v>158</v>
      </c>
      <c r="R289"/>
      <c r="S289"/>
      <c r="T289"/>
      <c r="U289"/>
      <c r="V289"/>
      <c r="BA289" s="31" t="s">
        <v>165</v>
      </c>
    </row>
    <row r="290" spans="1:53" x14ac:dyDescent="0.15">
      <c r="A290" t="str">
        <f>CONCATENATE(C290,D290,E290,F290,G290,H290,I290,J290,K290,L290,M290,N290,O290,P290)</f>
        <v/>
      </c>
      <c r="B290" t="s">
        <v>165</v>
      </c>
      <c r="Q290" s="3"/>
      <c r="R290" s="14"/>
      <c r="S290" s="14"/>
      <c r="T290" s="14"/>
      <c r="U290" s="14"/>
      <c r="V290" s="15"/>
      <c r="W290" s="36">
        <v>20</v>
      </c>
      <c r="X290" s="3"/>
      <c r="Y290" s="34"/>
      <c r="Z290" s="34"/>
      <c r="AA290" s="41"/>
      <c r="AC290" s="5"/>
      <c r="AD290" s="5"/>
      <c r="BA290" s="31" t="s">
        <v>165</v>
      </c>
    </row>
    <row r="291" spans="1:53" x14ac:dyDescent="0.15">
      <c r="A291" t="str">
        <f>CONCATENATE(C291,D291,E291,F291,G291,H291,I291,J291,K291,L291,M291,N291,O291,P291)</f>
        <v>*0/0</v>
      </c>
      <c r="B291" t="s">
        <v>165</v>
      </c>
      <c r="C291" t="str">
        <f t="shared" ref="C291" si="281">"*"&amp;R291&amp;"/"&amp;T291</f>
        <v>*0/0</v>
      </c>
      <c r="Q291" s="6" t="s">
        <v>34</v>
      </c>
      <c r="R291" s="12">
        <f>INDEX(AI:AI,W290+1)</f>
        <v>0</v>
      </c>
      <c r="S291" s="16" t="s">
        <v>35</v>
      </c>
      <c r="T291" s="12">
        <f>INDEX(AJ:AJ,W290+1)</f>
        <v>0</v>
      </c>
      <c r="U291" s="16"/>
      <c r="V291" s="17"/>
      <c r="W291" s="9"/>
      <c r="X291" s="6"/>
      <c r="Y291" s="5"/>
      <c r="Z291" s="5"/>
      <c r="AA291" s="30"/>
      <c r="AC291" s="5"/>
      <c r="AD291" s="5"/>
      <c r="BA291" s="31" t="s">
        <v>165</v>
      </c>
    </row>
    <row r="292" spans="1:53" x14ac:dyDescent="0.15">
      <c r="A292" t="str">
        <f>CONCATENATE(C292,D292,E292,F292,G292,H292,I292,J292,K292,L292,M292,N292,O292,P292)</f>
        <v>|LEFT:80|LEFT:100|LEFT:100|LEFT:100|LEFT:100|LEFT:100|c</v>
      </c>
      <c r="B292" t="s">
        <v>165</v>
      </c>
      <c r="C292" t="s">
        <v>24</v>
      </c>
      <c r="D292" s="2" t="str">
        <f t="shared" ref="D292" si="282">$Q$1</f>
        <v>LEFT:80</v>
      </c>
      <c r="E292" s="2" t="s">
        <v>24</v>
      </c>
      <c r="F292" s="2" t="str">
        <f t="shared" ref="F292" si="283">$R$1</f>
        <v>LEFT:100</v>
      </c>
      <c r="G292" s="2" t="s">
        <v>24</v>
      </c>
      <c r="H292" s="2" t="str">
        <f t="shared" ref="H292" si="284">$R$1</f>
        <v>LEFT:100</v>
      </c>
      <c r="I292" s="2" t="s">
        <v>24</v>
      </c>
      <c r="J292" s="2" t="str">
        <f t="shared" ref="J292" si="285">$R$1</f>
        <v>LEFT:100</v>
      </c>
      <c r="K292" s="2" t="s">
        <v>24</v>
      </c>
      <c r="L292" s="2" t="str">
        <f t="shared" ref="L292" si="286">$R$1</f>
        <v>LEFT:100</v>
      </c>
      <c r="M292" s="2" t="s">
        <v>24</v>
      </c>
      <c r="N292" s="2" t="str">
        <f t="shared" ref="N292" si="287">$R$1</f>
        <v>LEFT:100</v>
      </c>
      <c r="O292" t="s">
        <v>24</v>
      </c>
      <c r="P292" t="s">
        <v>138</v>
      </c>
      <c r="Q292" s="4" t="s">
        <v>44</v>
      </c>
      <c r="R292" s="12">
        <f>INDEX(AF:AF,W290+1)</f>
        <v>0</v>
      </c>
      <c r="S292" s="18" t="s">
        <v>46</v>
      </c>
      <c r="T292" s="12">
        <f>INDEX(AG:AG,W290+1)</f>
        <v>0</v>
      </c>
      <c r="U292" s="18" t="s">
        <v>36</v>
      </c>
      <c r="V292" s="12">
        <f>INDEX(AH:AH,W290+1)</f>
        <v>0</v>
      </c>
      <c r="W292" s="10"/>
      <c r="X292" s="12">
        <f>INDEX(AO:AO,W290+1)</f>
        <v>0</v>
      </c>
      <c r="Y292" s="5"/>
      <c r="Z292" s="5"/>
      <c r="AA292" s="30"/>
      <c r="AC292" s="5"/>
      <c r="AD292" s="5"/>
      <c r="BA292" s="31" t="s">
        <v>165</v>
      </c>
    </row>
    <row r="293" spans="1:53" x14ac:dyDescent="0.15">
      <c r="A293" t="str">
        <f>CONCATENATE(C293,D293,E293,F293,G293,H293,I293,J293,K293,L293,M293,N293,O293,P293)</f>
        <v>|色||レアリティ||マナコスト||</v>
      </c>
      <c r="B293" t="s">
        <v>165</v>
      </c>
      <c r="C293" t="s">
        <v>24</v>
      </c>
      <c r="D293" s="1" t="s">
        <v>5</v>
      </c>
      <c r="E293" t="s">
        <v>24</v>
      </c>
      <c r="F293" t="str">
        <f t="shared" ref="F293:F294" si="288">IF(R292=0,"",R292)</f>
        <v/>
      </c>
      <c r="G293" t="s">
        <v>24</v>
      </c>
      <c r="H293" s="1" t="s">
        <v>6</v>
      </c>
      <c r="I293" t="s">
        <v>24</v>
      </c>
      <c r="J293" t="str">
        <f t="shared" ref="J293:J294" si="289">IF(T292=0,"",T292)</f>
        <v/>
      </c>
      <c r="K293" t="s">
        <v>24</v>
      </c>
      <c r="L293" s="1" t="s">
        <v>8</v>
      </c>
      <c r="M293" t="s">
        <v>24</v>
      </c>
      <c r="N293" t="str">
        <f t="shared" ref="N293:N294" si="290">IF(V292=0,"",V292)</f>
        <v/>
      </c>
      <c r="O293" t="s">
        <v>24</v>
      </c>
      <c r="Q293" s="6" t="s">
        <v>37</v>
      </c>
      <c r="R293" s="12">
        <f>INDEX(AK:AK,W290+1)</f>
        <v>0</v>
      </c>
      <c r="S293" s="18" t="s">
        <v>38</v>
      </c>
      <c r="T293" s="12">
        <f>INDEX(AL:AL,W290+1)</f>
        <v>0</v>
      </c>
      <c r="U293" s="12">
        <f>INDEX(AM:AM,W290+1)</f>
        <v>0</v>
      </c>
      <c r="V293" s="12">
        <f>INDEX(AN:AN,W290+1)</f>
        <v>0</v>
      </c>
      <c r="W293" s="10"/>
      <c r="X293" s="12" t="str">
        <f>INDEX(AU:AU,W290+1)</f>
        <v/>
      </c>
      <c r="Y293" s="12" t="str">
        <f>INDEX(AV:AV,W290+1)</f>
        <v/>
      </c>
      <c r="Z293" s="12" t="str">
        <f>INDEX(AW:AW,W290+1)</f>
        <v/>
      </c>
      <c r="AA293" s="12">
        <f>INDEX(AX:AX,W290+1)</f>
        <v>0</v>
      </c>
      <c r="AC293" s="16"/>
      <c r="AD293" s="16"/>
      <c r="BA293" s="31" t="s">
        <v>165</v>
      </c>
    </row>
    <row r="294" spans="1:53" x14ac:dyDescent="0.15">
      <c r="A294" t="str">
        <f>CONCATENATE(C294,D294,E294,F294,G294,H294,I294,J294,K294,L294,M294,N294,O294,P294)</f>
        <v>|種別||サブタイプ||||</v>
      </c>
      <c r="B294" t="s">
        <v>165</v>
      </c>
      <c r="C294" t="s">
        <v>24</v>
      </c>
      <c r="D294" s="1" t="s">
        <v>9</v>
      </c>
      <c r="E294" t="s">
        <v>24</v>
      </c>
      <c r="F294" t="str">
        <f t="shared" si="288"/>
        <v/>
      </c>
      <c r="G294" t="s">
        <v>24</v>
      </c>
      <c r="H294" s="1" t="s">
        <v>11</v>
      </c>
      <c r="I294" t="s">
        <v>24</v>
      </c>
      <c r="J294" t="str">
        <f t="shared" si="289"/>
        <v/>
      </c>
      <c r="K294" t="s">
        <v>24</v>
      </c>
      <c r="L294" t="str">
        <f t="shared" ref="L294" si="291">IF(U293=0,"",U293)</f>
        <v/>
      </c>
      <c r="M294" t="s">
        <v>24</v>
      </c>
      <c r="N294" t="str">
        <f t="shared" si="290"/>
        <v/>
      </c>
      <c r="O294" t="s">
        <v>24</v>
      </c>
      <c r="Q294" s="6" t="s">
        <v>39</v>
      </c>
      <c r="R294" s="12" t="str">
        <f>INDEX(AY:AY,W290+1)</f>
        <v/>
      </c>
      <c r="S294" s="16"/>
      <c r="T294" s="16"/>
      <c r="U294" s="16"/>
      <c r="V294" s="17"/>
      <c r="W294" s="10"/>
      <c r="X294" s="36"/>
      <c r="Y294" s="36"/>
      <c r="Z294" s="36"/>
      <c r="AA294" s="25"/>
      <c r="AC294" s="5"/>
      <c r="AD294" s="5"/>
      <c r="BA294" s="31" t="s">
        <v>165</v>
      </c>
    </row>
    <row r="295" spans="1:53" x14ac:dyDescent="0.15">
      <c r="A295" t="str">
        <f>CONCATENATE(C295,D295,E295,F295,G295,H295,I295,J295,K295,L295,M295,N295,O295,P295)</f>
        <v>|テキスト|&gt;|&gt;|&gt;|&gt;||</v>
      </c>
      <c r="B295" t="s">
        <v>165</v>
      </c>
      <c r="C295" t="s">
        <v>24</v>
      </c>
      <c r="D295" s="1" t="s">
        <v>12</v>
      </c>
      <c r="E295" t="s">
        <v>24</v>
      </c>
      <c r="F295" s="1" t="s">
        <v>4</v>
      </c>
      <c r="G295" t="s">
        <v>24</v>
      </c>
      <c r="H295" s="1" t="s">
        <v>4</v>
      </c>
      <c r="I295" t="s">
        <v>24</v>
      </c>
      <c r="J295" s="1" t="s">
        <v>4</v>
      </c>
      <c r="K295" t="s">
        <v>24</v>
      </c>
      <c r="L295" s="1" t="s">
        <v>4</v>
      </c>
      <c r="M295" t="s">
        <v>24</v>
      </c>
      <c r="N295" t="str">
        <f t="shared" ref="N295" si="292">IF(R294=0,"",R294)</f>
        <v/>
      </c>
      <c r="O295" t="s">
        <v>24</v>
      </c>
      <c r="Q295" s="4" t="s">
        <v>40</v>
      </c>
      <c r="R295" s="12" t="str">
        <f>INDEX(AZ:AZ,W290+1)</f>
        <v/>
      </c>
      <c r="S295" s="16" t="s">
        <v>51</v>
      </c>
      <c r="T295" s="12" t="str">
        <f>IF(X295="","",X295&amp;IF(Y295="",""," "&amp;Y295)&amp;IF(Z295="",""," "&amp;Z295)&amp;IF(AA295="",""," "&amp;AA295))</f>
        <v/>
      </c>
      <c r="U295" s="16"/>
      <c r="V295" s="17"/>
      <c r="W295" s="10" t="s">
        <v>342</v>
      </c>
      <c r="X295" s="6" t="str">
        <f>IF(ISERROR(IF(LEN(X294)&gt;1,X294,VLOOKUP(X293,$AC:$AD,2,FALSE))),"",IF(LEN(X294)&gt;1,X294,VLOOKUP(X293,$AC:$AD,2,FALSE)))</f>
        <v/>
      </c>
      <c r="Y295" s="6" t="str">
        <f>IF(ISERROR(IF(LEN(Y294)&gt;1,Y294,VLOOKUP(Y293,$AC:$AD,2,FALSE))),"",IF(LEN(Y294)&gt;1,Y294,VLOOKUP(Y293,$AC:$AD,2,FALSE)))</f>
        <v/>
      </c>
      <c r="Z295" s="6" t="str">
        <f>IF(ISERROR(IF(LEN(Z294)&gt;1,Z294,VLOOKUP(Z293,$AC:$AD,2,FALSE))),"",IF(LEN(Z294)&gt;1,Z294,VLOOKUP(Z293,$AC:$AD,2,FALSE)))</f>
        <v/>
      </c>
      <c r="AA295" s="6" t="str">
        <f>IF(ISERROR(IF(LEN(AA294)&gt;1,AA294,VLOOKUP(AA293,$AC:$AD,2,FALSE))),"",IF(LEN(AA294)&gt;1,AA294,VLOOKUP(AA293,$AC:$AD,2,FALSE)))</f>
        <v xml:space="preserve"> </v>
      </c>
      <c r="AC295" s="5"/>
      <c r="AD295" s="5"/>
      <c r="BA295" s="31" t="s">
        <v>165</v>
      </c>
    </row>
    <row r="296" spans="1:53" x14ac:dyDescent="0.15">
      <c r="A296" t="str">
        <f>CONCATENATE(C296,D296,E296,F296,G296,H296,I296,J296,K296,L296,M296,N296,O296,P296)</f>
        <v>|英テキスト|&gt;|&gt;|&gt;|&gt;||</v>
      </c>
      <c r="B296" t="s">
        <v>165</v>
      </c>
      <c r="C296" t="s">
        <v>24</v>
      </c>
      <c r="D296" s="1" t="s">
        <v>26</v>
      </c>
      <c r="E296" t="s">
        <v>24</v>
      </c>
      <c r="F296" s="1" t="s">
        <v>4</v>
      </c>
      <c r="G296" t="s">
        <v>24</v>
      </c>
      <c r="H296" s="1" t="s">
        <v>4</v>
      </c>
      <c r="I296" t="s">
        <v>24</v>
      </c>
      <c r="J296" s="1" t="s">
        <v>4</v>
      </c>
      <c r="K296" t="s">
        <v>24</v>
      </c>
      <c r="L296" s="1" t="s">
        <v>4</v>
      </c>
      <c r="M296" t="s">
        <v>24</v>
      </c>
      <c r="N296" t="str">
        <f t="shared" ref="N296" si="293">IF(T295="","",T295&amp;"&amp;br;")&amp;IF(R295=0,"",R295)</f>
        <v/>
      </c>
      <c r="O296" t="s">
        <v>24</v>
      </c>
      <c r="Q296" s="6" t="s">
        <v>41</v>
      </c>
      <c r="R296" s="12">
        <f>IF(INDEX(AS:AS,W290+1)="",0,INDEX(AS:AS,W290+1)&amp;"/"&amp;INDEX(AT:AT,W290+1))</f>
        <v>0</v>
      </c>
      <c r="S296" s="16"/>
      <c r="T296" s="16"/>
      <c r="U296" s="16"/>
      <c r="V296" s="17"/>
      <c r="W296" s="10"/>
      <c r="X296" s="6"/>
      <c r="Y296" s="5"/>
      <c r="Z296" s="5"/>
      <c r="AA296" s="30"/>
      <c r="AC296" s="5"/>
      <c r="AD296" s="5"/>
      <c r="BA296" s="31" t="s">
        <v>165</v>
      </c>
    </row>
    <row r="297" spans="1:53" x14ac:dyDescent="0.15">
      <c r="A297" t="str">
        <f>CONCATENATE(C297,D297,E297,F297,G297,H297,I297,J297,K297,L297,M297,N297,O297,P297)</f>
        <v>|PT|&gt;||シールド数|&gt;||</v>
      </c>
      <c r="B297" t="s">
        <v>165</v>
      </c>
      <c r="C297" t="s">
        <v>24</v>
      </c>
      <c r="D297" t="s">
        <v>13</v>
      </c>
      <c r="E297" t="s">
        <v>24</v>
      </c>
      <c r="F297" t="s">
        <v>4</v>
      </c>
      <c r="G297" t="s">
        <v>24</v>
      </c>
      <c r="H297" t="str">
        <f t="shared" ref="H297" si="294">IF(R296=0,"",R296)</f>
        <v/>
      </c>
      <c r="I297" t="s">
        <v>24</v>
      </c>
      <c r="J297" t="s">
        <v>14</v>
      </c>
      <c r="K297" t="s">
        <v>24</v>
      </c>
      <c r="L297" t="s">
        <v>4</v>
      </c>
      <c r="M297" t="s">
        <v>24</v>
      </c>
      <c r="N297" t="str">
        <f t="shared" ref="N297" si="295">IF(R297=0,"",R297)</f>
        <v/>
      </c>
      <c r="O297" t="s">
        <v>24</v>
      </c>
      <c r="Q297" s="7" t="s">
        <v>43</v>
      </c>
      <c r="R297" s="12">
        <f>INDEX(AR:AR,W290+1)</f>
        <v>0</v>
      </c>
      <c r="S297" s="19"/>
      <c r="T297" s="19"/>
      <c r="U297" s="19"/>
      <c r="V297" s="20"/>
      <c r="W297" s="11"/>
      <c r="X297" s="37"/>
      <c r="Y297" s="35"/>
      <c r="Z297" s="35"/>
      <c r="AA297" s="42"/>
      <c r="AC297" s="5"/>
      <c r="AD297" s="5"/>
      <c r="BA297" s="31" t="s">
        <v>165</v>
      </c>
    </row>
    <row r="298" spans="1:53" x14ac:dyDescent="0.15">
      <c r="A298" t="str">
        <f>CONCATENATE(C298,D298,E298,F298,G298,H298,I298,J298,K298,L298,M298,N298,O298,P298)</f>
        <v>&amp;br;&amp;br;</v>
      </c>
      <c r="B298" t="s">
        <v>165</v>
      </c>
      <c r="C298" t="s">
        <v>158</v>
      </c>
      <c r="R298"/>
      <c r="S298"/>
      <c r="T298"/>
      <c r="U298"/>
      <c r="V298"/>
      <c r="BA298" s="31" t="s">
        <v>165</v>
      </c>
    </row>
    <row r="299" spans="1:53" x14ac:dyDescent="0.15">
      <c r="A299" t="str">
        <f t="shared" ref="A299:A300" si="296">CONCATENATE(C299,D299,E299,F299,G299,H299,I299,J299,K299,L299,M299,N299,O299,P299)</f>
        <v>*情報</v>
      </c>
      <c r="B299" t="s">
        <v>165</v>
      </c>
      <c r="C299" t="s">
        <v>865</v>
      </c>
      <c r="R299"/>
      <c r="S299"/>
      <c r="T299"/>
      <c r="U299"/>
      <c r="V299"/>
      <c r="BA299" s="31" t="s">
        <v>165</v>
      </c>
    </row>
    <row r="300" spans="1:53" x14ac:dyDescent="0.15">
      <c r="A300" t="str">
        <f t="shared" si="296"/>
        <v>&amp;br;&amp;br;</v>
      </c>
      <c r="B300" t="s">
        <v>165</v>
      </c>
      <c r="C300" t="s">
        <v>158</v>
      </c>
      <c r="R300"/>
      <c r="S300"/>
      <c r="T300"/>
      <c r="U300"/>
      <c r="V300"/>
      <c r="BA300" s="31" t="s">
        <v>165</v>
      </c>
    </row>
    <row r="301" spans="1:53" x14ac:dyDescent="0.15">
      <c r="A301" t="str">
        <f>CONCATENATE(C301,D301,E301,F301,G301,H301,I301,J301,K301,L301,M301,N301,O301,P301)</f>
        <v>#back(text=戻る,left)</v>
      </c>
      <c r="B301" t="s">
        <v>165</v>
      </c>
      <c r="C301" t="s">
        <v>159</v>
      </c>
      <c r="R301"/>
      <c r="S301"/>
      <c r="T301"/>
      <c r="U301"/>
      <c r="V301"/>
      <c r="BA301" s="31" t="s">
        <v>165</v>
      </c>
    </row>
    <row r="302" spans="1:53" x14ac:dyDescent="0.15">
      <c r="A302" t="str">
        <f>CONCATENATE(C302,D302,E302,F302,G302,H302,I302,J302,K302,L302,M302,N302,O302,P302)</f>
        <v>&amp;br;</v>
      </c>
      <c r="B302" t="s">
        <v>165</v>
      </c>
      <c r="C302" t="s">
        <v>1</v>
      </c>
      <c r="R302"/>
      <c r="S302"/>
      <c r="T302"/>
      <c r="U302"/>
      <c r="V302"/>
      <c r="BA302" s="31" t="s">
        <v>165</v>
      </c>
    </row>
    <row r="303" spans="1:53" x14ac:dyDescent="0.15">
      <c r="A303" t="str">
        <f>CONCATENATE(C303,D303,E303,F303,G303,H303,I303,J303,K303,L303,M303,N303,O303,P303)</f>
        <v>#comment(above,nsize=[15],size=[30],num=[10])</v>
      </c>
      <c r="B303" t="s">
        <v>165</v>
      </c>
      <c r="C303" t="s">
        <v>160</v>
      </c>
      <c r="R303"/>
      <c r="S303"/>
      <c r="T303"/>
      <c r="U303"/>
      <c r="V303"/>
      <c r="AC303" s="5"/>
      <c r="AD303" s="5"/>
      <c r="BA303" s="31" t="s">
        <v>165</v>
      </c>
    </row>
    <row r="304" spans="1:53" x14ac:dyDescent="0.15">
      <c r="A304" t="str">
        <f>CONCATENATE(C304,D304,E304,F304,G304,H304,I304,J304,K304,L304,M304,N304,O304,P304)</f>
        <v>&amp;br;&amp;br;</v>
      </c>
      <c r="B304" t="s">
        <v>165</v>
      </c>
      <c r="C304" t="s">
        <v>158</v>
      </c>
      <c r="R304"/>
      <c r="S304"/>
      <c r="T304"/>
      <c r="U304"/>
      <c r="V304"/>
      <c r="AC304" s="5"/>
      <c r="AD304" s="5"/>
      <c r="BA304" s="31" t="s">
        <v>165</v>
      </c>
    </row>
    <row r="305" spans="1:53" x14ac:dyDescent="0.15">
      <c r="A305" t="str">
        <f>CONCATENATE(C305,D305,E305,F305,G305,H305,I305,J305,K305,L305,M305,N305,O305,P305)</f>
        <v/>
      </c>
      <c r="B305" t="s">
        <v>165</v>
      </c>
      <c r="Q305" s="3"/>
      <c r="R305" s="14"/>
      <c r="S305" s="14"/>
      <c r="T305" s="14"/>
      <c r="U305" s="14"/>
      <c r="V305" s="15"/>
      <c r="W305" s="36">
        <v>21</v>
      </c>
      <c r="X305" s="3"/>
      <c r="Y305" s="34"/>
      <c r="Z305" s="34"/>
      <c r="AA305" s="41"/>
      <c r="AC305" s="5"/>
      <c r="AD305" s="5"/>
      <c r="BA305" s="31" t="s">
        <v>165</v>
      </c>
    </row>
    <row r="306" spans="1:53" x14ac:dyDescent="0.15">
      <c r="A306" t="str">
        <f>CONCATENATE(C306,D306,E306,F306,G306,H306,I306,J306,K306,L306,M306,N306,O306,P306)</f>
        <v>*0/0</v>
      </c>
      <c r="B306" t="s">
        <v>165</v>
      </c>
      <c r="C306" t="str">
        <f t="shared" ref="C306" si="297">"*"&amp;R306&amp;"/"&amp;T306</f>
        <v>*0/0</v>
      </c>
      <c r="Q306" s="6" t="s">
        <v>34</v>
      </c>
      <c r="R306" s="12">
        <f>INDEX(AI:AI,W305+1)</f>
        <v>0</v>
      </c>
      <c r="S306" s="16" t="s">
        <v>35</v>
      </c>
      <c r="T306" s="12">
        <f>INDEX(AJ:AJ,W305+1)</f>
        <v>0</v>
      </c>
      <c r="U306" s="16"/>
      <c r="V306" s="17"/>
      <c r="W306" s="9"/>
      <c r="X306" s="6"/>
      <c r="Y306" s="5"/>
      <c r="Z306" s="5"/>
      <c r="AA306" s="30"/>
      <c r="AC306" s="16"/>
      <c r="AD306" s="16"/>
      <c r="BA306" s="31" t="s">
        <v>165</v>
      </c>
    </row>
    <row r="307" spans="1:53" x14ac:dyDescent="0.15">
      <c r="A307" t="str">
        <f>CONCATENATE(C307,D307,E307,F307,G307,H307,I307,J307,K307,L307,M307,N307,O307,P307)</f>
        <v>|LEFT:80|LEFT:100|LEFT:100|LEFT:100|LEFT:100|LEFT:100|c</v>
      </c>
      <c r="B307" t="s">
        <v>165</v>
      </c>
      <c r="C307" t="s">
        <v>24</v>
      </c>
      <c r="D307" s="2" t="str">
        <f t="shared" ref="D307" si="298">$Q$1</f>
        <v>LEFT:80</v>
      </c>
      <c r="E307" s="2" t="s">
        <v>24</v>
      </c>
      <c r="F307" s="2" t="str">
        <f t="shared" ref="F307" si="299">$R$1</f>
        <v>LEFT:100</v>
      </c>
      <c r="G307" s="2" t="s">
        <v>24</v>
      </c>
      <c r="H307" s="2" t="str">
        <f t="shared" ref="H307" si="300">$R$1</f>
        <v>LEFT:100</v>
      </c>
      <c r="I307" s="2" t="s">
        <v>24</v>
      </c>
      <c r="J307" s="2" t="str">
        <f t="shared" ref="J307" si="301">$R$1</f>
        <v>LEFT:100</v>
      </c>
      <c r="K307" s="2" t="s">
        <v>24</v>
      </c>
      <c r="L307" s="2" t="str">
        <f t="shared" ref="L307" si="302">$R$1</f>
        <v>LEFT:100</v>
      </c>
      <c r="M307" s="2" t="s">
        <v>24</v>
      </c>
      <c r="N307" s="2" t="str">
        <f t="shared" ref="N307" si="303">$R$1</f>
        <v>LEFT:100</v>
      </c>
      <c r="O307" t="s">
        <v>24</v>
      </c>
      <c r="P307" t="s">
        <v>138</v>
      </c>
      <c r="Q307" s="4" t="s">
        <v>44</v>
      </c>
      <c r="R307" s="12">
        <f>INDEX(AF:AF,W305+1)</f>
        <v>0</v>
      </c>
      <c r="S307" s="18" t="s">
        <v>46</v>
      </c>
      <c r="T307" s="12">
        <f>INDEX(AG:AG,W305+1)</f>
        <v>0</v>
      </c>
      <c r="U307" s="18" t="s">
        <v>36</v>
      </c>
      <c r="V307" s="12">
        <f>INDEX(AH:AH,W305+1)</f>
        <v>0</v>
      </c>
      <c r="W307" s="10"/>
      <c r="X307" s="12">
        <f>INDEX(AO:AO,W305+1)</f>
        <v>0</v>
      </c>
      <c r="Y307" s="5"/>
      <c r="Z307" s="5"/>
      <c r="AA307" s="30"/>
      <c r="AC307" s="5"/>
      <c r="AD307" s="5"/>
      <c r="BA307" s="31" t="s">
        <v>165</v>
      </c>
    </row>
    <row r="308" spans="1:53" x14ac:dyDescent="0.15">
      <c r="A308" t="str">
        <f>CONCATENATE(C308,D308,E308,F308,G308,H308,I308,J308,K308,L308,M308,N308,O308,P308)</f>
        <v>|色||レアリティ||マナコスト||</v>
      </c>
      <c r="B308" t="s">
        <v>165</v>
      </c>
      <c r="C308" t="s">
        <v>24</v>
      </c>
      <c r="D308" s="1" t="s">
        <v>5</v>
      </c>
      <c r="E308" t="s">
        <v>24</v>
      </c>
      <c r="F308" t="str">
        <f t="shared" ref="F308:F309" si="304">IF(R307=0,"",R307)</f>
        <v/>
      </c>
      <c r="G308" t="s">
        <v>24</v>
      </c>
      <c r="H308" s="1" t="s">
        <v>6</v>
      </c>
      <c r="I308" t="s">
        <v>24</v>
      </c>
      <c r="J308" t="str">
        <f t="shared" ref="J308:J309" si="305">IF(T307=0,"",T307)</f>
        <v/>
      </c>
      <c r="K308" t="s">
        <v>24</v>
      </c>
      <c r="L308" s="1" t="s">
        <v>8</v>
      </c>
      <c r="M308" t="s">
        <v>24</v>
      </c>
      <c r="N308" t="str">
        <f t="shared" ref="N308:N309" si="306">IF(V307=0,"",V307)</f>
        <v/>
      </c>
      <c r="O308" t="s">
        <v>24</v>
      </c>
      <c r="Q308" s="6" t="s">
        <v>37</v>
      </c>
      <c r="R308" s="12">
        <f>INDEX(AK:AK,W305+1)</f>
        <v>0</v>
      </c>
      <c r="S308" s="18" t="s">
        <v>38</v>
      </c>
      <c r="T308" s="12">
        <f>INDEX(AL:AL,W305+1)</f>
        <v>0</v>
      </c>
      <c r="U308" s="12">
        <f>INDEX(AM:AM,W305+1)</f>
        <v>0</v>
      </c>
      <c r="V308" s="12">
        <f>INDEX(AN:AN,W305+1)</f>
        <v>0</v>
      </c>
      <c r="W308" s="10"/>
      <c r="X308" s="12" t="str">
        <f>INDEX(AU:AU,W305+1)</f>
        <v/>
      </c>
      <c r="Y308" s="12" t="str">
        <f>INDEX(AV:AV,W305+1)</f>
        <v/>
      </c>
      <c r="Z308" s="12" t="str">
        <f>INDEX(AW:AW,W305+1)</f>
        <v/>
      </c>
      <c r="AA308" s="12">
        <f>INDEX(AX:AX,W305+1)</f>
        <v>0</v>
      </c>
      <c r="AC308" s="5"/>
      <c r="AD308" s="5"/>
      <c r="BA308" s="31" t="s">
        <v>165</v>
      </c>
    </row>
    <row r="309" spans="1:53" x14ac:dyDescent="0.15">
      <c r="A309" t="str">
        <f>CONCATENATE(C309,D309,E309,F309,G309,H309,I309,J309,K309,L309,M309,N309,O309,P309)</f>
        <v>|種別||サブタイプ||||</v>
      </c>
      <c r="B309" t="s">
        <v>165</v>
      </c>
      <c r="C309" t="s">
        <v>24</v>
      </c>
      <c r="D309" s="1" t="s">
        <v>9</v>
      </c>
      <c r="E309" t="s">
        <v>24</v>
      </c>
      <c r="F309" t="str">
        <f t="shared" si="304"/>
        <v/>
      </c>
      <c r="G309" t="s">
        <v>24</v>
      </c>
      <c r="H309" s="1" t="s">
        <v>11</v>
      </c>
      <c r="I309" t="s">
        <v>24</v>
      </c>
      <c r="J309" t="str">
        <f t="shared" si="305"/>
        <v/>
      </c>
      <c r="K309" t="s">
        <v>24</v>
      </c>
      <c r="L309" t="str">
        <f t="shared" ref="L309" si="307">IF(U308=0,"",U308)</f>
        <v/>
      </c>
      <c r="M309" t="s">
        <v>24</v>
      </c>
      <c r="N309" t="str">
        <f t="shared" si="306"/>
        <v/>
      </c>
      <c r="O309" t="s">
        <v>24</v>
      </c>
      <c r="Q309" s="6" t="s">
        <v>39</v>
      </c>
      <c r="R309" s="12" t="str">
        <f>INDEX(AY:AY,W305+1)</f>
        <v/>
      </c>
      <c r="S309" s="16"/>
      <c r="T309" s="16"/>
      <c r="U309" s="16"/>
      <c r="V309" s="17"/>
      <c r="W309" s="10"/>
      <c r="X309" s="36"/>
      <c r="Y309" s="36"/>
      <c r="Z309" s="36"/>
      <c r="AA309" s="25"/>
      <c r="AC309" s="5"/>
      <c r="AD309" s="5"/>
      <c r="BA309" s="31" t="s">
        <v>165</v>
      </c>
    </row>
    <row r="310" spans="1:53" x14ac:dyDescent="0.15">
      <c r="A310" t="str">
        <f>CONCATENATE(C310,D310,E310,F310,G310,H310,I310,J310,K310,L310,M310,N310,O310,P310)</f>
        <v>|テキスト|&gt;|&gt;|&gt;|&gt;||</v>
      </c>
      <c r="B310" t="s">
        <v>165</v>
      </c>
      <c r="C310" t="s">
        <v>24</v>
      </c>
      <c r="D310" s="1" t="s">
        <v>12</v>
      </c>
      <c r="E310" t="s">
        <v>24</v>
      </c>
      <c r="F310" s="1" t="s">
        <v>4</v>
      </c>
      <c r="G310" t="s">
        <v>24</v>
      </c>
      <c r="H310" s="1" t="s">
        <v>4</v>
      </c>
      <c r="I310" t="s">
        <v>24</v>
      </c>
      <c r="J310" s="1" t="s">
        <v>4</v>
      </c>
      <c r="K310" t="s">
        <v>24</v>
      </c>
      <c r="L310" s="1" t="s">
        <v>4</v>
      </c>
      <c r="M310" t="s">
        <v>24</v>
      </c>
      <c r="N310" t="str">
        <f t="shared" ref="N310" si="308">IF(R309=0,"",R309)</f>
        <v/>
      </c>
      <c r="O310" t="s">
        <v>24</v>
      </c>
      <c r="Q310" s="4" t="s">
        <v>40</v>
      </c>
      <c r="R310" s="12" t="str">
        <f>INDEX(AZ:AZ,W305+1)</f>
        <v/>
      </c>
      <c r="S310" s="16" t="s">
        <v>51</v>
      </c>
      <c r="T310" s="12" t="str">
        <f>IF(X310="","",X310&amp;IF(Y310="",""," "&amp;Y310)&amp;IF(Z310="",""," "&amp;Z310)&amp;IF(AA310="",""," "&amp;AA310))</f>
        <v/>
      </c>
      <c r="U310" s="16"/>
      <c r="V310" s="17"/>
      <c r="W310" s="10" t="s">
        <v>342</v>
      </c>
      <c r="X310" s="6" t="str">
        <f>IF(ISERROR(IF(LEN(X309)&gt;1,X309,VLOOKUP(X308,$AC:$AD,2,FALSE))),"",IF(LEN(X309)&gt;1,X309,VLOOKUP(X308,$AC:$AD,2,FALSE)))</f>
        <v/>
      </c>
      <c r="Y310" s="6" t="str">
        <f>IF(ISERROR(IF(LEN(Y309)&gt;1,Y309,VLOOKUP(Y308,$AC:$AD,2,FALSE))),"",IF(LEN(Y309)&gt;1,Y309,VLOOKUP(Y308,$AC:$AD,2,FALSE)))</f>
        <v/>
      </c>
      <c r="Z310" s="6" t="str">
        <f>IF(ISERROR(IF(LEN(Z309)&gt;1,Z309,VLOOKUP(Z308,$AC:$AD,2,FALSE))),"",IF(LEN(Z309)&gt;1,Z309,VLOOKUP(Z308,$AC:$AD,2,FALSE)))</f>
        <v/>
      </c>
      <c r="AA310" s="6" t="str">
        <f>IF(ISERROR(IF(LEN(AA309)&gt;1,AA309,VLOOKUP(AA308,$AC:$AD,2,FALSE))),"",IF(LEN(AA309)&gt;1,AA309,VLOOKUP(AA308,$AC:$AD,2,FALSE)))</f>
        <v xml:space="preserve"> </v>
      </c>
      <c r="AC310" s="5"/>
      <c r="AD310" s="5"/>
      <c r="BA310" s="31" t="s">
        <v>165</v>
      </c>
    </row>
    <row r="311" spans="1:53" x14ac:dyDescent="0.15">
      <c r="A311" t="str">
        <f>CONCATENATE(C311,D311,E311,F311,G311,H311,I311,J311,K311,L311,M311,N311,O311,P311)</f>
        <v>|英テキスト|&gt;|&gt;|&gt;|&gt;||</v>
      </c>
      <c r="B311" t="s">
        <v>165</v>
      </c>
      <c r="C311" t="s">
        <v>24</v>
      </c>
      <c r="D311" s="1" t="s">
        <v>26</v>
      </c>
      <c r="E311" t="s">
        <v>24</v>
      </c>
      <c r="F311" s="1" t="s">
        <v>4</v>
      </c>
      <c r="G311" t="s">
        <v>24</v>
      </c>
      <c r="H311" s="1" t="s">
        <v>4</v>
      </c>
      <c r="I311" t="s">
        <v>24</v>
      </c>
      <c r="J311" s="1" t="s">
        <v>4</v>
      </c>
      <c r="K311" t="s">
        <v>24</v>
      </c>
      <c r="L311" s="1" t="s">
        <v>4</v>
      </c>
      <c r="M311" t="s">
        <v>24</v>
      </c>
      <c r="N311" t="str">
        <f t="shared" ref="N311" si="309">IF(T310="","",T310&amp;"&amp;br;")&amp;IF(R310=0,"",R310)</f>
        <v/>
      </c>
      <c r="O311" t="s">
        <v>24</v>
      </c>
      <c r="Q311" s="6" t="s">
        <v>41</v>
      </c>
      <c r="R311" s="12">
        <f>IF(INDEX(AS:AS,W305+1)="",0,INDEX(AS:AS,W305+1)&amp;"/"&amp;INDEX(AT:AT,W305+1))</f>
        <v>0</v>
      </c>
      <c r="S311" s="16"/>
      <c r="T311" s="16"/>
      <c r="U311" s="16"/>
      <c r="V311" s="17"/>
      <c r="W311" s="10"/>
      <c r="X311" s="6"/>
      <c r="Y311" s="5"/>
      <c r="Z311" s="5"/>
      <c r="AA311" s="30"/>
      <c r="BA311" s="31" t="s">
        <v>165</v>
      </c>
    </row>
    <row r="312" spans="1:53" x14ac:dyDescent="0.15">
      <c r="A312" t="str">
        <f>CONCATENATE(C312,D312,E312,F312,G312,H312,I312,J312,K312,L312,M312,N312,O312,P312)</f>
        <v>|PT|&gt;||シールド数|&gt;||</v>
      </c>
      <c r="B312" t="s">
        <v>165</v>
      </c>
      <c r="C312" t="s">
        <v>24</v>
      </c>
      <c r="D312" t="s">
        <v>13</v>
      </c>
      <c r="E312" t="s">
        <v>24</v>
      </c>
      <c r="F312" t="s">
        <v>4</v>
      </c>
      <c r="G312" t="s">
        <v>24</v>
      </c>
      <c r="H312" t="str">
        <f t="shared" ref="H312" si="310">IF(R311=0,"",R311)</f>
        <v/>
      </c>
      <c r="I312" t="s">
        <v>24</v>
      </c>
      <c r="J312" t="s">
        <v>14</v>
      </c>
      <c r="K312" t="s">
        <v>24</v>
      </c>
      <c r="L312" t="s">
        <v>4</v>
      </c>
      <c r="M312" t="s">
        <v>24</v>
      </c>
      <c r="N312" t="str">
        <f t="shared" ref="N312" si="311">IF(R312=0,"",R312)</f>
        <v/>
      </c>
      <c r="O312" t="s">
        <v>24</v>
      </c>
      <c r="Q312" s="7" t="s">
        <v>43</v>
      </c>
      <c r="R312" s="12">
        <f>INDEX(AR:AR,W305+1)</f>
        <v>0</v>
      </c>
      <c r="S312" s="19"/>
      <c r="T312" s="19"/>
      <c r="U312" s="19"/>
      <c r="V312" s="20"/>
      <c r="W312" s="11"/>
      <c r="X312" s="37"/>
      <c r="Y312" s="35"/>
      <c r="Z312" s="35"/>
      <c r="AA312" s="42"/>
      <c r="BA312" s="31" t="s">
        <v>165</v>
      </c>
    </row>
    <row r="313" spans="1:53" x14ac:dyDescent="0.15">
      <c r="A313" t="str">
        <f>CONCATENATE(C313,D313,E313,F313,G313,H313,I313,J313,K313,L313,M313,N313,O313,P313)</f>
        <v>&amp;br;&amp;br;</v>
      </c>
      <c r="B313" t="s">
        <v>165</v>
      </c>
      <c r="C313" t="s">
        <v>158</v>
      </c>
      <c r="R313"/>
      <c r="S313"/>
      <c r="T313"/>
      <c r="U313"/>
      <c r="V313"/>
      <c r="BA313" s="31" t="s">
        <v>165</v>
      </c>
    </row>
    <row r="314" spans="1:53" x14ac:dyDescent="0.15">
      <c r="A314" t="str">
        <f t="shared" ref="A314:A315" si="312">CONCATENATE(C314,D314,E314,F314,G314,H314,I314,J314,K314,L314,M314,N314,O314,P314)</f>
        <v>*情報</v>
      </c>
      <c r="B314" t="s">
        <v>165</v>
      </c>
      <c r="C314" t="s">
        <v>865</v>
      </c>
      <c r="R314"/>
      <c r="S314"/>
      <c r="T314"/>
      <c r="U314"/>
      <c r="V314"/>
      <c r="BA314" s="31" t="s">
        <v>165</v>
      </c>
    </row>
    <row r="315" spans="1:53" x14ac:dyDescent="0.15">
      <c r="A315" t="str">
        <f t="shared" si="312"/>
        <v>&amp;br;&amp;br;</v>
      </c>
      <c r="B315" t="s">
        <v>165</v>
      </c>
      <c r="C315" t="s">
        <v>158</v>
      </c>
      <c r="R315"/>
      <c r="S315"/>
      <c r="T315"/>
      <c r="U315"/>
      <c r="V315"/>
      <c r="BA315" s="31" t="s">
        <v>165</v>
      </c>
    </row>
    <row r="316" spans="1:53" x14ac:dyDescent="0.15">
      <c r="A316" t="str">
        <f>CONCATENATE(C316,D316,E316,F316,G316,H316,I316,J316,K316,L316,M316,N316,O316,P316)</f>
        <v>#back(text=戻る,left)</v>
      </c>
      <c r="B316" t="s">
        <v>165</v>
      </c>
      <c r="C316" t="s">
        <v>159</v>
      </c>
      <c r="R316"/>
      <c r="S316"/>
      <c r="T316"/>
      <c r="U316"/>
      <c r="V316"/>
      <c r="AC316" s="5"/>
      <c r="AD316" s="5"/>
      <c r="BA316" s="31" t="s">
        <v>165</v>
      </c>
    </row>
    <row r="317" spans="1:53" x14ac:dyDescent="0.15">
      <c r="A317" t="str">
        <f>CONCATENATE(C317,D317,E317,F317,G317,H317,I317,J317,K317,L317,M317,N317,O317,P317)</f>
        <v>&amp;br;</v>
      </c>
      <c r="B317" t="s">
        <v>165</v>
      </c>
      <c r="C317" t="s">
        <v>1</v>
      </c>
      <c r="R317"/>
      <c r="S317"/>
      <c r="T317"/>
      <c r="U317"/>
      <c r="V317"/>
      <c r="AC317" s="5"/>
      <c r="AD317" s="5"/>
      <c r="BA317" s="31" t="s">
        <v>165</v>
      </c>
    </row>
    <row r="318" spans="1:53" x14ac:dyDescent="0.15">
      <c r="A318" t="str">
        <f>CONCATENATE(C318,D318,E318,F318,G318,H318,I318,J318,K318,L318,M318,N318,O318,P318)</f>
        <v>#comment(above,nsize=[15],size=[30],num=[10])</v>
      </c>
      <c r="B318" t="s">
        <v>165</v>
      </c>
      <c r="C318" t="s">
        <v>160</v>
      </c>
      <c r="R318"/>
      <c r="S318"/>
      <c r="T318"/>
      <c r="U318"/>
      <c r="V318"/>
      <c r="AC318" s="5"/>
      <c r="AD318" s="5"/>
      <c r="BA318" s="31" t="s">
        <v>165</v>
      </c>
    </row>
    <row r="319" spans="1:53" x14ac:dyDescent="0.15">
      <c r="A319" t="str">
        <f>CONCATENATE(C319,D319,E319,F319,G319,H319,I319,J319,K319,L319,M319,N319,O319,P319)</f>
        <v>&amp;br;&amp;br;</v>
      </c>
      <c r="B319" t="s">
        <v>165</v>
      </c>
      <c r="C319" t="s">
        <v>158</v>
      </c>
      <c r="R319"/>
      <c r="S319"/>
      <c r="T319"/>
      <c r="U319"/>
      <c r="V319"/>
      <c r="AC319" s="16"/>
      <c r="AD319" s="16"/>
      <c r="BA319" s="31" t="s">
        <v>165</v>
      </c>
    </row>
    <row r="320" spans="1:53" x14ac:dyDescent="0.15">
      <c r="A320" t="str">
        <f>CONCATENATE(C320,D320,E320,F320,G320,H320,I320,J320,K320,L320,M320,N320,O320,P320)</f>
        <v/>
      </c>
      <c r="B320" t="s">
        <v>165</v>
      </c>
      <c r="Q320" s="3"/>
      <c r="R320" s="14"/>
      <c r="S320" s="14"/>
      <c r="T320" s="14"/>
      <c r="U320" s="14"/>
      <c r="V320" s="15"/>
      <c r="W320" s="36">
        <v>22</v>
      </c>
      <c r="X320" s="3"/>
      <c r="Y320" s="34"/>
      <c r="Z320" s="34"/>
      <c r="AA320" s="41"/>
      <c r="AC320" s="5"/>
      <c r="AD320" s="5"/>
      <c r="BA320" s="31" t="s">
        <v>165</v>
      </c>
    </row>
    <row r="321" spans="1:53" x14ac:dyDescent="0.15">
      <c r="A321" t="str">
        <f>CONCATENATE(C321,D321,E321,F321,G321,H321,I321,J321,K321,L321,M321,N321,O321,P321)</f>
        <v>*0/0</v>
      </c>
      <c r="B321" t="s">
        <v>165</v>
      </c>
      <c r="C321" t="str">
        <f t="shared" ref="C321" si="313">"*"&amp;R321&amp;"/"&amp;T321</f>
        <v>*0/0</v>
      </c>
      <c r="Q321" s="6" t="s">
        <v>34</v>
      </c>
      <c r="R321" s="12">
        <f>INDEX(AI:AI,W320+1)</f>
        <v>0</v>
      </c>
      <c r="S321" s="16" t="s">
        <v>35</v>
      </c>
      <c r="T321" s="12">
        <f>INDEX(AJ:AJ,W320+1)</f>
        <v>0</v>
      </c>
      <c r="U321" s="16"/>
      <c r="V321" s="17"/>
      <c r="W321" s="9"/>
      <c r="X321" s="6"/>
      <c r="Y321" s="5"/>
      <c r="Z321" s="5"/>
      <c r="AA321" s="30"/>
      <c r="AC321" s="5"/>
      <c r="AD321" s="5"/>
      <c r="BA321" s="31" t="s">
        <v>165</v>
      </c>
    </row>
    <row r="322" spans="1:53" x14ac:dyDescent="0.15">
      <c r="A322" t="str">
        <f>CONCATENATE(C322,D322,E322,F322,G322,H322,I322,J322,K322,L322,M322,N322,O322,P322)</f>
        <v>|LEFT:80|LEFT:100|LEFT:100|LEFT:100|LEFT:100|LEFT:100|c</v>
      </c>
      <c r="B322" t="s">
        <v>165</v>
      </c>
      <c r="C322" t="s">
        <v>24</v>
      </c>
      <c r="D322" s="2" t="str">
        <f t="shared" ref="D322" si="314">$Q$1</f>
        <v>LEFT:80</v>
      </c>
      <c r="E322" s="2" t="s">
        <v>24</v>
      </c>
      <c r="F322" s="2" t="str">
        <f t="shared" ref="F322" si="315">$R$1</f>
        <v>LEFT:100</v>
      </c>
      <c r="G322" s="2" t="s">
        <v>24</v>
      </c>
      <c r="H322" s="2" t="str">
        <f t="shared" ref="H322" si="316">$R$1</f>
        <v>LEFT:100</v>
      </c>
      <c r="I322" s="2" t="s">
        <v>24</v>
      </c>
      <c r="J322" s="2" t="str">
        <f t="shared" ref="J322" si="317">$R$1</f>
        <v>LEFT:100</v>
      </c>
      <c r="K322" s="2" t="s">
        <v>24</v>
      </c>
      <c r="L322" s="2" t="str">
        <f t="shared" ref="L322" si="318">$R$1</f>
        <v>LEFT:100</v>
      </c>
      <c r="M322" s="2" t="s">
        <v>24</v>
      </c>
      <c r="N322" s="2" t="str">
        <f t="shared" ref="N322" si="319">$R$1</f>
        <v>LEFT:100</v>
      </c>
      <c r="O322" t="s">
        <v>24</v>
      </c>
      <c r="P322" t="s">
        <v>138</v>
      </c>
      <c r="Q322" s="4" t="s">
        <v>44</v>
      </c>
      <c r="R322" s="12">
        <f>INDEX(AF:AF,W320+1)</f>
        <v>0</v>
      </c>
      <c r="S322" s="18" t="s">
        <v>46</v>
      </c>
      <c r="T322" s="12">
        <f>INDEX(AG:AG,W320+1)</f>
        <v>0</v>
      </c>
      <c r="U322" s="18" t="s">
        <v>36</v>
      </c>
      <c r="V322" s="12">
        <f>INDEX(AH:AH,W320+1)</f>
        <v>0</v>
      </c>
      <c r="W322" s="10"/>
      <c r="X322" s="12">
        <f>INDEX(AO:AO,W320+1)</f>
        <v>0</v>
      </c>
      <c r="Y322" s="5"/>
      <c r="Z322" s="5"/>
      <c r="AA322" s="30"/>
      <c r="AC322" s="5"/>
      <c r="AD322" s="5"/>
      <c r="BA322" s="31" t="s">
        <v>165</v>
      </c>
    </row>
    <row r="323" spans="1:53" x14ac:dyDescent="0.15">
      <c r="A323" t="str">
        <f>CONCATENATE(C323,D323,E323,F323,G323,H323,I323,J323,K323,L323,M323,N323,O323,P323)</f>
        <v>|色||レアリティ||マナコスト||</v>
      </c>
      <c r="B323" t="s">
        <v>165</v>
      </c>
      <c r="C323" t="s">
        <v>24</v>
      </c>
      <c r="D323" s="1" t="s">
        <v>5</v>
      </c>
      <c r="E323" t="s">
        <v>24</v>
      </c>
      <c r="F323" t="str">
        <f t="shared" ref="F323:F324" si="320">IF(R322=0,"",R322)</f>
        <v/>
      </c>
      <c r="G323" t="s">
        <v>24</v>
      </c>
      <c r="H323" s="1" t="s">
        <v>6</v>
      </c>
      <c r="I323" t="s">
        <v>24</v>
      </c>
      <c r="J323" t="str">
        <f t="shared" ref="J323:J324" si="321">IF(T322=0,"",T322)</f>
        <v/>
      </c>
      <c r="K323" t="s">
        <v>24</v>
      </c>
      <c r="L323" s="1" t="s">
        <v>8</v>
      </c>
      <c r="M323" t="s">
        <v>24</v>
      </c>
      <c r="N323" t="str">
        <f t="shared" ref="N323:N324" si="322">IF(V322=0,"",V322)</f>
        <v/>
      </c>
      <c r="O323" t="s">
        <v>24</v>
      </c>
      <c r="Q323" s="6" t="s">
        <v>37</v>
      </c>
      <c r="R323" s="12">
        <f>INDEX(AK:AK,W320+1)</f>
        <v>0</v>
      </c>
      <c r="S323" s="18" t="s">
        <v>38</v>
      </c>
      <c r="T323" s="12">
        <f>INDEX(AL:AL,W320+1)</f>
        <v>0</v>
      </c>
      <c r="U323" s="12">
        <f>INDEX(AM:AM,W320+1)</f>
        <v>0</v>
      </c>
      <c r="V323" s="12">
        <f>INDEX(AN:AN,W320+1)</f>
        <v>0</v>
      </c>
      <c r="W323" s="10"/>
      <c r="X323" s="12" t="str">
        <f>INDEX(AU:AU,W320+1)</f>
        <v/>
      </c>
      <c r="Y323" s="12" t="str">
        <f>INDEX(AV:AV,W320+1)</f>
        <v/>
      </c>
      <c r="Z323" s="12" t="str">
        <f>INDEX(AW:AW,W320+1)</f>
        <v/>
      </c>
      <c r="AA323" s="12">
        <f>INDEX(AX:AX,W320+1)</f>
        <v>0</v>
      </c>
      <c r="AC323" s="5"/>
      <c r="AD323" s="5"/>
      <c r="BA323" s="31" t="s">
        <v>165</v>
      </c>
    </row>
    <row r="324" spans="1:53" x14ac:dyDescent="0.15">
      <c r="A324" t="str">
        <f>CONCATENATE(C324,D324,E324,F324,G324,H324,I324,J324,K324,L324,M324,N324,O324,P324)</f>
        <v>|種別||サブタイプ||||</v>
      </c>
      <c r="B324" t="s">
        <v>165</v>
      </c>
      <c r="C324" t="s">
        <v>24</v>
      </c>
      <c r="D324" s="1" t="s">
        <v>9</v>
      </c>
      <c r="E324" t="s">
        <v>24</v>
      </c>
      <c r="F324" t="str">
        <f t="shared" si="320"/>
        <v/>
      </c>
      <c r="G324" t="s">
        <v>24</v>
      </c>
      <c r="H324" s="1" t="s">
        <v>11</v>
      </c>
      <c r="I324" t="s">
        <v>24</v>
      </c>
      <c r="J324" t="str">
        <f t="shared" si="321"/>
        <v/>
      </c>
      <c r="K324" t="s">
        <v>24</v>
      </c>
      <c r="L324" t="str">
        <f t="shared" ref="L324" si="323">IF(U323=0,"",U323)</f>
        <v/>
      </c>
      <c r="M324" t="s">
        <v>24</v>
      </c>
      <c r="N324" t="str">
        <f t="shared" si="322"/>
        <v/>
      </c>
      <c r="O324" t="s">
        <v>24</v>
      </c>
      <c r="Q324" s="6" t="s">
        <v>39</v>
      </c>
      <c r="R324" s="12" t="str">
        <f>INDEX(AY:AY,W320+1)</f>
        <v/>
      </c>
      <c r="S324" s="16"/>
      <c r="T324" s="16"/>
      <c r="U324" s="16"/>
      <c r="V324" s="17"/>
      <c r="W324" s="10"/>
      <c r="X324" s="36"/>
      <c r="Y324" s="36"/>
      <c r="Z324" s="36"/>
      <c r="AA324" s="25"/>
      <c r="BA324" s="31" t="s">
        <v>165</v>
      </c>
    </row>
    <row r="325" spans="1:53" x14ac:dyDescent="0.15">
      <c r="A325" t="str">
        <f>CONCATENATE(C325,D325,E325,F325,G325,H325,I325,J325,K325,L325,M325,N325,O325,P325)</f>
        <v>|テキスト|&gt;|&gt;|&gt;|&gt;||</v>
      </c>
      <c r="B325" t="s">
        <v>165</v>
      </c>
      <c r="C325" t="s">
        <v>24</v>
      </c>
      <c r="D325" s="1" t="s">
        <v>12</v>
      </c>
      <c r="E325" t="s">
        <v>24</v>
      </c>
      <c r="F325" s="1" t="s">
        <v>4</v>
      </c>
      <c r="G325" t="s">
        <v>24</v>
      </c>
      <c r="H325" s="1" t="s">
        <v>4</v>
      </c>
      <c r="I325" t="s">
        <v>24</v>
      </c>
      <c r="J325" s="1" t="s">
        <v>4</v>
      </c>
      <c r="K325" t="s">
        <v>24</v>
      </c>
      <c r="L325" s="1" t="s">
        <v>4</v>
      </c>
      <c r="M325" t="s">
        <v>24</v>
      </c>
      <c r="N325" t="str">
        <f t="shared" ref="N325" si="324">IF(R324=0,"",R324)</f>
        <v/>
      </c>
      <c r="O325" t="s">
        <v>24</v>
      </c>
      <c r="Q325" s="4" t="s">
        <v>40</v>
      </c>
      <c r="R325" s="12" t="str">
        <f>INDEX(AZ:AZ,W320+1)</f>
        <v/>
      </c>
      <c r="S325" s="16" t="s">
        <v>51</v>
      </c>
      <c r="T325" s="12" t="str">
        <f>IF(X325="","",X325&amp;IF(Y325="",""," "&amp;Y325)&amp;IF(Z325="",""," "&amp;Z325)&amp;IF(AA325="",""," "&amp;AA325))</f>
        <v/>
      </c>
      <c r="U325" s="16"/>
      <c r="V325" s="17"/>
      <c r="W325" s="10" t="s">
        <v>342</v>
      </c>
      <c r="X325" s="6" t="str">
        <f>IF(ISERROR(IF(LEN(X324)&gt;1,X324,VLOOKUP(X323,$AC:$AD,2,FALSE))),"",IF(LEN(X324)&gt;1,X324,VLOOKUP(X323,$AC:$AD,2,FALSE)))</f>
        <v/>
      </c>
      <c r="Y325" s="6" t="str">
        <f>IF(ISERROR(IF(LEN(Y324)&gt;1,Y324,VLOOKUP(Y323,$AC:$AD,2,FALSE))),"",IF(LEN(Y324)&gt;1,Y324,VLOOKUP(Y323,$AC:$AD,2,FALSE)))</f>
        <v/>
      </c>
      <c r="Z325" s="6" t="str">
        <f>IF(ISERROR(IF(LEN(Z324)&gt;1,Z324,VLOOKUP(Z323,$AC:$AD,2,FALSE))),"",IF(LEN(Z324)&gt;1,Z324,VLOOKUP(Z323,$AC:$AD,2,FALSE)))</f>
        <v/>
      </c>
      <c r="AA325" s="6" t="str">
        <f>IF(ISERROR(IF(LEN(AA324)&gt;1,AA324,VLOOKUP(AA323,$AC:$AD,2,FALSE))),"",IF(LEN(AA324)&gt;1,AA324,VLOOKUP(AA323,$AC:$AD,2,FALSE)))</f>
        <v xml:space="preserve"> </v>
      </c>
      <c r="BA325" s="31" t="s">
        <v>165</v>
      </c>
    </row>
    <row r="326" spans="1:53" x14ac:dyDescent="0.15">
      <c r="A326" t="str">
        <f>CONCATENATE(C326,D326,E326,F326,G326,H326,I326,J326,K326,L326,M326,N326,O326,P326)</f>
        <v>|英テキスト|&gt;|&gt;|&gt;|&gt;||</v>
      </c>
      <c r="B326" t="s">
        <v>165</v>
      </c>
      <c r="C326" t="s">
        <v>24</v>
      </c>
      <c r="D326" s="1" t="s">
        <v>26</v>
      </c>
      <c r="E326" t="s">
        <v>24</v>
      </c>
      <c r="F326" s="1" t="s">
        <v>4</v>
      </c>
      <c r="G326" t="s">
        <v>24</v>
      </c>
      <c r="H326" s="1" t="s">
        <v>4</v>
      </c>
      <c r="I326" t="s">
        <v>24</v>
      </c>
      <c r="J326" s="1" t="s">
        <v>4</v>
      </c>
      <c r="K326" t="s">
        <v>24</v>
      </c>
      <c r="L326" s="1" t="s">
        <v>4</v>
      </c>
      <c r="M326" t="s">
        <v>24</v>
      </c>
      <c r="N326" t="str">
        <f t="shared" ref="N326" si="325">IF(T325="","",T325&amp;"&amp;br;")&amp;IF(R325=0,"",R325)</f>
        <v/>
      </c>
      <c r="O326" t="s">
        <v>24</v>
      </c>
      <c r="Q326" s="6" t="s">
        <v>41</v>
      </c>
      <c r="R326" s="12">
        <f>IF(INDEX(AS:AS,W320+1)="",0,INDEX(AS:AS,W320+1)&amp;"/"&amp;INDEX(AT:AT,W320+1))</f>
        <v>0</v>
      </c>
      <c r="S326" s="16"/>
      <c r="T326" s="16"/>
      <c r="U326" s="16"/>
      <c r="V326" s="17"/>
      <c r="W326" s="10"/>
      <c r="X326" s="6"/>
      <c r="Y326" s="5"/>
      <c r="Z326" s="5"/>
      <c r="AA326" s="30"/>
      <c r="BA326" s="31" t="s">
        <v>165</v>
      </c>
    </row>
    <row r="327" spans="1:53" x14ac:dyDescent="0.15">
      <c r="A327" t="str">
        <f>CONCATENATE(C327,D327,E327,F327,G327,H327,I327,J327,K327,L327,M327,N327,O327,P327)</f>
        <v>|PT|&gt;||シールド数|&gt;||</v>
      </c>
      <c r="B327" t="s">
        <v>165</v>
      </c>
      <c r="C327" t="s">
        <v>24</v>
      </c>
      <c r="D327" t="s">
        <v>13</v>
      </c>
      <c r="E327" t="s">
        <v>24</v>
      </c>
      <c r="F327" t="s">
        <v>4</v>
      </c>
      <c r="G327" t="s">
        <v>24</v>
      </c>
      <c r="H327" t="str">
        <f t="shared" ref="H327" si="326">IF(R326=0,"",R326)</f>
        <v/>
      </c>
      <c r="I327" t="s">
        <v>24</v>
      </c>
      <c r="J327" t="s">
        <v>14</v>
      </c>
      <c r="K327" t="s">
        <v>24</v>
      </c>
      <c r="L327" t="s">
        <v>4</v>
      </c>
      <c r="M327" t="s">
        <v>24</v>
      </c>
      <c r="N327" t="str">
        <f t="shared" ref="N327" si="327">IF(R327=0,"",R327)</f>
        <v/>
      </c>
      <c r="O327" t="s">
        <v>24</v>
      </c>
      <c r="Q327" s="7" t="s">
        <v>43</v>
      </c>
      <c r="R327" s="12">
        <f>INDEX(AR:AR,W320+1)</f>
        <v>0</v>
      </c>
      <c r="S327" s="19"/>
      <c r="T327" s="19"/>
      <c r="U327" s="19"/>
      <c r="V327" s="20"/>
      <c r="W327" s="11"/>
      <c r="X327" s="37"/>
      <c r="Y327" s="35"/>
      <c r="Z327" s="35"/>
      <c r="AA327" s="42"/>
      <c r="BA327" s="31" t="s">
        <v>165</v>
      </c>
    </row>
    <row r="328" spans="1:53" x14ac:dyDescent="0.15">
      <c r="A328" t="str">
        <f>CONCATENATE(C328,D328,E328,F328,G328,H328,I328,J328,K328,L328,M328,N328,O328,P328)</f>
        <v>&amp;br;&amp;br;</v>
      </c>
      <c r="B328" t="s">
        <v>165</v>
      </c>
      <c r="C328" t="s">
        <v>158</v>
      </c>
      <c r="R328"/>
      <c r="S328"/>
      <c r="T328"/>
      <c r="U328"/>
      <c r="V328"/>
      <c r="BA328" s="31" t="s">
        <v>165</v>
      </c>
    </row>
    <row r="329" spans="1:53" x14ac:dyDescent="0.15">
      <c r="A329" t="str">
        <f t="shared" ref="A329:A330" si="328">CONCATENATE(C329,D329,E329,F329,G329,H329,I329,J329,K329,L329,M329,N329,O329,P329)</f>
        <v>*情報</v>
      </c>
      <c r="B329" t="s">
        <v>165</v>
      </c>
      <c r="C329" t="s">
        <v>865</v>
      </c>
      <c r="R329"/>
      <c r="S329"/>
      <c r="T329"/>
      <c r="U329"/>
      <c r="V329"/>
      <c r="AC329" s="5"/>
      <c r="AD329" s="5"/>
      <c r="BA329" s="31" t="s">
        <v>165</v>
      </c>
    </row>
    <row r="330" spans="1:53" x14ac:dyDescent="0.15">
      <c r="A330" t="str">
        <f t="shared" si="328"/>
        <v>&amp;br;&amp;br;</v>
      </c>
      <c r="B330" t="s">
        <v>165</v>
      </c>
      <c r="C330" t="s">
        <v>158</v>
      </c>
      <c r="R330"/>
      <c r="S330"/>
      <c r="T330"/>
      <c r="U330"/>
      <c r="V330"/>
      <c r="AC330" s="5"/>
      <c r="AD330" s="5"/>
      <c r="BA330" s="31" t="s">
        <v>165</v>
      </c>
    </row>
    <row r="331" spans="1:53" x14ac:dyDescent="0.15">
      <c r="A331" t="str">
        <f>CONCATENATE(C331,D331,E331,F331,G331,H331,I331,J331,K331,L331,M331,N331,O331,P331)</f>
        <v>#back(text=戻る,left)</v>
      </c>
      <c r="B331" t="s">
        <v>165</v>
      </c>
      <c r="C331" t="s">
        <v>159</v>
      </c>
      <c r="R331"/>
      <c r="S331"/>
      <c r="T331"/>
      <c r="U331"/>
      <c r="V331"/>
      <c r="AC331" s="5"/>
      <c r="AD331" s="5"/>
      <c r="BA331" s="31" t="s">
        <v>165</v>
      </c>
    </row>
    <row r="332" spans="1:53" x14ac:dyDescent="0.15">
      <c r="A332" t="str">
        <f>CONCATENATE(C332,D332,E332,F332,G332,H332,I332,J332,K332,L332,M332,N332,O332,P332)</f>
        <v>&amp;br;</v>
      </c>
      <c r="B332" t="s">
        <v>165</v>
      </c>
      <c r="C332" t="s">
        <v>1</v>
      </c>
      <c r="R332"/>
      <c r="S332"/>
      <c r="T332"/>
      <c r="U332"/>
      <c r="V332"/>
      <c r="AC332" s="16"/>
      <c r="AD332" s="16"/>
      <c r="BA332" s="31" t="s">
        <v>165</v>
      </c>
    </row>
    <row r="333" spans="1:53" x14ac:dyDescent="0.15">
      <c r="A333" t="str">
        <f>CONCATENATE(C333,D333,E333,F333,G333,H333,I333,J333,K333,L333,M333,N333,O333,P333)</f>
        <v>#comment(above,nsize=[15],size=[30],num=[10])</v>
      </c>
      <c r="B333" t="s">
        <v>165</v>
      </c>
      <c r="C333" t="s">
        <v>160</v>
      </c>
      <c r="R333"/>
      <c r="S333"/>
      <c r="T333"/>
      <c r="U333"/>
      <c r="V333"/>
      <c r="AC333" s="5"/>
      <c r="AD333" s="5"/>
      <c r="BA333" s="31" t="s">
        <v>165</v>
      </c>
    </row>
    <row r="334" spans="1:53" x14ac:dyDescent="0.15">
      <c r="A334" t="str">
        <f>CONCATENATE(C334,D334,E334,F334,G334,H334,I334,J334,K334,L334,M334,N334,O334,P334)</f>
        <v>&amp;br;&amp;br;</v>
      </c>
      <c r="B334" t="s">
        <v>165</v>
      </c>
      <c r="C334" t="s">
        <v>158</v>
      </c>
      <c r="R334"/>
      <c r="S334"/>
      <c r="T334"/>
      <c r="U334"/>
      <c r="V334"/>
      <c r="AC334" s="5"/>
      <c r="AD334" s="5"/>
      <c r="BA334" s="31" t="s">
        <v>165</v>
      </c>
    </row>
    <row r="335" spans="1:53" x14ac:dyDescent="0.15">
      <c r="A335" t="str">
        <f>CONCATENATE(C335,D335,E335,F335,G335,H335,I335,J335,K335,L335,M335,N335,O335,P335)</f>
        <v/>
      </c>
      <c r="B335" t="s">
        <v>165</v>
      </c>
      <c r="Q335" s="3"/>
      <c r="R335" s="14"/>
      <c r="S335" s="14"/>
      <c r="T335" s="14"/>
      <c r="U335" s="14"/>
      <c r="V335" s="15"/>
      <c r="W335" s="36">
        <v>23</v>
      </c>
      <c r="X335" s="3"/>
      <c r="Y335" s="34"/>
      <c r="Z335" s="34"/>
      <c r="AA335" s="41"/>
      <c r="AC335" s="5"/>
      <c r="AD335" s="5"/>
      <c r="BA335" s="31" t="s">
        <v>165</v>
      </c>
    </row>
    <row r="336" spans="1:53" x14ac:dyDescent="0.15">
      <c r="A336" t="str">
        <f>CONCATENATE(C336,D336,E336,F336,G336,H336,I336,J336,K336,L336,M336,N336,O336,P336)</f>
        <v>*0/0</v>
      </c>
      <c r="B336" t="s">
        <v>165</v>
      </c>
      <c r="C336" t="str">
        <f t="shared" ref="C336" si="329">"*"&amp;R336&amp;"/"&amp;T336</f>
        <v>*0/0</v>
      </c>
      <c r="Q336" s="6" t="s">
        <v>34</v>
      </c>
      <c r="R336" s="12">
        <f>INDEX(AI:AI,W335+1)</f>
        <v>0</v>
      </c>
      <c r="S336" s="16" t="s">
        <v>35</v>
      </c>
      <c r="T336" s="12">
        <f>INDEX(AJ:AJ,W335+1)</f>
        <v>0</v>
      </c>
      <c r="U336" s="16"/>
      <c r="V336" s="17"/>
      <c r="W336" s="9"/>
      <c r="X336" s="6"/>
      <c r="Y336" s="5"/>
      <c r="Z336" s="5"/>
      <c r="AA336" s="30"/>
      <c r="AC336" s="5"/>
      <c r="AD336" s="5"/>
      <c r="BA336" s="31" t="s">
        <v>165</v>
      </c>
    </row>
    <row r="337" spans="1:53" x14ac:dyDescent="0.15">
      <c r="A337" t="str">
        <f>CONCATENATE(C337,D337,E337,F337,G337,H337,I337,J337,K337,L337,M337,N337,O337,P337)</f>
        <v>|LEFT:80|LEFT:100|LEFT:100|LEFT:100|LEFT:100|LEFT:100|c</v>
      </c>
      <c r="B337" t="s">
        <v>165</v>
      </c>
      <c r="C337" t="s">
        <v>24</v>
      </c>
      <c r="D337" s="2" t="str">
        <f t="shared" ref="D337" si="330">$Q$1</f>
        <v>LEFT:80</v>
      </c>
      <c r="E337" s="2" t="s">
        <v>24</v>
      </c>
      <c r="F337" s="2" t="str">
        <f t="shared" ref="F337" si="331">$R$1</f>
        <v>LEFT:100</v>
      </c>
      <c r="G337" s="2" t="s">
        <v>24</v>
      </c>
      <c r="H337" s="2" t="str">
        <f t="shared" ref="H337" si="332">$R$1</f>
        <v>LEFT:100</v>
      </c>
      <c r="I337" s="2" t="s">
        <v>24</v>
      </c>
      <c r="J337" s="2" t="str">
        <f t="shared" ref="J337" si="333">$R$1</f>
        <v>LEFT:100</v>
      </c>
      <c r="K337" s="2" t="s">
        <v>24</v>
      </c>
      <c r="L337" s="2" t="str">
        <f t="shared" ref="L337" si="334">$R$1</f>
        <v>LEFT:100</v>
      </c>
      <c r="M337" s="2" t="s">
        <v>24</v>
      </c>
      <c r="N337" s="2" t="str">
        <f t="shared" ref="N337" si="335">$R$1</f>
        <v>LEFT:100</v>
      </c>
      <c r="O337" t="s">
        <v>24</v>
      </c>
      <c r="P337" t="s">
        <v>138</v>
      </c>
      <c r="Q337" s="4" t="s">
        <v>44</v>
      </c>
      <c r="R337" s="12">
        <f>INDEX(AF:AF,W335+1)</f>
        <v>0</v>
      </c>
      <c r="S337" s="18" t="s">
        <v>46</v>
      </c>
      <c r="T337" s="12">
        <f>INDEX(AG:AG,W335+1)</f>
        <v>0</v>
      </c>
      <c r="U337" s="18" t="s">
        <v>36</v>
      </c>
      <c r="V337" s="12">
        <f>INDEX(AH:AH,W335+1)</f>
        <v>0</v>
      </c>
      <c r="W337" s="10"/>
      <c r="X337" s="12">
        <f>INDEX(AO:AO,W335+1)</f>
        <v>0</v>
      </c>
      <c r="Y337" s="5"/>
      <c r="Z337" s="5"/>
      <c r="AA337" s="30"/>
      <c r="BA337" s="31" t="s">
        <v>165</v>
      </c>
    </row>
    <row r="338" spans="1:53" x14ac:dyDescent="0.15">
      <c r="A338" t="str">
        <f>CONCATENATE(C338,D338,E338,F338,G338,H338,I338,J338,K338,L338,M338,N338,O338,P338)</f>
        <v>|色||レアリティ||マナコスト||</v>
      </c>
      <c r="B338" t="s">
        <v>165</v>
      </c>
      <c r="C338" t="s">
        <v>24</v>
      </c>
      <c r="D338" s="1" t="s">
        <v>5</v>
      </c>
      <c r="E338" t="s">
        <v>24</v>
      </c>
      <c r="F338" t="str">
        <f t="shared" ref="F338:F339" si="336">IF(R337=0,"",R337)</f>
        <v/>
      </c>
      <c r="G338" t="s">
        <v>24</v>
      </c>
      <c r="H338" s="1" t="s">
        <v>6</v>
      </c>
      <c r="I338" t="s">
        <v>24</v>
      </c>
      <c r="J338" t="str">
        <f t="shared" ref="J338:J339" si="337">IF(T337=0,"",T337)</f>
        <v/>
      </c>
      <c r="K338" t="s">
        <v>24</v>
      </c>
      <c r="L338" s="1" t="s">
        <v>8</v>
      </c>
      <c r="M338" t="s">
        <v>24</v>
      </c>
      <c r="N338" t="str">
        <f t="shared" ref="N338:N339" si="338">IF(V337=0,"",V337)</f>
        <v/>
      </c>
      <c r="O338" t="s">
        <v>24</v>
      </c>
      <c r="Q338" s="6" t="s">
        <v>37</v>
      </c>
      <c r="R338" s="12">
        <f>INDEX(AK:AK,W335+1)</f>
        <v>0</v>
      </c>
      <c r="S338" s="18" t="s">
        <v>38</v>
      </c>
      <c r="T338" s="12">
        <f>INDEX(AL:AL,W335+1)</f>
        <v>0</v>
      </c>
      <c r="U338" s="12">
        <f>INDEX(AM:AM,W335+1)</f>
        <v>0</v>
      </c>
      <c r="V338" s="12">
        <f>INDEX(AN:AN,W335+1)</f>
        <v>0</v>
      </c>
      <c r="W338" s="10"/>
      <c r="X338" s="12" t="str">
        <f>INDEX(AU:AU,W335+1)</f>
        <v/>
      </c>
      <c r="Y338" s="12" t="str">
        <f>INDEX(AV:AV,W335+1)</f>
        <v/>
      </c>
      <c r="Z338" s="12" t="str">
        <f>INDEX(AW:AW,W335+1)</f>
        <v/>
      </c>
      <c r="AA338" s="12">
        <f>INDEX(AX:AX,W335+1)</f>
        <v>0</v>
      </c>
      <c r="BA338" s="31" t="s">
        <v>165</v>
      </c>
    </row>
    <row r="339" spans="1:53" x14ac:dyDescent="0.15">
      <c r="A339" t="str">
        <f>CONCATENATE(C339,D339,E339,F339,G339,H339,I339,J339,K339,L339,M339,N339,O339,P339)</f>
        <v>|種別||サブタイプ||||</v>
      </c>
      <c r="B339" t="s">
        <v>165</v>
      </c>
      <c r="C339" t="s">
        <v>24</v>
      </c>
      <c r="D339" s="1" t="s">
        <v>9</v>
      </c>
      <c r="E339" t="s">
        <v>24</v>
      </c>
      <c r="F339" t="str">
        <f t="shared" si="336"/>
        <v/>
      </c>
      <c r="G339" t="s">
        <v>24</v>
      </c>
      <c r="H339" s="1" t="s">
        <v>11</v>
      </c>
      <c r="I339" t="s">
        <v>24</v>
      </c>
      <c r="J339" t="str">
        <f t="shared" si="337"/>
        <v/>
      </c>
      <c r="K339" t="s">
        <v>24</v>
      </c>
      <c r="L339" t="str">
        <f t="shared" ref="L339" si="339">IF(U338=0,"",U338)</f>
        <v/>
      </c>
      <c r="M339" t="s">
        <v>24</v>
      </c>
      <c r="N339" t="str">
        <f t="shared" si="338"/>
        <v/>
      </c>
      <c r="O339" t="s">
        <v>24</v>
      </c>
      <c r="Q339" s="6" t="s">
        <v>39</v>
      </c>
      <c r="R339" s="12" t="str">
        <f>INDEX(AY:AY,W335+1)</f>
        <v/>
      </c>
      <c r="S339" s="16"/>
      <c r="T339" s="16"/>
      <c r="U339" s="16"/>
      <c r="V339" s="17"/>
      <c r="W339" s="10"/>
      <c r="X339" s="36"/>
      <c r="Y339" s="36"/>
      <c r="Z339" s="36"/>
      <c r="AA339" s="25"/>
      <c r="BA339" s="31" t="s">
        <v>165</v>
      </c>
    </row>
    <row r="340" spans="1:53" x14ac:dyDescent="0.15">
      <c r="A340" t="str">
        <f>CONCATENATE(C340,D340,E340,F340,G340,H340,I340,J340,K340,L340,M340,N340,O340,P340)</f>
        <v>|テキスト|&gt;|&gt;|&gt;|&gt;||</v>
      </c>
      <c r="B340" t="s">
        <v>165</v>
      </c>
      <c r="C340" t="s">
        <v>24</v>
      </c>
      <c r="D340" s="1" t="s">
        <v>12</v>
      </c>
      <c r="E340" t="s">
        <v>24</v>
      </c>
      <c r="F340" s="1" t="s">
        <v>4</v>
      </c>
      <c r="G340" t="s">
        <v>24</v>
      </c>
      <c r="H340" s="1" t="s">
        <v>4</v>
      </c>
      <c r="I340" t="s">
        <v>24</v>
      </c>
      <c r="J340" s="1" t="s">
        <v>4</v>
      </c>
      <c r="K340" t="s">
        <v>24</v>
      </c>
      <c r="L340" s="1" t="s">
        <v>4</v>
      </c>
      <c r="M340" t="s">
        <v>24</v>
      </c>
      <c r="N340" t="str">
        <f t="shared" ref="N340" si="340">IF(R339=0,"",R339)</f>
        <v/>
      </c>
      <c r="O340" t="s">
        <v>24</v>
      </c>
      <c r="Q340" s="4" t="s">
        <v>40</v>
      </c>
      <c r="R340" s="12" t="str">
        <f>INDEX(AZ:AZ,W335+1)</f>
        <v/>
      </c>
      <c r="S340" s="16" t="s">
        <v>51</v>
      </c>
      <c r="T340" s="12" t="str">
        <f>IF(X340="","",X340&amp;IF(Y340="",""," "&amp;Y340)&amp;IF(Z340="",""," "&amp;Z340)&amp;IF(AA340="",""," "&amp;AA340))</f>
        <v/>
      </c>
      <c r="U340" s="16"/>
      <c r="V340" s="17"/>
      <c r="W340" s="10" t="s">
        <v>342</v>
      </c>
      <c r="X340" s="6" t="str">
        <f>IF(ISERROR(IF(LEN(X339)&gt;1,X339,VLOOKUP(X338,$AC:$AD,2,FALSE))),"",IF(LEN(X339)&gt;1,X339,VLOOKUP(X338,$AC:$AD,2,FALSE)))</f>
        <v/>
      </c>
      <c r="Y340" s="6" t="str">
        <f>IF(ISERROR(IF(LEN(Y339)&gt;1,Y339,VLOOKUP(Y338,$AC:$AD,2,FALSE))),"",IF(LEN(Y339)&gt;1,Y339,VLOOKUP(Y338,$AC:$AD,2,FALSE)))</f>
        <v/>
      </c>
      <c r="Z340" s="6" t="str">
        <f>IF(ISERROR(IF(LEN(Z339)&gt;1,Z339,VLOOKUP(Z338,$AC:$AD,2,FALSE))),"",IF(LEN(Z339)&gt;1,Z339,VLOOKUP(Z338,$AC:$AD,2,FALSE)))</f>
        <v/>
      </c>
      <c r="AA340" s="6" t="str">
        <f>IF(ISERROR(IF(LEN(AA339)&gt;1,AA339,VLOOKUP(AA338,$AC:$AD,2,FALSE))),"",IF(LEN(AA339)&gt;1,AA339,VLOOKUP(AA338,$AC:$AD,2,FALSE)))</f>
        <v xml:space="preserve"> </v>
      </c>
      <c r="BA340" s="31" t="s">
        <v>165</v>
      </c>
    </row>
    <row r="341" spans="1:53" x14ac:dyDescent="0.15">
      <c r="A341" t="str">
        <f>CONCATENATE(C341,D341,E341,F341,G341,H341,I341,J341,K341,L341,M341,N341,O341,P341)</f>
        <v>|英テキスト|&gt;|&gt;|&gt;|&gt;||</v>
      </c>
      <c r="B341" t="s">
        <v>165</v>
      </c>
      <c r="C341" t="s">
        <v>24</v>
      </c>
      <c r="D341" s="1" t="s">
        <v>26</v>
      </c>
      <c r="E341" t="s">
        <v>24</v>
      </c>
      <c r="F341" s="1" t="s">
        <v>4</v>
      </c>
      <c r="G341" t="s">
        <v>24</v>
      </c>
      <c r="H341" s="1" t="s">
        <v>4</v>
      </c>
      <c r="I341" t="s">
        <v>24</v>
      </c>
      <c r="J341" s="1" t="s">
        <v>4</v>
      </c>
      <c r="K341" t="s">
        <v>24</v>
      </c>
      <c r="L341" s="1" t="s">
        <v>4</v>
      </c>
      <c r="M341" t="s">
        <v>24</v>
      </c>
      <c r="N341" t="str">
        <f t="shared" ref="N341" si="341">IF(T340="","",T340&amp;"&amp;br;")&amp;IF(R340=0,"",R340)</f>
        <v/>
      </c>
      <c r="O341" t="s">
        <v>24</v>
      </c>
      <c r="Q341" s="6" t="s">
        <v>41</v>
      </c>
      <c r="R341" s="12">
        <f>IF(INDEX(AS:AS,W335+1)="",0,INDEX(AS:AS,W335+1)&amp;"/"&amp;INDEX(AT:AT,W335+1))</f>
        <v>0</v>
      </c>
      <c r="S341" s="16"/>
      <c r="T341" s="16"/>
      <c r="U341" s="16"/>
      <c r="V341" s="17"/>
      <c r="W341" s="10"/>
      <c r="X341" s="6"/>
      <c r="Y341" s="5"/>
      <c r="Z341" s="5"/>
      <c r="AA341" s="30"/>
      <c r="BA341" s="31" t="s">
        <v>165</v>
      </c>
    </row>
    <row r="342" spans="1:53" x14ac:dyDescent="0.15">
      <c r="A342" t="str">
        <f>CONCATENATE(C342,D342,E342,F342,G342,H342,I342,J342,K342,L342,M342,N342,O342,P342)</f>
        <v>|PT|&gt;||シールド数|&gt;||</v>
      </c>
      <c r="B342" t="s">
        <v>165</v>
      </c>
      <c r="C342" t="s">
        <v>24</v>
      </c>
      <c r="D342" t="s">
        <v>13</v>
      </c>
      <c r="E342" t="s">
        <v>24</v>
      </c>
      <c r="F342" t="s">
        <v>4</v>
      </c>
      <c r="G342" t="s">
        <v>24</v>
      </c>
      <c r="H342" t="str">
        <f t="shared" ref="H342" si="342">IF(R341=0,"",R341)</f>
        <v/>
      </c>
      <c r="I342" t="s">
        <v>24</v>
      </c>
      <c r="J342" t="s">
        <v>14</v>
      </c>
      <c r="K342" t="s">
        <v>24</v>
      </c>
      <c r="L342" t="s">
        <v>4</v>
      </c>
      <c r="M342" t="s">
        <v>24</v>
      </c>
      <c r="N342" t="str">
        <f t="shared" ref="N342" si="343">IF(R342=0,"",R342)</f>
        <v/>
      </c>
      <c r="O342" t="s">
        <v>24</v>
      </c>
      <c r="Q342" s="7" t="s">
        <v>43</v>
      </c>
      <c r="R342" s="12">
        <f>INDEX(AR:AR,W335+1)</f>
        <v>0</v>
      </c>
      <c r="S342" s="19"/>
      <c r="T342" s="19"/>
      <c r="U342" s="19"/>
      <c r="V342" s="20"/>
      <c r="W342" s="11"/>
      <c r="X342" s="37"/>
      <c r="Y342" s="35"/>
      <c r="Z342" s="35"/>
      <c r="AA342" s="42"/>
      <c r="AC342" s="5"/>
      <c r="AD342" s="5"/>
      <c r="BA342" s="31" t="s">
        <v>165</v>
      </c>
    </row>
    <row r="343" spans="1:53" x14ac:dyDescent="0.15">
      <c r="A343" t="str">
        <f>CONCATENATE(C343,D343,E343,F343,G343,H343,I343,J343,K343,L343,M343,N343,O343,P343)</f>
        <v>&amp;br;&amp;br;</v>
      </c>
      <c r="B343" t="s">
        <v>165</v>
      </c>
      <c r="C343" t="s">
        <v>158</v>
      </c>
      <c r="R343"/>
      <c r="S343"/>
      <c r="T343"/>
      <c r="U343"/>
      <c r="V343"/>
      <c r="AC343" s="5"/>
      <c r="AD343" s="5"/>
      <c r="BA343" s="31" t="s">
        <v>165</v>
      </c>
    </row>
    <row r="344" spans="1:53" x14ac:dyDescent="0.15">
      <c r="A344" t="str">
        <f t="shared" ref="A344:A345" si="344">CONCATENATE(C344,D344,E344,F344,G344,H344,I344,J344,K344,L344,M344,N344,O344,P344)</f>
        <v>*情報</v>
      </c>
      <c r="B344" t="s">
        <v>165</v>
      </c>
      <c r="C344" t="s">
        <v>865</v>
      </c>
      <c r="R344"/>
      <c r="S344"/>
      <c r="T344"/>
      <c r="U344"/>
      <c r="V344"/>
      <c r="AC344" s="5"/>
      <c r="AD344" s="5"/>
      <c r="BA344" s="31" t="s">
        <v>165</v>
      </c>
    </row>
    <row r="345" spans="1:53" x14ac:dyDescent="0.15">
      <c r="A345" t="str">
        <f t="shared" si="344"/>
        <v>&amp;br;&amp;br;</v>
      </c>
      <c r="B345" t="s">
        <v>165</v>
      </c>
      <c r="C345" t="s">
        <v>158</v>
      </c>
      <c r="R345"/>
      <c r="S345"/>
      <c r="T345"/>
      <c r="U345"/>
      <c r="V345"/>
      <c r="AC345" s="16"/>
      <c r="AD345" s="16"/>
      <c r="BA345" s="31" t="s">
        <v>165</v>
      </c>
    </row>
    <row r="346" spans="1:53" x14ac:dyDescent="0.15">
      <c r="A346" t="str">
        <f>CONCATENATE(C346,D346,E346,F346,G346,H346,I346,J346,K346,L346,M346,N346,O346,P346)</f>
        <v>#back(text=戻る,left)</v>
      </c>
      <c r="B346" t="s">
        <v>165</v>
      </c>
      <c r="C346" t="s">
        <v>159</v>
      </c>
      <c r="R346"/>
      <c r="S346"/>
      <c r="T346"/>
      <c r="U346"/>
      <c r="V346"/>
      <c r="AC346" s="5"/>
      <c r="AD346" s="5"/>
      <c r="BA346" s="31" t="s">
        <v>165</v>
      </c>
    </row>
    <row r="347" spans="1:53" x14ac:dyDescent="0.15">
      <c r="A347" t="str">
        <f>CONCATENATE(C347,D347,E347,F347,G347,H347,I347,J347,K347,L347,M347,N347,O347,P347)</f>
        <v>&amp;br;</v>
      </c>
      <c r="B347" t="s">
        <v>165</v>
      </c>
      <c r="C347" t="s">
        <v>1</v>
      </c>
      <c r="R347"/>
      <c r="S347"/>
      <c r="T347"/>
      <c r="U347"/>
      <c r="V347"/>
      <c r="AC347" s="5"/>
      <c r="AD347" s="5"/>
      <c r="BA347" s="31" t="s">
        <v>165</v>
      </c>
    </row>
    <row r="348" spans="1:53" x14ac:dyDescent="0.15">
      <c r="A348" t="str">
        <f>CONCATENATE(C348,D348,E348,F348,G348,H348,I348,J348,K348,L348,M348,N348,O348,P348)</f>
        <v>#comment(above,nsize=[15],size=[30],num=[10])</v>
      </c>
      <c r="B348" t="s">
        <v>165</v>
      </c>
      <c r="C348" t="s">
        <v>160</v>
      </c>
      <c r="R348"/>
      <c r="S348"/>
      <c r="T348"/>
      <c r="U348"/>
      <c r="V348"/>
      <c r="AC348" s="5"/>
      <c r="AD348" s="5"/>
      <c r="BA348" s="31" t="s">
        <v>165</v>
      </c>
    </row>
    <row r="349" spans="1:53" x14ac:dyDescent="0.15">
      <c r="A349" t="str">
        <f>CONCATENATE(C349,D349,E349,F349,G349,H349,I349,J349,K349,L349,M349,N349,O349,P349)</f>
        <v>&amp;br;&amp;br;</v>
      </c>
      <c r="B349" t="s">
        <v>165</v>
      </c>
      <c r="C349" t="s">
        <v>158</v>
      </c>
      <c r="R349"/>
      <c r="S349"/>
      <c r="T349"/>
      <c r="U349"/>
      <c r="V349"/>
      <c r="AC349" s="5"/>
      <c r="AD349" s="5"/>
      <c r="BA349" s="31" t="s">
        <v>165</v>
      </c>
    </row>
    <row r="350" spans="1:53" x14ac:dyDescent="0.15">
      <c r="A350" t="str">
        <f>CONCATENATE(C350,D350,E350,F350,G350,H350,I350,J350,K350,L350,M350,N350,O350,P350)</f>
        <v/>
      </c>
      <c r="B350" t="s">
        <v>165</v>
      </c>
      <c r="Q350" s="3"/>
      <c r="R350" s="14"/>
      <c r="S350" s="14"/>
      <c r="T350" s="14"/>
      <c r="U350" s="14"/>
      <c r="V350" s="15"/>
      <c r="W350" s="36">
        <v>24</v>
      </c>
      <c r="X350" s="3"/>
      <c r="Y350" s="34"/>
      <c r="Z350" s="34"/>
      <c r="AA350" s="41"/>
      <c r="BA350" s="31" t="s">
        <v>165</v>
      </c>
    </row>
    <row r="351" spans="1:53" x14ac:dyDescent="0.15">
      <c r="A351" t="str">
        <f>CONCATENATE(C351,D351,E351,F351,G351,H351,I351,J351,K351,L351,M351,N351,O351,P351)</f>
        <v>*0/0</v>
      </c>
      <c r="B351" t="s">
        <v>165</v>
      </c>
      <c r="C351" t="str">
        <f t="shared" ref="C351" si="345">"*"&amp;R351&amp;"/"&amp;T351</f>
        <v>*0/0</v>
      </c>
      <c r="Q351" s="6" t="s">
        <v>34</v>
      </c>
      <c r="R351" s="12">
        <f>INDEX(AI:AI,W350+1)</f>
        <v>0</v>
      </c>
      <c r="S351" s="16" t="s">
        <v>35</v>
      </c>
      <c r="T351" s="12">
        <f>INDEX(AJ:AJ,W350+1)</f>
        <v>0</v>
      </c>
      <c r="U351" s="16"/>
      <c r="V351" s="17"/>
      <c r="W351" s="9"/>
      <c r="X351" s="6"/>
      <c r="Y351" s="5"/>
      <c r="Z351" s="5"/>
      <c r="AA351" s="30"/>
      <c r="BA351" s="31" t="s">
        <v>165</v>
      </c>
    </row>
    <row r="352" spans="1:53" x14ac:dyDescent="0.15">
      <c r="A352" t="str">
        <f>CONCATENATE(C352,D352,E352,F352,G352,H352,I352,J352,K352,L352,M352,N352,O352,P352)</f>
        <v>|LEFT:80|LEFT:100|LEFT:100|LEFT:100|LEFT:100|LEFT:100|c</v>
      </c>
      <c r="B352" t="s">
        <v>165</v>
      </c>
      <c r="C352" t="s">
        <v>24</v>
      </c>
      <c r="D352" s="2" t="str">
        <f t="shared" ref="D352" si="346">$Q$1</f>
        <v>LEFT:80</v>
      </c>
      <c r="E352" s="2" t="s">
        <v>24</v>
      </c>
      <c r="F352" s="2" t="str">
        <f t="shared" ref="F352" si="347">$R$1</f>
        <v>LEFT:100</v>
      </c>
      <c r="G352" s="2" t="s">
        <v>24</v>
      </c>
      <c r="H352" s="2" t="str">
        <f t="shared" ref="H352" si="348">$R$1</f>
        <v>LEFT:100</v>
      </c>
      <c r="I352" s="2" t="s">
        <v>24</v>
      </c>
      <c r="J352" s="2" t="str">
        <f t="shared" ref="J352" si="349">$R$1</f>
        <v>LEFT:100</v>
      </c>
      <c r="K352" s="2" t="s">
        <v>24</v>
      </c>
      <c r="L352" s="2" t="str">
        <f t="shared" ref="L352" si="350">$R$1</f>
        <v>LEFT:100</v>
      </c>
      <c r="M352" s="2" t="s">
        <v>24</v>
      </c>
      <c r="N352" s="2" t="str">
        <f t="shared" ref="N352" si="351">$R$1</f>
        <v>LEFT:100</v>
      </c>
      <c r="O352" t="s">
        <v>24</v>
      </c>
      <c r="P352" t="s">
        <v>138</v>
      </c>
      <c r="Q352" s="4" t="s">
        <v>44</v>
      </c>
      <c r="R352" s="12">
        <f>INDEX(AF:AF,W350+1)</f>
        <v>0</v>
      </c>
      <c r="S352" s="18" t="s">
        <v>46</v>
      </c>
      <c r="T352" s="12">
        <f>INDEX(AG:AG,W350+1)</f>
        <v>0</v>
      </c>
      <c r="U352" s="18" t="s">
        <v>36</v>
      </c>
      <c r="V352" s="12">
        <f>INDEX(AH:AH,W350+1)</f>
        <v>0</v>
      </c>
      <c r="W352" s="10"/>
      <c r="X352" s="12">
        <f>INDEX(AO:AO,W350+1)</f>
        <v>0</v>
      </c>
      <c r="Y352" s="5"/>
      <c r="Z352" s="5"/>
      <c r="AA352" s="30"/>
      <c r="BA352" s="31" t="s">
        <v>165</v>
      </c>
    </row>
    <row r="353" spans="1:53" x14ac:dyDescent="0.15">
      <c r="A353" t="str">
        <f>CONCATENATE(C353,D353,E353,F353,G353,H353,I353,J353,K353,L353,M353,N353,O353,P353)</f>
        <v>|色||レアリティ||マナコスト||</v>
      </c>
      <c r="B353" t="s">
        <v>165</v>
      </c>
      <c r="C353" t="s">
        <v>24</v>
      </c>
      <c r="D353" s="1" t="s">
        <v>5</v>
      </c>
      <c r="E353" t="s">
        <v>24</v>
      </c>
      <c r="F353" t="str">
        <f t="shared" ref="F353:F354" si="352">IF(R352=0,"",R352)</f>
        <v/>
      </c>
      <c r="G353" t="s">
        <v>24</v>
      </c>
      <c r="H353" s="1" t="s">
        <v>6</v>
      </c>
      <c r="I353" t="s">
        <v>24</v>
      </c>
      <c r="J353" t="str">
        <f t="shared" ref="J353:J354" si="353">IF(T352=0,"",T352)</f>
        <v/>
      </c>
      <c r="K353" t="s">
        <v>24</v>
      </c>
      <c r="L353" s="1" t="s">
        <v>8</v>
      </c>
      <c r="M353" t="s">
        <v>24</v>
      </c>
      <c r="N353" t="str">
        <f t="shared" ref="N353:N354" si="354">IF(V352=0,"",V352)</f>
        <v/>
      </c>
      <c r="O353" t="s">
        <v>24</v>
      </c>
      <c r="Q353" s="6" t="s">
        <v>37</v>
      </c>
      <c r="R353" s="12">
        <f>INDEX(AK:AK,W350+1)</f>
        <v>0</v>
      </c>
      <c r="S353" s="18" t="s">
        <v>38</v>
      </c>
      <c r="T353" s="12">
        <f>INDEX(AL:AL,W350+1)</f>
        <v>0</v>
      </c>
      <c r="U353" s="12">
        <f>INDEX(AM:AM,W350+1)</f>
        <v>0</v>
      </c>
      <c r="V353" s="12">
        <f>INDEX(AN:AN,W350+1)</f>
        <v>0</v>
      </c>
      <c r="W353" s="10"/>
      <c r="X353" s="12" t="str">
        <f>INDEX(AU:AU,W350+1)</f>
        <v/>
      </c>
      <c r="Y353" s="12" t="str">
        <f>INDEX(AV:AV,W350+1)</f>
        <v/>
      </c>
      <c r="Z353" s="12" t="str">
        <f>INDEX(AW:AW,W350+1)</f>
        <v/>
      </c>
      <c r="AA353" s="12">
        <f>INDEX(AX:AX,W350+1)</f>
        <v>0</v>
      </c>
      <c r="BA353" s="31" t="s">
        <v>165</v>
      </c>
    </row>
    <row r="354" spans="1:53" x14ac:dyDescent="0.15">
      <c r="A354" t="str">
        <f>CONCATENATE(C354,D354,E354,F354,G354,H354,I354,J354,K354,L354,M354,N354,O354,P354)</f>
        <v>|種別||サブタイプ||||</v>
      </c>
      <c r="B354" t="s">
        <v>165</v>
      </c>
      <c r="C354" t="s">
        <v>24</v>
      </c>
      <c r="D354" s="1" t="s">
        <v>9</v>
      </c>
      <c r="E354" t="s">
        <v>24</v>
      </c>
      <c r="F354" t="str">
        <f t="shared" si="352"/>
        <v/>
      </c>
      <c r="G354" t="s">
        <v>24</v>
      </c>
      <c r="H354" s="1" t="s">
        <v>11</v>
      </c>
      <c r="I354" t="s">
        <v>24</v>
      </c>
      <c r="J354" t="str">
        <f t="shared" si="353"/>
        <v/>
      </c>
      <c r="K354" t="s">
        <v>24</v>
      </c>
      <c r="L354" t="str">
        <f t="shared" ref="L354" si="355">IF(U353=0,"",U353)</f>
        <v/>
      </c>
      <c r="M354" t="s">
        <v>24</v>
      </c>
      <c r="N354" t="str">
        <f t="shared" si="354"/>
        <v/>
      </c>
      <c r="O354" t="s">
        <v>24</v>
      </c>
      <c r="Q354" s="6" t="s">
        <v>39</v>
      </c>
      <c r="R354" s="12" t="str">
        <f>INDEX(AY:AY,W350+1)</f>
        <v/>
      </c>
      <c r="S354" s="16"/>
      <c r="T354" s="16"/>
      <c r="U354" s="16"/>
      <c r="V354" s="17"/>
      <c r="W354" s="10"/>
      <c r="X354" s="36"/>
      <c r="Y354" s="36"/>
      <c r="Z354" s="36"/>
      <c r="AA354" s="25"/>
      <c r="BA354" s="31" t="s">
        <v>165</v>
      </c>
    </row>
    <row r="355" spans="1:53" x14ac:dyDescent="0.15">
      <c r="A355" t="str">
        <f>CONCATENATE(C355,D355,E355,F355,G355,H355,I355,J355,K355,L355,M355,N355,O355,P355)</f>
        <v>|テキスト|&gt;|&gt;|&gt;|&gt;||</v>
      </c>
      <c r="B355" t="s">
        <v>165</v>
      </c>
      <c r="C355" t="s">
        <v>24</v>
      </c>
      <c r="D355" s="1" t="s">
        <v>12</v>
      </c>
      <c r="E355" t="s">
        <v>24</v>
      </c>
      <c r="F355" s="1" t="s">
        <v>4</v>
      </c>
      <c r="G355" t="s">
        <v>24</v>
      </c>
      <c r="H355" s="1" t="s">
        <v>4</v>
      </c>
      <c r="I355" t="s">
        <v>24</v>
      </c>
      <c r="J355" s="1" t="s">
        <v>4</v>
      </c>
      <c r="K355" t="s">
        <v>24</v>
      </c>
      <c r="L355" s="1" t="s">
        <v>4</v>
      </c>
      <c r="M355" t="s">
        <v>24</v>
      </c>
      <c r="N355" t="str">
        <f t="shared" ref="N355" si="356">IF(R354=0,"",R354)</f>
        <v/>
      </c>
      <c r="O355" t="s">
        <v>24</v>
      </c>
      <c r="Q355" s="4" t="s">
        <v>40</v>
      </c>
      <c r="R355" s="12" t="str">
        <f>INDEX(AZ:AZ,W350+1)</f>
        <v/>
      </c>
      <c r="S355" s="16" t="s">
        <v>51</v>
      </c>
      <c r="T355" s="12" t="str">
        <f>IF(X355="","",X355&amp;IF(Y355="",""," "&amp;Y355)&amp;IF(Z355="",""," "&amp;Z355)&amp;IF(AA355="",""," "&amp;AA355))</f>
        <v/>
      </c>
      <c r="U355" s="16"/>
      <c r="V355" s="17"/>
      <c r="W355" s="10" t="s">
        <v>342</v>
      </c>
      <c r="X355" s="6" t="str">
        <f>IF(ISERROR(IF(LEN(X354)&gt;1,X354,VLOOKUP(X353,$AC:$AD,2,FALSE))),"",IF(LEN(X354)&gt;1,X354,VLOOKUP(X353,$AC:$AD,2,FALSE)))</f>
        <v/>
      </c>
      <c r="Y355" s="6" t="str">
        <f>IF(ISERROR(IF(LEN(Y354)&gt;1,Y354,VLOOKUP(Y353,$AC:$AD,2,FALSE))),"",IF(LEN(Y354)&gt;1,Y354,VLOOKUP(Y353,$AC:$AD,2,FALSE)))</f>
        <v/>
      </c>
      <c r="Z355" s="6" t="str">
        <f>IF(ISERROR(IF(LEN(Z354)&gt;1,Z354,VLOOKUP(Z353,$AC:$AD,2,FALSE))),"",IF(LEN(Z354)&gt;1,Z354,VLOOKUP(Z353,$AC:$AD,2,FALSE)))</f>
        <v/>
      </c>
      <c r="AA355" s="6" t="str">
        <f>IF(ISERROR(IF(LEN(AA354)&gt;1,AA354,VLOOKUP(AA353,$AC:$AD,2,FALSE))),"",IF(LEN(AA354)&gt;1,AA354,VLOOKUP(AA353,$AC:$AD,2,FALSE)))</f>
        <v xml:space="preserve"> </v>
      </c>
      <c r="AC355" s="5"/>
      <c r="AD355" s="5"/>
      <c r="BA355" s="31" t="s">
        <v>165</v>
      </c>
    </row>
    <row r="356" spans="1:53" x14ac:dyDescent="0.15">
      <c r="A356" t="str">
        <f>CONCATENATE(C356,D356,E356,F356,G356,H356,I356,J356,K356,L356,M356,N356,O356,P356)</f>
        <v>|英テキスト|&gt;|&gt;|&gt;|&gt;||</v>
      </c>
      <c r="B356" t="s">
        <v>165</v>
      </c>
      <c r="C356" t="s">
        <v>24</v>
      </c>
      <c r="D356" s="1" t="s">
        <v>26</v>
      </c>
      <c r="E356" t="s">
        <v>24</v>
      </c>
      <c r="F356" s="1" t="s">
        <v>4</v>
      </c>
      <c r="G356" t="s">
        <v>24</v>
      </c>
      <c r="H356" s="1" t="s">
        <v>4</v>
      </c>
      <c r="I356" t="s">
        <v>24</v>
      </c>
      <c r="J356" s="1" t="s">
        <v>4</v>
      </c>
      <c r="K356" t="s">
        <v>24</v>
      </c>
      <c r="L356" s="1" t="s">
        <v>4</v>
      </c>
      <c r="M356" t="s">
        <v>24</v>
      </c>
      <c r="N356" t="str">
        <f t="shared" ref="N356" si="357">IF(T355="","",T355&amp;"&amp;br;")&amp;IF(R355=0,"",R355)</f>
        <v/>
      </c>
      <c r="O356" t="s">
        <v>24</v>
      </c>
      <c r="Q356" s="6" t="s">
        <v>41</v>
      </c>
      <c r="R356" s="12">
        <f>IF(INDEX(AS:AS,W350+1)="",0,INDEX(AS:AS,W350+1)&amp;"/"&amp;INDEX(AT:AT,W350+1))</f>
        <v>0</v>
      </c>
      <c r="S356" s="16"/>
      <c r="T356" s="16"/>
      <c r="U356" s="16"/>
      <c r="V356" s="17"/>
      <c r="W356" s="10"/>
      <c r="X356" s="6"/>
      <c r="Y356" s="5"/>
      <c r="Z356" s="5"/>
      <c r="AA356" s="30"/>
      <c r="AC356" s="5"/>
      <c r="AD356" s="5"/>
      <c r="BA356" s="31" t="s">
        <v>165</v>
      </c>
    </row>
    <row r="357" spans="1:53" x14ac:dyDescent="0.15">
      <c r="A357" t="str">
        <f>CONCATENATE(C357,D357,E357,F357,G357,H357,I357,J357,K357,L357,M357,N357,O357,P357)</f>
        <v>|PT|&gt;||シールド数|&gt;||</v>
      </c>
      <c r="B357" t="s">
        <v>165</v>
      </c>
      <c r="C357" t="s">
        <v>24</v>
      </c>
      <c r="D357" t="s">
        <v>13</v>
      </c>
      <c r="E357" t="s">
        <v>24</v>
      </c>
      <c r="F357" t="s">
        <v>4</v>
      </c>
      <c r="G357" t="s">
        <v>24</v>
      </c>
      <c r="H357" t="str">
        <f t="shared" ref="H357" si="358">IF(R356=0,"",R356)</f>
        <v/>
      </c>
      <c r="I357" t="s">
        <v>24</v>
      </c>
      <c r="J357" t="s">
        <v>14</v>
      </c>
      <c r="K357" t="s">
        <v>24</v>
      </c>
      <c r="L357" t="s">
        <v>4</v>
      </c>
      <c r="M357" t="s">
        <v>24</v>
      </c>
      <c r="N357" t="str">
        <f t="shared" ref="N357" si="359">IF(R357=0,"",R357)</f>
        <v/>
      </c>
      <c r="O357" t="s">
        <v>24</v>
      </c>
      <c r="Q357" s="7" t="s">
        <v>43</v>
      </c>
      <c r="R357" s="12">
        <f>INDEX(AR:AR,W350+1)</f>
        <v>0</v>
      </c>
      <c r="S357" s="19"/>
      <c r="T357" s="19"/>
      <c r="U357" s="19"/>
      <c r="V357" s="20"/>
      <c r="W357" s="11"/>
      <c r="X357" s="37"/>
      <c r="Y357" s="35"/>
      <c r="Z357" s="35"/>
      <c r="AA357" s="42"/>
      <c r="AC357" s="5"/>
      <c r="AD357" s="5"/>
      <c r="BA357" s="31" t="s">
        <v>165</v>
      </c>
    </row>
    <row r="358" spans="1:53" x14ac:dyDescent="0.15">
      <c r="A358" t="str">
        <f>CONCATENATE(C358,D358,E358,F358,G358,H358,I358,J358,K358,L358,M358,N358,O358,P358)</f>
        <v>&amp;br;&amp;br;</v>
      </c>
      <c r="B358" t="s">
        <v>165</v>
      </c>
      <c r="C358" t="s">
        <v>158</v>
      </c>
      <c r="R358"/>
      <c r="S358"/>
      <c r="T358"/>
      <c r="U358"/>
      <c r="V358"/>
      <c r="AC358" s="16"/>
      <c r="AD358" s="16"/>
      <c r="BA358" s="31" t="s">
        <v>165</v>
      </c>
    </row>
    <row r="359" spans="1:53" x14ac:dyDescent="0.15">
      <c r="A359" t="str">
        <f t="shared" ref="A359:A360" si="360">CONCATENATE(C359,D359,E359,F359,G359,H359,I359,J359,K359,L359,M359,N359,O359,P359)</f>
        <v>*情報</v>
      </c>
      <c r="B359" t="s">
        <v>165</v>
      </c>
      <c r="C359" t="s">
        <v>865</v>
      </c>
      <c r="R359"/>
      <c r="S359"/>
      <c r="T359"/>
      <c r="U359"/>
      <c r="V359"/>
      <c r="AC359" s="5"/>
      <c r="AD359" s="5"/>
      <c r="BA359" s="31" t="s">
        <v>165</v>
      </c>
    </row>
    <row r="360" spans="1:53" x14ac:dyDescent="0.15">
      <c r="A360" t="str">
        <f t="shared" si="360"/>
        <v>&amp;br;&amp;br;</v>
      </c>
      <c r="B360" t="s">
        <v>165</v>
      </c>
      <c r="C360" t="s">
        <v>158</v>
      </c>
      <c r="R360"/>
      <c r="S360"/>
      <c r="T360"/>
      <c r="U360"/>
      <c r="V360"/>
      <c r="AC360" s="5"/>
      <c r="AD360" s="5"/>
      <c r="BA360" s="31" t="s">
        <v>165</v>
      </c>
    </row>
    <row r="361" spans="1:53" x14ac:dyDescent="0.15">
      <c r="A361" t="str">
        <f>CONCATENATE(C361,D361,E361,F361,G361,H361,I361,J361,K361,L361,M361,N361,O361,P361)</f>
        <v>#back(text=戻る,left)</v>
      </c>
      <c r="B361" t="s">
        <v>165</v>
      </c>
      <c r="C361" t="s">
        <v>159</v>
      </c>
      <c r="R361"/>
      <c r="S361"/>
      <c r="T361"/>
      <c r="U361"/>
      <c r="V361"/>
      <c r="AC361" s="5"/>
      <c r="AD361" s="5"/>
      <c r="BA361" s="31" t="s">
        <v>165</v>
      </c>
    </row>
    <row r="362" spans="1:53" x14ac:dyDescent="0.15">
      <c r="A362" t="str">
        <f>CONCATENATE(C362,D362,E362,F362,G362,H362,I362,J362,K362,L362,M362,N362,O362,P362)</f>
        <v>&amp;br;</v>
      </c>
      <c r="B362" t="s">
        <v>165</v>
      </c>
      <c r="C362" t="s">
        <v>1</v>
      </c>
      <c r="R362"/>
      <c r="S362"/>
      <c r="T362"/>
      <c r="U362"/>
      <c r="V362"/>
      <c r="AC362" s="5"/>
      <c r="AD362" s="5"/>
      <c r="BA362" s="31" t="s">
        <v>165</v>
      </c>
    </row>
    <row r="363" spans="1:53" x14ac:dyDescent="0.15">
      <c r="A363" t="str">
        <f>CONCATENATE(C363,D363,E363,F363,G363,H363,I363,J363,K363,L363,M363,N363,O363,P363)</f>
        <v>#comment(above,nsize=[15],size=[30],num=[10])</v>
      </c>
      <c r="B363" t="s">
        <v>165</v>
      </c>
      <c r="C363" t="s">
        <v>160</v>
      </c>
      <c r="R363"/>
      <c r="S363"/>
      <c r="T363"/>
      <c r="U363"/>
      <c r="V363"/>
      <c r="BA363" s="31" t="s">
        <v>165</v>
      </c>
    </row>
    <row r="364" spans="1:53" x14ac:dyDescent="0.15">
      <c r="A364" t="str">
        <f>CONCATENATE(C364,D364,E364,F364,G364,H364,I364,J364,K364,L364,M364,N364,O364,P364)</f>
        <v>&amp;br;&amp;br;</v>
      </c>
      <c r="B364" t="s">
        <v>165</v>
      </c>
      <c r="C364" t="s">
        <v>158</v>
      </c>
      <c r="R364"/>
      <c r="S364"/>
      <c r="T364"/>
      <c r="U364"/>
      <c r="V364"/>
      <c r="BA364" s="31" t="s">
        <v>165</v>
      </c>
    </row>
    <row r="365" spans="1:53" x14ac:dyDescent="0.15">
      <c r="A365" t="str">
        <f>CONCATENATE(C365,D365,E365,F365,G365,H365,I365,J365,K365,L365,M365,N365,O365,P365)</f>
        <v/>
      </c>
      <c r="B365" t="s">
        <v>165</v>
      </c>
      <c r="Q365" s="3"/>
      <c r="R365" s="14"/>
      <c r="S365" s="14"/>
      <c r="T365" s="14"/>
      <c r="U365" s="14"/>
      <c r="V365" s="15"/>
      <c r="W365" s="36">
        <v>25</v>
      </c>
      <c r="X365" s="3"/>
      <c r="Y365" s="34"/>
      <c r="Z365" s="34"/>
      <c r="AA365" s="41"/>
      <c r="BA365" s="31" t="s">
        <v>165</v>
      </c>
    </row>
    <row r="366" spans="1:53" x14ac:dyDescent="0.15">
      <c r="A366" t="str">
        <f>CONCATENATE(C366,D366,E366,F366,G366,H366,I366,J366,K366,L366,M366,N366,O366,P366)</f>
        <v>*0/0</v>
      </c>
      <c r="B366" t="s">
        <v>165</v>
      </c>
      <c r="C366" t="str">
        <f t="shared" ref="C366" si="361">"*"&amp;R366&amp;"/"&amp;T366</f>
        <v>*0/0</v>
      </c>
      <c r="Q366" s="6" t="s">
        <v>34</v>
      </c>
      <c r="R366" s="12">
        <f>INDEX(AI:AI,W365+1)</f>
        <v>0</v>
      </c>
      <c r="S366" s="16" t="s">
        <v>35</v>
      </c>
      <c r="T366" s="12">
        <f>INDEX(AJ:AJ,W365+1)</f>
        <v>0</v>
      </c>
      <c r="U366" s="16"/>
      <c r="V366" s="17"/>
      <c r="W366" s="9"/>
      <c r="X366" s="6"/>
      <c r="Y366" s="5"/>
      <c r="Z366" s="5"/>
      <c r="AA366" s="30"/>
      <c r="BA366" s="31" t="s">
        <v>165</v>
      </c>
    </row>
    <row r="367" spans="1:53" x14ac:dyDescent="0.15">
      <c r="A367" t="str">
        <f>CONCATENATE(C367,D367,E367,F367,G367,H367,I367,J367,K367,L367,M367,N367,O367,P367)</f>
        <v>|LEFT:80|LEFT:100|LEFT:100|LEFT:100|LEFT:100|LEFT:100|c</v>
      </c>
      <c r="B367" t="s">
        <v>165</v>
      </c>
      <c r="C367" t="s">
        <v>24</v>
      </c>
      <c r="D367" s="2" t="str">
        <f t="shared" ref="D367" si="362">$Q$1</f>
        <v>LEFT:80</v>
      </c>
      <c r="E367" s="2" t="s">
        <v>24</v>
      </c>
      <c r="F367" s="2" t="str">
        <f t="shared" ref="F367" si="363">$R$1</f>
        <v>LEFT:100</v>
      </c>
      <c r="G367" s="2" t="s">
        <v>24</v>
      </c>
      <c r="H367" s="2" t="str">
        <f t="shared" ref="H367" si="364">$R$1</f>
        <v>LEFT:100</v>
      </c>
      <c r="I367" s="2" t="s">
        <v>24</v>
      </c>
      <c r="J367" s="2" t="str">
        <f t="shared" ref="J367" si="365">$R$1</f>
        <v>LEFT:100</v>
      </c>
      <c r="K367" s="2" t="s">
        <v>24</v>
      </c>
      <c r="L367" s="2" t="str">
        <f t="shared" ref="L367" si="366">$R$1</f>
        <v>LEFT:100</v>
      </c>
      <c r="M367" s="2" t="s">
        <v>24</v>
      </c>
      <c r="N367" s="2" t="str">
        <f t="shared" ref="N367" si="367">$R$1</f>
        <v>LEFT:100</v>
      </c>
      <c r="O367" t="s">
        <v>24</v>
      </c>
      <c r="P367" t="s">
        <v>138</v>
      </c>
      <c r="Q367" s="4" t="s">
        <v>44</v>
      </c>
      <c r="R367" s="12">
        <f>INDEX(AF:AF,W365+1)</f>
        <v>0</v>
      </c>
      <c r="S367" s="18" t="s">
        <v>46</v>
      </c>
      <c r="T367" s="12">
        <f>INDEX(AG:AG,W365+1)</f>
        <v>0</v>
      </c>
      <c r="U367" s="18" t="s">
        <v>36</v>
      </c>
      <c r="V367" s="12">
        <f>INDEX(AH:AH,W365+1)</f>
        <v>0</v>
      </c>
      <c r="W367" s="10"/>
      <c r="X367" s="12">
        <f>INDEX(AO:AO,W365+1)</f>
        <v>0</v>
      </c>
      <c r="Y367" s="5"/>
      <c r="Z367" s="5"/>
      <c r="AA367" s="30"/>
      <c r="BA367" s="31" t="s">
        <v>165</v>
      </c>
    </row>
    <row r="368" spans="1:53" x14ac:dyDescent="0.15">
      <c r="A368" t="str">
        <f>CONCATENATE(C368,D368,E368,F368,G368,H368,I368,J368,K368,L368,M368,N368,O368,P368)</f>
        <v>|色||レアリティ||マナコスト||</v>
      </c>
      <c r="B368" t="s">
        <v>165</v>
      </c>
      <c r="C368" t="s">
        <v>24</v>
      </c>
      <c r="D368" s="1" t="s">
        <v>5</v>
      </c>
      <c r="E368" t="s">
        <v>24</v>
      </c>
      <c r="F368" t="str">
        <f t="shared" ref="F368:F369" si="368">IF(R367=0,"",R367)</f>
        <v/>
      </c>
      <c r="G368" t="s">
        <v>24</v>
      </c>
      <c r="H368" s="1" t="s">
        <v>6</v>
      </c>
      <c r="I368" t="s">
        <v>24</v>
      </c>
      <c r="J368" t="str">
        <f t="shared" ref="J368:J369" si="369">IF(T367=0,"",T367)</f>
        <v/>
      </c>
      <c r="K368" t="s">
        <v>24</v>
      </c>
      <c r="L368" s="1" t="s">
        <v>8</v>
      </c>
      <c r="M368" t="s">
        <v>24</v>
      </c>
      <c r="N368" t="str">
        <f t="shared" ref="N368:N369" si="370">IF(V367=0,"",V367)</f>
        <v/>
      </c>
      <c r="O368" t="s">
        <v>24</v>
      </c>
      <c r="Q368" s="6" t="s">
        <v>37</v>
      </c>
      <c r="R368" s="12">
        <f>INDEX(AK:AK,W365+1)</f>
        <v>0</v>
      </c>
      <c r="S368" s="18" t="s">
        <v>38</v>
      </c>
      <c r="T368" s="12">
        <f>INDEX(AL:AL,W365+1)</f>
        <v>0</v>
      </c>
      <c r="U368" s="12">
        <f>INDEX(AM:AM,W365+1)</f>
        <v>0</v>
      </c>
      <c r="V368" s="12">
        <f>INDEX(AN:AN,W365+1)</f>
        <v>0</v>
      </c>
      <c r="W368" s="10"/>
      <c r="X368" s="12" t="str">
        <f>INDEX(AU:AU,W365+1)</f>
        <v/>
      </c>
      <c r="Y368" s="12" t="str">
        <f>INDEX(AV:AV,W365+1)</f>
        <v/>
      </c>
      <c r="Z368" s="12" t="str">
        <f>INDEX(AW:AW,W365+1)</f>
        <v/>
      </c>
      <c r="AA368" s="12">
        <f>INDEX(AX:AX,W365+1)</f>
        <v>0</v>
      </c>
      <c r="AC368" s="5"/>
      <c r="AD368" s="5"/>
      <c r="BA368" s="31" t="s">
        <v>165</v>
      </c>
    </row>
    <row r="369" spans="1:53" x14ac:dyDescent="0.15">
      <c r="A369" t="str">
        <f>CONCATENATE(C369,D369,E369,F369,G369,H369,I369,J369,K369,L369,M369,N369,O369,P369)</f>
        <v>|種別||サブタイプ||||</v>
      </c>
      <c r="B369" t="s">
        <v>165</v>
      </c>
      <c r="C369" t="s">
        <v>24</v>
      </c>
      <c r="D369" s="1" t="s">
        <v>9</v>
      </c>
      <c r="E369" t="s">
        <v>24</v>
      </c>
      <c r="F369" t="str">
        <f t="shared" si="368"/>
        <v/>
      </c>
      <c r="G369" t="s">
        <v>24</v>
      </c>
      <c r="H369" s="1" t="s">
        <v>11</v>
      </c>
      <c r="I369" t="s">
        <v>24</v>
      </c>
      <c r="J369" t="str">
        <f t="shared" si="369"/>
        <v/>
      </c>
      <c r="K369" t="s">
        <v>24</v>
      </c>
      <c r="L369" t="str">
        <f t="shared" ref="L369" si="371">IF(U368=0,"",U368)</f>
        <v/>
      </c>
      <c r="M369" t="s">
        <v>24</v>
      </c>
      <c r="N369" t="str">
        <f t="shared" si="370"/>
        <v/>
      </c>
      <c r="O369" t="s">
        <v>24</v>
      </c>
      <c r="Q369" s="6" t="s">
        <v>39</v>
      </c>
      <c r="R369" s="12" t="str">
        <f>INDEX(AY:AY,W365+1)</f>
        <v/>
      </c>
      <c r="S369" s="16"/>
      <c r="T369" s="16"/>
      <c r="U369" s="16"/>
      <c r="V369" s="17"/>
      <c r="W369" s="10"/>
      <c r="X369" s="36"/>
      <c r="Y369" s="36"/>
      <c r="Z369" s="36"/>
      <c r="AA369" s="25"/>
      <c r="AC369" s="5"/>
      <c r="AD369" s="5"/>
      <c r="BA369" s="31" t="s">
        <v>165</v>
      </c>
    </row>
    <row r="370" spans="1:53" x14ac:dyDescent="0.15">
      <c r="A370" t="str">
        <f>CONCATENATE(C370,D370,E370,F370,G370,H370,I370,J370,K370,L370,M370,N370,O370,P370)</f>
        <v>|テキスト|&gt;|&gt;|&gt;|&gt;||</v>
      </c>
      <c r="B370" t="s">
        <v>165</v>
      </c>
      <c r="C370" t="s">
        <v>24</v>
      </c>
      <c r="D370" s="1" t="s">
        <v>12</v>
      </c>
      <c r="E370" t="s">
        <v>24</v>
      </c>
      <c r="F370" s="1" t="s">
        <v>4</v>
      </c>
      <c r="G370" t="s">
        <v>24</v>
      </c>
      <c r="H370" s="1" t="s">
        <v>4</v>
      </c>
      <c r="I370" t="s">
        <v>24</v>
      </c>
      <c r="J370" s="1" t="s">
        <v>4</v>
      </c>
      <c r="K370" t="s">
        <v>24</v>
      </c>
      <c r="L370" s="1" t="s">
        <v>4</v>
      </c>
      <c r="M370" t="s">
        <v>24</v>
      </c>
      <c r="N370" t="str">
        <f t="shared" ref="N370" si="372">IF(R369=0,"",R369)</f>
        <v/>
      </c>
      <c r="O370" t="s">
        <v>24</v>
      </c>
      <c r="Q370" s="4" t="s">
        <v>40</v>
      </c>
      <c r="R370" s="12" t="str">
        <f>INDEX(AZ:AZ,W365+1)</f>
        <v/>
      </c>
      <c r="S370" s="16" t="s">
        <v>51</v>
      </c>
      <c r="T370" s="12" t="str">
        <f>IF(X370="","",X370&amp;IF(Y370="",""," "&amp;Y370)&amp;IF(Z370="",""," "&amp;Z370)&amp;IF(AA370="",""," "&amp;AA370))</f>
        <v/>
      </c>
      <c r="U370" s="16"/>
      <c r="V370" s="17"/>
      <c r="W370" s="10" t="s">
        <v>342</v>
      </c>
      <c r="X370" s="6" t="str">
        <f>IF(ISERROR(IF(LEN(X369)&gt;1,X369,VLOOKUP(X368,$AC:$AD,2,FALSE))),"",IF(LEN(X369)&gt;1,X369,VLOOKUP(X368,$AC:$AD,2,FALSE)))</f>
        <v/>
      </c>
      <c r="Y370" s="6" t="str">
        <f>IF(ISERROR(IF(LEN(Y369)&gt;1,Y369,VLOOKUP(Y368,$AC:$AD,2,FALSE))),"",IF(LEN(Y369)&gt;1,Y369,VLOOKUP(Y368,$AC:$AD,2,FALSE)))</f>
        <v/>
      </c>
      <c r="Z370" s="6" t="str">
        <f>IF(ISERROR(IF(LEN(Z369)&gt;1,Z369,VLOOKUP(Z368,$AC:$AD,2,FALSE))),"",IF(LEN(Z369)&gt;1,Z369,VLOOKUP(Z368,$AC:$AD,2,FALSE)))</f>
        <v/>
      </c>
      <c r="AA370" s="6" t="str">
        <f>IF(ISERROR(IF(LEN(AA369)&gt;1,AA369,VLOOKUP(AA368,$AC:$AD,2,FALSE))),"",IF(LEN(AA369)&gt;1,AA369,VLOOKUP(AA368,$AC:$AD,2,FALSE)))</f>
        <v xml:space="preserve"> </v>
      </c>
      <c r="AC370" s="5"/>
      <c r="AD370" s="5"/>
      <c r="BA370" s="31" t="s">
        <v>165</v>
      </c>
    </row>
    <row r="371" spans="1:53" x14ac:dyDescent="0.15">
      <c r="A371" t="str">
        <f>CONCATENATE(C371,D371,E371,F371,G371,H371,I371,J371,K371,L371,M371,N371,O371,P371)</f>
        <v>|英テキスト|&gt;|&gt;|&gt;|&gt;||</v>
      </c>
      <c r="B371" t="s">
        <v>165</v>
      </c>
      <c r="C371" t="s">
        <v>24</v>
      </c>
      <c r="D371" s="1" t="s">
        <v>26</v>
      </c>
      <c r="E371" t="s">
        <v>24</v>
      </c>
      <c r="F371" s="1" t="s">
        <v>4</v>
      </c>
      <c r="G371" t="s">
        <v>24</v>
      </c>
      <c r="H371" s="1" t="s">
        <v>4</v>
      </c>
      <c r="I371" t="s">
        <v>24</v>
      </c>
      <c r="J371" s="1" t="s">
        <v>4</v>
      </c>
      <c r="K371" t="s">
        <v>24</v>
      </c>
      <c r="L371" s="1" t="s">
        <v>4</v>
      </c>
      <c r="M371" t="s">
        <v>24</v>
      </c>
      <c r="N371" t="str">
        <f t="shared" ref="N371" si="373">IF(T370="","",T370&amp;"&amp;br;")&amp;IF(R370=0,"",R370)</f>
        <v/>
      </c>
      <c r="O371" t="s">
        <v>24</v>
      </c>
      <c r="Q371" s="6" t="s">
        <v>41</v>
      </c>
      <c r="R371" s="12">
        <f>IF(INDEX(AS:AS,W365+1)="",0,INDEX(AS:AS,W365+1)&amp;"/"&amp;INDEX(AT:AT,W365+1))</f>
        <v>0</v>
      </c>
      <c r="S371" s="16"/>
      <c r="T371" s="16"/>
      <c r="U371" s="16"/>
      <c r="V371" s="17"/>
      <c r="W371" s="10"/>
      <c r="X371" s="6"/>
      <c r="Y371" s="5"/>
      <c r="Z371" s="5"/>
      <c r="AA371" s="30"/>
      <c r="AC371" s="16"/>
      <c r="AD371" s="16"/>
      <c r="BA371" s="31" t="s">
        <v>165</v>
      </c>
    </row>
    <row r="372" spans="1:53" x14ac:dyDescent="0.15">
      <c r="A372" t="str">
        <f>CONCATENATE(C372,D372,E372,F372,G372,H372,I372,J372,K372,L372,M372,N372,O372,P372)</f>
        <v>|PT|&gt;||シールド数|&gt;||</v>
      </c>
      <c r="B372" t="s">
        <v>165</v>
      </c>
      <c r="C372" t="s">
        <v>24</v>
      </c>
      <c r="D372" t="s">
        <v>13</v>
      </c>
      <c r="E372" t="s">
        <v>24</v>
      </c>
      <c r="F372" t="s">
        <v>4</v>
      </c>
      <c r="G372" t="s">
        <v>24</v>
      </c>
      <c r="H372" t="str">
        <f t="shared" ref="H372" si="374">IF(R371=0,"",R371)</f>
        <v/>
      </c>
      <c r="I372" t="s">
        <v>24</v>
      </c>
      <c r="J372" t="s">
        <v>14</v>
      </c>
      <c r="K372" t="s">
        <v>24</v>
      </c>
      <c r="L372" t="s">
        <v>4</v>
      </c>
      <c r="M372" t="s">
        <v>24</v>
      </c>
      <c r="N372" t="str">
        <f t="shared" ref="N372" si="375">IF(R372=0,"",R372)</f>
        <v/>
      </c>
      <c r="O372" t="s">
        <v>24</v>
      </c>
      <c r="Q372" s="7" t="s">
        <v>43</v>
      </c>
      <c r="R372" s="12">
        <f>INDEX(AR:AR,W365+1)</f>
        <v>0</v>
      </c>
      <c r="S372" s="19"/>
      <c r="T372" s="19"/>
      <c r="U372" s="19"/>
      <c r="V372" s="20"/>
      <c r="W372" s="11"/>
      <c r="X372" s="37"/>
      <c r="Y372" s="35"/>
      <c r="Z372" s="35"/>
      <c r="AA372" s="42"/>
      <c r="AC372" s="5"/>
      <c r="AD372" s="5"/>
      <c r="BA372" s="31" t="s">
        <v>165</v>
      </c>
    </row>
    <row r="373" spans="1:53" x14ac:dyDescent="0.15">
      <c r="A373" t="str">
        <f>CONCATENATE(C373,D373,E373,F373,G373,H373,I373,J373,K373,L373,M373,N373,O373,P373)</f>
        <v>&amp;br;&amp;br;</v>
      </c>
      <c r="B373" t="s">
        <v>165</v>
      </c>
      <c r="C373" t="s">
        <v>158</v>
      </c>
      <c r="R373"/>
      <c r="S373"/>
      <c r="T373"/>
      <c r="U373"/>
      <c r="V373"/>
      <c r="AC373" s="5"/>
      <c r="AD373" s="5"/>
      <c r="BA373" s="31" t="s">
        <v>165</v>
      </c>
    </row>
    <row r="374" spans="1:53" x14ac:dyDescent="0.15">
      <c r="A374" t="str">
        <f t="shared" ref="A374:A375" si="376">CONCATENATE(C374,D374,E374,F374,G374,H374,I374,J374,K374,L374,M374,N374,O374,P374)</f>
        <v>*情報</v>
      </c>
      <c r="B374" t="s">
        <v>165</v>
      </c>
      <c r="C374" t="s">
        <v>865</v>
      </c>
      <c r="R374"/>
      <c r="S374"/>
      <c r="T374"/>
      <c r="U374"/>
      <c r="V374"/>
      <c r="AC374" s="5"/>
      <c r="AD374" s="5"/>
      <c r="BA374" s="31" t="s">
        <v>165</v>
      </c>
    </row>
    <row r="375" spans="1:53" x14ac:dyDescent="0.15">
      <c r="A375" t="str">
        <f t="shared" si="376"/>
        <v>&amp;br;&amp;br;</v>
      </c>
      <c r="B375" t="s">
        <v>165</v>
      </c>
      <c r="C375" t="s">
        <v>158</v>
      </c>
      <c r="R375"/>
      <c r="S375"/>
      <c r="T375"/>
      <c r="U375"/>
      <c r="V375"/>
      <c r="AC375" s="5"/>
      <c r="AD375" s="5"/>
      <c r="BA375" s="31" t="s">
        <v>165</v>
      </c>
    </row>
    <row r="376" spans="1:53" x14ac:dyDescent="0.15">
      <c r="A376" t="str">
        <f>CONCATENATE(C376,D376,E376,F376,G376,H376,I376,J376,K376,L376,M376,N376,O376,P376)</f>
        <v>#back(text=戻る,left)</v>
      </c>
      <c r="B376" t="s">
        <v>165</v>
      </c>
      <c r="C376" t="s">
        <v>159</v>
      </c>
      <c r="R376"/>
      <c r="S376"/>
      <c r="T376"/>
      <c r="U376"/>
      <c r="V376"/>
      <c r="BA376" s="31" t="s">
        <v>165</v>
      </c>
    </row>
    <row r="377" spans="1:53" x14ac:dyDescent="0.15">
      <c r="A377" t="str">
        <f>CONCATENATE(C377,D377,E377,F377,G377,H377,I377,J377,K377,L377,M377,N377,O377,P377)</f>
        <v>&amp;br;</v>
      </c>
      <c r="B377" t="s">
        <v>165</v>
      </c>
      <c r="C377" t="s">
        <v>1</v>
      </c>
      <c r="R377"/>
      <c r="S377"/>
      <c r="T377"/>
      <c r="U377"/>
      <c r="V377"/>
      <c r="BA377" s="31" t="s">
        <v>165</v>
      </c>
    </row>
    <row r="378" spans="1:53" x14ac:dyDescent="0.15">
      <c r="A378" t="str">
        <f>CONCATENATE(C378,D378,E378,F378,G378,H378,I378,J378,K378,L378,M378,N378,O378,P378)</f>
        <v>#comment(above,nsize=[15],size=[30],num=[10])</v>
      </c>
      <c r="B378" t="s">
        <v>165</v>
      </c>
      <c r="C378" t="s">
        <v>160</v>
      </c>
      <c r="R378"/>
      <c r="S378"/>
      <c r="T378"/>
      <c r="U378"/>
      <c r="V378"/>
      <c r="BA378" s="31" t="s">
        <v>165</v>
      </c>
    </row>
    <row r="379" spans="1:53" x14ac:dyDescent="0.15">
      <c r="A379" t="str">
        <f>CONCATENATE(C379,D379,E379,F379,G379,H379,I379,J379,K379,L379,M379,N379,O379,P379)</f>
        <v>&amp;br;&amp;br;</v>
      </c>
      <c r="B379" t="s">
        <v>165</v>
      </c>
      <c r="C379" t="s">
        <v>158</v>
      </c>
      <c r="R379"/>
      <c r="S379"/>
      <c r="T379"/>
      <c r="U379"/>
      <c r="V379"/>
      <c r="BA379" s="31" t="s">
        <v>165</v>
      </c>
    </row>
    <row r="380" spans="1:53" x14ac:dyDescent="0.15">
      <c r="A380" t="str">
        <f>CONCATENATE(C380,D380,E380,F380,G380,H380,I380,J380,K380,L380,M380,N380,O380,P380)</f>
        <v/>
      </c>
      <c r="B380" t="s">
        <v>165</v>
      </c>
      <c r="Q380" s="3"/>
      <c r="R380" s="14"/>
      <c r="S380" s="14"/>
      <c r="T380" s="14"/>
      <c r="U380" s="14"/>
      <c r="V380" s="15"/>
      <c r="W380" s="36">
        <v>26</v>
      </c>
      <c r="X380" s="3"/>
      <c r="Y380" s="34"/>
      <c r="Z380" s="34"/>
      <c r="AA380" s="41"/>
      <c r="BA380" s="31" t="s">
        <v>165</v>
      </c>
    </row>
    <row r="381" spans="1:53" x14ac:dyDescent="0.15">
      <c r="A381" t="str">
        <f>CONCATENATE(C381,D381,E381,F381,G381,H381,I381,J381,K381,L381,M381,N381,O381,P381)</f>
        <v>*0/0</v>
      </c>
      <c r="B381" t="s">
        <v>165</v>
      </c>
      <c r="C381" t="str">
        <f t="shared" ref="C381" si="377">"*"&amp;R381&amp;"/"&amp;T381</f>
        <v>*0/0</v>
      </c>
      <c r="Q381" s="6" t="s">
        <v>34</v>
      </c>
      <c r="R381" s="12">
        <f>INDEX(AI:AI,W380+1)</f>
        <v>0</v>
      </c>
      <c r="S381" s="16" t="s">
        <v>35</v>
      </c>
      <c r="T381" s="12">
        <f>INDEX(AJ:AJ,W380+1)</f>
        <v>0</v>
      </c>
      <c r="U381" s="16"/>
      <c r="V381" s="17"/>
      <c r="W381" s="9"/>
      <c r="X381" s="6"/>
      <c r="Y381" s="5"/>
      <c r="Z381" s="5"/>
      <c r="AA381" s="30"/>
      <c r="AC381" s="5"/>
      <c r="AD381" s="5"/>
      <c r="BA381" s="31" t="s">
        <v>165</v>
      </c>
    </row>
    <row r="382" spans="1:53" x14ac:dyDescent="0.15">
      <c r="A382" t="str">
        <f>CONCATENATE(C382,D382,E382,F382,G382,H382,I382,J382,K382,L382,M382,N382,O382,P382)</f>
        <v>|LEFT:80|LEFT:100|LEFT:100|LEFT:100|LEFT:100|LEFT:100|c</v>
      </c>
      <c r="B382" t="s">
        <v>165</v>
      </c>
      <c r="C382" t="s">
        <v>24</v>
      </c>
      <c r="D382" s="2" t="str">
        <f t="shared" ref="D382" si="378">$Q$1</f>
        <v>LEFT:80</v>
      </c>
      <c r="E382" s="2" t="s">
        <v>24</v>
      </c>
      <c r="F382" s="2" t="str">
        <f t="shared" ref="F382" si="379">$R$1</f>
        <v>LEFT:100</v>
      </c>
      <c r="G382" s="2" t="s">
        <v>24</v>
      </c>
      <c r="H382" s="2" t="str">
        <f t="shared" ref="H382" si="380">$R$1</f>
        <v>LEFT:100</v>
      </c>
      <c r="I382" s="2" t="s">
        <v>24</v>
      </c>
      <c r="J382" s="2" t="str">
        <f t="shared" ref="J382" si="381">$R$1</f>
        <v>LEFT:100</v>
      </c>
      <c r="K382" s="2" t="s">
        <v>24</v>
      </c>
      <c r="L382" s="2" t="str">
        <f t="shared" ref="L382" si="382">$R$1</f>
        <v>LEFT:100</v>
      </c>
      <c r="M382" s="2" t="s">
        <v>24</v>
      </c>
      <c r="N382" s="2" t="str">
        <f t="shared" ref="N382" si="383">$R$1</f>
        <v>LEFT:100</v>
      </c>
      <c r="O382" t="s">
        <v>24</v>
      </c>
      <c r="P382" t="s">
        <v>138</v>
      </c>
      <c r="Q382" s="4" t="s">
        <v>44</v>
      </c>
      <c r="R382" s="12">
        <f>INDEX(AF:AF,W380+1)</f>
        <v>0</v>
      </c>
      <c r="S382" s="18" t="s">
        <v>46</v>
      </c>
      <c r="T382" s="12">
        <f>INDEX(AG:AG,W380+1)</f>
        <v>0</v>
      </c>
      <c r="U382" s="18" t="s">
        <v>36</v>
      </c>
      <c r="V382" s="12">
        <f>INDEX(AH:AH,W380+1)</f>
        <v>0</v>
      </c>
      <c r="W382" s="10"/>
      <c r="X382" s="12">
        <f>INDEX(AO:AO,W380+1)</f>
        <v>0</v>
      </c>
      <c r="Y382" s="5"/>
      <c r="Z382" s="5"/>
      <c r="AA382" s="30"/>
      <c r="AC382" s="5"/>
      <c r="AD382" s="5"/>
      <c r="BA382" s="31" t="s">
        <v>165</v>
      </c>
    </row>
    <row r="383" spans="1:53" x14ac:dyDescent="0.15">
      <c r="A383" t="str">
        <f>CONCATENATE(C383,D383,E383,F383,G383,H383,I383,J383,K383,L383,M383,N383,O383,P383)</f>
        <v>|色||レアリティ||マナコスト||</v>
      </c>
      <c r="B383" t="s">
        <v>165</v>
      </c>
      <c r="C383" t="s">
        <v>24</v>
      </c>
      <c r="D383" s="1" t="s">
        <v>5</v>
      </c>
      <c r="E383" t="s">
        <v>24</v>
      </c>
      <c r="F383" t="str">
        <f t="shared" ref="F383:F384" si="384">IF(R382=0,"",R382)</f>
        <v/>
      </c>
      <c r="G383" t="s">
        <v>24</v>
      </c>
      <c r="H383" s="1" t="s">
        <v>6</v>
      </c>
      <c r="I383" t="s">
        <v>24</v>
      </c>
      <c r="J383" t="str">
        <f t="shared" ref="J383:J384" si="385">IF(T382=0,"",T382)</f>
        <v/>
      </c>
      <c r="K383" t="s">
        <v>24</v>
      </c>
      <c r="L383" s="1" t="s">
        <v>8</v>
      </c>
      <c r="M383" t="s">
        <v>24</v>
      </c>
      <c r="N383" t="str">
        <f t="shared" ref="N383:N384" si="386">IF(V382=0,"",V382)</f>
        <v/>
      </c>
      <c r="O383" t="s">
        <v>24</v>
      </c>
      <c r="Q383" s="6" t="s">
        <v>37</v>
      </c>
      <c r="R383" s="12">
        <f>INDEX(AK:AK,W380+1)</f>
        <v>0</v>
      </c>
      <c r="S383" s="18" t="s">
        <v>38</v>
      </c>
      <c r="T383" s="12">
        <f>INDEX(AL:AL,W380+1)</f>
        <v>0</v>
      </c>
      <c r="U383" s="12">
        <f>INDEX(AM:AM,W380+1)</f>
        <v>0</v>
      </c>
      <c r="V383" s="12">
        <f>INDEX(AN:AN,W380+1)</f>
        <v>0</v>
      </c>
      <c r="W383" s="10"/>
      <c r="X383" s="12" t="str">
        <f>INDEX(AU:AU,W380+1)</f>
        <v/>
      </c>
      <c r="Y383" s="12" t="str">
        <f>INDEX(AV:AV,W380+1)</f>
        <v/>
      </c>
      <c r="Z383" s="12" t="str">
        <f>INDEX(AW:AW,W380+1)</f>
        <v/>
      </c>
      <c r="AA383" s="12">
        <f>INDEX(AX:AX,W380+1)</f>
        <v>0</v>
      </c>
      <c r="AC383" s="5"/>
      <c r="AD383" s="5"/>
      <c r="BA383" s="31" t="s">
        <v>165</v>
      </c>
    </row>
    <row r="384" spans="1:53" x14ac:dyDescent="0.15">
      <c r="A384" t="str">
        <f>CONCATENATE(C384,D384,E384,F384,G384,H384,I384,J384,K384,L384,M384,N384,O384,P384)</f>
        <v>|種別||サブタイプ||||</v>
      </c>
      <c r="B384" t="s">
        <v>165</v>
      </c>
      <c r="C384" t="s">
        <v>24</v>
      </c>
      <c r="D384" s="1" t="s">
        <v>9</v>
      </c>
      <c r="E384" t="s">
        <v>24</v>
      </c>
      <c r="F384" t="str">
        <f t="shared" si="384"/>
        <v/>
      </c>
      <c r="G384" t="s">
        <v>24</v>
      </c>
      <c r="H384" s="1" t="s">
        <v>11</v>
      </c>
      <c r="I384" t="s">
        <v>24</v>
      </c>
      <c r="J384" t="str">
        <f t="shared" si="385"/>
        <v/>
      </c>
      <c r="K384" t="s">
        <v>24</v>
      </c>
      <c r="L384" t="str">
        <f t="shared" ref="L384" si="387">IF(U383=0,"",U383)</f>
        <v/>
      </c>
      <c r="M384" t="s">
        <v>24</v>
      </c>
      <c r="N384" t="str">
        <f t="shared" si="386"/>
        <v/>
      </c>
      <c r="O384" t="s">
        <v>24</v>
      </c>
      <c r="Q384" s="6" t="s">
        <v>39</v>
      </c>
      <c r="R384" s="12" t="str">
        <f>INDEX(AY:AY,W380+1)</f>
        <v/>
      </c>
      <c r="S384" s="16"/>
      <c r="T384" s="16"/>
      <c r="U384" s="16"/>
      <c r="V384" s="17"/>
      <c r="W384" s="10"/>
      <c r="X384" s="36"/>
      <c r="Y384" s="36"/>
      <c r="Z384" s="36"/>
      <c r="AA384" s="25"/>
      <c r="AC384" s="16"/>
      <c r="AD384" s="16"/>
      <c r="BA384" s="31" t="s">
        <v>165</v>
      </c>
    </row>
    <row r="385" spans="1:53" x14ac:dyDescent="0.15">
      <c r="A385" t="str">
        <f>CONCATENATE(C385,D385,E385,F385,G385,H385,I385,J385,K385,L385,M385,N385,O385,P385)</f>
        <v>|テキスト|&gt;|&gt;|&gt;|&gt;||</v>
      </c>
      <c r="B385" t="s">
        <v>165</v>
      </c>
      <c r="C385" t="s">
        <v>24</v>
      </c>
      <c r="D385" s="1" t="s">
        <v>12</v>
      </c>
      <c r="E385" t="s">
        <v>24</v>
      </c>
      <c r="F385" s="1" t="s">
        <v>4</v>
      </c>
      <c r="G385" t="s">
        <v>24</v>
      </c>
      <c r="H385" s="1" t="s">
        <v>4</v>
      </c>
      <c r="I385" t="s">
        <v>24</v>
      </c>
      <c r="J385" s="1" t="s">
        <v>4</v>
      </c>
      <c r="K385" t="s">
        <v>24</v>
      </c>
      <c r="L385" s="1" t="s">
        <v>4</v>
      </c>
      <c r="M385" t="s">
        <v>24</v>
      </c>
      <c r="N385" t="str">
        <f t="shared" ref="N385" si="388">IF(R384=0,"",R384)</f>
        <v/>
      </c>
      <c r="O385" t="s">
        <v>24</v>
      </c>
      <c r="Q385" s="4" t="s">
        <v>40</v>
      </c>
      <c r="R385" s="12" t="str">
        <f>INDEX(AZ:AZ,W380+1)</f>
        <v/>
      </c>
      <c r="S385" s="16" t="s">
        <v>51</v>
      </c>
      <c r="T385" s="12" t="str">
        <f>IF(X385="","",X385&amp;IF(Y385="",""," "&amp;Y385)&amp;IF(Z385="",""," "&amp;Z385)&amp;IF(AA385="",""," "&amp;AA385))</f>
        <v/>
      </c>
      <c r="U385" s="16"/>
      <c r="V385" s="17"/>
      <c r="W385" s="10" t="s">
        <v>342</v>
      </c>
      <c r="X385" s="6" t="str">
        <f>IF(ISERROR(IF(LEN(X384)&gt;1,X384,VLOOKUP(X383,$AC:$AD,2,FALSE))),"",IF(LEN(X384)&gt;1,X384,VLOOKUP(X383,$AC:$AD,2,FALSE)))</f>
        <v/>
      </c>
      <c r="Y385" s="6" t="str">
        <f>IF(ISERROR(IF(LEN(Y384)&gt;1,Y384,VLOOKUP(Y383,$AC:$AD,2,FALSE))),"",IF(LEN(Y384)&gt;1,Y384,VLOOKUP(Y383,$AC:$AD,2,FALSE)))</f>
        <v/>
      </c>
      <c r="Z385" s="6" t="str">
        <f>IF(ISERROR(IF(LEN(Z384)&gt;1,Z384,VLOOKUP(Z383,$AC:$AD,2,FALSE))),"",IF(LEN(Z384)&gt;1,Z384,VLOOKUP(Z383,$AC:$AD,2,FALSE)))</f>
        <v/>
      </c>
      <c r="AA385" s="6" t="str">
        <f>IF(ISERROR(IF(LEN(AA384)&gt;1,AA384,VLOOKUP(AA383,$AC:$AD,2,FALSE))),"",IF(LEN(AA384)&gt;1,AA384,VLOOKUP(AA383,$AC:$AD,2,FALSE)))</f>
        <v xml:space="preserve"> </v>
      </c>
      <c r="AC385" s="5"/>
      <c r="AD385" s="5"/>
      <c r="BA385" s="31" t="s">
        <v>165</v>
      </c>
    </row>
    <row r="386" spans="1:53" x14ac:dyDescent="0.15">
      <c r="A386" t="str">
        <f>CONCATENATE(C386,D386,E386,F386,G386,H386,I386,J386,K386,L386,M386,N386,O386,P386)</f>
        <v>|英テキスト|&gt;|&gt;|&gt;|&gt;||</v>
      </c>
      <c r="B386" t="s">
        <v>165</v>
      </c>
      <c r="C386" t="s">
        <v>24</v>
      </c>
      <c r="D386" s="1" t="s">
        <v>26</v>
      </c>
      <c r="E386" t="s">
        <v>24</v>
      </c>
      <c r="F386" s="1" t="s">
        <v>4</v>
      </c>
      <c r="G386" t="s">
        <v>24</v>
      </c>
      <c r="H386" s="1" t="s">
        <v>4</v>
      </c>
      <c r="I386" t="s">
        <v>24</v>
      </c>
      <c r="J386" s="1" t="s">
        <v>4</v>
      </c>
      <c r="K386" t="s">
        <v>24</v>
      </c>
      <c r="L386" s="1" t="s">
        <v>4</v>
      </c>
      <c r="M386" t="s">
        <v>24</v>
      </c>
      <c r="N386" t="str">
        <f t="shared" ref="N386" si="389">IF(T385="","",T385&amp;"&amp;br;")&amp;IF(R385=0,"",R385)</f>
        <v/>
      </c>
      <c r="O386" t="s">
        <v>24</v>
      </c>
      <c r="Q386" s="6" t="s">
        <v>41</v>
      </c>
      <c r="R386" s="12">
        <f>IF(INDEX(AS:AS,W380+1)="",0,INDEX(AS:AS,W380+1)&amp;"/"&amp;INDEX(AT:AT,W380+1))</f>
        <v>0</v>
      </c>
      <c r="S386" s="16"/>
      <c r="T386" s="16"/>
      <c r="U386" s="16"/>
      <c r="V386" s="17"/>
      <c r="W386" s="10"/>
      <c r="X386" s="6"/>
      <c r="Y386" s="5"/>
      <c r="Z386" s="5"/>
      <c r="AA386" s="30"/>
      <c r="AC386" s="5"/>
      <c r="AD386" s="5"/>
      <c r="BA386" s="31" t="s">
        <v>165</v>
      </c>
    </row>
    <row r="387" spans="1:53" x14ac:dyDescent="0.15">
      <c r="A387" t="str">
        <f>CONCATENATE(C387,D387,E387,F387,G387,H387,I387,J387,K387,L387,M387,N387,O387,P387)</f>
        <v>|PT|&gt;||シールド数|&gt;||</v>
      </c>
      <c r="B387" t="s">
        <v>165</v>
      </c>
      <c r="C387" t="s">
        <v>24</v>
      </c>
      <c r="D387" t="s">
        <v>13</v>
      </c>
      <c r="E387" t="s">
        <v>24</v>
      </c>
      <c r="F387" t="s">
        <v>4</v>
      </c>
      <c r="G387" t="s">
        <v>24</v>
      </c>
      <c r="H387" t="str">
        <f t="shared" ref="H387" si="390">IF(R386=0,"",R386)</f>
        <v/>
      </c>
      <c r="I387" t="s">
        <v>24</v>
      </c>
      <c r="J387" t="s">
        <v>14</v>
      </c>
      <c r="K387" t="s">
        <v>24</v>
      </c>
      <c r="L387" t="s">
        <v>4</v>
      </c>
      <c r="M387" t="s">
        <v>24</v>
      </c>
      <c r="N387" t="str">
        <f t="shared" ref="N387" si="391">IF(R387=0,"",R387)</f>
        <v/>
      </c>
      <c r="O387" t="s">
        <v>24</v>
      </c>
      <c r="Q387" s="7" t="s">
        <v>43</v>
      </c>
      <c r="R387" s="12">
        <f>INDEX(AR:AR,W380+1)</f>
        <v>0</v>
      </c>
      <c r="S387" s="19"/>
      <c r="T387" s="19"/>
      <c r="U387" s="19"/>
      <c r="V387" s="20"/>
      <c r="W387" s="11"/>
      <c r="X387" s="37"/>
      <c r="Y387" s="35"/>
      <c r="Z387" s="35"/>
      <c r="AA387" s="42"/>
      <c r="AC387" s="5"/>
      <c r="AD387" s="5"/>
      <c r="BA387" s="31" t="s">
        <v>165</v>
      </c>
    </row>
    <row r="388" spans="1:53" x14ac:dyDescent="0.15">
      <c r="A388" t="str">
        <f>CONCATENATE(C388,D388,E388,F388,G388,H388,I388,J388,K388,L388,M388,N388,O388,P388)</f>
        <v>&amp;br;&amp;br;</v>
      </c>
      <c r="B388" t="s">
        <v>165</v>
      </c>
      <c r="C388" t="s">
        <v>158</v>
      </c>
      <c r="R388"/>
      <c r="S388"/>
      <c r="T388"/>
      <c r="U388"/>
      <c r="V388"/>
      <c r="AC388" s="5"/>
      <c r="AD388" s="5"/>
      <c r="BA388" s="31" t="s">
        <v>165</v>
      </c>
    </row>
    <row r="389" spans="1:53" x14ac:dyDescent="0.15">
      <c r="A389" t="str">
        <f t="shared" ref="A389:A390" si="392">CONCATENATE(C389,D389,E389,F389,G389,H389,I389,J389,K389,L389,M389,N389,O389,P389)</f>
        <v>*情報</v>
      </c>
      <c r="B389" t="s">
        <v>165</v>
      </c>
      <c r="C389" t="s">
        <v>865</v>
      </c>
      <c r="R389"/>
      <c r="S389"/>
      <c r="T389"/>
      <c r="U389"/>
      <c r="V389"/>
      <c r="BA389" s="31" t="s">
        <v>165</v>
      </c>
    </row>
    <row r="390" spans="1:53" x14ac:dyDescent="0.15">
      <c r="A390" t="str">
        <f t="shared" si="392"/>
        <v>&amp;br;&amp;br;</v>
      </c>
      <c r="B390" t="s">
        <v>165</v>
      </c>
      <c r="C390" t="s">
        <v>158</v>
      </c>
      <c r="R390"/>
      <c r="S390"/>
      <c r="T390"/>
      <c r="U390"/>
      <c r="V390"/>
      <c r="BA390" s="31" t="s">
        <v>165</v>
      </c>
    </row>
    <row r="391" spans="1:53" x14ac:dyDescent="0.15">
      <c r="A391" t="str">
        <f>CONCATENATE(C391,D391,E391,F391,G391,H391,I391,J391,K391,L391,M391,N391,O391,P391)</f>
        <v>#back(text=戻る,left)</v>
      </c>
      <c r="B391" t="s">
        <v>165</v>
      </c>
      <c r="C391" t="s">
        <v>159</v>
      </c>
      <c r="R391"/>
      <c r="S391"/>
      <c r="T391"/>
      <c r="U391"/>
      <c r="V391"/>
      <c r="BA391" s="31" t="s">
        <v>165</v>
      </c>
    </row>
    <row r="392" spans="1:53" x14ac:dyDescent="0.15">
      <c r="A392" t="str">
        <f>CONCATENATE(C392,D392,E392,F392,G392,H392,I392,J392,K392,L392,M392,N392,O392,P392)</f>
        <v>&amp;br;</v>
      </c>
      <c r="B392" t="s">
        <v>165</v>
      </c>
      <c r="C392" t="s">
        <v>1</v>
      </c>
      <c r="R392"/>
      <c r="S392"/>
      <c r="T392"/>
      <c r="U392"/>
      <c r="V392"/>
      <c r="BA392" s="31" t="s">
        <v>165</v>
      </c>
    </row>
    <row r="393" spans="1:53" x14ac:dyDescent="0.15">
      <c r="A393" t="str">
        <f>CONCATENATE(C393,D393,E393,F393,G393,H393,I393,J393,K393,L393,M393,N393,O393,P393)</f>
        <v>#comment(above,nsize=[15],size=[30],num=[10])</v>
      </c>
      <c r="B393" t="s">
        <v>165</v>
      </c>
      <c r="C393" t="s">
        <v>160</v>
      </c>
      <c r="R393"/>
      <c r="S393"/>
      <c r="T393"/>
      <c r="U393"/>
      <c r="V393"/>
      <c r="BA393" s="31" t="s">
        <v>165</v>
      </c>
    </row>
    <row r="394" spans="1:53" x14ac:dyDescent="0.15">
      <c r="A394" t="str">
        <f>CONCATENATE(C394,D394,E394,F394,G394,H394,I394,J394,K394,L394,M394,N394,O394,P394)</f>
        <v>&amp;br;&amp;br;</v>
      </c>
      <c r="B394" t="s">
        <v>165</v>
      </c>
      <c r="C394" t="s">
        <v>158</v>
      </c>
      <c r="R394"/>
      <c r="S394"/>
      <c r="T394"/>
      <c r="U394"/>
      <c r="V394"/>
      <c r="AC394" s="5"/>
      <c r="AD394" s="5"/>
      <c r="BA394" s="31" t="s">
        <v>165</v>
      </c>
    </row>
    <row r="395" spans="1:53" x14ac:dyDescent="0.15">
      <c r="A395" t="str">
        <f>CONCATENATE(C395,D395,E395,F395,G395,H395,I395,J395,K395,L395,M395,N395,O395,P395)</f>
        <v/>
      </c>
      <c r="B395" t="s">
        <v>165</v>
      </c>
      <c r="Q395" s="3"/>
      <c r="R395" s="14"/>
      <c r="S395" s="14"/>
      <c r="T395" s="14"/>
      <c r="U395" s="14"/>
      <c r="V395" s="15"/>
      <c r="W395" s="36">
        <v>27</v>
      </c>
      <c r="X395" s="3"/>
      <c r="Y395" s="34"/>
      <c r="Z395" s="34"/>
      <c r="AA395" s="41"/>
      <c r="AC395" s="5"/>
      <c r="AD395" s="5"/>
      <c r="BA395" s="31" t="s">
        <v>165</v>
      </c>
    </row>
    <row r="396" spans="1:53" x14ac:dyDescent="0.15">
      <c r="A396" t="str">
        <f>CONCATENATE(C396,D396,E396,F396,G396,H396,I396,J396,K396,L396,M396,N396,O396,P396)</f>
        <v>*0/0</v>
      </c>
      <c r="B396" t="s">
        <v>165</v>
      </c>
      <c r="C396" t="str">
        <f t="shared" ref="C396" si="393">"*"&amp;R396&amp;"/"&amp;T396</f>
        <v>*0/0</v>
      </c>
      <c r="Q396" s="6" t="s">
        <v>34</v>
      </c>
      <c r="R396" s="12">
        <f>INDEX(AI:AI,W395+1)</f>
        <v>0</v>
      </c>
      <c r="S396" s="16" t="s">
        <v>35</v>
      </c>
      <c r="T396" s="12">
        <f>INDEX(AJ:AJ,W395+1)</f>
        <v>0</v>
      </c>
      <c r="U396" s="16"/>
      <c r="V396" s="17"/>
      <c r="W396" s="9"/>
      <c r="X396" s="6"/>
      <c r="Y396" s="5"/>
      <c r="Z396" s="5"/>
      <c r="AA396" s="30"/>
      <c r="AC396" s="5"/>
      <c r="AD396" s="5"/>
      <c r="BA396" s="31" t="s">
        <v>165</v>
      </c>
    </row>
    <row r="397" spans="1:53" x14ac:dyDescent="0.15">
      <c r="A397" t="str">
        <f>CONCATENATE(C397,D397,E397,F397,G397,H397,I397,J397,K397,L397,M397,N397,O397,P397)</f>
        <v>|LEFT:80|LEFT:100|LEFT:100|LEFT:100|LEFT:100|LEFT:100|c</v>
      </c>
      <c r="B397" t="s">
        <v>165</v>
      </c>
      <c r="C397" t="s">
        <v>24</v>
      </c>
      <c r="D397" s="2" t="str">
        <f t="shared" ref="D397" si="394">$Q$1</f>
        <v>LEFT:80</v>
      </c>
      <c r="E397" s="2" t="s">
        <v>24</v>
      </c>
      <c r="F397" s="2" t="str">
        <f t="shared" ref="F397" si="395">$R$1</f>
        <v>LEFT:100</v>
      </c>
      <c r="G397" s="2" t="s">
        <v>24</v>
      </c>
      <c r="H397" s="2" t="str">
        <f t="shared" ref="H397" si="396">$R$1</f>
        <v>LEFT:100</v>
      </c>
      <c r="I397" s="2" t="s">
        <v>24</v>
      </c>
      <c r="J397" s="2" t="str">
        <f t="shared" ref="J397" si="397">$R$1</f>
        <v>LEFT:100</v>
      </c>
      <c r="K397" s="2" t="s">
        <v>24</v>
      </c>
      <c r="L397" s="2" t="str">
        <f t="shared" ref="L397" si="398">$R$1</f>
        <v>LEFT:100</v>
      </c>
      <c r="M397" s="2" t="s">
        <v>24</v>
      </c>
      <c r="N397" s="2" t="str">
        <f t="shared" ref="N397" si="399">$R$1</f>
        <v>LEFT:100</v>
      </c>
      <c r="O397" t="s">
        <v>24</v>
      </c>
      <c r="P397" t="s">
        <v>138</v>
      </c>
      <c r="Q397" s="4" t="s">
        <v>44</v>
      </c>
      <c r="R397" s="12">
        <f>INDEX(AF:AF,W395+1)</f>
        <v>0</v>
      </c>
      <c r="S397" s="18" t="s">
        <v>46</v>
      </c>
      <c r="T397" s="12">
        <f>INDEX(AG:AG,W395+1)</f>
        <v>0</v>
      </c>
      <c r="U397" s="18" t="s">
        <v>36</v>
      </c>
      <c r="V397" s="12">
        <f>INDEX(AH:AH,W395+1)</f>
        <v>0</v>
      </c>
      <c r="W397" s="10"/>
      <c r="X397" s="12">
        <f>INDEX(AO:AO,W395+1)</f>
        <v>0</v>
      </c>
      <c r="Y397" s="5"/>
      <c r="Z397" s="5"/>
      <c r="AA397" s="30"/>
      <c r="AC397" s="16"/>
      <c r="AD397" s="16"/>
      <c r="BA397" s="31" t="s">
        <v>165</v>
      </c>
    </row>
    <row r="398" spans="1:53" x14ac:dyDescent="0.15">
      <c r="A398" t="str">
        <f>CONCATENATE(C398,D398,E398,F398,G398,H398,I398,J398,K398,L398,M398,N398,O398,P398)</f>
        <v>|色||レアリティ||マナコスト||</v>
      </c>
      <c r="B398" t="s">
        <v>165</v>
      </c>
      <c r="C398" t="s">
        <v>24</v>
      </c>
      <c r="D398" s="1" t="s">
        <v>5</v>
      </c>
      <c r="E398" t="s">
        <v>24</v>
      </c>
      <c r="F398" t="str">
        <f t="shared" ref="F398:F399" si="400">IF(R397=0,"",R397)</f>
        <v/>
      </c>
      <c r="G398" t="s">
        <v>24</v>
      </c>
      <c r="H398" s="1" t="s">
        <v>6</v>
      </c>
      <c r="I398" t="s">
        <v>24</v>
      </c>
      <c r="J398" t="str">
        <f t="shared" ref="J398:J399" si="401">IF(T397=0,"",T397)</f>
        <v/>
      </c>
      <c r="K398" t="s">
        <v>24</v>
      </c>
      <c r="L398" s="1" t="s">
        <v>8</v>
      </c>
      <c r="M398" t="s">
        <v>24</v>
      </c>
      <c r="N398" t="str">
        <f t="shared" ref="N398:N399" si="402">IF(V397=0,"",V397)</f>
        <v/>
      </c>
      <c r="O398" t="s">
        <v>24</v>
      </c>
      <c r="Q398" s="6" t="s">
        <v>37</v>
      </c>
      <c r="R398" s="12">
        <f>INDEX(AK:AK,W395+1)</f>
        <v>0</v>
      </c>
      <c r="S398" s="18" t="s">
        <v>38</v>
      </c>
      <c r="T398" s="12">
        <f>INDEX(AL:AL,W395+1)</f>
        <v>0</v>
      </c>
      <c r="U398" s="12">
        <f>INDEX(AM:AM,W395+1)</f>
        <v>0</v>
      </c>
      <c r="V398" s="12">
        <f>INDEX(AN:AN,W395+1)</f>
        <v>0</v>
      </c>
      <c r="W398" s="10"/>
      <c r="X398" s="12" t="str">
        <f>INDEX(AU:AU,W395+1)</f>
        <v/>
      </c>
      <c r="Y398" s="12" t="str">
        <f>INDEX(AV:AV,W395+1)</f>
        <v/>
      </c>
      <c r="Z398" s="12" t="str">
        <f>INDEX(AW:AW,W395+1)</f>
        <v/>
      </c>
      <c r="AA398" s="12">
        <f>INDEX(AX:AX,W395+1)</f>
        <v>0</v>
      </c>
      <c r="AC398" s="5"/>
      <c r="AD398" s="5"/>
      <c r="BA398" s="31" t="s">
        <v>165</v>
      </c>
    </row>
    <row r="399" spans="1:53" x14ac:dyDescent="0.15">
      <c r="A399" t="str">
        <f>CONCATENATE(C399,D399,E399,F399,G399,H399,I399,J399,K399,L399,M399,N399,O399,P399)</f>
        <v>|種別||サブタイプ||||</v>
      </c>
      <c r="B399" t="s">
        <v>165</v>
      </c>
      <c r="C399" t="s">
        <v>24</v>
      </c>
      <c r="D399" s="1" t="s">
        <v>9</v>
      </c>
      <c r="E399" t="s">
        <v>24</v>
      </c>
      <c r="F399" t="str">
        <f t="shared" si="400"/>
        <v/>
      </c>
      <c r="G399" t="s">
        <v>24</v>
      </c>
      <c r="H399" s="1" t="s">
        <v>11</v>
      </c>
      <c r="I399" t="s">
        <v>24</v>
      </c>
      <c r="J399" t="str">
        <f t="shared" si="401"/>
        <v/>
      </c>
      <c r="K399" t="s">
        <v>24</v>
      </c>
      <c r="L399" t="str">
        <f t="shared" ref="L399" si="403">IF(U398=0,"",U398)</f>
        <v/>
      </c>
      <c r="M399" t="s">
        <v>24</v>
      </c>
      <c r="N399" t="str">
        <f t="shared" si="402"/>
        <v/>
      </c>
      <c r="O399" t="s">
        <v>24</v>
      </c>
      <c r="Q399" s="6" t="s">
        <v>39</v>
      </c>
      <c r="R399" s="12" t="str">
        <f>INDEX(AY:AY,W395+1)</f>
        <v/>
      </c>
      <c r="S399" s="16"/>
      <c r="T399" s="16"/>
      <c r="U399" s="16"/>
      <c r="V399" s="17"/>
      <c r="W399" s="10"/>
      <c r="X399" s="36"/>
      <c r="Y399" s="36"/>
      <c r="Z399" s="36"/>
      <c r="AA399" s="25"/>
      <c r="AC399" s="5"/>
      <c r="AD399" s="5"/>
      <c r="BA399" s="31" t="s">
        <v>165</v>
      </c>
    </row>
    <row r="400" spans="1:53" x14ac:dyDescent="0.15">
      <c r="A400" t="str">
        <f>CONCATENATE(C400,D400,E400,F400,G400,H400,I400,J400,K400,L400,M400,N400,O400,P400)</f>
        <v>|テキスト|&gt;|&gt;|&gt;|&gt;||</v>
      </c>
      <c r="B400" t="s">
        <v>165</v>
      </c>
      <c r="C400" t="s">
        <v>24</v>
      </c>
      <c r="D400" s="1" t="s">
        <v>12</v>
      </c>
      <c r="E400" t="s">
        <v>24</v>
      </c>
      <c r="F400" s="1" t="s">
        <v>4</v>
      </c>
      <c r="G400" t="s">
        <v>24</v>
      </c>
      <c r="H400" s="1" t="s">
        <v>4</v>
      </c>
      <c r="I400" t="s">
        <v>24</v>
      </c>
      <c r="J400" s="1" t="s">
        <v>4</v>
      </c>
      <c r="K400" t="s">
        <v>24</v>
      </c>
      <c r="L400" s="1" t="s">
        <v>4</v>
      </c>
      <c r="M400" t="s">
        <v>24</v>
      </c>
      <c r="N400" t="str">
        <f t="shared" ref="N400" si="404">IF(R399=0,"",R399)</f>
        <v/>
      </c>
      <c r="O400" t="s">
        <v>24</v>
      </c>
      <c r="Q400" s="4" t="s">
        <v>40</v>
      </c>
      <c r="R400" s="12" t="str">
        <f>INDEX(AZ:AZ,W395+1)</f>
        <v/>
      </c>
      <c r="S400" s="16" t="s">
        <v>51</v>
      </c>
      <c r="T400" s="12" t="str">
        <f>IF(X400="","",X400&amp;IF(Y400="",""," "&amp;Y400)&amp;IF(Z400="",""," "&amp;Z400)&amp;IF(AA400="",""," "&amp;AA400))</f>
        <v/>
      </c>
      <c r="U400" s="16"/>
      <c r="V400" s="17"/>
      <c r="W400" s="10" t="s">
        <v>342</v>
      </c>
      <c r="X400" s="6" t="str">
        <f>IF(ISERROR(IF(LEN(X399)&gt;1,X399,VLOOKUP(X398,$AC:$AD,2,FALSE))),"",IF(LEN(X399)&gt;1,X399,VLOOKUP(X398,$AC:$AD,2,FALSE)))</f>
        <v/>
      </c>
      <c r="Y400" s="6" t="str">
        <f>IF(ISERROR(IF(LEN(Y399)&gt;1,Y399,VLOOKUP(Y398,$AC:$AD,2,FALSE))),"",IF(LEN(Y399)&gt;1,Y399,VLOOKUP(Y398,$AC:$AD,2,FALSE)))</f>
        <v/>
      </c>
      <c r="Z400" s="6" t="str">
        <f>IF(ISERROR(IF(LEN(Z399)&gt;1,Z399,VLOOKUP(Z398,$AC:$AD,2,FALSE))),"",IF(LEN(Z399)&gt;1,Z399,VLOOKUP(Z398,$AC:$AD,2,FALSE)))</f>
        <v/>
      </c>
      <c r="AA400" s="6" t="str">
        <f>IF(ISERROR(IF(LEN(AA399)&gt;1,AA399,VLOOKUP(AA398,$AC:$AD,2,FALSE))),"",IF(LEN(AA399)&gt;1,AA399,VLOOKUP(AA398,$AC:$AD,2,FALSE)))</f>
        <v xml:space="preserve"> </v>
      </c>
      <c r="AC400" s="5"/>
      <c r="AD400" s="5"/>
      <c r="BA400" s="31" t="s">
        <v>165</v>
      </c>
    </row>
    <row r="401" spans="1:53" x14ac:dyDescent="0.15">
      <c r="A401" t="str">
        <f>CONCATENATE(C401,D401,E401,F401,G401,H401,I401,J401,K401,L401,M401,N401,O401,P401)</f>
        <v>|英テキスト|&gt;|&gt;|&gt;|&gt;||</v>
      </c>
      <c r="B401" t="s">
        <v>165</v>
      </c>
      <c r="C401" t="s">
        <v>24</v>
      </c>
      <c r="D401" s="1" t="s">
        <v>26</v>
      </c>
      <c r="E401" t="s">
        <v>24</v>
      </c>
      <c r="F401" s="1" t="s">
        <v>4</v>
      </c>
      <c r="G401" t="s">
        <v>24</v>
      </c>
      <c r="H401" s="1" t="s">
        <v>4</v>
      </c>
      <c r="I401" t="s">
        <v>24</v>
      </c>
      <c r="J401" s="1" t="s">
        <v>4</v>
      </c>
      <c r="K401" t="s">
        <v>24</v>
      </c>
      <c r="L401" s="1" t="s">
        <v>4</v>
      </c>
      <c r="M401" t="s">
        <v>24</v>
      </c>
      <c r="N401" t="str">
        <f t="shared" ref="N401" si="405">IF(T400="","",T400&amp;"&amp;br;")&amp;IF(R400=0,"",R400)</f>
        <v/>
      </c>
      <c r="O401" t="s">
        <v>24</v>
      </c>
      <c r="Q401" s="6" t="s">
        <v>41</v>
      </c>
      <c r="R401" s="12">
        <f>IF(INDEX(AS:AS,W395+1)="",0,INDEX(AS:AS,W395+1)&amp;"/"&amp;INDEX(AT:AT,W395+1))</f>
        <v>0</v>
      </c>
      <c r="S401" s="16"/>
      <c r="T401" s="16"/>
      <c r="U401" s="16"/>
      <c r="V401" s="17"/>
      <c r="W401" s="10"/>
      <c r="X401" s="6"/>
      <c r="Y401" s="5"/>
      <c r="Z401" s="5"/>
      <c r="AA401" s="30"/>
      <c r="AC401" s="5"/>
      <c r="AD401" s="5"/>
      <c r="BA401" s="31" t="s">
        <v>165</v>
      </c>
    </row>
    <row r="402" spans="1:53" x14ac:dyDescent="0.15">
      <c r="A402" t="str">
        <f>CONCATENATE(C402,D402,E402,F402,G402,H402,I402,J402,K402,L402,M402,N402,O402,P402)</f>
        <v>|PT|&gt;||シールド数|&gt;||</v>
      </c>
      <c r="B402" t="s">
        <v>165</v>
      </c>
      <c r="C402" t="s">
        <v>24</v>
      </c>
      <c r="D402" t="s">
        <v>13</v>
      </c>
      <c r="E402" t="s">
        <v>24</v>
      </c>
      <c r="F402" t="s">
        <v>4</v>
      </c>
      <c r="G402" t="s">
        <v>24</v>
      </c>
      <c r="H402" t="str">
        <f t="shared" ref="H402" si="406">IF(R401=0,"",R401)</f>
        <v/>
      </c>
      <c r="I402" t="s">
        <v>24</v>
      </c>
      <c r="J402" t="s">
        <v>14</v>
      </c>
      <c r="K402" t="s">
        <v>24</v>
      </c>
      <c r="L402" t="s">
        <v>4</v>
      </c>
      <c r="M402" t="s">
        <v>24</v>
      </c>
      <c r="N402" t="str">
        <f t="shared" ref="N402" si="407">IF(R402=0,"",R402)</f>
        <v/>
      </c>
      <c r="O402" t="s">
        <v>24</v>
      </c>
      <c r="Q402" s="7" t="s">
        <v>43</v>
      </c>
      <c r="R402" s="12">
        <f>INDEX(AR:AR,W395+1)</f>
        <v>0</v>
      </c>
      <c r="S402" s="19"/>
      <c r="T402" s="19"/>
      <c r="U402" s="19"/>
      <c r="V402" s="20"/>
      <c r="W402" s="11"/>
      <c r="X402" s="37"/>
      <c r="Y402" s="35"/>
      <c r="Z402" s="35"/>
      <c r="AA402" s="42"/>
      <c r="BA402" s="31" t="s">
        <v>165</v>
      </c>
    </row>
    <row r="403" spans="1:53" x14ac:dyDescent="0.15">
      <c r="A403" t="str">
        <f>CONCATENATE(C403,D403,E403,F403,G403,H403,I403,J403,K403,L403,M403,N403,O403,P403)</f>
        <v>&amp;br;&amp;br;</v>
      </c>
      <c r="B403" t="s">
        <v>165</v>
      </c>
      <c r="C403" t="s">
        <v>158</v>
      </c>
      <c r="R403"/>
      <c r="S403"/>
      <c r="T403"/>
      <c r="U403"/>
      <c r="V403"/>
      <c r="BA403" s="31" t="s">
        <v>165</v>
      </c>
    </row>
    <row r="404" spans="1:53" x14ac:dyDescent="0.15">
      <c r="A404" t="str">
        <f t="shared" ref="A404:A405" si="408">CONCATENATE(C404,D404,E404,F404,G404,H404,I404,J404,K404,L404,M404,N404,O404,P404)</f>
        <v>*情報</v>
      </c>
      <c r="B404" t="s">
        <v>165</v>
      </c>
      <c r="C404" t="s">
        <v>865</v>
      </c>
      <c r="R404"/>
      <c r="S404"/>
      <c r="T404"/>
      <c r="U404"/>
      <c r="V404"/>
      <c r="BA404" s="31" t="s">
        <v>165</v>
      </c>
    </row>
    <row r="405" spans="1:53" x14ac:dyDescent="0.15">
      <c r="A405" t="str">
        <f t="shared" si="408"/>
        <v>&amp;br;&amp;br;</v>
      </c>
      <c r="B405" t="s">
        <v>165</v>
      </c>
      <c r="C405" t="s">
        <v>158</v>
      </c>
      <c r="R405"/>
      <c r="S405"/>
      <c r="T405"/>
      <c r="U405"/>
      <c r="V405"/>
      <c r="BA405" s="31" t="s">
        <v>165</v>
      </c>
    </row>
    <row r="406" spans="1:53" x14ac:dyDescent="0.15">
      <c r="A406" t="str">
        <f>CONCATENATE(C406,D406,E406,F406,G406,H406,I406,J406,K406,L406,M406,N406,O406,P406)</f>
        <v>#back(text=戻る,left)</v>
      </c>
      <c r="B406" t="s">
        <v>165</v>
      </c>
      <c r="C406" t="s">
        <v>159</v>
      </c>
      <c r="R406"/>
      <c r="S406"/>
      <c r="T406"/>
      <c r="U406"/>
      <c r="V406"/>
      <c r="BA406" s="31" t="s">
        <v>165</v>
      </c>
    </row>
    <row r="407" spans="1:53" x14ac:dyDescent="0.15">
      <c r="A407" t="str">
        <f>CONCATENATE(C407,D407,E407,F407,G407,H407,I407,J407,K407,L407,M407,N407,O407,P407)</f>
        <v>&amp;br;</v>
      </c>
      <c r="B407" t="s">
        <v>165</v>
      </c>
      <c r="C407" t="s">
        <v>1</v>
      </c>
      <c r="R407"/>
      <c r="S407"/>
      <c r="T407"/>
      <c r="U407"/>
      <c r="V407"/>
      <c r="AC407" s="5"/>
      <c r="AD407" s="5"/>
      <c r="BA407" s="31" t="s">
        <v>165</v>
      </c>
    </row>
    <row r="408" spans="1:53" x14ac:dyDescent="0.15">
      <c r="A408" t="str">
        <f>CONCATENATE(C408,D408,E408,F408,G408,H408,I408,J408,K408,L408,M408,N408,O408,P408)</f>
        <v>#comment(above,nsize=[15],size=[30],num=[10])</v>
      </c>
      <c r="B408" t="s">
        <v>165</v>
      </c>
      <c r="C408" t="s">
        <v>160</v>
      </c>
      <c r="R408"/>
      <c r="S408"/>
      <c r="T408"/>
      <c r="U408"/>
      <c r="V408"/>
      <c r="AC408" s="5"/>
      <c r="AD408" s="5"/>
      <c r="BA408" s="31" t="s">
        <v>165</v>
      </c>
    </row>
    <row r="409" spans="1:53" x14ac:dyDescent="0.15">
      <c r="A409" t="str">
        <f>CONCATENATE(C409,D409,E409,F409,G409,H409,I409,J409,K409,L409,M409,N409,O409,P409)</f>
        <v>&amp;br;&amp;br;</v>
      </c>
      <c r="B409" t="s">
        <v>165</v>
      </c>
      <c r="C409" t="s">
        <v>158</v>
      </c>
      <c r="R409"/>
      <c r="S409"/>
      <c r="T409"/>
      <c r="U409"/>
      <c r="V409"/>
      <c r="AC409" s="5"/>
      <c r="AD409" s="5"/>
      <c r="BA409" s="31" t="s">
        <v>165</v>
      </c>
    </row>
    <row r="410" spans="1:53" x14ac:dyDescent="0.15">
      <c r="A410" t="str">
        <f>CONCATENATE(C410,D410,E410,F410,G410,H410,I410,J410,K410,L410,M410,N410,O410,P410)</f>
        <v/>
      </c>
      <c r="B410" t="s">
        <v>165</v>
      </c>
      <c r="Q410" s="3"/>
      <c r="R410" s="14"/>
      <c r="S410" s="14"/>
      <c r="T410" s="14"/>
      <c r="U410" s="14"/>
      <c r="V410" s="15"/>
      <c r="W410" s="36">
        <v>28</v>
      </c>
      <c r="X410" s="3"/>
      <c r="Y410" s="34"/>
      <c r="Z410" s="34"/>
      <c r="AA410" s="41"/>
      <c r="AC410" s="16"/>
      <c r="AD410" s="16"/>
      <c r="BA410" s="31" t="s">
        <v>165</v>
      </c>
    </row>
    <row r="411" spans="1:53" x14ac:dyDescent="0.15">
      <c r="A411" t="str">
        <f>CONCATENATE(C411,D411,E411,F411,G411,H411,I411,J411,K411,L411,M411,N411,O411,P411)</f>
        <v>*0/0</v>
      </c>
      <c r="B411" t="s">
        <v>165</v>
      </c>
      <c r="C411" t="str">
        <f t="shared" ref="C411" si="409">"*"&amp;R411&amp;"/"&amp;T411</f>
        <v>*0/0</v>
      </c>
      <c r="Q411" s="6" t="s">
        <v>34</v>
      </c>
      <c r="R411" s="12">
        <f>INDEX(AI:AI,W410+1)</f>
        <v>0</v>
      </c>
      <c r="S411" s="16" t="s">
        <v>35</v>
      </c>
      <c r="T411" s="12">
        <f>INDEX(AJ:AJ,W410+1)</f>
        <v>0</v>
      </c>
      <c r="U411" s="16"/>
      <c r="V411" s="17"/>
      <c r="W411" s="9"/>
      <c r="X411" s="6"/>
      <c r="Y411" s="5"/>
      <c r="Z411" s="5"/>
      <c r="AA411" s="30"/>
      <c r="AC411" s="5"/>
      <c r="AD411" s="5"/>
      <c r="BA411" s="31" t="s">
        <v>165</v>
      </c>
    </row>
    <row r="412" spans="1:53" x14ac:dyDescent="0.15">
      <c r="A412" t="str">
        <f>CONCATENATE(C412,D412,E412,F412,G412,H412,I412,J412,K412,L412,M412,N412,O412,P412)</f>
        <v>|LEFT:80|LEFT:100|LEFT:100|LEFT:100|LEFT:100|LEFT:100|c</v>
      </c>
      <c r="B412" t="s">
        <v>165</v>
      </c>
      <c r="C412" t="s">
        <v>24</v>
      </c>
      <c r="D412" s="2" t="str">
        <f t="shared" ref="D412" si="410">$Q$1</f>
        <v>LEFT:80</v>
      </c>
      <c r="E412" s="2" t="s">
        <v>24</v>
      </c>
      <c r="F412" s="2" t="str">
        <f t="shared" ref="F412" si="411">$R$1</f>
        <v>LEFT:100</v>
      </c>
      <c r="G412" s="2" t="s">
        <v>24</v>
      </c>
      <c r="H412" s="2" t="str">
        <f t="shared" ref="H412" si="412">$R$1</f>
        <v>LEFT:100</v>
      </c>
      <c r="I412" s="2" t="s">
        <v>24</v>
      </c>
      <c r="J412" s="2" t="str">
        <f t="shared" ref="J412" si="413">$R$1</f>
        <v>LEFT:100</v>
      </c>
      <c r="K412" s="2" t="s">
        <v>24</v>
      </c>
      <c r="L412" s="2" t="str">
        <f t="shared" ref="L412" si="414">$R$1</f>
        <v>LEFT:100</v>
      </c>
      <c r="M412" s="2" t="s">
        <v>24</v>
      </c>
      <c r="N412" s="2" t="str">
        <f t="shared" ref="N412" si="415">$R$1</f>
        <v>LEFT:100</v>
      </c>
      <c r="O412" t="s">
        <v>24</v>
      </c>
      <c r="P412" t="s">
        <v>138</v>
      </c>
      <c r="Q412" s="4" t="s">
        <v>44</v>
      </c>
      <c r="R412" s="12">
        <f>INDEX(AF:AF,W410+1)</f>
        <v>0</v>
      </c>
      <c r="S412" s="18" t="s">
        <v>46</v>
      </c>
      <c r="T412" s="12">
        <f>INDEX(AG:AG,W410+1)</f>
        <v>0</v>
      </c>
      <c r="U412" s="18" t="s">
        <v>36</v>
      </c>
      <c r="V412" s="12">
        <f>INDEX(AH:AH,W410+1)</f>
        <v>0</v>
      </c>
      <c r="W412" s="10"/>
      <c r="X412" s="12">
        <f>INDEX(AO:AO,W410+1)</f>
        <v>0</v>
      </c>
      <c r="Y412" s="5"/>
      <c r="Z412" s="5"/>
      <c r="AA412" s="30"/>
      <c r="AC412" s="5"/>
      <c r="AD412" s="5"/>
      <c r="BA412" s="31" t="s">
        <v>165</v>
      </c>
    </row>
    <row r="413" spans="1:53" x14ac:dyDescent="0.15">
      <c r="A413" t="str">
        <f>CONCATENATE(C413,D413,E413,F413,G413,H413,I413,J413,K413,L413,M413,N413,O413,P413)</f>
        <v>|色||レアリティ||マナコスト||</v>
      </c>
      <c r="B413" t="s">
        <v>165</v>
      </c>
      <c r="C413" t="s">
        <v>24</v>
      </c>
      <c r="D413" s="1" t="s">
        <v>5</v>
      </c>
      <c r="E413" t="s">
        <v>24</v>
      </c>
      <c r="F413" t="str">
        <f t="shared" ref="F413:F414" si="416">IF(R412=0,"",R412)</f>
        <v/>
      </c>
      <c r="G413" t="s">
        <v>24</v>
      </c>
      <c r="H413" s="1" t="s">
        <v>6</v>
      </c>
      <c r="I413" t="s">
        <v>24</v>
      </c>
      <c r="J413" t="str">
        <f t="shared" ref="J413:J414" si="417">IF(T412=0,"",T412)</f>
        <v/>
      </c>
      <c r="K413" t="s">
        <v>24</v>
      </c>
      <c r="L413" s="1" t="s">
        <v>8</v>
      </c>
      <c r="M413" t="s">
        <v>24</v>
      </c>
      <c r="N413" t="str">
        <f t="shared" ref="N413:N414" si="418">IF(V412=0,"",V412)</f>
        <v/>
      </c>
      <c r="O413" t="s">
        <v>24</v>
      </c>
      <c r="Q413" s="6" t="s">
        <v>37</v>
      </c>
      <c r="R413" s="12">
        <f>INDEX(AK:AK,W410+1)</f>
        <v>0</v>
      </c>
      <c r="S413" s="18" t="s">
        <v>38</v>
      </c>
      <c r="T413" s="12">
        <f>INDEX(AL:AL,W410+1)</f>
        <v>0</v>
      </c>
      <c r="U413" s="12">
        <f>INDEX(AM:AM,W410+1)</f>
        <v>0</v>
      </c>
      <c r="V413" s="12">
        <f>INDEX(AN:AN,W410+1)</f>
        <v>0</v>
      </c>
      <c r="W413" s="10"/>
      <c r="X413" s="12" t="str">
        <f>INDEX(AU:AU,W410+1)</f>
        <v/>
      </c>
      <c r="Y413" s="12" t="str">
        <f>INDEX(AV:AV,W410+1)</f>
        <v/>
      </c>
      <c r="Z413" s="12" t="str">
        <f>INDEX(AW:AW,W410+1)</f>
        <v/>
      </c>
      <c r="AA413" s="12">
        <f>INDEX(AX:AX,W410+1)</f>
        <v>0</v>
      </c>
      <c r="AC413" s="5"/>
      <c r="AD413" s="5"/>
      <c r="BA413" s="31" t="s">
        <v>165</v>
      </c>
    </row>
    <row r="414" spans="1:53" x14ac:dyDescent="0.15">
      <c r="A414" t="str">
        <f>CONCATENATE(C414,D414,E414,F414,G414,H414,I414,J414,K414,L414,M414,N414,O414,P414)</f>
        <v>|種別||サブタイプ||||</v>
      </c>
      <c r="B414" t="s">
        <v>165</v>
      </c>
      <c r="C414" t="s">
        <v>24</v>
      </c>
      <c r="D414" s="1" t="s">
        <v>9</v>
      </c>
      <c r="E414" t="s">
        <v>24</v>
      </c>
      <c r="F414" t="str">
        <f t="shared" si="416"/>
        <v/>
      </c>
      <c r="G414" t="s">
        <v>24</v>
      </c>
      <c r="H414" s="1" t="s">
        <v>11</v>
      </c>
      <c r="I414" t="s">
        <v>24</v>
      </c>
      <c r="J414" t="str">
        <f t="shared" si="417"/>
        <v/>
      </c>
      <c r="K414" t="s">
        <v>24</v>
      </c>
      <c r="L414" t="str">
        <f t="shared" ref="L414" si="419">IF(U413=0,"",U413)</f>
        <v/>
      </c>
      <c r="M414" t="s">
        <v>24</v>
      </c>
      <c r="N414" t="str">
        <f t="shared" si="418"/>
        <v/>
      </c>
      <c r="O414" t="s">
        <v>24</v>
      </c>
      <c r="Q414" s="6" t="s">
        <v>39</v>
      </c>
      <c r="R414" s="12" t="str">
        <f>INDEX(AY:AY,W410+1)</f>
        <v/>
      </c>
      <c r="S414" s="16"/>
      <c r="T414" s="16"/>
      <c r="U414" s="16"/>
      <c r="V414" s="17"/>
      <c r="W414" s="10"/>
      <c r="X414" s="36"/>
      <c r="Y414" s="36"/>
      <c r="Z414" s="36"/>
      <c r="AA414" s="25"/>
      <c r="AC414" s="5"/>
      <c r="AD414" s="5"/>
      <c r="BA414" s="31" t="s">
        <v>165</v>
      </c>
    </row>
    <row r="415" spans="1:53" x14ac:dyDescent="0.15">
      <c r="A415" t="str">
        <f>CONCATENATE(C415,D415,E415,F415,G415,H415,I415,J415,K415,L415,M415,N415,O415,P415)</f>
        <v>|テキスト|&gt;|&gt;|&gt;|&gt;||</v>
      </c>
      <c r="B415" t="s">
        <v>165</v>
      </c>
      <c r="C415" t="s">
        <v>24</v>
      </c>
      <c r="D415" s="1" t="s">
        <v>12</v>
      </c>
      <c r="E415" t="s">
        <v>24</v>
      </c>
      <c r="F415" s="1" t="s">
        <v>4</v>
      </c>
      <c r="G415" t="s">
        <v>24</v>
      </c>
      <c r="H415" s="1" t="s">
        <v>4</v>
      </c>
      <c r="I415" t="s">
        <v>24</v>
      </c>
      <c r="J415" s="1" t="s">
        <v>4</v>
      </c>
      <c r="K415" t="s">
        <v>24</v>
      </c>
      <c r="L415" s="1" t="s">
        <v>4</v>
      </c>
      <c r="M415" t="s">
        <v>24</v>
      </c>
      <c r="N415" t="str">
        <f t="shared" ref="N415" si="420">IF(R414=0,"",R414)</f>
        <v/>
      </c>
      <c r="O415" t="s">
        <v>24</v>
      </c>
      <c r="Q415" s="4" t="s">
        <v>40</v>
      </c>
      <c r="R415" s="12" t="str">
        <f>INDEX(AZ:AZ,W410+1)</f>
        <v/>
      </c>
      <c r="S415" s="16" t="s">
        <v>51</v>
      </c>
      <c r="T415" s="12" t="str">
        <f>IF(X415="","",X415&amp;IF(Y415="",""," "&amp;Y415)&amp;IF(Z415="",""," "&amp;Z415)&amp;IF(AA415="",""," "&amp;AA415))</f>
        <v/>
      </c>
      <c r="U415" s="16"/>
      <c r="V415" s="17"/>
      <c r="W415" s="10" t="s">
        <v>342</v>
      </c>
      <c r="X415" s="6" t="str">
        <f>IF(ISERROR(IF(LEN(X414)&gt;1,X414,VLOOKUP(X413,$AC:$AD,2,FALSE))),"",IF(LEN(X414)&gt;1,X414,VLOOKUP(X413,$AC:$AD,2,FALSE)))</f>
        <v/>
      </c>
      <c r="Y415" s="6" t="str">
        <f>IF(ISERROR(IF(LEN(Y414)&gt;1,Y414,VLOOKUP(Y413,$AC:$AD,2,FALSE))),"",IF(LEN(Y414)&gt;1,Y414,VLOOKUP(Y413,$AC:$AD,2,FALSE)))</f>
        <v/>
      </c>
      <c r="Z415" s="6" t="str">
        <f>IF(ISERROR(IF(LEN(Z414)&gt;1,Z414,VLOOKUP(Z413,$AC:$AD,2,FALSE))),"",IF(LEN(Z414)&gt;1,Z414,VLOOKUP(Z413,$AC:$AD,2,FALSE)))</f>
        <v/>
      </c>
      <c r="AA415" s="6" t="str">
        <f>IF(ISERROR(IF(LEN(AA414)&gt;1,AA414,VLOOKUP(AA413,$AC:$AD,2,FALSE))),"",IF(LEN(AA414)&gt;1,AA414,VLOOKUP(AA413,$AC:$AD,2,FALSE)))</f>
        <v xml:space="preserve"> </v>
      </c>
      <c r="BA415" s="31" t="s">
        <v>165</v>
      </c>
    </row>
    <row r="416" spans="1:53" x14ac:dyDescent="0.15">
      <c r="A416" t="str">
        <f>CONCATENATE(C416,D416,E416,F416,G416,H416,I416,J416,K416,L416,M416,N416,O416,P416)</f>
        <v>|英テキスト|&gt;|&gt;|&gt;|&gt;||</v>
      </c>
      <c r="B416" t="s">
        <v>165</v>
      </c>
      <c r="C416" t="s">
        <v>24</v>
      </c>
      <c r="D416" s="1" t="s">
        <v>26</v>
      </c>
      <c r="E416" t="s">
        <v>24</v>
      </c>
      <c r="F416" s="1" t="s">
        <v>4</v>
      </c>
      <c r="G416" t="s">
        <v>24</v>
      </c>
      <c r="H416" s="1" t="s">
        <v>4</v>
      </c>
      <c r="I416" t="s">
        <v>24</v>
      </c>
      <c r="J416" s="1" t="s">
        <v>4</v>
      </c>
      <c r="K416" t="s">
        <v>24</v>
      </c>
      <c r="L416" s="1" t="s">
        <v>4</v>
      </c>
      <c r="M416" t="s">
        <v>24</v>
      </c>
      <c r="N416" t="str">
        <f t="shared" ref="N416" si="421">IF(T415="","",T415&amp;"&amp;br;")&amp;IF(R415=0,"",R415)</f>
        <v/>
      </c>
      <c r="O416" t="s">
        <v>24</v>
      </c>
      <c r="Q416" s="6" t="s">
        <v>41</v>
      </c>
      <c r="R416" s="12">
        <f>IF(INDEX(AS:AS,W410+1)="",0,INDEX(AS:AS,W410+1)&amp;"/"&amp;INDEX(AT:AT,W410+1))</f>
        <v>0</v>
      </c>
      <c r="S416" s="16"/>
      <c r="T416" s="16"/>
      <c r="U416" s="16"/>
      <c r="V416" s="17"/>
      <c r="W416" s="10"/>
      <c r="X416" s="6"/>
      <c r="Y416" s="5"/>
      <c r="Z416" s="5"/>
      <c r="AA416" s="30"/>
      <c r="BA416" s="31" t="s">
        <v>165</v>
      </c>
    </row>
    <row r="417" spans="1:53" x14ac:dyDescent="0.15">
      <c r="A417" t="str">
        <f>CONCATENATE(C417,D417,E417,F417,G417,H417,I417,J417,K417,L417,M417,N417,O417,P417)</f>
        <v>|PT|&gt;||シールド数|&gt;||</v>
      </c>
      <c r="B417" t="s">
        <v>165</v>
      </c>
      <c r="C417" t="s">
        <v>24</v>
      </c>
      <c r="D417" t="s">
        <v>13</v>
      </c>
      <c r="E417" t="s">
        <v>24</v>
      </c>
      <c r="F417" t="s">
        <v>4</v>
      </c>
      <c r="G417" t="s">
        <v>24</v>
      </c>
      <c r="H417" t="str">
        <f t="shared" ref="H417" si="422">IF(R416=0,"",R416)</f>
        <v/>
      </c>
      <c r="I417" t="s">
        <v>24</v>
      </c>
      <c r="J417" t="s">
        <v>14</v>
      </c>
      <c r="K417" t="s">
        <v>24</v>
      </c>
      <c r="L417" t="s">
        <v>4</v>
      </c>
      <c r="M417" t="s">
        <v>24</v>
      </c>
      <c r="N417" t="str">
        <f t="shared" ref="N417" si="423">IF(R417=0,"",R417)</f>
        <v/>
      </c>
      <c r="O417" t="s">
        <v>24</v>
      </c>
      <c r="Q417" s="7" t="s">
        <v>43</v>
      </c>
      <c r="R417" s="12">
        <f>INDEX(AR:AR,W410+1)</f>
        <v>0</v>
      </c>
      <c r="S417" s="19"/>
      <c r="T417" s="19"/>
      <c r="U417" s="19"/>
      <c r="V417" s="20"/>
      <c r="W417" s="11"/>
      <c r="X417" s="37"/>
      <c r="Y417" s="35"/>
      <c r="Z417" s="35"/>
      <c r="AA417" s="42"/>
      <c r="BA417" s="31" t="s">
        <v>165</v>
      </c>
    </row>
    <row r="418" spans="1:53" x14ac:dyDescent="0.15">
      <c r="A418" t="str">
        <f>CONCATENATE(C418,D418,E418,F418,G418,H418,I418,J418,K418,L418,M418,N418,O418,P418)</f>
        <v>&amp;br;&amp;br;</v>
      </c>
      <c r="B418" t="s">
        <v>165</v>
      </c>
      <c r="C418" t="s">
        <v>158</v>
      </c>
      <c r="R418"/>
      <c r="S418"/>
      <c r="T418"/>
      <c r="U418"/>
      <c r="V418"/>
      <c r="BA418" s="31" t="s">
        <v>165</v>
      </c>
    </row>
    <row r="419" spans="1:53" x14ac:dyDescent="0.15">
      <c r="A419" t="str">
        <f t="shared" ref="A419:A420" si="424">CONCATENATE(C419,D419,E419,F419,G419,H419,I419,J419,K419,L419,M419,N419,O419,P419)</f>
        <v>*情報</v>
      </c>
      <c r="B419" t="s">
        <v>165</v>
      </c>
      <c r="C419" t="s">
        <v>865</v>
      </c>
      <c r="R419"/>
      <c r="S419"/>
      <c r="T419"/>
      <c r="U419"/>
      <c r="V419"/>
      <c r="BA419" s="31" t="s">
        <v>165</v>
      </c>
    </row>
    <row r="420" spans="1:53" x14ac:dyDescent="0.15">
      <c r="A420" t="str">
        <f t="shared" si="424"/>
        <v>&amp;br;&amp;br;</v>
      </c>
      <c r="B420" t="s">
        <v>165</v>
      </c>
      <c r="C420" t="s">
        <v>158</v>
      </c>
      <c r="R420"/>
      <c r="S420"/>
      <c r="T420"/>
      <c r="U420"/>
      <c r="V420"/>
      <c r="AC420" s="5"/>
      <c r="AD420" s="5"/>
      <c r="BA420" s="31" t="s">
        <v>165</v>
      </c>
    </row>
    <row r="421" spans="1:53" x14ac:dyDescent="0.15">
      <c r="A421" t="str">
        <f>CONCATENATE(C421,D421,E421,F421,G421,H421,I421,J421,K421,L421,M421,N421,O421,P421)</f>
        <v>#back(text=戻る,left)</v>
      </c>
      <c r="B421" t="s">
        <v>165</v>
      </c>
      <c r="C421" t="s">
        <v>159</v>
      </c>
      <c r="R421"/>
      <c r="S421"/>
      <c r="T421"/>
      <c r="U421"/>
      <c r="V421"/>
      <c r="AC421" s="5"/>
      <c r="AD421" s="5"/>
      <c r="BA421" s="31" t="s">
        <v>165</v>
      </c>
    </row>
    <row r="422" spans="1:53" x14ac:dyDescent="0.15">
      <c r="A422" t="str">
        <f>CONCATENATE(C422,D422,E422,F422,G422,H422,I422,J422,K422,L422,M422,N422,O422,P422)</f>
        <v>&amp;br;</v>
      </c>
      <c r="B422" t="s">
        <v>165</v>
      </c>
      <c r="C422" t="s">
        <v>1</v>
      </c>
      <c r="R422"/>
      <c r="S422"/>
      <c r="T422"/>
      <c r="U422"/>
      <c r="V422"/>
      <c r="AC422" s="5"/>
      <c r="AD422" s="5"/>
      <c r="BA422" s="31" t="s">
        <v>165</v>
      </c>
    </row>
    <row r="423" spans="1:53" x14ac:dyDescent="0.15">
      <c r="A423" t="str">
        <f>CONCATENATE(C423,D423,E423,F423,G423,H423,I423,J423,K423,L423,M423,N423,O423,P423)</f>
        <v>#comment(above,nsize=[15],size=[30],num=[10])</v>
      </c>
      <c r="B423" t="s">
        <v>165</v>
      </c>
      <c r="C423" t="s">
        <v>160</v>
      </c>
      <c r="R423"/>
      <c r="S423"/>
      <c r="T423"/>
      <c r="U423"/>
      <c r="V423"/>
      <c r="AC423" s="16"/>
      <c r="AD423" s="16"/>
      <c r="BA423" s="31" t="s">
        <v>165</v>
      </c>
    </row>
    <row r="424" spans="1:53" x14ac:dyDescent="0.15">
      <c r="A424" t="str">
        <f>CONCATENATE(C424,D424,E424,F424,G424,H424,I424,J424,K424,L424,M424,N424,O424,P424)</f>
        <v>&amp;br;&amp;br;</v>
      </c>
      <c r="B424" t="s">
        <v>165</v>
      </c>
      <c r="C424" t="s">
        <v>158</v>
      </c>
      <c r="R424"/>
      <c r="S424"/>
      <c r="T424"/>
      <c r="U424"/>
      <c r="V424"/>
      <c r="AC424" s="5"/>
      <c r="AD424" s="5"/>
      <c r="BA424" s="31" t="s">
        <v>165</v>
      </c>
    </row>
    <row r="425" spans="1:53" x14ac:dyDescent="0.15">
      <c r="A425" t="str">
        <f>CONCATENATE(C425,D425,E425,F425,G425,H425,I425,J425,K425,L425,M425,N425,O425,P425)</f>
        <v/>
      </c>
      <c r="B425" t="s">
        <v>165</v>
      </c>
      <c r="Q425" s="3"/>
      <c r="R425" s="14"/>
      <c r="S425" s="14"/>
      <c r="T425" s="14"/>
      <c r="U425" s="14"/>
      <c r="V425" s="15"/>
      <c r="W425" s="36">
        <v>29</v>
      </c>
      <c r="X425" s="3"/>
      <c r="Y425" s="34"/>
      <c r="Z425" s="34"/>
      <c r="AA425" s="41"/>
      <c r="AC425" s="5"/>
      <c r="AD425" s="5"/>
      <c r="BA425" s="31" t="s">
        <v>165</v>
      </c>
    </row>
    <row r="426" spans="1:53" x14ac:dyDescent="0.15">
      <c r="A426" t="str">
        <f>CONCATENATE(C426,D426,E426,F426,G426,H426,I426,J426,K426,L426,M426,N426,O426,P426)</f>
        <v>*0/0</v>
      </c>
      <c r="B426" t="s">
        <v>165</v>
      </c>
      <c r="C426" t="str">
        <f t="shared" ref="C426" si="425">"*"&amp;R426&amp;"/"&amp;T426</f>
        <v>*0/0</v>
      </c>
      <c r="Q426" s="6" t="s">
        <v>34</v>
      </c>
      <c r="R426" s="12">
        <f>INDEX(AI:AI,W425+1)</f>
        <v>0</v>
      </c>
      <c r="S426" s="16" t="s">
        <v>35</v>
      </c>
      <c r="T426" s="12">
        <f>INDEX(AJ:AJ,W425+1)</f>
        <v>0</v>
      </c>
      <c r="U426" s="16"/>
      <c r="V426" s="17"/>
      <c r="W426" s="9"/>
      <c r="X426" s="6"/>
      <c r="Y426" s="5"/>
      <c r="Z426" s="5"/>
      <c r="AA426" s="30"/>
      <c r="AC426" s="5"/>
      <c r="AD426" s="5"/>
      <c r="BA426" s="31" t="s">
        <v>165</v>
      </c>
    </row>
    <row r="427" spans="1:53" x14ac:dyDescent="0.15">
      <c r="A427" t="str">
        <f>CONCATENATE(C427,D427,E427,F427,G427,H427,I427,J427,K427,L427,M427,N427,O427,P427)</f>
        <v>|LEFT:80|LEFT:100|LEFT:100|LEFT:100|LEFT:100|LEFT:100|c</v>
      </c>
      <c r="B427" t="s">
        <v>165</v>
      </c>
      <c r="C427" t="s">
        <v>24</v>
      </c>
      <c r="D427" s="2" t="str">
        <f t="shared" ref="D427" si="426">$Q$1</f>
        <v>LEFT:80</v>
      </c>
      <c r="E427" s="2" t="s">
        <v>24</v>
      </c>
      <c r="F427" s="2" t="str">
        <f t="shared" ref="F427" si="427">$R$1</f>
        <v>LEFT:100</v>
      </c>
      <c r="G427" s="2" t="s">
        <v>24</v>
      </c>
      <c r="H427" s="2" t="str">
        <f t="shared" ref="H427" si="428">$R$1</f>
        <v>LEFT:100</v>
      </c>
      <c r="I427" s="2" t="s">
        <v>24</v>
      </c>
      <c r="J427" s="2" t="str">
        <f t="shared" ref="J427" si="429">$R$1</f>
        <v>LEFT:100</v>
      </c>
      <c r="K427" s="2" t="s">
        <v>24</v>
      </c>
      <c r="L427" s="2" t="str">
        <f t="shared" ref="L427" si="430">$R$1</f>
        <v>LEFT:100</v>
      </c>
      <c r="M427" s="2" t="s">
        <v>24</v>
      </c>
      <c r="N427" s="2" t="str">
        <f t="shared" ref="N427" si="431">$R$1</f>
        <v>LEFT:100</v>
      </c>
      <c r="O427" t="s">
        <v>24</v>
      </c>
      <c r="P427" t="s">
        <v>138</v>
      </c>
      <c r="Q427" s="4" t="s">
        <v>44</v>
      </c>
      <c r="R427" s="12">
        <f>INDEX(AF:AF,W425+1)</f>
        <v>0</v>
      </c>
      <c r="S427" s="18" t="s">
        <v>46</v>
      </c>
      <c r="T427" s="12">
        <f>INDEX(AG:AG,W425+1)</f>
        <v>0</v>
      </c>
      <c r="U427" s="18" t="s">
        <v>36</v>
      </c>
      <c r="V427" s="12">
        <f>INDEX(AH:AH,W425+1)</f>
        <v>0</v>
      </c>
      <c r="W427" s="10"/>
      <c r="X427" s="12">
        <f>INDEX(AO:AO,W425+1)</f>
        <v>0</v>
      </c>
      <c r="Y427" s="5"/>
      <c r="Z427" s="5"/>
      <c r="AA427" s="30"/>
      <c r="AC427" s="5"/>
      <c r="AD427" s="5"/>
      <c r="BA427" s="31" t="s">
        <v>165</v>
      </c>
    </row>
    <row r="428" spans="1:53" x14ac:dyDescent="0.15">
      <c r="A428" t="str">
        <f>CONCATENATE(C428,D428,E428,F428,G428,H428,I428,J428,K428,L428,M428,N428,O428,P428)</f>
        <v>|色||レアリティ||マナコスト||</v>
      </c>
      <c r="B428" t="s">
        <v>165</v>
      </c>
      <c r="C428" t="s">
        <v>24</v>
      </c>
      <c r="D428" s="1" t="s">
        <v>5</v>
      </c>
      <c r="E428" t="s">
        <v>24</v>
      </c>
      <c r="F428" t="str">
        <f t="shared" ref="F428:F429" si="432">IF(R427=0,"",R427)</f>
        <v/>
      </c>
      <c r="G428" t="s">
        <v>24</v>
      </c>
      <c r="H428" s="1" t="s">
        <v>6</v>
      </c>
      <c r="I428" t="s">
        <v>24</v>
      </c>
      <c r="J428" t="str">
        <f t="shared" ref="J428:J429" si="433">IF(T427=0,"",T427)</f>
        <v/>
      </c>
      <c r="K428" t="s">
        <v>24</v>
      </c>
      <c r="L428" s="1" t="s">
        <v>8</v>
      </c>
      <c r="M428" t="s">
        <v>24</v>
      </c>
      <c r="N428" t="str">
        <f t="shared" ref="N428:N429" si="434">IF(V427=0,"",V427)</f>
        <v/>
      </c>
      <c r="O428" t="s">
        <v>24</v>
      </c>
      <c r="Q428" s="6" t="s">
        <v>37</v>
      </c>
      <c r="R428" s="12">
        <f>INDEX(AK:AK,W425+1)</f>
        <v>0</v>
      </c>
      <c r="S428" s="18" t="s">
        <v>38</v>
      </c>
      <c r="T428" s="12">
        <f>INDEX(AL:AL,W425+1)</f>
        <v>0</v>
      </c>
      <c r="U428" s="12">
        <f>INDEX(AM:AM,W425+1)</f>
        <v>0</v>
      </c>
      <c r="V428" s="12">
        <f>INDEX(AN:AN,W425+1)</f>
        <v>0</v>
      </c>
      <c r="W428" s="10"/>
      <c r="X428" s="12" t="str">
        <f>INDEX(AU:AU,W425+1)</f>
        <v/>
      </c>
      <c r="Y428" s="12" t="str">
        <f>INDEX(AV:AV,W425+1)</f>
        <v/>
      </c>
      <c r="Z428" s="12" t="str">
        <f>INDEX(AW:AW,W425+1)</f>
        <v/>
      </c>
      <c r="AA428" s="12">
        <f>INDEX(AX:AX,W425+1)</f>
        <v>0</v>
      </c>
      <c r="BA428" s="31" t="s">
        <v>165</v>
      </c>
    </row>
    <row r="429" spans="1:53" x14ac:dyDescent="0.15">
      <c r="A429" t="str">
        <f>CONCATENATE(C429,D429,E429,F429,G429,H429,I429,J429,K429,L429,M429,N429,O429,P429)</f>
        <v>|種別||サブタイプ||||</v>
      </c>
      <c r="B429" t="s">
        <v>165</v>
      </c>
      <c r="C429" t="s">
        <v>24</v>
      </c>
      <c r="D429" s="1" t="s">
        <v>9</v>
      </c>
      <c r="E429" t="s">
        <v>24</v>
      </c>
      <c r="F429" t="str">
        <f t="shared" si="432"/>
        <v/>
      </c>
      <c r="G429" t="s">
        <v>24</v>
      </c>
      <c r="H429" s="1" t="s">
        <v>11</v>
      </c>
      <c r="I429" t="s">
        <v>24</v>
      </c>
      <c r="J429" t="str">
        <f t="shared" si="433"/>
        <v/>
      </c>
      <c r="K429" t="s">
        <v>24</v>
      </c>
      <c r="L429" t="str">
        <f t="shared" ref="L429" si="435">IF(U428=0,"",U428)</f>
        <v/>
      </c>
      <c r="M429" t="s">
        <v>24</v>
      </c>
      <c r="N429" t="str">
        <f t="shared" si="434"/>
        <v/>
      </c>
      <c r="O429" t="s">
        <v>24</v>
      </c>
      <c r="Q429" s="6" t="s">
        <v>39</v>
      </c>
      <c r="R429" s="12" t="str">
        <f>INDEX(AY:AY,W425+1)</f>
        <v/>
      </c>
      <c r="S429" s="16"/>
      <c r="T429" s="16"/>
      <c r="U429" s="16"/>
      <c r="V429" s="17"/>
      <c r="W429" s="10"/>
      <c r="X429" s="36"/>
      <c r="Y429" s="36"/>
      <c r="Z429" s="36"/>
      <c r="AA429" s="25"/>
      <c r="BA429" s="31" t="s">
        <v>165</v>
      </c>
    </row>
    <row r="430" spans="1:53" x14ac:dyDescent="0.15">
      <c r="A430" t="str">
        <f>CONCATENATE(C430,D430,E430,F430,G430,H430,I430,J430,K430,L430,M430,N430,O430,P430)</f>
        <v>|テキスト|&gt;|&gt;|&gt;|&gt;||</v>
      </c>
      <c r="B430" t="s">
        <v>165</v>
      </c>
      <c r="C430" t="s">
        <v>24</v>
      </c>
      <c r="D430" s="1" t="s">
        <v>12</v>
      </c>
      <c r="E430" t="s">
        <v>24</v>
      </c>
      <c r="F430" s="1" t="s">
        <v>4</v>
      </c>
      <c r="G430" t="s">
        <v>24</v>
      </c>
      <c r="H430" s="1" t="s">
        <v>4</v>
      </c>
      <c r="I430" t="s">
        <v>24</v>
      </c>
      <c r="J430" s="1" t="s">
        <v>4</v>
      </c>
      <c r="K430" t="s">
        <v>24</v>
      </c>
      <c r="L430" s="1" t="s">
        <v>4</v>
      </c>
      <c r="M430" t="s">
        <v>24</v>
      </c>
      <c r="N430" t="str">
        <f t="shared" ref="N430" si="436">IF(R429=0,"",R429)</f>
        <v/>
      </c>
      <c r="O430" t="s">
        <v>24</v>
      </c>
      <c r="Q430" s="4" t="s">
        <v>40</v>
      </c>
      <c r="R430" s="12" t="str">
        <f>INDEX(AZ:AZ,W425+1)</f>
        <v/>
      </c>
      <c r="S430" s="16" t="s">
        <v>51</v>
      </c>
      <c r="T430" s="12" t="str">
        <f>IF(X430="","",X430&amp;IF(Y430="",""," "&amp;Y430)&amp;IF(Z430="",""," "&amp;Z430)&amp;IF(AA430="",""," "&amp;AA430))</f>
        <v/>
      </c>
      <c r="U430" s="16"/>
      <c r="V430" s="17"/>
      <c r="W430" s="10" t="s">
        <v>342</v>
      </c>
      <c r="X430" s="6" t="str">
        <f>IF(ISERROR(IF(LEN(X429)&gt;1,X429,VLOOKUP(X428,$AC:$AD,2,FALSE))),"",IF(LEN(X429)&gt;1,X429,VLOOKUP(X428,$AC:$AD,2,FALSE)))</f>
        <v/>
      </c>
      <c r="Y430" s="6" t="str">
        <f>IF(ISERROR(IF(LEN(Y429)&gt;1,Y429,VLOOKUP(Y428,$AC:$AD,2,FALSE))),"",IF(LEN(Y429)&gt;1,Y429,VLOOKUP(Y428,$AC:$AD,2,FALSE)))</f>
        <v/>
      </c>
      <c r="Z430" s="6" t="str">
        <f>IF(ISERROR(IF(LEN(Z429)&gt;1,Z429,VLOOKUP(Z428,$AC:$AD,2,FALSE))),"",IF(LEN(Z429)&gt;1,Z429,VLOOKUP(Z428,$AC:$AD,2,FALSE)))</f>
        <v/>
      </c>
      <c r="AA430" s="6" t="str">
        <f>IF(ISERROR(IF(LEN(AA429)&gt;1,AA429,VLOOKUP(AA428,$AC:$AD,2,FALSE))),"",IF(LEN(AA429)&gt;1,AA429,VLOOKUP(AA428,$AC:$AD,2,FALSE)))</f>
        <v xml:space="preserve"> </v>
      </c>
      <c r="BA430" s="31" t="s">
        <v>165</v>
      </c>
    </row>
    <row r="431" spans="1:53" x14ac:dyDescent="0.15">
      <c r="A431" t="str">
        <f>CONCATENATE(C431,D431,E431,F431,G431,H431,I431,J431,K431,L431,M431,N431,O431,P431)</f>
        <v>|英テキスト|&gt;|&gt;|&gt;|&gt;||</v>
      </c>
      <c r="B431" t="s">
        <v>165</v>
      </c>
      <c r="C431" t="s">
        <v>24</v>
      </c>
      <c r="D431" s="1" t="s">
        <v>26</v>
      </c>
      <c r="E431" t="s">
        <v>24</v>
      </c>
      <c r="F431" s="1" t="s">
        <v>4</v>
      </c>
      <c r="G431" t="s">
        <v>24</v>
      </c>
      <c r="H431" s="1" t="s">
        <v>4</v>
      </c>
      <c r="I431" t="s">
        <v>24</v>
      </c>
      <c r="J431" s="1" t="s">
        <v>4</v>
      </c>
      <c r="K431" t="s">
        <v>24</v>
      </c>
      <c r="L431" s="1" t="s">
        <v>4</v>
      </c>
      <c r="M431" t="s">
        <v>24</v>
      </c>
      <c r="N431" t="str">
        <f t="shared" ref="N431" si="437">IF(T430="","",T430&amp;"&amp;br;")&amp;IF(R430=0,"",R430)</f>
        <v/>
      </c>
      <c r="O431" t="s">
        <v>24</v>
      </c>
      <c r="Q431" s="6" t="s">
        <v>41</v>
      </c>
      <c r="R431" s="12">
        <f>IF(INDEX(AS:AS,W425+1)="",0,INDEX(AS:AS,W425+1)&amp;"/"&amp;INDEX(AT:AT,W425+1))</f>
        <v>0</v>
      </c>
      <c r="S431" s="16"/>
      <c r="T431" s="16"/>
      <c r="U431" s="16"/>
      <c r="V431" s="17"/>
      <c r="W431" s="10"/>
      <c r="X431" s="6"/>
      <c r="Y431" s="5"/>
      <c r="Z431" s="5"/>
      <c r="AA431" s="30"/>
      <c r="BA431" s="31" t="s">
        <v>165</v>
      </c>
    </row>
    <row r="432" spans="1:53" x14ac:dyDescent="0.15">
      <c r="A432" t="str">
        <f>CONCATENATE(C432,D432,E432,F432,G432,H432,I432,J432,K432,L432,M432,N432,O432,P432)</f>
        <v>|PT|&gt;||シールド数|&gt;||</v>
      </c>
      <c r="B432" t="s">
        <v>165</v>
      </c>
      <c r="C432" t="s">
        <v>24</v>
      </c>
      <c r="D432" t="s">
        <v>13</v>
      </c>
      <c r="E432" t="s">
        <v>24</v>
      </c>
      <c r="F432" t="s">
        <v>4</v>
      </c>
      <c r="G432" t="s">
        <v>24</v>
      </c>
      <c r="H432" t="str">
        <f t="shared" ref="H432" si="438">IF(R431=0,"",R431)</f>
        <v/>
      </c>
      <c r="I432" t="s">
        <v>24</v>
      </c>
      <c r="J432" t="s">
        <v>14</v>
      </c>
      <c r="K432" t="s">
        <v>24</v>
      </c>
      <c r="L432" t="s">
        <v>4</v>
      </c>
      <c r="M432" t="s">
        <v>24</v>
      </c>
      <c r="N432" t="str">
        <f t="shared" ref="N432" si="439">IF(R432=0,"",R432)</f>
        <v/>
      </c>
      <c r="O432" t="s">
        <v>24</v>
      </c>
      <c r="Q432" s="7" t="s">
        <v>43</v>
      </c>
      <c r="R432" s="12">
        <f>INDEX(AR:AR,W425+1)</f>
        <v>0</v>
      </c>
      <c r="S432" s="19"/>
      <c r="T432" s="19"/>
      <c r="U432" s="19"/>
      <c r="V432" s="20"/>
      <c r="W432" s="11"/>
      <c r="X432" s="37"/>
      <c r="Y432" s="35"/>
      <c r="Z432" s="35"/>
      <c r="AA432" s="42"/>
      <c r="BA432" s="31" t="s">
        <v>165</v>
      </c>
    </row>
    <row r="433" spans="1:53" x14ac:dyDescent="0.15">
      <c r="A433" t="str">
        <f>CONCATENATE(C433,D433,E433,F433,G433,H433,I433,J433,K433,L433,M433,N433,O433,P433)</f>
        <v>&amp;br;&amp;br;</v>
      </c>
      <c r="B433" t="s">
        <v>165</v>
      </c>
      <c r="C433" t="s">
        <v>158</v>
      </c>
      <c r="R433"/>
      <c r="S433"/>
      <c r="T433"/>
      <c r="U433"/>
      <c r="V433"/>
      <c r="AC433" s="5"/>
      <c r="AD433" s="5"/>
      <c r="BA433" s="31" t="s">
        <v>165</v>
      </c>
    </row>
    <row r="434" spans="1:53" x14ac:dyDescent="0.15">
      <c r="A434" t="str">
        <f t="shared" ref="A434:A435" si="440">CONCATENATE(C434,D434,E434,F434,G434,H434,I434,J434,K434,L434,M434,N434,O434,P434)</f>
        <v>*情報</v>
      </c>
      <c r="B434" t="s">
        <v>165</v>
      </c>
      <c r="C434" t="s">
        <v>865</v>
      </c>
      <c r="R434"/>
      <c r="S434"/>
      <c r="T434"/>
      <c r="U434"/>
      <c r="V434"/>
      <c r="AC434" s="5"/>
      <c r="AD434" s="5"/>
      <c r="BA434" s="31" t="s">
        <v>165</v>
      </c>
    </row>
    <row r="435" spans="1:53" x14ac:dyDescent="0.15">
      <c r="A435" t="str">
        <f t="shared" si="440"/>
        <v>&amp;br;&amp;br;</v>
      </c>
      <c r="B435" t="s">
        <v>165</v>
      </c>
      <c r="C435" t="s">
        <v>158</v>
      </c>
      <c r="R435"/>
      <c r="S435"/>
      <c r="T435"/>
      <c r="U435"/>
      <c r="V435"/>
      <c r="AC435" s="5"/>
      <c r="AD435" s="5"/>
      <c r="BA435" s="31" t="s">
        <v>165</v>
      </c>
    </row>
    <row r="436" spans="1:53" x14ac:dyDescent="0.15">
      <c r="A436" t="str">
        <f>CONCATENATE(C436,D436,E436,F436,G436,H436,I436,J436,K436,L436,M436,N436,O436,P436)</f>
        <v>#back(text=戻る,left)</v>
      </c>
      <c r="B436" t="s">
        <v>165</v>
      </c>
      <c r="C436" t="s">
        <v>159</v>
      </c>
      <c r="R436"/>
      <c r="S436"/>
      <c r="T436"/>
      <c r="U436"/>
      <c r="V436"/>
      <c r="AC436" s="16"/>
      <c r="AD436" s="16"/>
      <c r="BA436" s="31" t="s">
        <v>165</v>
      </c>
    </row>
    <row r="437" spans="1:53" x14ac:dyDescent="0.15">
      <c r="A437" t="str">
        <f>CONCATENATE(C437,D437,E437,F437,G437,H437,I437,J437,K437,L437,M437,N437,O437,P437)</f>
        <v>&amp;br;</v>
      </c>
      <c r="B437" t="s">
        <v>165</v>
      </c>
      <c r="C437" t="s">
        <v>1</v>
      </c>
      <c r="R437"/>
      <c r="S437"/>
      <c r="T437"/>
      <c r="U437"/>
      <c r="V437"/>
      <c r="AC437" s="5"/>
      <c r="AD437" s="5"/>
      <c r="BA437" s="31" t="s">
        <v>165</v>
      </c>
    </row>
    <row r="438" spans="1:53" x14ac:dyDescent="0.15">
      <c r="A438" t="str">
        <f>CONCATENATE(C438,D438,E438,F438,G438,H438,I438,J438,K438,L438,M438,N438,O438,P438)</f>
        <v>#comment(above,nsize=[15],size=[30],num=[10])</v>
      </c>
      <c r="B438" t="s">
        <v>165</v>
      </c>
      <c r="C438" t="s">
        <v>160</v>
      </c>
      <c r="R438"/>
      <c r="S438"/>
      <c r="T438"/>
      <c r="U438"/>
      <c r="V438"/>
      <c r="AC438" s="5"/>
      <c r="AD438" s="5"/>
      <c r="BA438" s="31" t="s">
        <v>165</v>
      </c>
    </row>
    <row r="439" spans="1:53" x14ac:dyDescent="0.15">
      <c r="A439" t="str">
        <f>CONCATENATE(C439,D439,E439,F439,G439,H439,I439,J439,K439,L439,M439,N439,O439,P439)</f>
        <v>&amp;br;&amp;br;</v>
      </c>
      <c r="B439" t="s">
        <v>165</v>
      </c>
      <c r="C439" t="s">
        <v>158</v>
      </c>
      <c r="R439"/>
      <c r="S439"/>
      <c r="T439"/>
      <c r="U439"/>
      <c r="V439"/>
      <c r="AC439" s="5"/>
      <c r="AD439" s="5"/>
      <c r="BA439" s="31" t="s">
        <v>165</v>
      </c>
    </row>
    <row r="440" spans="1:53" x14ac:dyDescent="0.15">
      <c r="A440" t="str">
        <f>CONCATENATE(C440,D440,E440,F440,G440,H440,I440,J440,K440,L440,M440,N440,O440,P440)</f>
        <v/>
      </c>
      <c r="B440" t="s">
        <v>165</v>
      </c>
      <c r="Q440" s="3"/>
      <c r="R440" s="14"/>
      <c r="S440" s="14"/>
      <c r="T440" s="14"/>
      <c r="U440" s="14"/>
      <c r="V440" s="15"/>
      <c r="W440" s="36">
        <v>30</v>
      </c>
      <c r="X440" s="3"/>
      <c r="Y440" s="34"/>
      <c r="Z440" s="34"/>
      <c r="AA440" s="41"/>
      <c r="AC440" s="5"/>
      <c r="AD440" s="5"/>
      <c r="BA440" s="31" t="s">
        <v>165</v>
      </c>
    </row>
    <row r="441" spans="1:53" x14ac:dyDescent="0.15">
      <c r="A441" t="str">
        <f>CONCATENATE(C441,D441,E441,F441,G441,H441,I441,J441,K441,L441,M441,N441,O441,P441)</f>
        <v>*0/0</v>
      </c>
      <c r="B441" t="s">
        <v>165</v>
      </c>
      <c r="C441" t="str">
        <f t="shared" ref="C441" si="441">"*"&amp;R441&amp;"/"&amp;T441</f>
        <v>*0/0</v>
      </c>
      <c r="Q441" s="6" t="s">
        <v>34</v>
      </c>
      <c r="R441" s="12">
        <f>INDEX(AI:AI,W440+1)</f>
        <v>0</v>
      </c>
      <c r="S441" s="16" t="s">
        <v>35</v>
      </c>
      <c r="T441" s="12">
        <f>INDEX(AJ:AJ,W440+1)</f>
        <v>0</v>
      </c>
      <c r="U441" s="16"/>
      <c r="V441" s="17"/>
      <c r="W441" s="9"/>
      <c r="X441" s="6"/>
      <c r="Y441" s="5"/>
      <c r="Z441" s="5"/>
      <c r="AA441" s="30"/>
      <c r="BA441" s="31" t="s">
        <v>165</v>
      </c>
    </row>
    <row r="442" spans="1:53" x14ac:dyDescent="0.15">
      <c r="A442" t="str">
        <f>CONCATENATE(C442,D442,E442,F442,G442,H442,I442,J442,K442,L442,M442,N442,O442,P442)</f>
        <v>|LEFT:80|LEFT:100|LEFT:100|LEFT:100|LEFT:100|LEFT:100|c</v>
      </c>
      <c r="B442" t="s">
        <v>165</v>
      </c>
      <c r="C442" t="s">
        <v>24</v>
      </c>
      <c r="D442" s="2" t="str">
        <f t="shared" ref="D442" si="442">$Q$1</f>
        <v>LEFT:80</v>
      </c>
      <c r="E442" s="2" t="s">
        <v>24</v>
      </c>
      <c r="F442" s="2" t="str">
        <f t="shared" ref="F442" si="443">$R$1</f>
        <v>LEFT:100</v>
      </c>
      <c r="G442" s="2" t="s">
        <v>24</v>
      </c>
      <c r="H442" s="2" t="str">
        <f t="shared" ref="H442" si="444">$R$1</f>
        <v>LEFT:100</v>
      </c>
      <c r="I442" s="2" t="s">
        <v>24</v>
      </c>
      <c r="J442" s="2" t="str">
        <f t="shared" ref="J442" si="445">$R$1</f>
        <v>LEFT:100</v>
      </c>
      <c r="K442" s="2" t="s">
        <v>24</v>
      </c>
      <c r="L442" s="2" t="str">
        <f t="shared" ref="L442" si="446">$R$1</f>
        <v>LEFT:100</v>
      </c>
      <c r="M442" s="2" t="s">
        <v>24</v>
      </c>
      <c r="N442" s="2" t="str">
        <f t="shared" ref="N442" si="447">$R$1</f>
        <v>LEFT:100</v>
      </c>
      <c r="O442" t="s">
        <v>24</v>
      </c>
      <c r="P442" t="s">
        <v>138</v>
      </c>
      <c r="Q442" s="4" t="s">
        <v>44</v>
      </c>
      <c r="R442" s="12">
        <f>INDEX(AF:AF,W440+1)</f>
        <v>0</v>
      </c>
      <c r="S442" s="18" t="s">
        <v>46</v>
      </c>
      <c r="T442" s="12">
        <f>INDEX(AG:AG,W440+1)</f>
        <v>0</v>
      </c>
      <c r="U442" s="18" t="s">
        <v>36</v>
      </c>
      <c r="V442" s="12">
        <f>INDEX(AH:AH,W440+1)</f>
        <v>0</v>
      </c>
      <c r="W442" s="10"/>
      <c r="X442" s="12">
        <f>INDEX(AO:AO,W440+1)</f>
        <v>0</v>
      </c>
      <c r="Y442" s="5"/>
      <c r="Z442" s="5"/>
      <c r="AA442" s="30"/>
      <c r="BA442" s="31" t="s">
        <v>165</v>
      </c>
    </row>
    <row r="443" spans="1:53" x14ac:dyDescent="0.15">
      <c r="A443" t="str">
        <f>CONCATENATE(C443,D443,E443,F443,G443,H443,I443,J443,K443,L443,M443,N443,O443,P443)</f>
        <v>|色||レアリティ||マナコスト||</v>
      </c>
      <c r="B443" t="s">
        <v>165</v>
      </c>
      <c r="C443" t="s">
        <v>24</v>
      </c>
      <c r="D443" s="1" t="s">
        <v>5</v>
      </c>
      <c r="E443" t="s">
        <v>24</v>
      </c>
      <c r="F443" t="str">
        <f t="shared" ref="F443:F444" si="448">IF(R442=0,"",R442)</f>
        <v/>
      </c>
      <c r="G443" t="s">
        <v>24</v>
      </c>
      <c r="H443" s="1" t="s">
        <v>6</v>
      </c>
      <c r="I443" t="s">
        <v>24</v>
      </c>
      <c r="J443" t="str">
        <f t="shared" ref="J443:J444" si="449">IF(T442=0,"",T442)</f>
        <v/>
      </c>
      <c r="K443" t="s">
        <v>24</v>
      </c>
      <c r="L443" s="1" t="s">
        <v>8</v>
      </c>
      <c r="M443" t="s">
        <v>24</v>
      </c>
      <c r="N443" t="str">
        <f t="shared" ref="N443:N444" si="450">IF(V442=0,"",V442)</f>
        <v/>
      </c>
      <c r="O443" t="s">
        <v>24</v>
      </c>
      <c r="Q443" s="6" t="s">
        <v>37</v>
      </c>
      <c r="R443" s="12">
        <f>INDEX(AK:AK,W440+1)</f>
        <v>0</v>
      </c>
      <c r="S443" s="18" t="s">
        <v>38</v>
      </c>
      <c r="T443" s="12">
        <f>INDEX(AL:AL,W440+1)</f>
        <v>0</v>
      </c>
      <c r="U443" s="12">
        <f>INDEX(AM:AM,W440+1)</f>
        <v>0</v>
      </c>
      <c r="V443" s="12">
        <f>INDEX(AN:AN,W440+1)</f>
        <v>0</v>
      </c>
      <c r="W443" s="10"/>
      <c r="X443" s="12" t="str">
        <f>INDEX(AU:AU,W440+1)</f>
        <v/>
      </c>
      <c r="Y443" s="12" t="str">
        <f>INDEX(AV:AV,W440+1)</f>
        <v/>
      </c>
      <c r="Z443" s="12" t="str">
        <f>INDEX(AW:AW,W440+1)</f>
        <v/>
      </c>
      <c r="AA443" s="12">
        <f>INDEX(AX:AX,W440+1)</f>
        <v>0</v>
      </c>
      <c r="BA443" s="31" t="s">
        <v>165</v>
      </c>
    </row>
    <row r="444" spans="1:53" x14ac:dyDescent="0.15">
      <c r="A444" t="str">
        <f>CONCATENATE(C444,D444,E444,F444,G444,H444,I444,J444,K444,L444,M444,N444,O444,P444)</f>
        <v>|種別||サブタイプ||||</v>
      </c>
      <c r="B444" t="s">
        <v>165</v>
      </c>
      <c r="C444" t="s">
        <v>24</v>
      </c>
      <c r="D444" s="1" t="s">
        <v>9</v>
      </c>
      <c r="E444" t="s">
        <v>24</v>
      </c>
      <c r="F444" t="str">
        <f t="shared" si="448"/>
        <v/>
      </c>
      <c r="G444" t="s">
        <v>24</v>
      </c>
      <c r="H444" s="1" t="s">
        <v>11</v>
      </c>
      <c r="I444" t="s">
        <v>24</v>
      </c>
      <c r="J444" t="str">
        <f t="shared" si="449"/>
        <v/>
      </c>
      <c r="K444" t="s">
        <v>24</v>
      </c>
      <c r="L444" t="str">
        <f t="shared" ref="L444" si="451">IF(U443=0,"",U443)</f>
        <v/>
      </c>
      <c r="M444" t="s">
        <v>24</v>
      </c>
      <c r="N444" t="str">
        <f t="shared" si="450"/>
        <v/>
      </c>
      <c r="O444" t="s">
        <v>24</v>
      </c>
      <c r="Q444" s="6" t="s">
        <v>39</v>
      </c>
      <c r="R444" s="12" t="str">
        <f>INDEX(AY:AY,W440+1)</f>
        <v/>
      </c>
      <c r="S444" s="16"/>
      <c r="T444" s="16"/>
      <c r="U444" s="16"/>
      <c r="V444" s="17"/>
      <c r="W444" s="10"/>
      <c r="X444" s="36"/>
      <c r="Y444" s="36"/>
      <c r="Z444" s="36"/>
      <c r="AA444" s="25"/>
      <c r="BA444" s="31" t="s">
        <v>165</v>
      </c>
    </row>
    <row r="445" spans="1:53" x14ac:dyDescent="0.15">
      <c r="A445" t="str">
        <f>CONCATENATE(C445,D445,E445,F445,G445,H445,I445,J445,K445,L445,M445,N445,O445,P445)</f>
        <v>|テキスト|&gt;|&gt;|&gt;|&gt;||</v>
      </c>
      <c r="B445" t="s">
        <v>165</v>
      </c>
      <c r="C445" t="s">
        <v>24</v>
      </c>
      <c r="D445" s="1" t="s">
        <v>12</v>
      </c>
      <c r="E445" t="s">
        <v>24</v>
      </c>
      <c r="F445" s="1" t="s">
        <v>4</v>
      </c>
      <c r="G445" t="s">
        <v>24</v>
      </c>
      <c r="H445" s="1" t="s">
        <v>4</v>
      </c>
      <c r="I445" t="s">
        <v>24</v>
      </c>
      <c r="J445" s="1" t="s">
        <v>4</v>
      </c>
      <c r="K445" t="s">
        <v>24</v>
      </c>
      <c r="L445" s="1" t="s">
        <v>4</v>
      </c>
      <c r="M445" t="s">
        <v>24</v>
      </c>
      <c r="N445" t="str">
        <f t="shared" ref="N445" si="452">IF(R444=0,"",R444)</f>
        <v/>
      </c>
      <c r="O445" t="s">
        <v>24</v>
      </c>
      <c r="Q445" s="4" t="s">
        <v>40</v>
      </c>
      <c r="R445" s="12" t="str">
        <f>INDEX(AZ:AZ,W440+1)</f>
        <v/>
      </c>
      <c r="S445" s="16" t="s">
        <v>51</v>
      </c>
      <c r="T445" s="12" t="str">
        <f>IF(X445="","",X445&amp;IF(Y445="",""," "&amp;Y445)&amp;IF(Z445="",""," "&amp;Z445)&amp;IF(AA445="",""," "&amp;AA445))</f>
        <v/>
      </c>
      <c r="U445" s="16"/>
      <c r="V445" s="17"/>
      <c r="W445" s="10" t="s">
        <v>342</v>
      </c>
      <c r="X445" s="6" t="str">
        <f>IF(ISERROR(IF(LEN(X444)&gt;1,X444,VLOOKUP(X443,$AC:$AD,2,FALSE))),"",IF(LEN(X444)&gt;1,X444,VLOOKUP(X443,$AC:$AD,2,FALSE)))</f>
        <v/>
      </c>
      <c r="Y445" s="6" t="str">
        <f>IF(ISERROR(IF(LEN(Y444)&gt;1,Y444,VLOOKUP(Y443,$AC:$AD,2,FALSE))),"",IF(LEN(Y444)&gt;1,Y444,VLOOKUP(Y443,$AC:$AD,2,FALSE)))</f>
        <v/>
      </c>
      <c r="Z445" s="6" t="str">
        <f>IF(ISERROR(IF(LEN(Z444)&gt;1,Z444,VLOOKUP(Z443,$AC:$AD,2,FALSE))),"",IF(LEN(Z444)&gt;1,Z444,VLOOKUP(Z443,$AC:$AD,2,FALSE)))</f>
        <v/>
      </c>
      <c r="AA445" s="6" t="str">
        <f>IF(ISERROR(IF(LEN(AA444)&gt;1,AA444,VLOOKUP(AA443,$AC:$AD,2,FALSE))),"",IF(LEN(AA444)&gt;1,AA444,VLOOKUP(AA443,$AC:$AD,2,FALSE)))</f>
        <v xml:space="preserve"> </v>
      </c>
      <c r="BA445" s="31" t="s">
        <v>165</v>
      </c>
    </row>
    <row r="446" spans="1:53" x14ac:dyDescent="0.15">
      <c r="A446" t="str">
        <f>CONCATENATE(C446,D446,E446,F446,G446,H446,I446,J446,K446,L446,M446,N446,O446,P446)</f>
        <v>|英テキスト|&gt;|&gt;|&gt;|&gt;||</v>
      </c>
      <c r="B446" t="s">
        <v>165</v>
      </c>
      <c r="C446" t="s">
        <v>24</v>
      </c>
      <c r="D446" s="1" t="s">
        <v>26</v>
      </c>
      <c r="E446" t="s">
        <v>24</v>
      </c>
      <c r="F446" s="1" t="s">
        <v>4</v>
      </c>
      <c r="G446" t="s">
        <v>24</v>
      </c>
      <c r="H446" s="1" t="s">
        <v>4</v>
      </c>
      <c r="I446" t="s">
        <v>24</v>
      </c>
      <c r="J446" s="1" t="s">
        <v>4</v>
      </c>
      <c r="K446" t="s">
        <v>24</v>
      </c>
      <c r="L446" s="1" t="s">
        <v>4</v>
      </c>
      <c r="M446" t="s">
        <v>24</v>
      </c>
      <c r="N446" t="str">
        <f t="shared" ref="N446" si="453">IF(T445="","",T445&amp;"&amp;br;")&amp;IF(R445=0,"",R445)</f>
        <v/>
      </c>
      <c r="O446" t="s">
        <v>24</v>
      </c>
      <c r="Q446" s="6" t="s">
        <v>41</v>
      </c>
      <c r="R446" s="12">
        <f>IF(INDEX(AS:AS,W440+1)="",0,INDEX(AS:AS,W440+1)&amp;"/"&amp;INDEX(AT:AT,W440+1))</f>
        <v>0</v>
      </c>
      <c r="S446" s="16"/>
      <c r="T446" s="16"/>
      <c r="U446" s="16"/>
      <c r="V446" s="17"/>
      <c r="W446" s="10"/>
      <c r="X446" s="6"/>
      <c r="Y446" s="5"/>
      <c r="Z446" s="5"/>
      <c r="AA446" s="30"/>
      <c r="AC446" s="5"/>
      <c r="AD446" s="5"/>
      <c r="BA446" s="31" t="s">
        <v>165</v>
      </c>
    </row>
    <row r="447" spans="1:53" x14ac:dyDescent="0.15">
      <c r="A447" t="str">
        <f>CONCATENATE(C447,D447,E447,F447,G447,H447,I447,J447,K447,L447,M447,N447,O447,P447)</f>
        <v>|PT|&gt;||シールド数|&gt;||</v>
      </c>
      <c r="B447" t="s">
        <v>165</v>
      </c>
      <c r="C447" t="s">
        <v>24</v>
      </c>
      <c r="D447" t="s">
        <v>13</v>
      </c>
      <c r="E447" t="s">
        <v>24</v>
      </c>
      <c r="F447" t="s">
        <v>4</v>
      </c>
      <c r="G447" t="s">
        <v>24</v>
      </c>
      <c r="H447" t="str">
        <f t="shared" ref="H447" si="454">IF(R446=0,"",R446)</f>
        <v/>
      </c>
      <c r="I447" t="s">
        <v>24</v>
      </c>
      <c r="J447" t="s">
        <v>14</v>
      </c>
      <c r="K447" t="s">
        <v>24</v>
      </c>
      <c r="L447" t="s">
        <v>4</v>
      </c>
      <c r="M447" t="s">
        <v>24</v>
      </c>
      <c r="N447" t="str">
        <f t="shared" ref="N447" si="455">IF(R447=0,"",R447)</f>
        <v/>
      </c>
      <c r="O447" t="s">
        <v>24</v>
      </c>
      <c r="Q447" s="7" t="s">
        <v>43</v>
      </c>
      <c r="R447" s="12">
        <f>INDEX(AR:AR,W440+1)</f>
        <v>0</v>
      </c>
      <c r="S447" s="19"/>
      <c r="T447" s="19"/>
      <c r="U447" s="19"/>
      <c r="V447" s="20"/>
      <c r="W447" s="11"/>
      <c r="X447" s="37"/>
      <c r="Y447" s="35"/>
      <c r="Z447" s="35"/>
      <c r="AA447" s="42"/>
      <c r="AC447" s="5"/>
      <c r="AD447" s="5"/>
      <c r="BA447" s="31" t="s">
        <v>165</v>
      </c>
    </row>
    <row r="448" spans="1:53" x14ac:dyDescent="0.15">
      <c r="A448" t="str">
        <f>CONCATENATE(C448,D448,E448,F448,G448,H448,I448,J448,K448,L448,M448,N448,O448,P448)</f>
        <v>&amp;br;&amp;br;</v>
      </c>
      <c r="B448" t="s">
        <v>165</v>
      </c>
      <c r="C448" t="s">
        <v>158</v>
      </c>
      <c r="R448"/>
      <c r="S448"/>
      <c r="T448"/>
      <c r="U448"/>
      <c r="V448"/>
      <c r="AC448" s="5"/>
      <c r="AD448" s="5"/>
      <c r="BA448" s="31" t="s">
        <v>165</v>
      </c>
    </row>
    <row r="449" spans="1:53" x14ac:dyDescent="0.15">
      <c r="A449" t="str">
        <f t="shared" ref="A449:A450" si="456">CONCATENATE(C449,D449,E449,F449,G449,H449,I449,J449,K449,L449,M449,N449,O449,P449)</f>
        <v>*情報</v>
      </c>
      <c r="B449" t="s">
        <v>165</v>
      </c>
      <c r="C449" t="s">
        <v>865</v>
      </c>
      <c r="R449"/>
      <c r="S449"/>
      <c r="T449"/>
      <c r="U449"/>
      <c r="V449"/>
      <c r="AC449" s="16"/>
      <c r="AD449" s="16"/>
      <c r="BA449" s="31" t="s">
        <v>165</v>
      </c>
    </row>
    <row r="450" spans="1:53" x14ac:dyDescent="0.15">
      <c r="A450" t="str">
        <f t="shared" si="456"/>
        <v>&amp;br;&amp;br;</v>
      </c>
      <c r="B450" t="s">
        <v>165</v>
      </c>
      <c r="C450" t="s">
        <v>158</v>
      </c>
      <c r="R450"/>
      <c r="S450"/>
      <c r="T450"/>
      <c r="U450"/>
      <c r="V450"/>
      <c r="AC450" s="5"/>
      <c r="AD450" s="5"/>
      <c r="BA450" s="31" t="s">
        <v>165</v>
      </c>
    </row>
    <row r="451" spans="1:53" x14ac:dyDescent="0.15">
      <c r="A451" t="str">
        <f>CONCATENATE(C451,D451,E451,F451,G451,H451,I451,J451,K451,L451,M451,N451,O451,P451)</f>
        <v>#back(text=戻る,left)</v>
      </c>
      <c r="B451" t="s">
        <v>165</v>
      </c>
      <c r="C451" t="s">
        <v>159</v>
      </c>
      <c r="R451"/>
      <c r="S451"/>
      <c r="T451"/>
      <c r="U451"/>
      <c r="V451"/>
      <c r="AC451" s="5"/>
      <c r="AD451" s="5"/>
      <c r="BA451" s="31" t="s">
        <v>165</v>
      </c>
    </row>
    <row r="452" spans="1:53" x14ac:dyDescent="0.15">
      <c r="A452" t="str">
        <f>CONCATENATE(C452,D452,E452,F452,G452,H452,I452,J452,K452,L452,M452,N452,O452,P452)</f>
        <v>&amp;br;</v>
      </c>
      <c r="B452" t="s">
        <v>165</v>
      </c>
      <c r="C452" t="s">
        <v>1</v>
      </c>
      <c r="R452"/>
      <c r="S452"/>
      <c r="T452"/>
      <c r="U452"/>
      <c r="V452"/>
      <c r="AC452" s="5"/>
      <c r="AD452" s="5"/>
      <c r="BA452" s="31" t="s">
        <v>165</v>
      </c>
    </row>
    <row r="453" spans="1:53" x14ac:dyDescent="0.15">
      <c r="A453" t="str">
        <f>CONCATENATE(C453,D453,E453,F453,G453,H453,I453,J453,K453,L453,M453,N453,O453,P453)</f>
        <v>#comment(above,nsize=[15],size=[30],num=[10])</v>
      </c>
      <c r="B453" t="s">
        <v>165</v>
      </c>
      <c r="C453" t="s">
        <v>160</v>
      </c>
      <c r="R453"/>
      <c r="S453"/>
      <c r="T453"/>
      <c r="U453"/>
      <c r="V453"/>
      <c r="AC453" s="5"/>
      <c r="AD453" s="5"/>
      <c r="BA453" s="31" t="s">
        <v>165</v>
      </c>
    </row>
    <row r="454" spans="1:53" x14ac:dyDescent="0.15">
      <c r="A454" t="str">
        <f>CONCATENATE(C454,D454,E454,F454,G454,H454,I454,J454,K454,L454,M454,N454,O454,P454)</f>
        <v>&amp;br;&amp;br;</v>
      </c>
      <c r="B454" t="s">
        <v>165</v>
      </c>
      <c r="C454" t="s">
        <v>158</v>
      </c>
      <c r="R454"/>
      <c r="S454"/>
      <c r="T454"/>
      <c r="U454"/>
      <c r="V454"/>
      <c r="BA454" s="31" t="s">
        <v>165</v>
      </c>
    </row>
    <row r="455" spans="1:53" x14ac:dyDescent="0.15">
      <c r="A455" t="str">
        <f>CONCATENATE(C455,D455,E455,F455,G455,H455,I455,J455,K455,L455,M455,N455,O455,P455)</f>
        <v/>
      </c>
      <c r="B455" t="s">
        <v>165</v>
      </c>
      <c r="Q455" s="3"/>
      <c r="R455" s="14"/>
      <c r="S455" s="14"/>
      <c r="T455" s="14"/>
      <c r="U455" s="14"/>
      <c r="V455" s="15"/>
      <c r="W455" s="36">
        <v>31</v>
      </c>
      <c r="X455" s="3"/>
      <c r="Y455" s="34"/>
      <c r="Z455" s="34"/>
      <c r="AA455" s="41"/>
      <c r="BA455" s="31" t="s">
        <v>165</v>
      </c>
    </row>
    <row r="456" spans="1:53" x14ac:dyDescent="0.15">
      <c r="A456" t="str">
        <f>CONCATENATE(C456,D456,E456,F456,G456,H456,I456,J456,K456,L456,M456,N456,O456,P456)</f>
        <v>*0/0</v>
      </c>
      <c r="B456" t="s">
        <v>165</v>
      </c>
      <c r="C456" t="str">
        <f t="shared" ref="C456" si="457">"*"&amp;R456&amp;"/"&amp;T456</f>
        <v>*0/0</v>
      </c>
      <c r="Q456" s="6" t="s">
        <v>34</v>
      </c>
      <c r="R456" s="12">
        <f>INDEX(AI:AI,W455+1)</f>
        <v>0</v>
      </c>
      <c r="S456" s="16" t="s">
        <v>35</v>
      </c>
      <c r="T456" s="12">
        <f>INDEX(AJ:AJ,W455+1)</f>
        <v>0</v>
      </c>
      <c r="U456" s="16"/>
      <c r="V456" s="17"/>
      <c r="W456" s="9"/>
      <c r="X456" s="6"/>
      <c r="Y456" s="5"/>
      <c r="Z456" s="5"/>
      <c r="AA456" s="30"/>
      <c r="BA456" s="31" t="s">
        <v>165</v>
      </c>
    </row>
    <row r="457" spans="1:53" x14ac:dyDescent="0.15">
      <c r="A457" t="str">
        <f>CONCATENATE(C457,D457,E457,F457,G457,H457,I457,J457,K457,L457,M457,N457,O457,P457)</f>
        <v>|LEFT:80|LEFT:100|LEFT:100|LEFT:100|LEFT:100|LEFT:100|c</v>
      </c>
      <c r="B457" t="s">
        <v>165</v>
      </c>
      <c r="C457" t="s">
        <v>24</v>
      </c>
      <c r="D457" s="2" t="str">
        <f t="shared" ref="D457" si="458">$Q$1</f>
        <v>LEFT:80</v>
      </c>
      <c r="E457" s="2" t="s">
        <v>24</v>
      </c>
      <c r="F457" s="2" t="str">
        <f t="shared" ref="F457" si="459">$R$1</f>
        <v>LEFT:100</v>
      </c>
      <c r="G457" s="2" t="s">
        <v>24</v>
      </c>
      <c r="H457" s="2" t="str">
        <f t="shared" ref="H457" si="460">$R$1</f>
        <v>LEFT:100</v>
      </c>
      <c r="I457" s="2" t="s">
        <v>24</v>
      </c>
      <c r="J457" s="2" t="str">
        <f t="shared" ref="J457" si="461">$R$1</f>
        <v>LEFT:100</v>
      </c>
      <c r="K457" s="2" t="s">
        <v>24</v>
      </c>
      <c r="L457" s="2" t="str">
        <f t="shared" ref="L457" si="462">$R$1</f>
        <v>LEFT:100</v>
      </c>
      <c r="M457" s="2" t="s">
        <v>24</v>
      </c>
      <c r="N457" s="2" t="str">
        <f t="shared" ref="N457" si="463">$R$1</f>
        <v>LEFT:100</v>
      </c>
      <c r="O457" t="s">
        <v>24</v>
      </c>
      <c r="P457" t="s">
        <v>138</v>
      </c>
      <c r="Q457" s="4" t="s">
        <v>44</v>
      </c>
      <c r="R457" s="12">
        <f>INDEX(AF:AF,W455+1)</f>
        <v>0</v>
      </c>
      <c r="S457" s="18" t="s">
        <v>46</v>
      </c>
      <c r="T457" s="12">
        <f>INDEX(AG:AG,W455+1)</f>
        <v>0</v>
      </c>
      <c r="U457" s="18" t="s">
        <v>36</v>
      </c>
      <c r="V457" s="12">
        <f>INDEX(AH:AH,W455+1)</f>
        <v>0</v>
      </c>
      <c r="W457" s="10"/>
      <c r="X457" s="12">
        <f>INDEX(AO:AO,W455+1)</f>
        <v>0</v>
      </c>
      <c r="Y457" s="5"/>
      <c r="Z457" s="5"/>
      <c r="AA457" s="30"/>
      <c r="BA457" s="31" t="s">
        <v>165</v>
      </c>
    </row>
    <row r="458" spans="1:53" x14ac:dyDescent="0.15">
      <c r="A458" t="str">
        <f>CONCATENATE(C458,D458,E458,F458,G458,H458,I458,J458,K458,L458,M458,N458,O458,P458)</f>
        <v>|色||レアリティ||マナコスト||</v>
      </c>
      <c r="B458" t="s">
        <v>165</v>
      </c>
      <c r="C458" t="s">
        <v>24</v>
      </c>
      <c r="D458" s="1" t="s">
        <v>5</v>
      </c>
      <c r="E458" t="s">
        <v>24</v>
      </c>
      <c r="F458" t="str">
        <f t="shared" ref="F458:F459" si="464">IF(R457=0,"",R457)</f>
        <v/>
      </c>
      <c r="G458" t="s">
        <v>24</v>
      </c>
      <c r="H458" s="1" t="s">
        <v>6</v>
      </c>
      <c r="I458" t="s">
        <v>24</v>
      </c>
      <c r="J458" t="str">
        <f t="shared" ref="J458:J459" si="465">IF(T457=0,"",T457)</f>
        <v/>
      </c>
      <c r="K458" t="s">
        <v>24</v>
      </c>
      <c r="L458" s="1" t="s">
        <v>8</v>
      </c>
      <c r="M458" t="s">
        <v>24</v>
      </c>
      <c r="N458" t="str">
        <f t="shared" ref="N458:N459" si="466">IF(V457=0,"",V457)</f>
        <v/>
      </c>
      <c r="O458" t="s">
        <v>24</v>
      </c>
      <c r="Q458" s="6" t="s">
        <v>37</v>
      </c>
      <c r="R458" s="12">
        <f>INDEX(AK:AK,W455+1)</f>
        <v>0</v>
      </c>
      <c r="S458" s="18" t="s">
        <v>38</v>
      </c>
      <c r="T458" s="12">
        <f>INDEX(AL:AL,W455+1)</f>
        <v>0</v>
      </c>
      <c r="U458" s="12">
        <f>INDEX(AM:AM,W455+1)</f>
        <v>0</v>
      </c>
      <c r="V458" s="12">
        <f>INDEX(AN:AN,W455+1)</f>
        <v>0</v>
      </c>
      <c r="W458" s="10"/>
      <c r="X458" s="12" t="str">
        <f>INDEX(AU:AU,W455+1)</f>
        <v/>
      </c>
      <c r="Y458" s="12" t="str">
        <f>INDEX(AV:AV,W455+1)</f>
        <v/>
      </c>
      <c r="Z458" s="12" t="str">
        <f>INDEX(AW:AW,W455+1)</f>
        <v/>
      </c>
      <c r="AA458" s="12">
        <f>INDEX(AX:AX,W455+1)</f>
        <v>0</v>
      </c>
      <c r="BA458" s="31" t="s">
        <v>165</v>
      </c>
    </row>
    <row r="459" spans="1:53" x14ac:dyDescent="0.15">
      <c r="A459" t="str">
        <f>CONCATENATE(C459,D459,E459,F459,G459,H459,I459,J459,K459,L459,M459,N459,O459,P459)</f>
        <v>|種別||サブタイプ||||</v>
      </c>
      <c r="B459" t="s">
        <v>165</v>
      </c>
      <c r="C459" t="s">
        <v>24</v>
      </c>
      <c r="D459" s="1" t="s">
        <v>9</v>
      </c>
      <c r="E459" t="s">
        <v>24</v>
      </c>
      <c r="F459" t="str">
        <f t="shared" si="464"/>
        <v/>
      </c>
      <c r="G459" t="s">
        <v>24</v>
      </c>
      <c r="H459" s="1" t="s">
        <v>11</v>
      </c>
      <c r="I459" t="s">
        <v>24</v>
      </c>
      <c r="J459" t="str">
        <f t="shared" si="465"/>
        <v/>
      </c>
      <c r="K459" t="s">
        <v>24</v>
      </c>
      <c r="L459" t="str">
        <f t="shared" ref="L459" si="467">IF(U458=0,"",U458)</f>
        <v/>
      </c>
      <c r="M459" t="s">
        <v>24</v>
      </c>
      <c r="N459" t="str">
        <f t="shared" si="466"/>
        <v/>
      </c>
      <c r="O459" t="s">
        <v>24</v>
      </c>
      <c r="Q459" s="6" t="s">
        <v>39</v>
      </c>
      <c r="R459" s="12" t="str">
        <f>INDEX(AY:AY,W455+1)</f>
        <v/>
      </c>
      <c r="S459" s="16"/>
      <c r="T459" s="16"/>
      <c r="U459" s="16"/>
      <c r="V459" s="17"/>
      <c r="W459" s="10"/>
      <c r="X459" s="36"/>
      <c r="Y459" s="36"/>
      <c r="Z459" s="36"/>
      <c r="AA459" s="25"/>
      <c r="AC459" s="5"/>
      <c r="AD459" s="5"/>
      <c r="BA459" s="31" t="s">
        <v>165</v>
      </c>
    </row>
    <row r="460" spans="1:53" x14ac:dyDescent="0.15">
      <c r="A460" t="str">
        <f>CONCATENATE(C460,D460,E460,F460,G460,H460,I460,J460,K460,L460,M460,N460,O460,P460)</f>
        <v>|テキスト|&gt;|&gt;|&gt;|&gt;||</v>
      </c>
      <c r="B460" t="s">
        <v>165</v>
      </c>
      <c r="C460" t="s">
        <v>24</v>
      </c>
      <c r="D460" s="1" t="s">
        <v>12</v>
      </c>
      <c r="E460" t="s">
        <v>24</v>
      </c>
      <c r="F460" s="1" t="s">
        <v>4</v>
      </c>
      <c r="G460" t="s">
        <v>24</v>
      </c>
      <c r="H460" s="1" t="s">
        <v>4</v>
      </c>
      <c r="I460" t="s">
        <v>24</v>
      </c>
      <c r="J460" s="1" t="s">
        <v>4</v>
      </c>
      <c r="K460" t="s">
        <v>24</v>
      </c>
      <c r="L460" s="1" t="s">
        <v>4</v>
      </c>
      <c r="M460" t="s">
        <v>24</v>
      </c>
      <c r="N460" t="str">
        <f t="shared" ref="N460" si="468">IF(R459=0,"",R459)</f>
        <v/>
      </c>
      <c r="O460" t="s">
        <v>24</v>
      </c>
      <c r="Q460" s="4" t="s">
        <v>40</v>
      </c>
      <c r="R460" s="12" t="str">
        <f>INDEX(AZ:AZ,W455+1)</f>
        <v/>
      </c>
      <c r="S460" s="16" t="s">
        <v>51</v>
      </c>
      <c r="T460" s="12" t="str">
        <f>IF(X460="","",X460&amp;IF(Y460="",""," "&amp;Y460)&amp;IF(Z460="",""," "&amp;Z460)&amp;IF(AA460="",""," "&amp;AA460))</f>
        <v/>
      </c>
      <c r="U460" s="16"/>
      <c r="V460" s="17"/>
      <c r="W460" s="10" t="s">
        <v>342</v>
      </c>
      <c r="X460" s="6" t="str">
        <f>IF(ISERROR(IF(LEN(X459)&gt;1,X459,VLOOKUP(X458,$AC:$AD,2,FALSE))),"",IF(LEN(X459)&gt;1,X459,VLOOKUP(X458,$AC:$AD,2,FALSE)))</f>
        <v/>
      </c>
      <c r="Y460" s="6" t="str">
        <f>IF(ISERROR(IF(LEN(Y459)&gt;1,Y459,VLOOKUP(Y458,$AC:$AD,2,FALSE))),"",IF(LEN(Y459)&gt;1,Y459,VLOOKUP(Y458,$AC:$AD,2,FALSE)))</f>
        <v/>
      </c>
      <c r="Z460" s="6" t="str">
        <f>IF(ISERROR(IF(LEN(Z459)&gt;1,Z459,VLOOKUP(Z458,$AC:$AD,2,FALSE))),"",IF(LEN(Z459)&gt;1,Z459,VLOOKUP(Z458,$AC:$AD,2,FALSE)))</f>
        <v/>
      </c>
      <c r="AA460" s="6" t="str">
        <f>IF(ISERROR(IF(LEN(AA459)&gt;1,AA459,VLOOKUP(AA458,$AC:$AD,2,FALSE))),"",IF(LEN(AA459)&gt;1,AA459,VLOOKUP(AA458,$AC:$AD,2,FALSE)))</f>
        <v xml:space="preserve"> </v>
      </c>
      <c r="AC460" s="5"/>
      <c r="AD460" s="5"/>
      <c r="BA460" s="31" t="s">
        <v>165</v>
      </c>
    </row>
    <row r="461" spans="1:53" x14ac:dyDescent="0.15">
      <c r="A461" t="str">
        <f>CONCATENATE(C461,D461,E461,F461,G461,H461,I461,J461,K461,L461,M461,N461,O461,P461)</f>
        <v>|英テキスト|&gt;|&gt;|&gt;|&gt;||</v>
      </c>
      <c r="B461" t="s">
        <v>165</v>
      </c>
      <c r="C461" t="s">
        <v>24</v>
      </c>
      <c r="D461" s="1" t="s">
        <v>26</v>
      </c>
      <c r="E461" t="s">
        <v>24</v>
      </c>
      <c r="F461" s="1" t="s">
        <v>4</v>
      </c>
      <c r="G461" t="s">
        <v>24</v>
      </c>
      <c r="H461" s="1" t="s">
        <v>4</v>
      </c>
      <c r="I461" t="s">
        <v>24</v>
      </c>
      <c r="J461" s="1" t="s">
        <v>4</v>
      </c>
      <c r="K461" t="s">
        <v>24</v>
      </c>
      <c r="L461" s="1" t="s">
        <v>4</v>
      </c>
      <c r="M461" t="s">
        <v>24</v>
      </c>
      <c r="N461" t="str">
        <f t="shared" ref="N461" si="469">IF(T460="","",T460&amp;"&amp;br;")&amp;IF(R460=0,"",R460)</f>
        <v/>
      </c>
      <c r="O461" t="s">
        <v>24</v>
      </c>
      <c r="Q461" s="6" t="s">
        <v>41</v>
      </c>
      <c r="R461" s="12">
        <f>IF(INDEX(AS:AS,W455+1)="",0,INDEX(AS:AS,W455+1)&amp;"/"&amp;INDEX(AT:AT,W455+1))</f>
        <v>0</v>
      </c>
      <c r="S461" s="16"/>
      <c r="T461" s="16"/>
      <c r="U461" s="16"/>
      <c r="V461" s="17"/>
      <c r="W461" s="10"/>
      <c r="X461" s="6"/>
      <c r="Y461" s="5"/>
      <c r="Z461" s="5"/>
      <c r="AA461" s="30"/>
      <c r="AC461" s="5"/>
      <c r="AD461" s="5"/>
      <c r="BA461" s="31" t="s">
        <v>165</v>
      </c>
    </row>
    <row r="462" spans="1:53" x14ac:dyDescent="0.15">
      <c r="A462" t="str">
        <f>CONCATENATE(C462,D462,E462,F462,G462,H462,I462,J462,K462,L462,M462,N462,O462,P462)</f>
        <v>|PT|&gt;||シールド数|&gt;||</v>
      </c>
      <c r="B462" t="s">
        <v>165</v>
      </c>
      <c r="C462" t="s">
        <v>24</v>
      </c>
      <c r="D462" t="s">
        <v>13</v>
      </c>
      <c r="E462" t="s">
        <v>24</v>
      </c>
      <c r="F462" t="s">
        <v>4</v>
      </c>
      <c r="G462" t="s">
        <v>24</v>
      </c>
      <c r="H462" t="str">
        <f t="shared" ref="H462" si="470">IF(R461=0,"",R461)</f>
        <v/>
      </c>
      <c r="I462" t="s">
        <v>24</v>
      </c>
      <c r="J462" t="s">
        <v>14</v>
      </c>
      <c r="K462" t="s">
        <v>24</v>
      </c>
      <c r="L462" t="s">
        <v>4</v>
      </c>
      <c r="M462" t="s">
        <v>24</v>
      </c>
      <c r="N462" t="str">
        <f t="shared" ref="N462" si="471">IF(R462=0,"",R462)</f>
        <v/>
      </c>
      <c r="O462" t="s">
        <v>24</v>
      </c>
      <c r="Q462" s="7" t="s">
        <v>43</v>
      </c>
      <c r="R462" s="12">
        <f>INDEX(AR:AR,W455+1)</f>
        <v>0</v>
      </c>
      <c r="S462" s="19"/>
      <c r="T462" s="19"/>
      <c r="U462" s="19"/>
      <c r="V462" s="20"/>
      <c r="W462" s="11"/>
      <c r="X462" s="37"/>
      <c r="Y462" s="35"/>
      <c r="Z462" s="35"/>
      <c r="AA462" s="42"/>
      <c r="AC462" s="16"/>
      <c r="AD462" s="16"/>
      <c r="BA462" s="31" t="s">
        <v>165</v>
      </c>
    </row>
    <row r="463" spans="1:53" x14ac:dyDescent="0.15">
      <c r="A463" t="str">
        <f>CONCATENATE(C463,D463,E463,F463,G463,H463,I463,J463,K463,L463,M463,N463,O463,P463)</f>
        <v>&amp;br;&amp;br;</v>
      </c>
      <c r="B463" t="s">
        <v>165</v>
      </c>
      <c r="C463" t="s">
        <v>158</v>
      </c>
      <c r="R463"/>
      <c r="S463"/>
      <c r="T463"/>
      <c r="U463"/>
      <c r="V463"/>
      <c r="AC463" s="5"/>
      <c r="AD463" s="5"/>
      <c r="BA463" s="31" t="s">
        <v>165</v>
      </c>
    </row>
    <row r="464" spans="1:53" x14ac:dyDescent="0.15">
      <c r="A464" t="str">
        <f t="shared" ref="A464:A465" si="472">CONCATENATE(C464,D464,E464,F464,G464,H464,I464,J464,K464,L464,M464,N464,O464,P464)</f>
        <v>*情報</v>
      </c>
      <c r="B464" t="s">
        <v>165</v>
      </c>
      <c r="C464" t="s">
        <v>865</v>
      </c>
      <c r="R464"/>
      <c r="S464"/>
      <c r="T464"/>
      <c r="U464"/>
      <c r="V464"/>
      <c r="AC464" s="5"/>
      <c r="AD464" s="5"/>
      <c r="BA464" s="31" t="s">
        <v>165</v>
      </c>
    </row>
    <row r="465" spans="1:53" x14ac:dyDescent="0.15">
      <c r="A465" t="str">
        <f t="shared" si="472"/>
        <v>&amp;br;&amp;br;</v>
      </c>
      <c r="B465" t="s">
        <v>165</v>
      </c>
      <c r="C465" t="s">
        <v>158</v>
      </c>
      <c r="R465"/>
      <c r="S465"/>
      <c r="T465"/>
      <c r="U465"/>
      <c r="V465"/>
      <c r="AC465" s="5"/>
      <c r="AD465" s="5"/>
      <c r="BA465" s="31" t="s">
        <v>165</v>
      </c>
    </row>
    <row r="466" spans="1:53" x14ac:dyDescent="0.15">
      <c r="A466" t="str">
        <f>CONCATENATE(C466,D466,E466,F466,G466,H466,I466,J466,K466,L466,M466,N466,O466,P466)</f>
        <v>#back(text=戻る,left)</v>
      </c>
      <c r="B466" t="s">
        <v>165</v>
      </c>
      <c r="C466" t="s">
        <v>159</v>
      </c>
      <c r="R466"/>
      <c r="S466"/>
      <c r="T466"/>
      <c r="U466"/>
      <c r="V466"/>
      <c r="AC466" s="5"/>
      <c r="AD466" s="5"/>
      <c r="BA466" s="31" t="s">
        <v>165</v>
      </c>
    </row>
    <row r="467" spans="1:53" x14ac:dyDescent="0.15">
      <c r="A467" t="str">
        <f>CONCATENATE(C467,D467,E467,F467,G467,H467,I467,J467,K467,L467,M467,N467,O467,P467)</f>
        <v>&amp;br;</v>
      </c>
      <c r="B467" t="s">
        <v>165</v>
      </c>
      <c r="C467" t="s">
        <v>1</v>
      </c>
      <c r="R467"/>
      <c r="S467"/>
      <c r="T467"/>
      <c r="U467"/>
      <c r="V467"/>
      <c r="BA467" s="31" t="s">
        <v>165</v>
      </c>
    </row>
    <row r="468" spans="1:53" x14ac:dyDescent="0.15">
      <c r="A468" t="str">
        <f>CONCATENATE(C468,D468,E468,F468,G468,H468,I468,J468,K468,L468,M468,N468,O468,P468)</f>
        <v>#comment(above,nsize=[15],size=[30],num=[10])</v>
      </c>
      <c r="B468" t="s">
        <v>165</v>
      </c>
      <c r="C468" t="s">
        <v>160</v>
      </c>
      <c r="R468"/>
      <c r="S468"/>
      <c r="T468"/>
      <c r="U468"/>
      <c r="V468"/>
      <c r="BA468" s="31" t="s">
        <v>165</v>
      </c>
    </row>
    <row r="469" spans="1:53" x14ac:dyDescent="0.15">
      <c r="A469" t="str">
        <f>CONCATENATE(C469,D469,E469,F469,G469,H469,I469,J469,K469,L469,M469,N469,O469,P469)</f>
        <v>&amp;br;&amp;br;</v>
      </c>
      <c r="B469" t="s">
        <v>165</v>
      </c>
      <c r="C469" t="s">
        <v>158</v>
      </c>
      <c r="R469"/>
      <c r="S469"/>
      <c r="T469"/>
      <c r="U469"/>
      <c r="V469"/>
      <c r="BA469" s="31" t="s">
        <v>165</v>
      </c>
    </row>
    <row r="470" spans="1:53" x14ac:dyDescent="0.15">
      <c r="A470" t="str">
        <f>CONCATENATE(C470,D470,E470,F470,G470,H470,I470,J470,K470,L470,M470,N470,O470,P470)</f>
        <v/>
      </c>
      <c r="B470" t="s">
        <v>165</v>
      </c>
      <c r="Q470" s="3"/>
      <c r="R470" s="14"/>
      <c r="S470" s="14"/>
      <c r="T470" s="14"/>
      <c r="U470" s="14"/>
      <c r="V470" s="15"/>
      <c r="W470" s="36">
        <v>32</v>
      </c>
      <c r="X470" s="3"/>
      <c r="Y470" s="34"/>
      <c r="Z470" s="34"/>
      <c r="AA470" s="41"/>
      <c r="BA470" s="31" t="s">
        <v>165</v>
      </c>
    </row>
    <row r="471" spans="1:53" x14ac:dyDescent="0.15">
      <c r="A471" t="str">
        <f>CONCATENATE(C471,D471,E471,F471,G471,H471,I471,J471,K471,L471,M471,N471,O471,P471)</f>
        <v>*0/0</v>
      </c>
      <c r="B471" t="s">
        <v>165</v>
      </c>
      <c r="C471" t="str">
        <f t="shared" ref="C471" si="473">"*"&amp;R471&amp;"/"&amp;T471</f>
        <v>*0/0</v>
      </c>
      <c r="Q471" s="6" t="s">
        <v>34</v>
      </c>
      <c r="R471" s="12">
        <f>INDEX(AI:AI,W470+1)</f>
        <v>0</v>
      </c>
      <c r="S471" s="16" t="s">
        <v>35</v>
      </c>
      <c r="T471" s="12">
        <f>INDEX(AJ:AJ,W470+1)</f>
        <v>0</v>
      </c>
      <c r="U471" s="16"/>
      <c r="V471" s="17"/>
      <c r="W471" s="9"/>
      <c r="X471" s="6"/>
      <c r="Y471" s="5"/>
      <c r="Z471" s="5"/>
      <c r="AA471" s="30"/>
      <c r="BA471" s="31" t="s">
        <v>165</v>
      </c>
    </row>
    <row r="472" spans="1:53" x14ac:dyDescent="0.15">
      <c r="A472" t="str">
        <f>CONCATENATE(C472,D472,E472,F472,G472,H472,I472,J472,K472,L472,M472,N472,O472,P472)</f>
        <v>|LEFT:80|LEFT:100|LEFT:100|LEFT:100|LEFT:100|LEFT:100|c</v>
      </c>
      <c r="B472" t="s">
        <v>165</v>
      </c>
      <c r="C472" t="s">
        <v>24</v>
      </c>
      <c r="D472" s="2" t="str">
        <f t="shared" ref="D472" si="474">$Q$1</f>
        <v>LEFT:80</v>
      </c>
      <c r="E472" s="2" t="s">
        <v>24</v>
      </c>
      <c r="F472" s="2" t="str">
        <f t="shared" ref="F472" si="475">$R$1</f>
        <v>LEFT:100</v>
      </c>
      <c r="G472" s="2" t="s">
        <v>24</v>
      </c>
      <c r="H472" s="2" t="str">
        <f t="shared" ref="H472" si="476">$R$1</f>
        <v>LEFT:100</v>
      </c>
      <c r="I472" s="2" t="s">
        <v>24</v>
      </c>
      <c r="J472" s="2" t="str">
        <f t="shared" ref="J472" si="477">$R$1</f>
        <v>LEFT:100</v>
      </c>
      <c r="K472" s="2" t="s">
        <v>24</v>
      </c>
      <c r="L472" s="2" t="str">
        <f t="shared" ref="L472" si="478">$R$1</f>
        <v>LEFT:100</v>
      </c>
      <c r="M472" s="2" t="s">
        <v>24</v>
      </c>
      <c r="N472" s="2" t="str">
        <f t="shared" ref="N472" si="479">$R$1</f>
        <v>LEFT:100</v>
      </c>
      <c r="O472" t="s">
        <v>24</v>
      </c>
      <c r="P472" t="s">
        <v>138</v>
      </c>
      <c r="Q472" s="4" t="s">
        <v>44</v>
      </c>
      <c r="R472" s="12">
        <f>INDEX(AF:AF,W470+1)</f>
        <v>0</v>
      </c>
      <c r="S472" s="18" t="s">
        <v>46</v>
      </c>
      <c r="T472" s="12">
        <f>INDEX(AG:AG,W470+1)</f>
        <v>0</v>
      </c>
      <c r="U472" s="18" t="s">
        <v>36</v>
      </c>
      <c r="V472" s="12">
        <f>INDEX(AH:AH,W470+1)</f>
        <v>0</v>
      </c>
      <c r="W472" s="10"/>
      <c r="X472" s="12">
        <f>INDEX(AO:AO,W470+1)</f>
        <v>0</v>
      </c>
      <c r="Y472" s="5"/>
      <c r="Z472" s="5"/>
      <c r="AA472" s="30"/>
      <c r="AC472" s="5"/>
      <c r="AD472" s="5"/>
      <c r="BA472" s="31" t="s">
        <v>165</v>
      </c>
    </row>
    <row r="473" spans="1:53" x14ac:dyDescent="0.15">
      <c r="A473" t="str">
        <f>CONCATENATE(C473,D473,E473,F473,G473,H473,I473,J473,K473,L473,M473,N473,O473,P473)</f>
        <v>|色||レアリティ||マナコスト||</v>
      </c>
      <c r="B473" t="s">
        <v>165</v>
      </c>
      <c r="C473" t="s">
        <v>24</v>
      </c>
      <c r="D473" s="1" t="s">
        <v>5</v>
      </c>
      <c r="E473" t="s">
        <v>24</v>
      </c>
      <c r="F473" t="str">
        <f t="shared" ref="F473:F474" si="480">IF(R472=0,"",R472)</f>
        <v/>
      </c>
      <c r="G473" t="s">
        <v>24</v>
      </c>
      <c r="H473" s="1" t="s">
        <v>6</v>
      </c>
      <c r="I473" t="s">
        <v>24</v>
      </c>
      <c r="J473" t="str">
        <f t="shared" ref="J473:J474" si="481">IF(T472=0,"",T472)</f>
        <v/>
      </c>
      <c r="K473" t="s">
        <v>24</v>
      </c>
      <c r="L473" s="1" t="s">
        <v>8</v>
      </c>
      <c r="M473" t="s">
        <v>24</v>
      </c>
      <c r="N473" t="str">
        <f t="shared" ref="N473:N474" si="482">IF(V472=0,"",V472)</f>
        <v/>
      </c>
      <c r="O473" t="s">
        <v>24</v>
      </c>
      <c r="Q473" s="6" t="s">
        <v>37</v>
      </c>
      <c r="R473" s="12">
        <f>INDEX(AK:AK,W470+1)</f>
        <v>0</v>
      </c>
      <c r="S473" s="18" t="s">
        <v>38</v>
      </c>
      <c r="T473" s="12">
        <f>INDEX(AL:AL,W470+1)</f>
        <v>0</v>
      </c>
      <c r="U473" s="12">
        <f>INDEX(AM:AM,W470+1)</f>
        <v>0</v>
      </c>
      <c r="V473" s="12">
        <f>INDEX(AN:AN,W470+1)</f>
        <v>0</v>
      </c>
      <c r="W473" s="10"/>
      <c r="X473" s="12" t="str">
        <f>INDEX(AU:AU,W470+1)</f>
        <v/>
      </c>
      <c r="Y473" s="12" t="str">
        <f>INDEX(AV:AV,W470+1)</f>
        <v/>
      </c>
      <c r="Z473" s="12" t="str">
        <f>INDEX(AW:AW,W470+1)</f>
        <v/>
      </c>
      <c r="AA473" s="12">
        <f>INDEX(AX:AX,W470+1)</f>
        <v>0</v>
      </c>
      <c r="AC473" s="5"/>
      <c r="AD473" s="5"/>
      <c r="BA473" s="31" t="s">
        <v>165</v>
      </c>
    </row>
    <row r="474" spans="1:53" x14ac:dyDescent="0.15">
      <c r="A474" t="str">
        <f>CONCATENATE(C474,D474,E474,F474,G474,H474,I474,J474,K474,L474,M474,N474,O474,P474)</f>
        <v>|種別||サブタイプ||||</v>
      </c>
      <c r="B474" t="s">
        <v>165</v>
      </c>
      <c r="C474" t="s">
        <v>24</v>
      </c>
      <c r="D474" s="1" t="s">
        <v>9</v>
      </c>
      <c r="E474" t="s">
        <v>24</v>
      </c>
      <c r="F474" t="str">
        <f t="shared" si="480"/>
        <v/>
      </c>
      <c r="G474" t="s">
        <v>24</v>
      </c>
      <c r="H474" s="1" t="s">
        <v>11</v>
      </c>
      <c r="I474" t="s">
        <v>24</v>
      </c>
      <c r="J474" t="str">
        <f t="shared" si="481"/>
        <v/>
      </c>
      <c r="K474" t="s">
        <v>24</v>
      </c>
      <c r="L474" t="str">
        <f t="shared" ref="L474" si="483">IF(U473=0,"",U473)</f>
        <v/>
      </c>
      <c r="M474" t="s">
        <v>24</v>
      </c>
      <c r="N474" t="str">
        <f t="shared" si="482"/>
        <v/>
      </c>
      <c r="O474" t="s">
        <v>24</v>
      </c>
      <c r="Q474" s="6" t="s">
        <v>39</v>
      </c>
      <c r="R474" s="12" t="str">
        <f>INDEX(AY:AY,W470+1)</f>
        <v/>
      </c>
      <c r="S474" s="16"/>
      <c r="T474" s="16"/>
      <c r="U474" s="16"/>
      <c r="V474" s="17"/>
      <c r="W474" s="10"/>
      <c r="X474" s="36"/>
      <c r="Y474" s="36"/>
      <c r="Z474" s="36"/>
      <c r="AA474" s="25"/>
      <c r="AC474" s="5"/>
      <c r="AD474" s="5"/>
      <c r="BA474" s="31" t="s">
        <v>165</v>
      </c>
    </row>
    <row r="475" spans="1:53" x14ac:dyDescent="0.15">
      <c r="A475" t="str">
        <f>CONCATENATE(C475,D475,E475,F475,G475,H475,I475,J475,K475,L475,M475,N475,O475,P475)</f>
        <v>|テキスト|&gt;|&gt;|&gt;|&gt;||</v>
      </c>
      <c r="B475" t="s">
        <v>165</v>
      </c>
      <c r="C475" t="s">
        <v>24</v>
      </c>
      <c r="D475" s="1" t="s">
        <v>12</v>
      </c>
      <c r="E475" t="s">
        <v>24</v>
      </c>
      <c r="F475" s="1" t="s">
        <v>4</v>
      </c>
      <c r="G475" t="s">
        <v>24</v>
      </c>
      <c r="H475" s="1" t="s">
        <v>4</v>
      </c>
      <c r="I475" t="s">
        <v>24</v>
      </c>
      <c r="J475" s="1" t="s">
        <v>4</v>
      </c>
      <c r="K475" t="s">
        <v>24</v>
      </c>
      <c r="L475" s="1" t="s">
        <v>4</v>
      </c>
      <c r="M475" t="s">
        <v>24</v>
      </c>
      <c r="N475" t="str">
        <f t="shared" ref="N475" si="484">IF(R474=0,"",R474)</f>
        <v/>
      </c>
      <c r="O475" t="s">
        <v>24</v>
      </c>
      <c r="Q475" s="4" t="s">
        <v>40</v>
      </c>
      <c r="R475" s="12" t="str">
        <f>INDEX(AZ:AZ,W470+1)</f>
        <v/>
      </c>
      <c r="S475" s="16" t="s">
        <v>51</v>
      </c>
      <c r="T475" s="12" t="str">
        <f>IF(X475="","",X475&amp;IF(Y475="",""," "&amp;Y475)&amp;IF(Z475="",""," "&amp;Z475)&amp;IF(AA475="",""," "&amp;AA475))</f>
        <v/>
      </c>
      <c r="U475" s="16"/>
      <c r="V475" s="17"/>
      <c r="W475" s="10" t="s">
        <v>342</v>
      </c>
      <c r="X475" s="6" t="str">
        <f>IF(ISERROR(IF(LEN(X474)&gt;1,X474,VLOOKUP(X473,$AC:$AD,2,FALSE))),"",IF(LEN(X474)&gt;1,X474,VLOOKUP(X473,$AC:$AD,2,FALSE)))</f>
        <v/>
      </c>
      <c r="Y475" s="6" t="str">
        <f>IF(ISERROR(IF(LEN(Y474)&gt;1,Y474,VLOOKUP(Y473,$AC:$AD,2,FALSE))),"",IF(LEN(Y474)&gt;1,Y474,VLOOKUP(Y473,$AC:$AD,2,FALSE)))</f>
        <v/>
      </c>
      <c r="Z475" s="6" t="str">
        <f>IF(ISERROR(IF(LEN(Z474)&gt;1,Z474,VLOOKUP(Z473,$AC:$AD,2,FALSE))),"",IF(LEN(Z474)&gt;1,Z474,VLOOKUP(Z473,$AC:$AD,2,FALSE)))</f>
        <v/>
      </c>
      <c r="AA475" s="6" t="str">
        <f>IF(ISERROR(IF(LEN(AA474)&gt;1,AA474,VLOOKUP(AA473,$AC:$AD,2,FALSE))),"",IF(LEN(AA474)&gt;1,AA474,VLOOKUP(AA473,$AC:$AD,2,FALSE)))</f>
        <v xml:space="preserve"> </v>
      </c>
      <c r="AC475" s="16"/>
      <c r="AD475" s="16"/>
      <c r="BA475" s="31" t="s">
        <v>165</v>
      </c>
    </row>
    <row r="476" spans="1:53" x14ac:dyDescent="0.15">
      <c r="A476" t="str">
        <f>CONCATENATE(C476,D476,E476,F476,G476,H476,I476,J476,K476,L476,M476,N476,O476,P476)</f>
        <v>|英テキスト|&gt;|&gt;|&gt;|&gt;||</v>
      </c>
      <c r="B476" t="s">
        <v>165</v>
      </c>
      <c r="C476" t="s">
        <v>24</v>
      </c>
      <c r="D476" s="1" t="s">
        <v>26</v>
      </c>
      <c r="E476" t="s">
        <v>24</v>
      </c>
      <c r="F476" s="1" t="s">
        <v>4</v>
      </c>
      <c r="G476" t="s">
        <v>24</v>
      </c>
      <c r="H476" s="1" t="s">
        <v>4</v>
      </c>
      <c r="I476" t="s">
        <v>24</v>
      </c>
      <c r="J476" s="1" t="s">
        <v>4</v>
      </c>
      <c r="K476" t="s">
        <v>24</v>
      </c>
      <c r="L476" s="1" t="s">
        <v>4</v>
      </c>
      <c r="M476" t="s">
        <v>24</v>
      </c>
      <c r="N476" t="str">
        <f t="shared" ref="N476" si="485">IF(T475="","",T475&amp;"&amp;br;")&amp;IF(R475=0,"",R475)</f>
        <v/>
      </c>
      <c r="O476" t="s">
        <v>24</v>
      </c>
      <c r="Q476" s="6" t="s">
        <v>41</v>
      </c>
      <c r="R476" s="12">
        <f>IF(INDEX(AS:AS,W470+1)="",0,INDEX(AS:AS,W470+1)&amp;"/"&amp;INDEX(AT:AT,W470+1))</f>
        <v>0</v>
      </c>
      <c r="S476" s="16"/>
      <c r="T476" s="16"/>
      <c r="U476" s="16"/>
      <c r="V476" s="17"/>
      <c r="W476" s="10"/>
      <c r="X476" s="6"/>
      <c r="Y476" s="5"/>
      <c r="Z476" s="5"/>
      <c r="AA476" s="30"/>
      <c r="AC476" s="5"/>
      <c r="AD476" s="5"/>
      <c r="BA476" s="31" t="s">
        <v>165</v>
      </c>
    </row>
    <row r="477" spans="1:53" x14ac:dyDescent="0.15">
      <c r="A477" t="str">
        <f>CONCATENATE(C477,D477,E477,F477,G477,H477,I477,J477,K477,L477,M477,N477,O477,P477)</f>
        <v>|PT|&gt;||シールド数|&gt;||</v>
      </c>
      <c r="B477" t="s">
        <v>165</v>
      </c>
      <c r="C477" t="s">
        <v>24</v>
      </c>
      <c r="D477" t="s">
        <v>13</v>
      </c>
      <c r="E477" t="s">
        <v>24</v>
      </c>
      <c r="F477" t="s">
        <v>4</v>
      </c>
      <c r="G477" t="s">
        <v>24</v>
      </c>
      <c r="H477" t="str">
        <f t="shared" ref="H477" si="486">IF(R476=0,"",R476)</f>
        <v/>
      </c>
      <c r="I477" t="s">
        <v>24</v>
      </c>
      <c r="J477" t="s">
        <v>14</v>
      </c>
      <c r="K477" t="s">
        <v>24</v>
      </c>
      <c r="L477" t="s">
        <v>4</v>
      </c>
      <c r="M477" t="s">
        <v>24</v>
      </c>
      <c r="N477" t="str">
        <f t="shared" ref="N477" si="487">IF(R477=0,"",R477)</f>
        <v/>
      </c>
      <c r="O477" t="s">
        <v>24</v>
      </c>
      <c r="Q477" s="7" t="s">
        <v>43</v>
      </c>
      <c r="R477" s="12">
        <f>INDEX(AR:AR,W470+1)</f>
        <v>0</v>
      </c>
      <c r="S477" s="19"/>
      <c r="T477" s="19"/>
      <c r="U477" s="19"/>
      <c r="V477" s="20"/>
      <c r="W477" s="11"/>
      <c r="X477" s="37"/>
      <c r="Y477" s="35"/>
      <c r="Z477" s="35"/>
      <c r="AA477" s="42"/>
      <c r="AC477" s="5"/>
      <c r="AD477" s="5"/>
      <c r="BA477" s="31" t="s">
        <v>165</v>
      </c>
    </row>
    <row r="478" spans="1:53" x14ac:dyDescent="0.15">
      <c r="A478" t="str">
        <f>CONCATENATE(C478,D478,E478,F478,G478,H478,I478,J478,K478,L478,M478,N478,O478,P478)</f>
        <v>&amp;br;&amp;br;</v>
      </c>
      <c r="B478" t="s">
        <v>165</v>
      </c>
      <c r="C478" t="s">
        <v>158</v>
      </c>
      <c r="R478"/>
      <c r="S478"/>
      <c r="T478"/>
      <c r="U478"/>
      <c r="V478"/>
      <c r="AC478" s="5"/>
      <c r="AD478" s="5"/>
      <c r="BA478" s="31" t="s">
        <v>165</v>
      </c>
    </row>
    <row r="479" spans="1:53" x14ac:dyDescent="0.15">
      <c r="A479" t="str">
        <f t="shared" ref="A479:A480" si="488">CONCATENATE(C479,D479,E479,F479,G479,H479,I479,J479,K479,L479,M479,N479,O479,P479)</f>
        <v>*情報</v>
      </c>
      <c r="B479" t="s">
        <v>165</v>
      </c>
      <c r="C479" t="s">
        <v>865</v>
      </c>
      <c r="R479"/>
      <c r="S479"/>
      <c r="T479"/>
      <c r="U479"/>
      <c r="V479"/>
      <c r="AC479" s="5"/>
      <c r="AD479" s="5"/>
      <c r="BA479" s="31" t="s">
        <v>165</v>
      </c>
    </row>
    <row r="480" spans="1:53" x14ac:dyDescent="0.15">
      <c r="A480" t="str">
        <f t="shared" si="488"/>
        <v>&amp;br;&amp;br;</v>
      </c>
      <c r="B480" t="s">
        <v>165</v>
      </c>
      <c r="C480" t="s">
        <v>158</v>
      </c>
      <c r="R480"/>
      <c r="S480"/>
      <c r="T480"/>
      <c r="U480"/>
      <c r="V480"/>
      <c r="BA480" s="31" t="s">
        <v>165</v>
      </c>
    </row>
    <row r="481" spans="1:53" x14ac:dyDescent="0.15">
      <c r="A481" t="str">
        <f>CONCATENATE(C481,D481,E481,F481,G481,H481,I481,J481,K481,L481,M481,N481,O481,P481)</f>
        <v>#back(text=戻る,left)</v>
      </c>
      <c r="B481" t="s">
        <v>165</v>
      </c>
      <c r="C481" t="s">
        <v>159</v>
      </c>
      <c r="R481"/>
      <c r="S481"/>
      <c r="T481"/>
      <c r="U481"/>
      <c r="V481"/>
      <c r="BA481" s="31" t="s">
        <v>165</v>
      </c>
    </row>
    <row r="482" spans="1:53" x14ac:dyDescent="0.15">
      <c r="A482" t="str">
        <f>CONCATENATE(C482,D482,E482,F482,G482,H482,I482,J482,K482,L482,M482,N482,O482,P482)</f>
        <v>&amp;br;</v>
      </c>
      <c r="B482" t="s">
        <v>165</v>
      </c>
      <c r="C482" t="s">
        <v>1</v>
      </c>
      <c r="R482"/>
      <c r="S482"/>
      <c r="T482"/>
      <c r="U482"/>
      <c r="V482"/>
      <c r="BA482" s="31" t="s">
        <v>165</v>
      </c>
    </row>
    <row r="483" spans="1:53" x14ac:dyDescent="0.15">
      <c r="A483" t="str">
        <f>CONCATENATE(C483,D483,E483,F483,G483,H483,I483,J483,K483,L483,M483,N483,O483,P483)</f>
        <v>#comment(above,nsize=[15],size=[30],num=[10])</v>
      </c>
      <c r="B483" t="s">
        <v>165</v>
      </c>
      <c r="C483" t="s">
        <v>160</v>
      </c>
      <c r="R483"/>
      <c r="S483"/>
      <c r="T483"/>
      <c r="U483"/>
      <c r="V483"/>
      <c r="BA483" s="31" t="s">
        <v>165</v>
      </c>
    </row>
    <row r="484" spans="1:53" x14ac:dyDescent="0.15">
      <c r="A484" t="str">
        <f>CONCATENATE(C484,D484,E484,F484,G484,H484,I484,J484,K484,L484,M484,N484,O484,P484)</f>
        <v>&amp;br;&amp;br;</v>
      </c>
      <c r="B484" t="s">
        <v>165</v>
      </c>
      <c r="C484" t="s">
        <v>158</v>
      </c>
      <c r="R484"/>
      <c r="S484"/>
      <c r="T484"/>
      <c r="U484"/>
      <c r="V484"/>
      <c r="BA484" s="31" t="s">
        <v>165</v>
      </c>
    </row>
    <row r="485" spans="1:53" x14ac:dyDescent="0.15">
      <c r="A485" t="str">
        <f>CONCATENATE(C485,D485,E485,F485,G485,H485,I485,J485,K485,L485,M485,N485,O485,P485)</f>
        <v/>
      </c>
      <c r="B485" t="s">
        <v>165</v>
      </c>
      <c r="Q485" s="3"/>
      <c r="R485" s="14"/>
      <c r="S485" s="14"/>
      <c r="T485" s="14"/>
      <c r="U485" s="14"/>
      <c r="V485" s="15"/>
      <c r="W485" s="36">
        <v>33</v>
      </c>
      <c r="X485" s="3"/>
      <c r="Y485" s="34"/>
      <c r="Z485" s="34"/>
      <c r="AA485" s="41"/>
      <c r="AC485" s="5"/>
      <c r="AD485" s="5"/>
      <c r="BA485" s="31" t="s">
        <v>165</v>
      </c>
    </row>
    <row r="486" spans="1:53" x14ac:dyDescent="0.15">
      <c r="A486" t="str">
        <f>CONCATENATE(C486,D486,E486,F486,G486,H486,I486,J486,K486,L486,M486,N486,O486,P486)</f>
        <v>*0/0</v>
      </c>
      <c r="B486" t="s">
        <v>165</v>
      </c>
      <c r="C486" t="str">
        <f t="shared" ref="C486:C591" si="489">"*"&amp;R486&amp;"/"&amp;T486</f>
        <v>*0/0</v>
      </c>
      <c r="Q486" s="6" t="s">
        <v>34</v>
      </c>
      <c r="R486" s="12">
        <f>INDEX(AI:AI,W485+1)</f>
        <v>0</v>
      </c>
      <c r="S486" s="16" t="s">
        <v>35</v>
      </c>
      <c r="T486" s="12">
        <f>INDEX(AJ:AJ,W485+1)</f>
        <v>0</v>
      </c>
      <c r="U486" s="16"/>
      <c r="V486" s="17"/>
      <c r="W486" s="9"/>
      <c r="X486" s="6"/>
      <c r="Y486" s="5"/>
      <c r="Z486" s="5"/>
      <c r="AA486" s="30"/>
      <c r="AC486" s="5"/>
      <c r="AD486" s="5"/>
      <c r="BA486" s="31" t="s">
        <v>165</v>
      </c>
    </row>
    <row r="487" spans="1:53" x14ac:dyDescent="0.15">
      <c r="A487" t="str">
        <f>CONCATENATE(C487,D487,E487,F487,G487,H487,I487,J487,K487,L487,M487,N487,O487,P487)</f>
        <v>|LEFT:80|LEFT:100|LEFT:100|LEFT:100|LEFT:100|LEFT:100|c</v>
      </c>
      <c r="B487" t="s">
        <v>165</v>
      </c>
      <c r="C487" t="s">
        <v>24</v>
      </c>
      <c r="D487" s="2" t="str">
        <f t="shared" ref="D487" si="490">$Q$1</f>
        <v>LEFT:80</v>
      </c>
      <c r="E487" s="2" t="s">
        <v>24</v>
      </c>
      <c r="F487" s="2" t="str">
        <f t="shared" ref="F487" si="491">$R$1</f>
        <v>LEFT:100</v>
      </c>
      <c r="G487" s="2" t="s">
        <v>24</v>
      </c>
      <c r="H487" s="2" t="str">
        <f t="shared" ref="H487" si="492">$R$1</f>
        <v>LEFT:100</v>
      </c>
      <c r="I487" s="2" t="s">
        <v>24</v>
      </c>
      <c r="J487" s="2" t="str">
        <f t="shared" ref="J487" si="493">$R$1</f>
        <v>LEFT:100</v>
      </c>
      <c r="K487" s="2" t="s">
        <v>24</v>
      </c>
      <c r="L487" s="2" t="str">
        <f t="shared" ref="L487" si="494">$R$1</f>
        <v>LEFT:100</v>
      </c>
      <c r="M487" s="2" t="s">
        <v>24</v>
      </c>
      <c r="N487" s="2" t="str">
        <f t="shared" ref="N487" si="495">$R$1</f>
        <v>LEFT:100</v>
      </c>
      <c r="O487" t="s">
        <v>24</v>
      </c>
      <c r="P487" t="s">
        <v>138</v>
      </c>
      <c r="Q487" s="4" t="s">
        <v>44</v>
      </c>
      <c r="R487" s="12">
        <f>INDEX(AF:AF,W485+1)</f>
        <v>0</v>
      </c>
      <c r="S487" s="18" t="s">
        <v>46</v>
      </c>
      <c r="T487" s="12">
        <f>INDEX(AG:AG,W485+1)</f>
        <v>0</v>
      </c>
      <c r="U487" s="18" t="s">
        <v>36</v>
      </c>
      <c r="V487" s="12">
        <f>INDEX(AH:AH,W485+1)</f>
        <v>0</v>
      </c>
      <c r="W487" s="10"/>
      <c r="X487" s="12">
        <f>INDEX(AO:AO,W485+1)</f>
        <v>0</v>
      </c>
      <c r="Y487" s="5"/>
      <c r="Z487" s="5"/>
      <c r="AA487" s="30"/>
      <c r="AC487" s="5"/>
      <c r="AD487" s="5"/>
      <c r="BA487" s="31" t="s">
        <v>165</v>
      </c>
    </row>
    <row r="488" spans="1:53" x14ac:dyDescent="0.15">
      <c r="A488" t="str">
        <f>CONCATENATE(C488,D488,E488,F488,G488,H488,I488,J488,K488,L488,M488,N488,O488,P488)</f>
        <v>|色||レアリティ||マナコスト||</v>
      </c>
      <c r="B488" t="s">
        <v>165</v>
      </c>
      <c r="C488" t="s">
        <v>24</v>
      </c>
      <c r="D488" s="1" t="s">
        <v>5</v>
      </c>
      <c r="E488" t="s">
        <v>24</v>
      </c>
      <c r="F488" t="str">
        <f t="shared" ref="F488:F489" si="496">IF(R487=0,"",R487)</f>
        <v/>
      </c>
      <c r="G488" t="s">
        <v>24</v>
      </c>
      <c r="H488" s="1" t="s">
        <v>6</v>
      </c>
      <c r="I488" t="s">
        <v>24</v>
      </c>
      <c r="J488" t="str">
        <f t="shared" ref="J488:J489" si="497">IF(T487=0,"",T487)</f>
        <v/>
      </c>
      <c r="K488" t="s">
        <v>24</v>
      </c>
      <c r="L488" s="1" t="s">
        <v>8</v>
      </c>
      <c r="M488" t="s">
        <v>24</v>
      </c>
      <c r="N488" t="str">
        <f t="shared" ref="N488:N489" si="498">IF(V487=0,"",V487)</f>
        <v/>
      </c>
      <c r="O488" t="s">
        <v>24</v>
      </c>
      <c r="Q488" s="6" t="s">
        <v>37</v>
      </c>
      <c r="R488" s="12">
        <f>INDEX(AK:AK,W485+1)</f>
        <v>0</v>
      </c>
      <c r="S488" s="18" t="s">
        <v>38</v>
      </c>
      <c r="T488" s="12">
        <f>INDEX(AL:AL,W485+1)</f>
        <v>0</v>
      </c>
      <c r="U488" s="12">
        <f>INDEX(AM:AM,W485+1)</f>
        <v>0</v>
      </c>
      <c r="V488" s="12">
        <f>INDEX(AN:AN,W485+1)</f>
        <v>0</v>
      </c>
      <c r="W488" s="10"/>
      <c r="X488" s="12" t="str">
        <f>INDEX(AU:AU,W485+1)</f>
        <v/>
      </c>
      <c r="Y488" s="12" t="str">
        <f>INDEX(AV:AV,W485+1)</f>
        <v/>
      </c>
      <c r="Z488" s="12" t="str">
        <f>INDEX(AW:AW,W485+1)</f>
        <v/>
      </c>
      <c r="AA488" s="12">
        <f>INDEX(AX:AX,W485+1)</f>
        <v>0</v>
      </c>
      <c r="AC488" s="16"/>
      <c r="AD488" s="16"/>
      <c r="BA488" s="31" t="s">
        <v>165</v>
      </c>
    </row>
    <row r="489" spans="1:53" x14ac:dyDescent="0.15">
      <c r="A489" t="str">
        <f>CONCATENATE(C489,D489,E489,F489,G489,H489,I489,J489,K489,L489,M489,N489,O489,P489)</f>
        <v>|種別||サブタイプ||||</v>
      </c>
      <c r="B489" t="s">
        <v>165</v>
      </c>
      <c r="C489" t="s">
        <v>24</v>
      </c>
      <c r="D489" s="1" t="s">
        <v>9</v>
      </c>
      <c r="E489" t="s">
        <v>24</v>
      </c>
      <c r="F489" t="str">
        <f t="shared" si="496"/>
        <v/>
      </c>
      <c r="G489" t="s">
        <v>24</v>
      </c>
      <c r="H489" s="1" t="s">
        <v>11</v>
      </c>
      <c r="I489" t="s">
        <v>24</v>
      </c>
      <c r="J489" t="str">
        <f t="shared" si="497"/>
        <v/>
      </c>
      <c r="K489" t="s">
        <v>24</v>
      </c>
      <c r="L489" t="str">
        <f t="shared" ref="L489" si="499">IF(U488=0,"",U488)</f>
        <v/>
      </c>
      <c r="M489" t="s">
        <v>24</v>
      </c>
      <c r="N489" t="str">
        <f t="shared" si="498"/>
        <v/>
      </c>
      <c r="O489" t="s">
        <v>24</v>
      </c>
      <c r="Q489" s="6" t="s">
        <v>39</v>
      </c>
      <c r="R489" s="12" t="str">
        <f>INDEX(AY:AY,W485+1)</f>
        <v/>
      </c>
      <c r="S489" s="16"/>
      <c r="T489" s="16"/>
      <c r="U489" s="16"/>
      <c r="V489" s="17"/>
      <c r="W489" s="10"/>
      <c r="X489" s="36"/>
      <c r="Y489" s="36"/>
      <c r="Z489" s="36"/>
      <c r="AA489" s="25"/>
      <c r="AC489" s="5"/>
      <c r="AD489" s="5"/>
      <c r="BA489" s="31" t="s">
        <v>165</v>
      </c>
    </row>
    <row r="490" spans="1:53" x14ac:dyDescent="0.15">
      <c r="A490" t="str">
        <f>CONCATENATE(C490,D490,E490,F490,G490,H490,I490,J490,K490,L490,M490,N490,O490,P490)</f>
        <v>|テキスト|&gt;|&gt;|&gt;|&gt;||</v>
      </c>
      <c r="B490" t="s">
        <v>165</v>
      </c>
      <c r="C490" t="s">
        <v>24</v>
      </c>
      <c r="D490" s="1" t="s">
        <v>12</v>
      </c>
      <c r="E490" t="s">
        <v>24</v>
      </c>
      <c r="F490" s="1" t="s">
        <v>4</v>
      </c>
      <c r="G490" t="s">
        <v>24</v>
      </c>
      <c r="H490" s="1" t="s">
        <v>4</v>
      </c>
      <c r="I490" t="s">
        <v>24</v>
      </c>
      <c r="J490" s="1" t="s">
        <v>4</v>
      </c>
      <c r="K490" t="s">
        <v>24</v>
      </c>
      <c r="L490" s="1" t="s">
        <v>4</v>
      </c>
      <c r="M490" t="s">
        <v>24</v>
      </c>
      <c r="N490" t="str">
        <f t="shared" ref="N490" si="500">IF(R489=0,"",R489)</f>
        <v/>
      </c>
      <c r="O490" t="s">
        <v>24</v>
      </c>
      <c r="Q490" s="4" t="s">
        <v>40</v>
      </c>
      <c r="R490" s="12" t="str">
        <f>INDEX(AZ:AZ,W485+1)</f>
        <v/>
      </c>
      <c r="S490" s="16" t="s">
        <v>51</v>
      </c>
      <c r="T490" s="12" t="str">
        <f>IF(X490="","",X490&amp;IF(Y490="",""," "&amp;Y490)&amp;IF(Z490="",""," "&amp;Z490)&amp;IF(AA490="",""," "&amp;AA490))</f>
        <v/>
      </c>
      <c r="U490" s="16"/>
      <c r="V490" s="17"/>
      <c r="W490" s="10" t="s">
        <v>342</v>
      </c>
      <c r="X490" s="6" t="str">
        <f>IF(ISERROR(IF(LEN(X489)&gt;1,X489,VLOOKUP(X488,$AC:$AD,2,FALSE))),"",IF(LEN(X489)&gt;1,X489,VLOOKUP(X488,$AC:$AD,2,FALSE)))</f>
        <v/>
      </c>
      <c r="Y490" s="6" t="str">
        <f>IF(ISERROR(IF(LEN(Y489)&gt;1,Y489,VLOOKUP(Y488,$AC:$AD,2,FALSE))),"",IF(LEN(Y489)&gt;1,Y489,VLOOKUP(Y488,$AC:$AD,2,FALSE)))</f>
        <v/>
      </c>
      <c r="Z490" s="6" t="str">
        <f>IF(ISERROR(IF(LEN(Z489)&gt;1,Z489,VLOOKUP(Z488,$AC:$AD,2,FALSE))),"",IF(LEN(Z489)&gt;1,Z489,VLOOKUP(Z488,$AC:$AD,2,FALSE)))</f>
        <v/>
      </c>
      <c r="AA490" s="6" t="str">
        <f>IF(ISERROR(IF(LEN(AA489)&gt;1,AA489,VLOOKUP(AA488,$AC:$AD,2,FALSE))),"",IF(LEN(AA489)&gt;1,AA489,VLOOKUP(AA488,$AC:$AD,2,FALSE)))</f>
        <v xml:space="preserve"> </v>
      </c>
      <c r="AC490" s="5"/>
      <c r="AD490" s="5"/>
      <c r="BA490" s="31" t="s">
        <v>165</v>
      </c>
    </row>
    <row r="491" spans="1:53" x14ac:dyDescent="0.15">
      <c r="A491" t="str">
        <f>CONCATENATE(C491,D491,E491,F491,G491,H491,I491,J491,K491,L491,M491,N491,O491,P491)</f>
        <v>|英テキスト|&gt;|&gt;|&gt;|&gt;||</v>
      </c>
      <c r="B491" t="s">
        <v>165</v>
      </c>
      <c r="C491" t="s">
        <v>24</v>
      </c>
      <c r="D491" s="1" t="s">
        <v>26</v>
      </c>
      <c r="E491" t="s">
        <v>24</v>
      </c>
      <c r="F491" s="1" t="s">
        <v>4</v>
      </c>
      <c r="G491" t="s">
        <v>24</v>
      </c>
      <c r="H491" s="1" t="s">
        <v>4</v>
      </c>
      <c r="I491" t="s">
        <v>24</v>
      </c>
      <c r="J491" s="1" t="s">
        <v>4</v>
      </c>
      <c r="K491" t="s">
        <v>24</v>
      </c>
      <c r="L491" s="1" t="s">
        <v>4</v>
      </c>
      <c r="M491" t="s">
        <v>24</v>
      </c>
      <c r="N491" t="str">
        <f t="shared" ref="N491" si="501">IF(T490="","",T490&amp;"&amp;br;")&amp;IF(R490=0,"",R490)</f>
        <v/>
      </c>
      <c r="O491" t="s">
        <v>24</v>
      </c>
      <c r="Q491" s="6" t="s">
        <v>41</v>
      </c>
      <c r="R491" s="12">
        <f>IF(INDEX(AS:AS,W485+1)="",0,INDEX(AS:AS,W485+1)&amp;"/"&amp;INDEX(AT:AT,W485+1))</f>
        <v>0</v>
      </c>
      <c r="S491" s="16"/>
      <c r="T491" s="16"/>
      <c r="U491" s="16"/>
      <c r="V491" s="17"/>
      <c r="W491" s="10"/>
      <c r="X491" s="6"/>
      <c r="Y491" s="5"/>
      <c r="Z491" s="5"/>
      <c r="AA491" s="30"/>
      <c r="AC491" s="5"/>
      <c r="AD491" s="5"/>
      <c r="BA491" s="31" t="s">
        <v>165</v>
      </c>
    </row>
    <row r="492" spans="1:53" x14ac:dyDescent="0.15">
      <c r="A492" t="str">
        <f>CONCATENATE(C492,D492,E492,F492,G492,H492,I492,J492,K492,L492,M492,N492,O492,P492)</f>
        <v>|PT|&gt;||シールド数|&gt;||</v>
      </c>
      <c r="B492" t="s">
        <v>165</v>
      </c>
      <c r="C492" t="s">
        <v>24</v>
      </c>
      <c r="D492" t="s">
        <v>13</v>
      </c>
      <c r="E492" t="s">
        <v>24</v>
      </c>
      <c r="F492" t="s">
        <v>4</v>
      </c>
      <c r="G492" t="s">
        <v>24</v>
      </c>
      <c r="H492" t="str">
        <f t="shared" ref="H492" si="502">IF(R491=0,"",R491)</f>
        <v/>
      </c>
      <c r="I492" t="s">
        <v>24</v>
      </c>
      <c r="J492" t="s">
        <v>14</v>
      </c>
      <c r="K492" t="s">
        <v>24</v>
      </c>
      <c r="L492" t="s">
        <v>4</v>
      </c>
      <c r="M492" t="s">
        <v>24</v>
      </c>
      <c r="N492" t="str">
        <f t="shared" ref="N492" si="503">IF(R492=0,"",R492)</f>
        <v/>
      </c>
      <c r="O492" t="s">
        <v>24</v>
      </c>
      <c r="Q492" s="7" t="s">
        <v>43</v>
      </c>
      <c r="R492" s="12">
        <f>INDEX(AR:AR,W485+1)</f>
        <v>0</v>
      </c>
      <c r="S492" s="19"/>
      <c r="T492" s="19"/>
      <c r="U492" s="19"/>
      <c r="V492" s="20"/>
      <c r="W492" s="11"/>
      <c r="X492" s="37"/>
      <c r="Y492" s="35"/>
      <c r="Z492" s="35"/>
      <c r="AA492" s="42"/>
      <c r="AC492" s="5"/>
      <c r="AD492" s="5"/>
      <c r="BA492" s="31" t="s">
        <v>165</v>
      </c>
    </row>
    <row r="493" spans="1:53" x14ac:dyDescent="0.15">
      <c r="A493" t="str">
        <f>CONCATENATE(C493,D493,E493,F493,G493,H493,I493,J493,K493,L493,M493,N493,O493,P493)</f>
        <v>&amp;br;&amp;br;</v>
      </c>
      <c r="B493" t="s">
        <v>165</v>
      </c>
      <c r="C493" t="s">
        <v>158</v>
      </c>
      <c r="R493"/>
      <c r="S493"/>
      <c r="T493"/>
      <c r="U493"/>
      <c r="V493"/>
      <c r="BA493" s="31" t="s">
        <v>165</v>
      </c>
    </row>
    <row r="494" spans="1:53" x14ac:dyDescent="0.15">
      <c r="A494" t="str">
        <f t="shared" ref="A494:A495" si="504">CONCATENATE(C494,D494,E494,F494,G494,H494,I494,J494,K494,L494,M494,N494,O494,P494)</f>
        <v>*情報</v>
      </c>
      <c r="B494" t="s">
        <v>165</v>
      </c>
      <c r="C494" t="s">
        <v>865</v>
      </c>
      <c r="R494"/>
      <c r="S494"/>
      <c r="T494"/>
      <c r="U494"/>
      <c r="V494"/>
      <c r="BA494" s="31" t="s">
        <v>165</v>
      </c>
    </row>
    <row r="495" spans="1:53" x14ac:dyDescent="0.15">
      <c r="A495" t="str">
        <f t="shared" si="504"/>
        <v>&amp;br;&amp;br;</v>
      </c>
      <c r="B495" t="s">
        <v>165</v>
      </c>
      <c r="C495" t="s">
        <v>158</v>
      </c>
      <c r="R495"/>
      <c r="S495"/>
      <c r="T495"/>
      <c r="U495"/>
      <c r="V495"/>
      <c r="BA495" s="31" t="s">
        <v>165</v>
      </c>
    </row>
    <row r="496" spans="1:53" x14ac:dyDescent="0.15">
      <c r="A496" t="str">
        <f>CONCATENATE(C496,D496,E496,F496,G496,H496,I496,J496,K496,L496,M496,N496,O496,P496)</f>
        <v>#back(text=戻る,left)</v>
      </c>
      <c r="B496" t="s">
        <v>165</v>
      </c>
      <c r="C496" t="s">
        <v>159</v>
      </c>
      <c r="R496"/>
      <c r="S496"/>
      <c r="T496"/>
      <c r="U496"/>
      <c r="V496"/>
      <c r="BA496" s="31" t="s">
        <v>165</v>
      </c>
    </row>
    <row r="497" spans="1:53" x14ac:dyDescent="0.15">
      <c r="A497" t="str">
        <f>CONCATENATE(C497,D497,E497,F497,G497,H497,I497,J497,K497,L497,M497,N497,O497,P497)</f>
        <v>&amp;br;</v>
      </c>
      <c r="B497" t="s">
        <v>165</v>
      </c>
      <c r="C497" t="s">
        <v>1</v>
      </c>
      <c r="R497"/>
      <c r="S497"/>
      <c r="T497"/>
      <c r="U497"/>
      <c r="V497"/>
      <c r="BA497" s="31" t="s">
        <v>165</v>
      </c>
    </row>
    <row r="498" spans="1:53" x14ac:dyDescent="0.15">
      <c r="A498" t="str">
        <f>CONCATENATE(C498,D498,E498,F498,G498,H498,I498,J498,K498,L498,M498,N498,O498,P498)</f>
        <v>#comment(above,nsize=[15],size=[30],num=[10])</v>
      </c>
      <c r="B498" t="s">
        <v>165</v>
      </c>
      <c r="C498" t="s">
        <v>160</v>
      </c>
      <c r="R498"/>
      <c r="S498"/>
      <c r="T498"/>
      <c r="U498"/>
      <c r="V498"/>
      <c r="AC498" s="5"/>
      <c r="AD498" s="5"/>
      <c r="BA498" s="31" t="s">
        <v>165</v>
      </c>
    </row>
    <row r="499" spans="1:53" x14ac:dyDescent="0.15">
      <c r="A499" t="str">
        <f>CONCATENATE(C499,D499,E499,F499,G499,H499,I499,J499,K499,L499,M499,N499,O499,P499)</f>
        <v>&amp;br;&amp;br;</v>
      </c>
      <c r="B499" t="s">
        <v>165</v>
      </c>
      <c r="C499" t="s">
        <v>158</v>
      </c>
      <c r="R499"/>
      <c r="S499"/>
      <c r="T499"/>
      <c r="U499"/>
      <c r="V499"/>
      <c r="AC499" s="5"/>
      <c r="AD499" s="5"/>
      <c r="BA499" s="31" t="s">
        <v>165</v>
      </c>
    </row>
    <row r="500" spans="1:53" x14ac:dyDescent="0.15">
      <c r="A500" t="str">
        <f>CONCATENATE(C500,D500,E500,F500,G500,H500,I500,J500,K500,L500,M500,N500,O500,P500)</f>
        <v/>
      </c>
      <c r="B500" t="s">
        <v>165</v>
      </c>
      <c r="Q500" s="3"/>
      <c r="R500" s="14"/>
      <c r="S500" s="14"/>
      <c r="T500" s="14"/>
      <c r="U500" s="14"/>
      <c r="V500" s="15"/>
      <c r="W500" s="36">
        <v>34</v>
      </c>
      <c r="X500" s="3"/>
      <c r="Y500" s="34"/>
      <c r="Z500" s="34"/>
      <c r="AA500" s="41"/>
      <c r="AC500" s="5"/>
      <c r="AD500" s="5"/>
      <c r="BA500" s="31" t="s">
        <v>165</v>
      </c>
    </row>
    <row r="501" spans="1:53" x14ac:dyDescent="0.15">
      <c r="A501" t="str">
        <f>CONCATENATE(C501,D501,E501,F501,G501,H501,I501,J501,K501,L501,M501,N501,O501,P501)</f>
        <v>*0/0</v>
      </c>
      <c r="B501" t="s">
        <v>165</v>
      </c>
      <c r="C501" t="str">
        <f t="shared" si="489"/>
        <v>*0/0</v>
      </c>
      <c r="Q501" s="6" t="s">
        <v>34</v>
      </c>
      <c r="R501" s="12">
        <f>INDEX(AI:AI,W500+1)</f>
        <v>0</v>
      </c>
      <c r="S501" s="16" t="s">
        <v>35</v>
      </c>
      <c r="T501" s="12">
        <f>INDEX(AJ:AJ,W500+1)</f>
        <v>0</v>
      </c>
      <c r="U501" s="16"/>
      <c r="V501" s="17"/>
      <c r="W501" s="9"/>
      <c r="X501" s="6"/>
      <c r="Y501" s="5"/>
      <c r="Z501" s="5"/>
      <c r="AA501" s="30"/>
      <c r="AC501" s="16"/>
      <c r="AD501" s="16"/>
      <c r="BA501" s="31" t="s">
        <v>165</v>
      </c>
    </row>
    <row r="502" spans="1:53" x14ac:dyDescent="0.15">
      <c r="A502" t="str">
        <f>CONCATENATE(C502,D502,E502,F502,G502,H502,I502,J502,K502,L502,M502,N502,O502,P502)</f>
        <v>|LEFT:80|LEFT:100|LEFT:100|LEFT:100|LEFT:100|LEFT:100|c</v>
      </c>
      <c r="B502" t="s">
        <v>165</v>
      </c>
      <c r="C502" t="s">
        <v>24</v>
      </c>
      <c r="D502" s="2" t="str">
        <f t="shared" ref="D502" si="505">$Q$1</f>
        <v>LEFT:80</v>
      </c>
      <c r="E502" s="2" t="s">
        <v>24</v>
      </c>
      <c r="F502" s="2" t="str">
        <f t="shared" ref="F502" si="506">$R$1</f>
        <v>LEFT:100</v>
      </c>
      <c r="G502" s="2" t="s">
        <v>24</v>
      </c>
      <c r="H502" s="2" t="str">
        <f t="shared" ref="H502" si="507">$R$1</f>
        <v>LEFT:100</v>
      </c>
      <c r="I502" s="2" t="s">
        <v>24</v>
      </c>
      <c r="J502" s="2" t="str">
        <f t="shared" ref="J502" si="508">$R$1</f>
        <v>LEFT:100</v>
      </c>
      <c r="K502" s="2" t="s">
        <v>24</v>
      </c>
      <c r="L502" s="2" t="str">
        <f t="shared" ref="L502" si="509">$R$1</f>
        <v>LEFT:100</v>
      </c>
      <c r="M502" s="2" t="s">
        <v>24</v>
      </c>
      <c r="N502" s="2" t="str">
        <f t="shared" ref="N502" si="510">$R$1</f>
        <v>LEFT:100</v>
      </c>
      <c r="O502" t="s">
        <v>24</v>
      </c>
      <c r="P502" t="s">
        <v>138</v>
      </c>
      <c r="Q502" s="4" t="s">
        <v>44</v>
      </c>
      <c r="R502" s="12">
        <f>INDEX(AF:AF,W500+1)</f>
        <v>0</v>
      </c>
      <c r="S502" s="18" t="s">
        <v>46</v>
      </c>
      <c r="T502" s="12">
        <f>INDEX(AG:AG,W500+1)</f>
        <v>0</v>
      </c>
      <c r="U502" s="18" t="s">
        <v>36</v>
      </c>
      <c r="V502" s="12">
        <f>INDEX(AH:AH,W500+1)</f>
        <v>0</v>
      </c>
      <c r="W502" s="10"/>
      <c r="X502" s="12">
        <f>INDEX(AO:AO,W500+1)</f>
        <v>0</v>
      </c>
      <c r="Y502" s="5"/>
      <c r="Z502" s="5"/>
      <c r="AA502" s="30"/>
      <c r="AC502" s="5"/>
      <c r="AD502" s="5"/>
      <c r="BA502" s="31" t="s">
        <v>165</v>
      </c>
    </row>
    <row r="503" spans="1:53" x14ac:dyDescent="0.15">
      <c r="A503" t="str">
        <f>CONCATENATE(C503,D503,E503,F503,G503,H503,I503,J503,K503,L503,M503,N503,O503,P503)</f>
        <v>|色||レアリティ||マナコスト||</v>
      </c>
      <c r="B503" t="s">
        <v>165</v>
      </c>
      <c r="C503" t="s">
        <v>24</v>
      </c>
      <c r="D503" s="1" t="s">
        <v>5</v>
      </c>
      <c r="E503" t="s">
        <v>24</v>
      </c>
      <c r="F503" t="str">
        <f t="shared" ref="F503:F504" si="511">IF(R502=0,"",R502)</f>
        <v/>
      </c>
      <c r="G503" t="s">
        <v>24</v>
      </c>
      <c r="H503" s="1" t="s">
        <v>6</v>
      </c>
      <c r="I503" t="s">
        <v>24</v>
      </c>
      <c r="J503" t="str">
        <f t="shared" ref="J503:J504" si="512">IF(T502=0,"",T502)</f>
        <v/>
      </c>
      <c r="K503" t="s">
        <v>24</v>
      </c>
      <c r="L503" s="1" t="s">
        <v>8</v>
      </c>
      <c r="M503" t="s">
        <v>24</v>
      </c>
      <c r="N503" t="str">
        <f t="shared" ref="N503:N504" si="513">IF(V502=0,"",V502)</f>
        <v/>
      </c>
      <c r="O503" t="s">
        <v>24</v>
      </c>
      <c r="Q503" s="6" t="s">
        <v>37</v>
      </c>
      <c r="R503" s="12">
        <f>INDEX(AK:AK,W500+1)</f>
        <v>0</v>
      </c>
      <c r="S503" s="18" t="s">
        <v>38</v>
      </c>
      <c r="T503" s="12">
        <f>INDEX(AL:AL,W500+1)</f>
        <v>0</v>
      </c>
      <c r="U503" s="12">
        <f>INDEX(AM:AM,W500+1)</f>
        <v>0</v>
      </c>
      <c r="V503" s="12">
        <f>INDEX(AN:AN,W500+1)</f>
        <v>0</v>
      </c>
      <c r="W503" s="10"/>
      <c r="X503" s="12" t="str">
        <f>INDEX(AU:AU,W500+1)</f>
        <v/>
      </c>
      <c r="Y503" s="12" t="str">
        <f>INDEX(AV:AV,W500+1)</f>
        <v/>
      </c>
      <c r="Z503" s="12" t="str">
        <f>INDEX(AW:AW,W500+1)</f>
        <v/>
      </c>
      <c r="AA503" s="12">
        <f>INDEX(AX:AX,W500+1)</f>
        <v>0</v>
      </c>
      <c r="AC503" s="5"/>
      <c r="AD503" s="5"/>
      <c r="BA503" s="31" t="s">
        <v>165</v>
      </c>
    </row>
    <row r="504" spans="1:53" x14ac:dyDescent="0.15">
      <c r="A504" t="str">
        <f>CONCATENATE(C504,D504,E504,F504,G504,H504,I504,J504,K504,L504,M504,N504,O504,P504)</f>
        <v>|種別||サブタイプ||||</v>
      </c>
      <c r="B504" t="s">
        <v>165</v>
      </c>
      <c r="C504" t="s">
        <v>24</v>
      </c>
      <c r="D504" s="1" t="s">
        <v>9</v>
      </c>
      <c r="E504" t="s">
        <v>24</v>
      </c>
      <c r="F504" t="str">
        <f t="shared" si="511"/>
        <v/>
      </c>
      <c r="G504" t="s">
        <v>24</v>
      </c>
      <c r="H504" s="1" t="s">
        <v>11</v>
      </c>
      <c r="I504" t="s">
        <v>24</v>
      </c>
      <c r="J504" t="str">
        <f t="shared" si="512"/>
        <v/>
      </c>
      <c r="K504" t="s">
        <v>24</v>
      </c>
      <c r="L504" t="str">
        <f t="shared" ref="L504" si="514">IF(U503=0,"",U503)</f>
        <v/>
      </c>
      <c r="M504" t="s">
        <v>24</v>
      </c>
      <c r="N504" t="str">
        <f t="shared" si="513"/>
        <v/>
      </c>
      <c r="O504" t="s">
        <v>24</v>
      </c>
      <c r="Q504" s="6" t="s">
        <v>39</v>
      </c>
      <c r="R504" s="12" t="str">
        <f>INDEX(AY:AY,W500+1)</f>
        <v/>
      </c>
      <c r="S504" s="16"/>
      <c r="T504" s="16"/>
      <c r="U504" s="16"/>
      <c r="V504" s="17"/>
      <c r="W504" s="10"/>
      <c r="X504" s="36"/>
      <c r="Y504" s="36"/>
      <c r="Z504" s="36"/>
      <c r="AA504" s="25"/>
      <c r="AC504" s="5"/>
      <c r="AD504" s="5"/>
      <c r="BA504" s="31" t="s">
        <v>165</v>
      </c>
    </row>
    <row r="505" spans="1:53" x14ac:dyDescent="0.15">
      <c r="A505" t="str">
        <f>CONCATENATE(C505,D505,E505,F505,G505,H505,I505,J505,K505,L505,M505,N505,O505,P505)</f>
        <v>|テキスト|&gt;|&gt;|&gt;|&gt;||</v>
      </c>
      <c r="B505" t="s">
        <v>165</v>
      </c>
      <c r="C505" t="s">
        <v>24</v>
      </c>
      <c r="D505" s="1" t="s">
        <v>12</v>
      </c>
      <c r="E505" t="s">
        <v>24</v>
      </c>
      <c r="F505" s="1" t="s">
        <v>4</v>
      </c>
      <c r="G505" t="s">
        <v>24</v>
      </c>
      <c r="H505" s="1" t="s">
        <v>4</v>
      </c>
      <c r="I505" t="s">
        <v>24</v>
      </c>
      <c r="J505" s="1" t="s">
        <v>4</v>
      </c>
      <c r="K505" t="s">
        <v>24</v>
      </c>
      <c r="L505" s="1" t="s">
        <v>4</v>
      </c>
      <c r="M505" t="s">
        <v>24</v>
      </c>
      <c r="N505" t="str">
        <f t="shared" ref="N505" si="515">IF(R504=0,"",R504)</f>
        <v/>
      </c>
      <c r="O505" t="s">
        <v>24</v>
      </c>
      <c r="Q505" s="4" t="s">
        <v>40</v>
      </c>
      <c r="R505" s="12" t="str">
        <f>INDEX(AZ:AZ,W500+1)</f>
        <v/>
      </c>
      <c r="S505" s="16" t="s">
        <v>51</v>
      </c>
      <c r="T505" s="12" t="str">
        <f>IF(X505="","",X505&amp;IF(Y505="",""," "&amp;Y505)&amp;IF(Z505="",""," "&amp;Z505)&amp;IF(AA505="",""," "&amp;AA505))</f>
        <v/>
      </c>
      <c r="U505" s="16"/>
      <c r="V505" s="17"/>
      <c r="W505" s="10" t="s">
        <v>342</v>
      </c>
      <c r="X505" s="6" t="str">
        <f>IF(ISERROR(IF(LEN(X504)&gt;1,X504,VLOOKUP(X503,$AC:$AD,2,FALSE))),"",IF(LEN(X504)&gt;1,X504,VLOOKUP(X503,$AC:$AD,2,FALSE)))</f>
        <v/>
      </c>
      <c r="Y505" s="6" t="str">
        <f>IF(ISERROR(IF(LEN(Y504)&gt;1,Y504,VLOOKUP(Y503,$AC:$AD,2,FALSE))),"",IF(LEN(Y504)&gt;1,Y504,VLOOKUP(Y503,$AC:$AD,2,FALSE)))</f>
        <v/>
      </c>
      <c r="Z505" s="6" t="str">
        <f>IF(ISERROR(IF(LEN(Z504)&gt;1,Z504,VLOOKUP(Z503,$AC:$AD,2,FALSE))),"",IF(LEN(Z504)&gt;1,Z504,VLOOKUP(Z503,$AC:$AD,2,FALSE)))</f>
        <v/>
      </c>
      <c r="AA505" s="6" t="str">
        <f>IF(ISERROR(IF(LEN(AA504)&gt;1,AA504,VLOOKUP(AA503,$AC:$AD,2,FALSE))),"",IF(LEN(AA504)&gt;1,AA504,VLOOKUP(AA503,$AC:$AD,2,FALSE)))</f>
        <v xml:space="preserve"> </v>
      </c>
      <c r="AC505" s="5"/>
      <c r="AD505" s="5"/>
      <c r="BA505" s="31" t="s">
        <v>165</v>
      </c>
    </row>
    <row r="506" spans="1:53" x14ac:dyDescent="0.15">
      <c r="A506" t="str">
        <f>CONCATENATE(C506,D506,E506,F506,G506,H506,I506,J506,K506,L506,M506,N506,O506,P506)</f>
        <v>|英テキスト|&gt;|&gt;|&gt;|&gt;||</v>
      </c>
      <c r="B506" t="s">
        <v>165</v>
      </c>
      <c r="C506" t="s">
        <v>24</v>
      </c>
      <c r="D506" s="1" t="s">
        <v>26</v>
      </c>
      <c r="E506" t="s">
        <v>24</v>
      </c>
      <c r="F506" s="1" t="s">
        <v>4</v>
      </c>
      <c r="G506" t="s">
        <v>24</v>
      </c>
      <c r="H506" s="1" t="s">
        <v>4</v>
      </c>
      <c r="I506" t="s">
        <v>24</v>
      </c>
      <c r="J506" s="1" t="s">
        <v>4</v>
      </c>
      <c r="K506" t="s">
        <v>24</v>
      </c>
      <c r="L506" s="1" t="s">
        <v>4</v>
      </c>
      <c r="M506" t="s">
        <v>24</v>
      </c>
      <c r="N506" t="str">
        <f t="shared" ref="N506" si="516">IF(T505="","",T505&amp;"&amp;br;")&amp;IF(R505=0,"",R505)</f>
        <v/>
      </c>
      <c r="O506" t="s">
        <v>24</v>
      </c>
      <c r="Q506" s="6" t="s">
        <v>41</v>
      </c>
      <c r="R506" s="12">
        <f>IF(INDEX(AS:AS,W500+1)="",0,INDEX(AS:AS,W500+1)&amp;"/"&amp;INDEX(AT:AT,W500+1))</f>
        <v>0</v>
      </c>
      <c r="S506" s="16"/>
      <c r="T506" s="16"/>
      <c r="U506" s="16"/>
      <c r="V506" s="17"/>
      <c r="W506" s="10"/>
      <c r="X506" s="6"/>
      <c r="Y506" s="5"/>
      <c r="Z506" s="5"/>
      <c r="AA506" s="30"/>
      <c r="BA506" s="31" t="s">
        <v>165</v>
      </c>
    </row>
    <row r="507" spans="1:53" x14ac:dyDescent="0.15">
      <c r="A507" t="str">
        <f>CONCATENATE(C507,D507,E507,F507,G507,H507,I507,J507,K507,L507,M507,N507,O507,P507)</f>
        <v>|PT|&gt;||シールド数|&gt;||</v>
      </c>
      <c r="B507" t="s">
        <v>165</v>
      </c>
      <c r="C507" t="s">
        <v>24</v>
      </c>
      <c r="D507" t="s">
        <v>13</v>
      </c>
      <c r="E507" t="s">
        <v>24</v>
      </c>
      <c r="F507" t="s">
        <v>4</v>
      </c>
      <c r="G507" t="s">
        <v>24</v>
      </c>
      <c r="H507" t="str">
        <f t="shared" ref="H507" si="517">IF(R506=0,"",R506)</f>
        <v/>
      </c>
      <c r="I507" t="s">
        <v>24</v>
      </c>
      <c r="J507" t="s">
        <v>14</v>
      </c>
      <c r="K507" t="s">
        <v>24</v>
      </c>
      <c r="L507" t="s">
        <v>4</v>
      </c>
      <c r="M507" t="s">
        <v>24</v>
      </c>
      <c r="N507" t="str">
        <f t="shared" ref="N507" si="518">IF(R507=0,"",R507)</f>
        <v/>
      </c>
      <c r="O507" t="s">
        <v>24</v>
      </c>
      <c r="Q507" s="7" t="s">
        <v>43</v>
      </c>
      <c r="R507" s="12">
        <f>INDEX(AR:AR,W500+1)</f>
        <v>0</v>
      </c>
      <c r="S507" s="19"/>
      <c r="T507" s="19"/>
      <c r="U507" s="19"/>
      <c r="V507" s="20"/>
      <c r="W507" s="11"/>
      <c r="X507" s="37"/>
      <c r="Y507" s="35"/>
      <c r="Z507" s="35"/>
      <c r="AA507" s="42"/>
      <c r="BA507" s="31" t="s">
        <v>165</v>
      </c>
    </row>
    <row r="508" spans="1:53" x14ac:dyDescent="0.15">
      <c r="A508" t="str">
        <f>CONCATENATE(C508,D508,E508,F508,G508,H508,I508,J508,K508,L508,M508,N508,O508,P508)</f>
        <v>&amp;br;&amp;br;</v>
      </c>
      <c r="B508" t="s">
        <v>165</v>
      </c>
      <c r="C508" t="s">
        <v>158</v>
      </c>
      <c r="R508"/>
      <c r="S508"/>
      <c r="T508"/>
      <c r="U508"/>
      <c r="V508"/>
      <c r="BA508" s="31" t="s">
        <v>165</v>
      </c>
    </row>
    <row r="509" spans="1:53" x14ac:dyDescent="0.15">
      <c r="A509" t="str">
        <f t="shared" ref="A509:A510" si="519">CONCATENATE(C509,D509,E509,F509,G509,H509,I509,J509,K509,L509,M509,N509,O509,P509)</f>
        <v>*情報</v>
      </c>
      <c r="B509" t="s">
        <v>165</v>
      </c>
      <c r="C509" t="s">
        <v>865</v>
      </c>
      <c r="R509"/>
      <c r="S509"/>
      <c r="T509"/>
      <c r="U509"/>
      <c r="V509"/>
      <c r="BA509" s="31" t="s">
        <v>165</v>
      </c>
    </row>
    <row r="510" spans="1:53" x14ac:dyDescent="0.15">
      <c r="A510" t="str">
        <f t="shared" si="519"/>
        <v>&amp;br;&amp;br;</v>
      </c>
      <c r="B510" t="s">
        <v>165</v>
      </c>
      <c r="C510" t="s">
        <v>158</v>
      </c>
      <c r="R510"/>
      <c r="S510"/>
      <c r="T510"/>
      <c r="U510"/>
      <c r="V510"/>
      <c r="BA510" s="31" t="s">
        <v>165</v>
      </c>
    </row>
    <row r="511" spans="1:53" x14ac:dyDescent="0.15">
      <c r="A511" t="str">
        <f>CONCATENATE(C511,D511,E511,F511,G511,H511,I511,J511,K511,L511,M511,N511,O511,P511)</f>
        <v>#back(text=戻る,left)</v>
      </c>
      <c r="B511" t="s">
        <v>165</v>
      </c>
      <c r="C511" t="s">
        <v>159</v>
      </c>
      <c r="R511"/>
      <c r="S511"/>
      <c r="T511"/>
      <c r="U511"/>
      <c r="V511"/>
      <c r="AC511" s="5"/>
      <c r="AD511" s="5"/>
      <c r="BA511" s="31" t="s">
        <v>165</v>
      </c>
    </row>
    <row r="512" spans="1:53" x14ac:dyDescent="0.15">
      <c r="A512" t="str">
        <f>CONCATENATE(C512,D512,E512,F512,G512,H512,I512,J512,K512,L512,M512,N512,O512,P512)</f>
        <v>&amp;br;</v>
      </c>
      <c r="B512" t="s">
        <v>165</v>
      </c>
      <c r="C512" t="s">
        <v>1</v>
      </c>
      <c r="R512"/>
      <c r="S512"/>
      <c r="T512"/>
      <c r="U512"/>
      <c r="V512"/>
      <c r="AC512" s="5"/>
      <c r="AD512" s="5"/>
      <c r="BA512" s="31" t="s">
        <v>165</v>
      </c>
    </row>
    <row r="513" spans="1:53" x14ac:dyDescent="0.15">
      <c r="A513" t="str">
        <f>CONCATENATE(C513,D513,E513,F513,G513,H513,I513,J513,K513,L513,M513,N513,O513,P513)</f>
        <v>#comment(above,nsize=[15],size=[30],num=[10])</v>
      </c>
      <c r="B513" t="s">
        <v>165</v>
      </c>
      <c r="C513" t="s">
        <v>160</v>
      </c>
      <c r="R513"/>
      <c r="S513"/>
      <c r="T513"/>
      <c r="U513"/>
      <c r="V513"/>
      <c r="AC513" s="5"/>
      <c r="AD513" s="5"/>
      <c r="BA513" s="31" t="s">
        <v>165</v>
      </c>
    </row>
    <row r="514" spans="1:53" x14ac:dyDescent="0.15">
      <c r="A514" t="str">
        <f>CONCATENATE(C514,D514,E514,F514,G514,H514,I514,J514,K514,L514,M514,N514,O514,P514)</f>
        <v>&amp;br;&amp;br;</v>
      </c>
      <c r="B514" t="s">
        <v>165</v>
      </c>
      <c r="C514" t="s">
        <v>158</v>
      </c>
      <c r="R514"/>
      <c r="S514"/>
      <c r="T514"/>
      <c r="U514"/>
      <c r="V514"/>
      <c r="AC514" s="16"/>
      <c r="AD514" s="16"/>
      <c r="BA514" s="31" t="s">
        <v>165</v>
      </c>
    </row>
    <row r="515" spans="1:53" x14ac:dyDescent="0.15">
      <c r="A515" t="str">
        <f>CONCATENATE(C515,D515,E515,F515,G515,H515,I515,J515,K515,L515,M515,N515,O515,P515)</f>
        <v/>
      </c>
      <c r="B515" t="s">
        <v>165</v>
      </c>
      <c r="Q515" s="3"/>
      <c r="R515" s="14"/>
      <c r="S515" s="14"/>
      <c r="T515" s="14"/>
      <c r="U515" s="14"/>
      <c r="V515" s="15"/>
      <c r="W515" s="36">
        <v>35</v>
      </c>
      <c r="X515" s="3"/>
      <c r="Y515" s="34"/>
      <c r="Z515" s="34"/>
      <c r="AA515" s="41"/>
      <c r="AC515" s="5"/>
      <c r="AD515" s="5"/>
      <c r="BA515" s="31" t="s">
        <v>165</v>
      </c>
    </row>
    <row r="516" spans="1:53" x14ac:dyDescent="0.15">
      <c r="A516" t="str">
        <f>CONCATENATE(C516,D516,E516,F516,G516,H516,I516,J516,K516,L516,M516,N516,O516,P516)</f>
        <v>*0/0</v>
      </c>
      <c r="B516" t="s">
        <v>165</v>
      </c>
      <c r="C516" t="str">
        <f t="shared" si="489"/>
        <v>*0/0</v>
      </c>
      <c r="Q516" s="6" t="s">
        <v>34</v>
      </c>
      <c r="R516" s="12">
        <f>INDEX(AI:AI,W515+1)</f>
        <v>0</v>
      </c>
      <c r="S516" s="16" t="s">
        <v>35</v>
      </c>
      <c r="T516" s="12">
        <f>INDEX(AJ:AJ,W515+1)</f>
        <v>0</v>
      </c>
      <c r="U516" s="16"/>
      <c r="V516" s="17"/>
      <c r="W516" s="9"/>
      <c r="X516" s="6"/>
      <c r="Y516" s="5"/>
      <c r="Z516" s="5"/>
      <c r="AA516" s="30"/>
      <c r="AC516" s="5"/>
      <c r="AD516" s="5"/>
      <c r="BA516" s="31" t="s">
        <v>165</v>
      </c>
    </row>
    <row r="517" spans="1:53" x14ac:dyDescent="0.15">
      <c r="A517" t="str">
        <f>CONCATENATE(C517,D517,E517,F517,G517,H517,I517,J517,K517,L517,M517,N517,O517,P517)</f>
        <v>|LEFT:80|LEFT:100|LEFT:100|LEFT:100|LEFT:100|LEFT:100|c</v>
      </c>
      <c r="B517" t="s">
        <v>165</v>
      </c>
      <c r="C517" t="s">
        <v>24</v>
      </c>
      <c r="D517" s="2" t="str">
        <f t="shared" ref="D517" si="520">$Q$1</f>
        <v>LEFT:80</v>
      </c>
      <c r="E517" s="2" t="s">
        <v>24</v>
      </c>
      <c r="F517" s="2" t="str">
        <f t="shared" ref="F517" si="521">$R$1</f>
        <v>LEFT:100</v>
      </c>
      <c r="G517" s="2" t="s">
        <v>24</v>
      </c>
      <c r="H517" s="2" t="str">
        <f t="shared" ref="H517" si="522">$R$1</f>
        <v>LEFT:100</v>
      </c>
      <c r="I517" s="2" t="s">
        <v>24</v>
      </c>
      <c r="J517" s="2" t="str">
        <f t="shared" ref="J517" si="523">$R$1</f>
        <v>LEFT:100</v>
      </c>
      <c r="K517" s="2" t="s">
        <v>24</v>
      </c>
      <c r="L517" s="2" t="str">
        <f t="shared" ref="L517" si="524">$R$1</f>
        <v>LEFT:100</v>
      </c>
      <c r="M517" s="2" t="s">
        <v>24</v>
      </c>
      <c r="N517" s="2" t="str">
        <f t="shared" ref="N517" si="525">$R$1</f>
        <v>LEFT:100</v>
      </c>
      <c r="O517" t="s">
        <v>24</v>
      </c>
      <c r="P517" t="s">
        <v>138</v>
      </c>
      <c r="Q517" s="4" t="s">
        <v>44</v>
      </c>
      <c r="R517" s="12">
        <f>INDEX(AF:AF,W515+1)</f>
        <v>0</v>
      </c>
      <c r="S517" s="18" t="s">
        <v>46</v>
      </c>
      <c r="T517" s="12">
        <f>INDEX(AG:AG,W515+1)</f>
        <v>0</v>
      </c>
      <c r="U517" s="18" t="s">
        <v>36</v>
      </c>
      <c r="V517" s="12">
        <f>INDEX(AH:AH,W515+1)</f>
        <v>0</v>
      </c>
      <c r="W517" s="10"/>
      <c r="X517" s="12">
        <f>INDEX(AO:AO,W515+1)</f>
        <v>0</v>
      </c>
      <c r="Y517" s="5"/>
      <c r="Z517" s="5"/>
      <c r="AA517" s="30"/>
      <c r="AC517" s="5"/>
      <c r="AD517" s="5"/>
      <c r="BA517" s="31" t="s">
        <v>165</v>
      </c>
    </row>
    <row r="518" spans="1:53" x14ac:dyDescent="0.15">
      <c r="A518" t="str">
        <f>CONCATENATE(C518,D518,E518,F518,G518,H518,I518,J518,K518,L518,M518,N518,O518,P518)</f>
        <v>|色||レアリティ||マナコスト||</v>
      </c>
      <c r="B518" t="s">
        <v>165</v>
      </c>
      <c r="C518" t="s">
        <v>24</v>
      </c>
      <c r="D518" s="1" t="s">
        <v>5</v>
      </c>
      <c r="E518" t="s">
        <v>24</v>
      </c>
      <c r="F518" t="str">
        <f t="shared" ref="F518:F519" si="526">IF(R517=0,"",R517)</f>
        <v/>
      </c>
      <c r="G518" t="s">
        <v>24</v>
      </c>
      <c r="H518" s="1" t="s">
        <v>6</v>
      </c>
      <c r="I518" t="s">
        <v>24</v>
      </c>
      <c r="J518" t="str">
        <f t="shared" ref="J518:J519" si="527">IF(T517=0,"",T517)</f>
        <v/>
      </c>
      <c r="K518" t="s">
        <v>24</v>
      </c>
      <c r="L518" s="1" t="s">
        <v>8</v>
      </c>
      <c r="M518" t="s">
        <v>24</v>
      </c>
      <c r="N518" t="str">
        <f t="shared" ref="N518:N519" si="528">IF(V517=0,"",V517)</f>
        <v/>
      </c>
      <c r="O518" t="s">
        <v>24</v>
      </c>
      <c r="Q518" s="6" t="s">
        <v>37</v>
      </c>
      <c r="R518" s="12">
        <f>INDEX(AK:AK,W515+1)</f>
        <v>0</v>
      </c>
      <c r="S518" s="18" t="s">
        <v>38</v>
      </c>
      <c r="T518" s="12">
        <f>INDEX(AL:AL,W515+1)</f>
        <v>0</v>
      </c>
      <c r="U518" s="12">
        <f>INDEX(AM:AM,W515+1)</f>
        <v>0</v>
      </c>
      <c r="V518" s="12">
        <f>INDEX(AN:AN,W515+1)</f>
        <v>0</v>
      </c>
      <c r="W518" s="10"/>
      <c r="X518" s="12" t="str">
        <f>INDEX(AU:AU,W515+1)</f>
        <v/>
      </c>
      <c r="Y518" s="12" t="str">
        <f>INDEX(AV:AV,W515+1)</f>
        <v/>
      </c>
      <c r="Z518" s="12" t="str">
        <f>INDEX(AW:AW,W515+1)</f>
        <v/>
      </c>
      <c r="AA518" s="12">
        <f>INDEX(AX:AX,W515+1)</f>
        <v>0</v>
      </c>
      <c r="AC518" s="5"/>
      <c r="AD518" s="5"/>
      <c r="BA518" s="31" t="s">
        <v>165</v>
      </c>
    </row>
    <row r="519" spans="1:53" x14ac:dyDescent="0.15">
      <c r="A519" t="str">
        <f>CONCATENATE(C519,D519,E519,F519,G519,H519,I519,J519,K519,L519,M519,N519,O519,P519)</f>
        <v>|種別||サブタイプ||||</v>
      </c>
      <c r="B519" t="s">
        <v>165</v>
      </c>
      <c r="C519" t="s">
        <v>24</v>
      </c>
      <c r="D519" s="1" t="s">
        <v>9</v>
      </c>
      <c r="E519" t="s">
        <v>24</v>
      </c>
      <c r="F519" t="str">
        <f t="shared" si="526"/>
        <v/>
      </c>
      <c r="G519" t="s">
        <v>24</v>
      </c>
      <c r="H519" s="1" t="s">
        <v>11</v>
      </c>
      <c r="I519" t="s">
        <v>24</v>
      </c>
      <c r="J519" t="str">
        <f t="shared" si="527"/>
        <v/>
      </c>
      <c r="K519" t="s">
        <v>24</v>
      </c>
      <c r="L519" t="str">
        <f t="shared" ref="L519" si="529">IF(U518=0,"",U518)</f>
        <v/>
      </c>
      <c r="M519" t="s">
        <v>24</v>
      </c>
      <c r="N519" t="str">
        <f t="shared" si="528"/>
        <v/>
      </c>
      <c r="O519" t="s">
        <v>24</v>
      </c>
      <c r="Q519" s="6" t="s">
        <v>39</v>
      </c>
      <c r="R519" s="12" t="str">
        <f>INDEX(AY:AY,W515+1)</f>
        <v/>
      </c>
      <c r="S519" s="16"/>
      <c r="T519" s="16"/>
      <c r="U519" s="16"/>
      <c r="V519" s="17"/>
      <c r="W519" s="10"/>
      <c r="X519" s="36"/>
      <c r="Y519" s="36"/>
      <c r="Z519" s="36"/>
      <c r="AA519" s="25"/>
      <c r="BA519" s="31" t="s">
        <v>165</v>
      </c>
    </row>
    <row r="520" spans="1:53" x14ac:dyDescent="0.15">
      <c r="A520" t="str">
        <f>CONCATENATE(C520,D520,E520,F520,G520,H520,I520,J520,K520,L520,M520,N520,O520,P520)</f>
        <v>|テキスト|&gt;|&gt;|&gt;|&gt;||</v>
      </c>
      <c r="B520" t="s">
        <v>165</v>
      </c>
      <c r="C520" t="s">
        <v>24</v>
      </c>
      <c r="D520" s="1" t="s">
        <v>12</v>
      </c>
      <c r="E520" t="s">
        <v>24</v>
      </c>
      <c r="F520" s="1" t="s">
        <v>4</v>
      </c>
      <c r="G520" t="s">
        <v>24</v>
      </c>
      <c r="H520" s="1" t="s">
        <v>4</v>
      </c>
      <c r="I520" t="s">
        <v>24</v>
      </c>
      <c r="J520" s="1" t="s">
        <v>4</v>
      </c>
      <c r="K520" t="s">
        <v>24</v>
      </c>
      <c r="L520" s="1" t="s">
        <v>4</v>
      </c>
      <c r="M520" t="s">
        <v>24</v>
      </c>
      <c r="N520" t="str">
        <f t="shared" ref="N520" si="530">IF(R519=0,"",R519)</f>
        <v/>
      </c>
      <c r="O520" t="s">
        <v>24</v>
      </c>
      <c r="Q520" s="4" t="s">
        <v>40</v>
      </c>
      <c r="R520" s="12" t="str">
        <f>INDEX(AZ:AZ,W515+1)</f>
        <v/>
      </c>
      <c r="S520" s="16" t="s">
        <v>51</v>
      </c>
      <c r="T520" s="12" t="str">
        <f>IF(X520="","",X520&amp;IF(Y520="",""," "&amp;Y520)&amp;IF(Z520="",""," "&amp;Z520)&amp;IF(AA520="",""," "&amp;AA520))</f>
        <v/>
      </c>
      <c r="U520" s="16"/>
      <c r="V520" s="17"/>
      <c r="W520" s="10" t="s">
        <v>342</v>
      </c>
      <c r="X520" s="6" t="str">
        <f>IF(ISERROR(IF(LEN(X519)&gt;1,X519,VLOOKUP(X518,$AC:$AD,2,FALSE))),"",IF(LEN(X519)&gt;1,X519,VLOOKUP(X518,$AC:$AD,2,FALSE)))</f>
        <v/>
      </c>
      <c r="Y520" s="6" t="str">
        <f>IF(ISERROR(IF(LEN(Y519)&gt;1,Y519,VLOOKUP(Y518,$AC:$AD,2,FALSE))),"",IF(LEN(Y519)&gt;1,Y519,VLOOKUP(Y518,$AC:$AD,2,FALSE)))</f>
        <v/>
      </c>
      <c r="Z520" s="6" t="str">
        <f>IF(ISERROR(IF(LEN(Z519)&gt;1,Z519,VLOOKUP(Z518,$AC:$AD,2,FALSE))),"",IF(LEN(Z519)&gt;1,Z519,VLOOKUP(Z518,$AC:$AD,2,FALSE)))</f>
        <v/>
      </c>
      <c r="AA520" s="6" t="str">
        <f>IF(ISERROR(IF(LEN(AA519)&gt;1,AA519,VLOOKUP(AA518,$AC:$AD,2,FALSE))),"",IF(LEN(AA519)&gt;1,AA519,VLOOKUP(AA518,$AC:$AD,2,FALSE)))</f>
        <v xml:space="preserve"> </v>
      </c>
      <c r="BA520" s="31" t="s">
        <v>165</v>
      </c>
    </row>
    <row r="521" spans="1:53" x14ac:dyDescent="0.15">
      <c r="A521" t="str">
        <f>CONCATENATE(C521,D521,E521,F521,G521,H521,I521,J521,K521,L521,M521,N521,O521,P521)</f>
        <v>|英テキスト|&gt;|&gt;|&gt;|&gt;||</v>
      </c>
      <c r="B521" t="s">
        <v>165</v>
      </c>
      <c r="C521" t="s">
        <v>24</v>
      </c>
      <c r="D521" s="1" t="s">
        <v>26</v>
      </c>
      <c r="E521" t="s">
        <v>24</v>
      </c>
      <c r="F521" s="1" t="s">
        <v>4</v>
      </c>
      <c r="G521" t="s">
        <v>24</v>
      </c>
      <c r="H521" s="1" t="s">
        <v>4</v>
      </c>
      <c r="I521" t="s">
        <v>24</v>
      </c>
      <c r="J521" s="1" t="s">
        <v>4</v>
      </c>
      <c r="K521" t="s">
        <v>24</v>
      </c>
      <c r="L521" s="1" t="s">
        <v>4</v>
      </c>
      <c r="M521" t="s">
        <v>24</v>
      </c>
      <c r="N521" t="str">
        <f t="shared" ref="N521" si="531">IF(T520="","",T520&amp;"&amp;br;")&amp;IF(R520=0,"",R520)</f>
        <v/>
      </c>
      <c r="O521" t="s">
        <v>24</v>
      </c>
      <c r="Q521" s="6" t="s">
        <v>41</v>
      </c>
      <c r="R521" s="12">
        <f>IF(INDEX(AS:AS,W515+1)="",0,INDEX(AS:AS,W515+1)&amp;"/"&amp;INDEX(AT:AT,W515+1))</f>
        <v>0</v>
      </c>
      <c r="S521" s="16"/>
      <c r="T521" s="16"/>
      <c r="U521" s="16"/>
      <c r="V521" s="17"/>
      <c r="W521" s="10"/>
      <c r="X521" s="6"/>
      <c r="Y521" s="5"/>
      <c r="Z521" s="5"/>
      <c r="AA521" s="30"/>
      <c r="BA521" s="31" t="s">
        <v>165</v>
      </c>
    </row>
    <row r="522" spans="1:53" x14ac:dyDescent="0.15">
      <c r="A522" t="str">
        <f>CONCATENATE(C522,D522,E522,F522,G522,H522,I522,J522,K522,L522,M522,N522,O522,P522)</f>
        <v>|PT|&gt;||シールド数|&gt;||</v>
      </c>
      <c r="B522" t="s">
        <v>165</v>
      </c>
      <c r="C522" t="s">
        <v>24</v>
      </c>
      <c r="D522" t="s">
        <v>13</v>
      </c>
      <c r="E522" t="s">
        <v>24</v>
      </c>
      <c r="F522" t="s">
        <v>4</v>
      </c>
      <c r="G522" t="s">
        <v>24</v>
      </c>
      <c r="H522" t="str">
        <f t="shared" ref="H522" si="532">IF(R521=0,"",R521)</f>
        <v/>
      </c>
      <c r="I522" t="s">
        <v>24</v>
      </c>
      <c r="J522" t="s">
        <v>14</v>
      </c>
      <c r="K522" t="s">
        <v>24</v>
      </c>
      <c r="L522" t="s">
        <v>4</v>
      </c>
      <c r="M522" t="s">
        <v>24</v>
      </c>
      <c r="N522" t="str">
        <f t="shared" ref="N522" si="533">IF(R522=0,"",R522)</f>
        <v/>
      </c>
      <c r="O522" t="s">
        <v>24</v>
      </c>
      <c r="Q522" s="7" t="s">
        <v>43</v>
      </c>
      <c r="R522" s="12">
        <f>INDEX(AR:AR,W515+1)</f>
        <v>0</v>
      </c>
      <c r="S522" s="19"/>
      <c r="T522" s="19"/>
      <c r="U522" s="19"/>
      <c r="V522" s="20"/>
      <c r="W522" s="11"/>
      <c r="X522" s="37"/>
      <c r="Y522" s="35"/>
      <c r="Z522" s="35"/>
      <c r="AA522" s="42"/>
      <c r="BA522" s="31" t="s">
        <v>165</v>
      </c>
    </row>
    <row r="523" spans="1:53" x14ac:dyDescent="0.15">
      <c r="A523" t="str">
        <f>CONCATENATE(C523,D523,E523,F523,G523,H523,I523,J523,K523,L523,M523,N523,O523,P523)</f>
        <v>&amp;br;&amp;br;</v>
      </c>
      <c r="B523" t="s">
        <v>165</v>
      </c>
      <c r="C523" t="s">
        <v>158</v>
      </c>
      <c r="R523"/>
      <c r="S523"/>
      <c r="T523"/>
      <c r="U523"/>
      <c r="V523"/>
      <c r="BA523" s="31" t="s">
        <v>165</v>
      </c>
    </row>
    <row r="524" spans="1:53" x14ac:dyDescent="0.15">
      <c r="A524" t="str">
        <f t="shared" ref="A524:A525" si="534">CONCATENATE(C524,D524,E524,F524,G524,H524,I524,J524,K524,L524,M524,N524,O524,P524)</f>
        <v>*情報</v>
      </c>
      <c r="B524" t="s">
        <v>165</v>
      </c>
      <c r="C524" t="s">
        <v>865</v>
      </c>
      <c r="R524"/>
      <c r="S524"/>
      <c r="T524"/>
      <c r="U524"/>
      <c r="V524"/>
      <c r="AC524" s="5"/>
      <c r="AD524" s="5"/>
      <c r="BA524" s="31" t="s">
        <v>165</v>
      </c>
    </row>
    <row r="525" spans="1:53" x14ac:dyDescent="0.15">
      <c r="A525" t="str">
        <f t="shared" si="534"/>
        <v>&amp;br;&amp;br;</v>
      </c>
      <c r="B525" t="s">
        <v>165</v>
      </c>
      <c r="C525" t="s">
        <v>158</v>
      </c>
      <c r="R525"/>
      <c r="S525"/>
      <c r="T525"/>
      <c r="U525"/>
      <c r="V525"/>
      <c r="AC525" s="5"/>
      <c r="AD525" s="5"/>
      <c r="BA525" s="31" t="s">
        <v>165</v>
      </c>
    </row>
    <row r="526" spans="1:53" x14ac:dyDescent="0.15">
      <c r="A526" t="str">
        <f>CONCATENATE(C526,D526,E526,F526,G526,H526,I526,J526,K526,L526,M526,N526,O526,P526)</f>
        <v>#back(text=戻る,left)</v>
      </c>
      <c r="B526" t="s">
        <v>165</v>
      </c>
      <c r="C526" t="s">
        <v>159</v>
      </c>
      <c r="R526"/>
      <c r="S526"/>
      <c r="T526"/>
      <c r="U526"/>
      <c r="V526"/>
      <c r="AC526" s="5"/>
      <c r="AD526" s="5"/>
      <c r="BA526" s="31" t="s">
        <v>165</v>
      </c>
    </row>
    <row r="527" spans="1:53" x14ac:dyDescent="0.15">
      <c r="A527" t="str">
        <f>CONCATENATE(C527,D527,E527,F527,G527,H527,I527,J527,K527,L527,M527,N527,O527,P527)</f>
        <v>&amp;br;</v>
      </c>
      <c r="B527" t="s">
        <v>165</v>
      </c>
      <c r="C527" t="s">
        <v>1</v>
      </c>
      <c r="R527"/>
      <c r="S527"/>
      <c r="T527"/>
      <c r="U527"/>
      <c r="V527"/>
      <c r="AC527" s="16"/>
      <c r="AD527" s="16"/>
      <c r="BA527" s="31" t="s">
        <v>165</v>
      </c>
    </row>
    <row r="528" spans="1:53" x14ac:dyDescent="0.15">
      <c r="A528" t="str">
        <f>CONCATENATE(C528,D528,E528,F528,G528,H528,I528,J528,K528,L528,M528,N528,O528,P528)</f>
        <v>#comment(above,nsize=[15],size=[30],num=[10])</v>
      </c>
      <c r="B528" t="s">
        <v>165</v>
      </c>
      <c r="C528" t="s">
        <v>160</v>
      </c>
      <c r="R528"/>
      <c r="S528"/>
      <c r="T528"/>
      <c r="U528"/>
      <c r="V528"/>
      <c r="AC528" s="5"/>
      <c r="AD528" s="5"/>
      <c r="BA528" s="31" t="s">
        <v>165</v>
      </c>
    </row>
    <row r="529" spans="1:53" x14ac:dyDescent="0.15">
      <c r="A529" t="str">
        <f>CONCATENATE(C529,D529,E529,F529,G529,H529,I529,J529,K529,L529,M529,N529,O529,P529)</f>
        <v>&amp;br;&amp;br;</v>
      </c>
      <c r="B529" t="s">
        <v>165</v>
      </c>
      <c r="C529" t="s">
        <v>158</v>
      </c>
      <c r="R529"/>
      <c r="S529"/>
      <c r="T529"/>
      <c r="U529"/>
      <c r="V529"/>
      <c r="AC529" s="5"/>
      <c r="AD529" s="5"/>
      <c r="BA529" s="31" t="s">
        <v>165</v>
      </c>
    </row>
    <row r="530" spans="1:53" x14ac:dyDescent="0.15">
      <c r="A530" t="str">
        <f>CONCATENATE(C530,D530,E530,F530,G530,H530,I530,J530,K530,L530,M530,N530,O530,P530)</f>
        <v/>
      </c>
      <c r="B530" t="s">
        <v>165</v>
      </c>
      <c r="Q530" s="3"/>
      <c r="R530" s="14"/>
      <c r="S530" s="14"/>
      <c r="T530" s="14"/>
      <c r="U530" s="14"/>
      <c r="V530" s="15"/>
      <c r="W530" s="36">
        <v>36</v>
      </c>
      <c r="X530" s="3"/>
      <c r="Y530" s="34"/>
      <c r="Z530" s="34"/>
      <c r="AA530" s="41"/>
      <c r="AC530" s="5"/>
      <c r="AD530" s="5"/>
      <c r="BA530" s="31" t="s">
        <v>165</v>
      </c>
    </row>
    <row r="531" spans="1:53" x14ac:dyDescent="0.15">
      <c r="A531" t="str">
        <f>CONCATENATE(C531,D531,E531,F531,G531,H531,I531,J531,K531,L531,M531,N531,O531,P531)</f>
        <v>*0/0</v>
      </c>
      <c r="B531" t="s">
        <v>165</v>
      </c>
      <c r="C531" t="str">
        <f t="shared" si="489"/>
        <v>*0/0</v>
      </c>
      <c r="Q531" s="6" t="s">
        <v>34</v>
      </c>
      <c r="R531" s="12">
        <f>INDEX(AI:AI,W530+1)</f>
        <v>0</v>
      </c>
      <c r="S531" s="16" t="s">
        <v>35</v>
      </c>
      <c r="T531" s="12">
        <f>INDEX(AJ:AJ,W530+1)</f>
        <v>0</v>
      </c>
      <c r="U531" s="16"/>
      <c r="V531" s="17"/>
      <c r="W531" s="9"/>
      <c r="X531" s="6"/>
      <c r="Y531" s="5"/>
      <c r="Z531" s="5"/>
      <c r="AA531" s="30"/>
      <c r="AC531" s="5"/>
      <c r="AD531" s="5"/>
      <c r="BA531" s="31" t="s">
        <v>165</v>
      </c>
    </row>
    <row r="532" spans="1:53" x14ac:dyDescent="0.15">
      <c r="A532" t="str">
        <f>CONCATENATE(C532,D532,E532,F532,G532,H532,I532,J532,K532,L532,M532,N532,O532,P532)</f>
        <v>|LEFT:80|LEFT:100|LEFT:100|LEFT:100|LEFT:100|LEFT:100|c</v>
      </c>
      <c r="B532" t="s">
        <v>165</v>
      </c>
      <c r="C532" t="s">
        <v>24</v>
      </c>
      <c r="D532" s="2" t="str">
        <f t="shared" ref="D532" si="535">$Q$1</f>
        <v>LEFT:80</v>
      </c>
      <c r="E532" s="2" t="s">
        <v>24</v>
      </c>
      <c r="F532" s="2" t="str">
        <f t="shared" ref="F532" si="536">$R$1</f>
        <v>LEFT:100</v>
      </c>
      <c r="G532" s="2" t="s">
        <v>24</v>
      </c>
      <c r="H532" s="2" t="str">
        <f t="shared" ref="H532" si="537">$R$1</f>
        <v>LEFT:100</v>
      </c>
      <c r="I532" s="2" t="s">
        <v>24</v>
      </c>
      <c r="J532" s="2" t="str">
        <f t="shared" ref="J532" si="538">$R$1</f>
        <v>LEFT:100</v>
      </c>
      <c r="K532" s="2" t="s">
        <v>24</v>
      </c>
      <c r="L532" s="2" t="str">
        <f t="shared" ref="L532" si="539">$R$1</f>
        <v>LEFT:100</v>
      </c>
      <c r="M532" s="2" t="s">
        <v>24</v>
      </c>
      <c r="N532" s="2" t="str">
        <f t="shared" ref="N532" si="540">$R$1</f>
        <v>LEFT:100</v>
      </c>
      <c r="O532" t="s">
        <v>24</v>
      </c>
      <c r="P532" t="s">
        <v>138</v>
      </c>
      <c r="Q532" s="4" t="s">
        <v>44</v>
      </c>
      <c r="R532" s="12">
        <f>INDEX(AF:AF,W530+1)</f>
        <v>0</v>
      </c>
      <c r="S532" s="18" t="s">
        <v>46</v>
      </c>
      <c r="T532" s="12">
        <f>INDEX(AG:AG,W530+1)</f>
        <v>0</v>
      </c>
      <c r="U532" s="18" t="s">
        <v>36</v>
      </c>
      <c r="V532" s="12">
        <f>INDEX(AH:AH,W530+1)</f>
        <v>0</v>
      </c>
      <c r="W532" s="10"/>
      <c r="X532" s="12">
        <f>INDEX(AO:AO,W530+1)</f>
        <v>0</v>
      </c>
      <c r="Y532" s="5"/>
      <c r="Z532" s="5"/>
      <c r="AA532" s="30"/>
      <c r="BA532" s="31" t="s">
        <v>165</v>
      </c>
    </row>
    <row r="533" spans="1:53" x14ac:dyDescent="0.15">
      <c r="A533" t="str">
        <f>CONCATENATE(C533,D533,E533,F533,G533,H533,I533,J533,K533,L533,M533,N533,O533,P533)</f>
        <v>|色||レアリティ||マナコスト||</v>
      </c>
      <c r="B533" t="s">
        <v>165</v>
      </c>
      <c r="C533" t="s">
        <v>24</v>
      </c>
      <c r="D533" s="1" t="s">
        <v>5</v>
      </c>
      <c r="E533" t="s">
        <v>24</v>
      </c>
      <c r="F533" t="str">
        <f t="shared" ref="F533:F534" si="541">IF(R532=0,"",R532)</f>
        <v/>
      </c>
      <c r="G533" t="s">
        <v>24</v>
      </c>
      <c r="H533" s="1" t="s">
        <v>6</v>
      </c>
      <c r="I533" t="s">
        <v>24</v>
      </c>
      <c r="J533" t="str">
        <f t="shared" ref="J533:J534" si="542">IF(T532=0,"",T532)</f>
        <v/>
      </c>
      <c r="K533" t="s">
        <v>24</v>
      </c>
      <c r="L533" s="1" t="s">
        <v>8</v>
      </c>
      <c r="M533" t="s">
        <v>24</v>
      </c>
      <c r="N533" t="str">
        <f t="shared" ref="N533:N534" si="543">IF(V532=0,"",V532)</f>
        <v/>
      </c>
      <c r="O533" t="s">
        <v>24</v>
      </c>
      <c r="Q533" s="6" t="s">
        <v>37</v>
      </c>
      <c r="R533" s="12">
        <f>INDEX(AK:AK,W530+1)</f>
        <v>0</v>
      </c>
      <c r="S533" s="18" t="s">
        <v>38</v>
      </c>
      <c r="T533" s="12">
        <f>INDEX(AL:AL,W530+1)</f>
        <v>0</v>
      </c>
      <c r="U533" s="12">
        <f>INDEX(AM:AM,W530+1)</f>
        <v>0</v>
      </c>
      <c r="V533" s="12">
        <f>INDEX(AN:AN,W530+1)</f>
        <v>0</v>
      </c>
      <c r="W533" s="10"/>
      <c r="X533" s="12" t="str">
        <f>INDEX(AU:AU,W530+1)</f>
        <v/>
      </c>
      <c r="Y533" s="12" t="str">
        <f>INDEX(AV:AV,W530+1)</f>
        <v/>
      </c>
      <c r="Z533" s="12" t="str">
        <f>INDEX(AW:AW,W530+1)</f>
        <v/>
      </c>
      <c r="AA533" s="12">
        <f>INDEX(AX:AX,W530+1)</f>
        <v>0</v>
      </c>
      <c r="BA533" s="31" t="s">
        <v>165</v>
      </c>
    </row>
    <row r="534" spans="1:53" x14ac:dyDescent="0.15">
      <c r="A534" t="str">
        <f>CONCATENATE(C534,D534,E534,F534,G534,H534,I534,J534,K534,L534,M534,N534,O534,P534)</f>
        <v>|種別||サブタイプ||||</v>
      </c>
      <c r="B534" t="s">
        <v>165</v>
      </c>
      <c r="C534" t="s">
        <v>24</v>
      </c>
      <c r="D534" s="1" t="s">
        <v>9</v>
      </c>
      <c r="E534" t="s">
        <v>24</v>
      </c>
      <c r="F534" t="str">
        <f t="shared" si="541"/>
        <v/>
      </c>
      <c r="G534" t="s">
        <v>24</v>
      </c>
      <c r="H534" s="1" t="s">
        <v>11</v>
      </c>
      <c r="I534" t="s">
        <v>24</v>
      </c>
      <c r="J534" t="str">
        <f t="shared" si="542"/>
        <v/>
      </c>
      <c r="K534" t="s">
        <v>24</v>
      </c>
      <c r="L534" t="str">
        <f t="shared" ref="L534" si="544">IF(U533=0,"",U533)</f>
        <v/>
      </c>
      <c r="M534" t="s">
        <v>24</v>
      </c>
      <c r="N534" t="str">
        <f t="shared" si="543"/>
        <v/>
      </c>
      <c r="O534" t="s">
        <v>24</v>
      </c>
      <c r="Q534" s="6" t="s">
        <v>39</v>
      </c>
      <c r="R534" s="12" t="str">
        <f>INDEX(AY:AY,W530+1)</f>
        <v/>
      </c>
      <c r="S534" s="16"/>
      <c r="T534" s="16"/>
      <c r="U534" s="16"/>
      <c r="V534" s="17"/>
      <c r="W534" s="10"/>
      <c r="X534" s="36"/>
      <c r="Y534" s="36"/>
      <c r="Z534" s="36"/>
      <c r="AA534" s="25"/>
      <c r="BA534" s="31" t="s">
        <v>165</v>
      </c>
    </row>
    <row r="535" spans="1:53" x14ac:dyDescent="0.15">
      <c r="A535" t="str">
        <f>CONCATENATE(C535,D535,E535,F535,G535,H535,I535,J535,K535,L535,M535,N535,O535,P535)</f>
        <v>|テキスト|&gt;|&gt;|&gt;|&gt;||</v>
      </c>
      <c r="B535" t="s">
        <v>165</v>
      </c>
      <c r="C535" t="s">
        <v>24</v>
      </c>
      <c r="D535" s="1" t="s">
        <v>12</v>
      </c>
      <c r="E535" t="s">
        <v>24</v>
      </c>
      <c r="F535" s="1" t="s">
        <v>4</v>
      </c>
      <c r="G535" t="s">
        <v>24</v>
      </c>
      <c r="H535" s="1" t="s">
        <v>4</v>
      </c>
      <c r="I535" t="s">
        <v>24</v>
      </c>
      <c r="J535" s="1" t="s">
        <v>4</v>
      </c>
      <c r="K535" t="s">
        <v>24</v>
      </c>
      <c r="L535" s="1" t="s">
        <v>4</v>
      </c>
      <c r="M535" t="s">
        <v>24</v>
      </c>
      <c r="N535" t="str">
        <f t="shared" ref="N535" si="545">IF(R534=0,"",R534)</f>
        <v/>
      </c>
      <c r="O535" t="s">
        <v>24</v>
      </c>
      <c r="Q535" s="4" t="s">
        <v>40</v>
      </c>
      <c r="R535" s="12" t="str">
        <f>INDEX(AZ:AZ,W530+1)</f>
        <v/>
      </c>
      <c r="S535" s="16" t="s">
        <v>51</v>
      </c>
      <c r="T535" s="12" t="str">
        <f>IF(X535="","",X535&amp;IF(Y535="",""," "&amp;Y535)&amp;IF(Z535="",""," "&amp;Z535)&amp;IF(AA535="",""," "&amp;AA535))</f>
        <v/>
      </c>
      <c r="U535" s="16"/>
      <c r="V535" s="17"/>
      <c r="W535" s="10" t="s">
        <v>342</v>
      </c>
      <c r="X535" s="6" t="str">
        <f>IF(ISERROR(IF(LEN(X534)&gt;1,X534,VLOOKUP(X533,$AC:$AD,2,FALSE))),"",IF(LEN(X534)&gt;1,X534,VLOOKUP(X533,$AC:$AD,2,FALSE)))</f>
        <v/>
      </c>
      <c r="Y535" s="6" t="str">
        <f>IF(ISERROR(IF(LEN(Y534)&gt;1,Y534,VLOOKUP(Y533,$AC:$AD,2,FALSE))),"",IF(LEN(Y534)&gt;1,Y534,VLOOKUP(Y533,$AC:$AD,2,FALSE)))</f>
        <v/>
      </c>
      <c r="Z535" s="6" t="str">
        <f>IF(ISERROR(IF(LEN(Z534)&gt;1,Z534,VLOOKUP(Z533,$AC:$AD,2,FALSE))),"",IF(LEN(Z534)&gt;1,Z534,VLOOKUP(Z533,$AC:$AD,2,FALSE)))</f>
        <v/>
      </c>
      <c r="AA535" s="6" t="str">
        <f>IF(ISERROR(IF(LEN(AA534)&gt;1,AA534,VLOOKUP(AA533,$AC:$AD,2,FALSE))),"",IF(LEN(AA534)&gt;1,AA534,VLOOKUP(AA533,$AC:$AD,2,FALSE)))</f>
        <v xml:space="preserve"> </v>
      </c>
      <c r="BA535" s="31" t="s">
        <v>165</v>
      </c>
    </row>
    <row r="536" spans="1:53" x14ac:dyDescent="0.15">
      <c r="A536" t="str">
        <f>CONCATENATE(C536,D536,E536,F536,G536,H536,I536,J536,K536,L536,M536,N536,O536,P536)</f>
        <v>|英テキスト|&gt;|&gt;|&gt;|&gt;||</v>
      </c>
      <c r="B536" t="s">
        <v>165</v>
      </c>
      <c r="C536" t="s">
        <v>24</v>
      </c>
      <c r="D536" s="1" t="s">
        <v>26</v>
      </c>
      <c r="E536" t="s">
        <v>24</v>
      </c>
      <c r="F536" s="1" t="s">
        <v>4</v>
      </c>
      <c r="G536" t="s">
        <v>24</v>
      </c>
      <c r="H536" s="1" t="s">
        <v>4</v>
      </c>
      <c r="I536" t="s">
        <v>24</v>
      </c>
      <c r="J536" s="1" t="s">
        <v>4</v>
      </c>
      <c r="K536" t="s">
        <v>24</v>
      </c>
      <c r="L536" s="1" t="s">
        <v>4</v>
      </c>
      <c r="M536" t="s">
        <v>24</v>
      </c>
      <c r="N536" t="str">
        <f t="shared" ref="N536" si="546">IF(T535="","",T535&amp;"&amp;br;")&amp;IF(R535=0,"",R535)</f>
        <v/>
      </c>
      <c r="O536" t="s">
        <v>24</v>
      </c>
      <c r="Q536" s="6" t="s">
        <v>41</v>
      </c>
      <c r="R536" s="12">
        <f>IF(INDEX(AS:AS,W530+1)="",0,INDEX(AS:AS,W530+1)&amp;"/"&amp;INDEX(AT:AT,W530+1))</f>
        <v>0</v>
      </c>
      <c r="S536" s="16"/>
      <c r="T536" s="16"/>
      <c r="U536" s="16"/>
      <c r="V536" s="17"/>
      <c r="W536" s="10"/>
      <c r="X536" s="6"/>
      <c r="Y536" s="5"/>
      <c r="Z536" s="5"/>
      <c r="AA536" s="30"/>
      <c r="BA536" s="31" t="s">
        <v>165</v>
      </c>
    </row>
    <row r="537" spans="1:53" x14ac:dyDescent="0.15">
      <c r="A537" t="str">
        <f>CONCATENATE(C537,D537,E537,F537,G537,H537,I537,J537,K537,L537,M537,N537,O537,P537)</f>
        <v>|PT|&gt;||シールド数|&gt;||</v>
      </c>
      <c r="B537" t="s">
        <v>165</v>
      </c>
      <c r="C537" t="s">
        <v>24</v>
      </c>
      <c r="D537" t="s">
        <v>13</v>
      </c>
      <c r="E537" t="s">
        <v>24</v>
      </c>
      <c r="F537" t="s">
        <v>4</v>
      </c>
      <c r="G537" t="s">
        <v>24</v>
      </c>
      <c r="H537" t="str">
        <f t="shared" ref="H537" si="547">IF(R536=0,"",R536)</f>
        <v/>
      </c>
      <c r="I537" t="s">
        <v>24</v>
      </c>
      <c r="J537" t="s">
        <v>14</v>
      </c>
      <c r="K537" t="s">
        <v>24</v>
      </c>
      <c r="L537" t="s">
        <v>4</v>
      </c>
      <c r="M537" t="s">
        <v>24</v>
      </c>
      <c r="N537" t="str">
        <f t="shared" ref="N537" si="548">IF(R537=0,"",R537)</f>
        <v/>
      </c>
      <c r="O537" t="s">
        <v>24</v>
      </c>
      <c r="Q537" s="7" t="s">
        <v>43</v>
      </c>
      <c r="R537" s="12">
        <f>INDEX(AR:AR,W530+1)</f>
        <v>0</v>
      </c>
      <c r="S537" s="19"/>
      <c r="T537" s="19"/>
      <c r="U537" s="19"/>
      <c r="V537" s="20"/>
      <c r="W537" s="11"/>
      <c r="X537" s="37"/>
      <c r="Y537" s="35"/>
      <c r="Z537" s="35"/>
      <c r="AA537" s="42"/>
      <c r="AC537" s="5"/>
      <c r="AD537" s="5"/>
      <c r="BA537" s="31" t="s">
        <v>165</v>
      </c>
    </row>
    <row r="538" spans="1:53" x14ac:dyDescent="0.15">
      <c r="A538" t="str">
        <f>CONCATENATE(C538,D538,E538,F538,G538,H538,I538,J538,K538,L538,M538,N538,O538,P538)</f>
        <v>&amp;br;&amp;br;</v>
      </c>
      <c r="B538" t="s">
        <v>165</v>
      </c>
      <c r="C538" t="s">
        <v>158</v>
      </c>
      <c r="R538"/>
      <c r="S538"/>
      <c r="T538"/>
      <c r="U538"/>
      <c r="V538"/>
      <c r="AC538" s="5"/>
      <c r="AD538" s="5"/>
      <c r="BA538" s="31" t="s">
        <v>165</v>
      </c>
    </row>
    <row r="539" spans="1:53" x14ac:dyDescent="0.15">
      <c r="A539" t="str">
        <f t="shared" ref="A539:A540" si="549">CONCATENATE(C539,D539,E539,F539,G539,H539,I539,J539,K539,L539,M539,N539,O539,P539)</f>
        <v>*情報</v>
      </c>
      <c r="B539" t="s">
        <v>165</v>
      </c>
      <c r="C539" t="s">
        <v>865</v>
      </c>
      <c r="R539"/>
      <c r="S539"/>
      <c r="T539"/>
      <c r="U539"/>
      <c r="V539"/>
      <c r="AC539" s="5"/>
      <c r="AD539" s="5"/>
      <c r="BA539" s="31" t="s">
        <v>165</v>
      </c>
    </row>
    <row r="540" spans="1:53" x14ac:dyDescent="0.15">
      <c r="A540" t="str">
        <f t="shared" si="549"/>
        <v>&amp;br;&amp;br;</v>
      </c>
      <c r="B540" t="s">
        <v>165</v>
      </c>
      <c r="C540" t="s">
        <v>158</v>
      </c>
      <c r="R540"/>
      <c r="S540"/>
      <c r="T540"/>
      <c r="U540"/>
      <c r="V540"/>
      <c r="AC540" s="16"/>
      <c r="AD540" s="16"/>
      <c r="BA540" s="31" t="s">
        <v>165</v>
      </c>
    </row>
    <row r="541" spans="1:53" x14ac:dyDescent="0.15">
      <c r="A541" t="str">
        <f>CONCATENATE(C541,D541,E541,F541,G541,H541,I541,J541,K541,L541,M541,N541,O541,P541)</f>
        <v>#back(text=戻る,left)</v>
      </c>
      <c r="B541" t="s">
        <v>165</v>
      </c>
      <c r="C541" t="s">
        <v>159</v>
      </c>
      <c r="R541"/>
      <c r="S541"/>
      <c r="T541"/>
      <c r="U541"/>
      <c r="V541"/>
      <c r="AC541" s="5"/>
      <c r="AD541" s="5"/>
      <c r="BA541" s="31" t="s">
        <v>165</v>
      </c>
    </row>
    <row r="542" spans="1:53" x14ac:dyDescent="0.15">
      <c r="A542" t="str">
        <f>CONCATENATE(C542,D542,E542,F542,G542,H542,I542,J542,K542,L542,M542,N542,O542,P542)</f>
        <v>&amp;br;</v>
      </c>
      <c r="B542" t="s">
        <v>165</v>
      </c>
      <c r="C542" t="s">
        <v>1</v>
      </c>
      <c r="R542"/>
      <c r="S542"/>
      <c r="T542"/>
      <c r="U542"/>
      <c r="V542"/>
      <c r="AC542" s="5"/>
      <c r="AD542" s="5"/>
      <c r="BA542" s="31" t="s">
        <v>165</v>
      </c>
    </row>
    <row r="543" spans="1:53" x14ac:dyDescent="0.15">
      <c r="A543" t="str">
        <f>CONCATENATE(C543,D543,E543,F543,G543,H543,I543,J543,K543,L543,M543,N543,O543,P543)</f>
        <v>#comment(above,nsize=[15],size=[30],num=[10])</v>
      </c>
      <c r="B543" t="s">
        <v>165</v>
      </c>
      <c r="C543" t="s">
        <v>160</v>
      </c>
      <c r="R543"/>
      <c r="S543"/>
      <c r="T543"/>
      <c r="U543"/>
      <c r="V543"/>
      <c r="AC543" s="5"/>
      <c r="AD543" s="5"/>
      <c r="BA543" s="31" t="s">
        <v>165</v>
      </c>
    </row>
    <row r="544" spans="1:53" x14ac:dyDescent="0.15">
      <c r="A544" t="str">
        <f>CONCATENATE(C544,D544,E544,F544,G544,H544,I544,J544,K544,L544,M544,N544,O544,P544)</f>
        <v>&amp;br;&amp;br;</v>
      </c>
      <c r="B544" t="s">
        <v>165</v>
      </c>
      <c r="C544" t="s">
        <v>158</v>
      </c>
      <c r="R544"/>
      <c r="S544"/>
      <c r="T544"/>
      <c r="U544"/>
      <c r="V544"/>
      <c r="AC544" s="5"/>
      <c r="AD544" s="5"/>
      <c r="BA544" s="31" t="s">
        <v>165</v>
      </c>
    </row>
    <row r="545" spans="1:53" x14ac:dyDescent="0.15">
      <c r="A545" t="str">
        <f>CONCATENATE(C545,D545,E545,F545,G545,H545,I545,J545,K545,L545,M545,N545,O545,P545)</f>
        <v/>
      </c>
      <c r="B545" t="s">
        <v>165</v>
      </c>
      <c r="Q545" s="3"/>
      <c r="R545" s="14"/>
      <c r="S545" s="14"/>
      <c r="T545" s="14"/>
      <c r="U545" s="14"/>
      <c r="V545" s="15"/>
      <c r="W545" s="36">
        <v>37</v>
      </c>
      <c r="X545" s="3"/>
      <c r="Y545" s="34"/>
      <c r="Z545" s="34"/>
      <c r="AA545" s="41"/>
      <c r="BA545" s="31" t="s">
        <v>165</v>
      </c>
    </row>
    <row r="546" spans="1:53" x14ac:dyDescent="0.15">
      <c r="A546" t="str">
        <f>CONCATENATE(C546,D546,E546,F546,G546,H546,I546,J546,K546,L546,M546,N546,O546,P546)</f>
        <v>*0/0</v>
      </c>
      <c r="B546" t="s">
        <v>165</v>
      </c>
      <c r="C546" t="str">
        <f t="shared" si="489"/>
        <v>*0/0</v>
      </c>
      <c r="Q546" s="6" t="s">
        <v>34</v>
      </c>
      <c r="R546" s="12">
        <f>INDEX(AI:AI,W545+1)</f>
        <v>0</v>
      </c>
      <c r="S546" s="16" t="s">
        <v>35</v>
      </c>
      <c r="T546" s="12">
        <f>INDEX(AJ:AJ,W545+1)</f>
        <v>0</v>
      </c>
      <c r="U546" s="16"/>
      <c r="V546" s="17"/>
      <c r="W546" s="9"/>
      <c r="X546" s="6"/>
      <c r="Y546" s="5"/>
      <c r="Z546" s="5"/>
      <c r="AA546" s="30"/>
      <c r="BA546" s="31" t="s">
        <v>165</v>
      </c>
    </row>
    <row r="547" spans="1:53" x14ac:dyDescent="0.15">
      <c r="A547" t="str">
        <f>CONCATENATE(C547,D547,E547,F547,G547,H547,I547,J547,K547,L547,M547,N547,O547,P547)</f>
        <v>|LEFT:80|LEFT:100|LEFT:100|LEFT:100|LEFT:100|LEFT:100|c</v>
      </c>
      <c r="B547" t="s">
        <v>165</v>
      </c>
      <c r="C547" t="s">
        <v>24</v>
      </c>
      <c r="D547" s="2" t="str">
        <f t="shared" ref="D547" si="550">$Q$1</f>
        <v>LEFT:80</v>
      </c>
      <c r="E547" s="2" t="s">
        <v>24</v>
      </c>
      <c r="F547" s="2" t="str">
        <f t="shared" ref="F547" si="551">$R$1</f>
        <v>LEFT:100</v>
      </c>
      <c r="G547" s="2" t="s">
        <v>24</v>
      </c>
      <c r="H547" s="2" t="str">
        <f t="shared" ref="H547" si="552">$R$1</f>
        <v>LEFT:100</v>
      </c>
      <c r="I547" s="2" t="s">
        <v>24</v>
      </c>
      <c r="J547" s="2" t="str">
        <f t="shared" ref="J547" si="553">$R$1</f>
        <v>LEFT:100</v>
      </c>
      <c r="K547" s="2" t="s">
        <v>24</v>
      </c>
      <c r="L547" s="2" t="str">
        <f t="shared" ref="L547" si="554">$R$1</f>
        <v>LEFT:100</v>
      </c>
      <c r="M547" s="2" t="s">
        <v>24</v>
      </c>
      <c r="N547" s="2" t="str">
        <f t="shared" ref="N547" si="555">$R$1</f>
        <v>LEFT:100</v>
      </c>
      <c r="O547" t="s">
        <v>24</v>
      </c>
      <c r="P547" t="s">
        <v>138</v>
      </c>
      <c r="Q547" s="4" t="s">
        <v>44</v>
      </c>
      <c r="R547" s="12">
        <f>INDEX(AF:AF,W545+1)</f>
        <v>0</v>
      </c>
      <c r="S547" s="18" t="s">
        <v>46</v>
      </c>
      <c r="T547" s="12">
        <f>INDEX(AG:AG,W545+1)</f>
        <v>0</v>
      </c>
      <c r="U547" s="18" t="s">
        <v>36</v>
      </c>
      <c r="V547" s="12">
        <f>INDEX(AH:AH,W545+1)</f>
        <v>0</v>
      </c>
      <c r="W547" s="10"/>
      <c r="X547" s="12">
        <f>INDEX(AO:AO,W545+1)</f>
        <v>0</v>
      </c>
      <c r="Y547" s="5"/>
      <c r="Z547" s="5"/>
      <c r="AA547" s="30"/>
      <c r="BA547" s="31" t="s">
        <v>165</v>
      </c>
    </row>
    <row r="548" spans="1:53" x14ac:dyDescent="0.15">
      <c r="A548" t="str">
        <f>CONCATENATE(C548,D548,E548,F548,G548,H548,I548,J548,K548,L548,M548,N548,O548,P548)</f>
        <v>|色||レアリティ||マナコスト||</v>
      </c>
      <c r="B548" t="s">
        <v>165</v>
      </c>
      <c r="C548" t="s">
        <v>24</v>
      </c>
      <c r="D548" s="1" t="s">
        <v>5</v>
      </c>
      <c r="E548" t="s">
        <v>24</v>
      </c>
      <c r="F548" t="str">
        <f t="shared" ref="F548:F549" si="556">IF(R547=0,"",R547)</f>
        <v/>
      </c>
      <c r="G548" t="s">
        <v>24</v>
      </c>
      <c r="H548" s="1" t="s">
        <v>6</v>
      </c>
      <c r="I548" t="s">
        <v>24</v>
      </c>
      <c r="J548" t="str">
        <f t="shared" ref="J548:J549" si="557">IF(T547=0,"",T547)</f>
        <v/>
      </c>
      <c r="K548" t="s">
        <v>24</v>
      </c>
      <c r="L548" s="1" t="s">
        <v>8</v>
      </c>
      <c r="M548" t="s">
        <v>24</v>
      </c>
      <c r="N548" t="str">
        <f t="shared" ref="N548:N549" si="558">IF(V547=0,"",V547)</f>
        <v/>
      </c>
      <c r="O548" t="s">
        <v>24</v>
      </c>
      <c r="Q548" s="6" t="s">
        <v>37</v>
      </c>
      <c r="R548" s="12">
        <f>INDEX(AK:AK,W545+1)</f>
        <v>0</v>
      </c>
      <c r="S548" s="18" t="s">
        <v>38</v>
      </c>
      <c r="T548" s="12">
        <f>INDEX(AL:AL,W545+1)</f>
        <v>0</v>
      </c>
      <c r="U548" s="12">
        <f>INDEX(AM:AM,W545+1)</f>
        <v>0</v>
      </c>
      <c r="V548" s="12">
        <f>INDEX(AN:AN,W545+1)</f>
        <v>0</v>
      </c>
      <c r="W548" s="10"/>
      <c r="X548" s="12" t="str">
        <f>INDEX(AU:AU,W545+1)</f>
        <v/>
      </c>
      <c r="Y548" s="12" t="str">
        <f>INDEX(AV:AV,W545+1)</f>
        <v/>
      </c>
      <c r="Z548" s="12" t="str">
        <f>INDEX(AW:AW,W545+1)</f>
        <v/>
      </c>
      <c r="AA548" s="12">
        <f>INDEX(AX:AX,W545+1)</f>
        <v>0</v>
      </c>
      <c r="BA548" s="31" t="s">
        <v>165</v>
      </c>
    </row>
    <row r="549" spans="1:53" x14ac:dyDescent="0.15">
      <c r="A549" t="str">
        <f>CONCATENATE(C549,D549,E549,F549,G549,H549,I549,J549,K549,L549,M549,N549,O549,P549)</f>
        <v>|種別||サブタイプ||||</v>
      </c>
      <c r="B549" t="s">
        <v>165</v>
      </c>
      <c r="C549" t="s">
        <v>24</v>
      </c>
      <c r="D549" s="1" t="s">
        <v>9</v>
      </c>
      <c r="E549" t="s">
        <v>24</v>
      </c>
      <c r="F549" t="str">
        <f t="shared" si="556"/>
        <v/>
      </c>
      <c r="G549" t="s">
        <v>24</v>
      </c>
      <c r="H549" s="1" t="s">
        <v>11</v>
      </c>
      <c r="I549" t="s">
        <v>24</v>
      </c>
      <c r="J549" t="str">
        <f t="shared" si="557"/>
        <v/>
      </c>
      <c r="K549" t="s">
        <v>24</v>
      </c>
      <c r="L549" t="str">
        <f t="shared" ref="L549" si="559">IF(U548=0,"",U548)</f>
        <v/>
      </c>
      <c r="M549" t="s">
        <v>24</v>
      </c>
      <c r="N549" t="str">
        <f t="shared" si="558"/>
        <v/>
      </c>
      <c r="O549" t="s">
        <v>24</v>
      </c>
      <c r="Q549" s="6" t="s">
        <v>39</v>
      </c>
      <c r="R549" s="12" t="str">
        <f>INDEX(AY:AY,W545+1)</f>
        <v/>
      </c>
      <c r="S549" s="16"/>
      <c r="T549" s="16"/>
      <c r="U549" s="16"/>
      <c r="V549" s="17"/>
      <c r="W549" s="10"/>
      <c r="X549" s="36"/>
      <c r="Y549" s="36"/>
      <c r="Z549" s="36"/>
      <c r="AA549" s="25"/>
      <c r="BA549" s="31" t="s">
        <v>165</v>
      </c>
    </row>
    <row r="550" spans="1:53" x14ac:dyDescent="0.15">
      <c r="A550" t="str">
        <f>CONCATENATE(C550,D550,E550,F550,G550,H550,I550,J550,K550,L550,M550,N550,O550,P550)</f>
        <v>|テキスト|&gt;|&gt;|&gt;|&gt;||</v>
      </c>
      <c r="B550" t="s">
        <v>165</v>
      </c>
      <c r="C550" t="s">
        <v>24</v>
      </c>
      <c r="D550" s="1" t="s">
        <v>12</v>
      </c>
      <c r="E550" t="s">
        <v>24</v>
      </c>
      <c r="F550" s="1" t="s">
        <v>4</v>
      </c>
      <c r="G550" t="s">
        <v>24</v>
      </c>
      <c r="H550" s="1" t="s">
        <v>4</v>
      </c>
      <c r="I550" t="s">
        <v>24</v>
      </c>
      <c r="J550" s="1" t="s">
        <v>4</v>
      </c>
      <c r="K550" t="s">
        <v>24</v>
      </c>
      <c r="L550" s="1" t="s">
        <v>4</v>
      </c>
      <c r="M550" t="s">
        <v>24</v>
      </c>
      <c r="N550" t="str">
        <f t="shared" ref="N550" si="560">IF(R549=0,"",R549)</f>
        <v/>
      </c>
      <c r="O550" t="s">
        <v>24</v>
      </c>
      <c r="Q550" s="4" t="s">
        <v>40</v>
      </c>
      <c r="R550" s="12" t="str">
        <f>INDEX(AZ:AZ,W545+1)</f>
        <v/>
      </c>
      <c r="S550" s="16" t="s">
        <v>51</v>
      </c>
      <c r="T550" s="12" t="str">
        <f>IF(X550="","",X550&amp;IF(Y550="",""," "&amp;Y550)&amp;IF(Z550="",""," "&amp;Z550)&amp;IF(AA550="",""," "&amp;AA550))</f>
        <v/>
      </c>
      <c r="U550" s="16"/>
      <c r="V550" s="17"/>
      <c r="W550" s="10" t="s">
        <v>342</v>
      </c>
      <c r="X550" s="6" t="str">
        <f>IF(ISERROR(IF(LEN(X549)&gt;1,X549,VLOOKUP(X548,$AC:$AD,2,FALSE))),"",IF(LEN(X549)&gt;1,X549,VLOOKUP(X548,$AC:$AD,2,FALSE)))</f>
        <v/>
      </c>
      <c r="Y550" s="6" t="str">
        <f>IF(ISERROR(IF(LEN(Y549)&gt;1,Y549,VLOOKUP(Y548,$AC:$AD,2,FALSE))),"",IF(LEN(Y549)&gt;1,Y549,VLOOKUP(Y548,$AC:$AD,2,FALSE)))</f>
        <v/>
      </c>
      <c r="Z550" s="6" t="str">
        <f>IF(ISERROR(IF(LEN(Z549)&gt;1,Z549,VLOOKUP(Z548,$AC:$AD,2,FALSE))),"",IF(LEN(Z549)&gt;1,Z549,VLOOKUP(Z548,$AC:$AD,2,FALSE)))</f>
        <v/>
      </c>
      <c r="AA550" s="6" t="str">
        <f>IF(ISERROR(IF(LEN(AA549)&gt;1,AA549,VLOOKUP(AA548,$AC:$AD,2,FALSE))),"",IF(LEN(AA549)&gt;1,AA549,VLOOKUP(AA548,$AC:$AD,2,FALSE)))</f>
        <v xml:space="preserve"> </v>
      </c>
      <c r="AC550" s="5"/>
      <c r="AD550" s="5"/>
      <c r="BA550" s="31" t="s">
        <v>165</v>
      </c>
    </row>
    <row r="551" spans="1:53" x14ac:dyDescent="0.15">
      <c r="A551" t="str">
        <f>CONCATENATE(C551,D551,E551,F551,G551,H551,I551,J551,K551,L551,M551,N551,O551,P551)</f>
        <v>|英テキスト|&gt;|&gt;|&gt;|&gt;||</v>
      </c>
      <c r="B551" t="s">
        <v>165</v>
      </c>
      <c r="C551" t="s">
        <v>24</v>
      </c>
      <c r="D551" s="1" t="s">
        <v>26</v>
      </c>
      <c r="E551" t="s">
        <v>24</v>
      </c>
      <c r="F551" s="1" t="s">
        <v>4</v>
      </c>
      <c r="G551" t="s">
        <v>24</v>
      </c>
      <c r="H551" s="1" t="s">
        <v>4</v>
      </c>
      <c r="I551" t="s">
        <v>24</v>
      </c>
      <c r="J551" s="1" t="s">
        <v>4</v>
      </c>
      <c r="K551" t="s">
        <v>24</v>
      </c>
      <c r="L551" s="1" t="s">
        <v>4</v>
      </c>
      <c r="M551" t="s">
        <v>24</v>
      </c>
      <c r="N551" t="str">
        <f t="shared" ref="N551" si="561">IF(T550="","",T550&amp;"&amp;br;")&amp;IF(R550=0,"",R550)</f>
        <v/>
      </c>
      <c r="O551" t="s">
        <v>24</v>
      </c>
      <c r="Q551" s="6" t="s">
        <v>41</v>
      </c>
      <c r="R551" s="12">
        <f>IF(INDEX(AS:AS,W545+1)="",0,INDEX(AS:AS,W545+1)&amp;"/"&amp;INDEX(AT:AT,W545+1))</f>
        <v>0</v>
      </c>
      <c r="S551" s="16"/>
      <c r="T551" s="16"/>
      <c r="U551" s="16"/>
      <c r="V551" s="17"/>
      <c r="W551" s="10"/>
      <c r="X551" s="6"/>
      <c r="Y551" s="5"/>
      <c r="Z551" s="5"/>
      <c r="AA551" s="30"/>
      <c r="AC551" s="5"/>
      <c r="AD551" s="5"/>
      <c r="BA551" s="31" t="s">
        <v>165</v>
      </c>
    </row>
    <row r="552" spans="1:53" x14ac:dyDescent="0.15">
      <c r="A552" t="str">
        <f>CONCATENATE(C552,D552,E552,F552,G552,H552,I552,J552,K552,L552,M552,N552,O552,P552)</f>
        <v>|PT|&gt;||シールド数|&gt;||</v>
      </c>
      <c r="B552" t="s">
        <v>165</v>
      </c>
      <c r="C552" t="s">
        <v>24</v>
      </c>
      <c r="D552" t="s">
        <v>13</v>
      </c>
      <c r="E552" t="s">
        <v>24</v>
      </c>
      <c r="F552" t="s">
        <v>4</v>
      </c>
      <c r="G552" t="s">
        <v>24</v>
      </c>
      <c r="H552" t="str">
        <f t="shared" ref="H552" si="562">IF(R551=0,"",R551)</f>
        <v/>
      </c>
      <c r="I552" t="s">
        <v>24</v>
      </c>
      <c r="J552" t="s">
        <v>14</v>
      </c>
      <c r="K552" t="s">
        <v>24</v>
      </c>
      <c r="L552" t="s">
        <v>4</v>
      </c>
      <c r="M552" t="s">
        <v>24</v>
      </c>
      <c r="N552" t="str">
        <f t="shared" ref="N552" si="563">IF(R552=0,"",R552)</f>
        <v/>
      </c>
      <c r="O552" t="s">
        <v>24</v>
      </c>
      <c r="Q552" s="7" t="s">
        <v>43</v>
      </c>
      <c r="R552" s="12">
        <f>INDEX(AR:AR,W545+1)</f>
        <v>0</v>
      </c>
      <c r="S552" s="19"/>
      <c r="T552" s="19"/>
      <c r="U552" s="19"/>
      <c r="V552" s="20"/>
      <c r="W552" s="11"/>
      <c r="X552" s="37"/>
      <c r="Y552" s="35"/>
      <c r="Z552" s="35"/>
      <c r="AA552" s="42"/>
      <c r="AC552" s="5"/>
      <c r="AD552" s="5"/>
      <c r="BA552" s="31" t="s">
        <v>165</v>
      </c>
    </row>
    <row r="553" spans="1:53" x14ac:dyDescent="0.15">
      <c r="A553" t="str">
        <f>CONCATENATE(C553,D553,E553,F553,G553,H553,I553,J553,K553,L553,M553,N553,O553,P553)</f>
        <v>&amp;br;&amp;br;</v>
      </c>
      <c r="B553" t="s">
        <v>165</v>
      </c>
      <c r="C553" t="s">
        <v>158</v>
      </c>
      <c r="R553"/>
      <c r="S553"/>
      <c r="T553"/>
      <c r="U553"/>
      <c r="V553"/>
      <c r="AC553" s="16"/>
      <c r="AD553" s="16"/>
      <c r="BA553" s="31" t="s">
        <v>165</v>
      </c>
    </row>
    <row r="554" spans="1:53" x14ac:dyDescent="0.15">
      <c r="A554" t="str">
        <f t="shared" ref="A554:A555" si="564">CONCATENATE(C554,D554,E554,F554,G554,H554,I554,J554,K554,L554,M554,N554,O554,P554)</f>
        <v>*情報</v>
      </c>
      <c r="B554" t="s">
        <v>165</v>
      </c>
      <c r="C554" t="s">
        <v>865</v>
      </c>
      <c r="R554"/>
      <c r="S554"/>
      <c r="T554"/>
      <c r="U554"/>
      <c r="V554"/>
      <c r="AC554" s="5"/>
      <c r="AD554" s="5"/>
      <c r="BA554" s="31" t="s">
        <v>165</v>
      </c>
    </row>
    <row r="555" spans="1:53" x14ac:dyDescent="0.15">
      <c r="A555" t="str">
        <f t="shared" si="564"/>
        <v>&amp;br;&amp;br;</v>
      </c>
      <c r="B555" t="s">
        <v>165</v>
      </c>
      <c r="C555" t="s">
        <v>158</v>
      </c>
      <c r="R555"/>
      <c r="S555"/>
      <c r="T555"/>
      <c r="U555"/>
      <c r="V555"/>
      <c r="AC555" s="5"/>
      <c r="AD555" s="5"/>
      <c r="BA555" s="31" t="s">
        <v>165</v>
      </c>
    </row>
    <row r="556" spans="1:53" x14ac:dyDescent="0.15">
      <c r="A556" t="str">
        <f>CONCATENATE(C556,D556,E556,F556,G556,H556,I556,J556,K556,L556,M556,N556,O556,P556)</f>
        <v>#back(text=戻る,left)</v>
      </c>
      <c r="B556" t="s">
        <v>165</v>
      </c>
      <c r="C556" t="s">
        <v>159</v>
      </c>
      <c r="R556"/>
      <c r="S556"/>
      <c r="T556"/>
      <c r="U556"/>
      <c r="V556"/>
      <c r="AC556" s="5"/>
      <c r="AD556" s="5"/>
      <c r="BA556" s="31" t="s">
        <v>165</v>
      </c>
    </row>
    <row r="557" spans="1:53" x14ac:dyDescent="0.15">
      <c r="A557" t="str">
        <f>CONCATENATE(C557,D557,E557,F557,G557,H557,I557,J557,K557,L557,M557,N557,O557,P557)</f>
        <v>&amp;br;</v>
      </c>
      <c r="B557" t="s">
        <v>165</v>
      </c>
      <c r="C557" t="s">
        <v>1</v>
      </c>
      <c r="R557"/>
      <c r="S557"/>
      <c r="T557"/>
      <c r="U557"/>
      <c r="V557"/>
      <c r="AC557" s="5"/>
      <c r="AD557" s="5"/>
      <c r="BA557" s="31" t="s">
        <v>165</v>
      </c>
    </row>
    <row r="558" spans="1:53" x14ac:dyDescent="0.15">
      <c r="A558" t="str">
        <f>CONCATENATE(C558,D558,E558,F558,G558,H558,I558,J558,K558,L558,M558,N558,O558,P558)</f>
        <v>#comment(above,nsize=[15],size=[30],num=[10])</v>
      </c>
      <c r="B558" t="s">
        <v>165</v>
      </c>
      <c r="C558" t="s">
        <v>160</v>
      </c>
      <c r="R558"/>
      <c r="S558"/>
      <c r="T558"/>
      <c r="U558"/>
      <c r="V558"/>
      <c r="BA558" s="31" t="s">
        <v>165</v>
      </c>
    </row>
    <row r="559" spans="1:53" x14ac:dyDescent="0.15">
      <c r="A559" t="str">
        <f>CONCATENATE(C559,D559,E559,F559,G559,H559,I559,J559,K559,L559,M559,N559,O559,P559)</f>
        <v>&amp;br;&amp;br;</v>
      </c>
      <c r="B559" t="s">
        <v>165</v>
      </c>
      <c r="C559" t="s">
        <v>158</v>
      </c>
      <c r="R559"/>
      <c r="S559"/>
      <c r="T559"/>
      <c r="U559"/>
      <c r="V559"/>
      <c r="BA559" s="31" t="s">
        <v>165</v>
      </c>
    </row>
    <row r="560" spans="1:53" x14ac:dyDescent="0.15">
      <c r="A560" t="str">
        <f>CONCATENATE(C560,D560,E560,F560,G560,H560,I560,J560,K560,L560,M560,N560,O560,P560)</f>
        <v/>
      </c>
      <c r="B560" t="s">
        <v>165</v>
      </c>
      <c r="Q560" s="3"/>
      <c r="R560" s="14"/>
      <c r="S560" s="14"/>
      <c r="T560" s="14"/>
      <c r="U560" s="14"/>
      <c r="V560" s="15"/>
      <c r="W560" s="36">
        <v>38</v>
      </c>
      <c r="X560" s="3"/>
      <c r="Y560" s="34"/>
      <c r="Z560" s="34"/>
      <c r="AA560" s="41"/>
      <c r="BA560" s="31" t="s">
        <v>165</v>
      </c>
    </row>
    <row r="561" spans="1:53" x14ac:dyDescent="0.15">
      <c r="A561" t="str">
        <f>CONCATENATE(C561,D561,E561,F561,G561,H561,I561,J561,K561,L561,M561,N561,O561,P561)</f>
        <v>*0/0</v>
      </c>
      <c r="B561" t="s">
        <v>165</v>
      </c>
      <c r="C561" t="str">
        <f t="shared" si="489"/>
        <v>*0/0</v>
      </c>
      <c r="Q561" s="6" t="s">
        <v>34</v>
      </c>
      <c r="R561" s="12">
        <f>INDEX(AI:AI,W560+1)</f>
        <v>0</v>
      </c>
      <c r="S561" s="16" t="s">
        <v>35</v>
      </c>
      <c r="T561" s="12">
        <f>INDEX(AJ:AJ,W560+1)</f>
        <v>0</v>
      </c>
      <c r="U561" s="16"/>
      <c r="V561" s="17"/>
      <c r="W561" s="9"/>
      <c r="X561" s="6"/>
      <c r="Y561" s="5"/>
      <c r="Z561" s="5"/>
      <c r="AA561" s="30"/>
      <c r="BA561" s="31" t="s">
        <v>165</v>
      </c>
    </row>
    <row r="562" spans="1:53" x14ac:dyDescent="0.15">
      <c r="A562" t="str">
        <f>CONCATENATE(C562,D562,E562,F562,G562,H562,I562,J562,K562,L562,M562,N562,O562,P562)</f>
        <v>|LEFT:80|LEFT:100|LEFT:100|LEFT:100|LEFT:100|LEFT:100|c</v>
      </c>
      <c r="B562" t="s">
        <v>165</v>
      </c>
      <c r="C562" t="s">
        <v>24</v>
      </c>
      <c r="D562" s="2" t="str">
        <f t="shared" ref="D562" si="565">$Q$1</f>
        <v>LEFT:80</v>
      </c>
      <c r="E562" s="2" t="s">
        <v>24</v>
      </c>
      <c r="F562" s="2" t="str">
        <f t="shared" ref="F562" si="566">$R$1</f>
        <v>LEFT:100</v>
      </c>
      <c r="G562" s="2" t="s">
        <v>24</v>
      </c>
      <c r="H562" s="2" t="str">
        <f t="shared" ref="H562" si="567">$R$1</f>
        <v>LEFT:100</v>
      </c>
      <c r="I562" s="2" t="s">
        <v>24</v>
      </c>
      <c r="J562" s="2" t="str">
        <f t="shared" ref="J562" si="568">$R$1</f>
        <v>LEFT:100</v>
      </c>
      <c r="K562" s="2" t="s">
        <v>24</v>
      </c>
      <c r="L562" s="2" t="str">
        <f t="shared" ref="L562" si="569">$R$1</f>
        <v>LEFT:100</v>
      </c>
      <c r="M562" s="2" t="s">
        <v>24</v>
      </c>
      <c r="N562" s="2" t="str">
        <f t="shared" ref="N562" si="570">$R$1</f>
        <v>LEFT:100</v>
      </c>
      <c r="O562" t="s">
        <v>24</v>
      </c>
      <c r="P562" t="s">
        <v>138</v>
      </c>
      <c r="Q562" s="4" t="s">
        <v>44</v>
      </c>
      <c r="R562" s="12">
        <f>INDEX(AF:AF,W560+1)</f>
        <v>0</v>
      </c>
      <c r="S562" s="18" t="s">
        <v>46</v>
      </c>
      <c r="T562" s="12">
        <f>INDEX(AG:AG,W560+1)</f>
        <v>0</v>
      </c>
      <c r="U562" s="18" t="s">
        <v>36</v>
      </c>
      <c r="V562" s="12">
        <f>INDEX(AH:AH,W560+1)</f>
        <v>0</v>
      </c>
      <c r="W562" s="10"/>
      <c r="X562" s="12">
        <f>INDEX(AO:AO,W560+1)</f>
        <v>0</v>
      </c>
      <c r="Y562" s="5"/>
      <c r="Z562" s="5"/>
      <c r="AA562" s="30"/>
      <c r="BA562" s="31" t="s">
        <v>165</v>
      </c>
    </row>
    <row r="563" spans="1:53" x14ac:dyDescent="0.15">
      <c r="A563" t="str">
        <f>CONCATENATE(C563,D563,E563,F563,G563,H563,I563,J563,K563,L563,M563,N563,O563,P563)</f>
        <v>|色||レアリティ||マナコスト||</v>
      </c>
      <c r="B563" t="s">
        <v>165</v>
      </c>
      <c r="C563" t="s">
        <v>24</v>
      </c>
      <c r="D563" s="1" t="s">
        <v>5</v>
      </c>
      <c r="E563" t="s">
        <v>24</v>
      </c>
      <c r="F563" t="str">
        <f t="shared" ref="F563:F564" si="571">IF(R562=0,"",R562)</f>
        <v/>
      </c>
      <c r="G563" t="s">
        <v>24</v>
      </c>
      <c r="H563" s="1" t="s">
        <v>6</v>
      </c>
      <c r="I563" t="s">
        <v>24</v>
      </c>
      <c r="J563" t="str">
        <f t="shared" ref="J563:J564" si="572">IF(T562=0,"",T562)</f>
        <v/>
      </c>
      <c r="K563" t="s">
        <v>24</v>
      </c>
      <c r="L563" s="1" t="s">
        <v>8</v>
      </c>
      <c r="M563" t="s">
        <v>24</v>
      </c>
      <c r="N563" t="str">
        <f t="shared" ref="N563:N564" si="573">IF(V562=0,"",V562)</f>
        <v/>
      </c>
      <c r="O563" t="s">
        <v>24</v>
      </c>
      <c r="Q563" s="6" t="s">
        <v>37</v>
      </c>
      <c r="R563" s="12">
        <f>INDEX(AK:AK,W560+1)</f>
        <v>0</v>
      </c>
      <c r="S563" s="18" t="s">
        <v>38</v>
      </c>
      <c r="T563" s="12">
        <f>INDEX(AL:AL,W560+1)</f>
        <v>0</v>
      </c>
      <c r="U563" s="12">
        <f>INDEX(AM:AM,W560+1)</f>
        <v>0</v>
      </c>
      <c r="V563" s="12">
        <f>INDEX(AN:AN,W560+1)</f>
        <v>0</v>
      </c>
      <c r="W563" s="10"/>
      <c r="X563" s="12" t="str">
        <f>INDEX(AU:AU,W560+1)</f>
        <v/>
      </c>
      <c r="Y563" s="12" t="str">
        <f>INDEX(AV:AV,W560+1)</f>
        <v/>
      </c>
      <c r="Z563" s="12" t="str">
        <f>INDEX(AW:AW,W560+1)</f>
        <v/>
      </c>
      <c r="AA563" s="12">
        <f>INDEX(AX:AX,W560+1)</f>
        <v>0</v>
      </c>
      <c r="AC563" s="5"/>
      <c r="AD563" s="5"/>
      <c r="BA563" s="31" t="s">
        <v>165</v>
      </c>
    </row>
    <row r="564" spans="1:53" x14ac:dyDescent="0.15">
      <c r="A564" t="str">
        <f>CONCATENATE(C564,D564,E564,F564,G564,H564,I564,J564,K564,L564,M564,N564,O564,P564)</f>
        <v>|種別||サブタイプ||||</v>
      </c>
      <c r="B564" t="s">
        <v>165</v>
      </c>
      <c r="C564" t="s">
        <v>24</v>
      </c>
      <c r="D564" s="1" t="s">
        <v>9</v>
      </c>
      <c r="E564" t="s">
        <v>24</v>
      </c>
      <c r="F564" t="str">
        <f t="shared" si="571"/>
        <v/>
      </c>
      <c r="G564" t="s">
        <v>24</v>
      </c>
      <c r="H564" s="1" t="s">
        <v>11</v>
      </c>
      <c r="I564" t="s">
        <v>24</v>
      </c>
      <c r="J564" t="str">
        <f t="shared" si="572"/>
        <v/>
      </c>
      <c r="K564" t="s">
        <v>24</v>
      </c>
      <c r="L564" t="str">
        <f t="shared" ref="L564" si="574">IF(U563=0,"",U563)</f>
        <v/>
      </c>
      <c r="M564" t="s">
        <v>24</v>
      </c>
      <c r="N564" t="str">
        <f t="shared" si="573"/>
        <v/>
      </c>
      <c r="O564" t="s">
        <v>24</v>
      </c>
      <c r="Q564" s="6" t="s">
        <v>39</v>
      </c>
      <c r="R564" s="12" t="str">
        <f>INDEX(AY:AY,W560+1)</f>
        <v/>
      </c>
      <c r="S564" s="16"/>
      <c r="T564" s="16"/>
      <c r="U564" s="16"/>
      <c r="V564" s="17"/>
      <c r="W564" s="10"/>
      <c r="X564" s="36"/>
      <c r="Y564" s="36"/>
      <c r="Z564" s="36"/>
      <c r="AA564" s="25"/>
      <c r="AC564" s="5"/>
      <c r="AD564" s="5"/>
      <c r="BA564" s="31" t="s">
        <v>165</v>
      </c>
    </row>
    <row r="565" spans="1:53" x14ac:dyDescent="0.15">
      <c r="A565" t="str">
        <f>CONCATENATE(C565,D565,E565,F565,G565,H565,I565,J565,K565,L565,M565,N565,O565,P565)</f>
        <v>|テキスト|&gt;|&gt;|&gt;|&gt;||</v>
      </c>
      <c r="B565" t="s">
        <v>165</v>
      </c>
      <c r="C565" t="s">
        <v>24</v>
      </c>
      <c r="D565" s="1" t="s">
        <v>12</v>
      </c>
      <c r="E565" t="s">
        <v>24</v>
      </c>
      <c r="F565" s="1" t="s">
        <v>4</v>
      </c>
      <c r="G565" t="s">
        <v>24</v>
      </c>
      <c r="H565" s="1" t="s">
        <v>4</v>
      </c>
      <c r="I565" t="s">
        <v>24</v>
      </c>
      <c r="J565" s="1" t="s">
        <v>4</v>
      </c>
      <c r="K565" t="s">
        <v>24</v>
      </c>
      <c r="L565" s="1" t="s">
        <v>4</v>
      </c>
      <c r="M565" t="s">
        <v>24</v>
      </c>
      <c r="N565" t="str">
        <f t="shared" ref="N565" si="575">IF(R564=0,"",R564)</f>
        <v/>
      </c>
      <c r="O565" t="s">
        <v>24</v>
      </c>
      <c r="Q565" s="4" t="s">
        <v>40</v>
      </c>
      <c r="R565" s="12" t="str">
        <f>INDEX(AZ:AZ,W560+1)</f>
        <v/>
      </c>
      <c r="S565" s="16" t="s">
        <v>51</v>
      </c>
      <c r="T565" s="12" t="str">
        <f>IF(X565="","",X565&amp;IF(Y565="",""," "&amp;Y565)&amp;IF(Z565="",""," "&amp;Z565)&amp;IF(AA565="",""," "&amp;AA565))</f>
        <v/>
      </c>
      <c r="U565" s="16"/>
      <c r="V565" s="17"/>
      <c r="W565" s="10" t="s">
        <v>342</v>
      </c>
      <c r="X565" s="6" t="str">
        <f>IF(ISERROR(IF(LEN(X564)&gt;1,X564,VLOOKUP(X563,$AC:$AD,2,FALSE))),"",IF(LEN(X564)&gt;1,X564,VLOOKUP(X563,$AC:$AD,2,FALSE)))</f>
        <v/>
      </c>
      <c r="Y565" s="6" t="str">
        <f>IF(ISERROR(IF(LEN(Y564)&gt;1,Y564,VLOOKUP(Y563,$AC:$AD,2,FALSE))),"",IF(LEN(Y564)&gt;1,Y564,VLOOKUP(Y563,$AC:$AD,2,FALSE)))</f>
        <v/>
      </c>
      <c r="Z565" s="6" t="str">
        <f>IF(ISERROR(IF(LEN(Z564)&gt;1,Z564,VLOOKUP(Z563,$AC:$AD,2,FALSE))),"",IF(LEN(Z564)&gt;1,Z564,VLOOKUP(Z563,$AC:$AD,2,FALSE)))</f>
        <v/>
      </c>
      <c r="AA565" s="6" t="str">
        <f>IF(ISERROR(IF(LEN(AA564)&gt;1,AA564,VLOOKUP(AA563,$AC:$AD,2,FALSE))),"",IF(LEN(AA564)&gt;1,AA564,VLOOKUP(AA563,$AC:$AD,2,FALSE)))</f>
        <v xml:space="preserve"> </v>
      </c>
      <c r="AC565" s="5"/>
      <c r="AD565" s="5"/>
      <c r="BA565" s="31" t="s">
        <v>165</v>
      </c>
    </row>
    <row r="566" spans="1:53" x14ac:dyDescent="0.15">
      <c r="A566" t="str">
        <f>CONCATENATE(C566,D566,E566,F566,G566,H566,I566,J566,K566,L566,M566,N566,O566,P566)</f>
        <v>|英テキスト|&gt;|&gt;|&gt;|&gt;||</v>
      </c>
      <c r="B566" t="s">
        <v>165</v>
      </c>
      <c r="C566" t="s">
        <v>24</v>
      </c>
      <c r="D566" s="1" t="s">
        <v>26</v>
      </c>
      <c r="E566" t="s">
        <v>24</v>
      </c>
      <c r="F566" s="1" t="s">
        <v>4</v>
      </c>
      <c r="G566" t="s">
        <v>24</v>
      </c>
      <c r="H566" s="1" t="s">
        <v>4</v>
      </c>
      <c r="I566" t="s">
        <v>24</v>
      </c>
      <c r="J566" s="1" t="s">
        <v>4</v>
      </c>
      <c r="K566" t="s">
        <v>24</v>
      </c>
      <c r="L566" s="1" t="s">
        <v>4</v>
      </c>
      <c r="M566" t="s">
        <v>24</v>
      </c>
      <c r="N566" t="str">
        <f t="shared" ref="N566" si="576">IF(T565="","",T565&amp;"&amp;br;")&amp;IF(R565=0,"",R565)</f>
        <v/>
      </c>
      <c r="O566" t="s">
        <v>24</v>
      </c>
      <c r="Q566" s="6" t="s">
        <v>41</v>
      </c>
      <c r="R566" s="12">
        <f>IF(INDEX(AS:AS,W560+1)="",0,INDEX(AS:AS,W560+1)&amp;"/"&amp;INDEX(AT:AT,W560+1))</f>
        <v>0</v>
      </c>
      <c r="S566" s="16"/>
      <c r="T566" s="16"/>
      <c r="U566" s="16"/>
      <c r="V566" s="17"/>
      <c r="W566" s="10"/>
      <c r="X566" s="6"/>
      <c r="Y566" s="5"/>
      <c r="Z566" s="5"/>
      <c r="AA566" s="30"/>
      <c r="AC566" s="16"/>
      <c r="AD566" s="16"/>
      <c r="BA566" s="31" t="s">
        <v>165</v>
      </c>
    </row>
    <row r="567" spans="1:53" x14ac:dyDescent="0.15">
      <c r="A567" t="str">
        <f>CONCATENATE(C567,D567,E567,F567,G567,H567,I567,J567,K567,L567,M567,N567,O567,P567)</f>
        <v>|PT|&gt;||シールド数|&gt;||</v>
      </c>
      <c r="B567" t="s">
        <v>165</v>
      </c>
      <c r="C567" t="s">
        <v>24</v>
      </c>
      <c r="D567" t="s">
        <v>13</v>
      </c>
      <c r="E567" t="s">
        <v>24</v>
      </c>
      <c r="F567" t="s">
        <v>4</v>
      </c>
      <c r="G567" t="s">
        <v>24</v>
      </c>
      <c r="H567" t="str">
        <f t="shared" ref="H567" si="577">IF(R566=0,"",R566)</f>
        <v/>
      </c>
      <c r="I567" t="s">
        <v>24</v>
      </c>
      <c r="J567" t="s">
        <v>14</v>
      </c>
      <c r="K567" t="s">
        <v>24</v>
      </c>
      <c r="L567" t="s">
        <v>4</v>
      </c>
      <c r="M567" t="s">
        <v>24</v>
      </c>
      <c r="N567" t="str">
        <f t="shared" ref="N567" si="578">IF(R567=0,"",R567)</f>
        <v/>
      </c>
      <c r="O567" t="s">
        <v>24</v>
      </c>
      <c r="Q567" s="7" t="s">
        <v>43</v>
      </c>
      <c r="R567" s="12">
        <f>INDEX(AR:AR,W560+1)</f>
        <v>0</v>
      </c>
      <c r="S567" s="19"/>
      <c r="T567" s="19"/>
      <c r="U567" s="19"/>
      <c r="V567" s="20"/>
      <c r="W567" s="11"/>
      <c r="X567" s="37"/>
      <c r="Y567" s="35"/>
      <c r="Z567" s="35"/>
      <c r="AA567" s="42"/>
      <c r="AC567" s="5"/>
      <c r="AD567" s="5"/>
      <c r="BA567" s="31" t="s">
        <v>165</v>
      </c>
    </row>
    <row r="568" spans="1:53" x14ac:dyDescent="0.15">
      <c r="A568" t="str">
        <f>CONCATENATE(C568,D568,E568,F568,G568,H568,I568,J568,K568,L568,M568,N568,O568,P568)</f>
        <v>&amp;br;&amp;br;</v>
      </c>
      <c r="B568" t="s">
        <v>165</v>
      </c>
      <c r="C568" t="s">
        <v>158</v>
      </c>
      <c r="R568"/>
      <c r="S568"/>
      <c r="T568"/>
      <c r="U568"/>
      <c r="V568"/>
      <c r="AC568" s="5"/>
      <c r="AD568" s="5"/>
      <c r="BA568" s="31" t="s">
        <v>165</v>
      </c>
    </row>
    <row r="569" spans="1:53" x14ac:dyDescent="0.15">
      <c r="A569" t="str">
        <f t="shared" ref="A569:A570" si="579">CONCATENATE(C569,D569,E569,F569,G569,H569,I569,J569,K569,L569,M569,N569,O569,P569)</f>
        <v>*情報</v>
      </c>
      <c r="B569" t="s">
        <v>165</v>
      </c>
      <c r="C569" t="s">
        <v>865</v>
      </c>
      <c r="R569"/>
      <c r="S569"/>
      <c r="T569"/>
      <c r="U569"/>
      <c r="V569"/>
      <c r="AC569" s="5"/>
      <c r="AD569" s="5"/>
      <c r="BA569" s="31" t="s">
        <v>165</v>
      </c>
    </row>
    <row r="570" spans="1:53" x14ac:dyDescent="0.15">
      <c r="A570" t="str">
        <f t="shared" si="579"/>
        <v>&amp;br;&amp;br;</v>
      </c>
      <c r="B570" t="s">
        <v>165</v>
      </c>
      <c r="C570" t="s">
        <v>158</v>
      </c>
      <c r="R570"/>
      <c r="S570"/>
      <c r="T570"/>
      <c r="U570"/>
      <c r="V570"/>
      <c r="AC570" s="5"/>
      <c r="AD570" s="5"/>
      <c r="BA570" s="31" t="s">
        <v>165</v>
      </c>
    </row>
    <row r="571" spans="1:53" x14ac:dyDescent="0.15">
      <c r="A571" t="str">
        <f>CONCATENATE(C571,D571,E571,F571,G571,H571,I571,J571,K571,L571,M571,N571,O571,P571)</f>
        <v>#back(text=戻る,left)</v>
      </c>
      <c r="B571" t="s">
        <v>165</v>
      </c>
      <c r="C571" t="s">
        <v>159</v>
      </c>
      <c r="R571"/>
      <c r="S571"/>
      <c r="T571"/>
      <c r="U571"/>
      <c r="V571"/>
      <c r="BA571" s="31" t="s">
        <v>165</v>
      </c>
    </row>
    <row r="572" spans="1:53" x14ac:dyDescent="0.15">
      <c r="A572" t="str">
        <f>CONCATENATE(C572,D572,E572,F572,G572,H572,I572,J572,K572,L572,M572,N572,O572,P572)</f>
        <v>&amp;br;</v>
      </c>
      <c r="B572" t="s">
        <v>165</v>
      </c>
      <c r="C572" t="s">
        <v>1</v>
      </c>
      <c r="R572"/>
      <c r="S572"/>
      <c r="T572"/>
      <c r="U572"/>
      <c r="V572"/>
      <c r="BA572" s="31" t="s">
        <v>165</v>
      </c>
    </row>
    <row r="573" spans="1:53" x14ac:dyDescent="0.15">
      <c r="A573" t="str">
        <f>CONCATENATE(C573,D573,E573,F573,G573,H573,I573,J573,K573,L573,M573,N573,O573,P573)</f>
        <v>#comment(above,nsize=[15],size=[30],num=[10])</v>
      </c>
      <c r="B573" t="s">
        <v>165</v>
      </c>
      <c r="C573" t="s">
        <v>160</v>
      </c>
      <c r="R573"/>
      <c r="S573"/>
      <c r="T573"/>
      <c r="U573"/>
      <c r="V573"/>
      <c r="BA573" s="31" t="s">
        <v>165</v>
      </c>
    </row>
    <row r="574" spans="1:53" x14ac:dyDescent="0.15">
      <c r="A574" t="str">
        <f>CONCATENATE(C574,D574,E574,F574,G574,H574,I574,J574,K574,L574,M574,N574,O574,P574)</f>
        <v>&amp;br;&amp;br;</v>
      </c>
      <c r="B574" t="s">
        <v>165</v>
      </c>
      <c r="C574" t="s">
        <v>158</v>
      </c>
      <c r="R574"/>
      <c r="S574"/>
      <c r="T574"/>
      <c r="U574"/>
      <c r="V574"/>
      <c r="BA574" s="31" t="s">
        <v>165</v>
      </c>
    </row>
    <row r="575" spans="1:53" x14ac:dyDescent="0.15">
      <c r="A575" t="str">
        <f>CONCATENATE(C575,D575,E575,F575,G575,H575,I575,J575,K575,L575,M575,N575,O575,P575)</f>
        <v/>
      </c>
      <c r="B575" t="s">
        <v>165</v>
      </c>
      <c r="Q575" s="3"/>
      <c r="R575" s="14"/>
      <c r="S575" s="14"/>
      <c r="T575" s="14"/>
      <c r="U575" s="14"/>
      <c r="V575" s="15"/>
      <c r="W575" s="36">
        <v>39</v>
      </c>
      <c r="X575" s="3"/>
      <c r="Y575" s="34"/>
      <c r="Z575" s="34"/>
      <c r="AA575" s="41"/>
      <c r="BA575" s="31" t="s">
        <v>165</v>
      </c>
    </row>
    <row r="576" spans="1:53" x14ac:dyDescent="0.15">
      <c r="A576" t="str">
        <f>CONCATENATE(C576,D576,E576,F576,G576,H576,I576,J576,K576,L576,M576,N576,O576,P576)</f>
        <v>*0/0</v>
      </c>
      <c r="B576" t="s">
        <v>165</v>
      </c>
      <c r="C576" t="str">
        <f t="shared" si="489"/>
        <v>*0/0</v>
      </c>
      <c r="Q576" s="6" t="s">
        <v>34</v>
      </c>
      <c r="R576" s="12">
        <f>INDEX(AI:AI,W575+1)</f>
        <v>0</v>
      </c>
      <c r="S576" s="16" t="s">
        <v>35</v>
      </c>
      <c r="T576" s="12">
        <f>INDEX(AJ:AJ,W575+1)</f>
        <v>0</v>
      </c>
      <c r="U576" s="16"/>
      <c r="V576" s="17"/>
      <c r="W576" s="9"/>
      <c r="X576" s="6"/>
      <c r="Y576" s="5"/>
      <c r="Z576" s="5"/>
      <c r="AA576" s="30"/>
      <c r="AC576" s="5"/>
      <c r="AD576" s="5"/>
      <c r="BA576" s="31" t="s">
        <v>165</v>
      </c>
    </row>
    <row r="577" spans="1:53" x14ac:dyDescent="0.15">
      <c r="A577" t="str">
        <f>CONCATENATE(C577,D577,E577,F577,G577,H577,I577,J577,K577,L577,M577,N577,O577,P577)</f>
        <v>|LEFT:80|LEFT:100|LEFT:100|LEFT:100|LEFT:100|LEFT:100|c</v>
      </c>
      <c r="B577" t="s">
        <v>165</v>
      </c>
      <c r="C577" t="s">
        <v>24</v>
      </c>
      <c r="D577" s="2" t="str">
        <f t="shared" ref="D577" si="580">$Q$1</f>
        <v>LEFT:80</v>
      </c>
      <c r="E577" s="2" t="s">
        <v>24</v>
      </c>
      <c r="F577" s="2" t="str">
        <f t="shared" ref="F577" si="581">$R$1</f>
        <v>LEFT:100</v>
      </c>
      <c r="G577" s="2" t="s">
        <v>24</v>
      </c>
      <c r="H577" s="2" t="str">
        <f t="shared" ref="H577" si="582">$R$1</f>
        <v>LEFT:100</v>
      </c>
      <c r="I577" s="2" t="s">
        <v>24</v>
      </c>
      <c r="J577" s="2" t="str">
        <f t="shared" ref="J577" si="583">$R$1</f>
        <v>LEFT:100</v>
      </c>
      <c r="K577" s="2" t="s">
        <v>24</v>
      </c>
      <c r="L577" s="2" t="str">
        <f t="shared" ref="L577" si="584">$R$1</f>
        <v>LEFT:100</v>
      </c>
      <c r="M577" s="2" t="s">
        <v>24</v>
      </c>
      <c r="N577" s="2" t="str">
        <f t="shared" ref="N577" si="585">$R$1</f>
        <v>LEFT:100</v>
      </c>
      <c r="O577" t="s">
        <v>24</v>
      </c>
      <c r="P577" t="s">
        <v>138</v>
      </c>
      <c r="Q577" s="4" t="s">
        <v>44</v>
      </c>
      <c r="R577" s="12">
        <f>INDEX(AF:AF,W575+1)</f>
        <v>0</v>
      </c>
      <c r="S577" s="18" t="s">
        <v>46</v>
      </c>
      <c r="T577" s="12">
        <f>INDEX(AG:AG,W575+1)</f>
        <v>0</v>
      </c>
      <c r="U577" s="18" t="s">
        <v>36</v>
      </c>
      <c r="V577" s="12">
        <f>INDEX(AH:AH,W575+1)</f>
        <v>0</v>
      </c>
      <c r="W577" s="10"/>
      <c r="X577" s="12">
        <f>INDEX(AO:AO,W575+1)</f>
        <v>0</v>
      </c>
      <c r="Y577" s="5"/>
      <c r="Z577" s="5"/>
      <c r="AA577" s="30"/>
      <c r="AC577" s="5"/>
      <c r="AD577" s="5"/>
      <c r="BA577" s="31" t="s">
        <v>165</v>
      </c>
    </row>
    <row r="578" spans="1:53" x14ac:dyDescent="0.15">
      <c r="A578" t="str">
        <f>CONCATENATE(C578,D578,E578,F578,G578,H578,I578,J578,K578,L578,M578,N578,O578,P578)</f>
        <v>|色||レアリティ||マナコスト||</v>
      </c>
      <c r="B578" t="s">
        <v>165</v>
      </c>
      <c r="C578" t="s">
        <v>24</v>
      </c>
      <c r="D578" s="1" t="s">
        <v>5</v>
      </c>
      <c r="E578" t="s">
        <v>24</v>
      </c>
      <c r="F578" t="str">
        <f t="shared" ref="F578:F579" si="586">IF(R577=0,"",R577)</f>
        <v/>
      </c>
      <c r="G578" t="s">
        <v>24</v>
      </c>
      <c r="H578" s="1" t="s">
        <v>6</v>
      </c>
      <c r="I578" t="s">
        <v>24</v>
      </c>
      <c r="J578" t="str">
        <f t="shared" ref="J578:J579" si="587">IF(T577=0,"",T577)</f>
        <v/>
      </c>
      <c r="K578" t="s">
        <v>24</v>
      </c>
      <c r="L578" s="1" t="s">
        <v>8</v>
      </c>
      <c r="M578" t="s">
        <v>24</v>
      </c>
      <c r="N578" t="str">
        <f t="shared" ref="N578:N579" si="588">IF(V577=0,"",V577)</f>
        <v/>
      </c>
      <c r="O578" t="s">
        <v>24</v>
      </c>
      <c r="Q578" s="6" t="s">
        <v>37</v>
      </c>
      <c r="R578" s="12">
        <f>INDEX(AK:AK,W575+1)</f>
        <v>0</v>
      </c>
      <c r="S578" s="18" t="s">
        <v>38</v>
      </c>
      <c r="T578" s="12">
        <f>INDEX(AL:AL,W575+1)</f>
        <v>0</v>
      </c>
      <c r="U578" s="12">
        <f>INDEX(AM:AM,W575+1)</f>
        <v>0</v>
      </c>
      <c r="V578" s="12">
        <f>INDEX(AN:AN,W575+1)</f>
        <v>0</v>
      </c>
      <c r="W578" s="10"/>
      <c r="X578" s="12" t="str">
        <f>INDEX(AU:AU,W575+1)</f>
        <v/>
      </c>
      <c r="Y578" s="12" t="str">
        <f>INDEX(AV:AV,W575+1)</f>
        <v/>
      </c>
      <c r="Z578" s="12" t="str">
        <f>INDEX(AW:AW,W575+1)</f>
        <v/>
      </c>
      <c r="AA578" s="12">
        <f>INDEX(AX:AX,W575+1)</f>
        <v>0</v>
      </c>
      <c r="AC578" s="5"/>
      <c r="AD578" s="5"/>
      <c r="BA578" s="31" t="s">
        <v>165</v>
      </c>
    </row>
    <row r="579" spans="1:53" x14ac:dyDescent="0.15">
      <c r="A579" t="str">
        <f>CONCATENATE(C579,D579,E579,F579,G579,H579,I579,J579,K579,L579,M579,N579,O579,P579)</f>
        <v>|種別||サブタイプ||||</v>
      </c>
      <c r="B579" t="s">
        <v>165</v>
      </c>
      <c r="C579" t="s">
        <v>24</v>
      </c>
      <c r="D579" s="1" t="s">
        <v>9</v>
      </c>
      <c r="E579" t="s">
        <v>24</v>
      </c>
      <c r="F579" t="str">
        <f t="shared" si="586"/>
        <v/>
      </c>
      <c r="G579" t="s">
        <v>24</v>
      </c>
      <c r="H579" s="1" t="s">
        <v>11</v>
      </c>
      <c r="I579" t="s">
        <v>24</v>
      </c>
      <c r="J579" t="str">
        <f t="shared" si="587"/>
        <v/>
      </c>
      <c r="K579" t="s">
        <v>24</v>
      </c>
      <c r="L579" t="str">
        <f t="shared" ref="L579" si="589">IF(U578=0,"",U578)</f>
        <v/>
      </c>
      <c r="M579" t="s">
        <v>24</v>
      </c>
      <c r="N579" t="str">
        <f t="shared" si="588"/>
        <v/>
      </c>
      <c r="O579" t="s">
        <v>24</v>
      </c>
      <c r="Q579" s="6" t="s">
        <v>39</v>
      </c>
      <c r="R579" s="12" t="str">
        <f>INDEX(AY:AY,W575+1)</f>
        <v/>
      </c>
      <c r="S579" s="16"/>
      <c r="T579" s="16"/>
      <c r="U579" s="16"/>
      <c r="V579" s="17"/>
      <c r="W579" s="10"/>
      <c r="X579" s="36"/>
      <c r="Y579" s="36"/>
      <c r="Z579" s="36"/>
      <c r="AA579" s="25"/>
      <c r="AC579" s="16"/>
      <c r="AD579" s="16"/>
      <c r="BA579" s="31" t="s">
        <v>165</v>
      </c>
    </row>
    <row r="580" spans="1:53" x14ac:dyDescent="0.15">
      <c r="A580" t="str">
        <f>CONCATENATE(C580,D580,E580,F580,G580,H580,I580,J580,K580,L580,M580,N580,O580,P580)</f>
        <v>|テキスト|&gt;|&gt;|&gt;|&gt;||</v>
      </c>
      <c r="B580" t="s">
        <v>165</v>
      </c>
      <c r="C580" t="s">
        <v>24</v>
      </c>
      <c r="D580" s="1" t="s">
        <v>12</v>
      </c>
      <c r="E580" t="s">
        <v>24</v>
      </c>
      <c r="F580" s="1" t="s">
        <v>4</v>
      </c>
      <c r="G580" t="s">
        <v>24</v>
      </c>
      <c r="H580" s="1" t="s">
        <v>4</v>
      </c>
      <c r="I580" t="s">
        <v>24</v>
      </c>
      <c r="J580" s="1" t="s">
        <v>4</v>
      </c>
      <c r="K580" t="s">
        <v>24</v>
      </c>
      <c r="L580" s="1" t="s">
        <v>4</v>
      </c>
      <c r="M580" t="s">
        <v>24</v>
      </c>
      <c r="N580" t="str">
        <f t="shared" ref="N580" si="590">IF(R579=0,"",R579)</f>
        <v/>
      </c>
      <c r="O580" t="s">
        <v>24</v>
      </c>
      <c r="Q580" s="4" t="s">
        <v>40</v>
      </c>
      <c r="R580" s="12" t="str">
        <f>INDEX(AZ:AZ,W575+1)</f>
        <v/>
      </c>
      <c r="S580" s="16" t="s">
        <v>51</v>
      </c>
      <c r="T580" s="12" t="str">
        <f>IF(X580="","",X580&amp;IF(Y580="",""," "&amp;Y580)&amp;IF(Z580="",""," "&amp;Z580)&amp;IF(AA580="",""," "&amp;AA580))</f>
        <v/>
      </c>
      <c r="U580" s="16"/>
      <c r="V580" s="17"/>
      <c r="W580" s="10" t="s">
        <v>342</v>
      </c>
      <c r="X580" s="6" t="str">
        <f>IF(ISERROR(IF(LEN(X579)&gt;1,X579,VLOOKUP(X578,$AC:$AD,2,FALSE))),"",IF(LEN(X579)&gt;1,X579,VLOOKUP(X578,$AC:$AD,2,FALSE)))</f>
        <v/>
      </c>
      <c r="Y580" s="6" t="str">
        <f>IF(ISERROR(IF(LEN(Y579)&gt;1,Y579,VLOOKUP(Y578,$AC:$AD,2,FALSE))),"",IF(LEN(Y579)&gt;1,Y579,VLOOKUP(Y578,$AC:$AD,2,FALSE)))</f>
        <v/>
      </c>
      <c r="Z580" s="6" t="str">
        <f>IF(ISERROR(IF(LEN(Z579)&gt;1,Z579,VLOOKUP(Z578,$AC:$AD,2,FALSE))),"",IF(LEN(Z579)&gt;1,Z579,VLOOKUP(Z578,$AC:$AD,2,FALSE)))</f>
        <v/>
      </c>
      <c r="AA580" s="6" t="str">
        <f>IF(ISERROR(IF(LEN(AA579)&gt;1,AA579,VLOOKUP(AA578,$AC:$AD,2,FALSE))),"",IF(LEN(AA579)&gt;1,AA579,VLOOKUP(AA578,$AC:$AD,2,FALSE)))</f>
        <v xml:space="preserve"> </v>
      </c>
      <c r="AC580" s="5"/>
      <c r="AD580" s="5"/>
      <c r="BA580" s="31" t="s">
        <v>165</v>
      </c>
    </row>
    <row r="581" spans="1:53" x14ac:dyDescent="0.15">
      <c r="A581" t="str">
        <f>CONCATENATE(C581,D581,E581,F581,G581,H581,I581,J581,K581,L581,M581,N581,O581,P581)</f>
        <v>|英テキスト|&gt;|&gt;|&gt;|&gt;||</v>
      </c>
      <c r="B581" t="s">
        <v>165</v>
      </c>
      <c r="C581" t="s">
        <v>24</v>
      </c>
      <c r="D581" s="1" t="s">
        <v>26</v>
      </c>
      <c r="E581" t="s">
        <v>24</v>
      </c>
      <c r="F581" s="1" t="s">
        <v>4</v>
      </c>
      <c r="G581" t="s">
        <v>24</v>
      </c>
      <c r="H581" s="1" t="s">
        <v>4</v>
      </c>
      <c r="I581" t="s">
        <v>24</v>
      </c>
      <c r="J581" s="1" t="s">
        <v>4</v>
      </c>
      <c r="K581" t="s">
        <v>24</v>
      </c>
      <c r="L581" s="1" t="s">
        <v>4</v>
      </c>
      <c r="M581" t="s">
        <v>24</v>
      </c>
      <c r="N581" t="str">
        <f t="shared" ref="N581" si="591">IF(T580="","",T580&amp;"&amp;br;")&amp;IF(R580=0,"",R580)</f>
        <v/>
      </c>
      <c r="O581" t="s">
        <v>24</v>
      </c>
      <c r="Q581" s="6" t="s">
        <v>41</v>
      </c>
      <c r="R581" s="12">
        <f>IF(INDEX(AS:AS,W575+1)="",0,INDEX(AS:AS,W575+1)&amp;"/"&amp;INDEX(AT:AT,W575+1))</f>
        <v>0</v>
      </c>
      <c r="S581" s="16"/>
      <c r="T581" s="16"/>
      <c r="U581" s="16"/>
      <c r="V581" s="17"/>
      <c r="W581" s="10"/>
      <c r="X581" s="6"/>
      <c r="Y581" s="5"/>
      <c r="Z581" s="5"/>
      <c r="AA581" s="30"/>
      <c r="AC581" s="5"/>
      <c r="AD581" s="5"/>
      <c r="BA581" s="31" t="s">
        <v>165</v>
      </c>
    </row>
    <row r="582" spans="1:53" x14ac:dyDescent="0.15">
      <c r="A582" t="str">
        <f>CONCATENATE(C582,D582,E582,F582,G582,H582,I582,J582,K582,L582,M582,N582,O582,P582)</f>
        <v>|PT|&gt;||シールド数|&gt;||</v>
      </c>
      <c r="B582" t="s">
        <v>165</v>
      </c>
      <c r="C582" t="s">
        <v>24</v>
      </c>
      <c r="D582" t="s">
        <v>13</v>
      </c>
      <c r="E582" t="s">
        <v>24</v>
      </c>
      <c r="F582" t="s">
        <v>4</v>
      </c>
      <c r="G582" t="s">
        <v>24</v>
      </c>
      <c r="H582" t="str">
        <f t="shared" ref="H582" si="592">IF(R581=0,"",R581)</f>
        <v/>
      </c>
      <c r="I582" t="s">
        <v>24</v>
      </c>
      <c r="J582" t="s">
        <v>14</v>
      </c>
      <c r="K582" t="s">
        <v>24</v>
      </c>
      <c r="L582" t="s">
        <v>4</v>
      </c>
      <c r="M582" t="s">
        <v>24</v>
      </c>
      <c r="N582" t="str">
        <f t="shared" ref="N582" si="593">IF(R582=0,"",R582)</f>
        <v/>
      </c>
      <c r="O582" t="s">
        <v>24</v>
      </c>
      <c r="Q582" s="7" t="s">
        <v>43</v>
      </c>
      <c r="R582" s="12">
        <f>INDEX(AR:AR,W575+1)</f>
        <v>0</v>
      </c>
      <c r="S582" s="19"/>
      <c r="T582" s="19"/>
      <c r="U582" s="19"/>
      <c r="V582" s="20"/>
      <c r="W582" s="11"/>
      <c r="X582" s="37"/>
      <c r="Y582" s="35"/>
      <c r="Z582" s="35"/>
      <c r="AA582" s="42"/>
      <c r="AC582" s="5"/>
      <c r="AD582" s="5"/>
      <c r="BA582" s="31" t="s">
        <v>165</v>
      </c>
    </row>
    <row r="583" spans="1:53" x14ac:dyDescent="0.15">
      <c r="A583" t="str">
        <f>CONCATENATE(C583,D583,E583,F583,G583,H583,I583,J583,K583,L583,M583,N583,O583,P583)</f>
        <v>&amp;br;&amp;br;</v>
      </c>
      <c r="B583" t="s">
        <v>165</v>
      </c>
      <c r="C583" t="s">
        <v>158</v>
      </c>
      <c r="R583"/>
      <c r="S583"/>
      <c r="T583"/>
      <c r="U583"/>
      <c r="V583"/>
      <c r="AC583" s="5"/>
      <c r="AD583" s="5"/>
      <c r="BA583" s="31" t="s">
        <v>165</v>
      </c>
    </row>
    <row r="584" spans="1:53" x14ac:dyDescent="0.15">
      <c r="A584" t="str">
        <f t="shared" ref="A584:A585" si="594">CONCATENATE(C584,D584,E584,F584,G584,H584,I584,J584,K584,L584,M584,N584,O584,P584)</f>
        <v>*情報</v>
      </c>
      <c r="B584" t="s">
        <v>165</v>
      </c>
      <c r="C584" t="s">
        <v>865</v>
      </c>
      <c r="R584"/>
      <c r="S584"/>
      <c r="T584"/>
      <c r="U584"/>
      <c r="V584"/>
      <c r="BA584" s="31" t="s">
        <v>165</v>
      </c>
    </row>
    <row r="585" spans="1:53" x14ac:dyDescent="0.15">
      <c r="A585" t="str">
        <f t="shared" si="594"/>
        <v>&amp;br;&amp;br;</v>
      </c>
      <c r="B585" t="s">
        <v>165</v>
      </c>
      <c r="C585" t="s">
        <v>158</v>
      </c>
      <c r="R585"/>
      <c r="S585"/>
      <c r="T585"/>
      <c r="U585"/>
      <c r="V585"/>
      <c r="BA585" s="31" t="s">
        <v>165</v>
      </c>
    </row>
    <row r="586" spans="1:53" x14ac:dyDescent="0.15">
      <c r="A586" t="str">
        <f>CONCATENATE(C586,D586,E586,F586,G586,H586,I586,J586,K586,L586,M586,N586,O586,P586)</f>
        <v>#back(text=戻る,left)</v>
      </c>
      <c r="B586" t="s">
        <v>165</v>
      </c>
      <c r="C586" t="s">
        <v>159</v>
      </c>
      <c r="R586"/>
      <c r="S586"/>
      <c r="T586"/>
      <c r="U586"/>
      <c r="V586"/>
      <c r="BA586" s="31" t="s">
        <v>165</v>
      </c>
    </row>
    <row r="587" spans="1:53" x14ac:dyDescent="0.15">
      <c r="A587" t="str">
        <f>CONCATENATE(C587,D587,E587,F587,G587,H587,I587,J587,K587,L587,M587,N587,O587,P587)</f>
        <v>&amp;br;</v>
      </c>
      <c r="B587" t="s">
        <v>165</v>
      </c>
      <c r="C587" t="s">
        <v>1</v>
      </c>
      <c r="R587"/>
      <c r="S587"/>
      <c r="T587"/>
      <c r="U587"/>
      <c r="V587"/>
      <c r="BA587" s="31" t="s">
        <v>165</v>
      </c>
    </row>
    <row r="588" spans="1:53" x14ac:dyDescent="0.15">
      <c r="A588" t="str">
        <f>CONCATENATE(C588,D588,E588,F588,G588,H588,I588,J588,K588,L588,M588,N588,O588,P588)</f>
        <v>#comment(above,nsize=[15],size=[30],num=[10])</v>
      </c>
      <c r="B588" t="s">
        <v>165</v>
      </c>
      <c r="C588" t="s">
        <v>160</v>
      </c>
      <c r="R588"/>
      <c r="S588"/>
      <c r="T588"/>
      <c r="U588"/>
      <c r="V588"/>
      <c r="BA588" s="31" t="s">
        <v>165</v>
      </c>
    </row>
    <row r="589" spans="1:53" x14ac:dyDescent="0.15">
      <c r="A589" t="str">
        <f>CONCATENATE(C589,D589,E589,F589,G589,H589,I589,J589,K589,L589,M589,N589,O589,P589)</f>
        <v>&amp;br;&amp;br;</v>
      </c>
      <c r="B589" t="s">
        <v>165</v>
      </c>
      <c r="C589" t="s">
        <v>158</v>
      </c>
      <c r="R589"/>
      <c r="S589"/>
      <c r="T589"/>
      <c r="U589"/>
      <c r="V589"/>
      <c r="AC589" s="5"/>
      <c r="AD589" s="5"/>
      <c r="BA589" s="31" t="s">
        <v>165</v>
      </c>
    </row>
    <row r="590" spans="1:53" x14ac:dyDescent="0.15">
      <c r="A590" t="str">
        <f>CONCATENATE(C590,D590,E590,F590,G590,H590,I590,J590,K590,L590,M590,N590,O590,P590)</f>
        <v/>
      </c>
      <c r="B590" t="s">
        <v>165</v>
      </c>
      <c r="Q590" s="3"/>
      <c r="R590" s="14"/>
      <c r="S590" s="14"/>
      <c r="T590" s="14"/>
      <c r="U590" s="14"/>
      <c r="V590" s="15"/>
      <c r="W590" s="36">
        <v>40</v>
      </c>
      <c r="X590" s="3"/>
      <c r="Y590" s="34"/>
      <c r="Z590" s="34"/>
      <c r="AA590" s="41"/>
      <c r="AC590" s="5"/>
      <c r="AD590" s="5"/>
      <c r="BA590" s="31" t="s">
        <v>165</v>
      </c>
    </row>
    <row r="591" spans="1:53" x14ac:dyDescent="0.15">
      <c r="A591" t="str">
        <f>CONCATENATE(C591,D591,E591,F591,G591,H591,I591,J591,K591,L591,M591,N591,O591,P591)</f>
        <v>*0/0</v>
      </c>
      <c r="B591" t="s">
        <v>165</v>
      </c>
      <c r="C591" t="str">
        <f t="shared" si="489"/>
        <v>*0/0</v>
      </c>
      <c r="Q591" s="6" t="s">
        <v>34</v>
      </c>
      <c r="R591" s="12">
        <f>INDEX(AI:AI,W590+1)</f>
        <v>0</v>
      </c>
      <c r="S591" s="16" t="s">
        <v>35</v>
      </c>
      <c r="T591" s="12">
        <f>INDEX(AJ:AJ,W590+1)</f>
        <v>0</v>
      </c>
      <c r="U591" s="16"/>
      <c r="V591" s="17"/>
      <c r="W591" s="9"/>
      <c r="X591" s="6"/>
      <c r="Y591" s="5"/>
      <c r="Z591" s="5"/>
      <c r="AA591" s="30"/>
      <c r="AC591" s="5"/>
      <c r="AD591" s="5"/>
      <c r="BA591" s="31" t="s">
        <v>165</v>
      </c>
    </row>
    <row r="592" spans="1:53" x14ac:dyDescent="0.15">
      <c r="A592" t="str">
        <f>CONCATENATE(C592,D592,E592,F592,G592,H592,I592,J592,K592,L592,M592,N592,O592,P592)</f>
        <v>|LEFT:80|LEFT:100|LEFT:100|LEFT:100|LEFT:100|LEFT:100|c</v>
      </c>
      <c r="B592" t="s">
        <v>165</v>
      </c>
      <c r="C592" t="s">
        <v>24</v>
      </c>
      <c r="D592" s="2" t="str">
        <f t="shared" ref="D592" si="595">$Q$1</f>
        <v>LEFT:80</v>
      </c>
      <c r="E592" s="2" t="s">
        <v>24</v>
      </c>
      <c r="F592" s="2" t="str">
        <f t="shared" ref="F592" si="596">$R$1</f>
        <v>LEFT:100</v>
      </c>
      <c r="G592" s="2" t="s">
        <v>24</v>
      </c>
      <c r="H592" s="2" t="str">
        <f t="shared" ref="H592" si="597">$R$1</f>
        <v>LEFT:100</v>
      </c>
      <c r="I592" s="2" t="s">
        <v>24</v>
      </c>
      <c r="J592" s="2" t="str">
        <f t="shared" ref="J592" si="598">$R$1</f>
        <v>LEFT:100</v>
      </c>
      <c r="K592" s="2" t="s">
        <v>24</v>
      </c>
      <c r="L592" s="2" t="str">
        <f t="shared" ref="L592" si="599">$R$1</f>
        <v>LEFT:100</v>
      </c>
      <c r="M592" s="2" t="s">
        <v>24</v>
      </c>
      <c r="N592" s="2" t="str">
        <f t="shared" ref="N592" si="600">$R$1</f>
        <v>LEFT:100</v>
      </c>
      <c r="O592" t="s">
        <v>24</v>
      </c>
      <c r="P592" t="s">
        <v>138</v>
      </c>
      <c r="Q592" s="4" t="s">
        <v>44</v>
      </c>
      <c r="R592" s="12">
        <f>INDEX(AF:AF,W590+1)</f>
        <v>0</v>
      </c>
      <c r="S592" s="18" t="s">
        <v>46</v>
      </c>
      <c r="T592" s="12">
        <f>INDEX(AG:AG,W590+1)</f>
        <v>0</v>
      </c>
      <c r="U592" s="18" t="s">
        <v>36</v>
      </c>
      <c r="V592" s="12">
        <f>INDEX(AH:AH,W590+1)</f>
        <v>0</v>
      </c>
      <c r="W592" s="10"/>
      <c r="X592" s="12">
        <f>INDEX(AO:AO,W590+1)</f>
        <v>0</v>
      </c>
      <c r="Y592" s="5"/>
      <c r="Z592" s="5"/>
      <c r="AA592" s="30"/>
      <c r="AC592" s="16"/>
      <c r="AD592" s="16"/>
      <c r="BA592" s="31" t="s">
        <v>165</v>
      </c>
    </row>
    <row r="593" spans="1:53" x14ac:dyDescent="0.15">
      <c r="A593" t="str">
        <f>CONCATENATE(C593,D593,E593,F593,G593,H593,I593,J593,K593,L593,M593,N593,O593,P593)</f>
        <v>|色||レアリティ||マナコスト||</v>
      </c>
      <c r="B593" t="s">
        <v>165</v>
      </c>
      <c r="C593" t="s">
        <v>24</v>
      </c>
      <c r="D593" s="1" t="s">
        <v>5</v>
      </c>
      <c r="E593" t="s">
        <v>24</v>
      </c>
      <c r="F593" t="str">
        <f t="shared" ref="F593:F594" si="601">IF(R592=0,"",R592)</f>
        <v/>
      </c>
      <c r="G593" t="s">
        <v>24</v>
      </c>
      <c r="H593" s="1" t="s">
        <v>6</v>
      </c>
      <c r="I593" t="s">
        <v>24</v>
      </c>
      <c r="J593" t="str">
        <f t="shared" ref="J593:J594" si="602">IF(T592=0,"",T592)</f>
        <v/>
      </c>
      <c r="K593" t="s">
        <v>24</v>
      </c>
      <c r="L593" s="1" t="s">
        <v>8</v>
      </c>
      <c r="M593" t="s">
        <v>24</v>
      </c>
      <c r="N593" t="str">
        <f t="shared" ref="N593:N594" si="603">IF(V592=0,"",V592)</f>
        <v/>
      </c>
      <c r="O593" t="s">
        <v>24</v>
      </c>
      <c r="Q593" s="6" t="s">
        <v>37</v>
      </c>
      <c r="R593" s="12">
        <f>INDEX(AK:AK,W590+1)</f>
        <v>0</v>
      </c>
      <c r="S593" s="18" t="s">
        <v>38</v>
      </c>
      <c r="T593" s="12">
        <f>INDEX(AL:AL,W590+1)</f>
        <v>0</v>
      </c>
      <c r="U593" s="12">
        <f>INDEX(AM:AM,W590+1)</f>
        <v>0</v>
      </c>
      <c r="V593" s="12">
        <f>INDEX(AN:AN,W590+1)</f>
        <v>0</v>
      </c>
      <c r="W593" s="10"/>
      <c r="X593" s="12" t="str">
        <f>INDEX(AU:AU,W590+1)</f>
        <v/>
      </c>
      <c r="Y593" s="12" t="str">
        <f>INDEX(AV:AV,W590+1)</f>
        <v/>
      </c>
      <c r="Z593" s="12" t="str">
        <f>INDEX(AW:AW,W590+1)</f>
        <v/>
      </c>
      <c r="AA593" s="12">
        <f>INDEX(AX:AX,W590+1)</f>
        <v>0</v>
      </c>
      <c r="AC593" s="5"/>
      <c r="AD593" s="5"/>
      <c r="BA593" s="31" t="s">
        <v>165</v>
      </c>
    </row>
    <row r="594" spans="1:53" x14ac:dyDescent="0.15">
      <c r="A594" t="str">
        <f>CONCATENATE(C594,D594,E594,F594,G594,H594,I594,J594,K594,L594,M594,N594,O594,P594)</f>
        <v>|種別||サブタイプ||||</v>
      </c>
      <c r="B594" t="s">
        <v>165</v>
      </c>
      <c r="C594" t="s">
        <v>24</v>
      </c>
      <c r="D594" s="1" t="s">
        <v>9</v>
      </c>
      <c r="E594" t="s">
        <v>24</v>
      </c>
      <c r="F594" t="str">
        <f t="shared" si="601"/>
        <v/>
      </c>
      <c r="G594" t="s">
        <v>24</v>
      </c>
      <c r="H594" s="1" t="s">
        <v>11</v>
      </c>
      <c r="I594" t="s">
        <v>24</v>
      </c>
      <c r="J594" t="str">
        <f t="shared" si="602"/>
        <v/>
      </c>
      <c r="K594" t="s">
        <v>24</v>
      </c>
      <c r="L594" t="str">
        <f t="shared" ref="L594" si="604">IF(U593=0,"",U593)</f>
        <v/>
      </c>
      <c r="M594" t="s">
        <v>24</v>
      </c>
      <c r="N594" t="str">
        <f t="shared" si="603"/>
        <v/>
      </c>
      <c r="O594" t="s">
        <v>24</v>
      </c>
      <c r="Q594" s="6" t="s">
        <v>39</v>
      </c>
      <c r="R594" s="12" t="str">
        <f>INDEX(AY:AY,W590+1)</f>
        <v/>
      </c>
      <c r="S594" s="16"/>
      <c r="T594" s="16"/>
      <c r="U594" s="16"/>
      <c r="V594" s="17"/>
      <c r="W594" s="10"/>
      <c r="X594" s="36"/>
      <c r="Y594" s="36"/>
      <c r="Z594" s="36"/>
      <c r="AA594" s="25"/>
      <c r="AC594" s="5"/>
      <c r="AD594" s="5"/>
      <c r="BA594" s="31" t="s">
        <v>165</v>
      </c>
    </row>
    <row r="595" spans="1:53" x14ac:dyDescent="0.15">
      <c r="A595" t="str">
        <f>CONCATENATE(C595,D595,E595,F595,G595,H595,I595,J595,K595,L595,M595,N595,O595,P595)</f>
        <v>|テキスト|&gt;|&gt;|&gt;|&gt;||</v>
      </c>
      <c r="B595" t="s">
        <v>165</v>
      </c>
      <c r="C595" t="s">
        <v>24</v>
      </c>
      <c r="D595" s="1" t="s">
        <v>12</v>
      </c>
      <c r="E595" t="s">
        <v>24</v>
      </c>
      <c r="F595" s="1" t="s">
        <v>4</v>
      </c>
      <c r="G595" t="s">
        <v>24</v>
      </c>
      <c r="H595" s="1" t="s">
        <v>4</v>
      </c>
      <c r="I595" t="s">
        <v>24</v>
      </c>
      <c r="J595" s="1" t="s">
        <v>4</v>
      </c>
      <c r="K595" t="s">
        <v>24</v>
      </c>
      <c r="L595" s="1" t="s">
        <v>4</v>
      </c>
      <c r="M595" t="s">
        <v>24</v>
      </c>
      <c r="N595" t="str">
        <f t="shared" ref="N595" si="605">IF(R594=0,"",R594)</f>
        <v/>
      </c>
      <c r="O595" t="s">
        <v>24</v>
      </c>
      <c r="Q595" s="4" t="s">
        <v>40</v>
      </c>
      <c r="R595" s="12" t="str">
        <f>INDEX(AZ:AZ,W590+1)</f>
        <v/>
      </c>
      <c r="S595" s="16" t="s">
        <v>51</v>
      </c>
      <c r="T595" s="12" t="str">
        <f>IF(X595="","",X595&amp;IF(Y595="",""," "&amp;Y595)&amp;IF(Z595="",""," "&amp;Z595)&amp;IF(AA595="",""," "&amp;AA595))</f>
        <v/>
      </c>
      <c r="U595" s="16"/>
      <c r="V595" s="17"/>
      <c r="W595" s="10" t="s">
        <v>342</v>
      </c>
      <c r="X595" s="6" t="str">
        <f>IF(ISERROR(IF(LEN(X594)&gt;1,X594,VLOOKUP(X593,$AC:$AD,2,FALSE))),"",IF(LEN(X594)&gt;1,X594,VLOOKUP(X593,$AC:$AD,2,FALSE)))</f>
        <v/>
      </c>
      <c r="Y595" s="6" t="str">
        <f>IF(ISERROR(IF(LEN(Y594)&gt;1,Y594,VLOOKUP(Y593,$AC:$AD,2,FALSE))),"",IF(LEN(Y594)&gt;1,Y594,VLOOKUP(Y593,$AC:$AD,2,FALSE)))</f>
        <v/>
      </c>
      <c r="Z595" s="6" t="str">
        <f>IF(ISERROR(IF(LEN(Z594)&gt;1,Z594,VLOOKUP(Z593,$AC:$AD,2,FALSE))),"",IF(LEN(Z594)&gt;1,Z594,VLOOKUP(Z593,$AC:$AD,2,FALSE)))</f>
        <v/>
      </c>
      <c r="AA595" s="6" t="str">
        <f>IF(ISERROR(IF(LEN(AA594)&gt;1,AA594,VLOOKUP(AA593,$AC:$AD,2,FALSE))),"",IF(LEN(AA594)&gt;1,AA594,VLOOKUP(AA593,$AC:$AD,2,FALSE)))</f>
        <v xml:space="preserve"> </v>
      </c>
      <c r="AC595" s="5"/>
      <c r="AD595" s="5"/>
      <c r="BA595" s="31" t="s">
        <v>165</v>
      </c>
    </row>
    <row r="596" spans="1:53" x14ac:dyDescent="0.15">
      <c r="A596" t="str">
        <f>CONCATENATE(C596,D596,E596,F596,G596,H596,I596,J596,K596,L596,M596,N596,O596,P596)</f>
        <v>|英テキスト|&gt;|&gt;|&gt;|&gt;||</v>
      </c>
      <c r="B596" t="s">
        <v>165</v>
      </c>
      <c r="C596" t="s">
        <v>24</v>
      </c>
      <c r="D596" s="1" t="s">
        <v>26</v>
      </c>
      <c r="E596" t="s">
        <v>24</v>
      </c>
      <c r="F596" s="1" t="s">
        <v>4</v>
      </c>
      <c r="G596" t="s">
        <v>24</v>
      </c>
      <c r="H596" s="1" t="s">
        <v>4</v>
      </c>
      <c r="I596" t="s">
        <v>24</v>
      </c>
      <c r="J596" s="1" t="s">
        <v>4</v>
      </c>
      <c r="K596" t="s">
        <v>24</v>
      </c>
      <c r="L596" s="1" t="s">
        <v>4</v>
      </c>
      <c r="M596" t="s">
        <v>24</v>
      </c>
      <c r="N596" t="str">
        <f t="shared" ref="N596" si="606">IF(T595="","",T595&amp;"&amp;br;")&amp;IF(R595=0,"",R595)</f>
        <v/>
      </c>
      <c r="O596" t="s">
        <v>24</v>
      </c>
      <c r="Q596" s="6" t="s">
        <v>41</v>
      </c>
      <c r="R596" s="12">
        <f>IF(INDEX(AS:AS,W590+1)="",0,INDEX(AS:AS,W590+1)&amp;"/"&amp;INDEX(AT:AT,W590+1))</f>
        <v>0</v>
      </c>
      <c r="S596" s="16"/>
      <c r="T596" s="16"/>
      <c r="U596" s="16"/>
      <c r="V596" s="17"/>
      <c r="W596" s="10"/>
      <c r="X596" s="6"/>
      <c r="Y596" s="5"/>
      <c r="Z596" s="5"/>
      <c r="AA596" s="30"/>
      <c r="AC596" s="5"/>
      <c r="AD596" s="5"/>
      <c r="BA596" s="31" t="s">
        <v>165</v>
      </c>
    </row>
    <row r="597" spans="1:53" x14ac:dyDescent="0.15">
      <c r="A597" t="str">
        <f>CONCATENATE(C597,D597,E597,F597,G597,H597,I597,J597,K597,L597,M597,N597,O597,P597)</f>
        <v>|PT|&gt;||シールド数|&gt;||</v>
      </c>
      <c r="B597" t="s">
        <v>165</v>
      </c>
      <c r="C597" t="s">
        <v>24</v>
      </c>
      <c r="D597" t="s">
        <v>13</v>
      </c>
      <c r="E597" t="s">
        <v>24</v>
      </c>
      <c r="F597" t="s">
        <v>4</v>
      </c>
      <c r="G597" t="s">
        <v>24</v>
      </c>
      <c r="H597" t="str">
        <f t="shared" ref="H597" si="607">IF(R596=0,"",R596)</f>
        <v/>
      </c>
      <c r="I597" t="s">
        <v>24</v>
      </c>
      <c r="J597" t="s">
        <v>14</v>
      </c>
      <c r="K597" t="s">
        <v>24</v>
      </c>
      <c r="L597" t="s">
        <v>4</v>
      </c>
      <c r="M597" t="s">
        <v>24</v>
      </c>
      <c r="N597" t="str">
        <f t="shared" ref="N597" si="608">IF(R597=0,"",R597)</f>
        <v/>
      </c>
      <c r="O597" t="s">
        <v>24</v>
      </c>
      <c r="Q597" s="7" t="s">
        <v>43</v>
      </c>
      <c r="R597" s="12">
        <f>INDEX(AR:AR,W590+1)</f>
        <v>0</v>
      </c>
      <c r="S597" s="19"/>
      <c r="T597" s="19"/>
      <c r="U597" s="19"/>
      <c r="V597" s="20"/>
      <c r="W597" s="11"/>
      <c r="X597" s="37"/>
      <c r="Y597" s="35"/>
      <c r="Z597" s="35"/>
      <c r="AA597" s="42"/>
      <c r="BA597" s="31" t="s">
        <v>165</v>
      </c>
    </row>
    <row r="598" spans="1:53" x14ac:dyDescent="0.15">
      <c r="A598" t="str">
        <f>CONCATENATE(C598,D598,E598,F598,G598,H598,I598,J598,K598,L598,M598,N598,O598,P598)</f>
        <v>&amp;br;&amp;br;</v>
      </c>
      <c r="B598" t="s">
        <v>165</v>
      </c>
      <c r="C598" t="s">
        <v>158</v>
      </c>
      <c r="R598"/>
      <c r="S598"/>
      <c r="T598"/>
      <c r="U598"/>
      <c r="V598"/>
      <c r="BA598" s="31" t="s">
        <v>165</v>
      </c>
    </row>
    <row r="599" spans="1:53" x14ac:dyDescent="0.15">
      <c r="A599" t="str">
        <f t="shared" ref="A599:A600" si="609">CONCATENATE(C599,D599,E599,F599,G599,H599,I599,J599,K599,L599,M599,N599,O599,P599)</f>
        <v>*情報</v>
      </c>
      <c r="B599" t="s">
        <v>165</v>
      </c>
      <c r="C599" t="s">
        <v>865</v>
      </c>
      <c r="R599"/>
      <c r="S599"/>
      <c r="T599"/>
      <c r="U599"/>
      <c r="V599"/>
      <c r="BA599" s="31" t="s">
        <v>165</v>
      </c>
    </row>
    <row r="600" spans="1:53" x14ac:dyDescent="0.15">
      <c r="A600" t="str">
        <f t="shared" si="609"/>
        <v>&amp;br;&amp;br;</v>
      </c>
      <c r="B600" t="s">
        <v>165</v>
      </c>
      <c r="C600" t="s">
        <v>158</v>
      </c>
      <c r="R600"/>
      <c r="S600"/>
      <c r="T600"/>
      <c r="U600"/>
      <c r="V600"/>
      <c r="BA600" s="31" t="s">
        <v>165</v>
      </c>
    </row>
    <row r="601" spans="1:53" x14ac:dyDescent="0.15">
      <c r="A601" t="str">
        <f>CONCATENATE(C601,D601,E601,F601,G601,H601,I601,J601,K601,L601,M601,N601,O601,P601)</f>
        <v>#back(text=戻る,left)</v>
      </c>
      <c r="B601" t="s">
        <v>165</v>
      </c>
      <c r="C601" t="s">
        <v>159</v>
      </c>
      <c r="R601"/>
      <c r="S601"/>
      <c r="T601"/>
      <c r="U601"/>
      <c r="V601"/>
      <c r="BA601" s="31" t="s">
        <v>165</v>
      </c>
    </row>
    <row r="602" spans="1:53" x14ac:dyDescent="0.15">
      <c r="A602" t="str">
        <f>CONCATENATE(C602,D602,E602,F602,G602,H602,I602,J602,K602,L602,M602,N602,O602,P602)</f>
        <v>&amp;br;</v>
      </c>
      <c r="B602" t="s">
        <v>165</v>
      </c>
      <c r="C602" t="s">
        <v>1</v>
      </c>
      <c r="R602"/>
      <c r="S602"/>
      <c r="T602"/>
      <c r="U602"/>
      <c r="V602"/>
      <c r="AC602" s="5"/>
      <c r="AD602" s="5"/>
      <c r="BA602" s="31" t="s">
        <v>165</v>
      </c>
    </row>
    <row r="603" spans="1:53" x14ac:dyDescent="0.15">
      <c r="A603" t="str">
        <f>CONCATENATE(C603,D603,E603,F603,G603,H603,I603,J603,K603,L603,M603,N603,O603,P603)</f>
        <v>#comment(above,nsize=[15],size=[30],num=[10])</v>
      </c>
      <c r="B603" t="s">
        <v>165</v>
      </c>
      <c r="C603" t="s">
        <v>160</v>
      </c>
      <c r="R603"/>
      <c r="S603"/>
      <c r="T603"/>
      <c r="U603"/>
      <c r="V603"/>
      <c r="AC603" s="5"/>
      <c r="AD603" s="5"/>
      <c r="BA603" s="31" t="s">
        <v>165</v>
      </c>
    </row>
    <row r="604" spans="1:53" x14ac:dyDescent="0.15">
      <c r="A604" t="str">
        <f>CONCATENATE(C604,D604,E604,F604,G604,H604,I604,J604,K604,L604,M604,N604,O604,P604)</f>
        <v>&amp;br;&amp;br;</v>
      </c>
      <c r="B604" t="s">
        <v>165</v>
      </c>
      <c r="C604" t="s">
        <v>158</v>
      </c>
      <c r="R604"/>
      <c r="S604"/>
      <c r="T604"/>
      <c r="U604"/>
      <c r="V604"/>
      <c r="AC604" s="5"/>
      <c r="AD604" s="5"/>
      <c r="BA604" s="31" t="s">
        <v>165</v>
      </c>
    </row>
    <row r="605" spans="1:53" x14ac:dyDescent="0.15">
      <c r="A605" t="str">
        <f>CONCATENATE(C605,D605,E605,F605,G605,H605,I605,J605,K605,L605,M605,N605,O605,P605)</f>
        <v/>
      </c>
      <c r="B605" t="s">
        <v>165</v>
      </c>
      <c r="Q605" s="3"/>
      <c r="R605" s="14"/>
      <c r="S605" s="14"/>
      <c r="T605" s="14"/>
      <c r="U605" s="14"/>
      <c r="V605" s="15"/>
      <c r="W605" s="36">
        <v>41</v>
      </c>
      <c r="X605" s="3"/>
      <c r="Y605" s="34"/>
      <c r="Z605" s="34"/>
      <c r="AA605" s="41"/>
      <c r="AC605" s="16"/>
      <c r="AD605" s="16"/>
      <c r="BA605" s="31" t="s">
        <v>165</v>
      </c>
    </row>
    <row r="606" spans="1:53" x14ac:dyDescent="0.15">
      <c r="A606" t="str">
        <f>CONCATENATE(C606,D606,E606,F606,G606,H606,I606,J606,K606,L606,M606,N606,O606,P606)</f>
        <v>*0/0</v>
      </c>
      <c r="B606" t="s">
        <v>165</v>
      </c>
      <c r="C606" t="str">
        <f t="shared" ref="C606:C711" si="610">"*"&amp;R606&amp;"/"&amp;T606</f>
        <v>*0/0</v>
      </c>
      <c r="Q606" s="6" t="s">
        <v>34</v>
      </c>
      <c r="R606" s="12">
        <f>INDEX(AI:AI,W605+1)</f>
        <v>0</v>
      </c>
      <c r="S606" s="16" t="s">
        <v>35</v>
      </c>
      <c r="T606" s="12">
        <f>INDEX(AJ:AJ,W605+1)</f>
        <v>0</v>
      </c>
      <c r="U606" s="16"/>
      <c r="V606" s="17"/>
      <c r="W606" s="9"/>
      <c r="X606" s="6"/>
      <c r="Y606" s="5"/>
      <c r="Z606" s="5"/>
      <c r="AA606" s="30"/>
      <c r="AC606" s="5"/>
      <c r="AD606" s="5"/>
      <c r="BA606" s="31" t="s">
        <v>165</v>
      </c>
    </row>
    <row r="607" spans="1:53" x14ac:dyDescent="0.15">
      <c r="A607" t="str">
        <f>CONCATENATE(C607,D607,E607,F607,G607,H607,I607,J607,K607,L607,M607,N607,O607,P607)</f>
        <v>|LEFT:80|LEFT:100|LEFT:100|LEFT:100|LEFT:100|LEFT:100|c</v>
      </c>
      <c r="B607" t="s">
        <v>165</v>
      </c>
      <c r="C607" t="s">
        <v>24</v>
      </c>
      <c r="D607" s="2" t="str">
        <f t="shared" ref="D607" si="611">$Q$1</f>
        <v>LEFT:80</v>
      </c>
      <c r="E607" s="2" t="s">
        <v>24</v>
      </c>
      <c r="F607" s="2" t="str">
        <f t="shared" ref="F607" si="612">$R$1</f>
        <v>LEFT:100</v>
      </c>
      <c r="G607" s="2" t="s">
        <v>24</v>
      </c>
      <c r="H607" s="2" t="str">
        <f t="shared" ref="H607" si="613">$R$1</f>
        <v>LEFT:100</v>
      </c>
      <c r="I607" s="2" t="s">
        <v>24</v>
      </c>
      <c r="J607" s="2" t="str">
        <f t="shared" ref="J607" si="614">$R$1</f>
        <v>LEFT:100</v>
      </c>
      <c r="K607" s="2" t="s">
        <v>24</v>
      </c>
      <c r="L607" s="2" t="str">
        <f t="shared" ref="L607" si="615">$R$1</f>
        <v>LEFT:100</v>
      </c>
      <c r="M607" s="2" t="s">
        <v>24</v>
      </c>
      <c r="N607" s="2" t="str">
        <f t="shared" ref="N607" si="616">$R$1</f>
        <v>LEFT:100</v>
      </c>
      <c r="O607" t="s">
        <v>24</v>
      </c>
      <c r="P607" t="s">
        <v>138</v>
      </c>
      <c r="Q607" s="4" t="s">
        <v>44</v>
      </c>
      <c r="R607" s="12">
        <f>INDEX(AF:AF,W605+1)</f>
        <v>0</v>
      </c>
      <c r="S607" s="18" t="s">
        <v>46</v>
      </c>
      <c r="T607" s="12">
        <f>INDEX(AG:AG,W605+1)</f>
        <v>0</v>
      </c>
      <c r="U607" s="18" t="s">
        <v>36</v>
      </c>
      <c r="V607" s="12">
        <f>INDEX(AH:AH,W605+1)</f>
        <v>0</v>
      </c>
      <c r="W607" s="10"/>
      <c r="X607" s="12">
        <f>INDEX(AO:AO,W605+1)</f>
        <v>0</v>
      </c>
      <c r="Y607" s="5"/>
      <c r="Z607" s="5"/>
      <c r="AA607" s="30"/>
      <c r="AC607" s="5"/>
      <c r="AD607" s="5"/>
      <c r="BA607" s="31" t="s">
        <v>165</v>
      </c>
    </row>
    <row r="608" spans="1:53" x14ac:dyDescent="0.15">
      <c r="A608" t="str">
        <f>CONCATENATE(C608,D608,E608,F608,G608,H608,I608,J608,K608,L608,M608,N608,O608,P608)</f>
        <v>|色||レアリティ||マナコスト||</v>
      </c>
      <c r="B608" t="s">
        <v>165</v>
      </c>
      <c r="C608" t="s">
        <v>24</v>
      </c>
      <c r="D608" s="1" t="s">
        <v>5</v>
      </c>
      <c r="E608" t="s">
        <v>24</v>
      </c>
      <c r="F608" t="str">
        <f t="shared" ref="F608:F609" si="617">IF(R607=0,"",R607)</f>
        <v/>
      </c>
      <c r="G608" t="s">
        <v>24</v>
      </c>
      <c r="H608" s="1" t="s">
        <v>6</v>
      </c>
      <c r="I608" t="s">
        <v>24</v>
      </c>
      <c r="J608" t="str">
        <f t="shared" ref="J608:J609" si="618">IF(T607=0,"",T607)</f>
        <v/>
      </c>
      <c r="K608" t="s">
        <v>24</v>
      </c>
      <c r="L608" s="1" t="s">
        <v>8</v>
      </c>
      <c r="M608" t="s">
        <v>24</v>
      </c>
      <c r="N608" t="str">
        <f t="shared" ref="N608:N609" si="619">IF(V607=0,"",V607)</f>
        <v/>
      </c>
      <c r="O608" t="s">
        <v>24</v>
      </c>
      <c r="Q608" s="6" t="s">
        <v>37</v>
      </c>
      <c r="R608" s="12">
        <f>INDEX(AK:AK,W605+1)</f>
        <v>0</v>
      </c>
      <c r="S608" s="18" t="s">
        <v>38</v>
      </c>
      <c r="T608" s="12">
        <f>INDEX(AL:AL,W605+1)</f>
        <v>0</v>
      </c>
      <c r="U608" s="12">
        <f>INDEX(AM:AM,W605+1)</f>
        <v>0</v>
      </c>
      <c r="V608" s="12">
        <f>INDEX(AN:AN,W605+1)</f>
        <v>0</v>
      </c>
      <c r="W608" s="10"/>
      <c r="X608" s="12" t="str">
        <f>INDEX(AU:AU,W605+1)</f>
        <v/>
      </c>
      <c r="Y608" s="12" t="str">
        <f>INDEX(AV:AV,W605+1)</f>
        <v/>
      </c>
      <c r="Z608" s="12" t="str">
        <f>INDEX(AW:AW,W605+1)</f>
        <v/>
      </c>
      <c r="AA608" s="12">
        <f>INDEX(AX:AX,W605+1)</f>
        <v>0</v>
      </c>
      <c r="AC608" s="5"/>
      <c r="AD608" s="5"/>
      <c r="BA608" s="31" t="s">
        <v>165</v>
      </c>
    </row>
    <row r="609" spans="1:53" x14ac:dyDescent="0.15">
      <c r="A609" t="str">
        <f>CONCATENATE(C609,D609,E609,F609,G609,H609,I609,J609,K609,L609,M609,N609,O609,P609)</f>
        <v>|種別||サブタイプ||||</v>
      </c>
      <c r="B609" t="s">
        <v>165</v>
      </c>
      <c r="C609" t="s">
        <v>24</v>
      </c>
      <c r="D609" s="1" t="s">
        <v>9</v>
      </c>
      <c r="E609" t="s">
        <v>24</v>
      </c>
      <c r="F609" t="str">
        <f t="shared" si="617"/>
        <v/>
      </c>
      <c r="G609" t="s">
        <v>24</v>
      </c>
      <c r="H609" s="1" t="s">
        <v>11</v>
      </c>
      <c r="I609" t="s">
        <v>24</v>
      </c>
      <c r="J609" t="str">
        <f t="shared" si="618"/>
        <v/>
      </c>
      <c r="K609" t="s">
        <v>24</v>
      </c>
      <c r="L609" t="str">
        <f t="shared" ref="L609" si="620">IF(U608=0,"",U608)</f>
        <v/>
      </c>
      <c r="M609" t="s">
        <v>24</v>
      </c>
      <c r="N609" t="str">
        <f t="shared" si="619"/>
        <v/>
      </c>
      <c r="O609" t="s">
        <v>24</v>
      </c>
      <c r="Q609" s="6" t="s">
        <v>39</v>
      </c>
      <c r="R609" s="12" t="str">
        <f>INDEX(AY:AY,W605+1)</f>
        <v/>
      </c>
      <c r="S609" s="16"/>
      <c r="T609" s="16"/>
      <c r="U609" s="16"/>
      <c r="V609" s="17"/>
      <c r="W609" s="10"/>
      <c r="X609" s="36"/>
      <c r="Y609" s="36"/>
      <c r="Z609" s="36"/>
      <c r="AA609" s="25"/>
      <c r="AC609" s="5"/>
      <c r="AD609" s="5"/>
      <c r="BA609" s="31" t="s">
        <v>165</v>
      </c>
    </row>
    <row r="610" spans="1:53" x14ac:dyDescent="0.15">
      <c r="A610" t="str">
        <f>CONCATENATE(C610,D610,E610,F610,G610,H610,I610,J610,K610,L610,M610,N610,O610,P610)</f>
        <v>|テキスト|&gt;|&gt;|&gt;|&gt;||</v>
      </c>
      <c r="B610" t="s">
        <v>165</v>
      </c>
      <c r="C610" t="s">
        <v>24</v>
      </c>
      <c r="D610" s="1" t="s">
        <v>12</v>
      </c>
      <c r="E610" t="s">
        <v>24</v>
      </c>
      <c r="F610" s="1" t="s">
        <v>4</v>
      </c>
      <c r="G610" t="s">
        <v>24</v>
      </c>
      <c r="H610" s="1" t="s">
        <v>4</v>
      </c>
      <c r="I610" t="s">
        <v>24</v>
      </c>
      <c r="J610" s="1" t="s">
        <v>4</v>
      </c>
      <c r="K610" t="s">
        <v>24</v>
      </c>
      <c r="L610" s="1" t="s">
        <v>4</v>
      </c>
      <c r="M610" t="s">
        <v>24</v>
      </c>
      <c r="N610" t="str">
        <f t="shared" ref="N610" si="621">IF(R609=0,"",R609)</f>
        <v/>
      </c>
      <c r="O610" t="s">
        <v>24</v>
      </c>
      <c r="Q610" s="4" t="s">
        <v>40</v>
      </c>
      <c r="R610" s="12" t="str">
        <f>INDEX(AZ:AZ,W605+1)</f>
        <v/>
      </c>
      <c r="S610" s="16" t="s">
        <v>51</v>
      </c>
      <c r="T610" s="12" t="str">
        <f>IF(X610="","",X610&amp;IF(Y610="",""," "&amp;Y610)&amp;IF(Z610="",""," "&amp;Z610)&amp;IF(AA610="",""," "&amp;AA610))</f>
        <v/>
      </c>
      <c r="U610" s="16"/>
      <c r="V610" s="17"/>
      <c r="W610" s="10" t="s">
        <v>342</v>
      </c>
      <c r="X610" s="6" t="str">
        <f>IF(ISERROR(IF(LEN(X609)&gt;1,X609,VLOOKUP(X608,$AC:$AD,2,FALSE))),"",IF(LEN(X609)&gt;1,X609,VLOOKUP(X608,$AC:$AD,2,FALSE)))</f>
        <v/>
      </c>
      <c r="Y610" s="6" t="str">
        <f>IF(ISERROR(IF(LEN(Y609)&gt;1,Y609,VLOOKUP(Y608,$AC:$AD,2,FALSE))),"",IF(LEN(Y609)&gt;1,Y609,VLOOKUP(Y608,$AC:$AD,2,FALSE)))</f>
        <v/>
      </c>
      <c r="Z610" s="6" t="str">
        <f>IF(ISERROR(IF(LEN(Z609)&gt;1,Z609,VLOOKUP(Z608,$AC:$AD,2,FALSE))),"",IF(LEN(Z609)&gt;1,Z609,VLOOKUP(Z608,$AC:$AD,2,FALSE)))</f>
        <v/>
      </c>
      <c r="AA610" s="6" t="str">
        <f>IF(ISERROR(IF(LEN(AA609)&gt;1,AA609,VLOOKUP(AA608,$AC:$AD,2,FALSE))),"",IF(LEN(AA609)&gt;1,AA609,VLOOKUP(AA608,$AC:$AD,2,FALSE)))</f>
        <v xml:space="preserve"> </v>
      </c>
      <c r="BA610" s="31" t="s">
        <v>165</v>
      </c>
    </row>
    <row r="611" spans="1:53" x14ac:dyDescent="0.15">
      <c r="A611" t="str">
        <f>CONCATENATE(C611,D611,E611,F611,G611,H611,I611,J611,K611,L611,M611,N611,O611,P611)</f>
        <v>|英テキスト|&gt;|&gt;|&gt;|&gt;||</v>
      </c>
      <c r="B611" t="s">
        <v>165</v>
      </c>
      <c r="C611" t="s">
        <v>24</v>
      </c>
      <c r="D611" s="1" t="s">
        <v>26</v>
      </c>
      <c r="E611" t="s">
        <v>24</v>
      </c>
      <c r="F611" s="1" t="s">
        <v>4</v>
      </c>
      <c r="G611" t="s">
        <v>24</v>
      </c>
      <c r="H611" s="1" t="s">
        <v>4</v>
      </c>
      <c r="I611" t="s">
        <v>24</v>
      </c>
      <c r="J611" s="1" t="s">
        <v>4</v>
      </c>
      <c r="K611" t="s">
        <v>24</v>
      </c>
      <c r="L611" s="1" t="s">
        <v>4</v>
      </c>
      <c r="M611" t="s">
        <v>24</v>
      </c>
      <c r="N611" t="str">
        <f t="shared" ref="N611" si="622">IF(T610="","",T610&amp;"&amp;br;")&amp;IF(R610=0,"",R610)</f>
        <v/>
      </c>
      <c r="O611" t="s">
        <v>24</v>
      </c>
      <c r="Q611" s="6" t="s">
        <v>41</v>
      </c>
      <c r="R611" s="12">
        <f>IF(INDEX(AS:AS,W605+1)="",0,INDEX(AS:AS,W605+1)&amp;"/"&amp;INDEX(AT:AT,W605+1))</f>
        <v>0</v>
      </c>
      <c r="S611" s="16"/>
      <c r="T611" s="16"/>
      <c r="U611" s="16"/>
      <c r="V611" s="17"/>
      <c r="W611" s="10"/>
      <c r="X611" s="6"/>
      <c r="Y611" s="5"/>
      <c r="Z611" s="5"/>
      <c r="AA611" s="30"/>
      <c r="BA611" s="31" t="s">
        <v>165</v>
      </c>
    </row>
    <row r="612" spans="1:53" x14ac:dyDescent="0.15">
      <c r="A612" t="str">
        <f>CONCATENATE(C612,D612,E612,F612,G612,H612,I612,J612,K612,L612,M612,N612,O612,P612)</f>
        <v>|PT|&gt;||シールド数|&gt;||</v>
      </c>
      <c r="B612" t="s">
        <v>165</v>
      </c>
      <c r="C612" t="s">
        <v>24</v>
      </c>
      <c r="D612" t="s">
        <v>13</v>
      </c>
      <c r="E612" t="s">
        <v>24</v>
      </c>
      <c r="F612" t="s">
        <v>4</v>
      </c>
      <c r="G612" t="s">
        <v>24</v>
      </c>
      <c r="H612" t="str">
        <f t="shared" ref="H612" si="623">IF(R611=0,"",R611)</f>
        <v/>
      </c>
      <c r="I612" t="s">
        <v>24</v>
      </c>
      <c r="J612" t="s">
        <v>14</v>
      </c>
      <c r="K612" t="s">
        <v>24</v>
      </c>
      <c r="L612" t="s">
        <v>4</v>
      </c>
      <c r="M612" t="s">
        <v>24</v>
      </c>
      <c r="N612" t="str">
        <f t="shared" ref="N612" si="624">IF(R612=0,"",R612)</f>
        <v/>
      </c>
      <c r="O612" t="s">
        <v>24</v>
      </c>
      <c r="Q612" s="7" t="s">
        <v>43</v>
      </c>
      <c r="R612" s="12">
        <f>INDEX(AR:AR,W605+1)</f>
        <v>0</v>
      </c>
      <c r="S612" s="19"/>
      <c r="T612" s="19"/>
      <c r="U612" s="19"/>
      <c r="V612" s="20"/>
      <c r="W612" s="11"/>
      <c r="X612" s="37"/>
      <c r="Y612" s="35"/>
      <c r="Z612" s="35"/>
      <c r="AA612" s="42"/>
      <c r="BA612" s="31" t="s">
        <v>165</v>
      </c>
    </row>
    <row r="613" spans="1:53" x14ac:dyDescent="0.15">
      <c r="A613" t="str">
        <f>CONCATENATE(C613,D613,E613,F613,G613,H613,I613,J613,K613,L613,M613,N613,O613,P613)</f>
        <v>&amp;br;&amp;br;</v>
      </c>
      <c r="B613" t="s">
        <v>165</v>
      </c>
      <c r="C613" t="s">
        <v>158</v>
      </c>
      <c r="R613"/>
      <c r="S613"/>
      <c r="T613"/>
      <c r="U613"/>
      <c r="V613"/>
      <c r="BA613" s="31" t="s">
        <v>165</v>
      </c>
    </row>
    <row r="614" spans="1:53" x14ac:dyDescent="0.15">
      <c r="A614" t="str">
        <f t="shared" ref="A614:A615" si="625">CONCATENATE(C614,D614,E614,F614,G614,H614,I614,J614,K614,L614,M614,N614,O614,P614)</f>
        <v>*情報</v>
      </c>
      <c r="B614" t="s">
        <v>165</v>
      </c>
      <c r="C614" t="s">
        <v>865</v>
      </c>
      <c r="R614"/>
      <c r="S614"/>
      <c r="T614"/>
      <c r="U614"/>
      <c r="V614"/>
      <c r="BA614" s="31" t="s">
        <v>165</v>
      </c>
    </row>
    <row r="615" spans="1:53" x14ac:dyDescent="0.15">
      <c r="A615" t="str">
        <f t="shared" si="625"/>
        <v>&amp;br;&amp;br;</v>
      </c>
      <c r="B615" t="s">
        <v>165</v>
      </c>
      <c r="C615" t="s">
        <v>158</v>
      </c>
      <c r="R615"/>
      <c r="S615"/>
      <c r="T615"/>
      <c r="U615"/>
      <c r="V615"/>
      <c r="AC615" s="5"/>
      <c r="AD615" s="5"/>
      <c r="BA615" s="31" t="s">
        <v>165</v>
      </c>
    </row>
    <row r="616" spans="1:53" x14ac:dyDescent="0.15">
      <c r="A616" t="str">
        <f>CONCATENATE(C616,D616,E616,F616,G616,H616,I616,J616,K616,L616,M616,N616,O616,P616)</f>
        <v>#back(text=戻る,left)</v>
      </c>
      <c r="B616" t="s">
        <v>165</v>
      </c>
      <c r="C616" t="s">
        <v>159</v>
      </c>
      <c r="R616"/>
      <c r="S616"/>
      <c r="T616"/>
      <c r="U616"/>
      <c r="V616"/>
      <c r="AC616" s="5"/>
      <c r="AD616" s="5"/>
      <c r="BA616" s="31" t="s">
        <v>165</v>
      </c>
    </row>
    <row r="617" spans="1:53" x14ac:dyDescent="0.15">
      <c r="A617" t="str">
        <f>CONCATENATE(C617,D617,E617,F617,G617,H617,I617,J617,K617,L617,M617,N617,O617,P617)</f>
        <v>&amp;br;</v>
      </c>
      <c r="B617" t="s">
        <v>165</v>
      </c>
      <c r="C617" t="s">
        <v>1</v>
      </c>
      <c r="R617"/>
      <c r="S617"/>
      <c r="T617"/>
      <c r="U617"/>
      <c r="V617"/>
      <c r="AC617" s="5"/>
      <c r="AD617" s="5"/>
      <c r="BA617" s="31" t="s">
        <v>165</v>
      </c>
    </row>
    <row r="618" spans="1:53" x14ac:dyDescent="0.15">
      <c r="A618" t="str">
        <f>CONCATENATE(C618,D618,E618,F618,G618,H618,I618,J618,K618,L618,M618,N618,O618,P618)</f>
        <v>#comment(above,nsize=[15],size=[30],num=[10])</v>
      </c>
      <c r="B618" t="s">
        <v>165</v>
      </c>
      <c r="C618" t="s">
        <v>160</v>
      </c>
      <c r="R618"/>
      <c r="S618"/>
      <c r="T618"/>
      <c r="U618"/>
      <c r="V618"/>
      <c r="AC618" s="16"/>
      <c r="AD618" s="16"/>
      <c r="BA618" s="31" t="s">
        <v>165</v>
      </c>
    </row>
    <row r="619" spans="1:53" x14ac:dyDescent="0.15">
      <c r="A619" t="str">
        <f>CONCATENATE(C619,D619,E619,F619,G619,H619,I619,J619,K619,L619,M619,N619,O619,P619)</f>
        <v>&amp;br;&amp;br;</v>
      </c>
      <c r="B619" t="s">
        <v>165</v>
      </c>
      <c r="C619" t="s">
        <v>158</v>
      </c>
      <c r="R619"/>
      <c r="S619"/>
      <c r="T619"/>
      <c r="U619"/>
      <c r="V619"/>
      <c r="AC619" s="5"/>
      <c r="AD619" s="5"/>
      <c r="BA619" s="31" t="s">
        <v>165</v>
      </c>
    </row>
    <row r="620" spans="1:53" x14ac:dyDescent="0.15">
      <c r="A620" t="str">
        <f>CONCATENATE(C620,D620,E620,F620,G620,H620,I620,J620,K620,L620,M620,N620,O620,P620)</f>
        <v/>
      </c>
      <c r="B620" t="s">
        <v>165</v>
      </c>
      <c r="Q620" s="3"/>
      <c r="R620" s="14"/>
      <c r="S620" s="14"/>
      <c r="T620" s="14"/>
      <c r="U620" s="14"/>
      <c r="V620" s="15"/>
      <c r="W620" s="36">
        <v>42</v>
      </c>
      <c r="X620" s="3"/>
      <c r="Y620" s="34"/>
      <c r="Z620" s="34"/>
      <c r="AA620" s="41"/>
      <c r="AC620" s="5"/>
      <c r="AD620" s="5"/>
      <c r="BA620" s="31" t="s">
        <v>165</v>
      </c>
    </row>
    <row r="621" spans="1:53" x14ac:dyDescent="0.15">
      <c r="A621" t="str">
        <f>CONCATENATE(C621,D621,E621,F621,G621,H621,I621,J621,K621,L621,M621,N621,O621,P621)</f>
        <v>*0/0</v>
      </c>
      <c r="B621" t="s">
        <v>165</v>
      </c>
      <c r="C621" t="str">
        <f t="shared" si="610"/>
        <v>*0/0</v>
      </c>
      <c r="Q621" s="6" t="s">
        <v>34</v>
      </c>
      <c r="R621" s="12">
        <f>INDEX(AI:AI,W620+1)</f>
        <v>0</v>
      </c>
      <c r="S621" s="16" t="s">
        <v>35</v>
      </c>
      <c r="T621" s="12">
        <f>INDEX(AJ:AJ,W620+1)</f>
        <v>0</v>
      </c>
      <c r="U621" s="16"/>
      <c r="V621" s="17"/>
      <c r="W621" s="9"/>
      <c r="X621" s="6"/>
      <c r="Y621" s="5"/>
      <c r="Z621" s="5"/>
      <c r="AA621" s="30"/>
      <c r="AC621" s="5"/>
      <c r="AD621" s="5"/>
      <c r="BA621" s="31" t="s">
        <v>165</v>
      </c>
    </row>
    <row r="622" spans="1:53" x14ac:dyDescent="0.15">
      <c r="A622" t="str">
        <f>CONCATENATE(C622,D622,E622,F622,G622,H622,I622,J622,K622,L622,M622,N622,O622,P622)</f>
        <v>|LEFT:80|LEFT:100|LEFT:100|LEFT:100|LEFT:100|LEFT:100|c</v>
      </c>
      <c r="B622" t="s">
        <v>165</v>
      </c>
      <c r="C622" t="s">
        <v>24</v>
      </c>
      <c r="D622" s="2" t="str">
        <f t="shared" ref="D622" si="626">$Q$1</f>
        <v>LEFT:80</v>
      </c>
      <c r="E622" s="2" t="s">
        <v>24</v>
      </c>
      <c r="F622" s="2" t="str">
        <f t="shared" ref="F622" si="627">$R$1</f>
        <v>LEFT:100</v>
      </c>
      <c r="G622" s="2" t="s">
        <v>24</v>
      </c>
      <c r="H622" s="2" t="str">
        <f t="shared" ref="H622" si="628">$R$1</f>
        <v>LEFT:100</v>
      </c>
      <c r="I622" s="2" t="s">
        <v>24</v>
      </c>
      <c r="J622" s="2" t="str">
        <f t="shared" ref="J622" si="629">$R$1</f>
        <v>LEFT:100</v>
      </c>
      <c r="K622" s="2" t="s">
        <v>24</v>
      </c>
      <c r="L622" s="2" t="str">
        <f t="shared" ref="L622" si="630">$R$1</f>
        <v>LEFT:100</v>
      </c>
      <c r="M622" s="2" t="s">
        <v>24</v>
      </c>
      <c r="N622" s="2" t="str">
        <f t="shared" ref="N622" si="631">$R$1</f>
        <v>LEFT:100</v>
      </c>
      <c r="O622" t="s">
        <v>24</v>
      </c>
      <c r="P622" t="s">
        <v>138</v>
      </c>
      <c r="Q622" s="4" t="s">
        <v>44</v>
      </c>
      <c r="R622" s="12">
        <f>INDEX(AF:AF,W620+1)</f>
        <v>0</v>
      </c>
      <c r="S622" s="18" t="s">
        <v>46</v>
      </c>
      <c r="T622" s="12">
        <f>INDEX(AG:AG,W620+1)</f>
        <v>0</v>
      </c>
      <c r="U622" s="18" t="s">
        <v>36</v>
      </c>
      <c r="V622" s="12">
        <f>INDEX(AH:AH,W620+1)</f>
        <v>0</v>
      </c>
      <c r="W622" s="10"/>
      <c r="X622" s="12">
        <f>INDEX(AO:AO,W620+1)</f>
        <v>0</v>
      </c>
      <c r="Y622" s="5"/>
      <c r="Z622" s="5"/>
      <c r="AA622" s="30"/>
      <c r="AC622" s="5"/>
      <c r="AD622" s="5"/>
      <c r="BA622" s="31" t="s">
        <v>165</v>
      </c>
    </row>
    <row r="623" spans="1:53" x14ac:dyDescent="0.15">
      <c r="A623" t="str">
        <f>CONCATENATE(C623,D623,E623,F623,G623,H623,I623,J623,K623,L623,M623,N623,O623,P623)</f>
        <v>|色||レアリティ||マナコスト||</v>
      </c>
      <c r="B623" t="s">
        <v>165</v>
      </c>
      <c r="C623" t="s">
        <v>24</v>
      </c>
      <c r="D623" s="1" t="s">
        <v>5</v>
      </c>
      <c r="E623" t="s">
        <v>24</v>
      </c>
      <c r="F623" t="str">
        <f t="shared" ref="F623:F624" si="632">IF(R622=0,"",R622)</f>
        <v/>
      </c>
      <c r="G623" t="s">
        <v>24</v>
      </c>
      <c r="H623" s="1" t="s">
        <v>6</v>
      </c>
      <c r="I623" t="s">
        <v>24</v>
      </c>
      <c r="J623" t="str">
        <f t="shared" ref="J623:J624" si="633">IF(T622=0,"",T622)</f>
        <v/>
      </c>
      <c r="K623" t="s">
        <v>24</v>
      </c>
      <c r="L623" s="1" t="s">
        <v>8</v>
      </c>
      <c r="M623" t="s">
        <v>24</v>
      </c>
      <c r="N623" t="str">
        <f t="shared" ref="N623:N624" si="634">IF(V622=0,"",V622)</f>
        <v/>
      </c>
      <c r="O623" t="s">
        <v>24</v>
      </c>
      <c r="Q623" s="6" t="s">
        <v>37</v>
      </c>
      <c r="R623" s="12">
        <f>INDEX(AK:AK,W620+1)</f>
        <v>0</v>
      </c>
      <c r="S623" s="18" t="s">
        <v>38</v>
      </c>
      <c r="T623" s="12">
        <f>INDEX(AL:AL,W620+1)</f>
        <v>0</v>
      </c>
      <c r="U623" s="12">
        <f>INDEX(AM:AM,W620+1)</f>
        <v>0</v>
      </c>
      <c r="V623" s="12">
        <f>INDEX(AN:AN,W620+1)</f>
        <v>0</v>
      </c>
      <c r="W623" s="10"/>
      <c r="X623" s="12" t="str">
        <f>INDEX(AU:AU,W620+1)</f>
        <v/>
      </c>
      <c r="Y623" s="12" t="str">
        <f>INDEX(AV:AV,W620+1)</f>
        <v/>
      </c>
      <c r="Z623" s="12" t="str">
        <f>INDEX(AW:AW,W620+1)</f>
        <v/>
      </c>
      <c r="AA623" s="12">
        <f>INDEX(AX:AX,W620+1)</f>
        <v>0</v>
      </c>
      <c r="BA623" s="31" t="s">
        <v>165</v>
      </c>
    </row>
    <row r="624" spans="1:53" x14ac:dyDescent="0.15">
      <c r="A624" t="str">
        <f>CONCATENATE(C624,D624,E624,F624,G624,H624,I624,J624,K624,L624,M624,N624,O624,P624)</f>
        <v>|種別||サブタイプ||||</v>
      </c>
      <c r="B624" t="s">
        <v>165</v>
      </c>
      <c r="C624" t="s">
        <v>24</v>
      </c>
      <c r="D624" s="1" t="s">
        <v>9</v>
      </c>
      <c r="E624" t="s">
        <v>24</v>
      </c>
      <c r="F624" t="str">
        <f t="shared" si="632"/>
        <v/>
      </c>
      <c r="G624" t="s">
        <v>24</v>
      </c>
      <c r="H624" s="1" t="s">
        <v>11</v>
      </c>
      <c r="I624" t="s">
        <v>24</v>
      </c>
      <c r="J624" t="str">
        <f t="shared" si="633"/>
        <v/>
      </c>
      <c r="K624" t="s">
        <v>24</v>
      </c>
      <c r="L624" t="str">
        <f t="shared" ref="L624" si="635">IF(U623=0,"",U623)</f>
        <v/>
      </c>
      <c r="M624" t="s">
        <v>24</v>
      </c>
      <c r="N624" t="str">
        <f t="shared" si="634"/>
        <v/>
      </c>
      <c r="O624" t="s">
        <v>24</v>
      </c>
      <c r="Q624" s="6" t="s">
        <v>39</v>
      </c>
      <c r="R624" s="12" t="str">
        <f>INDEX(AY:AY,W620+1)</f>
        <v/>
      </c>
      <c r="S624" s="16"/>
      <c r="T624" s="16"/>
      <c r="U624" s="16"/>
      <c r="V624" s="17"/>
      <c r="W624" s="10"/>
      <c r="X624" s="36"/>
      <c r="Y624" s="36"/>
      <c r="Z624" s="36"/>
      <c r="AA624" s="25"/>
      <c r="BA624" s="31" t="s">
        <v>165</v>
      </c>
    </row>
    <row r="625" spans="1:53" x14ac:dyDescent="0.15">
      <c r="A625" t="str">
        <f>CONCATENATE(C625,D625,E625,F625,G625,H625,I625,J625,K625,L625,M625,N625,O625,P625)</f>
        <v>|テキスト|&gt;|&gt;|&gt;|&gt;||</v>
      </c>
      <c r="B625" t="s">
        <v>165</v>
      </c>
      <c r="C625" t="s">
        <v>24</v>
      </c>
      <c r="D625" s="1" t="s">
        <v>12</v>
      </c>
      <c r="E625" t="s">
        <v>24</v>
      </c>
      <c r="F625" s="1" t="s">
        <v>4</v>
      </c>
      <c r="G625" t="s">
        <v>24</v>
      </c>
      <c r="H625" s="1" t="s">
        <v>4</v>
      </c>
      <c r="I625" t="s">
        <v>24</v>
      </c>
      <c r="J625" s="1" t="s">
        <v>4</v>
      </c>
      <c r="K625" t="s">
        <v>24</v>
      </c>
      <c r="L625" s="1" t="s">
        <v>4</v>
      </c>
      <c r="M625" t="s">
        <v>24</v>
      </c>
      <c r="N625" t="str">
        <f t="shared" ref="N625" si="636">IF(R624=0,"",R624)</f>
        <v/>
      </c>
      <c r="O625" t="s">
        <v>24</v>
      </c>
      <c r="Q625" s="4" t="s">
        <v>40</v>
      </c>
      <c r="R625" s="12" t="str">
        <f>INDEX(AZ:AZ,W620+1)</f>
        <v/>
      </c>
      <c r="S625" s="16" t="s">
        <v>51</v>
      </c>
      <c r="T625" s="12" t="str">
        <f>IF(X625="","",X625&amp;IF(Y625="",""," "&amp;Y625)&amp;IF(Z625="",""," "&amp;Z625)&amp;IF(AA625="",""," "&amp;AA625))</f>
        <v/>
      </c>
      <c r="U625" s="16"/>
      <c r="V625" s="17"/>
      <c r="W625" s="10" t="s">
        <v>342</v>
      </c>
      <c r="X625" s="6" t="str">
        <f>IF(ISERROR(IF(LEN(X624)&gt;1,X624,VLOOKUP(X623,$AC:$AD,2,FALSE))),"",IF(LEN(X624)&gt;1,X624,VLOOKUP(X623,$AC:$AD,2,FALSE)))</f>
        <v/>
      </c>
      <c r="Y625" s="6" t="str">
        <f>IF(ISERROR(IF(LEN(Y624)&gt;1,Y624,VLOOKUP(Y623,$AC:$AD,2,FALSE))),"",IF(LEN(Y624)&gt;1,Y624,VLOOKUP(Y623,$AC:$AD,2,FALSE)))</f>
        <v/>
      </c>
      <c r="Z625" s="6" t="str">
        <f>IF(ISERROR(IF(LEN(Z624)&gt;1,Z624,VLOOKUP(Z623,$AC:$AD,2,FALSE))),"",IF(LEN(Z624)&gt;1,Z624,VLOOKUP(Z623,$AC:$AD,2,FALSE)))</f>
        <v/>
      </c>
      <c r="AA625" s="6" t="str">
        <f>IF(ISERROR(IF(LEN(AA624)&gt;1,AA624,VLOOKUP(AA623,$AC:$AD,2,FALSE))),"",IF(LEN(AA624)&gt;1,AA624,VLOOKUP(AA623,$AC:$AD,2,FALSE)))</f>
        <v xml:space="preserve"> </v>
      </c>
      <c r="BA625" s="31" t="s">
        <v>165</v>
      </c>
    </row>
    <row r="626" spans="1:53" x14ac:dyDescent="0.15">
      <c r="A626" t="str">
        <f>CONCATENATE(C626,D626,E626,F626,G626,H626,I626,J626,K626,L626,M626,N626,O626,P626)</f>
        <v>|英テキスト|&gt;|&gt;|&gt;|&gt;||</v>
      </c>
      <c r="B626" t="s">
        <v>165</v>
      </c>
      <c r="C626" t="s">
        <v>24</v>
      </c>
      <c r="D626" s="1" t="s">
        <v>26</v>
      </c>
      <c r="E626" t="s">
        <v>24</v>
      </c>
      <c r="F626" s="1" t="s">
        <v>4</v>
      </c>
      <c r="G626" t="s">
        <v>24</v>
      </c>
      <c r="H626" s="1" t="s">
        <v>4</v>
      </c>
      <c r="I626" t="s">
        <v>24</v>
      </c>
      <c r="J626" s="1" t="s">
        <v>4</v>
      </c>
      <c r="K626" t="s">
        <v>24</v>
      </c>
      <c r="L626" s="1" t="s">
        <v>4</v>
      </c>
      <c r="M626" t="s">
        <v>24</v>
      </c>
      <c r="N626" t="str">
        <f t="shared" ref="N626" si="637">IF(T625="","",T625&amp;"&amp;br;")&amp;IF(R625=0,"",R625)</f>
        <v/>
      </c>
      <c r="O626" t="s">
        <v>24</v>
      </c>
      <c r="Q626" s="6" t="s">
        <v>41</v>
      </c>
      <c r="R626" s="12">
        <f>IF(INDEX(AS:AS,W620+1)="",0,INDEX(AS:AS,W620+1)&amp;"/"&amp;INDEX(AT:AT,W620+1))</f>
        <v>0</v>
      </c>
      <c r="S626" s="16"/>
      <c r="T626" s="16"/>
      <c r="U626" s="16"/>
      <c r="V626" s="17"/>
      <c r="W626" s="10"/>
      <c r="X626" s="6"/>
      <c r="Y626" s="5"/>
      <c r="Z626" s="5"/>
      <c r="AA626" s="30"/>
      <c r="BA626" s="31" t="s">
        <v>165</v>
      </c>
    </row>
    <row r="627" spans="1:53" x14ac:dyDescent="0.15">
      <c r="A627" t="str">
        <f>CONCATENATE(C627,D627,E627,F627,G627,H627,I627,J627,K627,L627,M627,N627,O627,P627)</f>
        <v>|PT|&gt;||シールド数|&gt;||</v>
      </c>
      <c r="B627" t="s">
        <v>165</v>
      </c>
      <c r="C627" t="s">
        <v>24</v>
      </c>
      <c r="D627" t="s">
        <v>13</v>
      </c>
      <c r="E627" t="s">
        <v>24</v>
      </c>
      <c r="F627" t="s">
        <v>4</v>
      </c>
      <c r="G627" t="s">
        <v>24</v>
      </c>
      <c r="H627" t="str">
        <f t="shared" ref="H627" si="638">IF(R626=0,"",R626)</f>
        <v/>
      </c>
      <c r="I627" t="s">
        <v>24</v>
      </c>
      <c r="J627" t="s">
        <v>14</v>
      </c>
      <c r="K627" t="s">
        <v>24</v>
      </c>
      <c r="L627" t="s">
        <v>4</v>
      </c>
      <c r="M627" t="s">
        <v>24</v>
      </c>
      <c r="N627" t="str">
        <f t="shared" ref="N627" si="639">IF(R627=0,"",R627)</f>
        <v/>
      </c>
      <c r="O627" t="s">
        <v>24</v>
      </c>
      <c r="Q627" s="7" t="s">
        <v>43</v>
      </c>
      <c r="R627" s="12">
        <f>INDEX(AR:AR,W620+1)</f>
        <v>0</v>
      </c>
      <c r="S627" s="19"/>
      <c r="T627" s="19"/>
      <c r="U627" s="19"/>
      <c r="V627" s="20"/>
      <c r="W627" s="11"/>
      <c r="X627" s="37"/>
      <c r="Y627" s="35"/>
      <c r="Z627" s="35"/>
      <c r="AA627" s="42"/>
      <c r="BA627" s="31" t="s">
        <v>165</v>
      </c>
    </row>
    <row r="628" spans="1:53" x14ac:dyDescent="0.15">
      <c r="A628" t="str">
        <f>CONCATENATE(C628,D628,E628,F628,G628,H628,I628,J628,K628,L628,M628,N628,O628,P628)</f>
        <v>&amp;br;&amp;br;</v>
      </c>
      <c r="B628" t="s">
        <v>165</v>
      </c>
      <c r="C628" t="s">
        <v>158</v>
      </c>
      <c r="R628"/>
      <c r="S628"/>
      <c r="T628"/>
      <c r="U628"/>
      <c r="V628"/>
      <c r="AC628" s="5"/>
      <c r="AD628" s="5"/>
      <c r="BA628" s="31" t="s">
        <v>165</v>
      </c>
    </row>
    <row r="629" spans="1:53" x14ac:dyDescent="0.15">
      <c r="A629" t="str">
        <f t="shared" ref="A629:A630" si="640">CONCATENATE(C629,D629,E629,F629,G629,H629,I629,J629,K629,L629,M629,N629,O629,P629)</f>
        <v>*情報</v>
      </c>
      <c r="B629" t="s">
        <v>165</v>
      </c>
      <c r="C629" t="s">
        <v>865</v>
      </c>
      <c r="R629"/>
      <c r="S629"/>
      <c r="T629"/>
      <c r="U629"/>
      <c r="V629"/>
      <c r="AC629" s="5"/>
      <c r="AD629" s="5"/>
      <c r="BA629" s="31" t="s">
        <v>165</v>
      </c>
    </row>
    <row r="630" spans="1:53" x14ac:dyDescent="0.15">
      <c r="A630" t="str">
        <f t="shared" si="640"/>
        <v>&amp;br;&amp;br;</v>
      </c>
      <c r="B630" t="s">
        <v>165</v>
      </c>
      <c r="C630" t="s">
        <v>158</v>
      </c>
      <c r="R630"/>
      <c r="S630"/>
      <c r="T630"/>
      <c r="U630"/>
      <c r="V630"/>
      <c r="AC630" s="5"/>
      <c r="AD630" s="5"/>
      <c r="BA630" s="31" t="s">
        <v>165</v>
      </c>
    </row>
    <row r="631" spans="1:53" x14ac:dyDescent="0.15">
      <c r="A631" t="str">
        <f>CONCATENATE(C631,D631,E631,F631,G631,H631,I631,J631,K631,L631,M631,N631,O631,P631)</f>
        <v>#back(text=戻る,left)</v>
      </c>
      <c r="B631" t="s">
        <v>165</v>
      </c>
      <c r="C631" t="s">
        <v>159</v>
      </c>
      <c r="R631"/>
      <c r="S631"/>
      <c r="T631"/>
      <c r="U631"/>
      <c r="V631"/>
      <c r="AC631" s="16"/>
      <c r="AD631" s="16"/>
      <c r="BA631" s="31" t="s">
        <v>165</v>
      </c>
    </row>
    <row r="632" spans="1:53" x14ac:dyDescent="0.15">
      <c r="A632" t="str">
        <f>CONCATENATE(C632,D632,E632,F632,G632,H632,I632,J632,K632,L632,M632,N632,O632,P632)</f>
        <v>&amp;br;</v>
      </c>
      <c r="B632" t="s">
        <v>165</v>
      </c>
      <c r="C632" t="s">
        <v>1</v>
      </c>
      <c r="R632"/>
      <c r="S632"/>
      <c r="T632"/>
      <c r="U632"/>
      <c r="V632"/>
      <c r="AC632" s="5"/>
      <c r="AD632" s="5"/>
      <c r="BA632" s="31" t="s">
        <v>165</v>
      </c>
    </row>
    <row r="633" spans="1:53" x14ac:dyDescent="0.15">
      <c r="A633" t="str">
        <f>CONCATENATE(C633,D633,E633,F633,G633,H633,I633,J633,K633,L633,M633,N633,O633,P633)</f>
        <v>#comment(above,nsize=[15],size=[30],num=[10])</v>
      </c>
      <c r="B633" t="s">
        <v>165</v>
      </c>
      <c r="C633" t="s">
        <v>160</v>
      </c>
      <c r="R633"/>
      <c r="S633"/>
      <c r="T633"/>
      <c r="U633"/>
      <c r="V633"/>
      <c r="AC633" s="5"/>
      <c r="AD633" s="5"/>
      <c r="BA633" s="31" t="s">
        <v>165</v>
      </c>
    </row>
    <row r="634" spans="1:53" x14ac:dyDescent="0.15">
      <c r="A634" t="str">
        <f>CONCATENATE(C634,D634,E634,F634,G634,H634,I634,J634,K634,L634,M634,N634,O634,P634)</f>
        <v>&amp;br;&amp;br;</v>
      </c>
      <c r="B634" t="s">
        <v>165</v>
      </c>
      <c r="C634" t="s">
        <v>158</v>
      </c>
      <c r="R634"/>
      <c r="S634"/>
      <c r="T634"/>
      <c r="U634"/>
      <c r="V634"/>
      <c r="AC634" s="5"/>
      <c r="AD634" s="5"/>
      <c r="BA634" s="31" t="s">
        <v>165</v>
      </c>
    </row>
    <row r="635" spans="1:53" x14ac:dyDescent="0.15">
      <c r="A635" t="str">
        <f>CONCATENATE(C635,D635,E635,F635,G635,H635,I635,J635,K635,L635,M635,N635,O635,P635)</f>
        <v/>
      </c>
      <c r="B635" t="s">
        <v>165</v>
      </c>
      <c r="Q635" s="3"/>
      <c r="R635" s="14"/>
      <c r="S635" s="14"/>
      <c r="T635" s="14"/>
      <c r="U635" s="14"/>
      <c r="V635" s="15"/>
      <c r="W635" s="36">
        <v>43</v>
      </c>
      <c r="X635" s="3"/>
      <c r="Y635" s="34"/>
      <c r="Z635" s="34"/>
      <c r="AA635" s="41"/>
      <c r="AC635" s="5"/>
      <c r="AD635" s="5"/>
      <c r="BA635" s="31" t="s">
        <v>165</v>
      </c>
    </row>
    <row r="636" spans="1:53" x14ac:dyDescent="0.15">
      <c r="A636" t="str">
        <f>CONCATENATE(C636,D636,E636,F636,G636,H636,I636,J636,K636,L636,M636,N636,O636,P636)</f>
        <v>*0/0</v>
      </c>
      <c r="B636" t="s">
        <v>165</v>
      </c>
      <c r="C636" t="str">
        <f t="shared" si="610"/>
        <v>*0/0</v>
      </c>
      <c r="Q636" s="6" t="s">
        <v>34</v>
      </c>
      <c r="R636" s="12">
        <f>INDEX(AI:AI,W635+1)</f>
        <v>0</v>
      </c>
      <c r="S636" s="16" t="s">
        <v>35</v>
      </c>
      <c r="T636" s="12">
        <f>INDEX(AJ:AJ,W635+1)</f>
        <v>0</v>
      </c>
      <c r="U636" s="16"/>
      <c r="V636" s="17"/>
      <c r="W636" s="9"/>
      <c r="X636" s="6"/>
      <c r="Y636" s="5"/>
      <c r="Z636" s="5"/>
      <c r="AA636" s="30"/>
      <c r="BA636" s="31" t="s">
        <v>165</v>
      </c>
    </row>
    <row r="637" spans="1:53" x14ac:dyDescent="0.15">
      <c r="A637" t="str">
        <f>CONCATENATE(C637,D637,E637,F637,G637,H637,I637,J637,K637,L637,M637,N637,O637,P637)</f>
        <v>|LEFT:80|LEFT:100|LEFT:100|LEFT:100|LEFT:100|LEFT:100|c</v>
      </c>
      <c r="B637" t="s">
        <v>165</v>
      </c>
      <c r="C637" t="s">
        <v>24</v>
      </c>
      <c r="D637" s="2" t="str">
        <f t="shared" ref="D637" si="641">$Q$1</f>
        <v>LEFT:80</v>
      </c>
      <c r="E637" s="2" t="s">
        <v>24</v>
      </c>
      <c r="F637" s="2" t="str">
        <f t="shared" ref="F637" si="642">$R$1</f>
        <v>LEFT:100</v>
      </c>
      <c r="G637" s="2" t="s">
        <v>24</v>
      </c>
      <c r="H637" s="2" t="str">
        <f t="shared" ref="H637" si="643">$R$1</f>
        <v>LEFT:100</v>
      </c>
      <c r="I637" s="2" t="s">
        <v>24</v>
      </c>
      <c r="J637" s="2" t="str">
        <f t="shared" ref="J637" si="644">$R$1</f>
        <v>LEFT:100</v>
      </c>
      <c r="K637" s="2" t="s">
        <v>24</v>
      </c>
      <c r="L637" s="2" t="str">
        <f t="shared" ref="L637" si="645">$R$1</f>
        <v>LEFT:100</v>
      </c>
      <c r="M637" s="2" t="s">
        <v>24</v>
      </c>
      <c r="N637" s="2" t="str">
        <f t="shared" ref="N637" si="646">$R$1</f>
        <v>LEFT:100</v>
      </c>
      <c r="O637" t="s">
        <v>24</v>
      </c>
      <c r="P637" t="s">
        <v>138</v>
      </c>
      <c r="Q637" s="4" t="s">
        <v>44</v>
      </c>
      <c r="R637" s="12">
        <f>INDEX(AF:AF,W635+1)</f>
        <v>0</v>
      </c>
      <c r="S637" s="18" t="s">
        <v>46</v>
      </c>
      <c r="T637" s="12">
        <f>INDEX(AG:AG,W635+1)</f>
        <v>0</v>
      </c>
      <c r="U637" s="18" t="s">
        <v>36</v>
      </c>
      <c r="V637" s="12">
        <f>INDEX(AH:AH,W635+1)</f>
        <v>0</v>
      </c>
      <c r="W637" s="10"/>
      <c r="X637" s="12">
        <f>INDEX(AO:AO,W635+1)</f>
        <v>0</v>
      </c>
      <c r="Y637" s="5"/>
      <c r="Z637" s="5"/>
      <c r="AA637" s="30"/>
      <c r="BA637" s="31" t="s">
        <v>165</v>
      </c>
    </row>
    <row r="638" spans="1:53" x14ac:dyDescent="0.15">
      <c r="A638" t="str">
        <f>CONCATENATE(C638,D638,E638,F638,G638,H638,I638,J638,K638,L638,M638,N638,O638,P638)</f>
        <v>|色||レアリティ||マナコスト||</v>
      </c>
      <c r="B638" t="s">
        <v>165</v>
      </c>
      <c r="C638" t="s">
        <v>24</v>
      </c>
      <c r="D638" s="1" t="s">
        <v>5</v>
      </c>
      <c r="E638" t="s">
        <v>24</v>
      </c>
      <c r="F638" t="str">
        <f t="shared" ref="F638:F639" si="647">IF(R637=0,"",R637)</f>
        <v/>
      </c>
      <c r="G638" t="s">
        <v>24</v>
      </c>
      <c r="H638" s="1" t="s">
        <v>6</v>
      </c>
      <c r="I638" t="s">
        <v>24</v>
      </c>
      <c r="J638" t="str">
        <f t="shared" ref="J638:J639" si="648">IF(T637=0,"",T637)</f>
        <v/>
      </c>
      <c r="K638" t="s">
        <v>24</v>
      </c>
      <c r="L638" s="1" t="s">
        <v>8</v>
      </c>
      <c r="M638" t="s">
        <v>24</v>
      </c>
      <c r="N638" t="str">
        <f t="shared" ref="N638:N639" si="649">IF(V637=0,"",V637)</f>
        <v/>
      </c>
      <c r="O638" t="s">
        <v>24</v>
      </c>
      <c r="Q638" s="6" t="s">
        <v>37</v>
      </c>
      <c r="R638" s="12">
        <f>INDEX(AK:AK,W635+1)</f>
        <v>0</v>
      </c>
      <c r="S638" s="18" t="s">
        <v>38</v>
      </c>
      <c r="T638" s="12">
        <f>INDEX(AL:AL,W635+1)</f>
        <v>0</v>
      </c>
      <c r="U638" s="12">
        <f>INDEX(AM:AM,W635+1)</f>
        <v>0</v>
      </c>
      <c r="V638" s="12">
        <f>INDEX(AN:AN,W635+1)</f>
        <v>0</v>
      </c>
      <c r="W638" s="10"/>
      <c r="X638" s="12" t="str">
        <f>INDEX(AU:AU,W635+1)</f>
        <v/>
      </c>
      <c r="Y638" s="12" t="str">
        <f>INDEX(AV:AV,W635+1)</f>
        <v/>
      </c>
      <c r="Z638" s="12" t="str">
        <f>INDEX(AW:AW,W635+1)</f>
        <v/>
      </c>
      <c r="AA638" s="12">
        <f>INDEX(AX:AX,W635+1)</f>
        <v>0</v>
      </c>
      <c r="BA638" s="31" t="s">
        <v>165</v>
      </c>
    </row>
    <row r="639" spans="1:53" x14ac:dyDescent="0.15">
      <c r="A639" t="str">
        <f>CONCATENATE(C639,D639,E639,F639,G639,H639,I639,J639,K639,L639,M639,N639,O639,P639)</f>
        <v>|種別||サブタイプ||||</v>
      </c>
      <c r="B639" t="s">
        <v>165</v>
      </c>
      <c r="C639" t="s">
        <v>24</v>
      </c>
      <c r="D639" s="1" t="s">
        <v>9</v>
      </c>
      <c r="E639" t="s">
        <v>24</v>
      </c>
      <c r="F639" t="str">
        <f t="shared" si="647"/>
        <v/>
      </c>
      <c r="G639" t="s">
        <v>24</v>
      </c>
      <c r="H639" s="1" t="s">
        <v>11</v>
      </c>
      <c r="I639" t="s">
        <v>24</v>
      </c>
      <c r="J639" t="str">
        <f t="shared" si="648"/>
        <v/>
      </c>
      <c r="K639" t="s">
        <v>24</v>
      </c>
      <c r="L639" t="str">
        <f t="shared" ref="L639" si="650">IF(U638=0,"",U638)</f>
        <v/>
      </c>
      <c r="M639" t="s">
        <v>24</v>
      </c>
      <c r="N639" t="str">
        <f t="shared" si="649"/>
        <v/>
      </c>
      <c r="O639" t="s">
        <v>24</v>
      </c>
      <c r="Q639" s="6" t="s">
        <v>39</v>
      </c>
      <c r="R639" s="12" t="str">
        <f>INDEX(AY:AY,W635+1)</f>
        <v/>
      </c>
      <c r="S639" s="16"/>
      <c r="T639" s="16"/>
      <c r="U639" s="16"/>
      <c r="V639" s="17"/>
      <c r="W639" s="10"/>
      <c r="X639" s="36"/>
      <c r="Y639" s="36"/>
      <c r="Z639" s="36"/>
      <c r="AA639" s="25"/>
      <c r="BA639" s="31" t="s">
        <v>165</v>
      </c>
    </row>
    <row r="640" spans="1:53" x14ac:dyDescent="0.15">
      <c r="A640" t="str">
        <f>CONCATENATE(C640,D640,E640,F640,G640,H640,I640,J640,K640,L640,M640,N640,O640,P640)</f>
        <v>|テキスト|&gt;|&gt;|&gt;|&gt;||</v>
      </c>
      <c r="B640" t="s">
        <v>165</v>
      </c>
      <c r="C640" t="s">
        <v>24</v>
      </c>
      <c r="D640" s="1" t="s">
        <v>12</v>
      </c>
      <c r="E640" t="s">
        <v>24</v>
      </c>
      <c r="F640" s="1" t="s">
        <v>4</v>
      </c>
      <c r="G640" t="s">
        <v>24</v>
      </c>
      <c r="H640" s="1" t="s">
        <v>4</v>
      </c>
      <c r="I640" t="s">
        <v>24</v>
      </c>
      <c r="J640" s="1" t="s">
        <v>4</v>
      </c>
      <c r="K640" t="s">
        <v>24</v>
      </c>
      <c r="L640" s="1" t="s">
        <v>4</v>
      </c>
      <c r="M640" t="s">
        <v>24</v>
      </c>
      <c r="N640" t="str">
        <f t="shared" ref="N640" si="651">IF(R639=0,"",R639)</f>
        <v/>
      </c>
      <c r="O640" t="s">
        <v>24</v>
      </c>
      <c r="Q640" s="4" t="s">
        <v>40</v>
      </c>
      <c r="R640" s="12" t="str">
        <f>INDEX(AZ:AZ,W635+1)</f>
        <v/>
      </c>
      <c r="S640" s="16" t="s">
        <v>51</v>
      </c>
      <c r="T640" s="12" t="str">
        <f>IF(X640="","",X640&amp;IF(Y640="",""," "&amp;Y640)&amp;IF(Z640="",""," "&amp;Z640)&amp;IF(AA640="",""," "&amp;AA640))</f>
        <v/>
      </c>
      <c r="U640" s="16"/>
      <c r="V640" s="17"/>
      <c r="W640" s="10" t="s">
        <v>342</v>
      </c>
      <c r="X640" s="6" t="str">
        <f>IF(ISERROR(IF(LEN(X639)&gt;1,X639,VLOOKUP(X638,$AC:$AD,2,FALSE))),"",IF(LEN(X639)&gt;1,X639,VLOOKUP(X638,$AC:$AD,2,FALSE)))</f>
        <v/>
      </c>
      <c r="Y640" s="6" t="str">
        <f>IF(ISERROR(IF(LEN(Y639)&gt;1,Y639,VLOOKUP(Y638,$AC:$AD,2,FALSE))),"",IF(LEN(Y639)&gt;1,Y639,VLOOKUP(Y638,$AC:$AD,2,FALSE)))</f>
        <v/>
      </c>
      <c r="Z640" s="6" t="str">
        <f>IF(ISERROR(IF(LEN(Z639)&gt;1,Z639,VLOOKUP(Z638,$AC:$AD,2,FALSE))),"",IF(LEN(Z639)&gt;1,Z639,VLOOKUP(Z638,$AC:$AD,2,FALSE)))</f>
        <v/>
      </c>
      <c r="AA640" s="6" t="str">
        <f>IF(ISERROR(IF(LEN(AA639)&gt;1,AA639,VLOOKUP(AA638,$AC:$AD,2,FALSE))),"",IF(LEN(AA639)&gt;1,AA639,VLOOKUP(AA638,$AC:$AD,2,FALSE)))</f>
        <v xml:space="preserve"> </v>
      </c>
      <c r="BA640" s="31" t="s">
        <v>165</v>
      </c>
    </row>
    <row r="641" spans="1:53" x14ac:dyDescent="0.15">
      <c r="A641" t="str">
        <f>CONCATENATE(C641,D641,E641,F641,G641,H641,I641,J641,K641,L641,M641,N641,O641,P641)</f>
        <v>|英テキスト|&gt;|&gt;|&gt;|&gt;||</v>
      </c>
      <c r="B641" t="s">
        <v>165</v>
      </c>
      <c r="C641" t="s">
        <v>24</v>
      </c>
      <c r="D641" s="1" t="s">
        <v>26</v>
      </c>
      <c r="E641" t="s">
        <v>24</v>
      </c>
      <c r="F641" s="1" t="s">
        <v>4</v>
      </c>
      <c r="G641" t="s">
        <v>24</v>
      </c>
      <c r="H641" s="1" t="s">
        <v>4</v>
      </c>
      <c r="I641" t="s">
        <v>24</v>
      </c>
      <c r="J641" s="1" t="s">
        <v>4</v>
      </c>
      <c r="K641" t="s">
        <v>24</v>
      </c>
      <c r="L641" s="1" t="s">
        <v>4</v>
      </c>
      <c r="M641" t="s">
        <v>24</v>
      </c>
      <c r="N641" t="str">
        <f t="shared" ref="N641" si="652">IF(T640="","",T640&amp;"&amp;br;")&amp;IF(R640=0,"",R640)</f>
        <v/>
      </c>
      <c r="O641" t="s">
        <v>24</v>
      </c>
      <c r="Q641" s="6" t="s">
        <v>41</v>
      </c>
      <c r="R641" s="12">
        <f>IF(INDEX(AS:AS,W635+1)="",0,INDEX(AS:AS,W635+1)&amp;"/"&amp;INDEX(AT:AT,W635+1))</f>
        <v>0</v>
      </c>
      <c r="S641" s="16"/>
      <c r="T641" s="16"/>
      <c r="U641" s="16"/>
      <c r="V641" s="17"/>
      <c r="W641" s="10"/>
      <c r="X641" s="6"/>
      <c r="Y641" s="5"/>
      <c r="Z641" s="5"/>
      <c r="AA641" s="30"/>
      <c r="AC641" s="5"/>
      <c r="AD641" s="5"/>
      <c r="BA641" s="31" t="s">
        <v>165</v>
      </c>
    </row>
    <row r="642" spans="1:53" x14ac:dyDescent="0.15">
      <c r="A642" t="str">
        <f>CONCATENATE(C642,D642,E642,F642,G642,H642,I642,J642,K642,L642,M642,N642,O642,P642)</f>
        <v>|PT|&gt;||シールド数|&gt;||</v>
      </c>
      <c r="B642" t="s">
        <v>165</v>
      </c>
      <c r="C642" t="s">
        <v>24</v>
      </c>
      <c r="D642" t="s">
        <v>13</v>
      </c>
      <c r="E642" t="s">
        <v>24</v>
      </c>
      <c r="F642" t="s">
        <v>4</v>
      </c>
      <c r="G642" t="s">
        <v>24</v>
      </c>
      <c r="H642" t="str">
        <f t="shared" ref="H642" si="653">IF(R641=0,"",R641)</f>
        <v/>
      </c>
      <c r="I642" t="s">
        <v>24</v>
      </c>
      <c r="J642" t="s">
        <v>14</v>
      </c>
      <c r="K642" t="s">
        <v>24</v>
      </c>
      <c r="L642" t="s">
        <v>4</v>
      </c>
      <c r="M642" t="s">
        <v>24</v>
      </c>
      <c r="N642" t="str">
        <f t="shared" ref="N642" si="654">IF(R642=0,"",R642)</f>
        <v/>
      </c>
      <c r="O642" t="s">
        <v>24</v>
      </c>
      <c r="Q642" s="7" t="s">
        <v>43</v>
      </c>
      <c r="R642" s="12">
        <f>INDEX(AR:AR,W635+1)</f>
        <v>0</v>
      </c>
      <c r="S642" s="19"/>
      <c r="T642" s="19"/>
      <c r="U642" s="19"/>
      <c r="V642" s="20"/>
      <c r="W642" s="11"/>
      <c r="X642" s="37"/>
      <c r="Y642" s="35"/>
      <c r="Z642" s="35"/>
      <c r="AA642" s="42"/>
      <c r="AC642" s="5"/>
      <c r="AD642" s="5"/>
      <c r="BA642" s="31" t="s">
        <v>165</v>
      </c>
    </row>
    <row r="643" spans="1:53" x14ac:dyDescent="0.15">
      <c r="A643" t="str">
        <f>CONCATENATE(C643,D643,E643,F643,G643,H643,I643,J643,K643,L643,M643,N643,O643,P643)</f>
        <v>&amp;br;&amp;br;</v>
      </c>
      <c r="B643" t="s">
        <v>165</v>
      </c>
      <c r="C643" t="s">
        <v>158</v>
      </c>
      <c r="R643"/>
      <c r="S643"/>
      <c r="T643"/>
      <c r="U643"/>
      <c r="V643"/>
      <c r="AC643" s="5"/>
      <c r="AD643" s="5"/>
      <c r="BA643" s="31" t="s">
        <v>165</v>
      </c>
    </row>
    <row r="644" spans="1:53" x14ac:dyDescent="0.15">
      <c r="A644" t="str">
        <f t="shared" ref="A644:A645" si="655">CONCATENATE(C644,D644,E644,F644,G644,H644,I644,J644,K644,L644,M644,N644,O644,P644)</f>
        <v>*情報</v>
      </c>
      <c r="B644" t="s">
        <v>165</v>
      </c>
      <c r="C644" t="s">
        <v>865</v>
      </c>
      <c r="R644"/>
      <c r="S644"/>
      <c r="T644"/>
      <c r="U644"/>
      <c r="V644"/>
      <c r="AC644" s="16"/>
      <c r="AD644" s="16"/>
      <c r="BA644" s="31" t="s">
        <v>165</v>
      </c>
    </row>
    <row r="645" spans="1:53" x14ac:dyDescent="0.15">
      <c r="A645" t="str">
        <f t="shared" si="655"/>
        <v>&amp;br;&amp;br;</v>
      </c>
      <c r="B645" t="s">
        <v>165</v>
      </c>
      <c r="C645" t="s">
        <v>158</v>
      </c>
      <c r="R645"/>
      <c r="S645"/>
      <c r="T645"/>
      <c r="U645"/>
      <c r="V645"/>
      <c r="AC645" s="5"/>
      <c r="AD645" s="5"/>
      <c r="BA645" s="31" t="s">
        <v>165</v>
      </c>
    </row>
    <row r="646" spans="1:53" x14ac:dyDescent="0.15">
      <c r="A646" t="str">
        <f>CONCATENATE(C646,D646,E646,F646,G646,H646,I646,J646,K646,L646,M646,N646,O646,P646)</f>
        <v>#back(text=戻る,left)</v>
      </c>
      <c r="B646" t="s">
        <v>165</v>
      </c>
      <c r="C646" t="s">
        <v>159</v>
      </c>
      <c r="R646"/>
      <c r="S646"/>
      <c r="T646"/>
      <c r="U646"/>
      <c r="V646"/>
      <c r="AC646" s="5"/>
      <c r="AD646" s="5"/>
      <c r="BA646" s="31" t="s">
        <v>165</v>
      </c>
    </row>
    <row r="647" spans="1:53" x14ac:dyDescent="0.15">
      <c r="A647" t="str">
        <f>CONCATENATE(C647,D647,E647,F647,G647,H647,I647,J647,K647,L647,M647,N647,O647,P647)</f>
        <v>&amp;br;</v>
      </c>
      <c r="B647" t="s">
        <v>165</v>
      </c>
      <c r="C647" t="s">
        <v>1</v>
      </c>
      <c r="R647"/>
      <c r="S647"/>
      <c r="T647"/>
      <c r="U647"/>
      <c r="V647"/>
      <c r="AC647" s="5"/>
      <c r="AD647" s="5"/>
      <c r="BA647" s="31" t="s">
        <v>165</v>
      </c>
    </row>
    <row r="648" spans="1:53" x14ac:dyDescent="0.15">
      <c r="A648" t="str">
        <f>CONCATENATE(C648,D648,E648,F648,G648,H648,I648,J648,K648,L648,M648,N648,O648,P648)</f>
        <v>#comment(above,nsize=[15],size=[30],num=[10])</v>
      </c>
      <c r="B648" t="s">
        <v>165</v>
      </c>
      <c r="C648" t="s">
        <v>160</v>
      </c>
      <c r="R648"/>
      <c r="S648"/>
      <c r="T648"/>
      <c r="U648"/>
      <c r="V648"/>
      <c r="AC648" s="5"/>
      <c r="AD648" s="5"/>
      <c r="BA648" s="31" t="s">
        <v>165</v>
      </c>
    </row>
    <row r="649" spans="1:53" x14ac:dyDescent="0.15">
      <c r="A649" t="str">
        <f>CONCATENATE(C649,D649,E649,F649,G649,H649,I649,J649,K649,L649,M649,N649,O649,P649)</f>
        <v>&amp;br;&amp;br;</v>
      </c>
      <c r="B649" t="s">
        <v>165</v>
      </c>
      <c r="C649" t="s">
        <v>158</v>
      </c>
      <c r="R649"/>
      <c r="S649"/>
      <c r="T649"/>
      <c r="U649"/>
      <c r="V649"/>
      <c r="BA649" s="31" t="s">
        <v>165</v>
      </c>
    </row>
    <row r="650" spans="1:53" x14ac:dyDescent="0.15">
      <c r="A650" t="str">
        <f>CONCATENATE(C650,D650,E650,F650,G650,H650,I650,J650,K650,L650,M650,N650,O650,P650)</f>
        <v/>
      </c>
      <c r="B650" t="s">
        <v>165</v>
      </c>
      <c r="Q650" s="3"/>
      <c r="R650" s="14"/>
      <c r="S650" s="14"/>
      <c r="T650" s="14"/>
      <c r="U650" s="14"/>
      <c r="V650" s="15"/>
      <c r="W650" s="36">
        <v>44</v>
      </c>
      <c r="X650" s="3"/>
      <c r="Y650" s="34"/>
      <c r="Z650" s="34"/>
      <c r="AA650" s="41"/>
      <c r="BA650" s="31" t="s">
        <v>165</v>
      </c>
    </row>
    <row r="651" spans="1:53" x14ac:dyDescent="0.15">
      <c r="A651" t="str">
        <f>CONCATENATE(C651,D651,E651,F651,G651,H651,I651,J651,K651,L651,M651,N651,O651,P651)</f>
        <v>*0/0</v>
      </c>
      <c r="B651" t="s">
        <v>165</v>
      </c>
      <c r="C651" t="str">
        <f t="shared" si="610"/>
        <v>*0/0</v>
      </c>
      <c r="Q651" s="6" t="s">
        <v>34</v>
      </c>
      <c r="R651" s="12">
        <f>INDEX(AI:AI,W650+1)</f>
        <v>0</v>
      </c>
      <c r="S651" s="16" t="s">
        <v>35</v>
      </c>
      <c r="T651" s="12">
        <f>INDEX(AJ:AJ,W650+1)</f>
        <v>0</v>
      </c>
      <c r="U651" s="16"/>
      <c r="V651" s="17"/>
      <c r="W651" s="9"/>
      <c r="X651" s="6"/>
      <c r="Y651" s="5"/>
      <c r="Z651" s="5"/>
      <c r="AA651" s="30"/>
      <c r="BA651" s="31" t="s">
        <v>165</v>
      </c>
    </row>
    <row r="652" spans="1:53" x14ac:dyDescent="0.15">
      <c r="A652" t="str">
        <f>CONCATENATE(C652,D652,E652,F652,G652,H652,I652,J652,K652,L652,M652,N652,O652,P652)</f>
        <v>|LEFT:80|LEFT:100|LEFT:100|LEFT:100|LEFT:100|LEFT:100|c</v>
      </c>
      <c r="B652" t="s">
        <v>165</v>
      </c>
      <c r="C652" t="s">
        <v>24</v>
      </c>
      <c r="D652" s="2" t="str">
        <f t="shared" ref="D652" si="656">$Q$1</f>
        <v>LEFT:80</v>
      </c>
      <c r="E652" s="2" t="s">
        <v>24</v>
      </c>
      <c r="F652" s="2" t="str">
        <f t="shared" ref="F652" si="657">$R$1</f>
        <v>LEFT:100</v>
      </c>
      <c r="G652" s="2" t="s">
        <v>24</v>
      </c>
      <c r="H652" s="2" t="str">
        <f t="shared" ref="H652" si="658">$R$1</f>
        <v>LEFT:100</v>
      </c>
      <c r="I652" s="2" t="s">
        <v>24</v>
      </c>
      <c r="J652" s="2" t="str">
        <f t="shared" ref="J652" si="659">$R$1</f>
        <v>LEFT:100</v>
      </c>
      <c r="K652" s="2" t="s">
        <v>24</v>
      </c>
      <c r="L652" s="2" t="str">
        <f t="shared" ref="L652" si="660">$R$1</f>
        <v>LEFT:100</v>
      </c>
      <c r="M652" s="2" t="s">
        <v>24</v>
      </c>
      <c r="N652" s="2" t="str">
        <f t="shared" ref="N652" si="661">$R$1</f>
        <v>LEFT:100</v>
      </c>
      <c r="O652" t="s">
        <v>24</v>
      </c>
      <c r="P652" t="s">
        <v>138</v>
      </c>
      <c r="Q652" s="4" t="s">
        <v>44</v>
      </c>
      <c r="R652" s="12">
        <f>INDEX(AF:AF,W650+1)</f>
        <v>0</v>
      </c>
      <c r="S652" s="18" t="s">
        <v>46</v>
      </c>
      <c r="T652" s="12">
        <f>INDEX(AG:AG,W650+1)</f>
        <v>0</v>
      </c>
      <c r="U652" s="18" t="s">
        <v>36</v>
      </c>
      <c r="V652" s="12">
        <f>INDEX(AH:AH,W650+1)</f>
        <v>0</v>
      </c>
      <c r="W652" s="10"/>
      <c r="X652" s="12">
        <f>INDEX(AO:AO,W650+1)</f>
        <v>0</v>
      </c>
      <c r="Y652" s="5"/>
      <c r="Z652" s="5"/>
      <c r="AA652" s="30"/>
      <c r="BA652" s="31" t="s">
        <v>165</v>
      </c>
    </row>
    <row r="653" spans="1:53" x14ac:dyDescent="0.15">
      <c r="A653" t="str">
        <f>CONCATENATE(C653,D653,E653,F653,G653,H653,I653,J653,K653,L653,M653,N653,O653,P653)</f>
        <v>|色||レアリティ||マナコスト||</v>
      </c>
      <c r="B653" t="s">
        <v>165</v>
      </c>
      <c r="C653" t="s">
        <v>24</v>
      </c>
      <c r="D653" s="1" t="s">
        <v>5</v>
      </c>
      <c r="E653" t="s">
        <v>24</v>
      </c>
      <c r="F653" t="str">
        <f t="shared" ref="F653:F654" si="662">IF(R652=0,"",R652)</f>
        <v/>
      </c>
      <c r="G653" t="s">
        <v>24</v>
      </c>
      <c r="H653" s="1" t="s">
        <v>6</v>
      </c>
      <c r="I653" t="s">
        <v>24</v>
      </c>
      <c r="J653" t="str">
        <f t="shared" ref="J653:J654" si="663">IF(T652=0,"",T652)</f>
        <v/>
      </c>
      <c r="K653" t="s">
        <v>24</v>
      </c>
      <c r="L653" s="1" t="s">
        <v>8</v>
      </c>
      <c r="M653" t="s">
        <v>24</v>
      </c>
      <c r="N653" t="str">
        <f t="shared" ref="N653:N654" si="664">IF(V652=0,"",V652)</f>
        <v/>
      </c>
      <c r="O653" t="s">
        <v>24</v>
      </c>
      <c r="Q653" s="6" t="s">
        <v>37</v>
      </c>
      <c r="R653" s="12">
        <f>INDEX(AK:AK,W650+1)</f>
        <v>0</v>
      </c>
      <c r="S653" s="18" t="s">
        <v>38</v>
      </c>
      <c r="T653" s="12">
        <f>INDEX(AL:AL,W650+1)</f>
        <v>0</v>
      </c>
      <c r="U653" s="12">
        <f>INDEX(AM:AM,W650+1)</f>
        <v>0</v>
      </c>
      <c r="V653" s="12">
        <f>INDEX(AN:AN,W650+1)</f>
        <v>0</v>
      </c>
      <c r="W653" s="10"/>
      <c r="X653" s="12" t="str">
        <f>INDEX(AU:AU,W650+1)</f>
        <v/>
      </c>
      <c r="Y653" s="12" t="str">
        <f>INDEX(AV:AV,W650+1)</f>
        <v/>
      </c>
      <c r="Z653" s="12" t="str">
        <f>INDEX(AW:AW,W650+1)</f>
        <v/>
      </c>
      <c r="AA653" s="12">
        <f>INDEX(AX:AX,W650+1)</f>
        <v>0</v>
      </c>
      <c r="BA653" s="31" t="s">
        <v>165</v>
      </c>
    </row>
    <row r="654" spans="1:53" x14ac:dyDescent="0.15">
      <c r="A654" t="str">
        <f>CONCATENATE(C654,D654,E654,F654,G654,H654,I654,J654,K654,L654,M654,N654,O654,P654)</f>
        <v>|種別||サブタイプ||||</v>
      </c>
      <c r="B654" t="s">
        <v>165</v>
      </c>
      <c r="C654" t="s">
        <v>24</v>
      </c>
      <c r="D654" s="1" t="s">
        <v>9</v>
      </c>
      <c r="E654" t="s">
        <v>24</v>
      </c>
      <c r="F654" t="str">
        <f t="shared" si="662"/>
        <v/>
      </c>
      <c r="G654" t="s">
        <v>24</v>
      </c>
      <c r="H654" s="1" t="s">
        <v>11</v>
      </c>
      <c r="I654" t="s">
        <v>24</v>
      </c>
      <c r="J654" t="str">
        <f t="shared" si="663"/>
        <v/>
      </c>
      <c r="K654" t="s">
        <v>24</v>
      </c>
      <c r="L654" t="str">
        <f t="shared" ref="L654" si="665">IF(U653=0,"",U653)</f>
        <v/>
      </c>
      <c r="M654" t="s">
        <v>24</v>
      </c>
      <c r="N654" t="str">
        <f t="shared" si="664"/>
        <v/>
      </c>
      <c r="O654" t="s">
        <v>24</v>
      </c>
      <c r="Q654" s="6" t="s">
        <v>39</v>
      </c>
      <c r="R654" s="12" t="str">
        <f>INDEX(AY:AY,W650+1)</f>
        <v/>
      </c>
      <c r="S654" s="16"/>
      <c r="T654" s="16"/>
      <c r="U654" s="16"/>
      <c r="V654" s="17"/>
      <c r="W654" s="10"/>
      <c r="X654" s="36"/>
      <c r="Y654" s="36"/>
      <c r="Z654" s="36"/>
      <c r="AA654" s="25"/>
      <c r="BA654" s="31" t="s">
        <v>165</v>
      </c>
    </row>
    <row r="655" spans="1:53" x14ac:dyDescent="0.15">
      <c r="A655" t="str">
        <f>CONCATENATE(C655,D655,E655,F655,G655,H655,I655,J655,K655,L655,M655,N655,O655,P655)</f>
        <v>|テキスト|&gt;|&gt;|&gt;|&gt;||</v>
      </c>
      <c r="B655" t="s">
        <v>165</v>
      </c>
      <c r="C655" t="s">
        <v>24</v>
      </c>
      <c r="D655" s="1" t="s">
        <v>12</v>
      </c>
      <c r="E655" t="s">
        <v>24</v>
      </c>
      <c r="F655" s="1" t="s">
        <v>4</v>
      </c>
      <c r="G655" t="s">
        <v>24</v>
      </c>
      <c r="H655" s="1" t="s">
        <v>4</v>
      </c>
      <c r="I655" t="s">
        <v>24</v>
      </c>
      <c r="J655" s="1" t="s">
        <v>4</v>
      </c>
      <c r="K655" t="s">
        <v>24</v>
      </c>
      <c r="L655" s="1" t="s">
        <v>4</v>
      </c>
      <c r="M655" t="s">
        <v>24</v>
      </c>
      <c r="N655" t="str">
        <f t="shared" ref="N655" si="666">IF(R654=0,"",R654)</f>
        <v/>
      </c>
      <c r="O655" t="s">
        <v>24</v>
      </c>
      <c r="Q655" s="4" t="s">
        <v>40</v>
      </c>
      <c r="R655" s="12" t="str">
        <f>INDEX(AZ:AZ,W650+1)</f>
        <v/>
      </c>
      <c r="S655" s="16" t="s">
        <v>51</v>
      </c>
      <c r="T655" s="12" t="str">
        <f>IF(X655="","",X655&amp;IF(Y655="",""," "&amp;Y655)&amp;IF(Z655="",""," "&amp;Z655)&amp;IF(AA655="",""," "&amp;AA655))</f>
        <v/>
      </c>
      <c r="U655" s="16"/>
      <c r="V655" s="17"/>
      <c r="W655" s="10" t="s">
        <v>342</v>
      </c>
      <c r="X655" s="6" t="str">
        <f>IF(ISERROR(IF(LEN(X654)&gt;1,X654,VLOOKUP(X653,$AC:$AD,2,FALSE))),"",IF(LEN(X654)&gt;1,X654,VLOOKUP(X653,$AC:$AD,2,FALSE)))</f>
        <v/>
      </c>
      <c r="Y655" s="6" t="str">
        <f>IF(ISERROR(IF(LEN(Y654)&gt;1,Y654,VLOOKUP(Y653,$AC:$AD,2,FALSE))),"",IF(LEN(Y654)&gt;1,Y654,VLOOKUP(Y653,$AC:$AD,2,FALSE)))</f>
        <v/>
      </c>
      <c r="Z655" s="6" t="str">
        <f>IF(ISERROR(IF(LEN(Z654)&gt;1,Z654,VLOOKUP(Z653,$AC:$AD,2,FALSE))),"",IF(LEN(Z654)&gt;1,Z654,VLOOKUP(Z653,$AC:$AD,2,FALSE)))</f>
        <v/>
      </c>
      <c r="AA655" s="6" t="str">
        <f>IF(ISERROR(IF(LEN(AA654)&gt;1,AA654,VLOOKUP(AA653,$AC:$AD,2,FALSE))),"",IF(LEN(AA654)&gt;1,AA654,VLOOKUP(AA653,$AC:$AD,2,FALSE)))</f>
        <v xml:space="preserve"> </v>
      </c>
    </row>
    <row r="656" spans="1:53" x14ac:dyDescent="0.15">
      <c r="A656" t="str">
        <f>CONCATENATE(C656,D656,E656,F656,G656,H656,I656,J656,K656,L656,M656,N656,O656,P656)</f>
        <v>|英テキスト|&gt;|&gt;|&gt;|&gt;||</v>
      </c>
      <c r="B656" t="s">
        <v>165</v>
      </c>
      <c r="C656" t="s">
        <v>24</v>
      </c>
      <c r="D656" s="1" t="s">
        <v>26</v>
      </c>
      <c r="E656" t="s">
        <v>24</v>
      </c>
      <c r="F656" s="1" t="s">
        <v>4</v>
      </c>
      <c r="G656" t="s">
        <v>24</v>
      </c>
      <c r="H656" s="1" t="s">
        <v>4</v>
      </c>
      <c r="I656" t="s">
        <v>24</v>
      </c>
      <c r="J656" s="1" t="s">
        <v>4</v>
      </c>
      <c r="K656" t="s">
        <v>24</v>
      </c>
      <c r="L656" s="1" t="s">
        <v>4</v>
      </c>
      <c r="M656" t="s">
        <v>24</v>
      </c>
      <c r="N656" t="str">
        <f t="shared" ref="N656" si="667">IF(T655="","",T655&amp;"&amp;br;")&amp;IF(R655=0,"",R655)</f>
        <v/>
      </c>
      <c r="O656" t="s">
        <v>24</v>
      </c>
      <c r="Q656" s="6" t="s">
        <v>41</v>
      </c>
      <c r="R656" s="12">
        <f>IF(INDEX(AS:AS,W650+1)="",0,INDEX(AS:AS,W650+1)&amp;"/"&amp;INDEX(AT:AT,W650+1))</f>
        <v>0</v>
      </c>
      <c r="S656" s="16"/>
      <c r="T656" s="16"/>
      <c r="U656" s="16"/>
      <c r="V656" s="17"/>
      <c r="W656" s="10"/>
      <c r="X656" s="6"/>
      <c r="Y656" s="5"/>
      <c r="Z656" s="5"/>
      <c r="AA656" s="30"/>
    </row>
    <row r="657" spans="1:27" x14ac:dyDescent="0.15">
      <c r="A657" t="str">
        <f>CONCATENATE(C657,D657,E657,F657,G657,H657,I657,J657,K657,L657,M657,N657,O657,P657)</f>
        <v>|PT|&gt;||シールド数|&gt;||</v>
      </c>
      <c r="B657" t="s">
        <v>165</v>
      </c>
      <c r="C657" t="s">
        <v>24</v>
      </c>
      <c r="D657" t="s">
        <v>13</v>
      </c>
      <c r="E657" t="s">
        <v>24</v>
      </c>
      <c r="F657" t="s">
        <v>4</v>
      </c>
      <c r="G657" t="s">
        <v>24</v>
      </c>
      <c r="H657" t="str">
        <f t="shared" ref="H657" si="668">IF(R656=0,"",R656)</f>
        <v/>
      </c>
      <c r="I657" t="s">
        <v>24</v>
      </c>
      <c r="J657" t="s">
        <v>14</v>
      </c>
      <c r="K657" t="s">
        <v>24</v>
      </c>
      <c r="L657" t="s">
        <v>4</v>
      </c>
      <c r="M657" t="s">
        <v>24</v>
      </c>
      <c r="N657" t="str">
        <f t="shared" ref="N657" si="669">IF(R657=0,"",R657)</f>
        <v/>
      </c>
      <c r="O657" t="s">
        <v>24</v>
      </c>
      <c r="Q657" s="7" t="s">
        <v>43</v>
      </c>
      <c r="R657" s="12">
        <f>INDEX(AR:AR,W650+1)</f>
        <v>0</v>
      </c>
      <c r="S657" s="19"/>
      <c r="T657" s="19"/>
      <c r="U657" s="19"/>
      <c r="V657" s="20"/>
      <c r="W657" s="11"/>
      <c r="X657" s="37"/>
      <c r="Y657" s="35"/>
      <c r="Z657" s="35"/>
      <c r="AA657" s="42"/>
    </row>
    <row r="658" spans="1:27" x14ac:dyDescent="0.15">
      <c r="A658" t="str">
        <f>CONCATENATE(C658,D658,E658,F658,G658,H658,I658,J658,K658,L658,M658,N658,O658,P658)</f>
        <v>&amp;br;&amp;br;</v>
      </c>
      <c r="B658" t="s">
        <v>165</v>
      </c>
      <c r="C658" t="s">
        <v>158</v>
      </c>
      <c r="R658"/>
      <c r="S658"/>
      <c r="T658"/>
      <c r="U658"/>
      <c r="V658"/>
    </row>
    <row r="659" spans="1:27" x14ac:dyDescent="0.15">
      <c r="A659" t="str">
        <f t="shared" ref="A659:A660" si="670">CONCATENATE(C659,D659,E659,F659,G659,H659,I659,J659,K659,L659,M659,N659,O659,P659)</f>
        <v>*情報</v>
      </c>
      <c r="B659" t="s">
        <v>165</v>
      </c>
      <c r="C659" t="s">
        <v>865</v>
      </c>
      <c r="R659"/>
      <c r="S659"/>
      <c r="T659"/>
      <c r="U659"/>
      <c r="V659"/>
    </row>
    <row r="660" spans="1:27" x14ac:dyDescent="0.15">
      <c r="A660" t="str">
        <f t="shared" si="670"/>
        <v>&amp;br;&amp;br;</v>
      </c>
      <c r="B660" t="s">
        <v>165</v>
      </c>
      <c r="C660" t="s">
        <v>158</v>
      </c>
      <c r="R660"/>
      <c r="S660"/>
      <c r="T660"/>
      <c r="U660"/>
      <c r="V660"/>
    </row>
    <row r="661" spans="1:27" x14ac:dyDescent="0.15">
      <c r="A661" t="str">
        <f>CONCATENATE(C661,D661,E661,F661,G661,H661,I661,J661,K661,L661,M661,N661,O661,P661)</f>
        <v>#back(text=戻る,left)</v>
      </c>
      <c r="B661" t="s">
        <v>165</v>
      </c>
      <c r="C661" t="s">
        <v>159</v>
      </c>
      <c r="R661"/>
      <c r="S661"/>
      <c r="T661"/>
      <c r="U661"/>
      <c r="V661"/>
    </row>
    <row r="662" spans="1:27" x14ac:dyDescent="0.15">
      <c r="A662" t="str">
        <f>CONCATENATE(C662,D662,E662,F662,G662,H662,I662,J662,K662,L662,M662,N662,O662,P662)</f>
        <v>&amp;br;</v>
      </c>
      <c r="B662" t="s">
        <v>165</v>
      </c>
      <c r="C662" t="s">
        <v>1</v>
      </c>
      <c r="R662"/>
      <c r="S662"/>
      <c r="T662"/>
      <c r="U662"/>
      <c r="V662"/>
    </row>
    <row r="663" spans="1:27" x14ac:dyDescent="0.15">
      <c r="A663" t="str">
        <f>CONCATENATE(C663,D663,E663,F663,G663,H663,I663,J663,K663,L663,M663,N663,O663,P663)</f>
        <v>#comment(above,nsize=[15],size=[30],num=[10])</v>
      </c>
      <c r="B663" t="s">
        <v>165</v>
      </c>
      <c r="C663" t="s">
        <v>160</v>
      </c>
      <c r="R663"/>
      <c r="S663"/>
      <c r="T663"/>
      <c r="U663"/>
      <c r="V663"/>
    </row>
    <row r="664" spans="1:27" x14ac:dyDescent="0.15">
      <c r="A664" t="str">
        <f>CONCATENATE(C664,D664,E664,F664,G664,H664,I664,J664,K664,L664,M664,N664,O664,P664)</f>
        <v>&amp;br;&amp;br;</v>
      </c>
      <c r="B664" t="s">
        <v>165</v>
      </c>
      <c r="C664" t="s">
        <v>158</v>
      </c>
      <c r="R664"/>
      <c r="S664"/>
      <c r="T664"/>
      <c r="U664"/>
      <c r="V664"/>
    </row>
    <row r="665" spans="1:27" x14ac:dyDescent="0.15">
      <c r="A665" t="str">
        <f>CONCATENATE(C665,D665,E665,F665,G665,H665,I665,J665,K665,L665,M665,N665,O665,P665)</f>
        <v/>
      </c>
      <c r="B665" t="s">
        <v>165</v>
      </c>
      <c r="Q665" s="3"/>
      <c r="R665" s="14"/>
      <c r="S665" s="14"/>
      <c r="T665" s="14"/>
      <c r="U665" s="14"/>
      <c r="V665" s="15"/>
      <c r="W665" s="36">
        <v>45</v>
      </c>
      <c r="X665" s="3"/>
      <c r="Y665" s="34"/>
      <c r="Z665" s="34"/>
      <c r="AA665" s="41"/>
    </row>
    <row r="666" spans="1:27" x14ac:dyDescent="0.15">
      <c r="A666" t="str">
        <f>CONCATENATE(C666,D666,E666,F666,G666,H666,I666,J666,K666,L666,M666,N666,O666,P666)</f>
        <v>*0/0</v>
      </c>
      <c r="B666" t="s">
        <v>165</v>
      </c>
      <c r="C666" t="str">
        <f t="shared" si="610"/>
        <v>*0/0</v>
      </c>
      <c r="Q666" s="6" t="s">
        <v>34</v>
      </c>
      <c r="R666" s="12">
        <f>INDEX(AI:AI,W665+1)</f>
        <v>0</v>
      </c>
      <c r="S666" s="16" t="s">
        <v>35</v>
      </c>
      <c r="T666" s="12">
        <f>INDEX(AJ:AJ,W665+1)</f>
        <v>0</v>
      </c>
      <c r="U666" s="16"/>
      <c r="V666" s="17"/>
      <c r="W666" s="9"/>
      <c r="X666" s="6"/>
      <c r="Y666" s="5"/>
      <c r="Z666" s="5"/>
      <c r="AA666" s="30"/>
    </row>
    <row r="667" spans="1:27" x14ac:dyDescent="0.15">
      <c r="A667" t="str">
        <f>CONCATENATE(C667,D667,E667,F667,G667,H667,I667,J667,K667,L667,M667,N667,O667,P667)</f>
        <v>|LEFT:80|LEFT:100|LEFT:100|LEFT:100|LEFT:100|LEFT:100|c</v>
      </c>
      <c r="B667" t="s">
        <v>165</v>
      </c>
      <c r="C667" t="s">
        <v>24</v>
      </c>
      <c r="D667" s="2" t="str">
        <f t="shared" ref="D667" si="671">$Q$1</f>
        <v>LEFT:80</v>
      </c>
      <c r="E667" s="2" t="s">
        <v>24</v>
      </c>
      <c r="F667" s="2" t="str">
        <f t="shared" ref="F667" si="672">$R$1</f>
        <v>LEFT:100</v>
      </c>
      <c r="G667" s="2" t="s">
        <v>24</v>
      </c>
      <c r="H667" s="2" t="str">
        <f t="shared" ref="H667" si="673">$R$1</f>
        <v>LEFT:100</v>
      </c>
      <c r="I667" s="2" t="s">
        <v>24</v>
      </c>
      <c r="J667" s="2" t="str">
        <f t="shared" ref="J667" si="674">$R$1</f>
        <v>LEFT:100</v>
      </c>
      <c r="K667" s="2" t="s">
        <v>24</v>
      </c>
      <c r="L667" s="2" t="str">
        <f t="shared" ref="L667" si="675">$R$1</f>
        <v>LEFT:100</v>
      </c>
      <c r="M667" s="2" t="s">
        <v>24</v>
      </c>
      <c r="N667" s="2" t="str">
        <f t="shared" ref="N667" si="676">$R$1</f>
        <v>LEFT:100</v>
      </c>
      <c r="O667" t="s">
        <v>24</v>
      </c>
      <c r="P667" t="s">
        <v>138</v>
      </c>
      <c r="Q667" s="4" t="s">
        <v>44</v>
      </c>
      <c r="R667" s="12">
        <f>INDEX(AF:AF,W665+1)</f>
        <v>0</v>
      </c>
      <c r="S667" s="18" t="s">
        <v>46</v>
      </c>
      <c r="T667" s="12">
        <f>INDEX(AG:AG,W665+1)</f>
        <v>0</v>
      </c>
      <c r="U667" s="18" t="s">
        <v>36</v>
      </c>
      <c r="V667" s="12">
        <f>INDEX(AH:AH,W665+1)</f>
        <v>0</v>
      </c>
      <c r="W667" s="10"/>
      <c r="X667" s="12">
        <f>INDEX(AO:AO,W665+1)</f>
        <v>0</v>
      </c>
      <c r="Y667" s="5"/>
      <c r="Z667" s="5"/>
      <c r="AA667" s="30"/>
    </row>
    <row r="668" spans="1:27" x14ac:dyDescent="0.15">
      <c r="A668" t="str">
        <f>CONCATENATE(C668,D668,E668,F668,G668,H668,I668,J668,K668,L668,M668,N668,O668,P668)</f>
        <v>|色||レアリティ||マナコスト||</v>
      </c>
      <c r="B668" t="s">
        <v>165</v>
      </c>
      <c r="C668" t="s">
        <v>24</v>
      </c>
      <c r="D668" s="1" t="s">
        <v>5</v>
      </c>
      <c r="E668" t="s">
        <v>24</v>
      </c>
      <c r="F668" t="str">
        <f t="shared" ref="F668:F669" si="677">IF(R667=0,"",R667)</f>
        <v/>
      </c>
      <c r="G668" t="s">
        <v>24</v>
      </c>
      <c r="H668" s="1" t="s">
        <v>6</v>
      </c>
      <c r="I668" t="s">
        <v>24</v>
      </c>
      <c r="J668" t="str">
        <f t="shared" ref="J668:J669" si="678">IF(T667=0,"",T667)</f>
        <v/>
      </c>
      <c r="K668" t="s">
        <v>24</v>
      </c>
      <c r="L668" s="1" t="s">
        <v>8</v>
      </c>
      <c r="M668" t="s">
        <v>24</v>
      </c>
      <c r="N668" t="str">
        <f t="shared" ref="N668:N669" si="679">IF(V667=0,"",V667)</f>
        <v/>
      </c>
      <c r="O668" t="s">
        <v>24</v>
      </c>
      <c r="Q668" s="6" t="s">
        <v>37</v>
      </c>
      <c r="R668" s="12">
        <f>INDEX(AK:AK,W665+1)</f>
        <v>0</v>
      </c>
      <c r="S668" s="18" t="s">
        <v>38</v>
      </c>
      <c r="T668" s="12">
        <f>INDEX(AL:AL,W665+1)</f>
        <v>0</v>
      </c>
      <c r="U668" s="12">
        <f>INDEX(AM:AM,W665+1)</f>
        <v>0</v>
      </c>
      <c r="V668" s="12">
        <f>INDEX(AN:AN,W665+1)</f>
        <v>0</v>
      </c>
      <c r="W668" s="10"/>
      <c r="X668" s="12" t="str">
        <f>INDEX(AU:AU,W665+1)</f>
        <v/>
      </c>
      <c r="Y668" s="12" t="str">
        <f>INDEX(AV:AV,W665+1)</f>
        <v/>
      </c>
      <c r="Z668" s="12" t="str">
        <f>INDEX(AW:AW,W665+1)</f>
        <v/>
      </c>
      <c r="AA668" s="12">
        <f>INDEX(AX:AX,W665+1)</f>
        <v>0</v>
      </c>
    </row>
    <row r="669" spans="1:27" x14ac:dyDescent="0.15">
      <c r="A669" t="str">
        <f>CONCATENATE(C669,D669,E669,F669,G669,H669,I669,J669,K669,L669,M669,N669,O669,P669)</f>
        <v>|種別||サブタイプ||||</v>
      </c>
      <c r="B669" t="s">
        <v>165</v>
      </c>
      <c r="C669" t="s">
        <v>24</v>
      </c>
      <c r="D669" s="1" t="s">
        <v>9</v>
      </c>
      <c r="E669" t="s">
        <v>24</v>
      </c>
      <c r="F669" t="str">
        <f t="shared" si="677"/>
        <v/>
      </c>
      <c r="G669" t="s">
        <v>24</v>
      </c>
      <c r="H669" s="1" t="s">
        <v>11</v>
      </c>
      <c r="I669" t="s">
        <v>24</v>
      </c>
      <c r="J669" t="str">
        <f t="shared" si="678"/>
        <v/>
      </c>
      <c r="K669" t="s">
        <v>24</v>
      </c>
      <c r="L669" t="str">
        <f t="shared" ref="L669" si="680">IF(U668=0,"",U668)</f>
        <v/>
      </c>
      <c r="M669" t="s">
        <v>24</v>
      </c>
      <c r="N669" t="str">
        <f t="shared" si="679"/>
        <v/>
      </c>
      <c r="O669" t="s">
        <v>24</v>
      </c>
      <c r="Q669" s="6" t="s">
        <v>39</v>
      </c>
      <c r="R669" s="12" t="str">
        <f>INDEX(AY:AY,W665+1)</f>
        <v/>
      </c>
      <c r="S669" s="16"/>
      <c r="T669" s="16"/>
      <c r="U669" s="16"/>
      <c r="V669" s="17"/>
      <c r="W669" s="10"/>
      <c r="X669" s="36"/>
      <c r="Y669" s="36"/>
      <c r="Z669" s="36"/>
      <c r="AA669" s="25"/>
    </row>
    <row r="670" spans="1:27" x14ac:dyDescent="0.15">
      <c r="A670" t="str">
        <f>CONCATENATE(C670,D670,E670,F670,G670,H670,I670,J670,K670,L670,M670,N670,O670,P670)</f>
        <v>|テキスト|&gt;|&gt;|&gt;|&gt;||</v>
      </c>
      <c r="B670" t="s">
        <v>165</v>
      </c>
      <c r="C670" t="s">
        <v>24</v>
      </c>
      <c r="D670" s="1" t="s">
        <v>12</v>
      </c>
      <c r="E670" t="s">
        <v>24</v>
      </c>
      <c r="F670" s="1" t="s">
        <v>4</v>
      </c>
      <c r="G670" t="s">
        <v>24</v>
      </c>
      <c r="H670" s="1" t="s">
        <v>4</v>
      </c>
      <c r="I670" t="s">
        <v>24</v>
      </c>
      <c r="J670" s="1" t="s">
        <v>4</v>
      </c>
      <c r="K670" t="s">
        <v>24</v>
      </c>
      <c r="L670" s="1" t="s">
        <v>4</v>
      </c>
      <c r="M670" t="s">
        <v>24</v>
      </c>
      <c r="N670" t="str">
        <f t="shared" ref="N670" si="681">IF(R669=0,"",R669)</f>
        <v/>
      </c>
      <c r="O670" t="s">
        <v>24</v>
      </c>
      <c r="Q670" s="4" t="s">
        <v>40</v>
      </c>
      <c r="R670" s="12" t="str">
        <f>INDEX(AZ:AZ,W665+1)</f>
        <v/>
      </c>
      <c r="S670" s="16" t="s">
        <v>51</v>
      </c>
      <c r="T670" s="12" t="str">
        <f>IF(X670="","",X670&amp;IF(Y670="",""," "&amp;Y670)&amp;IF(Z670="",""," "&amp;Z670)&amp;IF(AA670="",""," "&amp;AA670))</f>
        <v/>
      </c>
      <c r="U670" s="16"/>
      <c r="V670" s="17"/>
      <c r="W670" s="10" t="s">
        <v>342</v>
      </c>
      <c r="X670" s="6" t="str">
        <f>IF(ISERROR(IF(LEN(X669)&gt;1,X669,VLOOKUP(X668,$AC:$AD,2,FALSE))),"",IF(LEN(X669)&gt;1,X669,VLOOKUP(X668,$AC:$AD,2,FALSE)))</f>
        <v/>
      </c>
      <c r="Y670" s="6" t="str">
        <f>IF(ISERROR(IF(LEN(Y669)&gt;1,Y669,VLOOKUP(Y668,$AC:$AD,2,FALSE))),"",IF(LEN(Y669)&gt;1,Y669,VLOOKUP(Y668,$AC:$AD,2,FALSE)))</f>
        <v/>
      </c>
      <c r="Z670" s="6" t="str">
        <f>IF(ISERROR(IF(LEN(Z669)&gt;1,Z669,VLOOKUP(Z668,$AC:$AD,2,FALSE))),"",IF(LEN(Z669)&gt;1,Z669,VLOOKUP(Z668,$AC:$AD,2,FALSE)))</f>
        <v/>
      </c>
      <c r="AA670" s="6" t="str">
        <f>IF(ISERROR(IF(LEN(AA669)&gt;1,AA669,VLOOKUP(AA668,$AC:$AD,2,FALSE))),"",IF(LEN(AA669)&gt;1,AA669,VLOOKUP(AA668,$AC:$AD,2,FALSE)))</f>
        <v xml:space="preserve"> </v>
      </c>
    </row>
    <row r="671" spans="1:27" x14ac:dyDescent="0.15">
      <c r="A671" t="str">
        <f>CONCATENATE(C671,D671,E671,F671,G671,H671,I671,J671,K671,L671,M671,N671,O671,P671)</f>
        <v>|英テキスト|&gt;|&gt;|&gt;|&gt;||</v>
      </c>
      <c r="B671" t="s">
        <v>165</v>
      </c>
      <c r="C671" t="s">
        <v>24</v>
      </c>
      <c r="D671" s="1" t="s">
        <v>26</v>
      </c>
      <c r="E671" t="s">
        <v>24</v>
      </c>
      <c r="F671" s="1" t="s">
        <v>4</v>
      </c>
      <c r="G671" t="s">
        <v>24</v>
      </c>
      <c r="H671" s="1" t="s">
        <v>4</v>
      </c>
      <c r="I671" t="s">
        <v>24</v>
      </c>
      <c r="J671" s="1" t="s">
        <v>4</v>
      </c>
      <c r="K671" t="s">
        <v>24</v>
      </c>
      <c r="L671" s="1" t="s">
        <v>4</v>
      </c>
      <c r="M671" t="s">
        <v>24</v>
      </c>
      <c r="N671" t="str">
        <f t="shared" ref="N671" si="682">IF(T670="","",T670&amp;"&amp;br;")&amp;IF(R670=0,"",R670)</f>
        <v/>
      </c>
      <c r="O671" t="s">
        <v>24</v>
      </c>
      <c r="Q671" s="6" t="s">
        <v>41</v>
      </c>
      <c r="R671" s="12">
        <f>IF(INDEX(AS:AS,W665+1)="",0,INDEX(AS:AS,W665+1)&amp;"/"&amp;INDEX(AT:AT,W665+1))</f>
        <v>0</v>
      </c>
      <c r="S671" s="16"/>
      <c r="T671" s="16"/>
      <c r="U671" s="16"/>
      <c r="V671" s="17"/>
      <c r="W671" s="10"/>
      <c r="X671" s="6"/>
      <c r="Y671" s="5"/>
      <c r="Z671" s="5"/>
      <c r="AA671" s="30"/>
    </row>
    <row r="672" spans="1:27" x14ac:dyDescent="0.15">
      <c r="A672" t="str">
        <f>CONCATENATE(C672,D672,E672,F672,G672,H672,I672,J672,K672,L672,M672,N672,O672,P672)</f>
        <v>|PT|&gt;||シールド数|&gt;||</v>
      </c>
      <c r="B672" t="s">
        <v>165</v>
      </c>
      <c r="C672" t="s">
        <v>24</v>
      </c>
      <c r="D672" t="s">
        <v>13</v>
      </c>
      <c r="E672" t="s">
        <v>24</v>
      </c>
      <c r="F672" t="s">
        <v>4</v>
      </c>
      <c r="G672" t="s">
        <v>24</v>
      </c>
      <c r="H672" t="str">
        <f t="shared" ref="H672" si="683">IF(R671=0,"",R671)</f>
        <v/>
      </c>
      <c r="I672" t="s">
        <v>24</v>
      </c>
      <c r="J672" t="s">
        <v>14</v>
      </c>
      <c r="K672" t="s">
        <v>24</v>
      </c>
      <c r="L672" t="s">
        <v>4</v>
      </c>
      <c r="M672" t="s">
        <v>24</v>
      </c>
      <c r="N672" t="str">
        <f t="shared" ref="N672" si="684">IF(R672=0,"",R672)</f>
        <v/>
      </c>
      <c r="O672" t="s">
        <v>24</v>
      </c>
      <c r="Q672" s="7" t="s">
        <v>43</v>
      </c>
      <c r="R672" s="12">
        <f>INDEX(AR:AR,W665+1)</f>
        <v>0</v>
      </c>
      <c r="S672" s="19"/>
      <c r="T672" s="19"/>
      <c r="U672" s="19"/>
      <c r="V672" s="20"/>
      <c r="W672" s="11"/>
      <c r="X672" s="37"/>
      <c r="Y672" s="35"/>
      <c r="Z672" s="35"/>
      <c r="AA672" s="42"/>
    </row>
    <row r="673" spans="1:27" x14ac:dyDescent="0.15">
      <c r="A673" t="str">
        <f>CONCATENATE(C673,D673,E673,F673,G673,H673,I673,J673,K673,L673,M673,N673,O673,P673)</f>
        <v>&amp;br;&amp;br;</v>
      </c>
      <c r="B673" t="s">
        <v>165</v>
      </c>
      <c r="C673" t="s">
        <v>158</v>
      </c>
      <c r="R673"/>
      <c r="S673"/>
      <c r="T673"/>
      <c r="U673"/>
      <c r="V673"/>
    </row>
    <row r="674" spans="1:27" x14ac:dyDescent="0.15">
      <c r="A674" t="str">
        <f t="shared" ref="A674:A675" si="685">CONCATENATE(C674,D674,E674,F674,G674,H674,I674,J674,K674,L674,M674,N674,O674,P674)</f>
        <v>*情報</v>
      </c>
      <c r="B674" t="s">
        <v>165</v>
      </c>
      <c r="C674" t="s">
        <v>865</v>
      </c>
      <c r="R674"/>
      <c r="S674"/>
      <c r="T674"/>
      <c r="U674"/>
      <c r="V674"/>
    </row>
    <row r="675" spans="1:27" x14ac:dyDescent="0.15">
      <c r="A675" t="str">
        <f t="shared" si="685"/>
        <v>&amp;br;&amp;br;</v>
      </c>
      <c r="B675" t="s">
        <v>165</v>
      </c>
      <c r="C675" t="s">
        <v>158</v>
      </c>
      <c r="R675"/>
      <c r="S675"/>
      <c r="T675"/>
      <c r="U675"/>
      <c r="V675"/>
    </row>
    <row r="676" spans="1:27" x14ac:dyDescent="0.15">
      <c r="A676" t="str">
        <f>CONCATENATE(C676,D676,E676,F676,G676,H676,I676,J676,K676,L676,M676,N676,O676,P676)</f>
        <v>#back(text=戻る,left)</v>
      </c>
      <c r="B676" t="s">
        <v>165</v>
      </c>
      <c r="C676" t="s">
        <v>159</v>
      </c>
      <c r="R676"/>
      <c r="S676"/>
      <c r="T676"/>
      <c r="U676"/>
      <c r="V676"/>
    </row>
    <row r="677" spans="1:27" x14ac:dyDescent="0.15">
      <c r="A677" t="str">
        <f>CONCATENATE(C677,D677,E677,F677,G677,H677,I677,J677,K677,L677,M677,N677,O677,P677)</f>
        <v>&amp;br;</v>
      </c>
      <c r="B677" t="s">
        <v>165</v>
      </c>
      <c r="C677" t="s">
        <v>1</v>
      </c>
      <c r="R677"/>
      <c r="S677"/>
      <c r="T677"/>
      <c r="U677"/>
      <c r="V677"/>
    </row>
    <row r="678" spans="1:27" x14ac:dyDescent="0.15">
      <c r="A678" t="str">
        <f>CONCATENATE(C678,D678,E678,F678,G678,H678,I678,J678,K678,L678,M678,N678,O678,P678)</f>
        <v>#comment(above,nsize=[15],size=[30],num=[10])</v>
      </c>
      <c r="B678" t="s">
        <v>165</v>
      </c>
      <c r="C678" t="s">
        <v>160</v>
      </c>
      <c r="R678"/>
      <c r="S678"/>
      <c r="T678"/>
      <c r="U678"/>
      <c r="V678"/>
    </row>
    <row r="679" spans="1:27" x14ac:dyDescent="0.15">
      <c r="A679" t="str">
        <f>CONCATENATE(C679,D679,E679,F679,G679,H679,I679,J679,K679,L679,M679,N679,O679,P679)</f>
        <v>&amp;br;&amp;br;</v>
      </c>
      <c r="B679" t="s">
        <v>165</v>
      </c>
      <c r="C679" t="s">
        <v>158</v>
      </c>
      <c r="R679"/>
      <c r="S679"/>
      <c r="T679"/>
      <c r="U679"/>
      <c r="V679"/>
    </row>
    <row r="680" spans="1:27" x14ac:dyDescent="0.15">
      <c r="A680" t="str">
        <f>CONCATENATE(C680,D680,E680,F680,G680,H680,I680,J680,K680,L680,M680,N680,O680,P680)</f>
        <v/>
      </c>
      <c r="B680" t="s">
        <v>165</v>
      </c>
      <c r="Q680" s="3"/>
      <c r="R680" s="14"/>
      <c r="S680" s="14"/>
      <c r="T680" s="14"/>
      <c r="U680" s="14"/>
      <c r="V680" s="15"/>
      <c r="W680" s="36">
        <v>46</v>
      </c>
      <c r="X680" s="3"/>
      <c r="Y680" s="34"/>
      <c r="Z680" s="34"/>
      <c r="AA680" s="41"/>
    </row>
    <row r="681" spans="1:27" x14ac:dyDescent="0.15">
      <c r="A681" t="str">
        <f>CONCATENATE(C681,D681,E681,F681,G681,H681,I681,J681,K681,L681,M681,N681,O681,P681)</f>
        <v>*0/0</v>
      </c>
      <c r="B681" t="s">
        <v>165</v>
      </c>
      <c r="C681" t="str">
        <f t="shared" si="610"/>
        <v>*0/0</v>
      </c>
      <c r="Q681" s="6" t="s">
        <v>34</v>
      </c>
      <c r="R681" s="12">
        <f>INDEX(AI:AI,W680+1)</f>
        <v>0</v>
      </c>
      <c r="S681" s="16" t="s">
        <v>35</v>
      </c>
      <c r="T681" s="12">
        <f>INDEX(AJ:AJ,W680+1)</f>
        <v>0</v>
      </c>
      <c r="U681" s="16"/>
      <c r="V681" s="17"/>
      <c r="W681" s="9"/>
      <c r="X681" s="6"/>
      <c r="Y681" s="5"/>
      <c r="Z681" s="5"/>
      <c r="AA681" s="30"/>
    </row>
    <row r="682" spans="1:27" x14ac:dyDescent="0.15">
      <c r="A682" t="str">
        <f>CONCATENATE(C682,D682,E682,F682,G682,H682,I682,J682,K682,L682,M682,N682,O682,P682)</f>
        <v>|LEFT:80|LEFT:100|LEFT:100|LEFT:100|LEFT:100|LEFT:100|c</v>
      </c>
      <c r="B682" t="s">
        <v>165</v>
      </c>
      <c r="C682" t="s">
        <v>24</v>
      </c>
      <c r="D682" s="2" t="str">
        <f t="shared" ref="D682" si="686">$Q$1</f>
        <v>LEFT:80</v>
      </c>
      <c r="E682" s="2" t="s">
        <v>24</v>
      </c>
      <c r="F682" s="2" t="str">
        <f t="shared" ref="F682" si="687">$R$1</f>
        <v>LEFT:100</v>
      </c>
      <c r="G682" s="2" t="s">
        <v>24</v>
      </c>
      <c r="H682" s="2" t="str">
        <f t="shared" ref="H682" si="688">$R$1</f>
        <v>LEFT:100</v>
      </c>
      <c r="I682" s="2" t="s">
        <v>24</v>
      </c>
      <c r="J682" s="2" t="str">
        <f t="shared" ref="J682" si="689">$R$1</f>
        <v>LEFT:100</v>
      </c>
      <c r="K682" s="2" t="s">
        <v>24</v>
      </c>
      <c r="L682" s="2" t="str">
        <f t="shared" ref="L682" si="690">$R$1</f>
        <v>LEFT:100</v>
      </c>
      <c r="M682" s="2" t="s">
        <v>24</v>
      </c>
      <c r="N682" s="2" t="str">
        <f t="shared" ref="N682" si="691">$R$1</f>
        <v>LEFT:100</v>
      </c>
      <c r="O682" t="s">
        <v>24</v>
      </c>
      <c r="P682" t="s">
        <v>138</v>
      </c>
      <c r="Q682" s="4" t="s">
        <v>44</v>
      </c>
      <c r="R682" s="12">
        <f>INDEX(AF:AF,W680+1)</f>
        <v>0</v>
      </c>
      <c r="S682" s="18" t="s">
        <v>46</v>
      </c>
      <c r="T682" s="12">
        <f>INDEX(AG:AG,W680+1)</f>
        <v>0</v>
      </c>
      <c r="U682" s="18" t="s">
        <v>36</v>
      </c>
      <c r="V682" s="12">
        <f>INDEX(AH:AH,W680+1)</f>
        <v>0</v>
      </c>
      <c r="W682" s="10"/>
      <c r="X682" s="12">
        <f>INDEX(AO:AO,W680+1)</f>
        <v>0</v>
      </c>
      <c r="Y682" s="5"/>
      <c r="Z682" s="5"/>
      <c r="AA682" s="30"/>
    </row>
    <row r="683" spans="1:27" x14ac:dyDescent="0.15">
      <c r="A683" t="str">
        <f>CONCATENATE(C683,D683,E683,F683,G683,H683,I683,J683,K683,L683,M683,N683,O683,P683)</f>
        <v>|色||レアリティ||マナコスト||</v>
      </c>
      <c r="B683" t="s">
        <v>165</v>
      </c>
      <c r="C683" t="s">
        <v>24</v>
      </c>
      <c r="D683" s="1" t="s">
        <v>5</v>
      </c>
      <c r="E683" t="s">
        <v>24</v>
      </c>
      <c r="F683" t="str">
        <f t="shared" ref="F683:F684" si="692">IF(R682=0,"",R682)</f>
        <v/>
      </c>
      <c r="G683" t="s">
        <v>24</v>
      </c>
      <c r="H683" s="1" t="s">
        <v>6</v>
      </c>
      <c r="I683" t="s">
        <v>24</v>
      </c>
      <c r="J683" t="str">
        <f t="shared" ref="J683:J684" si="693">IF(T682=0,"",T682)</f>
        <v/>
      </c>
      <c r="K683" t="s">
        <v>24</v>
      </c>
      <c r="L683" s="1" t="s">
        <v>8</v>
      </c>
      <c r="M683" t="s">
        <v>24</v>
      </c>
      <c r="N683" t="str">
        <f t="shared" ref="N683:N684" si="694">IF(V682=0,"",V682)</f>
        <v/>
      </c>
      <c r="O683" t="s">
        <v>24</v>
      </c>
      <c r="Q683" s="6" t="s">
        <v>37</v>
      </c>
      <c r="R683" s="12">
        <f>INDEX(AK:AK,W680+1)</f>
        <v>0</v>
      </c>
      <c r="S683" s="18" t="s">
        <v>38</v>
      </c>
      <c r="T683" s="12">
        <f>INDEX(AL:AL,W680+1)</f>
        <v>0</v>
      </c>
      <c r="U683" s="12">
        <f>INDEX(AM:AM,W680+1)</f>
        <v>0</v>
      </c>
      <c r="V683" s="12">
        <f>INDEX(AN:AN,W680+1)</f>
        <v>0</v>
      </c>
      <c r="W683" s="10"/>
      <c r="X683" s="12" t="str">
        <f>INDEX(AU:AU,W680+1)</f>
        <v/>
      </c>
      <c r="Y683" s="12" t="str">
        <f>INDEX(AV:AV,W680+1)</f>
        <v/>
      </c>
      <c r="Z683" s="12" t="str">
        <f>INDEX(AW:AW,W680+1)</f>
        <v/>
      </c>
      <c r="AA683" s="12">
        <f>INDEX(AX:AX,W680+1)</f>
        <v>0</v>
      </c>
    </row>
    <row r="684" spans="1:27" x14ac:dyDescent="0.15">
      <c r="A684" t="str">
        <f>CONCATENATE(C684,D684,E684,F684,G684,H684,I684,J684,K684,L684,M684,N684,O684,P684)</f>
        <v>|種別||サブタイプ||||</v>
      </c>
      <c r="B684" t="s">
        <v>165</v>
      </c>
      <c r="C684" t="s">
        <v>24</v>
      </c>
      <c r="D684" s="1" t="s">
        <v>9</v>
      </c>
      <c r="E684" t="s">
        <v>24</v>
      </c>
      <c r="F684" t="str">
        <f t="shared" si="692"/>
        <v/>
      </c>
      <c r="G684" t="s">
        <v>24</v>
      </c>
      <c r="H684" s="1" t="s">
        <v>11</v>
      </c>
      <c r="I684" t="s">
        <v>24</v>
      </c>
      <c r="J684" t="str">
        <f t="shared" si="693"/>
        <v/>
      </c>
      <c r="K684" t="s">
        <v>24</v>
      </c>
      <c r="L684" t="str">
        <f t="shared" ref="L684" si="695">IF(U683=0,"",U683)</f>
        <v/>
      </c>
      <c r="M684" t="s">
        <v>24</v>
      </c>
      <c r="N684" t="str">
        <f t="shared" si="694"/>
        <v/>
      </c>
      <c r="O684" t="s">
        <v>24</v>
      </c>
      <c r="Q684" s="6" t="s">
        <v>39</v>
      </c>
      <c r="R684" s="12" t="str">
        <f>INDEX(AY:AY,W680+1)</f>
        <v/>
      </c>
      <c r="S684" s="16"/>
      <c r="T684" s="16"/>
      <c r="U684" s="16"/>
      <c r="V684" s="17"/>
      <c r="W684" s="10"/>
      <c r="X684" s="36"/>
      <c r="Y684" s="36"/>
      <c r="Z684" s="36"/>
      <c r="AA684" s="25"/>
    </row>
    <row r="685" spans="1:27" x14ac:dyDescent="0.15">
      <c r="A685" t="str">
        <f>CONCATENATE(C685,D685,E685,F685,G685,H685,I685,J685,K685,L685,M685,N685,O685,P685)</f>
        <v>|テキスト|&gt;|&gt;|&gt;|&gt;||</v>
      </c>
      <c r="B685" t="s">
        <v>165</v>
      </c>
      <c r="C685" t="s">
        <v>24</v>
      </c>
      <c r="D685" s="1" t="s">
        <v>12</v>
      </c>
      <c r="E685" t="s">
        <v>24</v>
      </c>
      <c r="F685" s="1" t="s">
        <v>4</v>
      </c>
      <c r="G685" t="s">
        <v>24</v>
      </c>
      <c r="H685" s="1" t="s">
        <v>4</v>
      </c>
      <c r="I685" t="s">
        <v>24</v>
      </c>
      <c r="J685" s="1" t="s">
        <v>4</v>
      </c>
      <c r="K685" t="s">
        <v>24</v>
      </c>
      <c r="L685" s="1" t="s">
        <v>4</v>
      </c>
      <c r="M685" t="s">
        <v>24</v>
      </c>
      <c r="N685" t="str">
        <f t="shared" ref="N685" si="696">IF(R684=0,"",R684)</f>
        <v/>
      </c>
      <c r="O685" t="s">
        <v>24</v>
      </c>
      <c r="Q685" s="4" t="s">
        <v>40</v>
      </c>
      <c r="R685" s="12" t="str">
        <f>INDEX(AZ:AZ,W680+1)</f>
        <v/>
      </c>
      <c r="S685" s="16" t="s">
        <v>51</v>
      </c>
      <c r="T685" s="12" t="str">
        <f>IF(X685="","",X685&amp;IF(Y685="",""," "&amp;Y685)&amp;IF(Z685="",""," "&amp;Z685)&amp;IF(AA685="",""," "&amp;AA685))</f>
        <v/>
      </c>
      <c r="U685" s="16"/>
      <c r="V685" s="17"/>
      <c r="W685" s="10" t="s">
        <v>342</v>
      </c>
      <c r="X685" s="6" t="str">
        <f>IF(ISERROR(IF(LEN(X684)&gt;1,X684,VLOOKUP(X683,$AC:$AD,2,FALSE))),"",IF(LEN(X684)&gt;1,X684,VLOOKUP(X683,$AC:$AD,2,FALSE)))</f>
        <v/>
      </c>
      <c r="Y685" s="6" t="str">
        <f>IF(ISERROR(IF(LEN(Y684)&gt;1,Y684,VLOOKUP(Y683,$AC:$AD,2,FALSE))),"",IF(LEN(Y684)&gt;1,Y684,VLOOKUP(Y683,$AC:$AD,2,FALSE)))</f>
        <v/>
      </c>
      <c r="Z685" s="6" t="str">
        <f>IF(ISERROR(IF(LEN(Z684)&gt;1,Z684,VLOOKUP(Z683,$AC:$AD,2,FALSE))),"",IF(LEN(Z684)&gt;1,Z684,VLOOKUP(Z683,$AC:$AD,2,FALSE)))</f>
        <v/>
      </c>
      <c r="AA685" s="6" t="str">
        <f>IF(ISERROR(IF(LEN(AA684)&gt;1,AA684,VLOOKUP(AA683,$AC:$AD,2,FALSE))),"",IF(LEN(AA684)&gt;1,AA684,VLOOKUP(AA683,$AC:$AD,2,FALSE)))</f>
        <v xml:space="preserve"> </v>
      </c>
    </row>
    <row r="686" spans="1:27" x14ac:dyDescent="0.15">
      <c r="A686" t="str">
        <f>CONCATENATE(C686,D686,E686,F686,G686,H686,I686,J686,K686,L686,M686,N686,O686,P686)</f>
        <v>|英テキスト|&gt;|&gt;|&gt;|&gt;||</v>
      </c>
      <c r="B686" t="s">
        <v>165</v>
      </c>
      <c r="C686" t="s">
        <v>24</v>
      </c>
      <c r="D686" s="1" t="s">
        <v>26</v>
      </c>
      <c r="E686" t="s">
        <v>24</v>
      </c>
      <c r="F686" s="1" t="s">
        <v>4</v>
      </c>
      <c r="G686" t="s">
        <v>24</v>
      </c>
      <c r="H686" s="1" t="s">
        <v>4</v>
      </c>
      <c r="I686" t="s">
        <v>24</v>
      </c>
      <c r="J686" s="1" t="s">
        <v>4</v>
      </c>
      <c r="K686" t="s">
        <v>24</v>
      </c>
      <c r="L686" s="1" t="s">
        <v>4</v>
      </c>
      <c r="M686" t="s">
        <v>24</v>
      </c>
      <c r="N686" t="str">
        <f t="shared" ref="N686" si="697">IF(T685="","",T685&amp;"&amp;br;")&amp;IF(R685=0,"",R685)</f>
        <v/>
      </c>
      <c r="O686" t="s">
        <v>24</v>
      </c>
      <c r="Q686" s="6" t="s">
        <v>41</v>
      </c>
      <c r="R686" s="12">
        <f>IF(INDEX(AS:AS,W680+1)="",0,INDEX(AS:AS,W680+1)&amp;"/"&amp;INDEX(AT:AT,W680+1))</f>
        <v>0</v>
      </c>
      <c r="S686" s="16"/>
      <c r="T686" s="16"/>
      <c r="U686" s="16"/>
      <c r="V686" s="17"/>
      <c r="W686" s="10"/>
      <c r="X686" s="6"/>
      <c r="Y686" s="5"/>
      <c r="Z686" s="5"/>
      <c r="AA686" s="30"/>
    </row>
    <row r="687" spans="1:27" x14ac:dyDescent="0.15">
      <c r="A687" t="str">
        <f>CONCATENATE(C687,D687,E687,F687,G687,H687,I687,J687,K687,L687,M687,N687,O687,P687)</f>
        <v>|PT|&gt;||シールド数|&gt;||</v>
      </c>
      <c r="B687" t="s">
        <v>165</v>
      </c>
      <c r="C687" t="s">
        <v>24</v>
      </c>
      <c r="D687" t="s">
        <v>13</v>
      </c>
      <c r="E687" t="s">
        <v>24</v>
      </c>
      <c r="F687" t="s">
        <v>4</v>
      </c>
      <c r="G687" t="s">
        <v>24</v>
      </c>
      <c r="H687" t="str">
        <f t="shared" ref="H687" si="698">IF(R686=0,"",R686)</f>
        <v/>
      </c>
      <c r="I687" t="s">
        <v>24</v>
      </c>
      <c r="J687" t="s">
        <v>14</v>
      </c>
      <c r="K687" t="s">
        <v>24</v>
      </c>
      <c r="L687" t="s">
        <v>4</v>
      </c>
      <c r="M687" t="s">
        <v>24</v>
      </c>
      <c r="N687" t="str">
        <f t="shared" ref="N687" si="699">IF(R687=0,"",R687)</f>
        <v/>
      </c>
      <c r="O687" t="s">
        <v>24</v>
      </c>
      <c r="Q687" s="7" t="s">
        <v>43</v>
      </c>
      <c r="R687" s="12">
        <f>INDEX(AR:AR,W680+1)</f>
        <v>0</v>
      </c>
      <c r="S687" s="19"/>
      <c r="T687" s="19"/>
      <c r="U687" s="19"/>
      <c r="V687" s="20"/>
      <c r="W687" s="11"/>
      <c r="X687" s="37"/>
      <c r="Y687" s="35"/>
      <c r="Z687" s="35"/>
      <c r="AA687" s="42"/>
    </row>
    <row r="688" spans="1:27" x14ac:dyDescent="0.15">
      <c r="A688" t="str">
        <f>CONCATENATE(C688,D688,E688,F688,G688,H688,I688,J688,K688,L688,M688,N688,O688,P688)</f>
        <v>&amp;br;&amp;br;</v>
      </c>
      <c r="B688" t="s">
        <v>165</v>
      </c>
      <c r="C688" t="s">
        <v>158</v>
      </c>
      <c r="R688"/>
      <c r="S688"/>
      <c r="T688"/>
      <c r="U688"/>
      <c r="V688"/>
    </row>
    <row r="689" spans="1:27" x14ac:dyDescent="0.15">
      <c r="A689" t="str">
        <f t="shared" ref="A689:A690" si="700">CONCATENATE(C689,D689,E689,F689,G689,H689,I689,J689,K689,L689,M689,N689,O689,P689)</f>
        <v>*情報</v>
      </c>
      <c r="B689" t="s">
        <v>165</v>
      </c>
      <c r="C689" t="s">
        <v>865</v>
      </c>
      <c r="R689"/>
      <c r="S689"/>
      <c r="T689"/>
      <c r="U689"/>
      <c r="V689"/>
    </row>
    <row r="690" spans="1:27" x14ac:dyDescent="0.15">
      <c r="A690" t="str">
        <f t="shared" si="700"/>
        <v>&amp;br;&amp;br;</v>
      </c>
      <c r="B690" t="s">
        <v>165</v>
      </c>
      <c r="C690" t="s">
        <v>158</v>
      </c>
      <c r="R690"/>
      <c r="S690"/>
      <c r="T690"/>
      <c r="U690"/>
      <c r="V690"/>
    </row>
    <row r="691" spans="1:27" x14ac:dyDescent="0.15">
      <c r="A691" t="str">
        <f>CONCATENATE(C691,D691,E691,F691,G691,H691,I691,J691,K691,L691,M691,N691,O691,P691)</f>
        <v>#back(text=戻る,left)</v>
      </c>
      <c r="B691" t="s">
        <v>165</v>
      </c>
      <c r="C691" t="s">
        <v>159</v>
      </c>
      <c r="R691"/>
      <c r="S691"/>
      <c r="T691"/>
      <c r="U691"/>
      <c r="V691"/>
    </row>
    <row r="692" spans="1:27" x14ac:dyDescent="0.15">
      <c r="A692" t="str">
        <f>CONCATENATE(C692,D692,E692,F692,G692,H692,I692,J692,K692,L692,M692,N692,O692,P692)</f>
        <v>&amp;br;</v>
      </c>
      <c r="B692" t="s">
        <v>165</v>
      </c>
      <c r="C692" t="s">
        <v>1</v>
      </c>
      <c r="R692"/>
      <c r="S692"/>
      <c r="T692"/>
      <c r="U692"/>
      <c r="V692"/>
    </row>
    <row r="693" spans="1:27" x14ac:dyDescent="0.15">
      <c r="A693" t="str">
        <f>CONCATENATE(C693,D693,E693,F693,G693,H693,I693,J693,K693,L693,M693,N693,O693,P693)</f>
        <v>#comment(above,nsize=[15],size=[30],num=[10])</v>
      </c>
      <c r="B693" t="s">
        <v>165</v>
      </c>
      <c r="C693" t="s">
        <v>160</v>
      </c>
      <c r="R693"/>
      <c r="S693"/>
      <c r="T693"/>
      <c r="U693"/>
      <c r="V693"/>
    </row>
    <row r="694" spans="1:27" x14ac:dyDescent="0.15">
      <c r="A694" t="str">
        <f>CONCATENATE(C694,D694,E694,F694,G694,H694,I694,J694,K694,L694,M694,N694,O694,P694)</f>
        <v>&amp;br;&amp;br;</v>
      </c>
      <c r="B694" t="s">
        <v>165</v>
      </c>
      <c r="C694" t="s">
        <v>158</v>
      </c>
      <c r="R694"/>
      <c r="S694"/>
      <c r="T694"/>
      <c r="U694"/>
      <c r="V694"/>
    </row>
    <row r="695" spans="1:27" x14ac:dyDescent="0.15">
      <c r="A695" t="str">
        <f>CONCATENATE(C695,D695,E695,F695,G695,H695,I695,J695,K695,L695,M695,N695,O695,P695)</f>
        <v/>
      </c>
      <c r="B695" t="s">
        <v>165</v>
      </c>
      <c r="Q695" s="3"/>
      <c r="R695" s="14"/>
      <c r="S695" s="14"/>
      <c r="T695" s="14"/>
      <c r="U695" s="14"/>
      <c r="V695" s="15"/>
      <c r="W695" s="36">
        <v>47</v>
      </c>
      <c r="X695" s="3"/>
      <c r="Y695" s="34"/>
      <c r="Z695" s="34"/>
      <c r="AA695" s="41"/>
    </row>
    <row r="696" spans="1:27" x14ac:dyDescent="0.15">
      <c r="A696" t="str">
        <f>CONCATENATE(C696,D696,E696,F696,G696,H696,I696,J696,K696,L696,M696,N696,O696,P696)</f>
        <v>*0/0</v>
      </c>
      <c r="B696" t="s">
        <v>165</v>
      </c>
      <c r="C696" t="str">
        <f t="shared" si="610"/>
        <v>*0/0</v>
      </c>
      <c r="Q696" s="6" t="s">
        <v>34</v>
      </c>
      <c r="R696" s="12">
        <f>INDEX(AI:AI,W695+1)</f>
        <v>0</v>
      </c>
      <c r="S696" s="16" t="s">
        <v>35</v>
      </c>
      <c r="T696" s="12">
        <f>INDEX(AJ:AJ,W695+1)</f>
        <v>0</v>
      </c>
      <c r="U696" s="16"/>
      <c r="V696" s="17"/>
      <c r="W696" s="9"/>
      <c r="X696" s="6"/>
      <c r="Y696" s="5"/>
      <c r="Z696" s="5"/>
      <c r="AA696" s="30"/>
    </row>
    <row r="697" spans="1:27" x14ac:dyDescent="0.15">
      <c r="A697" t="str">
        <f>CONCATENATE(C697,D697,E697,F697,G697,H697,I697,J697,K697,L697,M697,N697,O697,P697)</f>
        <v>|LEFT:80|LEFT:100|LEFT:100|LEFT:100|LEFT:100|LEFT:100|c</v>
      </c>
      <c r="B697" t="s">
        <v>165</v>
      </c>
      <c r="C697" t="s">
        <v>24</v>
      </c>
      <c r="D697" s="2" t="str">
        <f t="shared" ref="D697" si="701">$Q$1</f>
        <v>LEFT:80</v>
      </c>
      <c r="E697" s="2" t="s">
        <v>24</v>
      </c>
      <c r="F697" s="2" t="str">
        <f t="shared" ref="F697" si="702">$R$1</f>
        <v>LEFT:100</v>
      </c>
      <c r="G697" s="2" t="s">
        <v>24</v>
      </c>
      <c r="H697" s="2" t="str">
        <f t="shared" ref="H697" si="703">$R$1</f>
        <v>LEFT:100</v>
      </c>
      <c r="I697" s="2" t="s">
        <v>24</v>
      </c>
      <c r="J697" s="2" t="str">
        <f t="shared" ref="J697" si="704">$R$1</f>
        <v>LEFT:100</v>
      </c>
      <c r="K697" s="2" t="s">
        <v>24</v>
      </c>
      <c r="L697" s="2" t="str">
        <f t="shared" ref="L697" si="705">$R$1</f>
        <v>LEFT:100</v>
      </c>
      <c r="M697" s="2" t="s">
        <v>24</v>
      </c>
      <c r="N697" s="2" t="str">
        <f t="shared" ref="N697" si="706">$R$1</f>
        <v>LEFT:100</v>
      </c>
      <c r="O697" t="s">
        <v>24</v>
      </c>
      <c r="P697" t="s">
        <v>138</v>
      </c>
      <c r="Q697" s="4" t="s">
        <v>44</v>
      </c>
      <c r="R697" s="12">
        <f>INDEX(AF:AF,W695+1)</f>
        <v>0</v>
      </c>
      <c r="S697" s="18" t="s">
        <v>46</v>
      </c>
      <c r="T697" s="12">
        <f>INDEX(AG:AG,W695+1)</f>
        <v>0</v>
      </c>
      <c r="U697" s="18" t="s">
        <v>36</v>
      </c>
      <c r="V697" s="12">
        <f>INDEX(AH:AH,W695+1)</f>
        <v>0</v>
      </c>
      <c r="W697" s="10"/>
      <c r="X697" s="12">
        <f>INDEX(AO:AO,W695+1)</f>
        <v>0</v>
      </c>
      <c r="Y697" s="5"/>
      <c r="Z697" s="5"/>
      <c r="AA697" s="30"/>
    </row>
    <row r="698" spans="1:27" x14ac:dyDescent="0.15">
      <c r="A698" t="str">
        <f>CONCATENATE(C698,D698,E698,F698,G698,H698,I698,J698,K698,L698,M698,N698,O698,P698)</f>
        <v>|色||レアリティ||マナコスト||</v>
      </c>
      <c r="B698" t="s">
        <v>165</v>
      </c>
      <c r="C698" t="s">
        <v>24</v>
      </c>
      <c r="D698" s="1" t="s">
        <v>5</v>
      </c>
      <c r="E698" t="s">
        <v>24</v>
      </c>
      <c r="F698" t="str">
        <f t="shared" ref="F698:F699" si="707">IF(R697=0,"",R697)</f>
        <v/>
      </c>
      <c r="G698" t="s">
        <v>24</v>
      </c>
      <c r="H698" s="1" t="s">
        <v>6</v>
      </c>
      <c r="I698" t="s">
        <v>24</v>
      </c>
      <c r="J698" t="str">
        <f t="shared" ref="J698:J699" si="708">IF(T697=0,"",T697)</f>
        <v/>
      </c>
      <c r="K698" t="s">
        <v>24</v>
      </c>
      <c r="L698" s="1" t="s">
        <v>8</v>
      </c>
      <c r="M698" t="s">
        <v>24</v>
      </c>
      <c r="N698" t="str">
        <f t="shared" ref="N698:N699" si="709">IF(V697=0,"",V697)</f>
        <v/>
      </c>
      <c r="O698" t="s">
        <v>24</v>
      </c>
      <c r="Q698" s="6" t="s">
        <v>37</v>
      </c>
      <c r="R698" s="12">
        <f>INDEX(AK:AK,W695+1)</f>
        <v>0</v>
      </c>
      <c r="S698" s="18" t="s">
        <v>38</v>
      </c>
      <c r="T698" s="12">
        <f>INDEX(AL:AL,W695+1)</f>
        <v>0</v>
      </c>
      <c r="U698" s="12">
        <f>INDEX(AM:AM,W695+1)</f>
        <v>0</v>
      </c>
      <c r="V698" s="12">
        <f>INDEX(AN:AN,W695+1)</f>
        <v>0</v>
      </c>
      <c r="W698" s="10"/>
      <c r="X698" s="12" t="str">
        <f>INDEX(AU:AU,W695+1)</f>
        <v/>
      </c>
      <c r="Y698" s="12" t="str">
        <f>INDEX(AV:AV,W695+1)</f>
        <v/>
      </c>
      <c r="Z698" s="12" t="str">
        <f>INDEX(AW:AW,W695+1)</f>
        <v/>
      </c>
      <c r="AA698" s="12">
        <f>INDEX(AX:AX,W695+1)</f>
        <v>0</v>
      </c>
    </row>
    <row r="699" spans="1:27" x14ac:dyDescent="0.15">
      <c r="A699" t="str">
        <f>CONCATENATE(C699,D699,E699,F699,G699,H699,I699,J699,K699,L699,M699,N699,O699,P699)</f>
        <v>|種別||サブタイプ||||</v>
      </c>
      <c r="B699" t="s">
        <v>165</v>
      </c>
      <c r="C699" t="s">
        <v>24</v>
      </c>
      <c r="D699" s="1" t="s">
        <v>9</v>
      </c>
      <c r="E699" t="s">
        <v>24</v>
      </c>
      <c r="F699" t="str">
        <f t="shared" si="707"/>
        <v/>
      </c>
      <c r="G699" t="s">
        <v>24</v>
      </c>
      <c r="H699" s="1" t="s">
        <v>11</v>
      </c>
      <c r="I699" t="s">
        <v>24</v>
      </c>
      <c r="J699" t="str">
        <f t="shared" si="708"/>
        <v/>
      </c>
      <c r="K699" t="s">
        <v>24</v>
      </c>
      <c r="L699" t="str">
        <f t="shared" ref="L699" si="710">IF(U698=0,"",U698)</f>
        <v/>
      </c>
      <c r="M699" t="s">
        <v>24</v>
      </c>
      <c r="N699" t="str">
        <f t="shared" si="709"/>
        <v/>
      </c>
      <c r="O699" t="s">
        <v>24</v>
      </c>
      <c r="Q699" s="6" t="s">
        <v>39</v>
      </c>
      <c r="R699" s="12" t="str">
        <f>INDEX(AY:AY,W695+1)</f>
        <v/>
      </c>
      <c r="S699" s="16"/>
      <c r="T699" s="16"/>
      <c r="U699" s="16"/>
      <c r="V699" s="17"/>
      <c r="W699" s="10"/>
      <c r="X699" s="36"/>
      <c r="Y699" s="36"/>
      <c r="Z699" s="36"/>
      <c r="AA699" s="25"/>
    </row>
    <row r="700" spans="1:27" x14ac:dyDescent="0.15">
      <c r="A700" t="str">
        <f>CONCATENATE(C700,D700,E700,F700,G700,H700,I700,J700,K700,L700,M700,N700,O700,P700)</f>
        <v>|テキスト|&gt;|&gt;|&gt;|&gt;||</v>
      </c>
      <c r="B700" t="s">
        <v>165</v>
      </c>
      <c r="C700" t="s">
        <v>24</v>
      </c>
      <c r="D700" s="1" t="s">
        <v>12</v>
      </c>
      <c r="E700" t="s">
        <v>24</v>
      </c>
      <c r="F700" s="1" t="s">
        <v>4</v>
      </c>
      <c r="G700" t="s">
        <v>24</v>
      </c>
      <c r="H700" s="1" t="s">
        <v>4</v>
      </c>
      <c r="I700" t="s">
        <v>24</v>
      </c>
      <c r="J700" s="1" t="s">
        <v>4</v>
      </c>
      <c r="K700" t="s">
        <v>24</v>
      </c>
      <c r="L700" s="1" t="s">
        <v>4</v>
      </c>
      <c r="M700" t="s">
        <v>24</v>
      </c>
      <c r="N700" t="str">
        <f t="shared" ref="N700" si="711">IF(R699=0,"",R699)</f>
        <v/>
      </c>
      <c r="O700" t="s">
        <v>24</v>
      </c>
      <c r="Q700" s="4" t="s">
        <v>40</v>
      </c>
      <c r="R700" s="12" t="str">
        <f>INDEX(AZ:AZ,W695+1)</f>
        <v/>
      </c>
      <c r="S700" s="16" t="s">
        <v>51</v>
      </c>
      <c r="T700" s="12" t="str">
        <f>IF(X700="","",X700&amp;IF(Y700="",""," "&amp;Y700)&amp;IF(Z700="",""," "&amp;Z700)&amp;IF(AA700="",""," "&amp;AA700))</f>
        <v/>
      </c>
      <c r="U700" s="16"/>
      <c r="V700" s="17"/>
      <c r="W700" s="10" t="s">
        <v>342</v>
      </c>
      <c r="X700" s="6" t="str">
        <f>IF(ISERROR(IF(LEN(X699)&gt;1,X699,VLOOKUP(X698,$AC:$AD,2,FALSE))),"",IF(LEN(X699)&gt;1,X699,VLOOKUP(X698,$AC:$AD,2,FALSE)))</f>
        <v/>
      </c>
      <c r="Y700" s="6" t="str">
        <f>IF(ISERROR(IF(LEN(Y699)&gt;1,Y699,VLOOKUP(Y698,$AC:$AD,2,FALSE))),"",IF(LEN(Y699)&gt;1,Y699,VLOOKUP(Y698,$AC:$AD,2,FALSE)))</f>
        <v/>
      </c>
      <c r="Z700" s="6" t="str">
        <f>IF(ISERROR(IF(LEN(Z699)&gt;1,Z699,VLOOKUP(Z698,$AC:$AD,2,FALSE))),"",IF(LEN(Z699)&gt;1,Z699,VLOOKUP(Z698,$AC:$AD,2,FALSE)))</f>
        <v/>
      </c>
      <c r="AA700" s="6" t="str">
        <f>IF(ISERROR(IF(LEN(AA699)&gt;1,AA699,VLOOKUP(AA698,$AC:$AD,2,FALSE))),"",IF(LEN(AA699)&gt;1,AA699,VLOOKUP(AA698,$AC:$AD,2,FALSE)))</f>
        <v xml:space="preserve"> </v>
      </c>
    </row>
    <row r="701" spans="1:27" x14ac:dyDescent="0.15">
      <c r="A701" t="str">
        <f>CONCATENATE(C701,D701,E701,F701,G701,H701,I701,J701,K701,L701,M701,N701,O701,P701)</f>
        <v>|英テキスト|&gt;|&gt;|&gt;|&gt;||</v>
      </c>
      <c r="B701" t="s">
        <v>165</v>
      </c>
      <c r="C701" t="s">
        <v>24</v>
      </c>
      <c r="D701" s="1" t="s">
        <v>26</v>
      </c>
      <c r="E701" t="s">
        <v>24</v>
      </c>
      <c r="F701" s="1" t="s">
        <v>4</v>
      </c>
      <c r="G701" t="s">
        <v>24</v>
      </c>
      <c r="H701" s="1" t="s">
        <v>4</v>
      </c>
      <c r="I701" t="s">
        <v>24</v>
      </c>
      <c r="J701" s="1" t="s">
        <v>4</v>
      </c>
      <c r="K701" t="s">
        <v>24</v>
      </c>
      <c r="L701" s="1" t="s">
        <v>4</v>
      </c>
      <c r="M701" t="s">
        <v>24</v>
      </c>
      <c r="N701" t="str">
        <f t="shared" ref="N701" si="712">IF(T700="","",T700&amp;"&amp;br;")&amp;IF(R700=0,"",R700)</f>
        <v/>
      </c>
      <c r="O701" t="s">
        <v>24</v>
      </c>
      <c r="Q701" s="6" t="s">
        <v>41</v>
      </c>
      <c r="R701" s="12">
        <f>IF(INDEX(AS:AS,W695+1)="",0,INDEX(AS:AS,W695+1)&amp;"/"&amp;INDEX(AT:AT,W695+1))</f>
        <v>0</v>
      </c>
      <c r="S701" s="16"/>
      <c r="T701" s="16"/>
      <c r="U701" s="16"/>
      <c r="V701" s="17"/>
      <c r="W701" s="10"/>
      <c r="X701" s="6"/>
      <c r="Y701" s="5"/>
      <c r="Z701" s="5"/>
      <c r="AA701" s="30"/>
    </row>
    <row r="702" spans="1:27" x14ac:dyDescent="0.15">
      <c r="A702" t="str">
        <f>CONCATENATE(C702,D702,E702,F702,G702,H702,I702,J702,K702,L702,M702,N702,O702,P702)</f>
        <v>|PT|&gt;||シールド数|&gt;||</v>
      </c>
      <c r="B702" t="s">
        <v>165</v>
      </c>
      <c r="C702" t="s">
        <v>24</v>
      </c>
      <c r="D702" t="s">
        <v>13</v>
      </c>
      <c r="E702" t="s">
        <v>24</v>
      </c>
      <c r="F702" t="s">
        <v>4</v>
      </c>
      <c r="G702" t="s">
        <v>24</v>
      </c>
      <c r="H702" t="str">
        <f t="shared" ref="H702" si="713">IF(R701=0,"",R701)</f>
        <v/>
      </c>
      <c r="I702" t="s">
        <v>24</v>
      </c>
      <c r="J702" t="s">
        <v>14</v>
      </c>
      <c r="K702" t="s">
        <v>24</v>
      </c>
      <c r="L702" t="s">
        <v>4</v>
      </c>
      <c r="M702" t="s">
        <v>24</v>
      </c>
      <c r="N702" t="str">
        <f t="shared" ref="N702" si="714">IF(R702=0,"",R702)</f>
        <v/>
      </c>
      <c r="O702" t="s">
        <v>24</v>
      </c>
      <c r="Q702" s="7" t="s">
        <v>43</v>
      </c>
      <c r="R702" s="12">
        <f>INDEX(AR:AR,W695+1)</f>
        <v>0</v>
      </c>
      <c r="S702" s="19"/>
      <c r="T702" s="19"/>
      <c r="U702" s="19"/>
      <c r="V702" s="20"/>
      <c r="W702" s="11"/>
      <c r="X702" s="37"/>
      <c r="Y702" s="35"/>
      <c r="Z702" s="35"/>
      <c r="AA702" s="42"/>
    </row>
    <row r="703" spans="1:27" x14ac:dyDescent="0.15">
      <c r="A703" t="str">
        <f>CONCATENATE(C703,D703,E703,F703,G703,H703,I703,J703,K703,L703,M703,N703,O703,P703)</f>
        <v>&amp;br;&amp;br;</v>
      </c>
      <c r="B703" t="s">
        <v>165</v>
      </c>
      <c r="C703" t="s">
        <v>158</v>
      </c>
      <c r="R703"/>
      <c r="S703"/>
      <c r="T703"/>
      <c r="U703"/>
      <c r="V703"/>
    </row>
    <row r="704" spans="1:27" x14ac:dyDescent="0.15">
      <c r="A704" t="str">
        <f t="shared" ref="A704:A705" si="715">CONCATENATE(C704,D704,E704,F704,G704,H704,I704,J704,K704,L704,M704,N704,O704,P704)</f>
        <v>*情報</v>
      </c>
      <c r="B704" t="s">
        <v>165</v>
      </c>
      <c r="C704" t="s">
        <v>865</v>
      </c>
      <c r="R704"/>
      <c r="S704"/>
      <c r="T704"/>
      <c r="U704"/>
      <c r="V704"/>
    </row>
    <row r="705" spans="1:27" x14ac:dyDescent="0.15">
      <c r="A705" t="str">
        <f t="shared" si="715"/>
        <v>&amp;br;&amp;br;</v>
      </c>
      <c r="B705" t="s">
        <v>165</v>
      </c>
      <c r="C705" t="s">
        <v>158</v>
      </c>
      <c r="R705"/>
      <c r="S705"/>
      <c r="T705"/>
      <c r="U705"/>
      <c r="V705"/>
    </row>
    <row r="706" spans="1:27" x14ac:dyDescent="0.15">
      <c r="A706" t="str">
        <f>CONCATENATE(C706,D706,E706,F706,G706,H706,I706,J706,K706,L706,M706,N706,O706,P706)</f>
        <v>#back(text=戻る,left)</v>
      </c>
      <c r="B706" t="s">
        <v>165</v>
      </c>
      <c r="C706" t="s">
        <v>159</v>
      </c>
      <c r="R706"/>
      <c r="S706"/>
      <c r="T706"/>
      <c r="U706"/>
      <c r="V706"/>
    </row>
    <row r="707" spans="1:27" x14ac:dyDescent="0.15">
      <c r="A707" t="str">
        <f>CONCATENATE(C707,D707,E707,F707,G707,H707,I707,J707,K707,L707,M707,N707,O707,P707)</f>
        <v>&amp;br;</v>
      </c>
      <c r="B707" t="s">
        <v>165</v>
      </c>
      <c r="C707" t="s">
        <v>1</v>
      </c>
      <c r="R707"/>
      <c r="S707"/>
      <c r="T707"/>
      <c r="U707"/>
      <c r="V707"/>
    </row>
    <row r="708" spans="1:27" x14ac:dyDescent="0.15">
      <c r="A708" t="str">
        <f>CONCATENATE(C708,D708,E708,F708,G708,H708,I708,J708,K708,L708,M708,N708,O708,P708)</f>
        <v>#comment(above,nsize=[15],size=[30],num=[10])</v>
      </c>
      <c r="B708" t="s">
        <v>165</v>
      </c>
      <c r="C708" t="s">
        <v>160</v>
      </c>
      <c r="R708"/>
      <c r="S708"/>
      <c r="T708"/>
      <c r="U708"/>
      <c r="V708"/>
    </row>
    <row r="709" spans="1:27" x14ac:dyDescent="0.15">
      <c r="A709" t="str">
        <f>CONCATENATE(C709,D709,E709,F709,G709,H709,I709,J709,K709,L709,M709,N709,O709,P709)</f>
        <v>&amp;br;&amp;br;</v>
      </c>
      <c r="B709" t="s">
        <v>165</v>
      </c>
      <c r="C709" t="s">
        <v>158</v>
      </c>
      <c r="R709"/>
      <c r="S709"/>
      <c r="T709"/>
      <c r="U709"/>
      <c r="V709"/>
    </row>
    <row r="710" spans="1:27" x14ac:dyDescent="0.15">
      <c r="A710" t="str">
        <f>CONCATENATE(C710,D710,E710,F710,G710,H710,I710,J710,K710,L710,M710,N710,O710,P710)</f>
        <v/>
      </c>
      <c r="B710" t="s">
        <v>165</v>
      </c>
      <c r="Q710" s="3"/>
      <c r="R710" s="14"/>
      <c r="S710" s="14"/>
      <c r="T710" s="14"/>
      <c r="U710" s="14"/>
      <c r="V710" s="15"/>
      <c r="W710" s="36">
        <v>48</v>
      </c>
      <c r="X710" s="3"/>
      <c r="Y710" s="34"/>
      <c r="Z710" s="34"/>
      <c r="AA710" s="41"/>
    </row>
    <row r="711" spans="1:27" x14ac:dyDescent="0.15">
      <c r="A711" t="str">
        <f>CONCATENATE(C711,D711,E711,F711,G711,H711,I711,J711,K711,L711,M711,N711,O711,P711)</f>
        <v>*0/0</v>
      </c>
      <c r="B711" t="s">
        <v>165</v>
      </c>
      <c r="C711" t="str">
        <f t="shared" si="610"/>
        <v>*0/0</v>
      </c>
      <c r="Q711" s="6" t="s">
        <v>34</v>
      </c>
      <c r="R711" s="12">
        <f>INDEX(AI:AI,W710+1)</f>
        <v>0</v>
      </c>
      <c r="S711" s="16" t="s">
        <v>35</v>
      </c>
      <c r="T711" s="12">
        <f>INDEX(AJ:AJ,W710+1)</f>
        <v>0</v>
      </c>
      <c r="U711" s="16"/>
      <c r="V711" s="17"/>
      <c r="W711" s="9"/>
      <c r="X711" s="6"/>
      <c r="Y711" s="5"/>
      <c r="Z711" s="5"/>
      <c r="AA711" s="30"/>
    </row>
    <row r="712" spans="1:27" x14ac:dyDescent="0.15">
      <c r="A712" t="str">
        <f>CONCATENATE(C712,D712,E712,F712,G712,H712,I712,J712,K712,L712,M712,N712,O712,P712)</f>
        <v>|LEFT:80|LEFT:100|LEFT:100|LEFT:100|LEFT:100|LEFT:100|c</v>
      </c>
      <c r="B712" t="s">
        <v>165</v>
      </c>
      <c r="C712" t="s">
        <v>24</v>
      </c>
      <c r="D712" s="2" t="str">
        <f t="shared" ref="D712" si="716">$Q$1</f>
        <v>LEFT:80</v>
      </c>
      <c r="E712" s="2" t="s">
        <v>24</v>
      </c>
      <c r="F712" s="2" t="str">
        <f t="shared" ref="F712" si="717">$R$1</f>
        <v>LEFT:100</v>
      </c>
      <c r="G712" s="2" t="s">
        <v>24</v>
      </c>
      <c r="H712" s="2" t="str">
        <f t="shared" ref="H712" si="718">$R$1</f>
        <v>LEFT:100</v>
      </c>
      <c r="I712" s="2" t="s">
        <v>24</v>
      </c>
      <c r="J712" s="2" t="str">
        <f t="shared" ref="J712" si="719">$R$1</f>
        <v>LEFT:100</v>
      </c>
      <c r="K712" s="2" t="s">
        <v>24</v>
      </c>
      <c r="L712" s="2" t="str">
        <f t="shared" ref="L712" si="720">$R$1</f>
        <v>LEFT:100</v>
      </c>
      <c r="M712" s="2" t="s">
        <v>24</v>
      </c>
      <c r="N712" s="2" t="str">
        <f t="shared" ref="N712" si="721">$R$1</f>
        <v>LEFT:100</v>
      </c>
      <c r="O712" t="s">
        <v>24</v>
      </c>
      <c r="P712" t="s">
        <v>138</v>
      </c>
      <c r="Q712" s="4" t="s">
        <v>44</v>
      </c>
      <c r="R712" s="12">
        <f>INDEX(AF:AF,W710+1)</f>
        <v>0</v>
      </c>
      <c r="S712" s="18" t="s">
        <v>46</v>
      </c>
      <c r="T712" s="12">
        <f>INDEX(AG:AG,W710+1)</f>
        <v>0</v>
      </c>
      <c r="U712" s="18" t="s">
        <v>36</v>
      </c>
      <c r="V712" s="12">
        <f>INDEX(AH:AH,W710+1)</f>
        <v>0</v>
      </c>
      <c r="W712" s="10"/>
      <c r="X712" s="12">
        <f>INDEX(AO:AO,W710+1)</f>
        <v>0</v>
      </c>
      <c r="Y712" s="5"/>
      <c r="Z712" s="5"/>
      <c r="AA712" s="30"/>
    </row>
    <row r="713" spans="1:27" x14ac:dyDescent="0.15">
      <c r="A713" t="str">
        <f>CONCATENATE(C713,D713,E713,F713,G713,H713,I713,J713,K713,L713,M713,N713,O713,P713)</f>
        <v>|色||レアリティ||マナコスト||</v>
      </c>
      <c r="B713" t="s">
        <v>165</v>
      </c>
      <c r="C713" t="s">
        <v>24</v>
      </c>
      <c r="D713" s="1" t="s">
        <v>5</v>
      </c>
      <c r="E713" t="s">
        <v>24</v>
      </c>
      <c r="F713" t="str">
        <f t="shared" ref="F713:F714" si="722">IF(R712=0,"",R712)</f>
        <v/>
      </c>
      <c r="G713" t="s">
        <v>24</v>
      </c>
      <c r="H713" s="1" t="s">
        <v>6</v>
      </c>
      <c r="I713" t="s">
        <v>24</v>
      </c>
      <c r="J713" t="str">
        <f t="shared" ref="J713:J714" si="723">IF(T712=0,"",T712)</f>
        <v/>
      </c>
      <c r="K713" t="s">
        <v>24</v>
      </c>
      <c r="L713" s="1" t="s">
        <v>8</v>
      </c>
      <c r="M713" t="s">
        <v>24</v>
      </c>
      <c r="N713" t="str">
        <f t="shared" ref="N713:N714" si="724">IF(V712=0,"",V712)</f>
        <v/>
      </c>
      <c r="O713" t="s">
        <v>24</v>
      </c>
      <c r="Q713" s="6" t="s">
        <v>37</v>
      </c>
      <c r="R713" s="12">
        <f>INDEX(AK:AK,W710+1)</f>
        <v>0</v>
      </c>
      <c r="S713" s="18" t="s">
        <v>38</v>
      </c>
      <c r="T713" s="12">
        <f>INDEX(AL:AL,W710+1)</f>
        <v>0</v>
      </c>
      <c r="U713" s="12">
        <f>INDEX(AM:AM,W710+1)</f>
        <v>0</v>
      </c>
      <c r="V713" s="12">
        <f>INDEX(AN:AN,W710+1)</f>
        <v>0</v>
      </c>
      <c r="W713" s="10"/>
      <c r="X713" s="12" t="str">
        <f>INDEX(AU:AU,W710+1)</f>
        <v/>
      </c>
      <c r="Y713" s="12" t="str">
        <f>INDEX(AV:AV,W710+1)</f>
        <v/>
      </c>
      <c r="Z713" s="12" t="str">
        <f>INDEX(AW:AW,W710+1)</f>
        <v/>
      </c>
      <c r="AA713" s="12">
        <f>INDEX(AX:AX,W710+1)</f>
        <v>0</v>
      </c>
    </row>
    <row r="714" spans="1:27" x14ac:dyDescent="0.15">
      <c r="A714" t="str">
        <f>CONCATENATE(C714,D714,E714,F714,G714,H714,I714,J714,K714,L714,M714,N714,O714,P714)</f>
        <v>|種別||サブタイプ||||</v>
      </c>
      <c r="B714" t="s">
        <v>165</v>
      </c>
      <c r="C714" t="s">
        <v>24</v>
      </c>
      <c r="D714" s="1" t="s">
        <v>9</v>
      </c>
      <c r="E714" t="s">
        <v>24</v>
      </c>
      <c r="F714" t="str">
        <f t="shared" si="722"/>
        <v/>
      </c>
      <c r="G714" t="s">
        <v>24</v>
      </c>
      <c r="H714" s="1" t="s">
        <v>11</v>
      </c>
      <c r="I714" t="s">
        <v>24</v>
      </c>
      <c r="J714" t="str">
        <f t="shared" si="723"/>
        <v/>
      </c>
      <c r="K714" t="s">
        <v>24</v>
      </c>
      <c r="L714" t="str">
        <f t="shared" ref="L714" si="725">IF(U713=0,"",U713)</f>
        <v/>
      </c>
      <c r="M714" t="s">
        <v>24</v>
      </c>
      <c r="N714" t="str">
        <f t="shared" si="724"/>
        <v/>
      </c>
      <c r="O714" t="s">
        <v>24</v>
      </c>
      <c r="Q714" s="6" t="s">
        <v>39</v>
      </c>
      <c r="R714" s="12" t="str">
        <f>INDEX(AY:AY,W710+1)</f>
        <v/>
      </c>
      <c r="S714" s="16"/>
      <c r="T714" s="16"/>
      <c r="U714" s="16"/>
      <c r="V714" s="17"/>
      <c r="W714" s="10"/>
      <c r="X714" s="36"/>
      <c r="Y714" s="36"/>
      <c r="Z714" s="36"/>
      <c r="AA714" s="25"/>
    </row>
    <row r="715" spans="1:27" x14ac:dyDescent="0.15">
      <c r="A715" t="str">
        <f>CONCATENATE(C715,D715,E715,F715,G715,H715,I715,J715,K715,L715,M715,N715,O715,P715)</f>
        <v>|テキスト|&gt;|&gt;|&gt;|&gt;||</v>
      </c>
      <c r="B715" t="s">
        <v>165</v>
      </c>
      <c r="C715" t="s">
        <v>24</v>
      </c>
      <c r="D715" s="1" t="s">
        <v>12</v>
      </c>
      <c r="E715" t="s">
        <v>24</v>
      </c>
      <c r="F715" s="1" t="s">
        <v>4</v>
      </c>
      <c r="G715" t="s">
        <v>24</v>
      </c>
      <c r="H715" s="1" t="s">
        <v>4</v>
      </c>
      <c r="I715" t="s">
        <v>24</v>
      </c>
      <c r="J715" s="1" t="s">
        <v>4</v>
      </c>
      <c r="K715" t="s">
        <v>24</v>
      </c>
      <c r="L715" s="1" t="s">
        <v>4</v>
      </c>
      <c r="M715" t="s">
        <v>24</v>
      </c>
      <c r="N715" t="str">
        <f t="shared" ref="N715" si="726">IF(R714=0,"",R714)</f>
        <v/>
      </c>
      <c r="O715" t="s">
        <v>24</v>
      </c>
      <c r="Q715" s="4" t="s">
        <v>40</v>
      </c>
      <c r="R715" s="12" t="str">
        <f>INDEX(AZ:AZ,W710+1)</f>
        <v/>
      </c>
      <c r="S715" s="16" t="s">
        <v>51</v>
      </c>
      <c r="T715" s="12" t="str">
        <f>IF(X715="","",X715&amp;IF(Y715="",""," "&amp;Y715)&amp;IF(Z715="",""," "&amp;Z715)&amp;IF(AA715="",""," "&amp;AA715))</f>
        <v/>
      </c>
      <c r="U715" s="16"/>
      <c r="V715" s="17"/>
      <c r="W715" s="10" t="s">
        <v>342</v>
      </c>
      <c r="X715" s="6" t="str">
        <f>IF(ISERROR(IF(LEN(X714)&gt;1,X714,VLOOKUP(X713,$AC:$AD,2,FALSE))),"",IF(LEN(X714)&gt;1,X714,VLOOKUP(X713,$AC:$AD,2,FALSE)))</f>
        <v/>
      </c>
      <c r="Y715" s="6" t="str">
        <f>IF(ISERROR(IF(LEN(Y714)&gt;1,Y714,VLOOKUP(Y713,$AC:$AD,2,FALSE))),"",IF(LEN(Y714)&gt;1,Y714,VLOOKUP(Y713,$AC:$AD,2,FALSE)))</f>
        <v/>
      </c>
      <c r="Z715" s="6" t="str">
        <f>IF(ISERROR(IF(LEN(Z714)&gt;1,Z714,VLOOKUP(Z713,$AC:$AD,2,FALSE))),"",IF(LEN(Z714)&gt;1,Z714,VLOOKUP(Z713,$AC:$AD,2,FALSE)))</f>
        <v/>
      </c>
      <c r="AA715" s="6" t="str">
        <f>IF(ISERROR(IF(LEN(AA714)&gt;1,AA714,VLOOKUP(AA713,$AC:$AD,2,FALSE))),"",IF(LEN(AA714)&gt;1,AA714,VLOOKUP(AA713,$AC:$AD,2,FALSE)))</f>
        <v xml:space="preserve"> </v>
      </c>
    </row>
    <row r="716" spans="1:27" x14ac:dyDescent="0.15">
      <c r="A716" t="str">
        <f>CONCATENATE(C716,D716,E716,F716,G716,H716,I716,J716,K716,L716,M716,N716,O716,P716)</f>
        <v>|英テキスト|&gt;|&gt;|&gt;|&gt;||</v>
      </c>
      <c r="B716" t="s">
        <v>165</v>
      </c>
      <c r="C716" t="s">
        <v>24</v>
      </c>
      <c r="D716" s="1" t="s">
        <v>26</v>
      </c>
      <c r="E716" t="s">
        <v>24</v>
      </c>
      <c r="F716" s="1" t="s">
        <v>4</v>
      </c>
      <c r="G716" t="s">
        <v>24</v>
      </c>
      <c r="H716" s="1" t="s">
        <v>4</v>
      </c>
      <c r="I716" t="s">
        <v>24</v>
      </c>
      <c r="J716" s="1" t="s">
        <v>4</v>
      </c>
      <c r="K716" t="s">
        <v>24</v>
      </c>
      <c r="L716" s="1" t="s">
        <v>4</v>
      </c>
      <c r="M716" t="s">
        <v>24</v>
      </c>
      <c r="N716" t="str">
        <f t="shared" ref="N716" si="727">IF(T715="","",T715&amp;"&amp;br;")&amp;IF(R715=0,"",R715)</f>
        <v/>
      </c>
      <c r="O716" t="s">
        <v>24</v>
      </c>
      <c r="Q716" s="6" t="s">
        <v>41</v>
      </c>
      <c r="R716" s="12">
        <f>IF(INDEX(AS:AS,W710+1)="",0,INDEX(AS:AS,W710+1)&amp;"/"&amp;INDEX(AT:AT,W710+1))</f>
        <v>0</v>
      </c>
      <c r="S716" s="16"/>
      <c r="T716" s="16"/>
      <c r="U716" s="16"/>
      <c r="V716" s="17"/>
      <c r="W716" s="10"/>
      <c r="X716" s="6"/>
      <c r="Y716" s="5"/>
      <c r="Z716" s="5"/>
      <c r="AA716" s="30"/>
    </row>
    <row r="717" spans="1:27" x14ac:dyDescent="0.15">
      <c r="A717" t="str">
        <f>CONCATENATE(C717,D717,E717,F717,G717,H717,I717,J717,K717,L717,M717,N717,O717,P717)</f>
        <v>|PT|&gt;||シールド数|&gt;||</v>
      </c>
      <c r="B717" t="s">
        <v>165</v>
      </c>
      <c r="C717" t="s">
        <v>24</v>
      </c>
      <c r="D717" t="s">
        <v>13</v>
      </c>
      <c r="E717" t="s">
        <v>24</v>
      </c>
      <c r="F717" t="s">
        <v>4</v>
      </c>
      <c r="G717" t="s">
        <v>24</v>
      </c>
      <c r="H717" t="str">
        <f t="shared" ref="H717" si="728">IF(R716=0,"",R716)</f>
        <v/>
      </c>
      <c r="I717" t="s">
        <v>24</v>
      </c>
      <c r="J717" t="s">
        <v>14</v>
      </c>
      <c r="K717" t="s">
        <v>24</v>
      </c>
      <c r="L717" t="s">
        <v>4</v>
      </c>
      <c r="M717" t="s">
        <v>24</v>
      </c>
      <c r="N717" t="str">
        <f t="shared" ref="N717" si="729">IF(R717=0,"",R717)</f>
        <v/>
      </c>
      <c r="O717" t="s">
        <v>24</v>
      </c>
      <c r="Q717" s="7" t="s">
        <v>43</v>
      </c>
      <c r="R717" s="12">
        <f>INDEX(AR:AR,W710+1)</f>
        <v>0</v>
      </c>
      <c r="S717" s="19"/>
      <c r="T717" s="19"/>
      <c r="U717" s="19"/>
      <c r="V717" s="20"/>
      <c r="W717" s="11"/>
      <c r="X717" s="37"/>
      <c r="Y717" s="35"/>
      <c r="Z717" s="35"/>
      <c r="AA717" s="42"/>
    </row>
    <row r="718" spans="1:27" x14ac:dyDescent="0.15">
      <c r="A718" t="str">
        <f>CONCATENATE(C718,D718,E718,F718,G718,H718,I718,J718,K718,L718,M718,N718,O718,P718)</f>
        <v>&amp;br;&amp;br;</v>
      </c>
      <c r="B718" t="s">
        <v>165</v>
      </c>
      <c r="C718" t="s">
        <v>158</v>
      </c>
      <c r="R718"/>
      <c r="S718"/>
      <c r="T718"/>
      <c r="U718"/>
      <c r="V718"/>
    </row>
    <row r="719" spans="1:27" x14ac:dyDescent="0.15">
      <c r="A719" t="str">
        <f t="shared" ref="A719:A720" si="730">CONCATENATE(C719,D719,E719,F719,G719,H719,I719,J719,K719,L719,M719,N719,O719,P719)</f>
        <v>*情報</v>
      </c>
      <c r="B719" t="s">
        <v>165</v>
      </c>
      <c r="C719" t="s">
        <v>865</v>
      </c>
      <c r="R719"/>
      <c r="S719"/>
      <c r="T719"/>
      <c r="U719"/>
      <c r="V719"/>
    </row>
    <row r="720" spans="1:27" x14ac:dyDescent="0.15">
      <c r="A720" t="str">
        <f t="shared" si="730"/>
        <v>&amp;br;&amp;br;</v>
      </c>
      <c r="B720" t="s">
        <v>165</v>
      </c>
      <c r="C720" t="s">
        <v>158</v>
      </c>
      <c r="R720"/>
      <c r="S720"/>
      <c r="T720"/>
      <c r="U720"/>
      <c r="V720"/>
    </row>
    <row r="721" spans="1:27" x14ac:dyDescent="0.15">
      <c r="A721" t="str">
        <f>CONCATENATE(C721,D721,E721,F721,G721,H721,I721,J721,K721,L721,M721,N721,O721,P721)</f>
        <v>#back(text=戻る,left)</v>
      </c>
      <c r="B721" t="s">
        <v>165</v>
      </c>
      <c r="C721" t="s">
        <v>159</v>
      </c>
      <c r="R721"/>
      <c r="S721"/>
      <c r="T721"/>
      <c r="U721"/>
      <c r="V721"/>
    </row>
    <row r="722" spans="1:27" x14ac:dyDescent="0.15">
      <c r="A722" t="str">
        <f>CONCATENATE(C722,D722,E722,F722,G722,H722,I722,J722,K722,L722,M722,N722,O722,P722)</f>
        <v>&amp;br;</v>
      </c>
      <c r="B722" t="s">
        <v>165</v>
      </c>
      <c r="C722" t="s">
        <v>1</v>
      </c>
      <c r="R722"/>
      <c r="S722"/>
      <c r="T722"/>
      <c r="U722"/>
      <c r="V722"/>
    </row>
    <row r="723" spans="1:27" x14ac:dyDescent="0.15">
      <c r="A723" t="str">
        <f>CONCATENATE(C723,D723,E723,F723,G723,H723,I723,J723,K723,L723,M723,N723,O723,P723)</f>
        <v>#comment(above,nsize=[15],size=[30],num=[10])</v>
      </c>
      <c r="B723" t="s">
        <v>165</v>
      </c>
      <c r="C723" t="s">
        <v>160</v>
      </c>
      <c r="R723"/>
      <c r="S723"/>
      <c r="T723"/>
      <c r="U723"/>
      <c r="V723"/>
    </row>
    <row r="724" spans="1:27" x14ac:dyDescent="0.15">
      <c r="A724" t="str">
        <f>CONCATENATE(C724,D724,E724,F724,G724,H724,I724,J724,K724,L724,M724,N724,O724,P724)</f>
        <v>&amp;br;&amp;br;</v>
      </c>
      <c r="B724" t="s">
        <v>165</v>
      </c>
      <c r="C724" t="s">
        <v>158</v>
      </c>
      <c r="R724"/>
      <c r="S724"/>
      <c r="T724"/>
      <c r="U724"/>
      <c r="V724"/>
    </row>
    <row r="725" spans="1:27" x14ac:dyDescent="0.15">
      <c r="A725" t="str">
        <f>CONCATENATE(C725,D725,E725,F725,G725,H725,I725,J725,K725,L725,M725,N725,O725,P725)</f>
        <v/>
      </c>
      <c r="B725" t="s">
        <v>165</v>
      </c>
      <c r="Q725" s="3"/>
      <c r="R725" s="14"/>
      <c r="S725" s="14"/>
      <c r="T725" s="14"/>
      <c r="U725" s="14"/>
      <c r="V725" s="15"/>
      <c r="W725" s="36">
        <v>49</v>
      </c>
      <c r="X725" s="3"/>
      <c r="Y725" s="34"/>
      <c r="Z725" s="34"/>
      <c r="AA725" s="41"/>
    </row>
    <row r="726" spans="1:27" x14ac:dyDescent="0.15">
      <c r="A726" t="str">
        <f>CONCATENATE(C726,D726,E726,F726,G726,H726,I726,J726,K726,L726,M726,N726,O726,P726)</f>
        <v>*0/0</v>
      </c>
      <c r="B726" t="s">
        <v>165</v>
      </c>
      <c r="C726" t="str">
        <f t="shared" ref="C726:C741" si="731">"*"&amp;R726&amp;"/"&amp;T726</f>
        <v>*0/0</v>
      </c>
      <c r="Q726" s="6" t="s">
        <v>34</v>
      </c>
      <c r="R726" s="12">
        <f>INDEX(AI:AI,W725+1)</f>
        <v>0</v>
      </c>
      <c r="S726" s="16" t="s">
        <v>35</v>
      </c>
      <c r="T726" s="12">
        <f>INDEX(AJ:AJ,W725+1)</f>
        <v>0</v>
      </c>
      <c r="U726" s="16"/>
      <c r="V726" s="17"/>
      <c r="W726" s="9"/>
      <c r="X726" s="6"/>
      <c r="Y726" s="5"/>
      <c r="Z726" s="5"/>
      <c r="AA726" s="30"/>
    </row>
    <row r="727" spans="1:27" x14ac:dyDescent="0.15">
      <c r="A727" t="str">
        <f>CONCATENATE(C727,D727,E727,F727,G727,H727,I727,J727,K727,L727,M727,N727,O727,P727)</f>
        <v>|LEFT:80|LEFT:100|LEFT:100|LEFT:100|LEFT:100|LEFT:100|c</v>
      </c>
      <c r="B727" t="s">
        <v>165</v>
      </c>
      <c r="C727" t="s">
        <v>24</v>
      </c>
      <c r="D727" s="2" t="str">
        <f t="shared" ref="D727" si="732">$Q$1</f>
        <v>LEFT:80</v>
      </c>
      <c r="E727" s="2" t="s">
        <v>24</v>
      </c>
      <c r="F727" s="2" t="str">
        <f t="shared" ref="F727" si="733">$R$1</f>
        <v>LEFT:100</v>
      </c>
      <c r="G727" s="2" t="s">
        <v>24</v>
      </c>
      <c r="H727" s="2" t="str">
        <f t="shared" ref="H727" si="734">$R$1</f>
        <v>LEFT:100</v>
      </c>
      <c r="I727" s="2" t="s">
        <v>24</v>
      </c>
      <c r="J727" s="2" t="str">
        <f t="shared" ref="J727" si="735">$R$1</f>
        <v>LEFT:100</v>
      </c>
      <c r="K727" s="2" t="s">
        <v>24</v>
      </c>
      <c r="L727" s="2" t="str">
        <f t="shared" ref="L727" si="736">$R$1</f>
        <v>LEFT:100</v>
      </c>
      <c r="M727" s="2" t="s">
        <v>24</v>
      </c>
      <c r="N727" s="2" t="str">
        <f t="shared" ref="N727" si="737">$R$1</f>
        <v>LEFT:100</v>
      </c>
      <c r="O727" t="s">
        <v>24</v>
      </c>
      <c r="P727" t="s">
        <v>138</v>
      </c>
      <c r="Q727" s="4" t="s">
        <v>44</v>
      </c>
      <c r="R727" s="12">
        <f>INDEX(AF:AF,W725+1)</f>
        <v>0</v>
      </c>
      <c r="S727" s="18" t="s">
        <v>46</v>
      </c>
      <c r="T727" s="12">
        <f>INDEX(AG:AG,W725+1)</f>
        <v>0</v>
      </c>
      <c r="U727" s="18" t="s">
        <v>36</v>
      </c>
      <c r="V727" s="12">
        <f>INDEX(AH:AH,W725+1)</f>
        <v>0</v>
      </c>
      <c r="W727" s="10"/>
      <c r="X727" s="12">
        <f>INDEX(AO:AO,W725+1)</f>
        <v>0</v>
      </c>
      <c r="Y727" s="5"/>
      <c r="Z727" s="5"/>
      <c r="AA727" s="30"/>
    </row>
    <row r="728" spans="1:27" x14ac:dyDescent="0.15">
      <c r="A728" t="str">
        <f>CONCATENATE(C728,D728,E728,F728,G728,H728,I728,J728,K728,L728,M728,N728,O728,P728)</f>
        <v>|色||レアリティ||マナコスト||</v>
      </c>
      <c r="B728" t="s">
        <v>165</v>
      </c>
      <c r="C728" t="s">
        <v>24</v>
      </c>
      <c r="D728" s="1" t="s">
        <v>5</v>
      </c>
      <c r="E728" t="s">
        <v>24</v>
      </c>
      <c r="F728" t="str">
        <f t="shared" ref="F728:F729" si="738">IF(R727=0,"",R727)</f>
        <v/>
      </c>
      <c r="G728" t="s">
        <v>24</v>
      </c>
      <c r="H728" s="1" t="s">
        <v>6</v>
      </c>
      <c r="I728" t="s">
        <v>24</v>
      </c>
      <c r="J728" t="str">
        <f t="shared" ref="J728:J729" si="739">IF(T727=0,"",T727)</f>
        <v/>
      </c>
      <c r="K728" t="s">
        <v>24</v>
      </c>
      <c r="L728" s="1" t="s">
        <v>8</v>
      </c>
      <c r="M728" t="s">
        <v>24</v>
      </c>
      <c r="N728" t="str">
        <f t="shared" ref="N728:N729" si="740">IF(V727=0,"",V727)</f>
        <v/>
      </c>
      <c r="O728" t="s">
        <v>24</v>
      </c>
      <c r="Q728" s="6" t="s">
        <v>37</v>
      </c>
      <c r="R728" s="12">
        <f>INDEX(AK:AK,W725+1)</f>
        <v>0</v>
      </c>
      <c r="S728" s="18" t="s">
        <v>38</v>
      </c>
      <c r="T728" s="12">
        <f>INDEX(AL:AL,W725+1)</f>
        <v>0</v>
      </c>
      <c r="U728" s="12">
        <f>INDEX(AM:AM,W725+1)</f>
        <v>0</v>
      </c>
      <c r="V728" s="12">
        <f>INDEX(AN:AN,W725+1)</f>
        <v>0</v>
      </c>
      <c r="W728" s="10"/>
      <c r="X728" s="12" t="str">
        <f>INDEX(AU:AU,W725+1)</f>
        <v/>
      </c>
      <c r="Y728" s="12" t="str">
        <f>INDEX(AV:AV,W725+1)</f>
        <v/>
      </c>
      <c r="Z728" s="12" t="str">
        <f>INDEX(AW:AW,W725+1)</f>
        <v/>
      </c>
      <c r="AA728" s="12">
        <f>INDEX(AX:AX,W725+1)</f>
        <v>0</v>
      </c>
    </row>
    <row r="729" spans="1:27" x14ac:dyDescent="0.15">
      <c r="A729" t="str">
        <f>CONCATENATE(C729,D729,E729,F729,G729,H729,I729,J729,K729,L729,M729,N729,O729,P729)</f>
        <v>|種別||サブタイプ||||</v>
      </c>
      <c r="B729" t="s">
        <v>165</v>
      </c>
      <c r="C729" t="s">
        <v>24</v>
      </c>
      <c r="D729" s="1" t="s">
        <v>9</v>
      </c>
      <c r="E729" t="s">
        <v>24</v>
      </c>
      <c r="F729" t="str">
        <f t="shared" si="738"/>
        <v/>
      </c>
      <c r="G729" t="s">
        <v>24</v>
      </c>
      <c r="H729" s="1" t="s">
        <v>11</v>
      </c>
      <c r="I729" t="s">
        <v>24</v>
      </c>
      <c r="J729" t="str">
        <f t="shared" si="739"/>
        <v/>
      </c>
      <c r="K729" t="s">
        <v>24</v>
      </c>
      <c r="L729" t="str">
        <f t="shared" ref="L729" si="741">IF(U728=0,"",U728)</f>
        <v/>
      </c>
      <c r="M729" t="s">
        <v>24</v>
      </c>
      <c r="N729" t="str">
        <f t="shared" si="740"/>
        <v/>
      </c>
      <c r="O729" t="s">
        <v>24</v>
      </c>
      <c r="Q729" s="6" t="s">
        <v>39</v>
      </c>
      <c r="R729" s="12" t="str">
        <f>INDEX(AY:AY,W725+1)</f>
        <v/>
      </c>
      <c r="S729" s="16"/>
      <c r="T729" s="16"/>
      <c r="U729" s="16"/>
      <c r="V729" s="17"/>
      <c r="W729" s="10"/>
      <c r="X729" s="36"/>
      <c r="Y729" s="36"/>
      <c r="Z729" s="36"/>
      <c r="AA729" s="25"/>
    </row>
    <row r="730" spans="1:27" x14ac:dyDescent="0.15">
      <c r="A730" t="str">
        <f>CONCATENATE(C730,D730,E730,F730,G730,H730,I730,J730,K730,L730,M730,N730,O730,P730)</f>
        <v>|テキスト|&gt;|&gt;|&gt;|&gt;||</v>
      </c>
      <c r="B730" t="s">
        <v>165</v>
      </c>
      <c r="C730" t="s">
        <v>24</v>
      </c>
      <c r="D730" s="1" t="s">
        <v>12</v>
      </c>
      <c r="E730" t="s">
        <v>24</v>
      </c>
      <c r="F730" s="1" t="s">
        <v>4</v>
      </c>
      <c r="G730" t="s">
        <v>24</v>
      </c>
      <c r="H730" s="1" t="s">
        <v>4</v>
      </c>
      <c r="I730" t="s">
        <v>24</v>
      </c>
      <c r="J730" s="1" t="s">
        <v>4</v>
      </c>
      <c r="K730" t="s">
        <v>24</v>
      </c>
      <c r="L730" s="1" t="s">
        <v>4</v>
      </c>
      <c r="M730" t="s">
        <v>24</v>
      </c>
      <c r="N730" t="str">
        <f t="shared" ref="N730" si="742">IF(R729=0,"",R729)</f>
        <v/>
      </c>
      <c r="O730" t="s">
        <v>24</v>
      </c>
      <c r="Q730" s="4" t="s">
        <v>40</v>
      </c>
      <c r="R730" s="12" t="str">
        <f>INDEX(AZ:AZ,W725+1)</f>
        <v/>
      </c>
      <c r="S730" s="16" t="s">
        <v>51</v>
      </c>
      <c r="T730" s="12" t="str">
        <f>IF(X730="","",X730&amp;IF(Y730="",""," "&amp;Y730)&amp;IF(Z730="",""," "&amp;Z730)&amp;IF(AA730="",""," "&amp;AA730))</f>
        <v/>
      </c>
      <c r="U730" s="16"/>
      <c r="V730" s="17"/>
      <c r="W730" s="10" t="s">
        <v>342</v>
      </c>
      <c r="X730" s="6" t="str">
        <f>IF(ISERROR(IF(LEN(X729)&gt;1,X729,VLOOKUP(X728,$AC:$AD,2,FALSE))),"",IF(LEN(X729)&gt;1,X729,VLOOKUP(X728,$AC:$AD,2,FALSE)))</f>
        <v/>
      </c>
      <c r="Y730" s="6" t="str">
        <f>IF(ISERROR(IF(LEN(Y729)&gt;1,Y729,VLOOKUP(Y728,$AC:$AD,2,FALSE))),"",IF(LEN(Y729)&gt;1,Y729,VLOOKUP(Y728,$AC:$AD,2,FALSE)))</f>
        <v/>
      </c>
      <c r="Z730" s="6" t="str">
        <f>IF(ISERROR(IF(LEN(Z729)&gt;1,Z729,VLOOKUP(Z728,$AC:$AD,2,FALSE))),"",IF(LEN(Z729)&gt;1,Z729,VLOOKUP(Z728,$AC:$AD,2,FALSE)))</f>
        <v/>
      </c>
      <c r="AA730" s="6" t="str">
        <f>IF(ISERROR(IF(LEN(AA729)&gt;1,AA729,VLOOKUP(AA728,$AC:$AD,2,FALSE))),"",IF(LEN(AA729)&gt;1,AA729,VLOOKUP(AA728,$AC:$AD,2,FALSE)))</f>
        <v xml:space="preserve"> </v>
      </c>
    </row>
    <row r="731" spans="1:27" x14ac:dyDescent="0.15">
      <c r="A731" t="str">
        <f>CONCATENATE(C731,D731,E731,F731,G731,H731,I731,J731,K731,L731,M731,N731,O731,P731)</f>
        <v>|英テキスト|&gt;|&gt;|&gt;|&gt;||</v>
      </c>
      <c r="B731" t="s">
        <v>165</v>
      </c>
      <c r="C731" t="s">
        <v>24</v>
      </c>
      <c r="D731" s="1" t="s">
        <v>26</v>
      </c>
      <c r="E731" t="s">
        <v>24</v>
      </c>
      <c r="F731" s="1" t="s">
        <v>4</v>
      </c>
      <c r="G731" t="s">
        <v>24</v>
      </c>
      <c r="H731" s="1" t="s">
        <v>4</v>
      </c>
      <c r="I731" t="s">
        <v>24</v>
      </c>
      <c r="J731" s="1" t="s">
        <v>4</v>
      </c>
      <c r="K731" t="s">
        <v>24</v>
      </c>
      <c r="L731" s="1" t="s">
        <v>4</v>
      </c>
      <c r="M731" t="s">
        <v>24</v>
      </c>
      <c r="N731" t="str">
        <f t="shared" ref="N731" si="743">IF(T730="","",T730&amp;"&amp;br;")&amp;IF(R730=0,"",R730)</f>
        <v/>
      </c>
      <c r="O731" t="s">
        <v>24</v>
      </c>
      <c r="Q731" s="6" t="s">
        <v>41</v>
      </c>
      <c r="R731" s="12">
        <f>IF(INDEX(AS:AS,W725+1)="",0,INDEX(AS:AS,W725+1)&amp;"/"&amp;INDEX(AT:AT,W725+1))</f>
        <v>0</v>
      </c>
      <c r="S731" s="16"/>
      <c r="T731" s="16"/>
      <c r="U731" s="16"/>
      <c r="V731" s="17"/>
      <c r="W731" s="10"/>
      <c r="X731" s="6"/>
      <c r="Y731" s="5"/>
      <c r="Z731" s="5"/>
      <c r="AA731" s="30"/>
    </row>
    <row r="732" spans="1:27" x14ac:dyDescent="0.15">
      <c r="A732" t="str">
        <f>CONCATENATE(C732,D732,E732,F732,G732,H732,I732,J732,K732,L732,M732,N732,O732,P732)</f>
        <v>|PT|&gt;||シールド数|&gt;||</v>
      </c>
      <c r="B732" t="s">
        <v>165</v>
      </c>
      <c r="C732" t="s">
        <v>24</v>
      </c>
      <c r="D732" t="s">
        <v>13</v>
      </c>
      <c r="E732" t="s">
        <v>24</v>
      </c>
      <c r="F732" t="s">
        <v>4</v>
      </c>
      <c r="G732" t="s">
        <v>24</v>
      </c>
      <c r="H732" t="str">
        <f t="shared" ref="H732" si="744">IF(R731=0,"",R731)</f>
        <v/>
      </c>
      <c r="I732" t="s">
        <v>24</v>
      </c>
      <c r="J732" t="s">
        <v>14</v>
      </c>
      <c r="K732" t="s">
        <v>24</v>
      </c>
      <c r="L732" t="s">
        <v>4</v>
      </c>
      <c r="M732" t="s">
        <v>24</v>
      </c>
      <c r="N732" t="str">
        <f t="shared" ref="N732" si="745">IF(R732=0,"",R732)</f>
        <v/>
      </c>
      <c r="O732" t="s">
        <v>24</v>
      </c>
      <c r="Q732" s="7" t="s">
        <v>43</v>
      </c>
      <c r="R732" s="12">
        <f>INDEX(AR:AR,W725+1)</f>
        <v>0</v>
      </c>
      <c r="S732" s="19"/>
      <c r="T732" s="19"/>
      <c r="U732" s="19"/>
      <c r="V732" s="20"/>
      <c r="W732" s="11"/>
      <c r="X732" s="37"/>
      <c r="Y732" s="35"/>
      <c r="Z732" s="35"/>
      <c r="AA732" s="42"/>
    </row>
    <row r="733" spans="1:27" x14ac:dyDescent="0.15">
      <c r="A733" t="str">
        <f>CONCATENATE(C733,D733,E733,F733,G733,H733,I733,J733,K733,L733,M733,N733,O733,P733)</f>
        <v>&amp;br;&amp;br;</v>
      </c>
      <c r="B733" t="s">
        <v>165</v>
      </c>
      <c r="C733" t="s">
        <v>158</v>
      </c>
      <c r="R733"/>
      <c r="S733"/>
      <c r="T733"/>
      <c r="U733"/>
      <c r="V733"/>
    </row>
    <row r="734" spans="1:27" x14ac:dyDescent="0.15">
      <c r="A734" t="str">
        <f t="shared" ref="A734:A735" si="746">CONCATENATE(C734,D734,E734,F734,G734,H734,I734,J734,K734,L734,M734,N734,O734,P734)</f>
        <v>*情報</v>
      </c>
      <c r="B734" t="s">
        <v>165</v>
      </c>
      <c r="C734" t="s">
        <v>865</v>
      </c>
      <c r="R734"/>
      <c r="S734"/>
      <c r="T734"/>
      <c r="U734"/>
      <c r="V734"/>
    </row>
    <row r="735" spans="1:27" x14ac:dyDescent="0.15">
      <c r="A735" t="str">
        <f t="shared" si="746"/>
        <v>&amp;br;&amp;br;</v>
      </c>
      <c r="B735" t="s">
        <v>165</v>
      </c>
      <c r="C735" t="s">
        <v>158</v>
      </c>
      <c r="R735"/>
      <c r="S735"/>
      <c r="T735"/>
      <c r="U735"/>
      <c r="V735"/>
    </row>
    <row r="736" spans="1:27" x14ac:dyDescent="0.15">
      <c r="A736" t="str">
        <f>CONCATENATE(C736,D736,E736,F736,G736,H736,I736,J736,K736,L736,M736,N736,O736,P736)</f>
        <v>#back(text=戻る,left)</v>
      </c>
      <c r="B736" t="s">
        <v>165</v>
      </c>
      <c r="C736" t="s">
        <v>159</v>
      </c>
      <c r="R736"/>
      <c r="S736"/>
      <c r="T736"/>
      <c r="U736"/>
      <c r="V736"/>
    </row>
    <row r="737" spans="1:27" x14ac:dyDescent="0.15">
      <c r="A737" t="str">
        <f>CONCATENATE(C737,D737,E737,F737,G737,H737,I737,J737,K737,L737,M737,N737,O737,P737)</f>
        <v>&amp;br;</v>
      </c>
      <c r="B737" t="s">
        <v>165</v>
      </c>
      <c r="C737" t="s">
        <v>1</v>
      </c>
      <c r="R737"/>
      <c r="S737"/>
      <c r="T737"/>
      <c r="U737"/>
      <c r="V737"/>
    </row>
    <row r="738" spans="1:27" x14ac:dyDescent="0.15">
      <c r="A738" t="str">
        <f>CONCATENATE(C738,D738,E738,F738,G738,H738,I738,J738,K738,L738,M738,N738,O738,P738)</f>
        <v>#comment(above,nsize=[15],size=[30],num=[10])</v>
      </c>
      <c r="B738" t="s">
        <v>165</v>
      </c>
      <c r="C738" t="s">
        <v>160</v>
      </c>
      <c r="R738"/>
      <c r="S738"/>
      <c r="T738"/>
      <c r="U738"/>
      <c r="V738"/>
    </row>
    <row r="739" spans="1:27" x14ac:dyDescent="0.15">
      <c r="A739" t="str">
        <f>CONCATENATE(C739,D739,E739,F739,G739,H739,I739,J739,K739,L739,M739,N739,O739,P739)</f>
        <v>&amp;br;&amp;br;</v>
      </c>
      <c r="B739" t="s">
        <v>165</v>
      </c>
      <c r="C739" t="s">
        <v>158</v>
      </c>
      <c r="R739"/>
      <c r="S739"/>
      <c r="T739"/>
      <c r="U739"/>
      <c r="V739"/>
    </row>
    <row r="740" spans="1:27" x14ac:dyDescent="0.15">
      <c r="A740" t="str">
        <f>CONCATENATE(C740,D740,E740,F740,G740,H740,I740,J740,K740,L740,M740,N740,O740,P740)</f>
        <v/>
      </c>
      <c r="B740" t="s">
        <v>165</v>
      </c>
      <c r="Q740" s="3"/>
      <c r="R740" s="14"/>
      <c r="S740" s="14"/>
      <c r="T740" s="14"/>
      <c r="U740" s="14"/>
      <c r="V740" s="15"/>
      <c r="W740" s="36">
        <v>50</v>
      </c>
      <c r="X740" s="3"/>
      <c r="Y740" s="34"/>
      <c r="Z740" s="34"/>
      <c r="AA740" s="41"/>
    </row>
    <row r="741" spans="1:27" x14ac:dyDescent="0.15">
      <c r="A741" t="str">
        <f>CONCATENATE(C741,D741,E741,F741,G741,H741,I741,J741,K741,L741,M741,N741,O741,P741)</f>
        <v>*0/0</v>
      </c>
      <c r="B741" t="s">
        <v>165</v>
      </c>
      <c r="C741" t="str">
        <f t="shared" si="731"/>
        <v>*0/0</v>
      </c>
      <c r="Q741" s="6" t="s">
        <v>34</v>
      </c>
      <c r="R741" s="12">
        <f>INDEX(AI:AI,W740+1)</f>
        <v>0</v>
      </c>
      <c r="S741" s="16" t="s">
        <v>35</v>
      </c>
      <c r="T741" s="12">
        <f>INDEX(AJ:AJ,W740+1)</f>
        <v>0</v>
      </c>
      <c r="U741" s="16"/>
      <c r="V741" s="17"/>
      <c r="W741" s="9"/>
      <c r="X741" s="6"/>
      <c r="Y741" s="5"/>
      <c r="Z741" s="5"/>
      <c r="AA741" s="30"/>
    </row>
    <row r="742" spans="1:27" x14ac:dyDescent="0.15">
      <c r="A742" t="str">
        <f>CONCATENATE(C742,D742,E742,F742,G742,H742,I742,J742,K742,L742,M742,N742,O742,P742)</f>
        <v>|LEFT:80|LEFT:100|LEFT:100|LEFT:100|LEFT:100|LEFT:100|c</v>
      </c>
      <c r="B742" t="s">
        <v>165</v>
      </c>
      <c r="C742" t="s">
        <v>24</v>
      </c>
      <c r="D742" s="2" t="str">
        <f t="shared" ref="D742" si="747">$Q$1</f>
        <v>LEFT:80</v>
      </c>
      <c r="E742" s="2" t="s">
        <v>24</v>
      </c>
      <c r="F742" s="2" t="str">
        <f t="shared" ref="F742" si="748">$R$1</f>
        <v>LEFT:100</v>
      </c>
      <c r="G742" s="2" t="s">
        <v>24</v>
      </c>
      <c r="H742" s="2" t="str">
        <f t="shared" ref="H742" si="749">$R$1</f>
        <v>LEFT:100</v>
      </c>
      <c r="I742" s="2" t="s">
        <v>24</v>
      </c>
      <c r="J742" s="2" t="str">
        <f t="shared" ref="J742" si="750">$R$1</f>
        <v>LEFT:100</v>
      </c>
      <c r="K742" s="2" t="s">
        <v>24</v>
      </c>
      <c r="L742" s="2" t="str">
        <f t="shared" ref="L742" si="751">$R$1</f>
        <v>LEFT:100</v>
      </c>
      <c r="M742" s="2" t="s">
        <v>24</v>
      </c>
      <c r="N742" s="2" t="str">
        <f t="shared" ref="N742" si="752">$R$1</f>
        <v>LEFT:100</v>
      </c>
      <c r="O742" t="s">
        <v>24</v>
      </c>
      <c r="P742" t="s">
        <v>138</v>
      </c>
      <c r="Q742" s="4" t="s">
        <v>44</v>
      </c>
      <c r="R742" s="12">
        <f>INDEX(AF:AF,W740+1)</f>
        <v>0</v>
      </c>
      <c r="S742" s="18" t="s">
        <v>46</v>
      </c>
      <c r="T742" s="12">
        <f>INDEX(AG:AG,W740+1)</f>
        <v>0</v>
      </c>
      <c r="U742" s="18" t="s">
        <v>36</v>
      </c>
      <c r="V742" s="12">
        <f>INDEX(AH:AH,W740+1)</f>
        <v>0</v>
      </c>
      <c r="W742" s="10"/>
      <c r="X742" s="12">
        <f>INDEX(AO:AO,W740+1)</f>
        <v>0</v>
      </c>
      <c r="Y742" s="5"/>
      <c r="Z742" s="5"/>
      <c r="AA742" s="30"/>
    </row>
    <row r="743" spans="1:27" x14ac:dyDescent="0.15">
      <c r="A743" t="str">
        <f>CONCATENATE(C743,D743,E743,F743,G743,H743,I743,J743,K743,L743,M743,N743,O743,P743)</f>
        <v>|色||レアリティ||マナコスト||</v>
      </c>
      <c r="B743" t="s">
        <v>165</v>
      </c>
      <c r="C743" t="s">
        <v>24</v>
      </c>
      <c r="D743" s="1" t="s">
        <v>5</v>
      </c>
      <c r="E743" t="s">
        <v>24</v>
      </c>
      <c r="F743" t="str">
        <f t="shared" ref="F743:F744" si="753">IF(R742=0,"",R742)</f>
        <v/>
      </c>
      <c r="G743" t="s">
        <v>24</v>
      </c>
      <c r="H743" s="1" t="s">
        <v>6</v>
      </c>
      <c r="I743" t="s">
        <v>24</v>
      </c>
      <c r="J743" t="str">
        <f t="shared" ref="J743:J744" si="754">IF(T742=0,"",T742)</f>
        <v/>
      </c>
      <c r="K743" t="s">
        <v>24</v>
      </c>
      <c r="L743" s="1" t="s">
        <v>8</v>
      </c>
      <c r="M743" t="s">
        <v>24</v>
      </c>
      <c r="N743" t="str">
        <f t="shared" ref="N743:N744" si="755">IF(V742=0,"",V742)</f>
        <v/>
      </c>
      <c r="O743" t="s">
        <v>24</v>
      </c>
      <c r="Q743" s="6" t="s">
        <v>37</v>
      </c>
      <c r="R743" s="12">
        <f>INDEX(AK:AK,W740+1)</f>
        <v>0</v>
      </c>
      <c r="S743" s="18" t="s">
        <v>38</v>
      </c>
      <c r="T743" s="12">
        <f>INDEX(AL:AL,W740+1)</f>
        <v>0</v>
      </c>
      <c r="U743" s="12">
        <f>INDEX(AM:AM,W740+1)</f>
        <v>0</v>
      </c>
      <c r="V743" s="12">
        <f>INDEX(AN:AN,W740+1)</f>
        <v>0</v>
      </c>
      <c r="W743" s="10"/>
      <c r="X743" s="12" t="str">
        <f>INDEX(AU:AU,W740+1)</f>
        <v/>
      </c>
      <c r="Y743" s="12" t="str">
        <f>INDEX(AV:AV,W740+1)</f>
        <v/>
      </c>
      <c r="Z743" s="12" t="str">
        <f>INDEX(AW:AW,W740+1)</f>
        <v/>
      </c>
      <c r="AA743" s="12">
        <f>INDEX(AX:AX,W740+1)</f>
        <v>0</v>
      </c>
    </row>
    <row r="744" spans="1:27" x14ac:dyDescent="0.15">
      <c r="A744" t="str">
        <f>CONCATENATE(C744,D744,E744,F744,G744,H744,I744,J744,K744,L744,M744,N744,O744,P744)</f>
        <v>|種別||サブタイプ||||</v>
      </c>
      <c r="B744" t="s">
        <v>165</v>
      </c>
      <c r="C744" t="s">
        <v>24</v>
      </c>
      <c r="D744" s="1" t="s">
        <v>9</v>
      </c>
      <c r="E744" t="s">
        <v>24</v>
      </c>
      <c r="F744" t="str">
        <f t="shared" si="753"/>
        <v/>
      </c>
      <c r="G744" t="s">
        <v>24</v>
      </c>
      <c r="H744" s="1" t="s">
        <v>11</v>
      </c>
      <c r="I744" t="s">
        <v>24</v>
      </c>
      <c r="J744" t="str">
        <f t="shared" si="754"/>
        <v/>
      </c>
      <c r="K744" t="s">
        <v>24</v>
      </c>
      <c r="L744" t="str">
        <f t="shared" ref="L744" si="756">IF(U743=0,"",U743)</f>
        <v/>
      </c>
      <c r="M744" t="s">
        <v>24</v>
      </c>
      <c r="N744" t="str">
        <f t="shared" si="755"/>
        <v/>
      </c>
      <c r="O744" t="s">
        <v>24</v>
      </c>
      <c r="Q744" s="6" t="s">
        <v>39</v>
      </c>
      <c r="R744" s="12" t="str">
        <f>INDEX(AY:AY,W740+1)</f>
        <v/>
      </c>
      <c r="S744" s="16"/>
      <c r="T744" s="16"/>
      <c r="U744" s="16"/>
      <c r="V744" s="17"/>
      <c r="W744" s="10"/>
      <c r="X744" s="36"/>
      <c r="Y744" s="36"/>
      <c r="Z744" s="36"/>
      <c r="AA744" s="25"/>
    </row>
    <row r="745" spans="1:27" x14ac:dyDescent="0.15">
      <c r="A745" t="str">
        <f>CONCATENATE(C745,D745,E745,F745,G745,H745,I745,J745,K745,L745,M745,N745,O745,P745)</f>
        <v>|テキスト|&gt;|&gt;|&gt;|&gt;||</v>
      </c>
      <c r="B745" t="s">
        <v>165</v>
      </c>
      <c r="C745" t="s">
        <v>24</v>
      </c>
      <c r="D745" s="1" t="s">
        <v>12</v>
      </c>
      <c r="E745" t="s">
        <v>24</v>
      </c>
      <c r="F745" s="1" t="s">
        <v>4</v>
      </c>
      <c r="G745" t="s">
        <v>24</v>
      </c>
      <c r="H745" s="1" t="s">
        <v>4</v>
      </c>
      <c r="I745" t="s">
        <v>24</v>
      </c>
      <c r="J745" s="1" t="s">
        <v>4</v>
      </c>
      <c r="K745" t="s">
        <v>24</v>
      </c>
      <c r="L745" s="1" t="s">
        <v>4</v>
      </c>
      <c r="M745" t="s">
        <v>24</v>
      </c>
      <c r="N745" t="str">
        <f t="shared" ref="N745" si="757">IF(R744=0,"",R744)</f>
        <v/>
      </c>
      <c r="O745" t="s">
        <v>24</v>
      </c>
      <c r="Q745" s="4" t="s">
        <v>40</v>
      </c>
      <c r="R745" s="12" t="str">
        <f>INDEX(AZ:AZ,W740+1)</f>
        <v/>
      </c>
      <c r="S745" s="16" t="s">
        <v>51</v>
      </c>
      <c r="T745" s="12" t="str">
        <f>IF(X745="","",X745&amp;IF(Y745="",""," "&amp;Y745)&amp;IF(Z745="",""," "&amp;Z745)&amp;IF(AA745="",""," "&amp;AA745))</f>
        <v/>
      </c>
      <c r="U745" s="16"/>
      <c r="V745" s="17"/>
      <c r="W745" s="10" t="s">
        <v>342</v>
      </c>
      <c r="X745" s="6" t="str">
        <f>IF(ISERROR(IF(LEN(X744)&gt;1,X744,VLOOKUP(X743,$AC:$AD,2,FALSE))),"",IF(LEN(X744)&gt;1,X744,VLOOKUP(X743,$AC:$AD,2,FALSE)))</f>
        <v/>
      </c>
      <c r="Y745" s="6" t="str">
        <f>IF(ISERROR(IF(LEN(Y744)&gt;1,Y744,VLOOKUP(Y743,$AC:$AD,2,FALSE))),"",IF(LEN(Y744)&gt;1,Y744,VLOOKUP(Y743,$AC:$AD,2,FALSE)))</f>
        <v/>
      </c>
      <c r="Z745" s="6" t="str">
        <f>IF(ISERROR(IF(LEN(Z744)&gt;1,Z744,VLOOKUP(Z743,$AC:$AD,2,FALSE))),"",IF(LEN(Z744)&gt;1,Z744,VLOOKUP(Z743,$AC:$AD,2,FALSE)))</f>
        <v/>
      </c>
      <c r="AA745" s="6" t="str">
        <f>IF(ISERROR(IF(LEN(AA744)&gt;1,AA744,VLOOKUP(AA743,$AC:$AD,2,FALSE))),"",IF(LEN(AA744)&gt;1,AA744,VLOOKUP(AA743,$AC:$AD,2,FALSE)))</f>
        <v xml:space="preserve"> </v>
      </c>
    </row>
    <row r="746" spans="1:27" x14ac:dyDescent="0.15">
      <c r="A746" t="str">
        <f>CONCATENATE(C746,D746,E746,F746,G746,H746,I746,J746,K746,L746,M746,N746,O746,P746)</f>
        <v>|英テキスト|&gt;|&gt;|&gt;|&gt;||</v>
      </c>
      <c r="B746" t="s">
        <v>165</v>
      </c>
      <c r="C746" t="s">
        <v>24</v>
      </c>
      <c r="D746" s="1" t="s">
        <v>26</v>
      </c>
      <c r="E746" t="s">
        <v>24</v>
      </c>
      <c r="F746" s="1" t="s">
        <v>4</v>
      </c>
      <c r="G746" t="s">
        <v>24</v>
      </c>
      <c r="H746" s="1" t="s">
        <v>4</v>
      </c>
      <c r="I746" t="s">
        <v>24</v>
      </c>
      <c r="J746" s="1" t="s">
        <v>4</v>
      </c>
      <c r="K746" t="s">
        <v>24</v>
      </c>
      <c r="L746" s="1" t="s">
        <v>4</v>
      </c>
      <c r="M746" t="s">
        <v>24</v>
      </c>
      <c r="N746" t="str">
        <f t="shared" ref="N746" si="758">IF(T745="","",T745&amp;"&amp;br;")&amp;IF(R745=0,"",R745)</f>
        <v/>
      </c>
      <c r="O746" t="s">
        <v>24</v>
      </c>
      <c r="Q746" s="6" t="s">
        <v>41</v>
      </c>
      <c r="R746" s="12">
        <f>IF(INDEX(AS:AS,W740+1)="",0,INDEX(AS:AS,W740+1)&amp;"/"&amp;INDEX(AT:AT,W740+1))</f>
        <v>0</v>
      </c>
      <c r="S746" s="16"/>
      <c r="T746" s="16"/>
      <c r="U746" s="16"/>
      <c r="V746" s="17"/>
      <c r="W746" s="10"/>
      <c r="X746" s="6"/>
      <c r="Y746" s="5"/>
      <c r="Z746" s="5"/>
      <c r="AA746" s="30"/>
    </row>
    <row r="747" spans="1:27" x14ac:dyDescent="0.15">
      <c r="A747" t="str">
        <f>CONCATENATE(C747,D747,E747,F747,G747,H747,I747,J747,K747,L747,M747,N747,O747,P747)</f>
        <v>|PT|&gt;||シールド数|&gt;||</v>
      </c>
      <c r="B747" t="s">
        <v>165</v>
      </c>
      <c r="C747" t="s">
        <v>24</v>
      </c>
      <c r="D747" t="s">
        <v>13</v>
      </c>
      <c r="E747" t="s">
        <v>24</v>
      </c>
      <c r="F747" t="s">
        <v>4</v>
      </c>
      <c r="G747" t="s">
        <v>24</v>
      </c>
      <c r="H747" t="str">
        <f t="shared" ref="H747" si="759">IF(R746=0,"",R746)</f>
        <v/>
      </c>
      <c r="I747" t="s">
        <v>24</v>
      </c>
      <c r="J747" t="s">
        <v>14</v>
      </c>
      <c r="K747" t="s">
        <v>24</v>
      </c>
      <c r="L747" t="s">
        <v>4</v>
      </c>
      <c r="M747" t="s">
        <v>24</v>
      </c>
      <c r="N747" t="str">
        <f t="shared" ref="N747" si="760">IF(R747=0,"",R747)</f>
        <v/>
      </c>
      <c r="O747" t="s">
        <v>24</v>
      </c>
      <c r="Q747" s="7" t="s">
        <v>43</v>
      </c>
      <c r="R747" s="12">
        <f>INDEX(AR:AR,W740+1)</f>
        <v>0</v>
      </c>
      <c r="S747" s="19"/>
      <c r="T747" s="19"/>
      <c r="U747" s="19"/>
      <c r="V747" s="20"/>
      <c r="W747" s="11"/>
      <c r="X747" s="37"/>
      <c r="Y747" s="35"/>
      <c r="Z747" s="35"/>
      <c r="AA747" s="42"/>
    </row>
    <row r="748" spans="1:27" x14ac:dyDescent="0.15">
      <c r="A748" t="str">
        <f>CONCATENATE(C748,D748,E748,F748,G748,H748,I748,J748,K748,L748,M748,N748,O748,P748)</f>
        <v>&amp;br;&amp;br;</v>
      </c>
      <c r="B748" t="s">
        <v>165</v>
      </c>
      <c r="C748" t="s">
        <v>158</v>
      </c>
      <c r="R748"/>
      <c r="S748"/>
      <c r="T748"/>
      <c r="U748"/>
      <c r="V748"/>
    </row>
    <row r="749" spans="1:27" x14ac:dyDescent="0.15">
      <c r="A749" t="str">
        <f t="shared" ref="A749:A750" si="761">CONCATENATE(C749,D749,E749,F749,G749,H749,I749,J749,K749,L749,M749,N749,O749,P749)</f>
        <v>*情報</v>
      </c>
      <c r="B749" t="s">
        <v>165</v>
      </c>
      <c r="C749" t="s">
        <v>865</v>
      </c>
      <c r="R749"/>
      <c r="S749"/>
      <c r="T749"/>
      <c r="U749"/>
      <c r="V749"/>
    </row>
    <row r="750" spans="1:27" x14ac:dyDescent="0.15">
      <c r="A750" t="str">
        <f t="shared" si="761"/>
        <v>&amp;br;&amp;br;</v>
      </c>
      <c r="B750" t="s">
        <v>165</v>
      </c>
      <c r="C750" t="s">
        <v>158</v>
      </c>
      <c r="R750"/>
      <c r="S750"/>
      <c r="T750"/>
      <c r="U750"/>
      <c r="V750"/>
    </row>
    <row r="751" spans="1:27" x14ac:dyDescent="0.15">
      <c r="A751" t="str">
        <f>CONCATENATE(C751,D751,E751,F751,G751,H751,I751,J751,K751,L751,M751,N751,O751,P751)</f>
        <v>#back(text=戻る,left)</v>
      </c>
      <c r="B751" t="s">
        <v>165</v>
      </c>
      <c r="C751" t="s">
        <v>159</v>
      </c>
      <c r="R751"/>
      <c r="S751"/>
      <c r="T751"/>
      <c r="U751"/>
      <c r="V751"/>
    </row>
    <row r="752" spans="1:27" x14ac:dyDescent="0.15">
      <c r="A752" t="str">
        <f>CONCATENATE(C752,D752,E752,F752,G752,H752,I752,J752,K752,L752,M752,N752,O752,P752)</f>
        <v>&amp;br;</v>
      </c>
      <c r="B752" t="s">
        <v>165</v>
      </c>
      <c r="C752" t="s">
        <v>1</v>
      </c>
      <c r="R752"/>
      <c r="S752"/>
      <c r="T752"/>
      <c r="U752"/>
      <c r="V752"/>
    </row>
    <row r="753" spans="1:22" x14ac:dyDescent="0.15">
      <c r="A753" t="str">
        <f>CONCATENATE(C753,D753,E753,F753,G753,H753,I753,J753,K753,L753,M753,N753,O753,P753)</f>
        <v>#comment(above,nsize=[15],size=[30],num=[10])</v>
      </c>
      <c r="B753" t="s">
        <v>165</v>
      </c>
      <c r="C753" t="s">
        <v>160</v>
      </c>
      <c r="R753"/>
      <c r="S753"/>
      <c r="T753"/>
      <c r="U753"/>
      <c r="V753"/>
    </row>
    <row r="754" spans="1:22" x14ac:dyDescent="0.15">
      <c r="A754" t="str">
        <f>CONCATENATE(C754,D754,E754,F754,G754,H754,I754,J754,K754,L754,M754,N754,O754,P754)</f>
        <v>&amp;br;&amp;br;</v>
      </c>
      <c r="B754" t="s">
        <v>165</v>
      </c>
      <c r="C754" t="s">
        <v>158</v>
      </c>
      <c r="R754"/>
      <c r="S754"/>
      <c r="T754"/>
      <c r="U754"/>
      <c r="V754"/>
    </row>
  </sheetData>
  <phoneticPr fontId="1"/>
  <dataValidations count="3">
    <dataValidation type="list" allowBlank="1" showInputMessage="1" showErrorMessage="1" sqref="AF2">
      <formula1>$AB$1:$AB$16</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4:AA24 X39:AA39 X54:AA54 X69:AA69 X84:AA84 X99:AA99 X114:AA114 X129:AA129 X144:AA144 X159:AA159 X174:AA174 X189:AA189 X204:AA204 X219:AA219 X234:AA234 X249:AA249 X264:AA264 X279:AA279 X294:AA294 X309:AA309 X324:AA324 X339:AA339 X354:AA354 X369:AA369 X384:AA384 X399:AA399 X414:AA414 X429:AA429 X444:AA444 X459:AA459 X474:AA474 X489:AA489 X504:AA504 X519:AA519 X534:AA534 X549:AA549 X564:AA564 X579:AA579 X594:AA594 X609:AA609 X624:AA624 X639:AA639 X654:AA654 X669:AA669 X684:AA684 X699:AA699 X714:AA714 X729:AA729 X744:AA744">
      <formula1>$AD$1:$AD$24</formula1>
    </dataValidation>
    <dataValidation type="list" allowBlank="1" showInputMessage="1" showErrorMessage="1" sqref="AG2:AG51">
      <formula1>$Q$4:$T$4</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232"/>
  <sheetViews>
    <sheetView workbookViewId="0">
      <selection activeCell="J11" sqref="J11"/>
    </sheetView>
  </sheetViews>
  <sheetFormatPr defaultRowHeight="13.5" x14ac:dyDescent="0.15"/>
  <sheetData>
    <row r="1" spans="1:25" x14ac:dyDescent="0.15">
      <c r="A1" t="str">
        <f>B1&amp;C1&amp;D1&amp;E1&amp;F1&amp;G1&amp;H1&amp;I1&amp;J1&amp;L1&amp;M1&amp;N1&amp;O1&amp;P1</f>
        <v>#contents()</v>
      </c>
      <c r="B1" t="s">
        <v>0</v>
      </c>
      <c r="W1" s="46" t="s">
        <v>565</v>
      </c>
      <c r="X1" s="44">
        <v>6</v>
      </c>
      <c r="Y1" s="45" t="s">
        <v>777</v>
      </c>
    </row>
    <row r="2" spans="1:25" x14ac:dyDescent="0.15">
      <c r="A2" t="str">
        <f t="shared" ref="A2:A65" si="0">B2&amp;C2&amp;D2&amp;E2&amp;F2&amp;G2&amp;H2&amp;I2&amp;J2&amp;L2&amp;M2&amp;N2&amp;O2&amp;P2</f>
        <v/>
      </c>
      <c r="W2" s="46" t="s">
        <v>566</v>
      </c>
      <c r="X2" s="44">
        <v>13</v>
      </c>
      <c r="Y2" s="45" t="s">
        <v>782</v>
      </c>
    </row>
    <row r="3" spans="1:25" x14ac:dyDescent="0.15">
      <c r="A3" t="str">
        <f t="shared" si="0"/>
        <v>*イクサラン</v>
      </c>
      <c r="B3" t="s">
        <v>1284</v>
      </c>
      <c r="W3" s="46" t="s">
        <v>567</v>
      </c>
      <c r="X3" s="44">
        <v>6</v>
      </c>
      <c r="Y3" s="45" t="s">
        <v>786</v>
      </c>
    </row>
    <row r="4" spans="1:25" x14ac:dyDescent="0.15">
      <c r="A4" t="str">
        <f t="shared" si="0"/>
        <v>カードギャラリー(リンクは海外公式サイト)</v>
      </c>
      <c r="B4" t="s">
        <v>1285</v>
      </c>
      <c r="W4" s="46" t="s">
        <v>568</v>
      </c>
      <c r="X4" s="44">
        <v>12</v>
      </c>
      <c r="Y4" s="45" t="s">
        <v>789</v>
      </c>
    </row>
    <row r="5" spans="1:25" x14ac:dyDescent="0.15">
      <c r="A5" t="str">
        <f t="shared" si="0"/>
        <v>https://d3go.com/magic-puzzle-quest-ixalan-set-gallery/</v>
      </c>
      <c r="B5" s="49" t="s">
        <v>1286</v>
      </c>
      <c r="W5" s="46" t="s">
        <v>569</v>
      </c>
      <c r="X5" s="44">
        <v>8</v>
      </c>
      <c r="Y5" s="45" t="s">
        <v>791</v>
      </c>
    </row>
    <row r="6" spans="1:25" x14ac:dyDescent="0.15">
      <c r="A6" t="str">
        <f t="shared" si="0"/>
        <v/>
      </c>
      <c r="W6" s="46" t="s">
        <v>570</v>
      </c>
      <c r="X6" s="44">
        <v>14</v>
      </c>
      <c r="Y6" s="45" t="s">
        <v>793</v>
      </c>
    </row>
    <row r="7" spans="1:25" x14ac:dyDescent="0.15">
      <c r="A7" t="str">
        <f t="shared" si="0"/>
        <v/>
      </c>
      <c r="W7" s="46" t="s">
        <v>571</v>
      </c>
      <c r="X7" s="47">
        <v>17</v>
      </c>
      <c r="Y7" s="45" t="s">
        <v>795</v>
      </c>
    </row>
    <row r="8" spans="1:25" x14ac:dyDescent="0.15">
      <c r="A8" t="str">
        <f t="shared" si="0"/>
        <v>**白</v>
      </c>
      <c r="B8" t="s">
        <v>1287</v>
      </c>
      <c r="W8" s="46" t="s">
        <v>572</v>
      </c>
      <c r="X8" s="44">
        <v>9</v>
      </c>
      <c r="Y8" s="45" t="s">
        <v>799</v>
      </c>
    </row>
    <row r="9" spans="1:25" x14ac:dyDescent="0.15">
      <c r="A9" t="str">
        <f t="shared" si="0"/>
        <v>|LEFT:500|LEFT:50|LEFT:80|LEFT:100|c</v>
      </c>
      <c r="B9" t="s">
        <v>1288</v>
      </c>
      <c r="W9" s="46" t="s">
        <v>573</v>
      </c>
      <c r="X9" s="47">
        <v>3</v>
      </c>
      <c r="Y9" s="45" t="s">
        <v>801</v>
      </c>
    </row>
    <row r="10" spans="1:25" x14ac:dyDescent="0.15">
      <c r="A10" t="str">
        <f t="shared" si="0"/>
        <v>|カード名|コスト|レアリティ|種別|</v>
      </c>
      <c r="B10" t="s">
        <v>1289</v>
      </c>
      <c r="W10" s="46" t="s">
        <v>574</v>
      </c>
      <c r="X10" s="44">
        <v>5</v>
      </c>
      <c r="Y10" s="45" t="s">
        <v>803</v>
      </c>
    </row>
    <row r="11" spans="1:25" x14ac:dyDescent="0.15">
      <c r="A11" t="str">
        <f t="shared" si="0"/>
        <v>|《[[アダントの先兵]]/Adanto Vanguard》|6|コモン|クリーチャー|</v>
      </c>
      <c r="C11" t="s">
        <v>284</v>
      </c>
      <c r="D11" t="s">
        <v>1290</v>
      </c>
      <c r="E11" t="s">
        <v>777</v>
      </c>
      <c r="F11" t="s">
        <v>1291</v>
      </c>
      <c r="G11" t="s">
        <v>565</v>
      </c>
      <c r="H11" t="s">
        <v>295</v>
      </c>
      <c r="I11" t="s">
        <v>284</v>
      </c>
      <c r="J11">
        <f>VLOOKUP(G11,W:Y,2,FALSE)</f>
        <v>6</v>
      </c>
      <c r="K11">
        <v>6</v>
      </c>
      <c r="L11" t="s">
        <v>284</v>
      </c>
      <c r="M11" t="s">
        <v>7</v>
      </c>
      <c r="N11" t="s">
        <v>284</v>
      </c>
      <c r="O11" t="s">
        <v>10</v>
      </c>
      <c r="P11" t="s">
        <v>284</v>
      </c>
      <c r="Q11" t="s">
        <v>384</v>
      </c>
      <c r="R11">
        <v>1</v>
      </c>
      <c r="S11">
        <v>1</v>
      </c>
      <c r="W11" s="46" t="s">
        <v>575</v>
      </c>
      <c r="X11" s="44">
        <v>10</v>
      </c>
      <c r="Y11" s="45" t="s">
        <v>805</v>
      </c>
    </row>
    <row r="12" spans="1:25" x14ac:dyDescent="0.15">
      <c r="A12" t="str">
        <f t="shared" si="0"/>
        <v>|《[[日の出の使者]]/Emissary of Sunrise》|13|コモン|クリーチャー|</v>
      </c>
      <c r="C12" t="s">
        <v>284</v>
      </c>
      <c r="D12" t="s">
        <v>1290</v>
      </c>
      <c r="E12" t="s">
        <v>782</v>
      </c>
      <c r="F12" t="s">
        <v>1291</v>
      </c>
      <c r="G12" t="s">
        <v>566</v>
      </c>
      <c r="H12" t="s">
        <v>295</v>
      </c>
      <c r="I12" t="s">
        <v>284</v>
      </c>
      <c r="J12">
        <f t="shared" ref="J12:J75" si="1">VLOOKUP(G12,W:Y,2,FALSE)</f>
        <v>13</v>
      </c>
      <c r="K12">
        <v>13</v>
      </c>
      <c r="L12" t="s">
        <v>284</v>
      </c>
      <c r="M12" t="s">
        <v>7</v>
      </c>
      <c r="N12" t="s">
        <v>284</v>
      </c>
      <c r="O12" t="s">
        <v>10</v>
      </c>
      <c r="P12" t="s">
        <v>284</v>
      </c>
      <c r="Q12" t="s">
        <v>385</v>
      </c>
      <c r="R12">
        <v>2</v>
      </c>
      <c r="S12">
        <v>2</v>
      </c>
      <c r="W12" s="46" t="s">
        <v>576</v>
      </c>
      <c r="X12" s="47">
        <v>15</v>
      </c>
      <c r="Y12" s="45" t="s">
        <v>808</v>
      </c>
    </row>
    <row r="13" spans="1:25" x14ac:dyDescent="0.15">
      <c r="A13" t="str">
        <f t="shared" si="0"/>
        <v>|《[[帝国の槍騎兵]]/Imperial Lancer》|6|コモン|クリーチャー|</v>
      </c>
      <c r="C13" t="s">
        <v>284</v>
      </c>
      <c r="D13" t="s">
        <v>1290</v>
      </c>
      <c r="E13" t="s">
        <v>786</v>
      </c>
      <c r="F13" t="s">
        <v>1291</v>
      </c>
      <c r="G13" t="s">
        <v>567</v>
      </c>
      <c r="H13" t="s">
        <v>295</v>
      </c>
      <c r="I13" t="s">
        <v>284</v>
      </c>
      <c r="J13">
        <f t="shared" si="1"/>
        <v>6</v>
      </c>
      <c r="K13">
        <v>6</v>
      </c>
      <c r="L13" t="s">
        <v>284</v>
      </c>
      <c r="M13" t="s">
        <v>7</v>
      </c>
      <c r="N13" t="s">
        <v>284</v>
      </c>
      <c r="O13" t="s">
        <v>10</v>
      </c>
      <c r="P13" t="s">
        <v>284</v>
      </c>
      <c r="Q13" t="s">
        <v>386</v>
      </c>
      <c r="R13">
        <v>2</v>
      </c>
      <c r="S13">
        <v>2</v>
      </c>
      <c r="W13" s="46" t="s">
        <v>577</v>
      </c>
      <c r="X13" s="47">
        <v>7</v>
      </c>
      <c r="Y13" s="45" t="s">
        <v>810</v>
      </c>
    </row>
    <row r="14" spans="1:25" x14ac:dyDescent="0.15">
      <c r="A14" t="str">
        <f t="shared" si="0"/>
        <v>|《[[駆り立てる僧侶]]/Inspiring Cleric》|12|コモン|クリーチャー|</v>
      </c>
      <c r="C14" t="s">
        <v>284</v>
      </c>
      <c r="D14" t="s">
        <v>1290</v>
      </c>
      <c r="E14" t="s">
        <v>789</v>
      </c>
      <c r="F14" t="s">
        <v>1291</v>
      </c>
      <c r="G14" t="s">
        <v>568</v>
      </c>
      <c r="H14" t="s">
        <v>295</v>
      </c>
      <c r="I14" t="s">
        <v>284</v>
      </c>
      <c r="J14">
        <f t="shared" si="1"/>
        <v>12</v>
      </c>
      <c r="K14">
        <v>12</v>
      </c>
      <c r="L14" t="s">
        <v>284</v>
      </c>
      <c r="M14" t="s">
        <v>7</v>
      </c>
      <c r="N14" t="s">
        <v>284</v>
      </c>
      <c r="O14" t="s">
        <v>10</v>
      </c>
      <c r="P14" t="s">
        <v>284</v>
      </c>
      <c r="Q14" t="s">
        <v>387</v>
      </c>
      <c r="R14">
        <v>3</v>
      </c>
      <c r="S14">
        <v>3</v>
      </c>
      <c r="W14" s="46" t="s">
        <v>578</v>
      </c>
      <c r="X14" s="47">
        <v>9</v>
      </c>
      <c r="Y14" s="45" t="s">
        <v>813</v>
      </c>
    </row>
    <row r="15" spans="1:25" x14ac:dyDescent="0.15">
      <c r="A15" t="str">
        <f t="shared" si="0"/>
        <v>|《[[軍団の征服者]]/Legion Conquistador》|8|コモン|クリーチャー|</v>
      </c>
      <c r="C15" t="s">
        <v>284</v>
      </c>
      <c r="D15" t="s">
        <v>1290</v>
      </c>
      <c r="E15" t="s">
        <v>791</v>
      </c>
      <c r="F15" t="s">
        <v>1291</v>
      </c>
      <c r="G15" t="s">
        <v>569</v>
      </c>
      <c r="H15" t="s">
        <v>295</v>
      </c>
      <c r="I15" t="s">
        <v>284</v>
      </c>
      <c r="J15">
        <f t="shared" si="1"/>
        <v>8</v>
      </c>
      <c r="K15">
        <v>8</v>
      </c>
      <c r="L15" t="s">
        <v>284</v>
      </c>
      <c r="M15" t="s">
        <v>7</v>
      </c>
      <c r="N15" t="s">
        <v>284</v>
      </c>
      <c r="O15" t="s">
        <v>10</v>
      </c>
      <c r="P15" t="s">
        <v>284</v>
      </c>
      <c r="Q15" t="s">
        <v>388</v>
      </c>
      <c r="R15">
        <v>3</v>
      </c>
      <c r="S15">
        <v>3</v>
      </c>
      <c r="W15" s="46" t="s">
        <v>579</v>
      </c>
      <c r="X15" s="44">
        <v>14</v>
      </c>
      <c r="Y15" s="45" t="s">
        <v>816</v>
      </c>
    </row>
    <row r="16" spans="1:25" x14ac:dyDescent="0.15">
      <c r="A16" t="str">
        <f t="shared" si="0"/>
        <v>|《[[血潮隊の聖騎士]]/Paladin of the Bloodstained》|14|コモン|クリーチャー|</v>
      </c>
      <c r="C16" t="s">
        <v>284</v>
      </c>
      <c r="D16" t="s">
        <v>1290</v>
      </c>
      <c r="E16" t="s">
        <v>793</v>
      </c>
      <c r="F16" t="s">
        <v>1291</v>
      </c>
      <c r="G16" t="s">
        <v>570</v>
      </c>
      <c r="H16" t="s">
        <v>295</v>
      </c>
      <c r="I16" t="s">
        <v>284</v>
      </c>
      <c r="J16">
        <f t="shared" si="1"/>
        <v>14</v>
      </c>
      <c r="K16">
        <v>14</v>
      </c>
      <c r="L16" t="s">
        <v>284</v>
      </c>
      <c r="M16" t="s">
        <v>7</v>
      </c>
      <c r="N16" t="s">
        <v>284</v>
      </c>
      <c r="O16" t="s">
        <v>10</v>
      </c>
      <c r="P16" t="s">
        <v>284</v>
      </c>
      <c r="Q16" t="s">
        <v>389</v>
      </c>
      <c r="R16">
        <v>3</v>
      </c>
      <c r="S16">
        <v>2</v>
      </c>
      <c r="W16" s="46" t="s">
        <v>580</v>
      </c>
      <c r="X16" s="44">
        <v>10</v>
      </c>
      <c r="Y16" s="45" t="s">
        <v>819</v>
      </c>
    </row>
    <row r="17" spans="1:25" x14ac:dyDescent="0.15">
      <c r="A17" t="str">
        <f t="shared" si="0"/>
        <v>|《[[不動のアルマサウルス]]/Steadfast Armasaur》|17|コモン|クリーチャー|</v>
      </c>
      <c r="C17" t="s">
        <v>284</v>
      </c>
      <c r="D17" t="s">
        <v>1290</v>
      </c>
      <c r="E17" t="s">
        <v>795</v>
      </c>
      <c r="F17" t="s">
        <v>1291</v>
      </c>
      <c r="G17" t="s">
        <v>571</v>
      </c>
      <c r="H17" t="s">
        <v>295</v>
      </c>
      <c r="I17" t="s">
        <v>284</v>
      </c>
      <c r="J17">
        <f t="shared" si="1"/>
        <v>17</v>
      </c>
      <c r="K17">
        <v>22</v>
      </c>
      <c r="L17" t="s">
        <v>284</v>
      </c>
      <c r="M17" t="s">
        <v>7</v>
      </c>
      <c r="N17" t="s">
        <v>284</v>
      </c>
      <c r="O17" t="s">
        <v>10</v>
      </c>
      <c r="P17" t="s">
        <v>284</v>
      </c>
      <c r="Q17" t="s">
        <v>390</v>
      </c>
      <c r="R17">
        <v>3</v>
      </c>
      <c r="S17">
        <v>3</v>
      </c>
      <c r="W17" s="46" t="s">
        <v>581</v>
      </c>
      <c r="X17" s="47">
        <v>7</v>
      </c>
      <c r="Y17" s="45" t="s">
        <v>821</v>
      </c>
    </row>
    <row r="18" spans="1:25" x14ac:dyDescent="0.15">
      <c r="A18" t="str">
        <f t="shared" si="0"/>
        <v>|《[[縄張り持ちの槌頭]]/Territorial Hammerskull》|9|コモン|クリーチャー|</v>
      </c>
      <c r="C18" t="s">
        <v>284</v>
      </c>
      <c r="D18" t="s">
        <v>1290</v>
      </c>
      <c r="E18" t="s">
        <v>799</v>
      </c>
      <c r="F18" t="s">
        <v>1291</v>
      </c>
      <c r="G18" t="s">
        <v>572</v>
      </c>
      <c r="H18" t="s">
        <v>295</v>
      </c>
      <c r="I18" t="s">
        <v>284</v>
      </c>
      <c r="J18">
        <f t="shared" si="1"/>
        <v>9</v>
      </c>
      <c r="K18">
        <v>9</v>
      </c>
      <c r="L18" t="s">
        <v>284</v>
      </c>
      <c r="M18" t="s">
        <v>7</v>
      </c>
      <c r="N18" t="s">
        <v>284</v>
      </c>
      <c r="O18" t="s">
        <v>10</v>
      </c>
      <c r="P18" t="s">
        <v>284</v>
      </c>
      <c r="Q18" t="s">
        <v>391</v>
      </c>
      <c r="R18">
        <v>2</v>
      </c>
      <c r="S18">
        <v>3</v>
      </c>
      <c r="W18" s="46" t="s">
        <v>582</v>
      </c>
      <c r="X18" s="44">
        <v>6</v>
      </c>
      <c r="Y18" s="45" t="s">
        <v>824</v>
      </c>
    </row>
    <row r="19" spans="1:25" x14ac:dyDescent="0.15">
      <c r="A19" t="str">
        <f t="shared" si="0"/>
        <v>|《[[啓蒙]]/Demystify》|3|コモン|呪文|</v>
      </c>
      <c r="C19" t="s">
        <v>284</v>
      </c>
      <c r="D19" t="s">
        <v>1290</v>
      </c>
      <c r="E19" t="s">
        <v>801</v>
      </c>
      <c r="F19" t="s">
        <v>1291</v>
      </c>
      <c r="G19" t="s">
        <v>573</v>
      </c>
      <c r="H19" t="s">
        <v>295</v>
      </c>
      <c r="I19" t="s">
        <v>284</v>
      </c>
      <c r="J19">
        <f t="shared" si="1"/>
        <v>3</v>
      </c>
      <c r="K19">
        <v>9</v>
      </c>
      <c r="L19" t="s">
        <v>284</v>
      </c>
      <c r="M19" t="s">
        <v>7</v>
      </c>
      <c r="N19" t="s">
        <v>284</v>
      </c>
      <c r="O19" t="s">
        <v>19</v>
      </c>
      <c r="P19" t="s">
        <v>284</v>
      </c>
      <c r="Q19" t="s">
        <v>392</v>
      </c>
      <c r="W19" s="46" t="s">
        <v>583</v>
      </c>
      <c r="X19" s="44">
        <v>10</v>
      </c>
      <c r="Y19" s="45" t="s">
        <v>826</v>
      </c>
    </row>
    <row r="20" spans="1:25" x14ac:dyDescent="0.15">
      <c r="A20" t="str">
        <f t="shared" si="0"/>
        <v>|《[[軍団の裁き]]/Legion's Judgment》|5|コモン|呪文|</v>
      </c>
      <c r="C20" t="s">
        <v>284</v>
      </c>
      <c r="D20" t="s">
        <v>1290</v>
      </c>
      <c r="E20" t="s">
        <v>803</v>
      </c>
      <c r="F20" t="s">
        <v>1291</v>
      </c>
      <c r="G20" t="s">
        <v>574</v>
      </c>
      <c r="H20" t="s">
        <v>295</v>
      </c>
      <c r="I20" t="s">
        <v>284</v>
      </c>
      <c r="J20">
        <f t="shared" si="1"/>
        <v>5</v>
      </c>
      <c r="K20">
        <v>5</v>
      </c>
      <c r="L20" t="s">
        <v>284</v>
      </c>
      <c r="M20" t="s">
        <v>7</v>
      </c>
      <c r="N20" t="s">
        <v>284</v>
      </c>
      <c r="O20" t="s">
        <v>19</v>
      </c>
      <c r="P20" t="s">
        <v>284</v>
      </c>
      <c r="Q20" t="s">
        <v>393</v>
      </c>
      <c r="W20" s="46" t="s">
        <v>584</v>
      </c>
      <c r="X20" s="44">
        <v>5</v>
      </c>
      <c r="Y20" s="45" t="s">
        <v>829</v>
      </c>
    </row>
    <row r="21" spans="1:25" x14ac:dyDescent="0.15">
      <c r="A21" t="str">
        <f t="shared" si="0"/>
        <v>|《[[若返りの儀式]]/Ritual of Rejuvenation》|10|コモン|呪文|</v>
      </c>
      <c r="C21" t="s">
        <v>284</v>
      </c>
      <c r="D21" t="s">
        <v>1290</v>
      </c>
      <c r="E21" t="s">
        <v>805</v>
      </c>
      <c r="F21" t="s">
        <v>1291</v>
      </c>
      <c r="G21" t="s">
        <v>575</v>
      </c>
      <c r="H21" t="s">
        <v>295</v>
      </c>
      <c r="I21" t="s">
        <v>284</v>
      </c>
      <c r="J21">
        <f t="shared" si="1"/>
        <v>10</v>
      </c>
      <c r="K21">
        <v>10</v>
      </c>
      <c r="L21" t="s">
        <v>284</v>
      </c>
      <c r="M21" t="s">
        <v>7</v>
      </c>
      <c r="N21" t="s">
        <v>284</v>
      </c>
      <c r="O21" t="s">
        <v>19</v>
      </c>
      <c r="P21" t="s">
        <v>284</v>
      </c>
      <c r="Q21" t="s">
        <v>394</v>
      </c>
      <c r="W21" s="46" t="s">
        <v>585</v>
      </c>
      <c r="X21" s="48">
        <v>15</v>
      </c>
      <c r="Y21" s="45" t="s">
        <v>831</v>
      </c>
    </row>
    <row r="22" spans="1:25" x14ac:dyDescent="0.15">
      <c r="A22" t="str">
        <f t="shared" si="0"/>
        <v>|《[[吠えるイージサウルス]]/Bellowing Aegisaur》|15|アンコモン|クリーチャー|</v>
      </c>
      <c r="C22" t="s">
        <v>284</v>
      </c>
      <c r="D22" t="s">
        <v>1290</v>
      </c>
      <c r="E22" t="s">
        <v>808</v>
      </c>
      <c r="F22" t="s">
        <v>1291</v>
      </c>
      <c r="G22" t="s">
        <v>576</v>
      </c>
      <c r="H22" t="s">
        <v>295</v>
      </c>
      <c r="I22" t="s">
        <v>284</v>
      </c>
      <c r="J22">
        <f t="shared" si="1"/>
        <v>15</v>
      </c>
      <c r="K22">
        <v>16</v>
      </c>
      <c r="L22" t="s">
        <v>284</v>
      </c>
      <c r="M22" t="s">
        <v>21</v>
      </c>
      <c r="N22" t="s">
        <v>284</v>
      </c>
      <c r="O22" t="s">
        <v>10</v>
      </c>
      <c r="P22" t="s">
        <v>284</v>
      </c>
      <c r="Q22" t="s">
        <v>395</v>
      </c>
      <c r="R22">
        <v>4</v>
      </c>
      <c r="S22">
        <v>4</v>
      </c>
      <c r="W22" s="46" t="s">
        <v>586</v>
      </c>
      <c r="X22" s="48">
        <v>21</v>
      </c>
      <c r="Y22" s="45" t="s">
        <v>833</v>
      </c>
    </row>
    <row r="23" spans="1:25" x14ac:dyDescent="0.15">
      <c r="A23" t="str">
        <f t="shared" si="0"/>
        <v>|《[[薄暮まといの空渡り]]/Duskborne Skymarcher》|7|アンコモン|クリーチャー|</v>
      </c>
      <c r="C23" t="s">
        <v>284</v>
      </c>
      <c r="D23" t="s">
        <v>1290</v>
      </c>
      <c r="E23" t="s">
        <v>810</v>
      </c>
      <c r="F23" t="s">
        <v>1291</v>
      </c>
      <c r="G23" t="s">
        <v>577</v>
      </c>
      <c r="H23" t="s">
        <v>295</v>
      </c>
      <c r="I23" t="s">
        <v>284</v>
      </c>
      <c r="J23">
        <f t="shared" si="1"/>
        <v>7</v>
      </c>
      <c r="K23">
        <v>8</v>
      </c>
      <c r="L23" t="s">
        <v>284</v>
      </c>
      <c r="M23" t="s">
        <v>21</v>
      </c>
      <c r="N23" t="s">
        <v>284</v>
      </c>
      <c r="O23" t="s">
        <v>10</v>
      </c>
      <c r="P23" t="s">
        <v>284</v>
      </c>
      <c r="Q23" t="s">
        <v>396</v>
      </c>
      <c r="R23">
        <v>2</v>
      </c>
      <c r="S23">
        <v>2</v>
      </c>
      <c r="W23" s="46" t="s">
        <v>587</v>
      </c>
      <c r="X23" s="48">
        <v>13</v>
      </c>
      <c r="Y23" s="45" t="s">
        <v>835</v>
      </c>
    </row>
    <row r="24" spans="1:25" x14ac:dyDescent="0.15">
      <c r="A24" t="str">
        <f t="shared" si="0"/>
        <v>|《[[宿営地の守り手]]/Encampment Keeper》|9|アンコモン|クリーチャー|</v>
      </c>
      <c r="C24" t="s">
        <v>284</v>
      </c>
      <c r="D24" t="s">
        <v>1290</v>
      </c>
      <c r="E24" t="s">
        <v>813</v>
      </c>
      <c r="F24" t="s">
        <v>1291</v>
      </c>
      <c r="G24" t="s">
        <v>578</v>
      </c>
      <c r="H24" t="s">
        <v>295</v>
      </c>
      <c r="I24" t="s">
        <v>284</v>
      </c>
      <c r="J24">
        <f t="shared" si="1"/>
        <v>9</v>
      </c>
      <c r="K24">
        <v>8</v>
      </c>
      <c r="L24" t="s">
        <v>284</v>
      </c>
      <c r="M24" t="s">
        <v>21</v>
      </c>
      <c r="N24" t="s">
        <v>284</v>
      </c>
      <c r="O24" t="s">
        <v>10</v>
      </c>
      <c r="P24" t="s">
        <v>284</v>
      </c>
      <c r="Q24" t="s">
        <v>397</v>
      </c>
      <c r="R24">
        <v>2</v>
      </c>
      <c r="S24">
        <v>2</v>
      </c>
      <c r="W24" s="46" t="s">
        <v>588</v>
      </c>
      <c r="X24" s="48">
        <v>16</v>
      </c>
      <c r="Y24" s="45" t="s">
        <v>837</v>
      </c>
    </row>
    <row r="25" spans="1:25" x14ac:dyDescent="0.15">
      <c r="A25" t="str">
        <f t="shared" si="0"/>
        <v>|《[[薄暮の賛美者]]/Glorifier of Dusk》|14|アンコモン|クリーチャー|</v>
      </c>
      <c r="C25" t="s">
        <v>284</v>
      </c>
      <c r="D25" t="s">
        <v>1290</v>
      </c>
      <c r="E25" t="s">
        <v>816</v>
      </c>
      <c r="F25" t="s">
        <v>1291</v>
      </c>
      <c r="G25" t="s">
        <v>579</v>
      </c>
      <c r="H25" t="s">
        <v>295</v>
      </c>
      <c r="I25" t="s">
        <v>284</v>
      </c>
      <c r="J25">
        <f t="shared" si="1"/>
        <v>14</v>
      </c>
      <c r="K25">
        <v>14</v>
      </c>
      <c r="L25" t="s">
        <v>284</v>
      </c>
      <c r="M25" t="s">
        <v>21</v>
      </c>
      <c r="N25" t="s">
        <v>284</v>
      </c>
      <c r="O25" t="s">
        <v>10</v>
      </c>
      <c r="P25" t="s">
        <v>284</v>
      </c>
      <c r="Q25" t="s">
        <v>398</v>
      </c>
      <c r="R25">
        <v>4</v>
      </c>
      <c r="S25">
        <v>4</v>
      </c>
      <c r="W25" s="46" t="s">
        <v>589</v>
      </c>
      <c r="X25" s="48">
        <v>13</v>
      </c>
      <c r="Y25" s="45" t="s">
        <v>839</v>
      </c>
    </row>
    <row r="26" spans="1:25" x14ac:dyDescent="0.15">
      <c r="A26" t="str">
        <f t="shared" si="0"/>
        <v>|《[[帝国のエアロサウルス]]/Imperial Aerosaur》|10|アンコモン|クリーチャー|</v>
      </c>
      <c r="C26" t="s">
        <v>284</v>
      </c>
      <c r="D26" t="s">
        <v>1290</v>
      </c>
      <c r="E26" t="s">
        <v>819</v>
      </c>
      <c r="F26" t="s">
        <v>1291</v>
      </c>
      <c r="G26" t="s">
        <v>580</v>
      </c>
      <c r="H26" t="s">
        <v>295</v>
      </c>
      <c r="I26" t="s">
        <v>284</v>
      </c>
      <c r="J26">
        <f t="shared" si="1"/>
        <v>10</v>
      </c>
      <c r="K26">
        <v>10</v>
      </c>
      <c r="L26" t="s">
        <v>284</v>
      </c>
      <c r="M26" t="s">
        <v>21</v>
      </c>
      <c r="N26" t="s">
        <v>284</v>
      </c>
      <c r="O26" t="s">
        <v>10</v>
      </c>
      <c r="P26" t="s">
        <v>284</v>
      </c>
      <c r="Q26" t="s">
        <v>399</v>
      </c>
      <c r="R26">
        <v>3</v>
      </c>
      <c r="S26">
        <v>3</v>
      </c>
      <c r="W26" s="46" t="s">
        <v>590</v>
      </c>
      <c r="X26" s="48">
        <v>12</v>
      </c>
      <c r="Y26" s="45" t="s">
        <v>842</v>
      </c>
    </row>
    <row r="27" spans="1:25" x14ac:dyDescent="0.15">
      <c r="A27" t="str">
        <f t="shared" si="0"/>
        <v>|《[[キンジャーリの呼び手]]/Kinjalli's Caller》|7|アンコモン|クリーチャー|</v>
      </c>
      <c r="C27" t="s">
        <v>284</v>
      </c>
      <c r="D27" t="s">
        <v>1290</v>
      </c>
      <c r="E27" t="s">
        <v>821</v>
      </c>
      <c r="F27" t="s">
        <v>1291</v>
      </c>
      <c r="G27" t="s">
        <v>581</v>
      </c>
      <c r="H27" t="s">
        <v>295</v>
      </c>
      <c r="I27" t="s">
        <v>284</v>
      </c>
      <c r="J27">
        <f t="shared" si="1"/>
        <v>7</v>
      </c>
      <c r="K27">
        <v>13</v>
      </c>
      <c r="L27" t="s">
        <v>284</v>
      </c>
      <c r="M27" t="s">
        <v>21</v>
      </c>
      <c r="N27" t="s">
        <v>284</v>
      </c>
      <c r="O27" t="s">
        <v>10</v>
      </c>
      <c r="P27" t="s">
        <v>284</v>
      </c>
      <c r="Q27" t="s">
        <v>400</v>
      </c>
      <c r="R27">
        <v>0</v>
      </c>
      <c r="S27">
        <v>4</v>
      </c>
      <c r="W27" s="46" t="s">
        <v>591</v>
      </c>
      <c r="X27" s="48">
        <v>9</v>
      </c>
      <c r="Y27" s="45" t="s">
        <v>844</v>
      </c>
    </row>
    <row r="28" spans="1:25" x14ac:dyDescent="0.15">
      <c r="A28" t="str">
        <f t="shared" si="0"/>
        <v>|《[[女王の任命]]/Queen's Commission》|6|アンコモン|呪文|</v>
      </c>
      <c r="C28" t="s">
        <v>284</v>
      </c>
      <c r="D28" t="s">
        <v>1290</v>
      </c>
      <c r="E28" t="s">
        <v>824</v>
      </c>
      <c r="F28" t="s">
        <v>1291</v>
      </c>
      <c r="G28" t="s">
        <v>582</v>
      </c>
      <c r="H28" t="s">
        <v>295</v>
      </c>
      <c r="I28" t="s">
        <v>284</v>
      </c>
      <c r="J28">
        <f t="shared" si="1"/>
        <v>6</v>
      </c>
      <c r="K28">
        <v>6</v>
      </c>
      <c r="L28" t="s">
        <v>284</v>
      </c>
      <c r="M28" t="s">
        <v>21</v>
      </c>
      <c r="N28" t="s">
        <v>284</v>
      </c>
      <c r="O28" t="s">
        <v>19</v>
      </c>
      <c r="P28" t="s">
        <v>284</v>
      </c>
      <c r="Q28" t="s">
        <v>401</v>
      </c>
      <c r="W28" s="46" t="s">
        <v>592</v>
      </c>
      <c r="X28" s="48">
        <v>16</v>
      </c>
      <c r="Y28" s="45" t="s">
        <v>846</v>
      </c>
    </row>
    <row r="29" spans="1:25" x14ac:dyDescent="0.15">
      <c r="A29" t="str">
        <f t="shared" si="0"/>
        <v>|《[[防護の光]]/Sheltering Light》|10|アンコモン|呪文|</v>
      </c>
      <c r="C29" t="s">
        <v>284</v>
      </c>
      <c r="D29" t="s">
        <v>1290</v>
      </c>
      <c r="E29" t="s">
        <v>826</v>
      </c>
      <c r="F29" t="s">
        <v>1291</v>
      </c>
      <c r="G29" t="s">
        <v>583</v>
      </c>
      <c r="H29" t="s">
        <v>295</v>
      </c>
      <c r="I29" t="s">
        <v>284</v>
      </c>
      <c r="J29">
        <f t="shared" si="1"/>
        <v>10</v>
      </c>
      <c r="K29">
        <v>10</v>
      </c>
      <c r="L29" t="s">
        <v>284</v>
      </c>
      <c r="M29" t="s">
        <v>21</v>
      </c>
      <c r="N29" t="s">
        <v>284</v>
      </c>
      <c r="O29" t="s">
        <v>19</v>
      </c>
      <c r="P29" t="s">
        <v>284</v>
      </c>
      <c r="Q29" t="s">
        <v>402</v>
      </c>
      <c r="W29" s="46" t="s">
        <v>593</v>
      </c>
      <c r="X29" s="47">
        <v>10</v>
      </c>
      <c r="Y29" s="45" t="s">
        <v>849</v>
      </c>
    </row>
    <row r="30" spans="1:25" x14ac:dyDescent="0.15">
      <c r="A30" t="str">
        <f t="shared" si="0"/>
        <v>|《[[吸血鬼の士気]]/Vampire's Zeal》|5|アンコモン|呪文|</v>
      </c>
      <c r="C30" t="s">
        <v>284</v>
      </c>
      <c r="D30" t="s">
        <v>1290</v>
      </c>
      <c r="E30" t="s">
        <v>829</v>
      </c>
      <c r="F30" t="s">
        <v>1291</v>
      </c>
      <c r="G30" t="s">
        <v>584</v>
      </c>
      <c r="H30" t="s">
        <v>295</v>
      </c>
      <c r="I30" t="s">
        <v>284</v>
      </c>
      <c r="J30">
        <f t="shared" si="1"/>
        <v>5</v>
      </c>
      <c r="K30">
        <v>5</v>
      </c>
      <c r="L30" t="s">
        <v>284</v>
      </c>
      <c r="M30" t="s">
        <v>21</v>
      </c>
      <c r="N30" t="s">
        <v>284</v>
      </c>
      <c r="O30" t="s">
        <v>19</v>
      </c>
      <c r="P30" t="s">
        <v>284</v>
      </c>
      <c r="Q30" t="s">
        <v>403</v>
      </c>
      <c r="W30" s="46" t="s">
        <v>594</v>
      </c>
      <c r="X30" s="44">
        <v>0</v>
      </c>
      <c r="Y30" s="45" t="s">
        <v>852</v>
      </c>
    </row>
    <row r="31" spans="1:25" x14ac:dyDescent="0.15">
      <c r="A31" t="str">
        <f t="shared" si="0"/>
        <v>|《[[再誕の司教]]/Bishop of Rebirth》|15|レア|クリーチャー|</v>
      </c>
      <c r="C31" t="s">
        <v>284</v>
      </c>
      <c r="D31" t="s">
        <v>1290</v>
      </c>
      <c r="E31" t="s">
        <v>831</v>
      </c>
      <c r="F31" t="s">
        <v>1291</v>
      </c>
      <c r="G31" t="s">
        <v>585</v>
      </c>
      <c r="H31" t="s">
        <v>295</v>
      </c>
      <c r="I31" t="s">
        <v>284</v>
      </c>
      <c r="J31">
        <f t="shared" si="1"/>
        <v>15</v>
      </c>
      <c r="K31">
        <v>15</v>
      </c>
      <c r="L31" t="s">
        <v>284</v>
      </c>
      <c r="M31" t="s">
        <v>22</v>
      </c>
      <c r="N31" t="s">
        <v>284</v>
      </c>
      <c r="O31" t="s">
        <v>10</v>
      </c>
      <c r="P31" t="s">
        <v>284</v>
      </c>
      <c r="Q31" t="s">
        <v>404</v>
      </c>
      <c r="R31">
        <v>4</v>
      </c>
      <c r="S31">
        <v>4</v>
      </c>
      <c r="W31" s="46" t="s">
        <v>595</v>
      </c>
      <c r="X31" s="47">
        <v>14</v>
      </c>
      <c r="Y31" s="45" t="s">
        <v>867</v>
      </c>
    </row>
    <row r="32" spans="1:25" x14ac:dyDescent="0.15">
      <c r="A32" t="str">
        <f t="shared" si="0"/>
        <v>|《[[突き刺すケラトプス]]/Goring Ceratops》|21|レア|クリーチャー|</v>
      </c>
      <c r="C32" t="s">
        <v>284</v>
      </c>
      <c r="D32" t="s">
        <v>1290</v>
      </c>
      <c r="E32" t="s">
        <v>833</v>
      </c>
      <c r="F32" t="s">
        <v>1291</v>
      </c>
      <c r="G32" t="s">
        <v>586</v>
      </c>
      <c r="H32" t="s">
        <v>295</v>
      </c>
      <c r="I32" t="s">
        <v>284</v>
      </c>
      <c r="J32">
        <f t="shared" si="1"/>
        <v>21</v>
      </c>
      <c r="K32">
        <v>21</v>
      </c>
      <c r="L32" t="s">
        <v>284</v>
      </c>
      <c r="M32" t="s">
        <v>22</v>
      </c>
      <c r="N32" t="s">
        <v>284</v>
      </c>
      <c r="O32" t="s">
        <v>10</v>
      </c>
      <c r="P32" t="s">
        <v>284</v>
      </c>
      <c r="Q32" t="s">
        <v>405</v>
      </c>
      <c r="R32">
        <v>3</v>
      </c>
      <c r="S32">
        <v>3</v>
      </c>
      <c r="W32" s="46" t="s">
        <v>596</v>
      </c>
      <c r="X32" s="44">
        <v>9</v>
      </c>
      <c r="Y32" s="45" t="s">
        <v>870</v>
      </c>
    </row>
    <row r="33" spans="1:25" x14ac:dyDescent="0.15">
      <c r="A33" t="str">
        <f t="shared" si="0"/>
        <v>|《[[キンジャーリの陽光翼]]/Kinjalli's Sunwing》|13|レア|クリーチャー|</v>
      </c>
      <c r="C33" t="s">
        <v>284</v>
      </c>
      <c r="D33" t="s">
        <v>1290</v>
      </c>
      <c r="E33" t="s">
        <v>835</v>
      </c>
      <c r="F33" t="s">
        <v>1291</v>
      </c>
      <c r="G33" t="s">
        <v>587</v>
      </c>
      <c r="H33" t="s">
        <v>295</v>
      </c>
      <c r="I33" t="s">
        <v>284</v>
      </c>
      <c r="J33">
        <f t="shared" si="1"/>
        <v>13</v>
      </c>
      <c r="K33">
        <v>13</v>
      </c>
      <c r="L33" t="s">
        <v>284</v>
      </c>
      <c r="M33" t="s">
        <v>22</v>
      </c>
      <c r="N33" t="s">
        <v>284</v>
      </c>
      <c r="O33" t="s">
        <v>10</v>
      </c>
      <c r="P33" t="s">
        <v>284</v>
      </c>
      <c r="Q33" t="s">
        <v>406</v>
      </c>
      <c r="R33">
        <v>3</v>
      </c>
      <c r="S33">
        <v>3</v>
      </c>
      <c r="W33" s="46" t="s">
        <v>597</v>
      </c>
      <c r="X33" s="47">
        <v>7</v>
      </c>
      <c r="Y33" s="45" t="s">
        <v>872</v>
      </c>
    </row>
    <row r="34" spans="1:25" x14ac:dyDescent="0.15">
      <c r="A34" t="str">
        <f t="shared" si="0"/>
        <v>|《[[定命の枢軸]]/Axis of Mortality》|16|レア|サポート|</v>
      </c>
      <c r="C34" t="s">
        <v>284</v>
      </c>
      <c r="D34" t="s">
        <v>1290</v>
      </c>
      <c r="E34" t="s">
        <v>837</v>
      </c>
      <c r="F34" t="s">
        <v>1291</v>
      </c>
      <c r="G34" t="s">
        <v>588</v>
      </c>
      <c r="H34" t="s">
        <v>295</v>
      </c>
      <c r="I34" t="s">
        <v>284</v>
      </c>
      <c r="J34">
        <f t="shared" si="1"/>
        <v>16</v>
      </c>
      <c r="K34">
        <v>16</v>
      </c>
      <c r="L34" t="s">
        <v>284</v>
      </c>
      <c r="M34" t="s">
        <v>22</v>
      </c>
      <c r="N34" t="s">
        <v>284</v>
      </c>
      <c r="O34" t="s">
        <v>20</v>
      </c>
      <c r="P34" t="s">
        <v>284</v>
      </c>
      <c r="Q34" t="s">
        <v>407</v>
      </c>
      <c r="W34" s="46" t="s">
        <v>598</v>
      </c>
      <c r="X34" s="44">
        <v>14</v>
      </c>
      <c r="Y34" s="45" t="s">
        <v>874</v>
      </c>
    </row>
    <row r="35" spans="1:25" x14ac:dyDescent="0.15">
      <c r="A35" t="str">
        <f t="shared" si="0"/>
        <v>|《[[イクサランの束縛]]/Ixalan's Binding》|13|レア|サポート|</v>
      </c>
      <c r="C35" t="s">
        <v>284</v>
      </c>
      <c r="D35" t="s">
        <v>1290</v>
      </c>
      <c r="E35" t="s">
        <v>839</v>
      </c>
      <c r="F35" t="s">
        <v>1291</v>
      </c>
      <c r="G35" t="s">
        <v>589</v>
      </c>
      <c r="H35" t="s">
        <v>295</v>
      </c>
      <c r="I35" t="s">
        <v>284</v>
      </c>
      <c r="J35">
        <f t="shared" si="1"/>
        <v>13</v>
      </c>
      <c r="K35">
        <v>13</v>
      </c>
      <c r="L35" t="s">
        <v>284</v>
      </c>
      <c r="M35" t="s">
        <v>22</v>
      </c>
      <c r="N35" t="s">
        <v>284</v>
      </c>
      <c r="O35" t="s">
        <v>20</v>
      </c>
      <c r="P35" t="s">
        <v>284</v>
      </c>
      <c r="Q35" t="s">
        <v>1292</v>
      </c>
      <c r="W35" s="46" t="s">
        <v>599</v>
      </c>
      <c r="X35" s="44">
        <v>6</v>
      </c>
      <c r="Y35" s="45" t="s">
        <v>876</v>
      </c>
    </row>
    <row r="36" spans="1:25" x14ac:dyDescent="0.15">
      <c r="A36" t="str">
        <f t="shared" si="0"/>
        <v>|《[[残骸の漂着]]/Settle the Wreckage》|12|レア|サポート|</v>
      </c>
      <c r="C36" t="s">
        <v>284</v>
      </c>
      <c r="D36" t="s">
        <v>1290</v>
      </c>
      <c r="E36" t="s">
        <v>842</v>
      </c>
      <c r="F36" t="s">
        <v>1291</v>
      </c>
      <c r="G36" t="s">
        <v>590</v>
      </c>
      <c r="H36" t="s">
        <v>295</v>
      </c>
      <c r="I36" t="s">
        <v>284</v>
      </c>
      <c r="J36">
        <f t="shared" si="1"/>
        <v>12</v>
      </c>
      <c r="K36">
        <v>12</v>
      </c>
      <c r="L36" t="s">
        <v>284</v>
      </c>
      <c r="M36" t="s">
        <v>22</v>
      </c>
      <c r="N36" t="s">
        <v>284</v>
      </c>
      <c r="O36" t="s">
        <v>20</v>
      </c>
      <c r="P36" t="s">
        <v>284</v>
      </c>
      <c r="Q36" t="s">
        <v>409</v>
      </c>
      <c r="W36" s="46" t="s">
        <v>600</v>
      </c>
      <c r="X36" s="44">
        <v>9</v>
      </c>
      <c r="Y36" s="45" t="s">
        <v>878</v>
      </c>
    </row>
    <row r="37" spans="1:25" x14ac:dyDescent="0.15">
      <c r="A37" t="str">
        <f t="shared" si="0"/>
        <v>|《[[薄暮の使徒、マーブレン・フェイン]]/Mavren Fein, Dusk Apostle》|9|神話レア|クリーチャー|</v>
      </c>
      <c r="C37" t="s">
        <v>284</v>
      </c>
      <c r="D37" t="s">
        <v>1290</v>
      </c>
      <c r="E37" t="s">
        <v>844</v>
      </c>
      <c r="F37" t="s">
        <v>1291</v>
      </c>
      <c r="G37" t="s">
        <v>591</v>
      </c>
      <c r="H37" t="s">
        <v>295</v>
      </c>
      <c r="I37" t="s">
        <v>284</v>
      </c>
      <c r="J37">
        <f t="shared" si="1"/>
        <v>9</v>
      </c>
      <c r="K37">
        <v>9</v>
      </c>
      <c r="L37" t="s">
        <v>284</v>
      </c>
      <c r="M37" t="s">
        <v>23</v>
      </c>
      <c r="N37" t="s">
        <v>284</v>
      </c>
      <c r="O37" t="s">
        <v>10</v>
      </c>
      <c r="P37" t="s">
        <v>284</v>
      </c>
      <c r="Q37" t="s">
        <v>410</v>
      </c>
      <c r="R37">
        <v>4</v>
      </c>
      <c r="S37">
        <v>4</v>
      </c>
      <c r="W37" s="46" t="s">
        <v>601</v>
      </c>
      <c r="X37" s="44">
        <v>5</v>
      </c>
      <c r="Y37" s="45" t="s">
        <v>880</v>
      </c>
    </row>
    <row r="38" spans="1:25" x14ac:dyDescent="0.15">
      <c r="A38" t="str">
        <f t="shared" si="0"/>
        <v>|《[[覚醒の太陽の化身]]/Wakening Sun's Avatar》|16|神話レア|クリーチャー|</v>
      </c>
      <c r="C38" t="s">
        <v>284</v>
      </c>
      <c r="D38" t="s">
        <v>1290</v>
      </c>
      <c r="E38" t="s">
        <v>846</v>
      </c>
      <c r="F38" t="s">
        <v>1291</v>
      </c>
      <c r="G38" t="s">
        <v>592</v>
      </c>
      <c r="H38" t="s">
        <v>295</v>
      </c>
      <c r="I38" t="s">
        <v>284</v>
      </c>
      <c r="J38">
        <f t="shared" si="1"/>
        <v>16</v>
      </c>
      <c r="K38">
        <v>16</v>
      </c>
      <c r="L38" t="s">
        <v>284</v>
      </c>
      <c r="M38" t="s">
        <v>23</v>
      </c>
      <c r="N38" t="s">
        <v>284</v>
      </c>
      <c r="O38" t="s">
        <v>10</v>
      </c>
      <c r="P38" t="s">
        <v>284</v>
      </c>
      <c r="Q38" t="s">
        <v>411</v>
      </c>
      <c r="R38">
        <v>7</v>
      </c>
      <c r="S38">
        <v>7</v>
      </c>
      <c r="W38" s="46" t="s">
        <v>602</v>
      </c>
      <c r="X38" s="44">
        <v>10</v>
      </c>
      <c r="Y38" s="45" t="s">
        <v>882</v>
      </c>
    </row>
    <row r="39" spans="1:25" x14ac:dyDescent="0.15">
      <c r="A39" t="str">
        <f t="shared" si="0"/>
        <v>|[[《軍団の上陸/Legion's Landing》&amp;br;→《一番砦、アダント/Adanto, the First Fort》&gt;軍団の上陸]]|10|神話レア|サポート|</v>
      </c>
      <c r="C39" t="s">
        <v>284</v>
      </c>
      <c r="D39" t="s">
        <v>1293</v>
      </c>
      <c r="G39" t="s">
        <v>593</v>
      </c>
      <c r="H39" t="s">
        <v>1294</v>
      </c>
      <c r="I39" t="s">
        <v>284</v>
      </c>
      <c r="J39">
        <f t="shared" si="1"/>
        <v>10</v>
      </c>
      <c r="K39">
        <v>14</v>
      </c>
      <c r="L39" t="s">
        <v>284</v>
      </c>
      <c r="M39" t="s">
        <v>23</v>
      </c>
      <c r="N39" t="s">
        <v>284</v>
      </c>
      <c r="O39" t="s">
        <v>20</v>
      </c>
      <c r="P39" t="s">
        <v>284</v>
      </c>
      <c r="Q39" t="s">
        <v>412</v>
      </c>
      <c r="W39" s="46" t="s">
        <v>603</v>
      </c>
      <c r="X39" s="44">
        <v>8</v>
      </c>
      <c r="Y39" s="45" t="s">
        <v>884</v>
      </c>
    </row>
    <row r="40" spans="1:25" x14ac:dyDescent="0.15">
      <c r="A40" t="str">
        <f t="shared" si="0"/>
        <v/>
      </c>
      <c r="W40" s="46" t="s">
        <v>604</v>
      </c>
      <c r="X40" s="44">
        <v>7</v>
      </c>
      <c r="Y40" s="45" t="s">
        <v>886</v>
      </c>
    </row>
    <row r="41" spans="1:25" x14ac:dyDescent="0.15">
      <c r="A41" t="str">
        <f t="shared" si="0"/>
        <v>**青</v>
      </c>
      <c r="B41" t="s">
        <v>305</v>
      </c>
      <c r="W41" s="46" t="s">
        <v>605</v>
      </c>
      <c r="X41" s="44">
        <v>7</v>
      </c>
      <c r="Y41" s="45" t="s">
        <v>888</v>
      </c>
    </row>
    <row r="42" spans="1:25" x14ac:dyDescent="0.15">
      <c r="A42" t="str">
        <f t="shared" si="0"/>
        <v>|LEFT:500|LEFT:50|LEFT:80|LEFT:100|c</v>
      </c>
      <c r="B42" t="s">
        <v>1288</v>
      </c>
      <c r="W42" s="46" t="s">
        <v>606</v>
      </c>
      <c r="X42" s="44">
        <v>13</v>
      </c>
      <c r="Y42" s="45" t="s">
        <v>890</v>
      </c>
    </row>
    <row r="43" spans="1:25" x14ac:dyDescent="0.15">
      <c r="A43" t="str">
        <f t="shared" si="0"/>
        <v>|カード名|コスト|レアリティ|種別|</v>
      </c>
      <c r="B43" t="s">
        <v>1289</v>
      </c>
      <c r="W43" s="46" t="s">
        <v>607</v>
      </c>
      <c r="X43" s="44">
        <v>12</v>
      </c>
      <c r="Y43" s="45" t="s">
        <v>892</v>
      </c>
    </row>
    <row r="44" spans="1:25" x14ac:dyDescent="0.15">
      <c r="A44" t="str">
        <f t="shared" si="0"/>
        <v>|《[[裕福な海賊]]/Prosperous Pirates》|14|コモン|クリーチャー|</v>
      </c>
      <c r="C44" t="s">
        <v>284</v>
      </c>
      <c r="D44" t="s">
        <v>1290</v>
      </c>
      <c r="E44" t="s">
        <v>867</v>
      </c>
      <c r="F44" t="s">
        <v>1291</v>
      </c>
      <c r="G44" t="s">
        <v>595</v>
      </c>
      <c r="H44" t="s">
        <v>295</v>
      </c>
      <c r="I44" t="s">
        <v>284</v>
      </c>
      <c r="J44">
        <f t="shared" si="1"/>
        <v>14</v>
      </c>
      <c r="K44">
        <v>15</v>
      </c>
      <c r="L44" t="s">
        <v>284</v>
      </c>
      <c r="M44" t="s">
        <v>7</v>
      </c>
      <c r="N44" t="s">
        <v>284</v>
      </c>
      <c r="O44" t="s">
        <v>10</v>
      </c>
      <c r="P44" t="s">
        <v>284</v>
      </c>
      <c r="Q44" t="s">
        <v>414</v>
      </c>
      <c r="R44">
        <v>4</v>
      </c>
      <c r="S44">
        <v>3</v>
      </c>
      <c r="W44" s="46" t="s">
        <v>608</v>
      </c>
      <c r="X44" s="44">
        <v>11</v>
      </c>
      <c r="Y44" s="45" t="s">
        <v>896</v>
      </c>
    </row>
    <row r="45" spans="1:25" x14ac:dyDescent="0.15">
      <c r="A45" t="str">
        <f t="shared" si="0"/>
        <v>|《[[見習い形成師]]/Shaper Apprentice》|9|コモン|クリーチャー|</v>
      </c>
      <c r="C45" t="s">
        <v>284</v>
      </c>
      <c r="D45" t="s">
        <v>1290</v>
      </c>
      <c r="E45" t="s">
        <v>870</v>
      </c>
      <c r="F45" t="s">
        <v>1291</v>
      </c>
      <c r="G45" t="s">
        <v>596</v>
      </c>
      <c r="H45" t="s">
        <v>295</v>
      </c>
      <c r="I45" t="s">
        <v>284</v>
      </c>
      <c r="J45">
        <f t="shared" si="1"/>
        <v>9</v>
      </c>
      <c r="K45">
        <v>9</v>
      </c>
      <c r="L45" t="s">
        <v>284</v>
      </c>
      <c r="M45" t="s">
        <v>7</v>
      </c>
      <c r="N45" t="s">
        <v>284</v>
      </c>
      <c r="O45" t="s">
        <v>10</v>
      </c>
      <c r="P45" t="s">
        <v>284</v>
      </c>
      <c r="Q45" t="s">
        <v>415</v>
      </c>
      <c r="R45">
        <v>3</v>
      </c>
      <c r="S45">
        <v>2</v>
      </c>
      <c r="W45" s="46" t="s">
        <v>609</v>
      </c>
      <c r="X45" s="44">
        <v>11</v>
      </c>
      <c r="Y45" s="45" t="s">
        <v>899</v>
      </c>
    </row>
    <row r="46" spans="1:25" x14ac:dyDescent="0.15">
      <c r="A46" t="str">
        <f t="shared" si="0"/>
        <v>|《[[難破船あさり]]/Shipwreck Looter》|7|コモン|クリーチャー|</v>
      </c>
      <c r="C46" t="s">
        <v>284</v>
      </c>
      <c r="D46" t="s">
        <v>1290</v>
      </c>
      <c r="E46" t="s">
        <v>872</v>
      </c>
      <c r="F46" t="s">
        <v>1291</v>
      </c>
      <c r="G46" t="s">
        <v>597</v>
      </c>
      <c r="H46" t="s">
        <v>295</v>
      </c>
      <c r="I46" t="s">
        <v>284</v>
      </c>
      <c r="J46">
        <f t="shared" si="1"/>
        <v>7</v>
      </c>
      <c r="K46">
        <v>5</v>
      </c>
      <c r="L46" t="s">
        <v>284</v>
      </c>
      <c r="M46" t="s">
        <v>7</v>
      </c>
      <c r="N46" t="s">
        <v>284</v>
      </c>
      <c r="O46" t="s">
        <v>10</v>
      </c>
      <c r="P46" t="s">
        <v>284</v>
      </c>
      <c r="Q46" t="s">
        <v>416</v>
      </c>
      <c r="R46">
        <v>2</v>
      </c>
      <c r="S46">
        <v>1</v>
      </c>
      <c r="W46" s="46" t="s">
        <v>610</v>
      </c>
      <c r="X46" s="44">
        <v>14</v>
      </c>
      <c r="Y46" s="45" t="s">
        <v>901</v>
      </c>
    </row>
    <row r="47" spans="1:25" x14ac:dyDescent="0.15">
      <c r="A47" t="str">
        <f t="shared" si="0"/>
        <v>|《[[セイレーンの見張り番]]/Siren Lookout》|14|コモン|クリーチャー|</v>
      </c>
      <c r="C47" t="s">
        <v>284</v>
      </c>
      <c r="D47" t="s">
        <v>1290</v>
      </c>
      <c r="E47" t="s">
        <v>874</v>
      </c>
      <c r="F47" t="s">
        <v>1291</v>
      </c>
      <c r="G47" t="s">
        <v>598</v>
      </c>
      <c r="H47" t="s">
        <v>295</v>
      </c>
      <c r="I47" t="s">
        <v>284</v>
      </c>
      <c r="J47">
        <f t="shared" si="1"/>
        <v>14</v>
      </c>
      <c r="K47">
        <v>14</v>
      </c>
      <c r="L47" t="s">
        <v>284</v>
      </c>
      <c r="M47" t="s">
        <v>7</v>
      </c>
      <c r="N47" t="s">
        <v>284</v>
      </c>
      <c r="O47" t="s">
        <v>10</v>
      </c>
      <c r="P47" t="s">
        <v>284</v>
      </c>
      <c r="Q47" t="s">
        <v>417</v>
      </c>
      <c r="R47">
        <v>2</v>
      </c>
      <c r="S47">
        <v>3</v>
      </c>
      <c r="W47" s="46" t="s">
        <v>611</v>
      </c>
      <c r="X47" s="44">
        <v>5</v>
      </c>
      <c r="Y47" s="45" t="s">
        <v>903</v>
      </c>
    </row>
    <row r="48" spans="1:25" x14ac:dyDescent="0.15">
      <c r="A48" t="str">
        <f t="shared" si="0"/>
        <v>|《[[水罠織り]]/Watertrap Weaver》|6|コモン|クリーチャー|</v>
      </c>
      <c r="C48" t="s">
        <v>284</v>
      </c>
      <c r="D48" t="s">
        <v>1290</v>
      </c>
      <c r="E48" t="s">
        <v>876</v>
      </c>
      <c r="F48" t="s">
        <v>1291</v>
      </c>
      <c r="G48" t="s">
        <v>599</v>
      </c>
      <c r="H48" t="s">
        <v>295</v>
      </c>
      <c r="I48" t="s">
        <v>284</v>
      </c>
      <c r="J48">
        <f t="shared" si="1"/>
        <v>6</v>
      </c>
      <c r="K48">
        <v>6</v>
      </c>
      <c r="L48" t="s">
        <v>284</v>
      </c>
      <c r="M48" t="s">
        <v>7</v>
      </c>
      <c r="N48" t="s">
        <v>284</v>
      </c>
      <c r="O48" t="s">
        <v>10</v>
      </c>
      <c r="P48" t="s">
        <v>284</v>
      </c>
      <c r="Q48" t="s">
        <v>418</v>
      </c>
      <c r="R48">
        <v>2</v>
      </c>
      <c r="S48">
        <v>2</v>
      </c>
      <c r="W48" s="46" t="s">
        <v>612</v>
      </c>
      <c r="X48" s="47">
        <v>10</v>
      </c>
      <c r="Y48" s="45" t="s">
        <v>906</v>
      </c>
    </row>
    <row r="49" spans="1:25" x14ac:dyDescent="0.15">
      <c r="A49" t="str">
        <f t="shared" si="0"/>
        <v>|《[[欲望の深み]]/Depths of Desire》|9|コモン|呪文|</v>
      </c>
      <c r="C49" t="s">
        <v>284</v>
      </c>
      <c r="D49" t="s">
        <v>1290</v>
      </c>
      <c r="E49" t="s">
        <v>878</v>
      </c>
      <c r="F49" t="s">
        <v>1291</v>
      </c>
      <c r="G49" t="s">
        <v>600</v>
      </c>
      <c r="H49" t="s">
        <v>295</v>
      </c>
      <c r="I49" t="s">
        <v>284</v>
      </c>
      <c r="J49">
        <f t="shared" si="1"/>
        <v>9</v>
      </c>
      <c r="K49">
        <v>9</v>
      </c>
      <c r="L49" t="s">
        <v>284</v>
      </c>
      <c r="M49" t="s">
        <v>7</v>
      </c>
      <c r="N49" t="s">
        <v>284</v>
      </c>
      <c r="O49" t="s">
        <v>19</v>
      </c>
      <c r="P49" t="s">
        <v>284</v>
      </c>
      <c r="Q49" t="s">
        <v>419</v>
      </c>
      <c r="W49" s="46" t="s">
        <v>613</v>
      </c>
      <c r="X49" s="44">
        <v>12</v>
      </c>
      <c r="Y49" s="45" t="s">
        <v>909</v>
      </c>
    </row>
    <row r="50" spans="1:25" x14ac:dyDescent="0.15">
      <c r="A50" t="str">
        <f t="shared" si="0"/>
        <v>|《[[潜水]]/Dive Down》|5|コモン|呪文|</v>
      </c>
      <c r="C50" t="s">
        <v>284</v>
      </c>
      <c r="D50" t="s">
        <v>1290</v>
      </c>
      <c r="E50" t="s">
        <v>880</v>
      </c>
      <c r="F50" t="s">
        <v>1291</v>
      </c>
      <c r="G50" t="s">
        <v>601</v>
      </c>
      <c r="H50" t="s">
        <v>295</v>
      </c>
      <c r="I50" t="s">
        <v>284</v>
      </c>
      <c r="J50">
        <f t="shared" si="1"/>
        <v>5</v>
      </c>
      <c r="K50">
        <v>5</v>
      </c>
      <c r="L50" t="s">
        <v>284</v>
      </c>
      <c r="M50" t="s">
        <v>7</v>
      </c>
      <c r="N50" t="s">
        <v>284</v>
      </c>
      <c r="O50" t="s">
        <v>19</v>
      </c>
      <c r="P50" t="s">
        <v>284</v>
      </c>
      <c r="Q50" t="s">
        <v>420</v>
      </c>
      <c r="W50" s="46" t="s">
        <v>614</v>
      </c>
      <c r="X50" s="44">
        <v>7</v>
      </c>
      <c r="Y50" s="45" t="s">
        <v>911</v>
      </c>
    </row>
    <row r="51" spans="1:25" x14ac:dyDescent="0.15">
      <c r="A51" t="str">
        <f t="shared" si="0"/>
        <v>|《[[風と共に]]/One With the Wind》|10|コモン|呪文|</v>
      </c>
      <c r="C51" t="s">
        <v>284</v>
      </c>
      <c r="D51" t="s">
        <v>1290</v>
      </c>
      <c r="E51" t="s">
        <v>882</v>
      </c>
      <c r="F51" t="s">
        <v>1291</v>
      </c>
      <c r="G51" t="s">
        <v>602</v>
      </c>
      <c r="H51" t="s">
        <v>295</v>
      </c>
      <c r="I51" t="s">
        <v>284</v>
      </c>
      <c r="J51">
        <f t="shared" si="1"/>
        <v>10</v>
      </c>
      <c r="K51">
        <v>10</v>
      </c>
      <c r="L51" t="s">
        <v>284</v>
      </c>
      <c r="M51" t="s">
        <v>7</v>
      </c>
      <c r="N51" t="s">
        <v>284</v>
      </c>
      <c r="O51" t="s">
        <v>19</v>
      </c>
      <c r="P51" t="s">
        <v>284</v>
      </c>
      <c r="Q51" t="s">
        <v>421</v>
      </c>
      <c r="W51" s="46" t="s">
        <v>615</v>
      </c>
      <c r="X51" s="47">
        <v>14</v>
      </c>
      <c r="Y51" s="45" t="s">
        <v>913</v>
      </c>
    </row>
    <row r="52" spans="1:25" x14ac:dyDescent="0.15">
      <c r="A52" t="str">
        <f t="shared" si="0"/>
        <v>|《[[危険な航海]]/Perilous Voyage》|8|コモン|呪文|</v>
      </c>
      <c r="C52" t="s">
        <v>284</v>
      </c>
      <c r="D52" t="s">
        <v>1290</v>
      </c>
      <c r="E52" t="s">
        <v>884</v>
      </c>
      <c r="F52" t="s">
        <v>1291</v>
      </c>
      <c r="G52" t="s">
        <v>603</v>
      </c>
      <c r="H52" t="s">
        <v>295</v>
      </c>
      <c r="I52" t="s">
        <v>284</v>
      </c>
      <c r="J52">
        <f t="shared" si="1"/>
        <v>8</v>
      </c>
      <c r="K52">
        <v>8</v>
      </c>
      <c r="L52" t="s">
        <v>284</v>
      </c>
      <c r="M52" t="s">
        <v>7</v>
      </c>
      <c r="N52" t="s">
        <v>284</v>
      </c>
      <c r="O52" t="s">
        <v>19</v>
      </c>
      <c r="P52" t="s">
        <v>284</v>
      </c>
      <c r="Q52" t="s">
        <v>1295</v>
      </c>
      <c r="W52" s="46" t="s">
        <v>616</v>
      </c>
      <c r="X52" s="48">
        <v>22</v>
      </c>
      <c r="Y52" s="45" t="s">
        <v>916</v>
      </c>
    </row>
    <row r="53" spans="1:25" x14ac:dyDescent="0.15">
      <c r="A53" t="str">
        <f t="shared" si="0"/>
        <v>|《[[海賊の獲物]]/Pirate's Prize》|7|コモン|呪文|</v>
      </c>
      <c r="C53" t="s">
        <v>284</v>
      </c>
      <c r="D53" t="s">
        <v>1290</v>
      </c>
      <c r="E53" t="s">
        <v>886</v>
      </c>
      <c r="F53" t="s">
        <v>1291</v>
      </c>
      <c r="G53" t="s">
        <v>604</v>
      </c>
      <c r="H53" t="s">
        <v>295</v>
      </c>
      <c r="I53" t="s">
        <v>284</v>
      </c>
      <c r="J53">
        <f t="shared" si="1"/>
        <v>7</v>
      </c>
      <c r="K53">
        <v>7</v>
      </c>
      <c r="L53" t="s">
        <v>284</v>
      </c>
      <c r="M53" t="s">
        <v>7</v>
      </c>
      <c r="N53" t="s">
        <v>284</v>
      </c>
      <c r="O53" t="s">
        <v>19</v>
      </c>
      <c r="P53" t="s">
        <v>284</v>
      </c>
      <c r="Q53" t="s">
        <v>423</v>
      </c>
      <c r="W53" s="46" t="s">
        <v>617</v>
      </c>
      <c r="X53" s="47">
        <v>13</v>
      </c>
      <c r="Y53" s="45" t="s">
        <v>919</v>
      </c>
    </row>
    <row r="54" spans="1:25" x14ac:dyDescent="0.15">
      <c r="A54" t="str">
        <f t="shared" si="0"/>
        <v>|《[[セイレーンの策略]]/Siren's Ruse》|7|コモン|呪文|</v>
      </c>
      <c r="C54" t="s">
        <v>284</v>
      </c>
      <c r="D54" t="s">
        <v>1290</v>
      </c>
      <c r="E54" t="s">
        <v>888</v>
      </c>
      <c r="F54" t="s">
        <v>1291</v>
      </c>
      <c r="G54" t="s">
        <v>605</v>
      </c>
      <c r="H54" t="s">
        <v>295</v>
      </c>
      <c r="I54" t="s">
        <v>284</v>
      </c>
      <c r="J54">
        <f t="shared" si="1"/>
        <v>7</v>
      </c>
      <c r="K54">
        <v>7</v>
      </c>
      <c r="L54" t="s">
        <v>284</v>
      </c>
      <c r="M54" t="s">
        <v>7</v>
      </c>
      <c r="N54" t="s">
        <v>284</v>
      </c>
      <c r="O54" t="s">
        <v>19</v>
      </c>
      <c r="P54" t="s">
        <v>284</v>
      </c>
      <c r="Q54" t="s">
        <v>424</v>
      </c>
      <c r="W54" s="46" t="s">
        <v>618</v>
      </c>
      <c r="X54" s="48">
        <v>15</v>
      </c>
      <c r="Y54" s="45" t="s">
        <v>921</v>
      </c>
    </row>
    <row r="55" spans="1:25" x14ac:dyDescent="0.15">
      <c r="A55" t="str">
        <f t="shared" si="0"/>
        <v>|《[[巧射艦隊の操舵手]]/Deadeye Quartermaster》|13|アンコモン|クリーチャー|</v>
      </c>
      <c r="C55" t="s">
        <v>284</v>
      </c>
      <c r="D55" t="s">
        <v>1290</v>
      </c>
      <c r="E55" t="s">
        <v>890</v>
      </c>
      <c r="F55" t="s">
        <v>1291</v>
      </c>
      <c r="G55" t="s">
        <v>606</v>
      </c>
      <c r="H55" t="s">
        <v>295</v>
      </c>
      <c r="I55" t="s">
        <v>284</v>
      </c>
      <c r="J55">
        <f t="shared" si="1"/>
        <v>13</v>
      </c>
      <c r="K55">
        <v>13</v>
      </c>
      <c r="L55" t="s">
        <v>284</v>
      </c>
      <c r="M55" t="s">
        <v>21</v>
      </c>
      <c r="N55" t="s">
        <v>284</v>
      </c>
      <c r="O55" t="s">
        <v>10</v>
      </c>
      <c r="P55" t="s">
        <v>284</v>
      </c>
      <c r="Q55" t="s">
        <v>425</v>
      </c>
      <c r="R55">
        <v>4</v>
      </c>
      <c r="S55">
        <v>4</v>
      </c>
      <c r="W55" s="46" t="s">
        <v>619</v>
      </c>
      <c r="X55" s="48">
        <v>17</v>
      </c>
      <c r="Y55" s="45" t="s">
        <v>923</v>
      </c>
    </row>
    <row r="56" spans="1:25" x14ac:dyDescent="0.15">
      <c r="A56" t="str">
        <f t="shared" si="0"/>
        <v>|《[[川潜み]]/River Sneak》|12|アンコモン|クリーチャー|</v>
      </c>
      <c r="C56" t="s">
        <v>284</v>
      </c>
      <c r="D56" t="s">
        <v>1290</v>
      </c>
      <c r="E56" t="s">
        <v>892</v>
      </c>
      <c r="F56" t="s">
        <v>1291</v>
      </c>
      <c r="G56" t="s">
        <v>607</v>
      </c>
      <c r="H56" t="s">
        <v>295</v>
      </c>
      <c r="I56" t="s">
        <v>284</v>
      </c>
      <c r="J56">
        <f t="shared" si="1"/>
        <v>12</v>
      </c>
      <c r="K56">
        <v>12</v>
      </c>
      <c r="L56" t="s">
        <v>284</v>
      </c>
      <c r="M56" t="s">
        <v>21</v>
      </c>
      <c r="N56" t="s">
        <v>284</v>
      </c>
      <c r="O56" t="s">
        <v>10</v>
      </c>
      <c r="P56" t="s">
        <v>284</v>
      </c>
      <c r="Q56" t="s">
        <v>426</v>
      </c>
      <c r="R56">
        <v>2</v>
      </c>
      <c r="S56">
        <v>2</v>
      </c>
      <c r="W56" s="46" t="s">
        <v>620</v>
      </c>
      <c r="X56" s="48">
        <v>18</v>
      </c>
      <c r="Y56" s="45" t="s">
        <v>925</v>
      </c>
    </row>
    <row r="57" spans="1:25" x14ac:dyDescent="0.15">
      <c r="A57" t="str">
        <f t="shared" si="0"/>
        <v>|《[[岸の守り手]]/Shore Keeper》|11|アンコモン|クリーチャー|</v>
      </c>
      <c r="C57" t="s">
        <v>284</v>
      </c>
      <c r="D57" t="s">
        <v>1290</v>
      </c>
      <c r="E57" t="s">
        <v>896</v>
      </c>
      <c r="F57" t="s">
        <v>1291</v>
      </c>
      <c r="G57" t="s">
        <v>608</v>
      </c>
      <c r="H57" t="s">
        <v>295</v>
      </c>
      <c r="I57" t="s">
        <v>284</v>
      </c>
      <c r="J57">
        <f t="shared" si="1"/>
        <v>11</v>
      </c>
      <c r="K57">
        <v>11</v>
      </c>
      <c r="L57" t="s">
        <v>284</v>
      </c>
      <c r="M57" t="s">
        <v>21</v>
      </c>
      <c r="N57" t="s">
        <v>284</v>
      </c>
      <c r="O57" t="s">
        <v>10</v>
      </c>
      <c r="P57" t="s">
        <v>284</v>
      </c>
      <c r="Q57" t="s">
        <v>427</v>
      </c>
      <c r="R57">
        <v>0</v>
      </c>
      <c r="S57">
        <v>7</v>
      </c>
      <c r="W57" s="46" t="s">
        <v>621</v>
      </c>
      <c r="X57" s="47">
        <v>9</v>
      </c>
      <c r="Y57" s="45" t="s">
        <v>927</v>
      </c>
    </row>
    <row r="58" spans="1:25" x14ac:dyDescent="0.15">
      <c r="A58" t="str">
        <f t="shared" si="0"/>
        <v>|《[[風雲艦隊の空中要員]]/Storm Fleet Aerialist》|11|アンコモン|クリーチャー|</v>
      </c>
      <c r="C58" t="s">
        <v>284</v>
      </c>
      <c r="D58" t="s">
        <v>1290</v>
      </c>
      <c r="E58" t="s">
        <v>899</v>
      </c>
      <c r="F58" t="s">
        <v>1291</v>
      </c>
      <c r="G58" t="s">
        <v>609</v>
      </c>
      <c r="H58" t="s">
        <v>295</v>
      </c>
      <c r="I58" t="s">
        <v>284</v>
      </c>
      <c r="J58">
        <f t="shared" si="1"/>
        <v>11</v>
      </c>
      <c r="K58">
        <v>11</v>
      </c>
      <c r="L58" t="s">
        <v>284</v>
      </c>
      <c r="M58" t="s">
        <v>21</v>
      </c>
      <c r="N58" t="s">
        <v>284</v>
      </c>
      <c r="O58" t="s">
        <v>10</v>
      </c>
      <c r="P58" t="s">
        <v>284</v>
      </c>
      <c r="Q58" t="s">
        <v>428</v>
      </c>
      <c r="R58">
        <v>2</v>
      </c>
      <c r="S58">
        <v>3</v>
      </c>
      <c r="W58" s="46" t="s">
        <v>622</v>
      </c>
      <c r="X58" s="48">
        <v>14</v>
      </c>
      <c r="Y58" s="45" t="s">
        <v>930</v>
      </c>
    </row>
    <row r="59" spans="1:25" x14ac:dyDescent="0.15">
      <c r="A59" t="str">
        <f t="shared" si="0"/>
        <v>|《[[大嵐呼び]]/Tempest Caller》|14|アンコモン|クリーチャー|</v>
      </c>
      <c r="C59" t="s">
        <v>284</v>
      </c>
      <c r="D59" t="s">
        <v>1290</v>
      </c>
      <c r="E59" t="s">
        <v>901</v>
      </c>
      <c r="F59" t="s">
        <v>1291</v>
      </c>
      <c r="G59" t="s">
        <v>610</v>
      </c>
      <c r="H59" t="s">
        <v>295</v>
      </c>
      <c r="I59" t="s">
        <v>284</v>
      </c>
      <c r="J59">
        <f t="shared" si="1"/>
        <v>14</v>
      </c>
      <c r="K59">
        <v>14</v>
      </c>
      <c r="L59" t="s">
        <v>284</v>
      </c>
      <c r="M59" t="s">
        <v>21</v>
      </c>
      <c r="N59" t="s">
        <v>284</v>
      </c>
      <c r="O59" t="s">
        <v>10</v>
      </c>
      <c r="P59" t="s">
        <v>284</v>
      </c>
      <c r="Q59" t="s">
        <v>1296</v>
      </c>
      <c r="R59">
        <v>3</v>
      </c>
      <c r="S59">
        <v>4</v>
      </c>
      <c r="W59" s="46" t="s">
        <v>623</v>
      </c>
      <c r="X59" s="48">
        <v>14</v>
      </c>
      <c r="Y59" s="45" t="s">
        <v>932</v>
      </c>
    </row>
    <row r="60" spans="1:25" x14ac:dyDescent="0.15">
      <c r="A60" t="str">
        <f t="shared" si="0"/>
        <v>|《[[航路の作成]]/Chart a Course》|5|アンコモン|呪文|</v>
      </c>
      <c r="C60" t="s">
        <v>284</v>
      </c>
      <c r="D60" t="s">
        <v>1290</v>
      </c>
      <c r="E60" t="s">
        <v>903</v>
      </c>
      <c r="F60" t="s">
        <v>1291</v>
      </c>
      <c r="G60" t="s">
        <v>611</v>
      </c>
      <c r="H60" t="s">
        <v>295</v>
      </c>
      <c r="I60" t="s">
        <v>284</v>
      </c>
      <c r="J60">
        <f t="shared" si="1"/>
        <v>5</v>
      </c>
      <c r="K60">
        <v>5</v>
      </c>
      <c r="L60" t="s">
        <v>284</v>
      </c>
      <c r="M60" t="s">
        <v>21</v>
      </c>
      <c r="N60" t="s">
        <v>284</v>
      </c>
      <c r="O60" t="s">
        <v>19</v>
      </c>
      <c r="P60" t="s">
        <v>284</v>
      </c>
      <c r="Q60" t="s">
        <v>430</v>
      </c>
      <c r="W60" s="46" t="s">
        <v>624</v>
      </c>
      <c r="X60" s="47">
        <v>11</v>
      </c>
      <c r="Y60" s="45" t="s">
        <v>934</v>
      </c>
    </row>
    <row r="61" spans="1:25" x14ac:dyDescent="0.15">
      <c r="A61" t="str">
        <f t="shared" si="0"/>
        <v>|《[[見張りによる消散]]/Lookout's Dispersal》|10|アンコモン|呪文|</v>
      </c>
      <c r="C61" t="s">
        <v>284</v>
      </c>
      <c r="D61" t="s">
        <v>1290</v>
      </c>
      <c r="E61" t="s">
        <v>906</v>
      </c>
      <c r="F61" t="s">
        <v>1291</v>
      </c>
      <c r="G61" t="s">
        <v>612</v>
      </c>
      <c r="H61" t="s">
        <v>295</v>
      </c>
      <c r="I61" t="s">
        <v>284</v>
      </c>
      <c r="J61">
        <f t="shared" si="1"/>
        <v>10</v>
      </c>
      <c r="K61">
        <v>24</v>
      </c>
      <c r="L61" t="s">
        <v>284</v>
      </c>
      <c r="M61" t="s">
        <v>21</v>
      </c>
      <c r="N61" t="s">
        <v>284</v>
      </c>
      <c r="O61" t="s">
        <v>19</v>
      </c>
      <c r="P61" t="s">
        <v>284</v>
      </c>
      <c r="Q61" t="s">
        <v>1297</v>
      </c>
      <c r="W61" s="46" t="s">
        <v>625</v>
      </c>
      <c r="X61" s="44">
        <v>0</v>
      </c>
      <c r="Y61" s="45" t="s">
        <v>937</v>
      </c>
    </row>
    <row r="62" spans="1:25" x14ac:dyDescent="0.15">
      <c r="A62" t="str">
        <f t="shared" si="0"/>
        <v>|《[[深根の水域]]/Deeproot Waters》|12|アンコモン|サポート|</v>
      </c>
      <c r="C62" t="s">
        <v>284</v>
      </c>
      <c r="D62" t="s">
        <v>1290</v>
      </c>
      <c r="E62" t="s">
        <v>909</v>
      </c>
      <c r="F62" t="s">
        <v>1291</v>
      </c>
      <c r="G62" t="s">
        <v>613</v>
      </c>
      <c r="H62" t="s">
        <v>295</v>
      </c>
      <c r="I62" t="s">
        <v>284</v>
      </c>
      <c r="J62">
        <f t="shared" si="1"/>
        <v>12</v>
      </c>
      <c r="K62">
        <v>12</v>
      </c>
      <c r="L62" t="s">
        <v>284</v>
      </c>
      <c r="M62" t="s">
        <v>21</v>
      </c>
      <c r="N62" t="s">
        <v>284</v>
      </c>
      <c r="O62" t="s">
        <v>20</v>
      </c>
      <c r="P62" t="s">
        <v>284</v>
      </c>
      <c r="Q62" t="s">
        <v>432</v>
      </c>
      <c r="W62" s="46" t="s">
        <v>626</v>
      </c>
      <c r="X62" s="44">
        <v>11</v>
      </c>
      <c r="Y62" s="45" t="s">
        <v>942</v>
      </c>
    </row>
    <row r="63" spans="1:25" x14ac:dyDescent="0.15">
      <c r="A63" t="str">
        <f t="shared" si="0"/>
        <v>|《[[順風]]/Favorable Winds》|7|アンコモン|サポート|</v>
      </c>
      <c r="C63" t="s">
        <v>284</v>
      </c>
      <c r="D63" t="s">
        <v>1290</v>
      </c>
      <c r="E63" t="s">
        <v>911</v>
      </c>
      <c r="F63" t="s">
        <v>1291</v>
      </c>
      <c r="G63" t="s">
        <v>614</v>
      </c>
      <c r="H63" t="s">
        <v>295</v>
      </c>
      <c r="I63" t="s">
        <v>284</v>
      </c>
      <c r="J63">
        <f t="shared" si="1"/>
        <v>7</v>
      </c>
      <c r="K63">
        <v>7</v>
      </c>
      <c r="L63" t="s">
        <v>284</v>
      </c>
      <c r="M63" t="s">
        <v>21</v>
      </c>
      <c r="N63" t="s">
        <v>284</v>
      </c>
      <c r="O63" t="s">
        <v>20</v>
      </c>
      <c r="P63" t="s">
        <v>284</v>
      </c>
      <c r="Q63" t="s">
        <v>433</v>
      </c>
      <c r="W63" s="46" t="s">
        <v>627</v>
      </c>
      <c r="X63" s="44">
        <v>8</v>
      </c>
      <c r="Y63" s="45" t="s">
        <v>944</v>
      </c>
    </row>
    <row r="64" spans="1:25" x14ac:dyDescent="0.15">
      <c r="A64" t="str">
        <f t="shared" si="0"/>
        <v>|《[[勇敢な妨害工作員]]/Daring Saboteur》|14|レア|クリーチャー|</v>
      </c>
      <c r="C64" t="s">
        <v>284</v>
      </c>
      <c r="D64" t="s">
        <v>1290</v>
      </c>
      <c r="E64" t="s">
        <v>913</v>
      </c>
      <c r="F64" t="s">
        <v>1291</v>
      </c>
      <c r="G64" t="s">
        <v>615</v>
      </c>
      <c r="H64" t="s">
        <v>295</v>
      </c>
      <c r="I64" t="s">
        <v>284</v>
      </c>
      <c r="J64">
        <f t="shared" si="1"/>
        <v>14</v>
      </c>
      <c r="K64">
        <v>15</v>
      </c>
      <c r="L64" t="s">
        <v>284</v>
      </c>
      <c r="M64" t="s">
        <v>22</v>
      </c>
      <c r="N64" t="s">
        <v>284</v>
      </c>
      <c r="O64" t="s">
        <v>10</v>
      </c>
      <c r="P64" t="s">
        <v>284</v>
      </c>
      <c r="Q64" t="s">
        <v>434</v>
      </c>
      <c r="R64">
        <v>4</v>
      </c>
      <c r="S64">
        <v>3</v>
      </c>
      <c r="W64" s="46" t="s">
        <v>628</v>
      </c>
      <c r="X64" s="44">
        <v>9</v>
      </c>
      <c r="Y64" s="45" t="s">
        <v>946</v>
      </c>
    </row>
    <row r="65" spans="1:25" x14ac:dyDescent="0.15">
      <c r="A65" t="str">
        <f t="shared" si="0"/>
        <v>|《[[船団呑み]]/Fleet Swallower》|22|レア|クリーチャー|</v>
      </c>
      <c r="C65" t="s">
        <v>284</v>
      </c>
      <c r="D65" t="s">
        <v>1290</v>
      </c>
      <c r="E65" t="s">
        <v>916</v>
      </c>
      <c r="F65" t="s">
        <v>1291</v>
      </c>
      <c r="G65" t="s">
        <v>616</v>
      </c>
      <c r="H65" t="s">
        <v>295</v>
      </c>
      <c r="I65" t="s">
        <v>284</v>
      </c>
      <c r="J65">
        <f t="shared" si="1"/>
        <v>22</v>
      </c>
      <c r="K65">
        <v>22</v>
      </c>
      <c r="L65" t="s">
        <v>284</v>
      </c>
      <c r="M65" t="s">
        <v>22</v>
      </c>
      <c r="N65" t="s">
        <v>284</v>
      </c>
      <c r="O65" t="s">
        <v>10</v>
      </c>
      <c r="P65" t="s">
        <v>284</v>
      </c>
      <c r="Q65" t="s">
        <v>435</v>
      </c>
      <c r="R65">
        <v>8</v>
      </c>
      <c r="S65">
        <v>8</v>
      </c>
      <c r="W65" s="46" t="s">
        <v>629</v>
      </c>
      <c r="X65" s="44">
        <v>15</v>
      </c>
      <c r="Y65" s="45" t="s">
        <v>948</v>
      </c>
    </row>
    <row r="66" spans="1:25" x14ac:dyDescent="0.15">
      <c r="A66" t="str">
        <f t="shared" ref="A66:A129" si="2">B66&amp;C66&amp;D66&amp;E66&amp;F66&amp;G66&amp;H66&amp;I66&amp;J66&amp;L66&amp;M66&amp;N66&amp;O66&amp;P66</f>
        <v>|《[[秘滝の軍使]]/Herald of Secret Streams》|13|レア|クリーチャー|</v>
      </c>
      <c r="C66" t="s">
        <v>284</v>
      </c>
      <c r="D66" t="s">
        <v>1290</v>
      </c>
      <c r="E66" t="s">
        <v>919</v>
      </c>
      <c r="F66" t="s">
        <v>1291</v>
      </c>
      <c r="G66" t="s">
        <v>617</v>
      </c>
      <c r="H66" t="s">
        <v>295</v>
      </c>
      <c r="I66" t="s">
        <v>284</v>
      </c>
      <c r="J66">
        <f t="shared" si="1"/>
        <v>13</v>
      </c>
      <c r="K66">
        <v>15</v>
      </c>
      <c r="L66" t="s">
        <v>284</v>
      </c>
      <c r="M66" t="s">
        <v>22</v>
      </c>
      <c r="N66" t="s">
        <v>284</v>
      </c>
      <c r="O66" t="s">
        <v>10</v>
      </c>
      <c r="P66" t="s">
        <v>284</v>
      </c>
      <c r="Q66" t="s">
        <v>436</v>
      </c>
      <c r="R66">
        <v>4</v>
      </c>
      <c r="S66">
        <v>4</v>
      </c>
      <c r="W66" s="46" t="s">
        <v>630</v>
      </c>
      <c r="X66" s="47">
        <v>17</v>
      </c>
      <c r="Y66" s="45" t="s">
        <v>950</v>
      </c>
    </row>
    <row r="67" spans="1:25" x14ac:dyDescent="0.15">
      <c r="A67" t="str">
        <f t="shared" si="2"/>
        <v>|《[[セイレーンの嵐鎮め]]/Siren Stormtamer》|15|レア|クリーチャー|</v>
      </c>
      <c r="C67" t="s">
        <v>284</v>
      </c>
      <c r="D67" t="s">
        <v>1290</v>
      </c>
      <c r="E67" t="s">
        <v>921</v>
      </c>
      <c r="F67" t="s">
        <v>1291</v>
      </c>
      <c r="G67" t="s">
        <v>618</v>
      </c>
      <c r="H67" t="s">
        <v>295</v>
      </c>
      <c r="I67" t="s">
        <v>284</v>
      </c>
      <c r="J67">
        <f t="shared" si="1"/>
        <v>15</v>
      </c>
      <c r="K67">
        <v>15</v>
      </c>
      <c r="L67" t="s">
        <v>284</v>
      </c>
      <c r="M67" t="s">
        <v>22</v>
      </c>
      <c r="N67" t="s">
        <v>284</v>
      </c>
      <c r="O67" t="s">
        <v>10</v>
      </c>
      <c r="P67" t="s">
        <v>284</v>
      </c>
      <c r="Q67" t="s">
        <v>1298</v>
      </c>
      <c r="R67">
        <v>3</v>
      </c>
      <c r="S67">
        <v>3</v>
      </c>
      <c r="W67" s="46" t="s">
        <v>631</v>
      </c>
      <c r="X67" s="44">
        <v>20</v>
      </c>
      <c r="Y67" s="45" t="s">
        <v>952</v>
      </c>
    </row>
    <row r="68" spans="1:25" x14ac:dyDescent="0.15">
      <c r="A68" t="str">
        <f t="shared" si="2"/>
        <v>|《[[溢れ出る洞察]]/Overflowing Insight》|17|レア|呪文|</v>
      </c>
      <c r="C68" t="s">
        <v>284</v>
      </c>
      <c r="D68" t="s">
        <v>1290</v>
      </c>
      <c r="E68" t="s">
        <v>923</v>
      </c>
      <c r="F68" t="s">
        <v>1291</v>
      </c>
      <c r="G68" t="s">
        <v>619</v>
      </c>
      <c r="H68" t="s">
        <v>295</v>
      </c>
      <c r="I68" t="s">
        <v>284</v>
      </c>
      <c r="J68">
        <f t="shared" si="1"/>
        <v>17</v>
      </c>
      <c r="K68">
        <v>17</v>
      </c>
      <c r="L68" t="s">
        <v>284</v>
      </c>
      <c r="M68" t="s">
        <v>22</v>
      </c>
      <c r="N68" t="s">
        <v>284</v>
      </c>
      <c r="O68" t="s">
        <v>19</v>
      </c>
      <c r="P68" t="s">
        <v>284</v>
      </c>
      <c r="Q68" t="s">
        <v>438</v>
      </c>
      <c r="W68" s="46" t="s">
        <v>632</v>
      </c>
      <c r="X68" s="44">
        <v>11</v>
      </c>
      <c r="Y68" s="45" t="s">
        <v>955</v>
      </c>
    </row>
    <row r="69" spans="1:25" x14ac:dyDescent="0.15">
      <c r="A69" t="str">
        <f t="shared" si="2"/>
        <v>|《[[川の叱責]]/River's Rebuke》|18|レア|呪文|</v>
      </c>
      <c r="C69" t="s">
        <v>284</v>
      </c>
      <c r="D69" t="s">
        <v>1290</v>
      </c>
      <c r="E69" t="s">
        <v>925</v>
      </c>
      <c r="F69" t="s">
        <v>1291</v>
      </c>
      <c r="G69" t="s">
        <v>620</v>
      </c>
      <c r="H69" t="s">
        <v>295</v>
      </c>
      <c r="I69" t="s">
        <v>284</v>
      </c>
      <c r="J69">
        <f t="shared" si="1"/>
        <v>18</v>
      </c>
      <c r="K69">
        <v>18</v>
      </c>
      <c r="L69" t="s">
        <v>284</v>
      </c>
      <c r="M69" t="s">
        <v>22</v>
      </c>
      <c r="N69" t="s">
        <v>284</v>
      </c>
      <c r="O69" t="s">
        <v>19</v>
      </c>
      <c r="P69" t="s">
        <v>284</v>
      </c>
      <c r="Q69" t="s">
        <v>439</v>
      </c>
      <c r="W69" s="46" t="s">
        <v>633</v>
      </c>
      <c r="X69" s="44">
        <v>9</v>
      </c>
      <c r="Y69" s="45" t="s">
        <v>956</v>
      </c>
    </row>
    <row r="70" spans="1:25" x14ac:dyDescent="0.15">
      <c r="A70" t="str">
        <f t="shared" si="2"/>
        <v>|《[[秘儀での順応]]/Arcane Adaptation》|9|レア|サポート|</v>
      </c>
      <c r="C70" t="s">
        <v>284</v>
      </c>
      <c r="D70" t="s">
        <v>1290</v>
      </c>
      <c r="E70" t="s">
        <v>927</v>
      </c>
      <c r="F70" t="s">
        <v>1291</v>
      </c>
      <c r="G70" t="s">
        <v>621</v>
      </c>
      <c r="H70" t="s">
        <v>295</v>
      </c>
      <c r="I70" t="s">
        <v>284</v>
      </c>
      <c r="J70">
        <f t="shared" si="1"/>
        <v>9</v>
      </c>
      <c r="K70">
        <v>16</v>
      </c>
      <c r="L70" t="s">
        <v>284</v>
      </c>
      <c r="M70" t="s">
        <v>22</v>
      </c>
      <c r="N70" t="s">
        <v>284</v>
      </c>
      <c r="O70" t="s">
        <v>20</v>
      </c>
      <c r="P70" t="s">
        <v>284</v>
      </c>
      <c r="Q70" t="s">
        <v>440</v>
      </c>
      <c r="W70" s="46" t="s">
        <v>634</v>
      </c>
      <c r="X70" s="44">
        <v>10</v>
      </c>
      <c r="Y70" s="45" t="s">
        <v>958</v>
      </c>
    </row>
    <row r="71" spans="1:25" x14ac:dyDescent="0.15">
      <c r="A71" t="str">
        <f t="shared" si="2"/>
        <v>|《[[波を司る者、コパラ]]/Kopala, Warden of Waves》|14|神話レア|クリーチャー|</v>
      </c>
      <c r="C71" t="s">
        <v>284</v>
      </c>
      <c r="D71" t="s">
        <v>1290</v>
      </c>
      <c r="E71" t="s">
        <v>930</v>
      </c>
      <c r="F71" t="s">
        <v>1291</v>
      </c>
      <c r="G71" t="s">
        <v>622</v>
      </c>
      <c r="H71" t="s">
        <v>295</v>
      </c>
      <c r="I71" t="s">
        <v>284</v>
      </c>
      <c r="J71">
        <f t="shared" si="1"/>
        <v>14</v>
      </c>
      <c r="K71">
        <v>14</v>
      </c>
      <c r="L71" t="s">
        <v>284</v>
      </c>
      <c r="M71" t="s">
        <v>23</v>
      </c>
      <c r="N71" t="s">
        <v>284</v>
      </c>
      <c r="O71" t="s">
        <v>10</v>
      </c>
      <c r="P71" t="s">
        <v>284</v>
      </c>
      <c r="Q71" t="s">
        <v>1299</v>
      </c>
      <c r="R71">
        <v>5</v>
      </c>
      <c r="S71">
        <v>5</v>
      </c>
      <c r="W71" s="46" t="s">
        <v>635</v>
      </c>
      <c r="X71" s="47">
        <v>4</v>
      </c>
      <c r="Y71" s="45" t="s">
        <v>960</v>
      </c>
    </row>
    <row r="72" spans="1:25" x14ac:dyDescent="0.15">
      <c r="A72" t="str">
        <f t="shared" si="2"/>
        <v>|《[[呪文詐欺]]/Spell Swindle》|14|神話レア|呪文|</v>
      </c>
      <c r="C72" t="s">
        <v>284</v>
      </c>
      <c r="D72" t="s">
        <v>1290</v>
      </c>
      <c r="E72" t="s">
        <v>932</v>
      </c>
      <c r="F72" t="s">
        <v>1291</v>
      </c>
      <c r="G72" t="s">
        <v>623</v>
      </c>
      <c r="H72" t="s">
        <v>295</v>
      </c>
      <c r="I72" t="s">
        <v>284</v>
      </c>
      <c r="J72">
        <f t="shared" si="1"/>
        <v>14</v>
      </c>
      <c r="K72">
        <v>14</v>
      </c>
      <c r="L72" t="s">
        <v>284</v>
      </c>
      <c r="M72" t="s">
        <v>23</v>
      </c>
      <c r="N72" t="s">
        <v>284</v>
      </c>
      <c r="O72" t="s">
        <v>19</v>
      </c>
      <c r="P72" t="s">
        <v>284</v>
      </c>
      <c r="Q72" t="s">
        <v>442</v>
      </c>
      <c r="W72" s="46" t="s">
        <v>636</v>
      </c>
      <c r="X72" s="44">
        <v>6</v>
      </c>
      <c r="Y72" s="45" t="s">
        <v>962</v>
      </c>
    </row>
    <row r="73" spans="1:25" x14ac:dyDescent="0.15">
      <c r="A73" t="str">
        <f t="shared" si="2"/>
        <v>|[[《アズカンタの探索/Search for Azcanta》&amp;br;→《水没遺跡、アズカンタ/Azcanta, the Sunken Ruin》&gt;アズカンタの探索]]|11|神話レア|サポート|</v>
      </c>
      <c r="C73" t="s">
        <v>284</v>
      </c>
      <c r="D73" t="s">
        <v>1300</v>
      </c>
      <c r="E73" t="s">
        <v>934</v>
      </c>
      <c r="F73" t="s">
        <v>1301</v>
      </c>
      <c r="G73" t="s">
        <v>624</v>
      </c>
      <c r="H73" t="s">
        <v>1302</v>
      </c>
      <c r="I73" t="s">
        <v>284</v>
      </c>
      <c r="J73">
        <f t="shared" si="1"/>
        <v>11</v>
      </c>
      <c r="K73">
        <v>13</v>
      </c>
      <c r="L73" t="s">
        <v>284</v>
      </c>
      <c r="M73" t="s">
        <v>23</v>
      </c>
      <c r="N73" t="s">
        <v>284</v>
      </c>
      <c r="O73" t="s">
        <v>20</v>
      </c>
      <c r="P73" t="s">
        <v>284</v>
      </c>
      <c r="Q73" t="s">
        <v>443</v>
      </c>
      <c r="W73" s="46" t="s">
        <v>637</v>
      </c>
      <c r="X73" s="44">
        <v>9</v>
      </c>
      <c r="Y73" s="45" t="s">
        <v>964</v>
      </c>
    </row>
    <row r="74" spans="1:25" x14ac:dyDescent="0.15">
      <c r="A74" t="str">
        <f t="shared" si="2"/>
        <v/>
      </c>
      <c r="W74" s="46" t="s">
        <v>638</v>
      </c>
      <c r="X74" s="47">
        <v>16</v>
      </c>
      <c r="Y74" s="45" t="s">
        <v>967</v>
      </c>
    </row>
    <row r="75" spans="1:25" x14ac:dyDescent="0.15">
      <c r="A75" t="str">
        <f t="shared" si="2"/>
        <v>**黒</v>
      </c>
      <c r="B75" t="s">
        <v>312</v>
      </c>
      <c r="W75" s="46" t="s">
        <v>639</v>
      </c>
      <c r="X75" s="44">
        <v>8</v>
      </c>
      <c r="Y75" s="45" t="s">
        <v>969</v>
      </c>
    </row>
    <row r="76" spans="1:25" x14ac:dyDescent="0.15">
      <c r="A76" t="str">
        <f t="shared" si="2"/>
        <v>|LEFT:500|LEFT:50|LEFT:80|LEFT:100|c</v>
      </c>
      <c r="B76" t="s">
        <v>1288</v>
      </c>
      <c r="W76" s="46" t="s">
        <v>640</v>
      </c>
      <c r="X76" s="44">
        <v>13</v>
      </c>
      <c r="Y76" s="45" t="s">
        <v>972</v>
      </c>
    </row>
    <row r="77" spans="1:25" x14ac:dyDescent="0.15">
      <c r="A77" t="str">
        <f t="shared" si="2"/>
        <v>|カード名|コスト|レアリティ|種別|</v>
      </c>
      <c r="B77" t="s">
        <v>1289</v>
      </c>
      <c r="W77" s="46" t="s">
        <v>641</v>
      </c>
      <c r="X77" s="47">
        <v>10</v>
      </c>
      <c r="Y77" s="45" t="s">
        <v>976</v>
      </c>
    </row>
    <row r="78" spans="1:25" x14ac:dyDescent="0.15">
      <c r="A78" t="str">
        <f t="shared" si="2"/>
        <v>|《[[巧射艦隊の拷問者]]/Deadeye Tormentor》|11|コモン|クリーチャー|</v>
      </c>
      <c r="C78" t="s">
        <v>284</v>
      </c>
      <c r="D78" t="s">
        <v>1290</v>
      </c>
      <c r="E78" t="s">
        <v>942</v>
      </c>
      <c r="F78" t="s">
        <v>1291</v>
      </c>
      <c r="G78" t="s">
        <v>626</v>
      </c>
      <c r="H78" t="s">
        <v>295</v>
      </c>
      <c r="I78" t="s">
        <v>284</v>
      </c>
      <c r="J78">
        <f t="shared" ref="J78:J141" si="3">VLOOKUP(G78,W:Y,2,FALSE)</f>
        <v>11</v>
      </c>
      <c r="K78">
        <v>11</v>
      </c>
      <c r="L78" t="s">
        <v>284</v>
      </c>
      <c r="M78" t="s">
        <v>7</v>
      </c>
      <c r="N78" t="s">
        <v>284</v>
      </c>
      <c r="O78" t="s">
        <v>10</v>
      </c>
      <c r="P78" t="s">
        <v>284</v>
      </c>
      <c r="Q78" t="s">
        <v>445</v>
      </c>
      <c r="R78">
        <v>3</v>
      </c>
      <c r="S78">
        <v>3</v>
      </c>
      <c r="W78" s="46" t="s">
        <v>642</v>
      </c>
      <c r="X78" s="44">
        <v>7</v>
      </c>
      <c r="Y78" s="45" t="s">
        <v>978</v>
      </c>
    </row>
    <row r="79" spans="1:25" x14ac:dyDescent="0.15">
      <c r="A79" t="str">
        <f t="shared" si="2"/>
        <v>|《[[自暴自棄の漂流者]]/Desperate Castaways》|8|コモン|クリーチャー|</v>
      </c>
      <c r="C79" t="s">
        <v>284</v>
      </c>
      <c r="D79" t="s">
        <v>1290</v>
      </c>
      <c r="E79" t="s">
        <v>944</v>
      </c>
      <c r="F79" t="s">
        <v>1291</v>
      </c>
      <c r="G79" t="s">
        <v>627</v>
      </c>
      <c r="H79" t="s">
        <v>295</v>
      </c>
      <c r="I79" t="s">
        <v>284</v>
      </c>
      <c r="J79">
        <f t="shared" si="3"/>
        <v>8</v>
      </c>
      <c r="K79">
        <v>8</v>
      </c>
      <c r="L79" t="s">
        <v>284</v>
      </c>
      <c r="M79" t="s">
        <v>7</v>
      </c>
      <c r="N79" t="s">
        <v>284</v>
      </c>
      <c r="O79" t="s">
        <v>10</v>
      </c>
      <c r="P79" t="s">
        <v>284</v>
      </c>
      <c r="Q79" t="s">
        <v>446</v>
      </c>
      <c r="R79">
        <v>4</v>
      </c>
      <c r="S79">
        <v>4</v>
      </c>
      <c r="W79" s="46" t="s">
        <v>643</v>
      </c>
      <c r="X79" s="47">
        <v>18</v>
      </c>
      <c r="Y79" s="45" t="s">
        <v>980</v>
      </c>
    </row>
    <row r="80" spans="1:25" x14ac:dyDescent="0.15">
      <c r="A80" t="str">
        <f t="shared" si="2"/>
        <v>|《[[凶兆艦隊の貯め込み屋]]/Dire Fleet Hoarder》|9|コモン|クリーチャー|</v>
      </c>
      <c r="C80" t="s">
        <v>284</v>
      </c>
      <c r="D80" t="s">
        <v>1290</v>
      </c>
      <c r="E80" t="s">
        <v>946</v>
      </c>
      <c r="F80" t="s">
        <v>1291</v>
      </c>
      <c r="G80" t="s">
        <v>628</v>
      </c>
      <c r="H80" t="s">
        <v>295</v>
      </c>
      <c r="I80" t="s">
        <v>284</v>
      </c>
      <c r="J80">
        <f t="shared" si="3"/>
        <v>9</v>
      </c>
      <c r="K80">
        <v>9</v>
      </c>
      <c r="L80" t="s">
        <v>284</v>
      </c>
      <c r="M80" t="s">
        <v>7</v>
      </c>
      <c r="N80" t="s">
        <v>284</v>
      </c>
      <c r="O80" t="s">
        <v>10</v>
      </c>
      <c r="P80" t="s">
        <v>284</v>
      </c>
      <c r="Q80" t="s">
        <v>447</v>
      </c>
      <c r="R80">
        <v>3</v>
      </c>
      <c r="S80">
        <v>2</v>
      </c>
      <c r="W80" s="46" t="s">
        <v>644</v>
      </c>
      <c r="X80" s="47">
        <v>8</v>
      </c>
      <c r="Y80" s="45" t="s">
        <v>983</v>
      </c>
    </row>
    <row r="81" spans="1:25" x14ac:dyDescent="0.15">
      <c r="A81" t="str">
        <f t="shared" si="2"/>
        <v>|《[[凶兆艦隊の侵入者]]/Dire Fleet Interloper》|15|コモン|クリーチャー|</v>
      </c>
      <c r="C81" t="s">
        <v>284</v>
      </c>
      <c r="D81" t="s">
        <v>1290</v>
      </c>
      <c r="E81" t="s">
        <v>948</v>
      </c>
      <c r="F81" t="s">
        <v>1291</v>
      </c>
      <c r="G81" t="s">
        <v>629</v>
      </c>
      <c r="H81" t="s">
        <v>295</v>
      </c>
      <c r="I81" t="s">
        <v>284</v>
      </c>
      <c r="J81">
        <f t="shared" si="3"/>
        <v>15</v>
      </c>
      <c r="K81">
        <v>15</v>
      </c>
      <c r="L81" t="s">
        <v>284</v>
      </c>
      <c r="M81" t="s">
        <v>7</v>
      </c>
      <c r="N81" t="s">
        <v>284</v>
      </c>
      <c r="O81" t="s">
        <v>10</v>
      </c>
      <c r="P81" t="s">
        <v>284</v>
      </c>
      <c r="Q81" t="s">
        <v>417</v>
      </c>
      <c r="R81">
        <v>3</v>
      </c>
      <c r="S81">
        <v>3</v>
      </c>
      <c r="W81" s="46" t="s">
        <v>645</v>
      </c>
      <c r="X81" s="47">
        <v>13</v>
      </c>
      <c r="Y81" s="45" t="s">
        <v>985</v>
      </c>
    </row>
    <row r="82" spans="1:25" x14ac:dyDescent="0.15">
      <c r="A82" t="str">
        <f t="shared" si="2"/>
        <v>|《[[隠れ潜むチュパカブラ]]/Lurking Chupacabra》|17|コモン|クリーチャー|</v>
      </c>
      <c r="C82" t="s">
        <v>284</v>
      </c>
      <c r="D82" t="s">
        <v>1290</v>
      </c>
      <c r="E82" t="s">
        <v>950</v>
      </c>
      <c r="F82" t="s">
        <v>1291</v>
      </c>
      <c r="G82" t="s">
        <v>630</v>
      </c>
      <c r="H82" t="s">
        <v>295</v>
      </c>
      <c r="I82" t="s">
        <v>284</v>
      </c>
      <c r="J82">
        <f t="shared" si="3"/>
        <v>17</v>
      </c>
      <c r="K82">
        <v>18</v>
      </c>
      <c r="L82" t="s">
        <v>284</v>
      </c>
      <c r="M82" t="s">
        <v>7</v>
      </c>
      <c r="N82" t="s">
        <v>284</v>
      </c>
      <c r="O82" t="s">
        <v>10</v>
      </c>
      <c r="P82" t="s">
        <v>284</v>
      </c>
      <c r="Q82" t="s">
        <v>448</v>
      </c>
      <c r="R82">
        <v>4</v>
      </c>
      <c r="S82">
        <v>5</v>
      </c>
      <c r="W82" s="46" t="s">
        <v>646</v>
      </c>
      <c r="X82" s="47">
        <v>17</v>
      </c>
      <c r="Y82" s="45" t="s">
        <v>988</v>
      </c>
    </row>
    <row r="83" spans="1:25" x14ac:dyDescent="0.15">
      <c r="A83" t="str">
        <f t="shared" si="2"/>
        <v>|《[[女王の工作員]]/Queen's Agent》|20|コモン|クリーチャー|</v>
      </c>
      <c r="C83" t="s">
        <v>284</v>
      </c>
      <c r="D83" t="s">
        <v>1290</v>
      </c>
      <c r="E83" t="s">
        <v>952</v>
      </c>
      <c r="F83" t="s">
        <v>1291</v>
      </c>
      <c r="G83" t="s">
        <v>631</v>
      </c>
      <c r="H83" t="s">
        <v>295</v>
      </c>
      <c r="I83" t="s">
        <v>284</v>
      </c>
      <c r="J83">
        <f t="shared" si="3"/>
        <v>20</v>
      </c>
      <c r="K83">
        <v>20</v>
      </c>
      <c r="L83" t="s">
        <v>284</v>
      </c>
      <c r="M83" t="s">
        <v>7</v>
      </c>
      <c r="N83" t="s">
        <v>284</v>
      </c>
      <c r="O83" t="s">
        <v>10</v>
      </c>
      <c r="P83" t="s">
        <v>284</v>
      </c>
      <c r="Q83" t="s">
        <v>449</v>
      </c>
      <c r="R83">
        <v>4</v>
      </c>
      <c r="S83">
        <v>4</v>
      </c>
      <c r="W83" s="46" t="s">
        <v>647</v>
      </c>
      <c r="X83" s="48">
        <v>10</v>
      </c>
      <c r="Y83" s="45" t="s">
        <v>990</v>
      </c>
    </row>
    <row r="84" spans="1:25" x14ac:dyDescent="0.15">
      <c r="A84" t="str">
        <f t="shared" si="2"/>
        <v>|《[[探求者の従者]]/Seekers' Squire》|11|コモン|クリーチャー|</v>
      </c>
      <c r="C84" t="s">
        <v>284</v>
      </c>
      <c r="D84" t="s">
        <v>1290</v>
      </c>
      <c r="E84" t="s">
        <v>955</v>
      </c>
      <c r="F84" t="s">
        <v>1291</v>
      </c>
      <c r="G84" t="s">
        <v>632</v>
      </c>
      <c r="H84" t="s">
        <v>295</v>
      </c>
      <c r="I84" t="s">
        <v>284</v>
      </c>
      <c r="J84">
        <f t="shared" si="3"/>
        <v>11</v>
      </c>
      <c r="K84">
        <v>11</v>
      </c>
      <c r="L84" t="s">
        <v>284</v>
      </c>
      <c r="M84" t="s">
        <v>7</v>
      </c>
      <c r="N84" t="s">
        <v>284</v>
      </c>
      <c r="O84" t="s">
        <v>10</v>
      </c>
      <c r="P84" t="s">
        <v>284</v>
      </c>
      <c r="Q84" t="s">
        <v>417</v>
      </c>
      <c r="R84">
        <v>2</v>
      </c>
      <c r="S84">
        <v>3</v>
      </c>
      <c r="W84" s="46" t="s">
        <v>648</v>
      </c>
      <c r="X84" s="48">
        <v>10</v>
      </c>
      <c r="Y84" s="45" t="s">
        <v>992</v>
      </c>
    </row>
    <row r="85" spans="1:25" x14ac:dyDescent="0.15">
      <c r="A85" t="str">
        <f t="shared" si="2"/>
        <v>|《[[指名手配の獄道者]]/Wanted Scoundrels》|9|コモン|クリーチャー|</v>
      </c>
      <c r="C85" t="s">
        <v>284</v>
      </c>
      <c r="D85" t="s">
        <v>1290</v>
      </c>
      <c r="E85" t="s">
        <v>956</v>
      </c>
      <c r="F85" t="s">
        <v>1291</v>
      </c>
      <c r="G85" t="s">
        <v>633</v>
      </c>
      <c r="H85" t="s">
        <v>295</v>
      </c>
      <c r="I85" t="s">
        <v>284</v>
      </c>
      <c r="J85">
        <f t="shared" si="3"/>
        <v>9</v>
      </c>
      <c r="K85">
        <v>9</v>
      </c>
      <c r="L85" t="s">
        <v>284</v>
      </c>
      <c r="M85" t="s">
        <v>7</v>
      </c>
      <c r="N85" t="s">
        <v>284</v>
      </c>
      <c r="O85" t="s">
        <v>10</v>
      </c>
      <c r="P85" t="s">
        <v>284</v>
      </c>
      <c r="Q85" t="s">
        <v>450</v>
      </c>
      <c r="R85">
        <v>4</v>
      </c>
      <c r="S85">
        <v>4</v>
      </c>
      <c r="W85" s="46" t="s">
        <v>649</v>
      </c>
      <c r="X85" s="48">
        <v>7</v>
      </c>
      <c r="Y85" s="45" t="s">
        <v>994</v>
      </c>
    </row>
    <row r="86" spans="1:25" x14ac:dyDescent="0.15">
      <c r="A86" t="str">
        <f t="shared" si="2"/>
        <v>|《[[依頼殺人]]/Contract Killing》|10|コモン|呪文|</v>
      </c>
      <c r="C86" t="s">
        <v>284</v>
      </c>
      <c r="D86" t="s">
        <v>1290</v>
      </c>
      <c r="E86" t="s">
        <v>958</v>
      </c>
      <c r="F86" t="s">
        <v>1291</v>
      </c>
      <c r="G86" t="s">
        <v>634</v>
      </c>
      <c r="H86" t="s">
        <v>295</v>
      </c>
      <c r="I86" t="s">
        <v>284</v>
      </c>
      <c r="J86">
        <f t="shared" si="3"/>
        <v>10</v>
      </c>
      <c r="K86">
        <v>10</v>
      </c>
      <c r="L86" t="s">
        <v>284</v>
      </c>
      <c r="M86" t="s">
        <v>7</v>
      </c>
      <c r="N86" t="s">
        <v>284</v>
      </c>
      <c r="O86" t="s">
        <v>19</v>
      </c>
      <c r="P86" t="s">
        <v>284</v>
      </c>
      <c r="Q86" t="s">
        <v>451</v>
      </c>
      <c r="W86" s="46" t="s">
        <v>650</v>
      </c>
      <c r="X86" s="48">
        <v>19</v>
      </c>
      <c r="Y86" s="45" t="s">
        <v>997</v>
      </c>
    </row>
    <row r="87" spans="1:25" x14ac:dyDescent="0.15">
      <c r="A87" t="str">
        <f t="shared" si="2"/>
        <v>|《[[高くつく略奪]]/Costly Plunder》|4|コモン|呪文|</v>
      </c>
      <c r="C87" t="s">
        <v>284</v>
      </c>
      <c r="D87" t="s">
        <v>1290</v>
      </c>
      <c r="E87" t="s">
        <v>960</v>
      </c>
      <c r="F87" t="s">
        <v>1291</v>
      </c>
      <c r="G87" t="s">
        <v>635</v>
      </c>
      <c r="H87" t="s">
        <v>295</v>
      </c>
      <c r="I87" t="s">
        <v>284</v>
      </c>
      <c r="J87">
        <f t="shared" si="3"/>
        <v>4</v>
      </c>
      <c r="K87">
        <v>12</v>
      </c>
      <c r="L87" t="s">
        <v>284</v>
      </c>
      <c r="M87" t="s">
        <v>7</v>
      </c>
      <c r="N87" t="s">
        <v>284</v>
      </c>
      <c r="O87" t="s">
        <v>19</v>
      </c>
      <c r="P87" t="s">
        <v>284</v>
      </c>
      <c r="Q87" t="s">
        <v>452</v>
      </c>
      <c r="W87" s="46" t="s">
        <v>651</v>
      </c>
      <c r="X87" s="48">
        <v>10</v>
      </c>
      <c r="Y87" s="45" t="s">
        <v>1000</v>
      </c>
    </row>
    <row r="88" spans="1:25" x14ac:dyDescent="0.15">
      <c r="A88" t="str">
        <f t="shared" si="2"/>
        <v>|《[[無情な略奪]]/Heartless Pillage》|6|コモン|呪文|</v>
      </c>
      <c r="C88" t="s">
        <v>284</v>
      </c>
      <c r="D88" t="s">
        <v>1290</v>
      </c>
      <c r="E88" t="s">
        <v>962</v>
      </c>
      <c r="F88" t="s">
        <v>1291</v>
      </c>
      <c r="G88" t="s">
        <v>636</v>
      </c>
      <c r="H88" t="s">
        <v>295</v>
      </c>
      <c r="I88" t="s">
        <v>284</v>
      </c>
      <c r="J88">
        <f t="shared" si="3"/>
        <v>6</v>
      </c>
      <c r="K88">
        <v>6</v>
      </c>
      <c r="L88" t="s">
        <v>284</v>
      </c>
      <c r="M88" t="s">
        <v>7</v>
      </c>
      <c r="N88" t="s">
        <v>284</v>
      </c>
      <c r="O88" t="s">
        <v>19</v>
      </c>
      <c r="P88" t="s">
        <v>284</v>
      </c>
      <c r="Q88" t="s">
        <v>453</v>
      </c>
      <c r="W88" s="46" t="s">
        <v>652</v>
      </c>
      <c r="X88" s="48">
        <v>16</v>
      </c>
      <c r="Y88" s="45" t="s">
        <v>1003</v>
      </c>
    </row>
    <row r="89" spans="1:25" x14ac:dyDescent="0.15">
      <c r="A89" t="str">
        <f t="shared" si="2"/>
        <v>|《[[立ち枯れの守り手]]/Blight Keeper》|9|アンコモン|クリーチャー|</v>
      </c>
      <c r="C89" t="s">
        <v>284</v>
      </c>
      <c r="D89" t="s">
        <v>1290</v>
      </c>
      <c r="E89" t="s">
        <v>964</v>
      </c>
      <c r="F89" t="s">
        <v>1291</v>
      </c>
      <c r="G89" t="s">
        <v>637</v>
      </c>
      <c r="H89" t="s">
        <v>295</v>
      </c>
      <c r="I89" t="s">
        <v>284</v>
      </c>
      <c r="J89">
        <f t="shared" si="3"/>
        <v>9</v>
      </c>
      <c r="K89">
        <v>9</v>
      </c>
      <c r="L89" t="s">
        <v>284</v>
      </c>
      <c r="M89" t="s">
        <v>21</v>
      </c>
      <c r="N89" t="s">
        <v>284</v>
      </c>
      <c r="O89" t="s">
        <v>10</v>
      </c>
      <c r="P89" t="s">
        <v>284</v>
      </c>
      <c r="Q89" t="s">
        <v>454</v>
      </c>
      <c r="R89">
        <v>2</v>
      </c>
      <c r="S89">
        <v>2</v>
      </c>
      <c r="W89" s="46" t="s">
        <v>653</v>
      </c>
      <c r="X89" s="48">
        <v>19</v>
      </c>
      <c r="Y89" s="45" t="s">
        <v>1006</v>
      </c>
    </row>
    <row r="90" spans="1:25" x14ac:dyDescent="0.15">
      <c r="A90" t="str">
        <f t="shared" si="2"/>
        <v>|《[[不死の古き者]]/Deathless Ancient》|16|アンコモン|クリーチャー|</v>
      </c>
      <c r="C90" t="s">
        <v>284</v>
      </c>
      <c r="D90" t="s">
        <v>1290</v>
      </c>
      <c r="E90" t="s">
        <v>967</v>
      </c>
      <c r="F90" t="s">
        <v>1291</v>
      </c>
      <c r="G90" t="s">
        <v>638</v>
      </c>
      <c r="H90" t="s">
        <v>295</v>
      </c>
      <c r="I90" t="s">
        <v>284</v>
      </c>
      <c r="J90">
        <f t="shared" si="3"/>
        <v>16</v>
      </c>
      <c r="K90">
        <v>19</v>
      </c>
      <c r="L90" t="s">
        <v>284</v>
      </c>
      <c r="M90" t="s">
        <v>21</v>
      </c>
      <c r="N90" t="s">
        <v>284</v>
      </c>
      <c r="O90" t="s">
        <v>10</v>
      </c>
      <c r="P90" t="s">
        <v>284</v>
      </c>
      <c r="Q90" t="s">
        <v>455</v>
      </c>
      <c r="R90">
        <v>5</v>
      </c>
      <c r="S90">
        <v>5</v>
      </c>
      <c r="W90" s="46" t="s">
        <v>654</v>
      </c>
      <c r="X90" s="48">
        <v>9</v>
      </c>
      <c r="Y90" s="45" t="s">
        <v>1008</v>
      </c>
    </row>
    <row r="91" spans="1:25" x14ac:dyDescent="0.15">
      <c r="A91" t="str">
        <f t="shared" si="2"/>
        <v>|《[[帆凧の掠め盗り]]/Kitesail Freebooter》|8|アンコモン|クリーチャー|</v>
      </c>
      <c r="C91" t="s">
        <v>284</v>
      </c>
      <c r="D91" t="s">
        <v>1290</v>
      </c>
      <c r="E91" t="s">
        <v>969</v>
      </c>
      <c r="F91" t="s">
        <v>1291</v>
      </c>
      <c r="G91" t="s">
        <v>639</v>
      </c>
      <c r="H91" t="s">
        <v>295</v>
      </c>
      <c r="I91" t="s">
        <v>284</v>
      </c>
      <c r="J91">
        <f t="shared" si="3"/>
        <v>8</v>
      </c>
      <c r="K91">
        <v>8</v>
      </c>
      <c r="L91" t="s">
        <v>284</v>
      </c>
      <c r="M91" t="s">
        <v>21</v>
      </c>
      <c r="N91" t="s">
        <v>284</v>
      </c>
      <c r="O91" t="s">
        <v>10</v>
      </c>
      <c r="P91" t="s">
        <v>284</v>
      </c>
      <c r="Q91" t="s">
        <v>456</v>
      </c>
      <c r="R91">
        <v>3</v>
      </c>
      <c r="S91">
        <v>3</v>
      </c>
      <c r="W91" s="46" t="s">
        <v>655</v>
      </c>
      <c r="X91" s="44">
        <v>0</v>
      </c>
      <c r="Y91" s="45" t="s">
        <v>1011</v>
      </c>
    </row>
    <row r="92" spans="1:25" x14ac:dyDescent="0.15">
      <c r="A92" t="str">
        <f t="shared" si="2"/>
        <v>|《[[無情な無頼漢]]/Ruthless Knave》|13|アンコモン|クリーチャー|</v>
      </c>
      <c r="C92" t="s">
        <v>284</v>
      </c>
      <c r="D92" t="s">
        <v>1290</v>
      </c>
      <c r="E92" t="s">
        <v>972</v>
      </c>
      <c r="F92" t="s">
        <v>1291</v>
      </c>
      <c r="G92" t="s">
        <v>640</v>
      </c>
      <c r="H92" t="s">
        <v>295</v>
      </c>
      <c r="I92" t="s">
        <v>284</v>
      </c>
      <c r="J92">
        <f t="shared" si="3"/>
        <v>13</v>
      </c>
      <c r="K92">
        <v>13</v>
      </c>
      <c r="L92" t="s">
        <v>284</v>
      </c>
      <c r="M92" t="s">
        <v>21</v>
      </c>
      <c r="N92" t="s">
        <v>284</v>
      </c>
      <c r="O92" t="s">
        <v>10</v>
      </c>
      <c r="P92" t="s">
        <v>284</v>
      </c>
      <c r="Q92" t="s">
        <v>457</v>
      </c>
      <c r="R92">
        <v>4</v>
      </c>
      <c r="S92">
        <v>3</v>
      </c>
      <c r="W92" s="46" t="s">
        <v>656</v>
      </c>
      <c r="X92" s="44">
        <v>13</v>
      </c>
      <c r="Y92" s="45" t="s">
        <v>1015</v>
      </c>
    </row>
    <row r="93" spans="1:25" x14ac:dyDescent="0.15">
      <c r="A93" t="str">
        <f t="shared" si="2"/>
        <v>|《[[敵意ある征服者]]/Vicious Conquistador》|10|アンコモン|クリーチャー|</v>
      </c>
      <c r="C93" t="s">
        <v>284</v>
      </c>
      <c r="D93" t="s">
        <v>1290</v>
      </c>
      <c r="E93" t="s">
        <v>976</v>
      </c>
      <c r="F93" t="s">
        <v>1291</v>
      </c>
      <c r="G93" t="s">
        <v>641</v>
      </c>
      <c r="H93" t="s">
        <v>295</v>
      </c>
      <c r="I93" t="s">
        <v>284</v>
      </c>
      <c r="J93">
        <f t="shared" si="3"/>
        <v>10</v>
      </c>
      <c r="K93">
        <v>12</v>
      </c>
      <c r="L93" t="s">
        <v>284</v>
      </c>
      <c r="M93" t="s">
        <v>21</v>
      </c>
      <c r="N93" t="s">
        <v>284</v>
      </c>
      <c r="O93" t="s">
        <v>10</v>
      </c>
      <c r="P93" t="s">
        <v>284</v>
      </c>
      <c r="Q93" t="s">
        <v>458</v>
      </c>
      <c r="R93">
        <v>2</v>
      </c>
      <c r="S93">
        <v>2</v>
      </c>
      <c r="W93" s="46" t="s">
        <v>657</v>
      </c>
      <c r="X93" s="44">
        <v>6</v>
      </c>
      <c r="Y93" s="45" t="s">
        <v>1017</v>
      </c>
    </row>
    <row r="94" spans="1:25" x14ac:dyDescent="0.15">
      <c r="A94" t="str">
        <f t="shared" si="2"/>
        <v>|《[[強迫]]/Duress》|7|アンコモン|呪文|</v>
      </c>
      <c r="C94" t="s">
        <v>284</v>
      </c>
      <c r="D94" t="s">
        <v>1290</v>
      </c>
      <c r="E94" t="s">
        <v>978</v>
      </c>
      <c r="F94" t="s">
        <v>1291</v>
      </c>
      <c r="G94" t="s">
        <v>642</v>
      </c>
      <c r="H94" t="s">
        <v>295</v>
      </c>
      <c r="I94" t="s">
        <v>284</v>
      </c>
      <c r="J94">
        <f t="shared" si="3"/>
        <v>7</v>
      </c>
      <c r="K94">
        <v>7</v>
      </c>
      <c r="L94" t="s">
        <v>284</v>
      </c>
      <c r="M94" t="s">
        <v>21</v>
      </c>
      <c r="N94" t="s">
        <v>284</v>
      </c>
      <c r="O94" t="s">
        <v>19</v>
      </c>
      <c r="P94" t="s">
        <v>284</v>
      </c>
      <c r="Q94" t="s">
        <v>459</v>
      </c>
      <c r="W94" s="46" t="s">
        <v>658</v>
      </c>
      <c r="X94" s="44">
        <v>4</v>
      </c>
      <c r="Y94" s="45" t="s">
        <v>1019</v>
      </c>
    </row>
    <row r="95" spans="1:25" x14ac:dyDescent="0.15">
      <c r="A95" t="str">
        <f t="shared" si="2"/>
        <v>|《[[不気味な船長の召集]]/Grim Captain's Call》|18|アンコモン|呪文|</v>
      </c>
      <c r="C95" t="s">
        <v>284</v>
      </c>
      <c r="D95" t="s">
        <v>1290</v>
      </c>
      <c r="E95" t="s">
        <v>980</v>
      </c>
      <c r="F95" t="s">
        <v>1291</v>
      </c>
      <c r="G95" t="s">
        <v>643</v>
      </c>
      <c r="H95" t="s">
        <v>295</v>
      </c>
      <c r="I95" t="s">
        <v>284</v>
      </c>
      <c r="J95">
        <f t="shared" si="3"/>
        <v>18</v>
      </c>
      <c r="K95">
        <v>24</v>
      </c>
      <c r="L95" t="s">
        <v>284</v>
      </c>
      <c r="M95" t="s">
        <v>21</v>
      </c>
      <c r="N95" t="s">
        <v>284</v>
      </c>
      <c r="O95" t="s">
        <v>19</v>
      </c>
      <c r="P95" t="s">
        <v>284</v>
      </c>
      <c r="Q95" t="s">
        <v>460</v>
      </c>
      <c r="W95" s="46" t="s">
        <v>659</v>
      </c>
      <c r="X95" s="44">
        <v>12</v>
      </c>
      <c r="Y95" s="45" t="s">
        <v>1020</v>
      </c>
    </row>
    <row r="96" spans="1:25" x14ac:dyDescent="0.15">
      <c r="A96" t="str">
        <f t="shared" si="2"/>
        <v>|《[[板歩きの刑]]/Walk the Plank》|8|アンコモン|呪文|</v>
      </c>
      <c r="C96" t="s">
        <v>284</v>
      </c>
      <c r="D96" t="s">
        <v>1290</v>
      </c>
      <c r="E96" t="s">
        <v>983</v>
      </c>
      <c r="F96" t="s">
        <v>1291</v>
      </c>
      <c r="G96" t="s">
        <v>644</v>
      </c>
      <c r="H96" t="s">
        <v>295</v>
      </c>
      <c r="I96" t="s">
        <v>284</v>
      </c>
      <c r="J96">
        <f t="shared" si="3"/>
        <v>8</v>
      </c>
      <c r="K96">
        <v>10</v>
      </c>
      <c r="L96" t="s">
        <v>284</v>
      </c>
      <c r="M96" t="s">
        <v>21</v>
      </c>
      <c r="N96" t="s">
        <v>284</v>
      </c>
      <c r="O96" t="s">
        <v>19</v>
      </c>
      <c r="P96" t="s">
        <v>284</v>
      </c>
      <c r="Q96" t="s">
        <v>461</v>
      </c>
      <c r="W96" s="46" t="s">
        <v>660</v>
      </c>
      <c r="X96" s="44">
        <v>19</v>
      </c>
      <c r="Y96" s="45" t="s">
        <v>1022</v>
      </c>
    </row>
    <row r="97" spans="1:25" x14ac:dyDescent="0.15">
      <c r="A97" t="str">
        <f t="shared" si="2"/>
        <v>|《[[略奪者の痕跡]]/Raiders' Wake》|13|アンコモン|サポート|</v>
      </c>
      <c r="C97" t="s">
        <v>284</v>
      </c>
      <c r="D97" t="s">
        <v>1290</v>
      </c>
      <c r="E97" t="s">
        <v>985</v>
      </c>
      <c r="F97" t="s">
        <v>1291</v>
      </c>
      <c r="G97" t="s">
        <v>645</v>
      </c>
      <c r="H97" t="s">
        <v>295</v>
      </c>
      <c r="I97" t="s">
        <v>284</v>
      </c>
      <c r="J97">
        <f t="shared" si="3"/>
        <v>13</v>
      </c>
      <c r="K97">
        <v>18</v>
      </c>
      <c r="L97" t="s">
        <v>284</v>
      </c>
      <c r="M97" t="s">
        <v>21</v>
      </c>
      <c r="N97" t="s">
        <v>284</v>
      </c>
      <c r="O97" t="s">
        <v>20</v>
      </c>
      <c r="P97" t="s">
        <v>284</v>
      </c>
      <c r="Q97" t="s">
        <v>462</v>
      </c>
      <c r="W97" s="46" t="s">
        <v>661</v>
      </c>
      <c r="X97" s="44">
        <v>17</v>
      </c>
      <c r="Y97" s="45" t="s">
        <v>1024</v>
      </c>
    </row>
    <row r="98" spans="1:25" x14ac:dyDescent="0.15">
      <c r="A98" t="str">
        <f t="shared" si="2"/>
        <v>|《[[血潮隊の司教]]/Bishop of the Bloodstained》|17|レア|クリーチャー|</v>
      </c>
      <c r="C98" t="s">
        <v>284</v>
      </c>
      <c r="D98" t="s">
        <v>1290</v>
      </c>
      <c r="E98" t="s">
        <v>988</v>
      </c>
      <c r="F98" t="s">
        <v>1291</v>
      </c>
      <c r="G98" t="s">
        <v>646</v>
      </c>
      <c r="H98" t="s">
        <v>295</v>
      </c>
      <c r="I98" t="s">
        <v>284</v>
      </c>
      <c r="J98">
        <f t="shared" si="3"/>
        <v>17</v>
      </c>
      <c r="K98">
        <v>20</v>
      </c>
      <c r="L98" t="s">
        <v>284</v>
      </c>
      <c r="M98" t="s">
        <v>22</v>
      </c>
      <c r="N98" t="s">
        <v>284</v>
      </c>
      <c r="O98" t="s">
        <v>10</v>
      </c>
      <c r="P98" t="s">
        <v>284</v>
      </c>
      <c r="Q98" t="s">
        <v>463</v>
      </c>
      <c r="R98">
        <v>4</v>
      </c>
      <c r="S98">
        <v>4</v>
      </c>
      <c r="W98" s="46" t="s">
        <v>662</v>
      </c>
      <c r="X98" s="44">
        <v>9</v>
      </c>
      <c r="Y98" s="45" t="s">
        <v>1026</v>
      </c>
    </row>
    <row r="99" spans="1:25" x14ac:dyDescent="0.15">
      <c r="A99" t="str">
        <f t="shared" si="2"/>
        <v>|《[[巧射艦隊の追跡者]]/Deadeye Tracker》|10|レア|クリーチャー|</v>
      </c>
      <c r="C99" t="s">
        <v>284</v>
      </c>
      <c r="D99" t="s">
        <v>1290</v>
      </c>
      <c r="E99" t="s">
        <v>990</v>
      </c>
      <c r="F99" t="s">
        <v>1291</v>
      </c>
      <c r="G99" t="s">
        <v>647</v>
      </c>
      <c r="H99" t="s">
        <v>295</v>
      </c>
      <c r="I99" t="s">
        <v>284</v>
      </c>
      <c r="J99">
        <f t="shared" si="3"/>
        <v>10</v>
      </c>
      <c r="K99">
        <v>10</v>
      </c>
      <c r="L99" t="s">
        <v>284</v>
      </c>
      <c r="M99" t="s">
        <v>22</v>
      </c>
      <c r="N99" t="s">
        <v>284</v>
      </c>
      <c r="O99" t="s">
        <v>10</v>
      </c>
      <c r="P99" t="s">
        <v>284</v>
      </c>
      <c r="Q99" t="s">
        <v>464</v>
      </c>
      <c r="R99">
        <v>2</v>
      </c>
      <c r="S99">
        <v>2</v>
      </c>
      <c r="W99" s="46" t="s">
        <v>663</v>
      </c>
      <c r="X99" s="44">
        <v>11</v>
      </c>
      <c r="Y99" s="45" t="s">
        <v>1028</v>
      </c>
    </row>
    <row r="100" spans="1:25" x14ac:dyDescent="0.15">
      <c r="A100" t="str">
        <f t="shared" si="2"/>
        <v>|《[[深海艦隊の船長]]/Fathom Fleet Captain》|10|レア|クリーチャー|</v>
      </c>
      <c r="C100" t="s">
        <v>284</v>
      </c>
      <c r="D100" t="s">
        <v>1290</v>
      </c>
      <c r="E100" t="s">
        <v>992</v>
      </c>
      <c r="F100" t="s">
        <v>1291</v>
      </c>
      <c r="G100" t="s">
        <v>648</v>
      </c>
      <c r="H100" t="s">
        <v>295</v>
      </c>
      <c r="I100" t="s">
        <v>284</v>
      </c>
      <c r="J100">
        <f t="shared" si="3"/>
        <v>10</v>
      </c>
      <c r="K100">
        <v>10</v>
      </c>
      <c r="L100" t="s">
        <v>284</v>
      </c>
      <c r="M100" t="s">
        <v>22</v>
      </c>
      <c r="N100" t="s">
        <v>284</v>
      </c>
      <c r="O100" t="s">
        <v>10</v>
      </c>
      <c r="P100" t="s">
        <v>284</v>
      </c>
      <c r="Q100" t="s">
        <v>465</v>
      </c>
      <c r="R100">
        <v>3</v>
      </c>
      <c r="S100">
        <v>2</v>
      </c>
      <c r="W100" s="46" t="s">
        <v>664</v>
      </c>
      <c r="X100" s="44">
        <v>6</v>
      </c>
      <c r="Y100" s="45" t="s">
        <v>1030</v>
      </c>
    </row>
    <row r="101" spans="1:25" x14ac:dyDescent="0.15">
      <c r="A101" t="str">
        <f t="shared" si="2"/>
        <v>|《[[ヴラスカの侮辱]]/Vraska's Contempt》|7|レア|呪文|</v>
      </c>
      <c r="C101" t="s">
        <v>284</v>
      </c>
      <c r="D101" t="s">
        <v>1290</v>
      </c>
      <c r="E101" t="s">
        <v>994</v>
      </c>
      <c r="F101" t="s">
        <v>1291</v>
      </c>
      <c r="G101" t="s">
        <v>649</v>
      </c>
      <c r="H101" t="s">
        <v>295</v>
      </c>
      <c r="I101" t="s">
        <v>284</v>
      </c>
      <c r="J101">
        <f t="shared" si="3"/>
        <v>7</v>
      </c>
      <c r="K101">
        <v>7</v>
      </c>
      <c r="L101" t="s">
        <v>284</v>
      </c>
      <c r="M101" t="s">
        <v>22</v>
      </c>
      <c r="N101" t="s">
        <v>284</v>
      </c>
      <c r="O101" t="s">
        <v>19</v>
      </c>
      <c r="P101" t="s">
        <v>284</v>
      </c>
      <c r="Q101" t="s">
        <v>466</v>
      </c>
      <c r="W101" s="46" t="s">
        <v>665</v>
      </c>
      <c r="X101" s="47">
        <v>10</v>
      </c>
      <c r="Y101" s="45" t="s">
        <v>1033</v>
      </c>
    </row>
    <row r="102" spans="1:25" x14ac:dyDescent="0.15">
      <c r="A102" t="str">
        <f t="shared" si="2"/>
        <v>|《[[富の享楽]]/Revel in Riches》|19|レア|サポート|</v>
      </c>
      <c r="C102" t="s">
        <v>284</v>
      </c>
      <c r="D102" t="s">
        <v>1290</v>
      </c>
      <c r="E102" t="s">
        <v>997</v>
      </c>
      <c r="F102" t="s">
        <v>1291</v>
      </c>
      <c r="G102" t="s">
        <v>650</v>
      </c>
      <c r="H102" t="s">
        <v>295</v>
      </c>
      <c r="I102" t="s">
        <v>284</v>
      </c>
      <c r="J102">
        <f t="shared" si="3"/>
        <v>19</v>
      </c>
      <c r="K102">
        <v>19</v>
      </c>
      <c r="L102" t="s">
        <v>284</v>
      </c>
      <c r="M102" t="s">
        <v>22</v>
      </c>
      <c r="N102" t="s">
        <v>284</v>
      </c>
      <c r="O102" t="s">
        <v>20</v>
      </c>
      <c r="P102" t="s">
        <v>284</v>
      </c>
      <c r="Q102" t="s">
        <v>467</v>
      </c>
      <c r="W102" s="46" t="s">
        <v>666</v>
      </c>
      <c r="X102" s="44">
        <v>9</v>
      </c>
      <c r="Y102" s="45" t="s">
        <v>1036</v>
      </c>
    </row>
    <row r="103" spans="1:25" x14ac:dyDescent="0.15">
      <c r="A103" t="str">
        <f t="shared" si="2"/>
        <v>|《[[剣呑な交渉]]/Sword-Point Diplomacy》|10|レア|サポート|</v>
      </c>
      <c r="C103" t="s">
        <v>284</v>
      </c>
      <c r="D103" t="s">
        <v>1290</v>
      </c>
      <c r="E103" t="s">
        <v>1000</v>
      </c>
      <c r="F103" t="s">
        <v>1291</v>
      </c>
      <c r="G103" t="s">
        <v>651</v>
      </c>
      <c r="H103" t="s">
        <v>295</v>
      </c>
      <c r="I103" t="s">
        <v>284</v>
      </c>
      <c r="J103">
        <f t="shared" si="3"/>
        <v>10</v>
      </c>
      <c r="K103">
        <v>10</v>
      </c>
      <c r="L103" t="s">
        <v>284</v>
      </c>
      <c r="M103" t="s">
        <v>22</v>
      </c>
      <c r="N103" t="s">
        <v>284</v>
      </c>
      <c r="O103" t="s">
        <v>20</v>
      </c>
      <c r="P103" t="s">
        <v>284</v>
      </c>
      <c r="Q103" t="s">
        <v>468</v>
      </c>
      <c r="W103" s="46" t="s">
        <v>667</v>
      </c>
      <c r="X103" s="44">
        <v>17</v>
      </c>
      <c r="Y103" s="45" t="s">
        <v>1038</v>
      </c>
    </row>
    <row r="104" spans="1:25" x14ac:dyDescent="0.15">
      <c r="A104" t="str">
        <f t="shared" si="2"/>
        <v>|《[[凶兆艦隊の荒廃者]]/Dire Fleet Ravager》|16|神話レア|クリーチャー|</v>
      </c>
      <c r="C104" t="s">
        <v>284</v>
      </c>
      <c r="D104" t="s">
        <v>1290</v>
      </c>
      <c r="E104" t="s">
        <v>1003</v>
      </c>
      <c r="F104" t="s">
        <v>1291</v>
      </c>
      <c r="G104" t="s">
        <v>652</v>
      </c>
      <c r="H104" t="s">
        <v>295</v>
      </c>
      <c r="I104" t="s">
        <v>284</v>
      </c>
      <c r="J104">
        <f t="shared" si="3"/>
        <v>16</v>
      </c>
      <c r="K104">
        <v>16</v>
      </c>
      <c r="L104" t="s">
        <v>284</v>
      </c>
      <c r="M104" t="s">
        <v>23</v>
      </c>
      <c r="N104" t="s">
        <v>284</v>
      </c>
      <c r="O104" t="s">
        <v>10</v>
      </c>
      <c r="P104" t="s">
        <v>284</v>
      </c>
      <c r="Q104" t="s">
        <v>469</v>
      </c>
      <c r="R104">
        <v>4</v>
      </c>
      <c r="S104">
        <v>4</v>
      </c>
      <c r="W104" s="46" t="s">
        <v>668</v>
      </c>
      <c r="X104" s="44">
        <v>11</v>
      </c>
      <c r="Y104" s="45" t="s">
        <v>1040</v>
      </c>
    </row>
    <row r="105" spans="1:25" x14ac:dyDescent="0.15">
      <c r="A105" t="str">
        <f t="shared" si="2"/>
        <v>|《[[聖域探究者]]/Sanctum Seeker》|19|神話レア|クリーチャー|</v>
      </c>
      <c r="C105" t="s">
        <v>284</v>
      </c>
      <c r="D105" t="s">
        <v>1290</v>
      </c>
      <c r="E105" t="s">
        <v>1006</v>
      </c>
      <c r="F105" t="s">
        <v>1291</v>
      </c>
      <c r="G105" t="s">
        <v>653</v>
      </c>
      <c r="H105" t="s">
        <v>295</v>
      </c>
      <c r="I105" t="s">
        <v>284</v>
      </c>
      <c r="J105">
        <f t="shared" si="3"/>
        <v>19</v>
      </c>
      <c r="K105">
        <v>19</v>
      </c>
      <c r="L105" t="s">
        <v>284</v>
      </c>
      <c r="M105" t="s">
        <v>23</v>
      </c>
      <c r="N105" t="s">
        <v>284</v>
      </c>
      <c r="O105" t="s">
        <v>10</v>
      </c>
      <c r="P105" t="s">
        <v>284</v>
      </c>
      <c r="Q105" t="s">
        <v>470</v>
      </c>
      <c r="R105">
        <v>5</v>
      </c>
      <c r="S105">
        <v>5</v>
      </c>
      <c r="W105" s="46" t="s">
        <v>669</v>
      </c>
      <c r="X105" s="44">
        <v>15</v>
      </c>
      <c r="Y105" s="45" t="s">
        <v>1042</v>
      </c>
    </row>
    <row r="106" spans="1:25" x14ac:dyDescent="0.15">
      <c r="A106" t="str">
        <f t="shared" si="2"/>
        <v>|[[《アルゲールの断血/Arguel's Blood Fastt》&amp;br;→《アクロゾズの神殿/Temple of Aclazotz》&gt;アルゲールの断血]]|9|神話レア|サポート|</v>
      </c>
      <c r="C106" t="s">
        <v>284</v>
      </c>
      <c r="D106" t="s">
        <v>1300</v>
      </c>
      <c r="E106" t="s">
        <v>1008</v>
      </c>
      <c r="F106" t="s">
        <v>1301</v>
      </c>
      <c r="G106" t="s">
        <v>654</v>
      </c>
      <c r="H106" t="s">
        <v>1303</v>
      </c>
      <c r="I106" t="s">
        <v>284</v>
      </c>
      <c r="J106">
        <f t="shared" si="3"/>
        <v>9</v>
      </c>
      <c r="K106">
        <v>9</v>
      </c>
      <c r="L106" t="s">
        <v>284</v>
      </c>
      <c r="M106" t="s">
        <v>23</v>
      </c>
      <c r="N106" t="s">
        <v>284</v>
      </c>
      <c r="O106" t="s">
        <v>20</v>
      </c>
      <c r="P106" t="s">
        <v>284</v>
      </c>
      <c r="Q106" t="s">
        <v>471</v>
      </c>
      <c r="W106" s="46" t="s">
        <v>670</v>
      </c>
      <c r="X106" s="47">
        <v>8</v>
      </c>
      <c r="Y106" s="45" t="s">
        <v>1044</v>
      </c>
    </row>
    <row r="107" spans="1:25" x14ac:dyDescent="0.15">
      <c r="A107" t="str">
        <f t="shared" si="2"/>
        <v/>
      </c>
      <c r="W107" s="46" t="s">
        <v>671</v>
      </c>
      <c r="X107" s="44">
        <v>5</v>
      </c>
      <c r="Y107" s="45" t="s">
        <v>1047</v>
      </c>
    </row>
    <row r="108" spans="1:25" x14ac:dyDescent="0.15">
      <c r="A108" t="str">
        <f t="shared" si="2"/>
        <v>**赤</v>
      </c>
      <c r="B108" t="s">
        <v>319</v>
      </c>
      <c r="W108" s="46" t="s">
        <v>672</v>
      </c>
      <c r="X108" s="44">
        <v>11</v>
      </c>
      <c r="Y108" s="45" t="s">
        <v>1049</v>
      </c>
    </row>
    <row r="109" spans="1:25" x14ac:dyDescent="0.15">
      <c r="A109" t="str">
        <f t="shared" si="2"/>
        <v>|LEFT:500|LEFT:50|LEFT:80|LEFT:100|c</v>
      </c>
      <c r="B109" t="s">
        <v>1288</v>
      </c>
      <c r="W109" s="46" t="s">
        <v>673</v>
      </c>
      <c r="X109" s="44">
        <v>2</v>
      </c>
      <c r="Y109" s="45" t="s">
        <v>1050</v>
      </c>
    </row>
    <row r="110" spans="1:25" x14ac:dyDescent="0.15">
      <c r="A110" t="str">
        <f t="shared" si="2"/>
        <v>|カード名|コスト|レアリティ|種別|</v>
      </c>
      <c r="B110" t="s">
        <v>1289</v>
      </c>
      <c r="W110" s="46" t="s">
        <v>674</v>
      </c>
      <c r="X110" s="44">
        <v>7</v>
      </c>
      <c r="Y110" s="45" t="s">
        <v>1052</v>
      </c>
    </row>
    <row r="111" spans="1:25" x14ac:dyDescent="0.15">
      <c r="A111" t="str">
        <f t="shared" si="2"/>
        <v>|《[[鉄面連合の海賊]]/Brazen Buccaneers》|13|コモン|クリーチャー|</v>
      </c>
      <c r="C111" t="s">
        <v>284</v>
      </c>
      <c r="D111" t="s">
        <v>1290</v>
      </c>
      <c r="E111" t="s">
        <v>1015</v>
      </c>
      <c r="F111" t="s">
        <v>1291</v>
      </c>
      <c r="G111" t="s">
        <v>656</v>
      </c>
      <c r="H111" t="s">
        <v>295</v>
      </c>
      <c r="I111" t="s">
        <v>284</v>
      </c>
      <c r="J111">
        <f t="shared" si="3"/>
        <v>13</v>
      </c>
      <c r="K111">
        <v>13</v>
      </c>
      <c r="L111" t="s">
        <v>284</v>
      </c>
      <c r="M111" t="s">
        <v>7</v>
      </c>
      <c r="N111" t="s">
        <v>284</v>
      </c>
      <c r="O111" t="s">
        <v>10</v>
      </c>
      <c r="P111" t="s">
        <v>284</v>
      </c>
      <c r="Q111" t="s">
        <v>417</v>
      </c>
      <c r="R111">
        <v>2</v>
      </c>
      <c r="S111">
        <v>2</v>
      </c>
      <c r="W111" s="46" t="s">
        <v>675</v>
      </c>
      <c r="X111" s="44">
        <v>7</v>
      </c>
      <c r="Y111" s="45" t="s">
        <v>1054</v>
      </c>
    </row>
    <row r="112" spans="1:25" x14ac:dyDescent="0.15">
      <c r="A112" t="str">
        <f t="shared" si="2"/>
        <v>|《[[深海艦隊の扇動者]]/Fathom Fleet Firebrand》|6|コモン|クリーチャー|</v>
      </c>
      <c r="C112" t="s">
        <v>284</v>
      </c>
      <c r="D112" t="s">
        <v>1290</v>
      </c>
      <c r="E112" t="s">
        <v>1017</v>
      </c>
      <c r="F112" t="s">
        <v>1291</v>
      </c>
      <c r="G112" t="s">
        <v>657</v>
      </c>
      <c r="H112" t="s">
        <v>295</v>
      </c>
      <c r="I112" t="s">
        <v>284</v>
      </c>
      <c r="J112">
        <f t="shared" si="3"/>
        <v>6</v>
      </c>
      <c r="K112">
        <v>6</v>
      </c>
      <c r="L112" t="s">
        <v>284</v>
      </c>
      <c r="M112" t="s">
        <v>7</v>
      </c>
      <c r="N112" t="s">
        <v>284</v>
      </c>
      <c r="O112" t="s">
        <v>10</v>
      </c>
      <c r="P112" t="s">
        <v>284</v>
      </c>
      <c r="Q112" t="s">
        <v>473</v>
      </c>
      <c r="R112">
        <v>2</v>
      </c>
      <c r="S112">
        <v>2</v>
      </c>
      <c r="W112" s="46" t="s">
        <v>676</v>
      </c>
      <c r="X112" s="44">
        <v>8</v>
      </c>
      <c r="Y112" s="45" t="s">
        <v>1056</v>
      </c>
    </row>
    <row r="113" spans="1:25" x14ac:dyDescent="0.15">
      <c r="A113" t="str">
        <f t="shared" si="2"/>
        <v>|《[[巣荒らし]]/Nest Robber》|4|コモン|クリーチャー|</v>
      </c>
      <c r="C113" t="s">
        <v>284</v>
      </c>
      <c r="D113" t="s">
        <v>1290</v>
      </c>
      <c r="E113" t="s">
        <v>1019</v>
      </c>
      <c r="F113" t="s">
        <v>1291</v>
      </c>
      <c r="G113" t="s">
        <v>658</v>
      </c>
      <c r="H113" t="s">
        <v>295</v>
      </c>
      <c r="I113" t="s">
        <v>284</v>
      </c>
      <c r="J113">
        <f t="shared" si="3"/>
        <v>4</v>
      </c>
      <c r="K113">
        <v>4</v>
      </c>
      <c r="L113" t="s">
        <v>284</v>
      </c>
      <c r="M113" t="s">
        <v>7</v>
      </c>
      <c r="N113" t="s">
        <v>284</v>
      </c>
      <c r="O113" t="s">
        <v>10</v>
      </c>
      <c r="P113" t="s">
        <v>284</v>
      </c>
      <c r="Q113" t="s">
        <v>25</v>
      </c>
      <c r="R113">
        <v>1</v>
      </c>
      <c r="S113">
        <v>1</v>
      </c>
      <c r="W113" s="46" t="s">
        <v>677</v>
      </c>
      <c r="X113" s="48">
        <v>13</v>
      </c>
      <c r="Y113" s="45" t="s">
        <v>1059</v>
      </c>
    </row>
    <row r="114" spans="1:25" x14ac:dyDescent="0.15">
      <c r="A114" t="str">
        <f t="shared" si="2"/>
        <v>|《[[風雲艦隊の紅蓮術士]]/Storm Fleet Pyromancer》|12|コモン|クリーチャー|</v>
      </c>
      <c r="C114" t="s">
        <v>284</v>
      </c>
      <c r="D114" t="s">
        <v>1290</v>
      </c>
      <c r="E114" t="s">
        <v>1020</v>
      </c>
      <c r="F114" t="s">
        <v>1291</v>
      </c>
      <c r="G114" t="s">
        <v>659</v>
      </c>
      <c r="H114" t="s">
        <v>295</v>
      </c>
      <c r="I114" t="s">
        <v>284</v>
      </c>
      <c r="J114">
        <f t="shared" si="3"/>
        <v>12</v>
      </c>
      <c r="K114">
        <v>12</v>
      </c>
      <c r="L114" t="s">
        <v>284</v>
      </c>
      <c r="M114" t="s">
        <v>7</v>
      </c>
      <c r="N114" t="s">
        <v>284</v>
      </c>
      <c r="O114" t="s">
        <v>10</v>
      </c>
      <c r="P114" t="s">
        <v>284</v>
      </c>
      <c r="Q114" t="s">
        <v>474</v>
      </c>
      <c r="R114">
        <v>3</v>
      </c>
      <c r="S114">
        <v>3</v>
      </c>
      <c r="W114" s="46" t="s">
        <v>678</v>
      </c>
      <c r="X114" s="47">
        <v>16</v>
      </c>
      <c r="Y114" s="45" t="s">
        <v>1061</v>
      </c>
    </row>
    <row r="115" spans="1:25" x14ac:dyDescent="0.15">
      <c r="A115" t="str">
        <f t="shared" si="2"/>
        <v>|《[[太陽冠のハンター]]/Sun-Crowned Hunters》|19|コモン|クリーチャー|</v>
      </c>
      <c r="C115" t="s">
        <v>284</v>
      </c>
      <c r="D115" t="s">
        <v>1290</v>
      </c>
      <c r="E115" t="s">
        <v>1022</v>
      </c>
      <c r="F115" t="s">
        <v>1291</v>
      </c>
      <c r="G115" t="s">
        <v>660</v>
      </c>
      <c r="H115" t="s">
        <v>295</v>
      </c>
      <c r="I115" t="s">
        <v>284</v>
      </c>
      <c r="J115">
        <f t="shared" si="3"/>
        <v>19</v>
      </c>
      <c r="K115">
        <v>19</v>
      </c>
      <c r="L115" t="s">
        <v>284</v>
      </c>
      <c r="M115" t="s">
        <v>7</v>
      </c>
      <c r="N115" t="s">
        <v>284</v>
      </c>
      <c r="O115" t="s">
        <v>10</v>
      </c>
      <c r="P115" t="s">
        <v>284</v>
      </c>
      <c r="Q115" t="s">
        <v>475</v>
      </c>
      <c r="R115">
        <v>5</v>
      </c>
      <c r="S115">
        <v>5</v>
      </c>
      <c r="W115" s="46" t="s">
        <v>679</v>
      </c>
      <c r="X115" s="47">
        <v>15</v>
      </c>
      <c r="Y115" s="45" t="s">
        <v>1064</v>
      </c>
    </row>
    <row r="116" spans="1:25" x14ac:dyDescent="0.15">
      <c r="A116" t="str">
        <f t="shared" si="2"/>
        <v>|《[[猛竜の群れ]]/Thrash of Raptors》|17|コモン|クリーチャー|</v>
      </c>
      <c r="C116" t="s">
        <v>284</v>
      </c>
      <c r="D116" t="s">
        <v>1290</v>
      </c>
      <c r="E116" t="s">
        <v>1024</v>
      </c>
      <c r="F116" t="s">
        <v>1291</v>
      </c>
      <c r="G116" t="s">
        <v>661</v>
      </c>
      <c r="H116" t="s">
        <v>295</v>
      </c>
      <c r="I116" t="s">
        <v>284</v>
      </c>
      <c r="J116">
        <f t="shared" si="3"/>
        <v>17</v>
      </c>
      <c r="K116">
        <v>17</v>
      </c>
      <c r="L116" t="s">
        <v>284</v>
      </c>
      <c r="M116" t="s">
        <v>7</v>
      </c>
      <c r="N116" t="s">
        <v>284</v>
      </c>
      <c r="O116" t="s">
        <v>10</v>
      </c>
      <c r="P116" t="s">
        <v>284</v>
      </c>
      <c r="Q116" t="s">
        <v>476</v>
      </c>
      <c r="R116">
        <v>4</v>
      </c>
      <c r="S116">
        <v>4</v>
      </c>
      <c r="W116" s="46" t="s">
        <v>680</v>
      </c>
      <c r="X116" s="48">
        <v>11</v>
      </c>
      <c r="Y116" s="45" t="s">
        <v>1068</v>
      </c>
    </row>
    <row r="117" spans="1:25" x14ac:dyDescent="0.15">
      <c r="A117" t="str">
        <f t="shared" si="2"/>
        <v>|《[[ティロナーリの騎士]]/Tilonalli's Knight》|9|コモン|クリーチャー|</v>
      </c>
      <c r="C117" t="s">
        <v>284</v>
      </c>
      <c r="D117" t="s">
        <v>1290</v>
      </c>
      <c r="E117" t="s">
        <v>1026</v>
      </c>
      <c r="F117" t="s">
        <v>1291</v>
      </c>
      <c r="G117" t="s">
        <v>662</v>
      </c>
      <c r="H117" t="s">
        <v>295</v>
      </c>
      <c r="I117" t="s">
        <v>284</v>
      </c>
      <c r="J117">
        <f t="shared" si="3"/>
        <v>9</v>
      </c>
      <c r="K117">
        <v>9</v>
      </c>
      <c r="L117" t="s">
        <v>284</v>
      </c>
      <c r="M117" t="s">
        <v>7</v>
      </c>
      <c r="N117" t="s">
        <v>284</v>
      </c>
      <c r="O117" t="s">
        <v>10</v>
      </c>
      <c r="P117" t="s">
        <v>284</v>
      </c>
      <c r="Q117" t="s">
        <v>477</v>
      </c>
      <c r="R117">
        <v>3</v>
      </c>
      <c r="S117">
        <v>3</v>
      </c>
      <c r="W117" s="46" t="s">
        <v>681</v>
      </c>
      <c r="X117" s="48">
        <v>14</v>
      </c>
      <c r="Y117" s="45" t="s">
        <v>1070</v>
      </c>
    </row>
    <row r="118" spans="1:25" x14ac:dyDescent="0.15">
      <c r="A118" t="str">
        <f t="shared" si="2"/>
        <v>|《[[火炎砲発射]]/Firecannon Blast》|11|コモン|呪文|</v>
      </c>
      <c r="C118" t="s">
        <v>284</v>
      </c>
      <c r="D118" t="s">
        <v>1290</v>
      </c>
      <c r="E118" t="s">
        <v>1028</v>
      </c>
      <c r="F118" t="s">
        <v>1291</v>
      </c>
      <c r="G118" t="s">
        <v>663</v>
      </c>
      <c r="H118" t="s">
        <v>295</v>
      </c>
      <c r="I118" t="s">
        <v>284</v>
      </c>
      <c r="J118">
        <f t="shared" si="3"/>
        <v>11</v>
      </c>
      <c r="K118">
        <v>11</v>
      </c>
      <c r="L118" t="s">
        <v>284</v>
      </c>
      <c r="M118" t="s">
        <v>7</v>
      </c>
      <c r="N118" t="s">
        <v>284</v>
      </c>
      <c r="O118" t="s">
        <v>19</v>
      </c>
      <c r="P118" t="s">
        <v>284</v>
      </c>
      <c r="Q118" t="s">
        <v>478</v>
      </c>
      <c r="W118" s="46" t="s">
        <v>682</v>
      </c>
      <c r="X118" s="48">
        <v>9</v>
      </c>
      <c r="Y118" s="45" t="s">
        <v>1072</v>
      </c>
    </row>
    <row r="119" spans="1:25" x14ac:dyDescent="0.15">
      <c r="A119" t="str">
        <f t="shared" si="2"/>
        <v>|《[[苛立ち]]/Rile》|6|コモン|呪文|</v>
      </c>
      <c r="C119" t="s">
        <v>284</v>
      </c>
      <c r="D119" t="s">
        <v>1290</v>
      </c>
      <c r="E119" t="s">
        <v>1030</v>
      </c>
      <c r="F119" t="s">
        <v>1291</v>
      </c>
      <c r="G119" t="s">
        <v>664</v>
      </c>
      <c r="H119" t="s">
        <v>295</v>
      </c>
      <c r="I119" t="s">
        <v>284</v>
      </c>
      <c r="J119">
        <f t="shared" si="3"/>
        <v>6</v>
      </c>
      <c r="K119">
        <v>6</v>
      </c>
      <c r="L119" t="s">
        <v>284</v>
      </c>
      <c r="M119" t="s">
        <v>7</v>
      </c>
      <c r="N119" t="s">
        <v>284</v>
      </c>
      <c r="O119" t="s">
        <v>19</v>
      </c>
      <c r="P119" t="s">
        <v>284</v>
      </c>
      <c r="Q119" t="s">
        <v>479</v>
      </c>
      <c r="W119" s="46" t="s">
        <v>683</v>
      </c>
      <c r="X119" s="48">
        <v>20</v>
      </c>
      <c r="Y119" s="45" t="s">
        <v>1074</v>
      </c>
    </row>
    <row r="120" spans="1:25" x14ac:dyDescent="0.15">
      <c r="A120" t="str">
        <f t="shared" si="2"/>
        <v>|《[[向こう見ず]]/Swashbuckling》|10|コモン|呪文|</v>
      </c>
      <c r="C120" t="s">
        <v>284</v>
      </c>
      <c r="D120" t="s">
        <v>1290</v>
      </c>
      <c r="E120" t="s">
        <v>1033</v>
      </c>
      <c r="F120" t="s">
        <v>1291</v>
      </c>
      <c r="G120" t="s">
        <v>665</v>
      </c>
      <c r="H120" t="s">
        <v>295</v>
      </c>
      <c r="I120" t="s">
        <v>284</v>
      </c>
      <c r="J120">
        <f t="shared" si="3"/>
        <v>10</v>
      </c>
      <c r="K120">
        <v>11</v>
      </c>
      <c r="L120" t="s">
        <v>284</v>
      </c>
      <c r="M120" t="s">
        <v>7</v>
      </c>
      <c r="N120" t="s">
        <v>284</v>
      </c>
      <c r="O120" t="s">
        <v>19</v>
      </c>
      <c r="P120" t="s">
        <v>284</v>
      </c>
      <c r="Q120" t="s">
        <v>480</v>
      </c>
      <c r="W120" s="46" t="s">
        <v>684</v>
      </c>
      <c r="X120" s="48">
        <v>17</v>
      </c>
      <c r="Y120" s="45" t="s">
        <v>1076</v>
      </c>
    </row>
    <row r="121" spans="1:25" x14ac:dyDescent="0.15">
      <c r="A121" t="str">
        <f t="shared" si="2"/>
        <v>|《[[決別の砲撃]]/Unfriendly Fire》|9|コモン|呪文|</v>
      </c>
      <c r="C121" t="s">
        <v>284</v>
      </c>
      <c r="D121" t="s">
        <v>1290</v>
      </c>
      <c r="E121" t="s">
        <v>1036</v>
      </c>
      <c r="F121" t="s">
        <v>1291</v>
      </c>
      <c r="G121" t="s">
        <v>666</v>
      </c>
      <c r="H121" t="s">
        <v>295</v>
      </c>
      <c r="I121" t="s">
        <v>284</v>
      </c>
      <c r="J121">
        <f t="shared" si="3"/>
        <v>9</v>
      </c>
      <c r="K121">
        <v>9</v>
      </c>
      <c r="L121" t="s">
        <v>284</v>
      </c>
      <c r="M121" t="s">
        <v>7</v>
      </c>
      <c r="N121" t="s">
        <v>284</v>
      </c>
      <c r="O121" t="s">
        <v>19</v>
      </c>
      <c r="P121" t="s">
        <v>284</v>
      </c>
      <c r="Q121" t="s">
        <v>481</v>
      </c>
      <c r="W121" s="46" t="s">
        <v>685</v>
      </c>
      <c r="X121" s="48">
        <v>9</v>
      </c>
      <c r="Y121" s="45" t="s">
        <v>1078</v>
      </c>
    </row>
    <row r="122" spans="1:25" x14ac:dyDescent="0.15">
      <c r="A122" t="str">
        <f t="shared" si="2"/>
        <v>|《[[突進するモンストロサウルス]]/Charging Monstrosaur》|17|アンコモン|クリーチャー|</v>
      </c>
      <c r="C122" t="s">
        <v>284</v>
      </c>
      <c r="D122" t="s">
        <v>1290</v>
      </c>
      <c r="E122" t="s">
        <v>1038</v>
      </c>
      <c r="F122" t="s">
        <v>1291</v>
      </c>
      <c r="G122" t="s">
        <v>667</v>
      </c>
      <c r="H122" t="s">
        <v>295</v>
      </c>
      <c r="I122" t="s">
        <v>284</v>
      </c>
      <c r="J122">
        <f t="shared" si="3"/>
        <v>17</v>
      </c>
      <c r="K122">
        <v>17</v>
      </c>
      <c r="L122" t="s">
        <v>284</v>
      </c>
      <c r="M122" t="s">
        <v>21</v>
      </c>
      <c r="N122" t="s">
        <v>284</v>
      </c>
      <c r="O122" t="s">
        <v>10</v>
      </c>
      <c r="P122" t="s">
        <v>284</v>
      </c>
      <c r="Q122" t="s">
        <v>25</v>
      </c>
      <c r="R122">
        <v>6</v>
      </c>
      <c r="S122">
        <v>6</v>
      </c>
      <c r="W122" s="46" t="s">
        <v>686</v>
      </c>
      <c r="X122" s="48">
        <v>23</v>
      </c>
      <c r="Y122" s="45" t="s">
        <v>1081</v>
      </c>
    </row>
    <row r="123" spans="1:25" x14ac:dyDescent="0.15">
      <c r="A123" t="str">
        <f t="shared" si="2"/>
        <v>|《[[火の祭殿の守り手]]/Fire Shrine Keeper》|11|アンコモン|クリーチャー|</v>
      </c>
      <c r="C123" t="s">
        <v>284</v>
      </c>
      <c r="D123" t="s">
        <v>1290</v>
      </c>
      <c r="E123" t="s">
        <v>1040</v>
      </c>
      <c r="F123" t="s">
        <v>1291</v>
      </c>
      <c r="G123" t="s">
        <v>668</v>
      </c>
      <c r="H123" t="s">
        <v>295</v>
      </c>
      <c r="I123" t="s">
        <v>284</v>
      </c>
      <c r="J123">
        <f t="shared" si="3"/>
        <v>11</v>
      </c>
      <c r="K123">
        <v>11</v>
      </c>
      <c r="L123" t="s">
        <v>284</v>
      </c>
      <c r="M123" t="s">
        <v>21</v>
      </c>
      <c r="N123" t="s">
        <v>284</v>
      </c>
      <c r="O123" t="s">
        <v>10</v>
      </c>
      <c r="P123" t="s">
        <v>284</v>
      </c>
      <c r="Q123" t="s">
        <v>482</v>
      </c>
      <c r="R123">
        <v>2</v>
      </c>
      <c r="S123">
        <v>2</v>
      </c>
      <c r="W123" s="46" t="s">
        <v>687</v>
      </c>
      <c r="X123" s="47">
        <v>9</v>
      </c>
      <c r="Y123" s="45" t="s">
        <v>1083</v>
      </c>
    </row>
    <row r="124" spans="1:25" x14ac:dyDescent="0.15">
      <c r="A124" t="str">
        <f t="shared" si="2"/>
        <v>|《[[稲妻砲手]]/Lightning-Rig Crew》|15|アンコモン|クリーチャー|</v>
      </c>
      <c r="C124" t="s">
        <v>284</v>
      </c>
      <c r="D124" t="s">
        <v>1290</v>
      </c>
      <c r="E124" t="s">
        <v>1042</v>
      </c>
      <c r="F124" t="s">
        <v>1291</v>
      </c>
      <c r="G124" t="s">
        <v>669</v>
      </c>
      <c r="H124" t="s">
        <v>295</v>
      </c>
      <c r="I124" t="s">
        <v>284</v>
      </c>
      <c r="J124">
        <f t="shared" si="3"/>
        <v>15</v>
      </c>
      <c r="K124">
        <v>15</v>
      </c>
      <c r="L124" t="s">
        <v>284</v>
      </c>
      <c r="M124" t="s">
        <v>21</v>
      </c>
      <c r="N124" t="s">
        <v>284</v>
      </c>
      <c r="O124" t="s">
        <v>10</v>
      </c>
      <c r="P124" t="s">
        <v>284</v>
      </c>
      <c r="Q124" t="s">
        <v>1304</v>
      </c>
      <c r="R124">
        <v>0</v>
      </c>
      <c r="S124">
        <v>6</v>
      </c>
      <c r="W124" s="46" t="s">
        <v>688</v>
      </c>
      <c r="X124" s="44">
        <v>0</v>
      </c>
      <c r="Y124" s="45" t="s">
        <v>1086</v>
      </c>
    </row>
    <row r="125" spans="1:25" x14ac:dyDescent="0.15">
      <c r="A125" t="str">
        <f t="shared" si="2"/>
        <v>|《[[オテペクの猟匠]]/Otepec Huntmaster》|8|アンコモン|クリーチャー|</v>
      </c>
      <c r="C125" t="s">
        <v>284</v>
      </c>
      <c r="D125" t="s">
        <v>1290</v>
      </c>
      <c r="E125" t="s">
        <v>1044</v>
      </c>
      <c r="F125" t="s">
        <v>1291</v>
      </c>
      <c r="G125" t="s">
        <v>670</v>
      </c>
      <c r="H125" t="s">
        <v>295</v>
      </c>
      <c r="I125" t="s">
        <v>284</v>
      </c>
      <c r="J125">
        <f t="shared" si="3"/>
        <v>8</v>
      </c>
      <c r="K125">
        <v>11</v>
      </c>
      <c r="L125" t="s">
        <v>284</v>
      </c>
      <c r="M125" t="s">
        <v>21</v>
      </c>
      <c r="N125" t="s">
        <v>284</v>
      </c>
      <c r="O125" t="s">
        <v>10</v>
      </c>
      <c r="P125" t="s">
        <v>284</v>
      </c>
      <c r="Q125" t="s">
        <v>484</v>
      </c>
      <c r="R125">
        <v>2</v>
      </c>
      <c r="S125">
        <v>3</v>
      </c>
      <c r="W125" s="46" t="s">
        <v>689</v>
      </c>
      <c r="X125" s="44">
        <v>17</v>
      </c>
      <c r="Y125" s="45" t="s">
        <v>1090</v>
      </c>
    </row>
    <row r="126" spans="1:25" x14ac:dyDescent="0.15">
      <c r="A126" t="str">
        <f t="shared" si="2"/>
        <v>|《[[猛竜の幼生]]/Raptor Hatchling》|5|アンコモン|クリーチャー|</v>
      </c>
      <c r="C126" t="s">
        <v>284</v>
      </c>
      <c r="D126" t="s">
        <v>1290</v>
      </c>
      <c r="E126" t="s">
        <v>1047</v>
      </c>
      <c r="F126" t="s">
        <v>1291</v>
      </c>
      <c r="G126" t="s">
        <v>671</v>
      </c>
      <c r="H126" t="s">
        <v>295</v>
      </c>
      <c r="I126" t="s">
        <v>284</v>
      </c>
      <c r="J126">
        <f t="shared" si="3"/>
        <v>5</v>
      </c>
      <c r="K126">
        <v>5</v>
      </c>
      <c r="L126" t="s">
        <v>284</v>
      </c>
      <c r="M126" t="s">
        <v>21</v>
      </c>
      <c r="N126" t="s">
        <v>284</v>
      </c>
      <c r="O126" t="s">
        <v>10</v>
      </c>
      <c r="P126" t="s">
        <v>284</v>
      </c>
      <c r="Q126" t="s">
        <v>485</v>
      </c>
      <c r="R126">
        <v>1</v>
      </c>
      <c r="S126">
        <v>1</v>
      </c>
      <c r="W126" s="46" t="s">
        <v>690</v>
      </c>
      <c r="X126" s="44">
        <v>8</v>
      </c>
      <c r="Y126" s="45" t="s">
        <v>1091</v>
      </c>
    </row>
    <row r="127" spans="1:25" x14ac:dyDescent="0.15">
      <c r="A127" t="str">
        <f t="shared" si="2"/>
        <v>|《[[帆綱走り]]/Rigging Runner》|11|アンコモン|クリーチャー|</v>
      </c>
      <c r="C127" t="s">
        <v>284</v>
      </c>
      <c r="D127" t="s">
        <v>1290</v>
      </c>
      <c r="E127" t="s">
        <v>1049</v>
      </c>
      <c r="F127" t="s">
        <v>1291</v>
      </c>
      <c r="G127" t="s">
        <v>672</v>
      </c>
      <c r="H127" t="s">
        <v>295</v>
      </c>
      <c r="I127" t="s">
        <v>284</v>
      </c>
      <c r="J127">
        <f t="shared" si="3"/>
        <v>11</v>
      </c>
      <c r="K127">
        <v>11</v>
      </c>
      <c r="L127" t="s">
        <v>284</v>
      </c>
      <c r="M127" t="s">
        <v>21</v>
      </c>
      <c r="N127" t="s">
        <v>284</v>
      </c>
      <c r="O127" t="s">
        <v>10</v>
      </c>
      <c r="P127" t="s">
        <v>284</v>
      </c>
      <c r="Q127" t="s">
        <v>428</v>
      </c>
      <c r="R127">
        <v>2</v>
      </c>
      <c r="S127">
        <v>2</v>
      </c>
      <c r="W127" s="46" t="s">
        <v>691</v>
      </c>
      <c r="X127" s="44">
        <v>13</v>
      </c>
      <c r="Y127" s="45" t="s">
        <v>1093</v>
      </c>
    </row>
    <row r="128" spans="1:25" x14ac:dyDescent="0.15">
      <c r="A128" t="str">
        <f t="shared" si="2"/>
        <v>|《[[ずる賢いゴブリン]]/Wily Goblin》|2|アンコモン|クリーチャー|</v>
      </c>
      <c r="C128" t="s">
        <v>284</v>
      </c>
      <c r="D128" t="s">
        <v>1290</v>
      </c>
      <c r="E128" t="s">
        <v>1050</v>
      </c>
      <c r="F128" t="s">
        <v>1291</v>
      </c>
      <c r="G128" t="s">
        <v>673</v>
      </c>
      <c r="H128" t="s">
        <v>295</v>
      </c>
      <c r="I128" t="s">
        <v>284</v>
      </c>
      <c r="J128">
        <f t="shared" si="3"/>
        <v>2</v>
      </c>
      <c r="K128">
        <v>2</v>
      </c>
      <c r="L128" t="s">
        <v>284</v>
      </c>
      <c r="M128" t="s">
        <v>21</v>
      </c>
      <c r="N128" t="s">
        <v>284</v>
      </c>
      <c r="O128" t="s">
        <v>10</v>
      </c>
      <c r="P128" t="s">
        <v>284</v>
      </c>
      <c r="Q128" t="s">
        <v>486</v>
      </c>
      <c r="R128">
        <v>1</v>
      </c>
      <c r="S128">
        <v>1</v>
      </c>
      <c r="W128" s="46" t="s">
        <v>692</v>
      </c>
      <c r="X128" s="44">
        <v>13</v>
      </c>
      <c r="Y128" s="45" t="s">
        <v>1094</v>
      </c>
    </row>
    <row r="129" spans="1:25" x14ac:dyDescent="0.15">
      <c r="A129" t="str">
        <f t="shared" si="2"/>
        <v>|《[[焦熱の連続砲撃]]/Fiery Cannonade》|7|アンコモン|呪文|</v>
      </c>
      <c r="C129" t="s">
        <v>284</v>
      </c>
      <c r="D129" t="s">
        <v>1290</v>
      </c>
      <c r="E129" t="s">
        <v>1052</v>
      </c>
      <c r="F129" t="s">
        <v>1291</v>
      </c>
      <c r="G129" t="s">
        <v>674</v>
      </c>
      <c r="H129" t="s">
        <v>295</v>
      </c>
      <c r="I129" t="s">
        <v>284</v>
      </c>
      <c r="J129">
        <f t="shared" si="3"/>
        <v>7</v>
      </c>
      <c r="K129">
        <v>7</v>
      </c>
      <c r="L129" t="s">
        <v>284</v>
      </c>
      <c r="M129" t="s">
        <v>21</v>
      </c>
      <c r="N129" t="s">
        <v>284</v>
      </c>
      <c r="O129" t="s">
        <v>19</v>
      </c>
      <c r="P129" t="s">
        <v>284</v>
      </c>
      <c r="Q129" t="s">
        <v>487</v>
      </c>
      <c r="W129" s="46" t="s">
        <v>693</v>
      </c>
      <c r="X129" s="44">
        <v>5</v>
      </c>
      <c r="Y129" s="45" t="s">
        <v>1097</v>
      </c>
    </row>
    <row r="130" spans="1:25" x14ac:dyDescent="0.15">
      <c r="A130" t="str">
        <f t="shared" ref="A130:A193" si="4">B130&amp;C130&amp;D130&amp;E130&amp;F130&amp;G130&amp;H130&amp;I130&amp;J130&amp;L130&amp;M130&amp;N130&amp;O130&amp;P130</f>
        <v>|《[[間に合わせの砲弾]]/Makeshift Munitions》|7|アンコモン|サポート|</v>
      </c>
      <c r="C130" t="s">
        <v>284</v>
      </c>
      <c r="D130" t="s">
        <v>1290</v>
      </c>
      <c r="E130" t="s">
        <v>1054</v>
      </c>
      <c r="F130" t="s">
        <v>1291</v>
      </c>
      <c r="G130" t="s">
        <v>675</v>
      </c>
      <c r="H130" t="s">
        <v>295</v>
      </c>
      <c r="I130" t="s">
        <v>284</v>
      </c>
      <c r="J130">
        <f t="shared" si="3"/>
        <v>7</v>
      </c>
      <c r="K130">
        <v>7</v>
      </c>
      <c r="L130" t="s">
        <v>284</v>
      </c>
      <c r="M130" t="s">
        <v>21</v>
      </c>
      <c r="N130" t="s">
        <v>284</v>
      </c>
      <c r="O130" t="s">
        <v>20</v>
      </c>
      <c r="P130" t="s">
        <v>284</v>
      </c>
      <c r="Q130" t="s">
        <v>488</v>
      </c>
      <c r="W130" s="46" t="s">
        <v>694</v>
      </c>
      <c r="X130" s="44">
        <v>9</v>
      </c>
      <c r="Y130" s="45" t="s">
        <v>1099</v>
      </c>
    </row>
    <row r="131" spans="1:25" x14ac:dyDescent="0.15">
      <c r="A131" t="str">
        <f t="shared" si="4"/>
        <v>|《[[誘惑の財宝]]/Trove of Temptation》|8|アンコモン|サポート|</v>
      </c>
      <c r="C131" t="s">
        <v>284</v>
      </c>
      <c r="D131" t="s">
        <v>1290</v>
      </c>
      <c r="E131" t="s">
        <v>1056</v>
      </c>
      <c r="F131" t="s">
        <v>1291</v>
      </c>
      <c r="G131" t="s">
        <v>676</v>
      </c>
      <c r="H131" t="s">
        <v>295</v>
      </c>
      <c r="I131" t="s">
        <v>284</v>
      </c>
      <c r="J131">
        <f t="shared" si="3"/>
        <v>8</v>
      </c>
      <c r="K131">
        <v>8</v>
      </c>
      <c r="L131" t="s">
        <v>284</v>
      </c>
      <c r="M131" t="s">
        <v>21</v>
      </c>
      <c r="N131" t="s">
        <v>284</v>
      </c>
      <c r="O131" t="s">
        <v>20</v>
      </c>
      <c r="P131" t="s">
        <v>284</v>
      </c>
      <c r="Q131" t="s">
        <v>489</v>
      </c>
      <c r="W131" s="46" t="s">
        <v>695</v>
      </c>
      <c r="X131" s="44">
        <v>4</v>
      </c>
      <c r="Y131" s="45" t="s">
        <v>1101</v>
      </c>
    </row>
    <row r="132" spans="1:25" x14ac:dyDescent="0.15">
      <c r="A132" t="str">
        <f t="shared" si="4"/>
        <v>|《[[蠱惑的な船員]]/Captivating Crew》|13|レア|クリーチャー|</v>
      </c>
      <c r="C132" t="s">
        <v>284</v>
      </c>
      <c r="D132" t="s">
        <v>1290</v>
      </c>
      <c r="E132" t="s">
        <v>1059</v>
      </c>
      <c r="F132" t="s">
        <v>1291</v>
      </c>
      <c r="G132" t="s">
        <v>677</v>
      </c>
      <c r="H132" t="s">
        <v>295</v>
      </c>
      <c r="I132" t="s">
        <v>284</v>
      </c>
      <c r="J132">
        <f t="shared" si="3"/>
        <v>13</v>
      </c>
      <c r="K132">
        <v>13</v>
      </c>
      <c r="L132" t="s">
        <v>284</v>
      </c>
      <c r="M132" t="s">
        <v>22</v>
      </c>
      <c r="N132" t="s">
        <v>284</v>
      </c>
      <c r="O132" t="s">
        <v>10</v>
      </c>
      <c r="P132" t="s">
        <v>284</v>
      </c>
      <c r="Q132" t="s">
        <v>490</v>
      </c>
      <c r="R132">
        <v>4</v>
      </c>
      <c r="S132">
        <v>3</v>
      </c>
      <c r="W132" s="46" t="s">
        <v>696</v>
      </c>
      <c r="X132" s="44">
        <v>6</v>
      </c>
      <c r="Y132" s="45" t="s">
        <v>1103</v>
      </c>
    </row>
    <row r="133" spans="1:25" x14ac:dyDescent="0.15">
      <c r="A133" t="str">
        <f t="shared" si="4"/>
        <v>|《[[暴れ回るフェロキドン]]/Rampaging Ferocidon》|16|レア|クリーチャー|</v>
      </c>
      <c r="C133" t="s">
        <v>284</v>
      </c>
      <c r="D133" t="s">
        <v>1290</v>
      </c>
      <c r="E133" t="s">
        <v>1061</v>
      </c>
      <c r="F133" t="s">
        <v>1291</v>
      </c>
      <c r="G133" t="s">
        <v>678</v>
      </c>
      <c r="H133" t="s">
        <v>295</v>
      </c>
      <c r="I133" t="s">
        <v>284</v>
      </c>
      <c r="J133">
        <f t="shared" si="3"/>
        <v>16</v>
      </c>
      <c r="K133">
        <v>18</v>
      </c>
      <c r="L133" t="s">
        <v>284</v>
      </c>
      <c r="M133" t="s">
        <v>22</v>
      </c>
      <c r="N133" t="s">
        <v>284</v>
      </c>
      <c r="O133" t="s">
        <v>10</v>
      </c>
      <c r="P133" t="s">
        <v>284</v>
      </c>
      <c r="Q133" t="s">
        <v>491</v>
      </c>
      <c r="R133">
        <v>4</v>
      </c>
      <c r="S133">
        <v>4</v>
      </c>
      <c r="W133" s="46" t="s">
        <v>697</v>
      </c>
      <c r="X133" s="44">
        <v>10</v>
      </c>
      <c r="Y133" s="45" t="s">
        <v>1105</v>
      </c>
    </row>
    <row r="134" spans="1:25" x14ac:dyDescent="0.15">
      <c r="A134" t="str">
        <f t="shared" si="4"/>
        <v>|《[[荒くれ船員]]/Rowdy Crew》|15|レア|クリーチャー|</v>
      </c>
      <c r="C134" t="s">
        <v>284</v>
      </c>
      <c r="D134" t="s">
        <v>1290</v>
      </c>
      <c r="E134" t="s">
        <v>1064</v>
      </c>
      <c r="F134" t="s">
        <v>1291</v>
      </c>
      <c r="G134" t="s">
        <v>679</v>
      </c>
      <c r="H134" t="s">
        <v>295</v>
      </c>
      <c r="I134" t="s">
        <v>284</v>
      </c>
      <c r="J134">
        <f t="shared" si="3"/>
        <v>15</v>
      </c>
      <c r="K134">
        <v>19</v>
      </c>
      <c r="L134" t="s">
        <v>284</v>
      </c>
      <c r="M134" t="s">
        <v>22</v>
      </c>
      <c r="N134" t="s">
        <v>284</v>
      </c>
      <c r="O134" t="s">
        <v>10</v>
      </c>
      <c r="P134" t="s">
        <v>284</v>
      </c>
      <c r="Q134" t="s">
        <v>492</v>
      </c>
      <c r="R134">
        <v>5</v>
      </c>
      <c r="S134">
        <v>5</v>
      </c>
      <c r="W134" s="46" t="s">
        <v>698</v>
      </c>
      <c r="X134" s="44">
        <v>13</v>
      </c>
      <c r="Y134" s="45" t="s">
        <v>1107</v>
      </c>
    </row>
    <row r="135" spans="1:25" x14ac:dyDescent="0.15">
      <c r="A135" t="str">
        <f t="shared" si="4"/>
        <v>|《[[風雲艦隊の放火魔]]/Storm Fleet Arsonist》|11|レア|クリーチャー|</v>
      </c>
      <c r="C135" t="s">
        <v>284</v>
      </c>
      <c r="D135" t="s">
        <v>1290</v>
      </c>
      <c r="E135" t="s">
        <v>1068</v>
      </c>
      <c r="F135" t="s">
        <v>1291</v>
      </c>
      <c r="G135" t="s">
        <v>680</v>
      </c>
      <c r="H135" t="s">
        <v>295</v>
      </c>
      <c r="I135" t="s">
        <v>284</v>
      </c>
      <c r="J135">
        <f t="shared" si="3"/>
        <v>11</v>
      </c>
      <c r="K135">
        <v>11</v>
      </c>
      <c r="L135" t="s">
        <v>284</v>
      </c>
      <c r="M135" t="s">
        <v>22</v>
      </c>
      <c r="N135" t="s">
        <v>284</v>
      </c>
      <c r="O135" t="s">
        <v>10</v>
      </c>
      <c r="P135" t="s">
        <v>284</v>
      </c>
      <c r="Q135" t="s">
        <v>493</v>
      </c>
      <c r="R135">
        <v>4</v>
      </c>
      <c r="S135">
        <v>4</v>
      </c>
      <c r="W135" s="46" t="s">
        <v>699</v>
      </c>
      <c r="X135" s="47">
        <v>11</v>
      </c>
      <c r="Y135" s="45" t="s">
        <v>1110</v>
      </c>
    </row>
    <row r="136" spans="1:25" x14ac:dyDescent="0.15">
      <c r="A136" t="str">
        <f t="shared" si="4"/>
        <v>|《[[ティロナーリの肌変わり]]/Tilonalli's Skinshifter》|14|レア|クリーチャー|</v>
      </c>
      <c r="C136" t="s">
        <v>284</v>
      </c>
      <c r="D136" t="s">
        <v>1290</v>
      </c>
      <c r="E136" t="s">
        <v>1070</v>
      </c>
      <c r="F136" t="s">
        <v>1291</v>
      </c>
      <c r="G136" t="s">
        <v>681</v>
      </c>
      <c r="H136" t="s">
        <v>295</v>
      </c>
      <c r="I136" t="s">
        <v>284</v>
      </c>
      <c r="J136">
        <f t="shared" si="3"/>
        <v>14</v>
      </c>
      <c r="K136">
        <v>14</v>
      </c>
      <c r="L136" t="s">
        <v>284</v>
      </c>
      <c r="M136" t="s">
        <v>22</v>
      </c>
      <c r="N136" t="s">
        <v>284</v>
      </c>
      <c r="O136" t="s">
        <v>10</v>
      </c>
      <c r="P136" t="s">
        <v>284</v>
      </c>
      <c r="Q136" t="s">
        <v>494</v>
      </c>
      <c r="R136">
        <v>4</v>
      </c>
      <c r="S136">
        <v>4</v>
      </c>
      <c r="W136" s="46" t="s">
        <v>700</v>
      </c>
      <c r="X136" s="44">
        <v>12</v>
      </c>
      <c r="Y136" s="45" t="s">
        <v>1113</v>
      </c>
    </row>
    <row r="137" spans="1:25" x14ac:dyDescent="0.15">
      <c r="A137" t="str">
        <f t="shared" si="4"/>
        <v>|《[[反復連射]]/Repeating Barrage》|9|レア|呪文|</v>
      </c>
      <c r="C137" t="s">
        <v>284</v>
      </c>
      <c r="D137" t="s">
        <v>1290</v>
      </c>
      <c r="E137" t="s">
        <v>1072</v>
      </c>
      <c r="F137" t="s">
        <v>1291</v>
      </c>
      <c r="G137" t="s">
        <v>682</v>
      </c>
      <c r="H137" t="s">
        <v>295</v>
      </c>
      <c r="I137" t="s">
        <v>284</v>
      </c>
      <c r="J137">
        <f t="shared" si="3"/>
        <v>9</v>
      </c>
      <c r="K137">
        <v>9</v>
      </c>
      <c r="L137" t="s">
        <v>284</v>
      </c>
      <c r="M137" t="s">
        <v>22</v>
      </c>
      <c r="N137" t="s">
        <v>284</v>
      </c>
      <c r="O137" t="s">
        <v>19</v>
      </c>
      <c r="P137" t="s">
        <v>284</v>
      </c>
      <c r="Q137" t="s">
        <v>495</v>
      </c>
      <c r="W137" s="46" t="s">
        <v>701</v>
      </c>
      <c r="X137" s="44">
        <v>9</v>
      </c>
      <c r="Y137" s="45" t="s">
        <v>1115</v>
      </c>
    </row>
    <row r="138" spans="1:25" x14ac:dyDescent="0.15">
      <c r="A138" t="str">
        <f t="shared" si="4"/>
        <v>|《[[太陽鳥の祈祷]]/Sunbird's Invocation》|20|レア|サポート|</v>
      </c>
      <c r="C138" t="s">
        <v>284</v>
      </c>
      <c r="D138" t="s">
        <v>1290</v>
      </c>
      <c r="E138" t="s">
        <v>1074</v>
      </c>
      <c r="F138" t="s">
        <v>1291</v>
      </c>
      <c r="G138" t="s">
        <v>683</v>
      </c>
      <c r="H138" t="s">
        <v>295</v>
      </c>
      <c r="I138" t="s">
        <v>284</v>
      </c>
      <c r="J138">
        <f t="shared" si="3"/>
        <v>20</v>
      </c>
      <c r="K138">
        <v>20</v>
      </c>
      <c r="L138" t="s">
        <v>284</v>
      </c>
      <c r="M138" t="s">
        <v>22</v>
      </c>
      <c r="N138" t="s">
        <v>284</v>
      </c>
      <c r="O138" t="s">
        <v>20</v>
      </c>
      <c r="P138" t="s">
        <v>284</v>
      </c>
      <c r="Q138" t="s">
        <v>496</v>
      </c>
      <c r="W138" s="46" t="s">
        <v>702</v>
      </c>
      <c r="X138" s="44">
        <v>9</v>
      </c>
      <c r="Y138" s="45" t="s">
        <v>1117</v>
      </c>
    </row>
    <row r="139" spans="1:25" x14ac:dyDescent="0.15">
      <c r="A139" t="str">
        <f t="shared" si="4"/>
        <v>|《[[焼熱の太陽の化身]]/Burning Sun's Avatar》|17|神話レア|クリーチャー|</v>
      </c>
      <c r="C139" t="s">
        <v>284</v>
      </c>
      <c r="D139" t="s">
        <v>1290</v>
      </c>
      <c r="E139" t="s">
        <v>1076</v>
      </c>
      <c r="F139" t="s">
        <v>1291</v>
      </c>
      <c r="G139" t="s">
        <v>684</v>
      </c>
      <c r="H139" t="s">
        <v>295</v>
      </c>
      <c r="I139" t="s">
        <v>284</v>
      </c>
      <c r="J139">
        <f t="shared" si="3"/>
        <v>17</v>
      </c>
      <c r="K139">
        <v>17</v>
      </c>
      <c r="L139" t="s">
        <v>284</v>
      </c>
      <c r="M139" t="s">
        <v>23</v>
      </c>
      <c r="N139" t="s">
        <v>284</v>
      </c>
      <c r="O139" t="s">
        <v>10</v>
      </c>
      <c r="P139" t="s">
        <v>284</v>
      </c>
      <c r="Q139" t="s">
        <v>497</v>
      </c>
      <c r="R139">
        <v>6</v>
      </c>
      <c r="S139">
        <v>6</v>
      </c>
      <c r="W139" s="46" t="s">
        <v>703</v>
      </c>
      <c r="X139" s="44">
        <v>10</v>
      </c>
      <c r="Y139" s="45" t="s">
        <v>1119</v>
      </c>
    </row>
    <row r="140" spans="1:25" x14ac:dyDescent="0.15">
      <c r="A140" t="str">
        <f t="shared" si="4"/>
        <v>|《[[風雲船長ラネリー]]/Captain Lannery Storm》|9|神話レア|クリーチャー|</v>
      </c>
      <c r="C140" t="s">
        <v>284</v>
      </c>
      <c r="D140" t="s">
        <v>1290</v>
      </c>
      <c r="E140" t="s">
        <v>1078</v>
      </c>
      <c r="F140" t="s">
        <v>1291</v>
      </c>
      <c r="G140" t="s">
        <v>685</v>
      </c>
      <c r="H140" t="s">
        <v>295</v>
      </c>
      <c r="I140" t="s">
        <v>284</v>
      </c>
      <c r="J140">
        <f t="shared" si="3"/>
        <v>9</v>
      </c>
      <c r="K140">
        <v>9</v>
      </c>
      <c r="L140" t="s">
        <v>284</v>
      </c>
      <c r="M140" t="s">
        <v>23</v>
      </c>
      <c r="N140" t="s">
        <v>284</v>
      </c>
      <c r="O140" t="s">
        <v>10</v>
      </c>
      <c r="P140" t="s">
        <v>284</v>
      </c>
      <c r="Q140" t="s">
        <v>498</v>
      </c>
      <c r="R140">
        <v>4</v>
      </c>
      <c r="S140">
        <v>4</v>
      </c>
      <c r="W140" s="46" t="s">
        <v>704</v>
      </c>
      <c r="X140" s="44">
        <v>23</v>
      </c>
      <c r="Y140" s="45" t="s">
        <v>1121</v>
      </c>
    </row>
    <row r="141" spans="1:25" x14ac:dyDescent="0.15">
      <c r="A141" t="str">
        <f t="shared" si="4"/>
        <v>|《[[絶滅の星]]/Star of Extinction》|23|神話レア|呪文|</v>
      </c>
      <c r="C141" t="s">
        <v>284</v>
      </c>
      <c r="D141" t="s">
        <v>1290</v>
      </c>
      <c r="E141" t="s">
        <v>1081</v>
      </c>
      <c r="F141" t="s">
        <v>1291</v>
      </c>
      <c r="G141" t="s">
        <v>686</v>
      </c>
      <c r="H141" t="s">
        <v>295</v>
      </c>
      <c r="I141" t="s">
        <v>284</v>
      </c>
      <c r="J141">
        <f t="shared" si="3"/>
        <v>23</v>
      </c>
      <c r="K141">
        <v>23</v>
      </c>
      <c r="L141" t="s">
        <v>284</v>
      </c>
      <c r="M141" t="s">
        <v>23</v>
      </c>
      <c r="N141" t="s">
        <v>284</v>
      </c>
      <c r="O141" t="s">
        <v>19</v>
      </c>
      <c r="P141" t="s">
        <v>284</v>
      </c>
      <c r="Q141" t="s">
        <v>499</v>
      </c>
      <c r="W141" s="46" t="s">
        <v>705</v>
      </c>
      <c r="X141" s="44">
        <v>13</v>
      </c>
      <c r="Y141" s="45" t="s">
        <v>1124</v>
      </c>
    </row>
    <row r="142" spans="1:25" x14ac:dyDescent="0.15">
      <c r="A142" t="str">
        <f t="shared" si="4"/>
        <v>|[[《ヴァンスの爆破砲/Vance's Blasting Cannons》&amp;br;→《火を吐く稜堡/Spitfire Bastion》&gt;ヴァンスの爆破砲]]|9|神話レア|サポート|</v>
      </c>
      <c r="C142" t="s">
        <v>284</v>
      </c>
      <c r="D142" t="s">
        <v>1300</v>
      </c>
      <c r="E142" t="s">
        <v>1083</v>
      </c>
      <c r="F142" t="s">
        <v>1301</v>
      </c>
      <c r="G142" t="s">
        <v>687</v>
      </c>
      <c r="H142" t="s">
        <v>1305</v>
      </c>
      <c r="I142" t="s">
        <v>284</v>
      </c>
      <c r="J142">
        <f t="shared" ref="J142:J205" si="5">VLOOKUP(G142,W:Y,2,FALSE)</f>
        <v>9</v>
      </c>
      <c r="K142">
        <v>10</v>
      </c>
      <c r="L142" t="s">
        <v>284</v>
      </c>
      <c r="M142" t="s">
        <v>23</v>
      </c>
      <c r="N142" t="s">
        <v>284</v>
      </c>
      <c r="O142" t="s">
        <v>20</v>
      </c>
      <c r="P142" t="s">
        <v>284</v>
      </c>
      <c r="Q142" t="s">
        <v>1306</v>
      </c>
      <c r="W142" s="46" t="s">
        <v>706</v>
      </c>
      <c r="X142" s="44">
        <v>5</v>
      </c>
      <c r="Y142" s="45" t="s">
        <v>1126</v>
      </c>
    </row>
    <row r="143" spans="1:25" x14ac:dyDescent="0.15">
      <c r="A143" t="str">
        <f t="shared" si="4"/>
        <v/>
      </c>
      <c r="W143" s="46" t="s">
        <v>707</v>
      </c>
      <c r="X143" s="47">
        <v>9</v>
      </c>
      <c r="Y143" s="45" t="s">
        <v>1128</v>
      </c>
    </row>
    <row r="144" spans="1:25" x14ac:dyDescent="0.15">
      <c r="A144" t="str">
        <f t="shared" si="4"/>
        <v>**緑</v>
      </c>
      <c r="B144" t="s">
        <v>371</v>
      </c>
      <c r="C144" t="s">
        <v>58</v>
      </c>
      <c r="W144" s="46" t="s">
        <v>708</v>
      </c>
      <c r="X144" s="47">
        <v>7</v>
      </c>
      <c r="Y144" s="45" t="s">
        <v>1131</v>
      </c>
    </row>
    <row r="145" spans="1:25" x14ac:dyDescent="0.15">
      <c r="A145" t="str">
        <f t="shared" si="4"/>
        <v>|LEFT:500|LEFT:50|LEFT:80|LEFT:100|c</v>
      </c>
      <c r="B145" t="s">
        <v>1288</v>
      </c>
      <c r="W145" s="46" t="s">
        <v>709</v>
      </c>
      <c r="X145" s="48">
        <v>14</v>
      </c>
      <c r="Y145" s="45" t="s">
        <v>1133</v>
      </c>
    </row>
    <row r="146" spans="1:25" x14ac:dyDescent="0.15">
      <c r="A146" t="str">
        <f t="shared" si="4"/>
        <v>|カード名|コスト|レアリティ|種別|</v>
      </c>
      <c r="B146" t="s">
        <v>1289</v>
      </c>
      <c r="W146" s="46" t="s">
        <v>710</v>
      </c>
      <c r="X146" s="48">
        <v>10</v>
      </c>
      <c r="Y146" s="45" t="s">
        <v>1135</v>
      </c>
    </row>
    <row r="147" spans="1:25" x14ac:dyDescent="0.15">
      <c r="A147" t="str">
        <f t="shared" si="4"/>
        <v>|《[[巨大な戦慄大口]]/Colossal Dreadmaw》|17|コモン|クリーチャー|</v>
      </c>
      <c r="C147" t="s">
        <v>284</v>
      </c>
      <c r="D147" t="s">
        <v>1290</v>
      </c>
      <c r="E147" t="s">
        <v>1090</v>
      </c>
      <c r="F147" t="s">
        <v>1291</v>
      </c>
      <c r="G147" t="s">
        <v>689</v>
      </c>
      <c r="H147" t="s">
        <v>295</v>
      </c>
      <c r="I147" t="s">
        <v>284</v>
      </c>
      <c r="J147">
        <f t="shared" si="5"/>
        <v>17</v>
      </c>
      <c r="K147">
        <v>17</v>
      </c>
      <c r="L147" t="s">
        <v>284</v>
      </c>
      <c r="M147" t="s">
        <v>7</v>
      </c>
      <c r="N147" t="s">
        <v>284</v>
      </c>
      <c r="O147" t="s">
        <v>10</v>
      </c>
      <c r="P147" t="s">
        <v>284</v>
      </c>
      <c r="Q147" t="s">
        <v>25</v>
      </c>
      <c r="R147">
        <v>6</v>
      </c>
      <c r="S147">
        <v>6</v>
      </c>
      <c r="W147" s="46" t="s">
        <v>711</v>
      </c>
      <c r="X147" s="48">
        <v>14</v>
      </c>
      <c r="Y147" s="45" t="s">
        <v>1137</v>
      </c>
    </row>
    <row r="148" spans="1:25" x14ac:dyDescent="0.15">
      <c r="A148" t="str">
        <f t="shared" si="4"/>
        <v>|《[[深根の戦士]]/Deeproot Warrior》|8|コモン|クリーチャー|</v>
      </c>
      <c r="C148" t="s">
        <v>284</v>
      </c>
      <c r="D148" t="s">
        <v>1290</v>
      </c>
      <c r="E148" t="s">
        <v>1091</v>
      </c>
      <c r="F148" t="s">
        <v>1291</v>
      </c>
      <c r="G148" t="s">
        <v>690</v>
      </c>
      <c r="H148" t="s">
        <v>295</v>
      </c>
      <c r="I148" t="s">
        <v>284</v>
      </c>
      <c r="J148">
        <f t="shared" si="5"/>
        <v>8</v>
      </c>
      <c r="K148">
        <v>8</v>
      </c>
      <c r="L148" t="s">
        <v>284</v>
      </c>
      <c r="M148" t="s">
        <v>7</v>
      </c>
      <c r="N148" t="s">
        <v>284</v>
      </c>
      <c r="O148" t="s">
        <v>10</v>
      </c>
      <c r="P148" t="s">
        <v>284</v>
      </c>
      <c r="Q148" t="s">
        <v>502</v>
      </c>
      <c r="R148">
        <v>2</v>
      </c>
      <c r="S148">
        <v>2</v>
      </c>
      <c r="W148" s="46" t="s">
        <v>712</v>
      </c>
      <c r="X148" s="48">
        <v>14</v>
      </c>
      <c r="Y148" s="45" t="s">
        <v>1139</v>
      </c>
    </row>
    <row r="149" spans="1:25" x14ac:dyDescent="0.15">
      <c r="A149" t="str">
        <f t="shared" si="4"/>
        <v>|《[[イクサーリの卜占師]]/Ixalli's Diviner》|13|コモン|クリーチャー|</v>
      </c>
      <c r="C149" t="s">
        <v>284</v>
      </c>
      <c r="D149" t="s">
        <v>1290</v>
      </c>
      <c r="E149" t="s">
        <v>1093</v>
      </c>
      <c r="F149" t="s">
        <v>1291</v>
      </c>
      <c r="G149" t="s">
        <v>691</v>
      </c>
      <c r="H149" t="s">
        <v>295</v>
      </c>
      <c r="I149" t="s">
        <v>284</v>
      </c>
      <c r="J149">
        <f t="shared" si="5"/>
        <v>13</v>
      </c>
      <c r="K149">
        <v>13</v>
      </c>
      <c r="L149" t="s">
        <v>284</v>
      </c>
      <c r="M149" t="s">
        <v>7</v>
      </c>
      <c r="N149" t="s">
        <v>284</v>
      </c>
      <c r="O149" t="s">
        <v>10</v>
      </c>
      <c r="P149" t="s">
        <v>284</v>
      </c>
      <c r="Q149" t="s">
        <v>417</v>
      </c>
      <c r="R149">
        <v>1</v>
      </c>
      <c r="S149">
        <v>3</v>
      </c>
      <c r="W149" s="46" t="s">
        <v>713</v>
      </c>
      <c r="X149" s="47">
        <v>12</v>
      </c>
      <c r="Y149" s="45" t="s">
        <v>1141</v>
      </c>
    </row>
    <row r="150" spans="1:25" x14ac:dyDescent="0.15">
      <c r="A150" t="str">
        <f t="shared" si="4"/>
        <v>|《[[翡翠の守護者]]/Jade Guardian》|13|コモン|クリーチャー|</v>
      </c>
      <c r="C150" t="s">
        <v>284</v>
      </c>
      <c r="D150" t="s">
        <v>1290</v>
      </c>
      <c r="E150" t="s">
        <v>1094</v>
      </c>
      <c r="F150" t="s">
        <v>1291</v>
      </c>
      <c r="G150" t="s">
        <v>692</v>
      </c>
      <c r="H150" t="s">
        <v>295</v>
      </c>
      <c r="I150" t="s">
        <v>284</v>
      </c>
      <c r="J150">
        <f t="shared" si="5"/>
        <v>13</v>
      </c>
      <c r="K150">
        <v>13</v>
      </c>
      <c r="L150" t="s">
        <v>284</v>
      </c>
      <c r="M150" t="s">
        <v>7</v>
      </c>
      <c r="N150" t="s">
        <v>284</v>
      </c>
      <c r="O150" t="s">
        <v>10</v>
      </c>
      <c r="P150" t="s">
        <v>284</v>
      </c>
      <c r="Q150" t="s">
        <v>503</v>
      </c>
      <c r="R150">
        <v>2</v>
      </c>
      <c r="S150">
        <v>2</v>
      </c>
      <c r="W150" s="46" t="s">
        <v>714</v>
      </c>
      <c r="X150" s="48">
        <v>4</v>
      </c>
      <c r="Y150" s="45" t="s">
        <v>1143</v>
      </c>
    </row>
    <row r="151" spans="1:25" x14ac:dyDescent="0.15">
      <c r="A151" t="str">
        <f t="shared" si="4"/>
        <v>|《[[ジャングルの探査者]]/Jungle Delver》|5|コモン|クリーチャー|</v>
      </c>
      <c r="C151" t="s">
        <v>284</v>
      </c>
      <c r="D151" t="s">
        <v>1290</v>
      </c>
      <c r="E151" t="s">
        <v>1097</v>
      </c>
      <c r="F151" t="s">
        <v>1291</v>
      </c>
      <c r="G151" t="s">
        <v>693</v>
      </c>
      <c r="H151" t="s">
        <v>295</v>
      </c>
      <c r="I151" t="s">
        <v>284</v>
      </c>
      <c r="J151">
        <f t="shared" si="5"/>
        <v>5</v>
      </c>
      <c r="K151">
        <v>5</v>
      </c>
      <c r="L151" t="s">
        <v>284</v>
      </c>
      <c r="M151" t="s">
        <v>7</v>
      </c>
      <c r="N151" t="s">
        <v>284</v>
      </c>
      <c r="O151" t="s">
        <v>10</v>
      </c>
      <c r="P151" t="s">
        <v>284</v>
      </c>
      <c r="Q151" t="s">
        <v>504</v>
      </c>
      <c r="R151">
        <v>1</v>
      </c>
      <c r="S151">
        <v>1</v>
      </c>
      <c r="W151" s="46" t="s">
        <v>715</v>
      </c>
      <c r="X151" s="48">
        <v>20</v>
      </c>
      <c r="Y151" s="45" t="s">
        <v>1145</v>
      </c>
    </row>
    <row r="152" spans="1:25" x14ac:dyDescent="0.15">
      <c r="A152" t="str">
        <f t="shared" si="4"/>
        <v>|《[[貪欲な短剣歯]]/Ravenous Daggertooth》|9|コモン|クリーチャー|</v>
      </c>
      <c r="C152" t="s">
        <v>284</v>
      </c>
      <c r="D152" t="s">
        <v>1290</v>
      </c>
      <c r="E152" t="s">
        <v>1099</v>
      </c>
      <c r="F152" t="s">
        <v>1291</v>
      </c>
      <c r="G152" t="s">
        <v>694</v>
      </c>
      <c r="H152" t="s">
        <v>295</v>
      </c>
      <c r="I152" t="s">
        <v>284</v>
      </c>
      <c r="J152">
        <f t="shared" si="5"/>
        <v>9</v>
      </c>
      <c r="K152">
        <v>9</v>
      </c>
      <c r="L152" t="s">
        <v>284</v>
      </c>
      <c r="M152" t="s">
        <v>7</v>
      </c>
      <c r="N152" t="s">
        <v>284</v>
      </c>
      <c r="O152" t="s">
        <v>10</v>
      </c>
      <c r="P152" t="s">
        <v>284</v>
      </c>
      <c r="Q152" t="s">
        <v>505</v>
      </c>
      <c r="R152">
        <v>3</v>
      </c>
      <c r="S152">
        <v>2</v>
      </c>
      <c r="W152" s="46" t="s">
        <v>716</v>
      </c>
      <c r="X152" s="47">
        <v>20</v>
      </c>
      <c r="Y152" s="45" t="s">
        <v>1148</v>
      </c>
    </row>
    <row r="153" spans="1:25" x14ac:dyDescent="0.15">
      <c r="A153" t="str">
        <f t="shared" si="4"/>
        <v>|《[[塁壁壊し]]/Crash the Ramparts》|4|コモン|呪文|</v>
      </c>
      <c r="C153" t="s">
        <v>284</v>
      </c>
      <c r="D153" t="s">
        <v>1290</v>
      </c>
      <c r="E153" t="s">
        <v>1101</v>
      </c>
      <c r="F153" t="s">
        <v>1291</v>
      </c>
      <c r="G153" t="s">
        <v>695</v>
      </c>
      <c r="H153" t="s">
        <v>295</v>
      </c>
      <c r="I153" t="s">
        <v>284</v>
      </c>
      <c r="J153">
        <f t="shared" si="5"/>
        <v>4</v>
      </c>
      <c r="K153">
        <v>4</v>
      </c>
      <c r="L153" t="s">
        <v>284</v>
      </c>
      <c r="M153" t="s">
        <v>7</v>
      </c>
      <c r="N153" t="s">
        <v>284</v>
      </c>
      <c r="O153" t="s">
        <v>19</v>
      </c>
      <c r="P153" t="s">
        <v>284</v>
      </c>
      <c r="Q153" t="s">
        <v>506</v>
      </c>
      <c r="W153" s="46" t="s">
        <v>717</v>
      </c>
      <c r="X153" s="47">
        <v>13</v>
      </c>
      <c r="Y153" s="45" t="s">
        <v>1150</v>
      </c>
    </row>
    <row r="154" spans="1:25" x14ac:dyDescent="0.15">
      <c r="A154" t="str">
        <f t="shared" si="4"/>
        <v>|《[[創発的成長]]/Emergent Growth》|6|コモン|呪文|</v>
      </c>
      <c r="C154" t="s">
        <v>284</v>
      </c>
      <c r="D154" t="s">
        <v>1290</v>
      </c>
      <c r="E154" t="s">
        <v>1103</v>
      </c>
      <c r="F154" t="s">
        <v>1291</v>
      </c>
      <c r="G154" t="s">
        <v>696</v>
      </c>
      <c r="H154" t="s">
        <v>295</v>
      </c>
      <c r="I154" t="s">
        <v>284</v>
      </c>
      <c r="J154">
        <f t="shared" si="5"/>
        <v>6</v>
      </c>
      <c r="K154">
        <v>6</v>
      </c>
      <c r="L154" t="s">
        <v>284</v>
      </c>
      <c r="M154" t="s">
        <v>7</v>
      </c>
      <c r="N154" t="s">
        <v>284</v>
      </c>
      <c r="O154" t="s">
        <v>19</v>
      </c>
      <c r="P154" t="s">
        <v>284</v>
      </c>
      <c r="Q154" t="s">
        <v>507</v>
      </c>
      <c r="W154" s="46" t="s">
        <v>718</v>
      </c>
      <c r="X154" s="44">
        <v>0</v>
      </c>
      <c r="Y154" s="45" t="s">
        <v>1153</v>
      </c>
    </row>
    <row r="155" spans="1:25" x14ac:dyDescent="0.15">
      <c r="A155" t="str">
        <f t="shared" si="4"/>
        <v>|《[[真っ二つ]]/Slice in Twain》|10|コモン|呪文|</v>
      </c>
      <c r="C155" t="s">
        <v>284</v>
      </c>
      <c r="D155" t="s">
        <v>1290</v>
      </c>
      <c r="E155" t="s">
        <v>1105</v>
      </c>
      <c r="F155" t="s">
        <v>1291</v>
      </c>
      <c r="G155" t="s">
        <v>697</v>
      </c>
      <c r="H155" t="s">
        <v>295</v>
      </c>
      <c r="I155" t="s">
        <v>284</v>
      </c>
      <c r="J155">
        <f t="shared" si="5"/>
        <v>10</v>
      </c>
      <c r="K155">
        <v>10</v>
      </c>
      <c r="L155" t="s">
        <v>284</v>
      </c>
      <c r="M155" t="s">
        <v>7</v>
      </c>
      <c r="N155" t="s">
        <v>284</v>
      </c>
      <c r="O155" t="s">
        <v>19</v>
      </c>
      <c r="P155" t="s">
        <v>284</v>
      </c>
      <c r="Q155" t="s">
        <v>508</v>
      </c>
      <c r="W155" s="46" t="s">
        <v>719</v>
      </c>
      <c r="X155" s="47">
        <v>17</v>
      </c>
      <c r="Y155" s="45" t="s">
        <v>1155</v>
      </c>
    </row>
    <row r="156" spans="1:25" x14ac:dyDescent="0.15">
      <c r="A156" t="str">
        <f t="shared" si="4"/>
        <v>|《[[新たな地平]]/New Horizons》|13|コモン|サポート|</v>
      </c>
      <c r="C156" t="s">
        <v>284</v>
      </c>
      <c r="D156" t="s">
        <v>1290</v>
      </c>
      <c r="E156" t="s">
        <v>1107</v>
      </c>
      <c r="F156" t="s">
        <v>1291</v>
      </c>
      <c r="G156" t="s">
        <v>698</v>
      </c>
      <c r="H156" t="s">
        <v>295</v>
      </c>
      <c r="I156" t="s">
        <v>284</v>
      </c>
      <c r="J156">
        <f t="shared" si="5"/>
        <v>13</v>
      </c>
      <c r="K156">
        <v>13</v>
      </c>
      <c r="L156" t="s">
        <v>284</v>
      </c>
      <c r="M156" t="s">
        <v>7</v>
      </c>
      <c r="N156" t="s">
        <v>284</v>
      </c>
      <c r="O156" t="s">
        <v>20</v>
      </c>
      <c r="P156" t="s">
        <v>284</v>
      </c>
      <c r="Q156" t="s">
        <v>509</v>
      </c>
      <c r="W156" s="46" t="s">
        <v>720</v>
      </c>
      <c r="X156" s="47">
        <v>14</v>
      </c>
      <c r="Y156" s="45" t="s">
        <v>1158</v>
      </c>
    </row>
    <row r="157" spans="1:25" x14ac:dyDescent="0.15">
      <c r="A157" t="str">
        <f t="shared" si="4"/>
        <v>|《[[大物群れの操り手]]/Drover of the Mighty》|11|アンコモン|クリーチャー|</v>
      </c>
      <c r="C157" t="s">
        <v>284</v>
      </c>
      <c r="D157" t="s">
        <v>1290</v>
      </c>
      <c r="E157" t="s">
        <v>1110</v>
      </c>
      <c r="F157" t="s">
        <v>1291</v>
      </c>
      <c r="G157" t="s">
        <v>699</v>
      </c>
      <c r="H157" t="s">
        <v>295</v>
      </c>
      <c r="I157" t="s">
        <v>284</v>
      </c>
      <c r="J157">
        <f t="shared" si="5"/>
        <v>11</v>
      </c>
      <c r="K157">
        <v>12</v>
      </c>
      <c r="L157" t="s">
        <v>284</v>
      </c>
      <c r="M157" t="s">
        <v>21</v>
      </c>
      <c r="N157" t="s">
        <v>284</v>
      </c>
      <c r="O157" t="s">
        <v>10</v>
      </c>
      <c r="P157" t="s">
        <v>284</v>
      </c>
      <c r="Q157" t="s">
        <v>510</v>
      </c>
      <c r="R157">
        <v>3</v>
      </c>
      <c r="S157">
        <v>3</v>
      </c>
      <c r="W157" s="46" t="s">
        <v>721</v>
      </c>
      <c r="X157" s="44">
        <v>13</v>
      </c>
      <c r="Y157" s="45" t="s">
        <v>1161</v>
      </c>
    </row>
    <row r="158" spans="1:25" x14ac:dyDescent="0.15">
      <c r="A158" t="str">
        <f t="shared" si="4"/>
        <v>|《[[イクサーリの守り手]]/Ixalli's Keeper》|12|アンコモン|クリーチャー|</v>
      </c>
      <c r="C158" t="s">
        <v>284</v>
      </c>
      <c r="D158" t="s">
        <v>1290</v>
      </c>
      <c r="E158" t="s">
        <v>1113</v>
      </c>
      <c r="F158" t="s">
        <v>1291</v>
      </c>
      <c r="G158" t="s">
        <v>700</v>
      </c>
      <c r="H158" t="s">
        <v>295</v>
      </c>
      <c r="I158" t="s">
        <v>284</v>
      </c>
      <c r="J158">
        <f t="shared" si="5"/>
        <v>12</v>
      </c>
      <c r="K158">
        <v>12</v>
      </c>
      <c r="L158" t="s">
        <v>284</v>
      </c>
      <c r="M158" t="s">
        <v>21</v>
      </c>
      <c r="N158" t="s">
        <v>284</v>
      </c>
      <c r="O158" t="s">
        <v>10</v>
      </c>
      <c r="P158" t="s">
        <v>284</v>
      </c>
      <c r="Q158" t="s">
        <v>511</v>
      </c>
      <c r="R158">
        <v>2</v>
      </c>
      <c r="S158">
        <v>2</v>
      </c>
      <c r="W158" s="46" t="s">
        <v>722</v>
      </c>
      <c r="X158" s="47">
        <v>17</v>
      </c>
      <c r="Y158" s="45" t="s">
        <v>1163</v>
      </c>
    </row>
    <row r="159" spans="1:25" x14ac:dyDescent="0.15">
      <c r="A159" t="str">
        <f t="shared" si="4"/>
        <v>|《[[クメーナの語り部]]/Kumena's Speaker》|9|アンコモン|クリーチャー|</v>
      </c>
      <c r="C159" t="s">
        <v>284</v>
      </c>
      <c r="D159" t="s">
        <v>1290</v>
      </c>
      <c r="E159" t="s">
        <v>1115</v>
      </c>
      <c r="F159" t="s">
        <v>1291</v>
      </c>
      <c r="G159" t="s">
        <v>701</v>
      </c>
      <c r="H159" t="s">
        <v>295</v>
      </c>
      <c r="I159" t="s">
        <v>284</v>
      </c>
      <c r="J159">
        <f t="shared" si="5"/>
        <v>9</v>
      </c>
      <c r="K159">
        <v>9</v>
      </c>
      <c r="L159" t="s">
        <v>284</v>
      </c>
      <c r="M159" t="s">
        <v>21</v>
      </c>
      <c r="N159" t="s">
        <v>284</v>
      </c>
      <c r="O159" t="s">
        <v>10</v>
      </c>
      <c r="P159" t="s">
        <v>284</v>
      </c>
      <c r="Q159" t="s">
        <v>512</v>
      </c>
      <c r="R159">
        <v>2</v>
      </c>
      <c r="S159">
        <v>2</v>
      </c>
      <c r="W159" s="46" t="s">
        <v>723</v>
      </c>
      <c r="X159" s="47">
        <v>17</v>
      </c>
      <c r="Y159" s="45" t="s">
        <v>1165</v>
      </c>
    </row>
    <row r="160" spans="1:25" x14ac:dyDescent="0.15">
      <c r="A160" t="str">
        <f t="shared" si="4"/>
        <v>|《[[マーフォークの枝渡り]]/Merfolk Branchwalker》|9|アンコモン|クリーチャー|</v>
      </c>
      <c r="C160" t="s">
        <v>284</v>
      </c>
      <c r="D160" t="s">
        <v>1290</v>
      </c>
      <c r="E160" t="s">
        <v>1117</v>
      </c>
      <c r="F160" t="s">
        <v>1291</v>
      </c>
      <c r="G160" t="s">
        <v>702</v>
      </c>
      <c r="H160" t="s">
        <v>295</v>
      </c>
      <c r="I160" t="s">
        <v>284</v>
      </c>
      <c r="J160">
        <f t="shared" si="5"/>
        <v>9</v>
      </c>
      <c r="K160">
        <v>9</v>
      </c>
      <c r="L160" t="s">
        <v>284</v>
      </c>
      <c r="M160" t="s">
        <v>21</v>
      </c>
      <c r="N160" t="s">
        <v>284</v>
      </c>
      <c r="O160" t="s">
        <v>10</v>
      </c>
      <c r="P160" t="s">
        <v>284</v>
      </c>
      <c r="Q160" t="s">
        <v>417</v>
      </c>
      <c r="R160">
        <v>3</v>
      </c>
      <c r="S160">
        <v>2</v>
      </c>
      <c r="W160" s="46" t="s">
        <v>724</v>
      </c>
      <c r="X160" s="44">
        <v>14</v>
      </c>
      <c r="Y160" s="45" t="s">
        <v>1168</v>
      </c>
    </row>
    <row r="161" spans="1:25" x14ac:dyDescent="0.15">
      <c r="A161" t="str">
        <f t="shared" si="4"/>
        <v>|《[[群棲する猛竜]]/Ranging Raptors》|10|アンコモン|クリーチャー|</v>
      </c>
      <c r="C161" t="s">
        <v>284</v>
      </c>
      <c r="D161" t="s">
        <v>1290</v>
      </c>
      <c r="E161" t="s">
        <v>1119</v>
      </c>
      <c r="F161" t="s">
        <v>1291</v>
      </c>
      <c r="G161" t="s">
        <v>703</v>
      </c>
      <c r="H161" t="s">
        <v>295</v>
      </c>
      <c r="I161" t="s">
        <v>284</v>
      </c>
      <c r="J161">
        <f t="shared" si="5"/>
        <v>10</v>
      </c>
      <c r="K161">
        <v>10</v>
      </c>
      <c r="L161" t="s">
        <v>284</v>
      </c>
      <c r="M161" t="s">
        <v>21</v>
      </c>
      <c r="N161" t="s">
        <v>284</v>
      </c>
      <c r="O161" t="s">
        <v>10</v>
      </c>
      <c r="P161" t="s">
        <v>284</v>
      </c>
      <c r="Q161" t="s">
        <v>513</v>
      </c>
      <c r="R161">
        <v>3</v>
      </c>
      <c r="S161">
        <v>4</v>
      </c>
      <c r="W161" s="46" t="s">
        <v>725</v>
      </c>
      <c r="X161" s="48">
        <v>16</v>
      </c>
      <c r="Y161" s="45" t="s">
        <v>1170</v>
      </c>
    </row>
    <row r="162" spans="1:25" x14ac:dyDescent="0.15">
      <c r="A162" t="str">
        <f t="shared" si="4"/>
        <v>|《[[轟く棘背びれ]]/Thundering Spineback》|23|アンコモン|クリーチャー|</v>
      </c>
      <c r="C162" t="s">
        <v>284</v>
      </c>
      <c r="D162" t="s">
        <v>1290</v>
      </c>
      <c r="E162" t="s">
        <v>1121</v>
      </c>
      <c r="F162" t="s">
        <v>1291</v>
      </c>
      <c r="G162" t="s">
        <v>704</v>
      </c>
      <c r="H162" t="s">
        <v>295</v>
      </c>
      <c r="I162" t="s">
        <v>284</v>
      </c>
      <c r="J162">
        <f t="shared" si="5"/>
        <v>23</v>
      </c>
      <c r="K162">
        <v>23</v>
      </c>
      <c r="L162" t="s">
        <v>284</v>
      </c>
      <c r="M162" t="s">
        <v>21</v>
      </c>
      <c r="N162" t="s">
        <v>284</v>
      </c>
      <c r="O162" t="s">
        <v>10</v>
      </c>
      <c r="P162" t="s">
        <v>284</v>
      </c>
      <c r="Q162" t="s">
        <v>514</v>
      </c>
      <c r="R162">
        <v>5</v>
      </c>
      <c r="S162">
        <v>5</v>
      </c>
      <c r="W162" s="46" t="s">
        <v>726</v>
      </c>
      <c r="X162" s="44">
        <v>19</v>
      </c>
      <c r="Y162" s="43" t="s">
        <v>1173</v>
      </c>
    </row>
    <row r="163" spans="1:25" x14ac:dyDescent="0.15">
      <c r="A163" t="str">
        <f t="shared" si="4"/>
        <v>|《[[蔦形成師の神秘家]]/Vineshaper Mystic》|13|アンコモン|クリーチャー|</v>
      </c>
      <c r="C163" t="s">
        <v>284</v>
      </c>
      <c r="D163" t="s">
        <v>1290</v>
      </c>
      <c r="E163" t="s">
        <v>1124</v>
      </c>
      <c r="F163" t="s">
        <v>1291</v>
      </c>
      <c r="G163" t="s">
        <v>705</v>
      </c>
      <c r="H163" t="s">
        <v>295</v>
      </c>
      <c r="I163" t="s">
        <v>284</v>
      </c>
      <c r="J163">
        <f t="shared" si="5"/>
        <v>13</v>
      </c>
      <c r="K163">
        <v>13</v>
      </c>
      <c r="L163" t="s">
        <v>284</v>
      </c>
      <c r="M163" t="s">
        <v>21</v>
      </c>
      <c r="N163" t="s">
        <v>284</v>
      </c>
      <c r="O163" t="s">
        <v>10</v>
      </c>
      <c r="P163" t="s">
        <v>284</v>
      </c>
      <c r="Q163" t="s">
        <v>515</v>
      </c>
      <c r="R163">
        <v>2</v>
      </c>
      <c r="S163">
        <v>4</v>
      </c>
      <c r="W163" s="46" t="s">
        <v>727</v>
      </c>
      <c r="X163" s="47">
        <v>10</v>
      </c>
      <c r="Y163" s="45" t="s">
        <v>1175</v>
      </c>
    </row>
    <row r="164" spans="1:25" x14ac:dyDescent="0.15">
      <c r="A164" t="str">
        <f t="shared" si="4"/>
        <v>|《[[川守りの恩恵]]/River Heralds' Boon》|5|アンコモン|呪文|</v>
      </c>
      <c r="C164" t="s">
        <v>284</v>
      </c>
      <c r="D164" t="s">
        <v>1290</v>
      </c>
      <c r="E164" t="s">
        <v>1126</v>
      </c>
      <c r="F164" t="s">
        <v>1291</v>
      </c>
      <c r="G164" t="s">
        <v>706</v>
      </c>
      <c r="H164" t="s">
        <v>295</v>
      </c>
      <c r="I164" t="s">
        <v>284</v>
      </c>
      <c r="J164">
        <f t="shared" si="5"/>
        <v>5</v>
      </c>
      <c r="K164">
        <v>5</v>
      </c>
      <c r="L164" t="s">
        <v>284</v>
      </c>
      <c r="M164" t="s">
        <v>21</v>
      </c>
      <c r="N164" t="s">
        <v>284</v>
      </c>
      <c r="O164" t="s">
        <v>19</v>
      </c>
      <c r="P164" t="s">
        <v>284</v>
      </c>
      <c r="Q164" t="s">
        <v>516</v>
      </c>
      <c r="W164" s="46" t="s">
        <v>728</v>
      </c>
      <c r="X164" s="48">
        <v>16</v>
      </c>
      <c r="Y164" s="45" t="s">
        <v>1177</v>
      </c>
    </row>
    <row r="165" spans="1:25" x14ac:dyDescent="0.15">
      <c r="A165" t="str">
        <f t="shared" si="4"/>
        <v>|《[[凶暴な踏みつけ]]/Savage Stomp》|9|アンコモン|呪文|</v>
      </c>
      <c r="C165" t="s">
        <v>284</v>
      </c>
      <c r="D165" t="s">
        <v>1290</v>
      </c>
      <c r="E165" t="s">
        <v>1128</v>
      </c>
      <c r="F165" t="s">
        <v>1291</v>
      </c>
      <c r="G165" t="s">
        <v>707</v>
      </c>
      <c r="H165" t="s">
        <v>295</v>
      </c>
      <c r="I165" t="s">
        <v>284</v>
      </c>
      <c r="J165">
        <f t="shared" si="5"/>
        <v>9</v>
      </c>
      <c r="K165">
        <v>12</v>
      </c>
      <c r="L165" t="s">
        <v>284</v>
      </c>
      <c r="M165" t="s">
        <v>21</v>
      </c>
      <c r="N165" t="s">
        <v>284</v>
      </c>
      <c r="O165" t="s">
        <v>19</v>
      </c>
      <c r="P165" t="s">
        <v>284</v>
      </c>
      <c r="Q165" t="s">
        <v>517</v>
      </c>
      <c r="W165" s="46" t="s">
        <v>729</v>
      </c>
      <c r="X165" s="44">
        <v>18</v>
      </c>
      <c r="Y165" s="43" t="s">
        <v>1180</v>
      </c>
    </row>
    <row r="166" spans="1:25" x14ac:dyDescent="0.15">
      <c r="A166" t="str">
        <f t="shared" si="4"/>
        <v>|《[[形成師の聖域]]/Shapers' Sanctuary》|7|アンコモン|サポート|</v>
      </c>
      <c r="C166" t="s">
        <v>284</v>
      </c>
      <c r="D166" t="s">
        <v>1290</v>
      </c>
      <c r="E166" t="s">
        <v>1131</v>
      </c>
      <c r="F166" t="s">
        <v>1291</v>
      </c>
      <c r="G166" t="s">
        <v>708</v>
      </c>
      <c r="H166" t="s">
        <v>295</v>
      </c>
      <c r="I166" t="s">
        <v>284</v>
      </c>
      <c r="J166">
        <f t="shared" si="5"/>
        <v>7</v>
      </c>
      <c r="K166">
        <v>11</v>
      </c>
      <c r="L166" t="s">
        <v>284</v>
      </c>
      <c r="M166" t="s">
        <v>21</v>
      </c>
      <c r="N166" t="s">
        <v>284</v>
      </c>
      <c r="O166" t="s">
        <v>20</v>
      </c>
      <c r="P166" t="s">
        <v>284</v>
      </c>
      <c r="Q166" t="s">
        <v>1307</v>
      </c>
      <c r="W166" s="46" t="s">
        <v>730</v>
      </c>
      <c r="X166" s="44">
        <v>26</v>
      </c>
      <c r="Y166" s="43" t="s">
        <v>1182</v>
      </c>
    </row>
    <row r="167" spans="1:25" x14ac:dyDescent="0.15">
      <c r="A167" t="str">
        <f t="shared" si="4"/>
        <v>|《[[貪る死肉あさり]]/Deathgorge Scavenger》|14|レア|クリーチャー|</v>
      </c>
      <c r="C167" t="s">
        <v>284</v>
      </c>
      <c r="D167" t="s">
        <v>1290</v>
      </c>
      <c r="E167" t="s">
        <v>1133</v>
      </c>
      <c r="F167" t="s">
        <v>1291</v>
      </c>
      <c r="G167" t="s">
        <v>709</v>
      </c>
      <c r="H167" t="s">
        <v>295</v>
      </c>
      <c r="I167" t="s">
        <v>284</v>
      </c>
      <c r="J167">
        <f t="shared" si="5"/>
        <v>14</v>
      </c>
      <c r="K167">
        <v>14</v>
      </c>
      <c r="L167" t="s">
        <v>284</v>
      </c>
      <c r="M167" t="s">
        <v>22</v>
      </c>
      <c r="N167" t="s">
        <v>284</v>
      </c>
      <c r="O167" t="s">
        <v>10</v>
      </c>
      <c r="P167" t="s">
        <v>284</v>
      </c>
      <c r="Q167" t="s">
        <v>1308</v>
      </c>
      <c r="R167">
        <v>5</v>
      </c>
      <c r="S167">
        <v>4</v>
      </c>
      <c r="W167" s="46" t="s">
        <v>731</v>
      </c>
      <c r="X167" s="44">
        <v>30</v>
      </c>
      <c r="Y167" s="43" t="s">
        <v>1184</v>
      </c>
    </row>
    <row r="168" spans="1:25" x14ac:dyDescent="0.15">
      <c r="A168" t="str">
        <f t="shared" si="4"/>
        <v>|《[[深根の勇者]]/Deeproot Champion》|10|レア|クリーチャー|</v>
      </c>
      <c r="C168" t="s">
        <v>284</v>
      </c>
      <c r="D168" t="s">
        <v>1290</v>
      </c>
      <c r="E168" t="s">
        <v>1135</v>
      </c>
      <c r="F168" t="s">
        <v>1291</v>
      </c>
      <c r="G168" t="s">
        <v>710</v>
      </c>
      <c r="H168" t="s">
        <v>295</v>
      </c>
      <c r="I168" t="s">
        <v>284</v>
      </c>
      <c r="J168">
        <f t="shared" si="5"/>
        <v>10</v>
      </c>
      <c r="K168">
        <v>10</v>
      </c>
      <c r="L168" t="s">
        <v>284</v>
      </c>
      <c r="M168" t="s">
        <v>22</v>
      </c>
      <c r="N168" t="s">
        <v>284</v>
      </c>
      <c r="O168" t="s">
        <v>10</v>
      </c>
      <c r="P168" t="s">
        <v>284</v>
      </c>
      <c r="Q168" t="s">
        <v>520</v>
      </c>
      <c r="R168">
        <v>2</v>
      </c>
      <c r="S168">
        <v>2</v>
      </c>
      <c r="W168" s="46" t="s">
        <v>732</v>
      </c>
      <c r="X168" s="44">
        <v>31</v>
      </c>
      <c r="Y168" s="45" t="s">
        <v>1187</v>
      </c>
    </row>
    <row r="169" spans="1:25" x14ac:dyDescent="0.15">
      <c r="A169" t="str">
        <f t="shared" si="4"/>
        <v>|《[[皇帝の先兵]]/Emperor's Vanguard》|14|レア|クリーチャー|</v>
      </c>
      <c r="C169" t="s">
        <v>284</v>
      </c>
      <c r="D169" t="s">
        <v>1290</v>
      </c>
      <c r="E169" t="s">
        <v>1137</v>
      </c>
      <c r="F169" t="s">
        <v>1291</v>
      </c>
      <c r="G169" t="s">
        <v>711</v>
      </c>
      <c r="H169" t="s">
        <v>295</v>
      </c>
      <c r="I169" t="s">
        <v>284</v>
      </c>
      <c r="J169">
        <f t="shared" si="5"/>
        <v>14</v>
      </c>
      <c r="K169">
        <v>14</v>
      </c>
      <c r="L169" t="s">
        <v>284</v>
      </c>
      <c r="M169" t="s">
        <v>22</v>
      </c>
      <c r="N169" t="s">
        <v>284</v>
      </c>
      <c r="O169" t="s">
        <v>10</v>
      </c>
      <c r="P169" t="s">
        <v>284</v>
      </c>
      <c r="Q169" t="s">
        <v>521</v>
      </c>
      <c r="R169">
        <v>6</v>
      </c>
      <c r="S169">
        <v>5</v>
      </c>
      <c r="W169" s="46" t="s">
        <v>733</v>
      </c>
      <c r="X169" s="47">
        <v>6</v>
      </c>
      <c r="Y169" s="45" t="s">
        <v>1190</v>
      </c>
    </row>
    <row r="170" spans="1:25" x14ac:dyDescent="0.15">
      <c r="A170" t="str">
        <f t="shared" si="4"/>
        <v>|《[[切り裂き顎の猛竜]]/Ripjaw Raptor》|14|レア|クリーチャー|</v>
      </c>
      <c r="C170" t="s">
        <v>284</v>
      </c>
      <c r="D170" t="s">
        <v>1290</v>
      </c>
      <c r="E170" t="s">
        <v>1139</v>
      </c>
      <c r="F170" t="s">
        <v>1291</v>
      </c>
      <c r="G170" t="s">
        <v>712</v>
      </c>
      <c r="H170" t="s">
        <v>295</v>
      </c>
      <c r="I170" t="s">
        <v>284</v>
      </c>
      <c r="J170">
        <f t="shared" si="5"/>
        <v>14</v>
      </c>
      <c r="K170">
        <v>14</v>
      </c>
      <c r="L170" t="s">
        <v>284</v>
      </c>
      <c r="M170" t="s">
        <v>22</v>
      </c>
      <c r="N170" t="s">
        <v>284</v>
      </c>
      <c r="O170" t="s">
        <v>10</v>
      </c>
      <c r="P170" t="s">
        <v>284</v>
      </c>
      <c r="Q170" t="s">
        <v>522</v>
      </c>
      <c r="R170">
        <v>5</v>
      </c>
      <c r="S170">
        <v>6</v>
      </c>
      <c r="W170" s="46" t="s">
        <v>734</v>
      </c>
      <c r="X170" s="44">
        <v>17</v>
      </c>
      <c r="Y170" s="45" t="s">
        <v>1193</v>
      </c>
    </row>
    <row r="171" spans="1:25" x14ac:dyDescent="0.15">
      <c r="A171" t="str">
        <f t="shared" si="4"/>
        <v>|《[[野茂み歩き]]/Wildgrowth Walker》|12|レア|クリーチャー|</v>
      </c>
      <c r="C171" t="s">
        <v>284</v>
      </c>
      <c r="D171" t="s">
        <v>1290</v>
      </c>
      <c r="E171" t="s">
        <v>1141</v>
      </c>
      <c r="F171" t="s">
        <v>1291</v>
      </c>
      <c r="G171" t="s">
        <v>713</v>
      </c>
      <c r="H171" t="s">
        <v>295</v>
      </c>
      <c r="I171" t="s">
        <v>284</v>
      </c>
      <c r="J171">
        <f t="shared" si="5"/>
        <v>12</v>
      </c>
      <c r="K171">
        <v>15</v>
      </c>
      <c r="L171" t="s">
        <v>284</v>
      </c>
      <c r="M171" t="s">
        <v>22</v>
      </c>
      <c r="N171" t="s">
        <v>284</v>
      </c>
      <c r="O171" t="s">
        <v>10</v>
      </c>
      <c r="P171" t="s">
        <v>284</v>
      </c>
      <c r="Q171" t="s">
        <v>523</v>
      </c>
      <c r="R171">
        <v>3</v>
      </c>
      <c r="S171">
        <v>5</v>
      </c>
      <c r="W171" s="46" t="s">
        <v>735</v>
      </c>
      <c r="X171" s="47">
        <v>14</v>
      </c>
      <c r="Y171" s="45" t="s">
        <v>1196</v>
      </c>
    </row>
    <row r="172" spans="1:25" x14ac:dyDescent="0.15">
      <c r="A172" t="str">
        <f t="shared" si="4"/>
        <v>|《[[恐竜との融和]]/Commune with Dinosaurs》|4|レア|呪文|</v>
      </c>
      <c r="C172" t="s">
        <v>284</v>
      </c>
      <c r="D172" t="s">
        <v>1290</v>
      </c>
      <c r="E172" t="s">
        <v>1143</v>
      </c>
      <c r="F172" t="s">
        <v>1291</v>
      </c>
      <c r="G172" t="s">
        <v>714</v>
      </c>
      <c r="H172" t="s">
        <v>295</v>
      </c>
      <c r="I172" t="s">
        <v>284</v>
      </c>
      <c r="J172">
        <f t="shared" si="5"/>
        <v>4</v>
      </c>
      <c r="K172">
        <v>4</v>
      </c>
      <c r="L172" t="s">
        <v>284</v>
      </c>
      <c r="M172" t="s">
        <v>22</v>
      </c>
      <c r="N172" t="s">
        <v>284</v>
      </c>
      <c r="O172" t="s">
        <v>19</v>
      </c>
      <c r="P172" t="s">
        <v>284</v>
      </c>
      <c r="Q172" t="s">
        <v>524</v>
      </c>
      <c r="W172" s="46" t="s">
        <v>736</v>
      </c>
      <c r="X172" s="44">
        <v>13</v>
      </c>
      <c r="Y172" s="45" t="s">
        <v>1200</v>
      </c>
    </row>
    <row r="173" spans="1:25" x14ac:dyDescent="0.15">
      <c r="A173" t="str">
        <f t="shared" si="4"/>
        <v>|《[[殺戮の暴君]]/Carnage Tyrant》|20|神話レア|クリーチャー|</v>
      </c>
      <c r="C173" t="s">
        <v>284</v>
      </c>
      <c r="D173" t="s">
        <v>1290</v>
      </c>
      <c r="E173" t="s">
        <v>1145</v>
      </c>
      <c r="F173" t="s">
        <v>1291</v>
      </c>
      <c r="G173" t="s">
        <v>715</v>
      </c>
      <c r="H173" t="s">
        <v>295</v>
      </c>
      <c r="I173" t="s">
        <v>284</v>
      </c>
      <c r="J173">
        <f t="shared" si="5"/>
        <v>20</v>
      </c>
      <c r="K173">
        <v>20</v>
      </c>
      <c r="L173" t="s">
        <v>284</v>
      </c>
      <c r="M173" t="s">
        <v>23</v>
      </c>
      <c r="N173" t="s">
        <v>284</v>
      </c>
      <c r="O173" t="s">
        <v>10</v>
      </c>
      <c r="P173" t="s">
        <v>284</v>
      </c>
      <c r="Q173" t="s">
        <v>525</v>
      </c>
      <c r="R173">
        <v>9</v>
      </c>
      <c r="S173">
        <v>8</v>
      </c>
      <c r="W173" s="46" t="s">
        <v>737</v>
      </c>
      <c r="X173" s="44">
        <v>8</v>
      </c>
      <c r="Y173" s="45" t="s">
        <v>1202</v>
      </c>
    </row>
    <row r="174" spans="1:25" x14ac:dyDescent="0.15">
      <c r="A174" t="str">
        <f t="shared" si="4"/>
        <v>|《[[翠緑の太陽の化身]]/Verdant Sun's Avatar》|20|神話レア|クリーチャー|</v>
      </c>
      <c r="C174" t="s">
        <v>284</v>
      </c>
      <c r="D174" t="s">
        <v>1290</v>
      </c>
      <c r="E174" t="s">
        <v>1148</v>
      </c>
      <c r="F174" t="s">
        <v>1291</v>
      </c>
      <c r="G174" t="s">
        <v>716</v>
      </c>
      <c r="H174" t="s">
        <v>295</v>
      </c>
      <c r="I174" t="s">
        <v>284</v>
      </c>
      <c r="J174">
        <f t="shared" si="5"/>
        <v>20</v>
      </c>
      <c r="K174">
        <v>23</v>
      </c>
      <c r="L174" t="s">
        <v>284</v>
      </c>
      <c r="M174" t="s">
        <v>23</v>
      </c>
      <c r="N174" t="s">
        <v>284</v>
      </c>
      <c r="O174" t="s">
        <v>10</v>
      </c>
      <c r="P174" t="s">
        <v>284</v>
      </c>
      <c r="Q174" t="s">
        <v>526</v>
      </c>
      <c r="R174">
        <v>8</v>
      </c>
      <c r="S174">
        <v>8</v>
      </c>
      <c r="W174" s="46" t="s">
        <v>738</v>
      </c>
      <c r="X174" s="44">
        <v>11</v>
      </c>
      <c r="Y174" s="45" t="s">
        <v>1204</v>
      </c>
    </row>
    <row r="175" spans="1:25" x14ac:dyDescent="0.15">
      <c r="A175" t="str">
        <f t="shared" si="4"/>
        <v>|[[《イトリモクの成長儀式/Growing Rites of Itlimoc》&amp;br;→《太陽の揺籃の地、イトリモク/Itlimoc, Cradle of the Sun》&gt;イトリモクの成長儀式]]|13|神話レア|サポート|</v>
      </c>
      <c r="C175" t="s">
        <v>284</v>
      </c>
      <c r="D175" t="s">
        <v>1300</v>
      </c>
      <c r="E175" t="s">
        <v>1150</v>
      </c>
      <c r="F175" t="s">
        <v>1301</v>
      </c>
      <c r="G175" t="s">
        <v>717</v>
      </c>
      <c r="H175" t="s">
        <v>1309</v>
      </c>
      <c r="I175" t="s">
        <v>284</v>
      </c>
      <c r="J175">
        <f t="shared" si="5"/>
        <v>13</v>
      </c>
      <c r="K175">
        <v>16</v>
      </c>
      <c r="L175" t="s">
        <v>284</v>
      </c>
      <c r="M175" t="s">
        <v>23</v>
      </c>
      <c r="N175" t="s">
        <v>284</v>
      </c>
      <c r="O175" t="s">
        <v>20</v>
      </c>
      <c r="P175" t="s">
        <v>284</v>
      </c>
      <c r="Q175" t="s">
        <v>527</v>
      </c>
      <c r="W175" s="46" t="s">
        <v>739</v>
      </c>
      <c r="X175" s="44">
        <v>12</v>
      </c>
      <c r="Y175" s="45" t="s">
        <v>1206</v>
      </c>
    </row>
    <row r="176" spans="1:25" x14ac:dyDescent="0.15">
      <c r="A176" t="str">
        <f t="shared" si="4"/>
        <v/>
      </c>
      <c r="W176" s="46" t="s">
        <v>740</v>
      </c>
      <c r="X176" s="44">
        <v>14</v>
      </c>
      <c r="Y176" s="45" t="s">
        <v>1208</v>
      </c>
    </row>
    <row r="177" spans="1:25" x14ac:dyDescent="0.15">
      <c r="A177" t="str">
        <f t="shared" si="4"/>
        <v>**多色</v>
      </c>
      <c r="B177" t="s">
        <v>371</v>
      </c>
      <c r="C177" t="s">
        <v>59</v>
      </c>
      <c r="W177" s="46" t="s">
        <v>741</v>
      </c>
      <c r="X177" s="47">
        <v>16</v>
      </c>
      <c r="Y177" s="45" t="s">
        <v>1211</v>
      </c>
    </row>
    <row r="178" spans="1:25" x14ac:dyDescent="0.15">
      <c r="A178" t="str">
        <f t="shared" si="4"/>
        <v>|LEFT:500|LEFT:50|LEFT:80|LEFT:100|c</v>
      </c>
      <c r="B178" t="s">
        <v>1288</v>
      </c>
      <c r="W178" s="46" t="s">
        <v>742</v>
      </c>
      <c r="X178" s="48">
        <v>16</v>
      </c>
      <c r="Y178" s="45" t="s">
        <v>1215</v>
      </c>
    </row>
    <row r="179" spans="1:25" x14ac:dyDescent="0.15">
      <c r="A179" t="str">
        <f t="shared" si="4"/>
        <v>|カード名|コスト|レアリティ|種別|</v>
      </c>
      <c r="B179" t="s">
        <v>1289</v>
      </c>
      <c r="W179" s="46" t="s">
        <v>743</v>
      </c>
      <c r="X179" s="44">
        <v>0</v>
      </c>
      <c r="Y179" s="45" t="s">
        <v>1219</v>
      </c>
    </row>
    <row r="180" spans="1:25" x14ac:dyDescent="0.15">
      <c r="A180" t="str">
        <f t="shared" si="4"/>
        <v>|《[[巧射艦隊の略取者]]/Deadeye Plunderers》|17|アンコモン|クリーチャー|</v>
      </c>
      <c r="C180" t="s">
        <v>284</v>
      </c>
      <c r="D180" t="s">
        <v>1290</v>
      </c>
      <c r="E180" t="s">
        <v>1155</v>
      </c>
      <c r="F180" t="s">
        <v>1291</v>
      </c>
      <c r="G180" t="s">
        <v>719</v>
      </c>
      <c r="H180" t="s">
        <v>295</v>
      </c>
      <c r="I180" t="s">
        <v>284</v>
      </c>
      <c r="J180">
        <f t="shared" si="5"/>
        <v>17</v>
      </c>
      <c r="K180">
        <v>19</v>
      </c>
      <c r="L180" t="s">
        <v>284</v>
      </c>
      <c r="M180" t="s">
        <v>21</v>
      </c>
      <c r="N180" t="s">
        <v>284</v>
      </c>
      <c r="O180" t="s">
        <v>10</v>
      </c>
      <c r="P180" t="s">
        <v>284</v>
      </c>
      <c r="Q180" t="s">
        <v>529</v>
      </c>
      <c r="R180">
        <v>2</v>
      </c>
      <c r="S180">
        <v>2</v>
      </c>
      <c r="W180" s="46" t="s">
        <v>744</v>
      </c>
      <c r="X180" s="47">
        <v>2</v>
      </c>
      <c r="Y180" s="45" t="s">
        <v>1223</v>
      </c>
    </row>
    <row r="181" spans="1:25" x14ac:dyDescent="0.15">
      <c r="A181" t="str">
        <f t="shared" si="4"/>
        <v>|《[[人質取り]]/Hostage Taker》|14|神話レア|クリーチャー|</v>
      </c>
      <c r="C181" t="s">
        <v>284</v>
      </c>
      <c r="D181" t="s">
        <v>1290</v>
      </c>
      <c r="E181" t="s">
        <v>1158</v>
      </c>
      <c r="F181" t="s">
        <v>1291</v>
      </c>
      <c r="G181" t="s">
        <v>720</v>
      </c>
      <c r="H181" t="s">
        <v>295</v>
      </c>
      <c r="I181" t="s">
        <v>284</v>
      </c>
      <c r="J181">
        <f t="shared" si="5"/>
        <v>14</v>
      </c>
      <c r="K181">
        <v>14</v>
      </c>
      <c r="L181" t="s">
        <v>284</v>
      </c>
      <c r="M181" t="s">
        <v>23</v>
      </c>
      <c r="N181" t="s">
        <v>284</v>
      </c>
      <c r="O181" t="s">
        <v>10</v>
      </c>
      <c r="P181" t="s">
        <v>284</v>
      </c>
      <c r="Q181" t="s">
        <v>530</v>
      </c>
      <c r="R181">
        <v>4</v>
      </c>
      <c r="S181">
        <v>5</v>
      </c>
      <c r="W181" s="46" t="s">
        <v>745</v>
      </c>
      <c r="X181" s="44">
        <v>0</v>
      </c>
      <c r="Y181" s="45" t="s">
        <v>1227</v>
      </c>
    </row>
    <row r="182" spans="1:25" x14ac:dyDescent="0.15">
      <c r="A182" t="str">
        <f t="shared" si="4"/>
        <v>|《[[凶兆艦隊の船長]]/Dire Fleet Captain》|13|アンコモン|クリーチャー|</v>
      </c>
      <c r="C182" t="s">
        <v>284</v>
      </c>
      <c r="D182" t="s">
        <v>1290</v>
      </c>
      <c r="E182" t="s">
        <v>1161</v>
      </c>
      <c r="F182" t="s">
        <v>1291</v>
      </c>
      <c r="G182" t="s">
        <v>721</v>
      </c>
      <c r="H182" t="s">
        <v>295</v>
      </c>
      <c r="I182" t="s">
        <v>284</v>
      </c>
      <c r="J182">
        <f t="shared" si="5"/>
        <v>13</v>
      </c>
      <c r="K182">
        <v>13</v>
      </c>
      <c r="L182" t="s">
        <v>284</v>
      </c>
      <c r="M182" t="s">
        <v>21</v>
      </c>
      <c r="N182" t="s">
        <v>284</v>
      </c>
      <c r="O182" t="s">
        <v>10</v>
      </c>
      <c r="P182" t="s">
        <v>284</v>
      </c>
      <c r="Q182" t="s">
        <v>531</v>
      </c>
      <c r="R182">
        <v>3</v>
      </c>
      <c r="S182">
        <v>3</v>
      </c>
      <c r="W182" s="46" t="s">
        <v>746</v>
      </c>
      <c r="X182" s="47">
        <v>13</v>
      </c>
      <c r="Y182" s="45" t="s">
        <v>1229</v>
      </c>
    </row>
    <row r="183" spans="1:25" x14ac:dyDescent="0.15">
      <c r="A183" t="str">
        <f t="shared" si="4"/>
        <v>|《[[怒り狂う長剣歯]]/Raging Swordtooth》|17|アンコモン|クリーチャー|</v>
      </c>
      <c r="C183" t="s">
        <v>284</v>
      </c>
      <c r="D183" t="s">
        <v>1290</v>
      </c>
      <c r="E183" t="s">
        <v>1163</v>
      </c>
      <c r="F183" t="s">
        <v>1291</v>
      </c>
      <c r="G183" t="s">
        <v>722</v>
      </c>
      <c r="H183" t="s">
        <v>295</v>
      </c>
      <c r="I183" t="s">
        <v>284</v>
      </c>
      <c r="J183">
        <f t="shared" si="5"/>
        <v>17</v>
      </c>
      <c r="K183">
        <v>18</v>
      </c>
      <c r="L183" t="s">
        <v>284</v>
      </c>
      <c r="M183" t="s">
        <v>21</v>
      </c>
      <c r="N183" t="s">
        <v>284</v>
      </c>
      <c r="O183" t="s">
        <v>10</v>
      </c>
      <c r="P183" t="s">
        <v>284</v>
      </c>
      <c r="Q183" t="s">
        <v>532</v>
      </c>
      <c r="R183">
        <v>6</v>
      </c>
      <c r="S183">
        <v>6</v>
      </c>
      <c r="W183" s="46" t="s">
        <v>747</v>
      </c>
      <c r="X183" s="44">
        <v>0</v>
      </c>
      <c r="Y183" s="45" t="s">
        <v>1233</v>
      </c>
    </row>
    <row r="184" spans="1:25" x14ac:dyDescent="0.15">
      <c r="A184" t="str">
        <f t="shared" si="4"/>
        <v>|《[[レギサウルスの頭目]]/Regisaur Alpha》|17|神話レア|クリーチャー|</v>
      </c>
      <c r="C184" t="s">
        <v>284</v>
      </c>
      <c r="D184" t="s">
        <v>1290</v>
      </c>
      <c r="E184" t="s">
        <v>1165</v>
      </c>
      <c r="F184" t="s">
        <v>1291</v>
      </c>
      <c r="G184" t="s">
        <v>723</v>
      </c>
      <c r="H184" t="s">
        <v>295</v>
      </c>
      <c r="I184" t="s">
        <v>284</v>
      </c>
      <c r="J184">
        <f t="shared" si="5"/>
        <v>17</v>
      </c>
      <c r="K184">
        <v>18</v>
      </c>
      <c r="L184" t="s">
        <v>284</v>
      </c>
      <c r="M184" t="s">
        <v>23</v>
      </c>
      <c r="N184" t="s">
        <v>284</v>
      </c>
      <c r="O184" t="s">
        <v>10</v>
      </c>
      <c r="P184" t="s">
        <v>284</v>
      </c>
      <c r="Q184" t="s">
        <v>533</v>
      </c>
      <c r="R184">
        <v>6</v>
      </c>
      <c r="S184">
        <v>6</v>
      </c>
      <c r="W184" s="46" t="s">
        <v>748</v>
      </c>
      <c r="X184" s="48">
        <v>11</v>
      </c>
      <c r="Y184" s="45" t="s">
        <v>1235</v>
      </c>
    </row>
    <row r="185" spans="1:25" x14ac:dyDescent="0.15">
      <c r="A185" t="str">
        <f t="shared" si="4"/>
        <v>|《[[好戦的なブロントドン]]/Belligerent Brontodon》|14|アンコモン|クリーチャー|</v>
      </c>
      <c r="C185" t="s">
        <v>284</v>
      </c>
      <c r="D185" t="s">
        <v>1290</v>
      </c>
      <c r="E185" t="s">
        <v>1168</v>
      </c>
      <c r="F185" t="s">
        <v>1291</v>
      </c>
      <c r="G185" t="s">
        <v>724</v>
      </c>
      <c r="H185" t="s">
        <v>295</v>
      </c>
      <c r="I185" t="s">
        <v>284</v>
      </c>
      <c r="J185">
        <f t="shared" si="5"/>
        <v>14</v>
      </c>
      <c r="K185">
        <v>14</v>
      </c>
      <c r="L185" t="s">
        <v>284</v>
      </c>
      <c r="M185" t="s">
        <v>21</v>
      </c>
      <c r="N185" t="s">
        <v>284</v>
      </c>
      <c r="O185" t="s">
        <v>10</v>
      </c>
      <c r="P185" t="s">
        <v>284</v>
      </c>
      <c r="Q185" t="s">
        <v>534</v>
      </c>
      <c r="R185">
        <v>4</v>
      </c>
      <c r="S185">
        <v>6</v>
      </c>
      <c r="W185" s="46" t="s">
        <v>749</v>
      </c>
      <c r="X185" s="44">
        <v>0</v>
      </c>
      <c r="Y185" s="45" t="s">
        <v>1238</v>
      </c>
    </row>
    <row r="186" spans="1:25" x14ac:dyDescent="0.15">
      <c r="A186" t="str">
        <f t="shared" si="4"/>
        <v>|《[[饗宴への召集]]/Call to the Feast》|16|レア|呪文|</v>
      </c>
      <c r="C186" t="s">
        <v>284</v>
      </c>
      <c r="D186" t="s">
        <v>1290</v>
      </c>
      <c r="E186" t="s">
        <v>1170</v>
      </c>
      <c r="F186" t="s">
        <v>1291</v>
      </c>
      <c r="G186" t="s">
        <v>725</v>
      </c>
      <c r="H186" t="s">
        <v>295</v>
      </c>
      <c r="I186" t="s">
        <v>284</v>
      </c>
      <c r="J186">
        <f t="shared" si="5"/>
        <v>16</v>
      </c>
      <c r="K186">
        <v>16</v>
      </c>
      <c r="L186" t="s">
        <v>284</v>
      </c>
      <c r="M186" t="s">
        <v>22</v>
      </c>
      <c r="N186" t="s">
        <v>284</v>
      </c>
      <c r="O186" t="s">
        <v>19</v>
      </c>
      <c r="P186" t="s">
        <v>284</v>
      </c>
      <c r="Q186" t="s">
        <v>535</v>
      </c>
      <c r="W186" s="46" t="s">
        <v>750</v>
      </c>
      <c r="X186" s="48">
        <v>11</v>
      </c>
      <c r="Y186" s="45" t="s">
        <v>1242</v>
      </c>
    </row>
    <row r="187" spans="1:25" x14ac:dyDescent="0.15">
      <c r="A187" t="str">
        <f t="shared" si="4"/>
        <v>|《[[マガーンの鏖殺者、ヴォーナ]]/Vona, Butcher of Magan》|19|神話レア|クリーチャー|</v>
      </c>
      <c r="C187" t="s">
        <v>284</v>
      </c>
      <c r="D187" t="s">
        <v>1290</v>
      </c>
      <c r="E187" t="s">
        <v>1173</v>
      </c>
      <c r="F187" t="s">
        <v>1291</v>
      </c>
      <c r="G187" t="s">
        <v>726</v>
      </c>
      <c r="H187" t="s">
        <v>295</v>
      </c>
      <c r="I187" t="s">
        <v>284</v>
      </c>
      <c r="J187">
        <f t="shared" si="5"/>
        <v>19</v>
      </c>
      <c r="K187">
        <v>19</v>
      </c>
      <c r="L187" t="s">
        <v>284</v>
      </c>
      <c r="M187" t="s">
        <v>23</v>
      </c>
      <c r="N187" t="s">
        <v>284</v>
      </c>
      <c r="O187" t="s">
        <v>10</v>
      </c>
      <c r="P187" t="s">
        <v>284</v>
      </c>
      <c r="Q187" t="s">
        <v>1310</v>
      </c>
      <c r="R187">
        <v>7</v>
      </c>
      <c r="S187">
        <v>7</v>
      </c>
      <c r="W187" s="46" t="s">
        <v>751</v>
      </c>
      <c r="X187" s="44">
        <v>0</v>
      </c>
      <c r="Y187" s="45" t="s">
        <v>1245</v>
      </c>
    </row>
    <row r="188" spans="1:25" x14ac:dyDescent="0.15">
      <c r="A188" t="str">
        <f t="shared" si="4"/>
        <v>|《[[空の恐怖]]/Sky Terror》|10|アンコモン|クリーチャー|</v>
      </c>
      <c r="C188" t="s">
        <v>284</v>
      </c>
      <c r="D188" t="s">
        <v>1290</v>
      </c>
      <c r="E188" t="s">
        <v>1175</v>
      </c>
      <c r="F188" t="s">
        <v>1291</v>
      </c>
      <c r="G188" t="s">
        <v>727</v>
      </c>
      <c r="H188" t="s">
        <v>295</v>
      </c>
      <c r="I188" t="s">
        <v>284</v>
      </c>
      <c r="J188">
        <f t="shared" si="5"/>
        <v>10</v>
      </c>
      <c r="K188">
        <v>11</v>
      </c>
      <c r="L188" t="s">
        <v>284</v>
      </c>
      <c r="M188" t="s">
        <v>21</v>
      </c>
      <c r="N188" t="s">
        <v>284</v>
      </c>
      <c r="O188" t="s">
        <v>10</v>
      </c>
      <c r="P188" t="s">
        <v>284</v>
      </c>
      <c r="Q188" t="s">
        <v>25</v>
      </c>
      <c r="R188">
        <v>3</v>
      </c>
      <c r="S188">
        <v>3</v>
      </c>
      <c r="W188" s="46" t="s">
        <v>752</v>
      </c>
      <c r="X188" s="47">
        <v>14</v>
      </c>
      <c r="Y188" s="45" t="s">
        <v>1248</v>
      </c>
    </row>
    <row r="189" spans="1:25" x14ac:dyDescent="0.15">
      <c r="A189" t="str">
        <f t="shared" si="4"/>
        <v>|《[[自然形成師]]/Shapers of Nature》|16|レア|クリーチャー|</v>
      </c>
      <c r="C189" t="s">
        <v>284</v>
      </c>
      <c r="D189" t="s">
        <v>1290</v>
      </c>
      <c r="E189" t="s">
        <v>1177</v>
      </c>
      <c r="F189" t="s">
        <v>1291</v>
      </c>
      <c r="G189" t="s">
        <v>728</v>
      </c>
      <c r="H189" t="s">
        <v>295</v>
      </c>
      <c r="I189" t="s">
        <v>284</v>
      </c>
      <c r="J189">
        <f t="shared" si="5"/>
        <v>16</v>
      </c>
      <c r="K189">
        <v>16</v>
      </c>
      <c r="L189" t="s">
        <v>284</v>
      </c>
      <c r="M189" t="s">
        <v>22</v>
      </c>
      <c r="N189" t="s">
        <v>284</v>
      </c>
      <c r="O189" t="s">
        <v>10</v>
      </c>
      <c r="P189" t="s">
        <v>284</v>
      </c>
      <c r="Q189" t="s">
        <v>537</v>
      </c>
      <c r="R189">
        <v>4</v>
      </c>
      <c r="S189">
        <v>4</v>
      </c>
      <c r="W189" s="46" t="s">
        <v>753</v>
      </c>
      <c r="X189" s="47">
        <v>21</v>
      </c>
      <c r="Y189" s="45" t="s">
        <v>1250</v>
      </c>
    </row>
    <row r="190" spans="1:25" x14ac:dyDescent="0.15">
      <c r="A190" t="str">
        <f t="shared" si="4"/>
        <v>|《[[轟く声、ティシャーナ]]/Tishana, Voice of Thunder》|18|神話レア|クリーチャー|</v>
      </c>
      <c r="C190" t="s">
        <v>284</v>
      </c>
      <c r="D190" t="s">
        <v>1290</v>
      </c>
      <c r="E190" t="s">
        <v>1180</v>
      </c>
      <c r="F190" t="s">
        <v>1291</v>
      </c>
      <c r="G190" t="s">
        <v>729</v>
      </c>
      <c r="H190" t="s">
        <v>295</v>
      </c>
      <c r="I190" t="s">
        <v>284</v>
      </c>
      <c r="J190">
        <f t="shared" si="5"/>
        <v>18</v>
      </c>
      <c r="K190">
        <v>18</v>
      </c>
      <c r="L190" t="s">
        <v>284</v>
      </c>
      <c r="M190" t="s">
        <v>23</v>
      </c>
      <c r="N190" t="s">
        <v>284</v>
      </c>
      <c r="O190" t="s">
        <v>10</v>
      </c>
      <c r="P190" t="s">
        <v>284</v>
      </c>
      <c r="Q190" t="s">
        <v>538</v>
      </c>
      <c r="R190">
        <v>1</v>
      </c>
      <c r="S190">
        <v>1</v>
      </c>
      <c r="W190" s="46" t="s">
        <v>754</v>
      </c>
      <c r="X190" s="47">
        <v>12</v>
      </c>
      <c r="Y190" s="45" t="s">
        <v>1253</v>
      </c>
    </row>
    <row r="191" spans="1:25" x14ac:dyDescent="0.15">
      <c r="A191" t="str">
        <f t="shared" si="4"/>
        <v>|《[[鉄面提督ベケット]]/Admiral Beckett Brass》|26|神話レア|クリーチャー|</v>
      </c>
      <c r="C191" t="s">
        <v>284</v>
      </c>
      <c r="D191" t="s">
        <v>1290</v>
      </c>
      <c r="E191" t="s">
        <v>1182</v>
      </c>
      <c r="F191" t="s">
        <v>1291</v>
      </c>
      <c r="G191" t="s">
        <v>730</v>
      </c>
      <c r="H191" t="s">
        <v>295</v>
      </c>
      <c r="I191" t="s">
        <v>284</v>
      </c>
      <c r="J191">
        <f t="shared" si="5"/>
        <v>26</v>
      </c>
      <c r="K191">
        <v>26</v>
      </c>
      <c r="L191" t="s">
        <v>284</v>
      </c>
      <c r="M191" t="s">
        <v>23</v>
      </c>
      <c r="N191" t="s">
        <v>284</v>
      </c>
      <c r="O191" t="s">
        <v>10</v>
      </c>
      <c r="P191" t="s">
        <v>284</v>
      </c>
      <c r="Q191" t="s">
        <v>539</v>
      </c>
      <c r="R191">
        <v>6</v>
      </c>
      <c r="S191">
        <v>6</v>
      </c>
      <c r="W191" s="46" t="s">
        <v>755</v>
      </c>
      <c r="X191" s="48">
        <v>17</v>
      </c>
      <c r="Y191" s="45" t="s">
        <v>1256</v>
      </c>
    </row>
    <row r="192" spans="1:25" x14ac:dyDescent="0.15">
      <c r="A192" t="str">
        <f t="shared" si="4"/>
        <v>|《[[太陽の化身、ギシャス]]/Gishath, Sun's Avatar》|30|神話レア|クリーチャー|</v>
      </c>
      <c r="C192" t="s">
        <v>284</v>
      </c>
      <c r="D192" t="s">
        <v>1290</v>
      </c>
      <c r="E192" t="s">
        <v>1184</v>
      </c>
      <c r="F192" t="s">
        <v>1291</v>
      </c>
      <c r="G192" t="s">
        <v>731</v>
      </c>
      <c r="H192" t="s">
        <v>295</v>
      </c>
      <c r="I192" t="s">
        <v>284</v>
      </c>
      <c r="J192">
        <f t="shared" si="5"/>
        <v>30</v>
      </c>
      <c r="K192">
        <v>30</v>
      </c>
      <c r="L192" t="s">
        <v>284</v>
      </c>
      <c r="M192" t="s">
        <v>23</v>
      </c>
      <c r="N192" t="s">
        <v>284</v>
      </c>
      <c r="O192" t="s">
        <v>10</v>
      </c>
      <c r="P192" t="s">
        <v>284</v>
      </c>
      <c r="Q192" t="s">
        <v>540</v>
      </c>
      <c r="R192">
        <v>10</v>
      </c>
      <c r="S192">
        <v>10</v>
      </c>
      <c r="W192" s="46" t="s">
        <v>756</v>
      </c>
      <c r="X192" s="44">
        <v>18</v>
      </c>
      <c r="Y192" s="43" t="s">
        <v>1258</v>
      </c>
    </row>
    <row r="193" spans="1:25" x14ac:dyDescent="0.15">
      <c r="A193" t="str">
        <f t="shared" si="4"/>
        <v/>
      </c>
      <c r="W193" s="46" t="s">
        <v>757</v>
      </c>
      <c r="X193" s="44">
        <v>11</v>
      </c>
      <c r="Y193" s="43" t="s">
        <v>1261</v>
      </c>
    </row>
    <row r="194" spans="1:25" x14ac:dyDescent="0.15">
      <c r="A194" t="str">
        <f t="shared" ref="A194:A232" si="6">B194&amp;C194&amp;D194&amp;E194&amp;F194&amp;G194&amp;H194&amp;I194&amp;J194&amp;L194&amp;M194&amp;N194&amp;O194&amp;P194</f>
        <v>**無色</v>
      </c>
      <c r="B194" t="s">
        <v>371</v>
      </c>
      <c r="C194" t="s">
        <v>60</v>
      </c>
      <c r="W194" s="46" t="s">
        <v>758</v>
      </c>
      <c r="X194" s="44">
        <v>15</v>
      </c>
      <c r="Y194" s="43" t="s">
        <v>1264</v>
      </c>
    </row>
    <row r="195" spans="1:25" x14ac:dyDescent="0.15">
      <c r="A195" t="str">
        <f t="shared" si="6"/>
        <v>|LEFT:500|LEFT:50|LEFT:80|LEFT:100|c</v>
      </c>
      <c r="B195" t="s">
        <v>1288</v>
      </c>
      <c r="W195" s="46" t="s">
        <v>759</v>
      </c>
      <c r="X195" s="44">
        <v>17</v>
      </c>
      <c r="Y195" s="43" t="s">
        <v>1268</v>
      </c>
    </row>
    <row r="196" spans="1:25" x14ac:dyDescent="0.15">
      <c r="A196" t="str">
        <f t="shared" si="6"/>
        <v>|カード名|コスト|レアリティ|種別|</v>
      </c>
      <c r="B196" t="s">
        <v>1289</v>
      </c>
      <c r="W196" s="46" t="s">
        <v>760</v>
      </c>
      <c r="X196" s="44">
        <v>7</v>
      </c>
      <c r="Y196" s="43" t="s">
        <v>1272</v>
      </c>
    </row>
    <row r="197" spans="1:25" x14ac:dyDescent="0.15">
      <c r="A197" t="str">
        <f t="shared" si="6"/>
        <v>|《[[薄暮軍団の弩級艦]]/Dusk Legion Dreadnought》|31|コモン|クリーチャー|</v>
      </c>
      <c r="C197" t="s">
        <v>284</v>
      </c>
      <c r="D197" t="s">
        <v>1290</v>
      </c>
      <c r="E197" t="s">
        <v>1187</v>
      </c>
      <c r="F197" t="s">
        <v>1291</v>
      </c>
      <c r="G197" t="s">
        <v>732</v>
      </c>
      <c r="H197" t="s">
        <v>295</v>
      </c>
      <c r="I197" t="s">
        <v>284</v>
      </c>
      <c r="J197">
        <f t="shared" si="5"/>
        <v>31</v>
      </c>
      <c r="K197">
        <v>31</v>
      </c>
      <c r="L197" t="s">
        <v>284</v>
      </c>
      <c r="M197" t="s">
        <v>7</v>
      </c>
      <c r="N197" t="s">
        <v>284</v>
      </c>
      <c r="O197" t="s">
        <v>10</v>
      </c>
      <c r="P197" t="s">
        <v>284</v>
      </c>
      <c r="Q197" t="s">
        <v>541</v>
      </c>
      <c r="R197">
        <v>4</v>
      </c>
      <c r="S197">
        <v>6</v>
      </c>
      <c r="W197" s="46" t="s">
        <v>761</v>
      </c>
      <c r="X197" s="44">
        <v>4</v>
      </c>
      <c r="Y197" s="43" t="s">
        <v>1274</v>
      </c>
    </row>
    <row r="198" spans="1:25" x14ac:dyDescent="0.15">
      <c r="A198" t="str">
        <f t="shared" si="6"/>
        <v>|《[[廃墟の地]]/Field of Ruin》|6|コモン|サポート|</v>
      </c>
      <c r="C198" t="s">
        <v>284</v>
      </c>
      <c r="D198" t="s">
        <v>1290</v>
      </c>
      <c r="E198" t="s">
        <v>1190</v>
      </c>
      <c r="F198" t="s">
        <v>1291</v>
      </c>
      <c r="G198" t="s">
        <v>733</v>
      </c>
      <c r="H198" t="s">
        <v>295</v>
      </c>
      <c r="I198" t="s">
        <v>284</v>
      </c>
      <c r="J198">
        <f t="shared" si="5"/>
        <v>6</v>
      </c>
      <c r="K198">
        <v>13</v>
      </c>
      <c r="L198" t="s">
        <v>284</v>
      </c>
      <c r="M198" t="s">
        <v>7</v>
      </c>
      <c r="N198" t="s">
        <v>284</v>
      </c>
      <c r="O198" t="s">
        <v>20</v>
      </c>
      <c r="P198" t="s">
        <v>284</v>
      </c>
      <c r="Q198" t="s">
        <v>1311</v>
      </c>
      <c r="W198" s="46" t="s">
        <v>762</v>
      </c>
      <c r="X198" s="44">
        <v>7</v>
      </c>
      <c r="Y198" s="43" t="s">
        <v>1276</v>
      </c>
    </row>
    <row r="199" spans="1:25" x14ac:dyDescent="0.15">
      <c r="A199" t="str">
        <f t="shared" si="6"/>
        <v>|《[[秘儀司祭の杯]]/Hierophant's Chalice》|17|コモン|サポート|</v>
      </c>
      <c r="C199" t="s">
        <v>284</v>
      </c>
      <c r="D199" t="s">
        <v>1290</v>
      </c>
      <c r="E199" t="s">
        <v>1193</v>
      </c>
      <c r="F199" t="s">
        <v>1291</v>
      </c>
      <c r="G199" t="s">
        <v>734</v>
      </c>
      <c r="H199" t="s">
        <v>295</v>
      </c>
      <c r="I199" t="s">
        <v>284</v>
      </c>
      <c r="J199">
        <f t="shared" si="5"/>
        <v>17</v>
      </c>
      <c r="K199">
        <v>17</v>
      </c>
      <c r="L199" t="s">
        <v>284</v>
      </c>
      <c r="M199" t="s">
        <v>7</v>
      </c>
      <c r="N199" t="s">
        <v>284</v>
      </c>
      <c r="O199" t="s">
        <v>20</v>
      </c>
      <c r="P199" t="s">
        <v>284</v>
      </c>
      <c r="Q199" t="s">
        <v>543</v>
      </c>
      <c r="W199" s="46" t="s">
        <v>763</v>
      </c>
      <c r="X199" s="44">
        <v>13</v>
      </c>
      <c r="Y199" s="43" t="s">
        <v>1278</v>
      </c>
    </row>
    <row r="200" spans="1:25" x14ac:dyDescent="0.15">
      <c r="A200" t="str">
        <f t="shared" si="6"/>
        <v>|《[[海賊のカットラス]]/Pirate's Cutlass》|14|コモン|サポート|</v>
      </c>
      <c r="C200" t="s">
        <v>284</v>
      </c>
      <c r="D200" t="s">
        <v>1290</v>
      </c>
      <c r="E200" t="s">
        <v>1196</v>
      </c>
      <c r="F200" t="s">
        <v>1291</v>
      </c>
      <c r="G200" t="s">
        <v>735</v>
      </c>
      <c r="H200" t="s">
        <v>295</v>
      </c>
      <c r="I200" t="s">
        <v>284</v>
      </c>
      <c r="J200">
        <f t="shared" si="5"/>
        <v>14</v>
      </c>
      <c r="K200">
        <v>20</v>
      </c>
      <c r="L200" t="s">
        <v>284</v>
      </c>
      <c r="M200" t="s">
        <v>7</v>
      </c>
      <c r="N200" t="s">
        <v>284</v>
      </c>
      <c r="O200" t="s">
        <v>20</v>
      </c>
      <c r="P200" t="s">
        <v>284</v>
      </c>
      <c r="Q200" t="s">
        <v>544</v>
      </c>
      <c r="W200" s="46" t="s">
        <v>764</v>
      </c>
      <c r="X200" s="44">
        <v>14</v>
      </c>
      <c r="Y200" s="43" t="s">
        <v>1280</v>
      </c>
    </row>
    <row r="201" spans="1:25" x14ac:dyDescent="0.15">
      <c r="A201" t="str">
        <f t="shared" si="6"/>
        <v>|《[[未知の岸]]/Unknown Shores》|13|コモン|サポート|</v>
      </c>
      <c r="C201" t="s">
        <v>284</v>
      </c>
      <c r="D201" t="s">
        <v>1290</v>
      </c>
      <c r="E201" t="s">
        <v>1200</v>
      </c>
      <c r="F201" t="s">
        <v>1291</v>
      </c>
      <c r="G201" t="s">
        <v>736</v>
      </c>
      <c r="H201" t="s">
        <v>295</v>
      </c>
      <c r="I201" t="s">
        <v>284</v>
      </c>
      <c r="J201">
        <f t="shared" si="5"/>
        <v>13</v>
      </c>
      <c r="K201">
        <v>13</v>
      </c>
      <c r="L201" t="s">
        <v>284</v>
      </c>
      <c r="M201" t="s">
        <v>7</v>
      </c>
      <c r="N201" t="s">
        <v>284</v>
      </c>
      <c r="O201" t="s">
        <v>20</v>
      </c>
      <c r="P201" t="s">
        <v>284</v>
      </c>
      <c r="Q201" t="s">
        <v>1312</v>
      </c>
      <c r="W201" s="46" t="s">
        <v>765</v>
      </c>
      <c r="X201" s="44">
        <v>15</v>
      </c>
      <c r="Y201" s="43" t="s">
        <v>1282</v>
      </c>
    </row>
    <row r="202" spans="1:25" x14ac:dyDescent="0.15">
      <c r="A202" t="str">
        <f t="shared" si="6"/>
        <v>|《[[繁雑な火炎砲]]/Elaborate Firecannon》|8|アンコモン|サポート|</v>
      </c>
      <c r="C202" t="s">
        <v>284</v>
      </c>
      <c r="D202" t="s">
        <v>1290</v>
      </c>
      <c r="E202" t="s">
        <v>1202</v>
      </c>
      <c r="F202" t="s">
        <v>1291</v>
      </c>
      <c r="G202" t="s">
        <v>737</v>
      </c>
      <c r="H202" t="s">
        <v>295</v>
      </c>
      <c r="I202" t="s">
        <v>284</v>
      </c>
      <c r="J202">
        <f t="shared" si="5"/>
        <v>8</v>
      </c>
      <c r="K202">
        <v>8</v>
      </c>
      <c r="L202" t="s">
        <v>284</v>
      </c>
      <c r="M202" t="s">
        <v>21</v>
      </c>
      <c r="N202" t="s">
        <v>284</v>
      </c>
      <c r="O202" t="s">
        <v>20</v>
      </c>
      <c r="P202" t="s">
        <v>284</v>
      </c>
      <c r="Q202" t="s">
        <v>546</v>
      </c>
    </row>
    <row r="203" spans="1:25" x14ac:dyDescent="0.15">
      <c r="A203" t="str">
        <f t="shared" si="6"/>
        <v>|《[[起源の柱]]/Pillar of Origins》|11|アンコモン|サポート|</v>
      </c>
      <c r="C203" t="s">
        <v>284</v>
      </c>
      <c r="D203" t="s">
        <v>1290</v>
      </c>
      <c r="E203" t="s">
        <v>1204</v>
      </c>
      <c r="F203" t="s">
        <v>1291</v>
      </c>
      <c r="G203" t="s">
        <v>738</v>
      </c>
      <c r="H203" t="s">
        <v>295</v>
      </c>
      <c r="I203" t="s">
        <v>284</v>
      </c>
      <c r="J203">
        <f t="shared" si="5"/>
        <v>11</v>
      </c>
      <c r="K203">
        <v>11</v>
      </c>
      <c r="L203" t="s">
        <v>284</v>
      </c>
      <c r="M203" t="s">
        <v>21</v>
      </c>
      <c r="N203" t="s">
        <v>284</v>
      </c>
      <c r="O203" t="s">
        <v>20</v>
      </c>
      <c r="P203" t="s">
        <v>284</v>
      </c>
      <c r="Q203" t="s">
        <v>547</v>
      </c>
    </row>
    <row r="204" spans="1:25" x14ac:dyDescent="0.15">
      <c r="A204" t="str">
        <f t="shared" si="6"/>
        <v>|《[[もぎ取り刃]]/Prying Blade》|12|アンコモン|サポート|</v>
      </c>
      <c r="C204" t="s">
        <v>284</v>
      </c>
      <c r="D204" t="s">
        <v>1290</v>
      </c>
      <c r="E204" t="s">
        <v>1206</v>
      </c>
      <c r="F204" t="s">
        <v>1291</v>
      </c>
      <c r="G204" t="s">
        <v>739</v>
      </c>
      <c r="H204" t="s">
        <v>295</v>
      </c>
      <c r="I204" t="s">
        <v>284</v>
      </c>
      <c r="J204">
        <f t="shared" si="5"/>
        <v>12</v>
      </c>
      <c r="K204">
        <v>12</v>
      </c>
      <c r="L204" t="s">
        <v>284</v>
      </c>
      <c r="M204" t="s">
        <v>21</v>
      </c>
      <c r="N204" t="s">
        <v>284</v>
      </c>
      <c r="O204" t="s">
        <v>20</v>
      </c>
      <c r="P204" t="s">
        <v>284</v>
      </c>
      <c r="Q204" t="s">
        <v>548</v>
      </c>
    </row>
    <row r="205" spans="1:25" x14ac:dyDescent="0.15">
      <c r="A205" t="str">
        <f t="shared" si="6"/>
        <v>|《[[歩哨のトーテム像]]/Sentinel Totem》|14|アンコモン|サポート|</v>
      </c>
      <c r="C205" t="s">
        <v>284</v>
      </c>
      <c r="D205" t="s">
        <v>1290</v>
      </c>
      <c r="E205" t="s">
        <v>1208</v>
      </c>
      <c r="F205" t="s">
        <v>1291</v>
      </c>
      <c r="G205" t="s">
        <v>740</v>
      </c>
      <c r="H205" t="s">
        <v>295</v>
      </c>
      <c r="I205" t="s">
        <v>284</v>
      </c>
      <c r="J205">
        <f t="shared" si="5"/>
        <v>14</v>
      </c>
      <c r="K205">
        <v>14</v>
      </c>
      <c r="L205" t="s">
        <v>284</v>
      </c>
      <c r="M205" t="s">
        <v>21</v>
      </c>
      <c r="N205" t="s">
        <v>284</v>
      </c>
      <c r="O205" t="s">
        <v>20</v>
      </c>
      <c r="P205" t="s">
        <v>284</v>
      </c>
      <c r="Q205" t="s">
        <v>549</v>
      </c>
    </row>
    <row r="206" spans="1:25" x14ac:dyDescent="0.15">
      <c r="A206" t="str">
        <f t="shared" si="6"/>
        <v>|《[[不吉な旗艦]]/Fell Flagship》|16|レア|クリーチャー|</v>
      </c>
      <c r="C206" t="s">
        <v>284</v>
      </c>
      <c r="D206" t="s">
        <v>1290</v>
      </c>
      <c r="E206" t="s">
        <v>1211</v>
      </c>
      <c r="F206" t="s">
        <v>1291</v>
      </c>
      <c r="G206" t="s">
        <v>741</v>
      </c>
      <c r="H206" t="s">
        <v>295</v>
      </c>
      <c r="I206" t="s">
        <v>284</v>
      </c>
      <c r="J206">
        <f t="shared" ref="J206:J217" si="7">VLOOKUP(G206,W:Y,2,FALSE)</f>
        <v>16</v>
      </c>
      <c r="K206">
        <v>28</v>
      </c>
      <c r="L206" t="s">
        <v>284</v>
      </c>
      <c r="M206" t="s">
        <v>22</v>
      </c>
      <c r="N206" t="s">
        <v>284</v>
      </c>
      <c r="O206" t="s">
        <v>10</v>
      </c>
      <c r="P206" t="s">
        <v>284</v>
      </c>
      <c r="Q206" t="s">
        <v>550</v>
      </c>
      <c r="R206">
        <v>5</v>
      </c>
      <c r="S206">
        <v>5</v>
      </c>
    </row>
    <row r="207" spans="1:25" x14ac:dyDescent="0.15">
      <c r="A207" t="str">
        <f t="shared" si="6"/>
        <v>|[[《征服者のガレオン船/Conqueror's Galleon》&amp;br;→《征服者の橋頭堡/Conqueror's Foothold》&gt;征服者のガレオン船]]|16|レア|サポート|</v>
      </c>
      <c r="C207" t="s">
        <v>284</v>
      </c>
      <c r="D207" t="s">
        <v>1300</v>
      </c>
      <c r="E207" t="s">
        <v>1215</v>
      </c>
      <c r="F207" t="s">
        <v>1301</v>
      </c>
      <c r="G207" t="s">
        <v>742</v>
      </c>
      <c r="H207" t="s">
        <v>1313</v>
      </c>
      <c r="I207" t="s">
        <v>284</v>
      </c>
      <c r="J207">
        <f t="shared" si="7"/>
        <v>16</v>
      </c>
      <c r="K207">
        <v>16</v>
      </c>
      <c r="L207" t="s">
        <v>284</v>
      </c>
      <c r="M207" t="s">
        <v>22</v>
      </c>
      <c r="N207" t="s">
        <v>284</v>
      </c>
      <c r="O207" t="s">
        <v>20</v>
      </c>
      <c r="P207" t="s">
        <v>284</v>
      </c>
      <c r="Q207" t="s">
        <v>551</v>
      </c>
    </row>
    <row r="208" spans="1:25" x14ac:dyDescent="0.15">
      <c r="A208" t="str">
        <f>B208&amp;C208&amp;D208&amp;E208&amp;F208&amp;G208&amp;H208&amp;I208&amp;J208&amp;L208&amp;M208&amp;N208&amp;O208&amp;P208</f>
        <v>|[[《探査の短剣/Dowsing Dagger》&amp;br;→《失われた谷間/Lost Vale》&gt;探査の短剣]]|2|レア|サポート|</v>
      </c>
      <c r="C208" t="s">
        <v>284</v>
      </c>
      <c r="D208" t="s">
        <v>1300</v>
      </c>
      <c r="E208" t="s">
        <v>1223</v>
      </c>
      <c r="F208" t="s">
        <v>1301</v>
      </c>
      <c r="G208" t="s">
        <v>744</v>
      </c>
      <c r="H208" t="s">
        <v>1314</v>
      </c>
      <c r="I208" t="s">
        <v>284</v>
      </c>
      <c r="J208">
        <f t="shared" si="7"/>
        <v>2</v>
      </c>
      <c r="K208">
        <v>12</v>
      </c>
      <c r="L208" t="s">
        <v>284</v>
      </c>
      <c r="M208" t="s">
        <v>22</v>
      </c>
      <c r="N208" t="s">
        <v>284</v>
      </c>
      <c r="O208" t="s">
        <v>20</v>
      </c>
      <c r="P208" t="s">
        <v>284</v>
      </c>
      <c r="Q208" t="s">
        <v>1315</v>
      </c>
    </row>
    <row r="209" spans="1:19" x14ac:dyDescent="0.15">
      <c r="A209" t="str">
        <f t="shared" si="6"/>
        <v>|[[《原初の呪物/Primal Amulet》&amp;br;→《原初の水源/Primal Wellspring》&gt;原初の呪物]]|13|レア|サポート|</v>
      </c>
      <c r="C209" t="s">
        <v>284</v>
      </c>
      <c r="D209" t="s">
        <v>1300</v>
      </c>
      <c r="E209" t="s">
        <v>1229</v>
      </c>
      <c r="F209" t="s">
        <v>1301</v>
      </c>
      <c r="G209" t="s">
        <v>746</v>
      </c>
      <c r="H209" t="s">
        <v>1316</v>
      </c>
      <c r="I209" t="s">
        <v>284</v>
      </c>
      <c r="J209">
        <f t="shared" si="7"/>
        <v>13</v>
      </c>
      <c r="K209">
        <v>16</v>
      </c>
      <c r="L209" t="s">
        <v>284</v>
      </c>
      <c r="M209" t="s">
        <v>22</v>
      </c>
      <c r="N209" t="s">
        <v>284</v>
      </c>
      <c r="O209" t="s">
        <v>20</v>
      </c>
      <c r="P209" t="s">
        <v>284</v>
      </c>
      <c r="Q209" t="s">
        <v>555</v>
      </c>
    </row>
    <row r="210" spans="1:19" x14ac:dyDescent="0.15">
      <c r="A210" t="str">
        <f t="shared" si="6"/>
        <v>|[[《魔学コンパス/Thaumatic Compass》&amp;br;→《オラーズカの尖塔/Spires of Orazca》&gt;魔学コンパス]]|11|レア|サポート|</v>
      </c>
      <c r="C210" t="s">
        <v>284</v>
      </c>
      <c r="D210" t="s">
        <v>1300</v>
      </c>
      <c r="E210" t="s">
        <v>1235</v>
      </c>
      <c r="F210" t="s">
        <v>1301</v>
      </c>
      <c r="G210" t="s">
        <v>748</v>
      </c>
      <c r="H210" t="s">
        <v>1317</v>
      </c>
      <c r="I210" t="s">
        <v>284</v>
      </c>
      <c r="J210">
        <f t="shared" si="7"/>
        <v>11</v>
      </c>
      <c r="K210">
        <v>11</v>
      </c>
      <c r="L210" t="s">
        <v>284</v>
      </c>
      <c r="M210" t="s">
        <v>22</v>
      </c>
      <c r="N210" t="s">
        <v>284</v>
      </c>
      <c r="O210" t="s">
        <v>20</v>
      </c>
      <c r="P210" t="s">
        <v>284</v>
      </c>
      <c r="Q210" t="s">
        <v>557</v>
      </c>
    </row>
    <row r="211" spans="1:19" x14ac:dyDescent="0.15">
      <c r="A211" t="str">
        <f t="shared" si="6"/>
        <v>|[[《宝物の地図/Treasure Map》&amp;br;→《宝物の入り江/Treasure Cove》&gt;宝物の地図]]|11|レア|サポート|</v>
      </c>
      <c r="C211" t="s">
        <v>284</v>
      </c>
      <c r="D211" t="s">
        <v>1300</v>
      </c>
      <c r="E211" t="s">
        <v>1242</v>
      </c>
      <c r="F211" t="s">
        <v>1301</v>
      </c>
      <c r="G211" t="s">
        <v>750</v>
      </c>
      <c r="H211" t="s">
        <v>1318</v>
      </c>
      <c r="I211" t="s">
        <v>284</v>
      </c>
      <c r="J211">
        <f t="shared" si="7"/>
        <v>11</v>
      </c>
      <c r="K211">
        <v>11</v>
      </c>
      <c r="L211" t="s">
        <v>284</v>
      </c>
      <c r="M211" t="s">
        <v>22</v>
      </c>
      <c r="N211" t="s">
        <v>284</v>
      </c>
      <c r="O211" t="s">
        <v>20</v>
      </c>
      <c r="P211" t="s">
        <v>284</v>
      </c>
      <c r="Q211" t="s">
        <v>559</v>
      </c>
    </row>
    <row r="212" spans="1:19" x14ac:dyDescent="0.15">
      <c r="A212" t="str">
        <f t="shared" si="6"/>
        <v>|《[[陰鬱な帆船]]/Shadowed Caravel》|14|神話レア|クリーチャー|</v>
      </c>
      <c r="C212" t="s">
        <v>284</v>
      </c>
      <c r="D212" t="s">
        <v>1290</v>
      </c>
      <c r="E212" t="s">
        <v>1248</v>
      </c>
      <c r="F212" t="s">
        <v>1291</v>
      </c>
      <c r="G212" t="s">
        <v>752</v>
      </c>
      <c r="H212" t="s">
        <v>295</v>
      </c>
      <c r="I212" t="s">
        <v>284</v>
      </c>
      <c r="J212">
        <f t="shared" si="7"/>
        <v>14</v>
      </c>
      <c r="K212">
        <v>18</v>
      </c>
      <c r="L212" t="s">
        <v>284</v>
      </c>
      <c r="M212" t="s">
        <v>23</v>
      </c>
      <c r="N212" t="s">
        <v>284</v>
      </c>
      <c r="O212" t="s">
        <v>10</v>
      </c>
      <c r="P212" t="s">
        <v>284</v>
      </c>
      <c r="Q212" t="s">
        <v>561</v>
      </c>
      <c r="R212">
        <v>4</v>
      </c>
      <c r="S212">
        <v>4</v>
      </c>
    </row>
    <row r="213" spans="1:19" x14ac:dyDescent="0.15">
      <c r="A213" t="str">
        <f t="shared" si="6"/>
        <v>|《[[魔術遠眼鏡]]/Sorcerous Spyglass》|21|神話レア|サポート|</v>
      </c>
      <c r="C213" t="s">
        <v>284</v>
      </c>
      <c r="D213" t="s">
        <v>1290</v>
      </c>
      <c r="E213" t="s">
        <v>1250</v>
      </c>
      <c r="F213" t="s">
        <v>1291</v>
      </c>
      <c r="G213" t="s">
        <v>753</v>
      </c>
      <c r="H213" t="s">
        <v>295</v>
      </c>
      <c r="I213" t="s">
        <v>284</v>
      </c>
      <c r="J213">
        <f t="shared" si="7"/>
        <v>21</v>
      </c>
      <c r="K213">
        <v>20</v>
      </c>
      <c r="L213" t="s">
        <v>284</v>
      </c>
      <c r="M213" t="s">
        <v>23</v>
      </c>
      <c r="N213" t="s">
        <v>284</v>
      </c>
      <c r="O213" t="s">
        <v>20</v>
      </c>
      <c r="P213" t="s">
        <v>284</v>
      </c>
      <c r="Q213" t="s">
        <v>1319</v>
      </c>
    </row>
    <row r="214" spans="1:19" x14ac:dyDescent="0.15">
      <c r="A214" t="str">
        <f t="shared" si="6"/>
        <v>|《[[手付かずの領土]]/Unclaimed Territory》|12|神話レア|サポート|</v>
      </c>
      <c r="C214" t="s">
        <v>284</v>
      </c>
      <c r="D214" t="s">
        <v>1290</v>
      </c>
      <c r="E214" t="s">
        <v>1253</v>
      </c>
      <c r="F214" t="s">
        <v>1291</v>
      </c>
      <c r="G214" t="s">
        <v>754</v>
      </c>
      <c r="H214" t="s">
        <v>295</v>
      </c>
      <c r="I214" t="s">
        <v>284</v>
      </c>
      <c r="J214">
        <f t="shared" si="7"/>
        <v>12</v>
      </c>
      <c r="K214">
        <v>15</v>
      </c>
      <c r="L214" t="s">
        <v>284</v>
      </c>
      <c r="M214" t="s">
        <v>23</v>
      </c>
      <c r="N214" t="s">
        <v>284</v>
      </c>
      <c r="O214" t="s">
        <v>20</v>
      </c>
      <c r="P214" t="s">
        <v>284</v>
      </c>
      <c r="Q214" t="s">
        <v>563</v>
      </c>
    </row>
    <row r="215" spans="1:19" x14ac:dyDescent="0.15">
      <c r="A215" t="str">
        <f t="shared" si="6"/>
        <v>|《[[勝者の戦旗]]/Vanquisher's Banner》|17|神話レア|サポート|</v>
      </c>
      <c r="C215" t="s">
        <v>284</v>
      </c>
      <c r="D215" t="s">
        <v>1290</v>
      </c>
      <c r="E215" t="s">
        <v>1256</v>
      </c>
      <c r="F215" t="s">
        <v>1291</v>
      </c>
      <c r="G215" t="s">
        <v>755</v>
      </c>
      <c r="H215" t="s">
        <v>295</v>
      </c>
      <c r="I215" t="s">
        <v>284</v>
      </c>
      <c r="J215">
        <f t="shared" si="7"/>
        <v>17</v>
      </c>
      <c r="K215">
        <v>17</v>
      </c>
      <c r="L215" t="s">
        <v>284</v>
      </c>
      <c r="M215" t="s">
        <v>23</v>
      </c>
      <c r="N215" t="s">
        <v>284</v>
      </c>
      <c r="O215" t="s">
        <v>20</v>
      </c>
      <c r="P215" t="s">
        <v>284</v>
      </c>
      <c r="Q215" t="s">
        <v>564</v>
      </c>
    </row>
    <row r="216" spans="1:19" x14ac:dyDescent="0.15">
      <c r="A216" t="str">
        <f t="shared" si="6"/>
        <v/>
      </c>
    </row>
    <row r="217" spans="1:19" x14ac:dyDescent="0.15">
      <c r="A217" t="str">
        <f t="shared" si="6"/>
        <v>**イクサラン・エリートカード</v>
      </c>
      <c r="B217" t="s">
        <v>371</v>
      </c>
      <c r="C217" t="s">
        <v>1320</v>
      </c>
    </row>
    <row r="218" spans="1:19" x14ac:dyDescent="0.15">
      <c r="A218" t="str">
        <f t="shared" si="6"/>
        <v>カードギャラリー(リンクは海外公式サイト)</v>
      </c>
      <c r="C218" t="s">
        <v>1285</v>
      </c>
    </row>
    <row r="219" spans="1:19" x14ac:dyDescent="0.15">
      <c r="A219" t="str">
        <f t="shared" si="6"/>
        <v>https://d3go.com/mtgpq-card-list-elite-collection/</v>
      </c>
      <c r="C219" t="s">
        <v>1321</v>
      </c>
    </row>
    <row r="220" spans="1:19" x14ac:dyDescent="0.15">
      <c r="A220" t="str">
        <f t="shared" si="6"/>
        <v/>
      </c>
    </row>
    <row r="221" spans="1:19" x14ac:dyDescent="0.15">
      <c r="A221" t="str">
        <f t="shared" si="6"/>
        <v>|LEFT:500|LEFT:50|LEFT:80|LEFT:100|c</v>
      </c>
      <c r="B221" t="s">
        <v>1288</v>
      </c>
    </row>
    <row r="222" spans="1:19" x14ac:dyDescent="0.15">
      <c r="A222" t="str">
        <f t="shared" si="6"/>
        <v>|カード名|コスト|レアリティ|種別|</v>
      </c>
      <c r="B222" t="s">
        <v>1289</v>
      </c>
    </row>
    <row r="223" spans="1:19" x14ac:dyDescent="0.15">
      <c r="A223" t="str">
        <f>B223&amp;C223&amp;D223&amp;E223&amp;F223&amp;G223&amp;H223&amp;I223&amp;J223&amp;L223&amp;M223&amp;N223&amp;O223&amp;P223</f>
        <v>|《[[ヴィズコーパの血男爵]]/Blood Baron of Vizkopa》|18|Elite|クリーチャー|</v>
      </c>
      <c r="C223" t="s">
        <v>284</v>
      </c>
      <c r="D223" t="s">
        <v>1290</v>
      </c>
      <c r="E223" t="s">
        <v>1258</v>
      </c>
      <c r="F223" t="s">
        <v>1291</v>
      </c>
      <c r="G223" t="s">
        <v>756</v>
      </c>
      <c r="H223" t="s">
        <v>295</v>
      </c>
      <c r="I223" t="s">
        <v>284</v>
      </c>
      <c r="J223">
        <v>18</v>
      </c>
      <c r="K223">
        <v>18</v>
      </c>
      <c r="L223" t="s">
        <v>284</v>
      </c>
      <c r="M223" t="s">
        <v>1322</v>
      </c>
      <c r="N223" t="s">
        <v>284</v>
      </c>
      <c r="O223" t="s">
        <v>65</v>
      </c>
      <c r="P223" t="s">
        <v>284</v>
      </c>
      <c r="Q223" t="s">
        <v>1323</v>
      </c>
      <c r="R223">
        <v>6</v>
      </c>
      <c r="S223">
        <v>6</v>
      </c>
    </row>
    <row r="224" spans="1:19" x14ac:dyDescent="0.15">
      <c r="A224" t="str">
        <f>B224&amp;C224&amp;D224&amp;E224&amp;F224&amp;G224&amp;H224&amp;I224&amp;J224&amp;L224&amp;M224&amp;N224&amp;O224&amp;P224</f>
        <v>|《[[聖遺の騎士]]/Knight of the Reliquary》|11|Elite|クリーチャー|</v>
      </c>
      <c r="C224" t="s">
        <v>284</v>
      </c>
      <c r="D224" t="s">
        <v>1290</v>
      </c>
      <c r="E224" t="s">
        <v>1261</v>
      </c>
      <c r="F224" t="s">
        <v>1291</v>
      </c>
      <c r="G224" t="s">
        <v>757</v>
      </c>
      <c r="H224" t="s">
        <v>295</v>
      </c>
      <c r="I224" t="s">
        <v>284</v>
      </c>
      <c r="J224">
        <v>11</v>
      </c>
      <c r="K224">
        <v>11</v>
      </c>
      <c r="L224" t="s">
        <v>284</v>
      </c>
      <c r="M224" t="s">
        <v>1322</v>
      </c>
      <c r="N224" t="s">
        <v>284</v>
      </c>
      <c r="O224" t="s">
        <v>65</v>
      </c>
      <c r="P224" t="s">
        <v>284</v>
      </c>
      <c r="Q224" t="s">
        <v>1324</v>
      </c>
      <c r="R224">
        <v>4</v>
      </c>
      <c r="S224">
        <v>4</v>
      </c>
    </row>
    <row r="225" spans="1:19" x14ac:dyDescent="0.15">
      <c r="A225" t="str">
        <f>B225&amp;C225&amp;D225&amp;E225&amp;F225&amp;G225&amp;H225&amp;I225&amp;J225&amp;L225&amp;M225&amp;N225&amp;O225&amp;P225</f>
        <v>|《[[月の大魔術師]]/Magus of the Moon》|15|Elite|クリーチャー|</v>
      </c>
      <c r="C225" t="s">
        <v>284</v>
      </c>
      <c r="D225" t="s">
        <v>1290</v>
      </c>
      <c r="E225" t="s">
        <v>1264</v>
      </c>
      <c r="F225" t="s">
        <v>1291</v>
      </c>
      <c r="G225" t="s">
        <v>758</v>
      </c>
      <c r="H225" t="s">
        <v>295</v>
      </c>
      <c r="I225" t="s">
        <v>284</v>
      </c>
      <c r="J225">
        <v>15</v>
      </c>
      <c r="K225">
        <v>15</v>
      </c>
      <c r="L225" t="s">
        <v>284</v>
      </c>
      <c r="M225" t="s">
        <v>1322</v>
      </c>
      <c r="N225" t="s">
        <v>284</v>
      </c>
      <c r="O225" t="s">
        <v>65</v>
      </c>
      <c r="P225" t="s">
        <v>284</v>
      </c>
      <c r="Q225" t="s">
        <v>1325</v>
      </c>
      <c r="R225">
        <v>5</v>
      </c>
      <c r="S225">
        <v>5</v>
      </c>
    </row>
    <row r="226" spans="1:19" x14ac:dyDescent="0.15">
      <c r="A226" t="str">
        <f>B226&amp;C226&amp;D226&amp;E226&amp;F226&amp;G226&amp;H226&amp;I226&amp;J226&amp;L226&amp;M226&amp;N226&amp;O226&amp;P226</f>
        <v>|《[[魂売り]]/Spiritmonger》|17|Elite|クリーチャー|</v>
      </c>
      <c r="C226" t="s">
        <v>284</v>
      </c>
      <c r="D226" t="s">
        <v>1290</v>
      </c>
      <c r="E226" t="s">
        <v>1268</v>
      </c>
      <c r="F226" t="s">
        <v>1291</v>
      </c>
      <c r="G226" t="s">
        <v>759</v>
      </c>
      <c r="H226" t="s">
        <v>295</v>
      </c>
      <c r="I226" t="s">
        <v>284</v>
      </c>
      <c r="J226">
        <v>17</v>
      </c>
      <c r="K226">
        <v>17</v>
      </c>
      <c r="L226" t="s">
        <v>284</v>
      </c>
      <c r="M226" t="s">
        <v>1322</v>
      </c>
      <c r="N226" t="s">
        <v>284</v>
      </c>
      <c r="O226" t="s">
        <v>65</v>
      </c>
      <c r="P226" t="s">
        <v>284</v>
      </c>
      <c r="Q226" t="s">
        <v>1326</v>
      </c>
      <c r="R226">
        <v>7</v>
      </c>
      <c r="S226">
        <v>7</v>
      </c>
    </row>
    <row r="227" spans="1:19" x14ac:dyDescent="0.15">
      <c r="A227" t="str">
        <f>B227&amp;C227&amp;D227&amp;E227&amp;F227&amp;G227&amp;H227&amp;I227&amp;J227&amp;L227&amp;M227&amp;N227&amp;O227&amp;P227</f>
        <v>|《[[電解]]/Electrolyze》|7|Elite|呪文|</v>
      </c>
      <c r="C227" t="s">
        <v>284</v>
      </c>
      <c r="D227" t="s">
        <v>1290</v>
      </c>
      <c r="E227" t="s">
        <v>1272</v>
      </c>
      <c r="F227" t="s">
        <v>1291</v>
      </c>
      <c r="G227" t="s">
        <v>760</v>
      </c>
      <c r="H227" t="s">
        <v>295</v>
      </c>
      <c r="I227" t="s">
        <v>284</v>
      </c>
      <c r="J227">
        <v>7</v>
      </c>
      <c r="K227">
        <v>7</v>
      </c>
      <c r="L227" t="s">
        <v>284</v>
      </c>
      <c r="M227" t="s">
        <v>1322</v>
      </c>
      <c r="N227" t="s">
        <v>284</v>
      </c>
      <c r="O227" t="s">
        <v>1327</v>
      </c>
      <c r="P227" t="s">
        <v>284</v>
      </c>
      <c r="Q227" t="s">
        <v>770</v>
      </c>
    </row>
    <row r="228" spans="1:19" x14ac:dyDescent="0.15">
      <c r="A228" t="str">
        <f t="shared" ref="A228" si="8">B228&amp;C228&amp;D228&amp;E228&amp;F228&amp;G228&amp;H228&amp;I228&amp;J228&amp;L228&amp;M228&amp;N228&amp;O228&amp;P228</f>
        <v>|《[[剣を鍬に]]/Swords to Plowshares》|4|Elite|呪文|</v>
      </c>
      <c r="C228" t="s">
        <v>284</v>
      </c>
      <c r="D228" t="s">
        <v>1290</v>
      </c>
      <c r="E228" t="s">
        <v>1274</v>
      </c>
      <c r="F228" t="s">
        <v>1291</v>
      </c>
      <c r="G228" t="s">
        <v>761</v>
      </c>
      <c r="H228" t="s">
        <v>295</v>
      </c>
      <c r="I228" t="s">
        <v>284</v>
      </c>
      <c r="J228">
        <v>4</v>
      </c>
      <c r="K228">
        <v>4</v>
      </c>
      <c r="L228" t="s">
        <v>284</v>
      </c>
      <c r="M228" t="s">
        <v>1322</v>
      </c>
      <c r="N228" t="s">
        <v>284</v>
      </c>
      <c r="O228" t="s">
        <v>1327</v>
      </c>
      <c r="P228" t="s">
        <v>284</v>
      </c>
      <c r="Q228" t="s">
        <v>1328</v>
      </c>
    </row>
    <row r="229" spans="1:19" x14ac:dyDescent="0.15">
      <c r="A229" t="str">
        <f t="shared" si="6"/>
        <v>|《[[霊気の薬瓶]]/Aether Vial》|7|Elite|サポート|</v>
      </c>
      <c r="C229" t="s">
        <v>284</v>
      </c>
      <c r="D229" t="s">
        <v>1290</v>
      </c>
      <c r="E229" t="s">
        <v>1276</v>
      </c>
      <c r="F229" t="s">
        <v>1291</v>
      </c>
      <c r="G229" t="s">
        <v>762</v>
      </c>
      <c r="H229" t="s">
        <v>295</v>
      </c>
      <c r="I229" t="s">
        <v>284</v>
      </c>
      <c r="J229">
        <v>7</v>
      </c>
      <c r="K229">
        <v>7</v>
      </c>
      <c r="L229" t="s">
        <v>284</v>
      </c>
      <c r="M229" t="s">
        <v>1322</v>
      </c>
      <c r="N229" t="s">
        <v>284</v>
      </c>
      <c r="O229" t="s">
        <v>67</v>
      </c>
      <c r="P229" t="s">
        <v>284</v>
      </c>
      <c r="Q229" t="s">
        <v>772</v>
      </c>
    </row>
    <row r="230" spans="1:19" x14ac:dyDescent="0.15">
      <c r="A230" t="str">
        <f t="shared" si="6"/>
        <v>|《[[捕食の呪い]]/Curse of Predation》|13|Elite|サポート|</v>
      </c>
      <c r="C230" t="s">
        <v>284</v>
      </c>
      <c r="D230" t="s">
        <v>1290</v>
      </c>
      <c r="E230" t="s">
        <v>1278</v>
      </c>
      <c r="F230" t="s">
        <v>1291</v>
      </c>
      <c r="G230" t="s">
        <v>763</v>
      </c>
      <c r="H230" t="s">
        <v>295</v>
      </c>
      <c r="I230" t="s">
        <v>284</v>
      </c>
      <c r="J230">
        <v>13</v>
      </c>
      <c r="K230">
        <v>13</v>
      </c>
      <c r="L230" t="s">
        <v>284</v>
      </c>
      <c r="M230" t="s">
        <v>1322</v>
      </c>
      <c r="N230" t="s">
        <v>284</v>
      </c>
      <c r="O230" t="s">
        <v>67</v>
      </c>
      <c r="P230" t="s">
        <v>284</v>
      </c>
      <c r="Q230" t="s">
        <v>773</v>
      </c>
    </row>
    <row r="231" spans="1:19" x14ac:dyDescent="0.15">
      <c r="A231" t="str">
        <f t="shared" si="6"/>
        <v>|《[[狼狽の嵐]]/Flusterstorm》|14|Elite|サポート|</v>
      </c>
      <c r="C231" t="s">
        <v>284</v>
      </c>
      <c r="D231" t="s">
        <v>1290</v>
      </c>
      <c r="E231" t="s">
        <v>1280</v>
      </c>
      <c r="F231" t="s">
        <v>1291</v>
      </c>
      <c r="G231" t="s">
        <v>764</v>
      </c>
      <c r="H231" t="s">
        <v>295</v>
      </c>
      <c r="I231" t="s">
        <v>284</v>
      </c>
      <c r="J231">
        <v>14</v>
      </c>
      <c r="K231">
        <v>14</v>
      </c>
      <c r="L231" t="s">
        <v>284</v>
      </c>
      <c r="M231" t="s">
        <v>1322</v>
      </c>
      <c r="N231" t="s">
        <v>284</v>
      </c>
      <c r="O231" t="s">
        <v>67</v>
      </c>
      <c r="P231" t="s">
        <v>284</v>
      </c>
      <c r="Q231" t="s">
        <v>774</v>
      </c>
    </row>
    <row r="232" spans="1:19" x14ac:dyDescent="0.15">
      <c r="A232" t="str">
        <f t="shared" si="6"/>
        <v>|《[[血なまぐさい結合]]/Sanguine Bond》|15|Elite|サポート|</v>
      </c>
      <c r="C232" t="s">
        <v>284</v>
      </c>
      <c r="D232" t="s">
        <v>1290</v>
      </c>
      <c r="E232" t="s">
        <v>1282</v>
      </c>
      <c r="F232" t="s">
        <v>1291</v>
      </c>
      <c r="G232" t="s">
        <v>765</v>
      </c>
      <c r="H232" t="s">
        <v>295</v>
      </c>
      <c r="I232" t="s">
        <v>284</v>
      </c>
      <c r="J232">
        <v>15</v>
      </c>
      <c r="K232">
        <v>15</v>
      </c>
      <c r="L232" t="s">
        <v>284</v>
      </c>
      <c r="M232" t="s">
        <v>1322</v>
      </c>
      <c r="N232" t="s">
        <v>284</v>
      </c>
      <c r="O232" t="s">
        <v>67</v>
      </c>
      <c r="P232" t="s">
        <v>284</v>
      </c>
      <c r="Q232" t="s">
        <v>775</v>
      </c>
    </row>
  </sheetData>
  <phoneticPr fontId="1"/>
  <hyperlinks>
    <hyperlink ref="B5"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J654"/>
  <sheetViews>
    <sheetView zoomScale="85" zoomScaleNormal="85" workbookViewId="0">
      <selection activeCell="AA17" sqref="AA17"/>
    </sheetView>
  </sheetViews>
  <sheetFormatPr defaultRowHeight="13.5" x14ac:dyDescent="0.1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13" hidden="1" customWidth="1"/>
    <col min="28" max="30" width="0" hidden="1" customWidth="1"/>
    <col min="31" max="31" width="3.5" bestFit="1" customWidth="1"/>
    <col min="32" max="32" width="5.25" bestFit="1" customWidth="1"/>
    <col min="33" max="33" width="3.75" bestFit="1" customWidth="1"/>
    <col min="34" max="34" width="0" hidden="1" customWidth="1"/>
    <col min="35" max="35" width="5" bestFit="1" customWidth="1"/>
    <col min="39" max="39" width="0" hidden="1" customWidth="1"/>
    <col min="47" max="48" width="0" hidden="1" customWidth="1"/>
    <col min="49" max="49" width="4.875" bestFit="1" customWidth="1"/>
    <col min="50" max="51" width="2.75" bestFit="1" customWidth="1"/>
    <col min="52" max="55" width="4.75" customWidth="1"/>
  </cols>
  <sheetData>
    <row r="1" spans="1:62" x14ac:dyDescent="0.15">
      <c r="B1" t="s">
        <v>346</v>
      </c>
      <c r="Q1" t="s">
        <v>2</v>
      </c>
      <c r="R1" s="13" t="s">
        <v>3</v>
      </c>
      <c r="AB1" t="s">
        <v>54</v>
      </c>
      <c r="AC1" t="s">
        <v>364</v>
      </c>
      <c r="AD1" s="10" t="s">
        <v>27</v>
      </c>
      <c r="AE1" s="38"/>
      <c r="AF1" s="21" t="s">
        <v>44</v>
      </c>
      <c r="AG1" s="22" t="s">
        <v>45</v>
      </c>
      <c r="AH1" s="22"/>
      <c r="AI1" s="22" t="s">
        <v>47</v>
      </c>
      <c r="AJ1" s="22" t="s">
        <v>34</v>
      </c>
      <c r="AK1" s="22" t="s">
        <v>35</v>
      </c>
      <c r="AL1" s="22" t="s">
        <v>37</v>
      </c>
      <c r="AM1" s="22"/>
      <c r="AN1" s="22" t="s">
        <v>48</v>
      </c>
      <c r="AO1" s="22" t="s">
        <v>49</v>
      </c>
      <c r="AP1" s="22" t="s">
        <v>50</v>
      </c>
      <c r="AQ1" s="22" t="s">
        <v>161</v>
      </c>
      <c r="AR1" s="22" t="s">
        <v>162</v>
      </c>
      <c r="AS1" s="22" t="s">
        <v>163</v>
      </c>
      <c r="AT1" s="22" t="s">
        <v>13</v>
      </c>
      <c r="AU1" s="22"/>
      <c r="AV1" s="22"/>
      <c r="AW1" s="22" t="s">
        <v>42</v>
      </c>
      <c r="AX1" s="22" t="s">
        <v>344</v>
      </c>
      <c r="AY1" s="22" t="s">
        <v>53</v>
      </c>
      <c r="AZ1" s="22" t="s">
        <v>347</v>
      </c>
      <c r="BA1" s="22" t="s">
        <v>348</v>
      </c>
      <c r="BB1" s="22" t="s">
        <v>349</v>
      </c>
      <c r="BC1" s="22" t="s">
        <v>350</v>
      </c>
      <c r="BD1" s="22" t="s">
        <v>164</v>
      </c>
      <c r="BE1" s="23" t="s">
        <v>40</v>
      </c>
      <c r="BF1" s="31" t="s">
        <v>165</v>
      </c>
    </row>
    <row r="2" spans="1:62" x14ac:dyDescent="0.15">
      <c r="B2" t="s">
        <v>346</v>
      </c>
      <c r="AB2" t="s">
        <v>55</v>
      </c>
      <c r="AC2" t="s">
        <v>367</v>
      </c>
      <c r="AD2" s="10" t="s">
        <v>128</v>
      </c>
      <c r="AE2" s="39">
        <v>1</v>
      </c>
      <c r="AF2" s="24" t="s">
        <v>54</v>
      </c>
      <c r="AG2" s="8"/>
      <c r="AH2" s="8"/>
      <c r="AI2" s="8"/>
      <c r="AJ2" s="8"/>
      <c r="AK2" s="8"/>
      <c r="AL2" s="8"/>
      <c r="AM2" s="8"/>
      <c r="AN2" s="8"/>
      <c r="AO2" s="8"/>
      <c r="AP2" s="8"/>
      <c r="AQ2" s="8"/>
      <c r="AR2" s="8"/>
      <c r="AS2" s="8"/>
      <c r="AT2" s="32"/>
      <c r="AU2" s="8"/>
      <c r="AV2" s="8"/>
      <c r="AW2" s="8"/>
      <c r="AX2" s="8" t="str">
        <f t="shared" ref="AX2:AX33" si="0">IF(AT2&gt;1,MONTH(AT2),"")</f>
        <v/>
      </c>
      <c r="AY2" s="8" t="str">
        <f t="shared" ref="AY2:AY33" si="1">IF(AT2&gt;1,DAY(AT2),"")</f>
        <v/>
      </c>
      <c r="AZ2" s="8" t="str">
        <f>LEFT(AQ2,2)</f>
        <v/>
      </c>
      <c r="BA2" s="8" t="str">
        <f>IF(ISERROR(FIND(" ",AQ2)),"",MID(AQ2,FIND(" ",AQ2)+1,2))</f>
        <v/>
      </c>
      <c r="BB2" s="8" t="str">
        <f>IF(LEN(BA2)&gt;1,IF(ISERROR(FIND(" ",AQ2,FIND(" ",AQ2)+1)),"",MID(AQ2,FIND(" ",AQ2)+4,2)),"")</f>
        <v/>
      </c>
      <c r="BC2" s="8"/>
      <c r="BD2" s="8" t="str">
        <f t="shared" ref="BD2:BD33" si="2">IF(AQ2="","",AQ2&amp;IF(AR2="","","&amp;br;"&amp;AR2)&amp;IF(AS2="","","&amp;br;"&amp;AS2))</f>
        <v/>
      </c>
      <c r="BE2" s="25" t="str">
        <f t="shared" ref="BE2:BE33" si="3">IF(AK2="","",VLOOKUP(AK2,BH:BJ,3,FALSE))</f>
        <v/>
      </c>
      <c r="BF2" s="31" t="s">
        <v>165</v>
      </c>
      <c r="BG2">
        <v>1</v>
      </c>
      <c r="BH2" t="s">
        <v>276</v>
      </c>
      <c r="BI2" t="s">
        <v>30</v>
      </c>
      <c r="BJ2" t="s">
        <v>172</v>
      </c>
    </row>
    <row r="3" spans="1:62" x14ac:dyDescent="0.15">
      <c r="B3" t="s">
        <v>346</v>
      </c>
      <c r="Q3" s="13" t="s">
        <v>54</v>
      </c>
      <c r="R3" s="13" t="s">
        <v>55</v>
      </c>
      <c r="S3" s="13" t="s">
        <v>56</v>
      </c>
      <c r="T3" s="13" t="s">
        <v>57</v>
      </c>
      <c r="U3" s="13" t="s">
        <v>58</v>
      </c>
      <c r="V3" s="13" t="s">
        <v>59</v>
      </c>
      <c r="W3" s="13"/>
      <c r="AB3" t="s">
        <v>56</v>
      </c>
      <c r="AC3" t="s">
        <v>356</v>
      </c>
      <c r="AD3" s="10" t="s">
        <v>31</v>
      </c>
      <c r="AE3" s="39">
        <v>2</v>
      </c>
      <c r="AF3" s="24" t="str">
        <f t="shared" ref="AF3:AF51" si="4">AF2</f>
        <v>白</v>
      </c>
      <c r="AG3" s="8"/>
      <c r="AH3" s="8"/>
      <c r="AI3" s="8"/>
      <c r="AJ3" s="8"/>
      <c r="AK3" s="8"/>
      <c r="AL3" s="8"/>
      <c r="AM3" s="8"/>
      <c r="AN3" s="8"/>
      <c r="AO3" s="8"/>
      <c r="AP3" s="8"/>
      <c r="AQ3" s="8"/>
      <c r="AR3" s="8"/>
      <c r="AS3" s="8"/>
      <c r="AT3" s="32"/>
      <c r="AU3" s="8"/>
      <c r="AV3" s="8"/>
      <c r="AW3" s="8"/>
      <c r="AX3" s="8" t="str">
        <f t="shared" si="0"/>
        <v/>
      </c>
      <c r="AY3" s="8" t="str">
        <f t="shared" si="1"/>
        <v/>
      </c>
      <c r="AZ3" s="8" t="str">
        <f t="shared" ref="AZ3:AZ51" si="5">LEFT(AQ3,2)</f>
        <v/>
      </c>
      <c r="BA3" s="8" t="str">
        <f t="shared" ref="BA3:BA51" si="6">IF(ISERROR(FIND(" ",AQ3)),"",MID(AQ3,FIND(" ",AQ3)+1,2))</f>
        <v/>
      </c>
      <c r="BB3" s="8" t="str">
        <f t="shared" ref="BB3:BB51" si="7">IF(LEN(BA3)&gt;1,IF(ISERROR(FIND(" ",AQ3,FIND(" ",AQ3)+1)),"",MID(AQ3,FIND(" ",AQ3)+4,2)),"")</f>
        <v/>
      </c>
      <c r="BC3" s="8"/>
      <c r="BD3" s="8" t="str">
        <f t="shared" si="2"/>
        <v/>
      </c>
      <c r="BE3" s="25" t="str">
        <f t="shared" si="3"/>
        <v/>
      </c>
      <c r="BF3" s="31" t="s">
        <v>165</v>
      </c>
      <c r="BG3">
        <v>2</v>
      </c>
      <c r="BH3" t="s">
        <v>173</v>
      </c>
      <c r="BI3" t="s">
        <v>30</v>
      </c>
      <c r="BJ3" t="s">
        <v>174</v>
      </c>
    </row>
    <row r="4" spans="1:62" x14ac:dyDescent="0.15">
      <c r="B4" t="s">
        <v>346</v>
      </c>
      <c r="Q4" t="s">
        <v>61</v>
      </c>
      <c r="R4" s="13" t="s">
        <v>62</v>
      </c>
      <c r="S4" s="13" t="s">
        <v>63</v>
      </c>
      <c r="T4" s="13" t="s">
        <v>64</v>
      </c>
      <c r="AB4" t="s">
        <v>57</v>
      </c>
      <c r="AC4" t="s">
        <v>355</v>
      </c>
      <c r="AD4" s="10" t="s">
        <v>33</v>
      </c>
      <c r="AE4" s="39">
        <v>3</v>
      </c>
      <c r="AF4" s="24" t="str">
        <f t="shared" si="4"/>
        <v>白</v>
      </c>
      <c r="AG4" s="8"/>
      <c r="AH4" s="8"/>
      <c r="AI4" s="8"/>
      <c r="AJ4" s="8"/>
      <c r="AK4" s="8"/>
      <c r="AL4" s="8"/>
      <c r="AM4" s="8"/>
      <c r="AN4" s="8"/>
      <c r="AO4" s="8"/>
      <c r="AP4" s="8"/>
      <c r="AQ4" s="8"/>
      <c r="AR4" s="8"/>
      <c r="AS4" s="8"/>
      <c r="AT4" s="32"/>
      <c r="AU4" s="8"/>
      <c r="AV4" s="8"/>
      <c r="AW4" s="8"/>
      <c r="AX4" s="8" t="str">
        <f t="shared" si="0"/>
        <v/>
      </c>
      <c r="AY4" s="8" t="str">
        <f t="shared" si="1"/>
        <v/>
      </c>
      <c r="AZ4" s="8" t="str">
        <f t="shared" si="5"/>
        <v/>
      </c>
      <c r="BA4" s="8" t="str">
        <f t="shared" si="6"/>
        <v/>
      </c>
      <c r="BB4" s="8" t="str">
        <f t="shared" si="7"/>
        <v/>
      </c>
      <c r="BC4" s="8"/>
      <c r="BD4" s="8" t="str">
        <f t="shared" si="2"/>
        <v/>
      </c>
      <c r="BE4" s="25" t="str">
        <f t="shared" si="3"/>
        <v/>
      </c>
      <c r="BF4" s="31" t="s">
        <v>165</v>
      </c>
      <c r="BG4">
        <v>3</v>
      </c>
      <c r="BH4" t="s">
        <v>175</v>
      </c>
      <c r="BI4" t="s">
        <v>30</v>
      </c>
      <c r="BJ4" t="s">
        <v>176</v>
      </c>
    </row>
    <row r="5" spans="1:62" x14ac:dyDescent="0.15">
      <c r="B5" t="s">
        <v>346</v>
      </c>
      <c r="Q5" s="3"/>
      <c r="R5" s="14"/>
      <c r="S5" s="14"/>
      <c r="T5" s="14"/>
      <c r="U5" s="14"/>
      <c r="V5" s="15"/>
      <c r="W5" s="36">
        <v>1</v>
      </c>
      <c r="X5" s="3"/>
      <c r="Y5" s="34"/>
      <c r="Z5" s="34"/>
      <c r="AA5" s="41"/>
      <c r="AB5" t="s">
        <v>58</v>
      </c>
      <c r="AC5" t="s">
        <v>368</v>
      </c>
      <c r="AD5" s="10" t="s">
        <v>106</v>
      </c>
      <c r="AE5" s="39">
        <v>4</v>
      </c>
      <c r="AF5" s="24" t="str">
        <f t="shared" si="4"/>
        <v>白</v>
      </c>
      <c r="AG5" s="8"/>
      <c r="AH5" s="8"/>
      <c r="AI5" s="8"/>
      <c r="AJ5" s="8"/>
      <c r="AK5" s="8"/>
      <c r="AL5" s="8"/>
      <c r="AM5" s="8"/>
      <c r="AN5" s="8"/>
      <c r="AO5" s="8"/>
      <c r="AP5" s="8"/>
      <c r="AQ5" s="8"/>
      <c r="AR5" s="8"/>
      <c r="AS5" s="8"/>
      <c r="AT5" s="32"/>
      <c r="AU5" s="8"/>
      <c r="AV5" s="8"/>
      <c r="AW5" s="8"/>
      <c r="AX5" s="8" t="str">
        <f t="shared" si="0"/>
        <v/>
      </c>
      <c r="AY5" s="8" t="str">
        <f t="shared" si="1"/>
        <v/>
      </c>
      <c r="AZ5" s="8" t="str">
        <f t="shared" si="5"/>
        <v/>
      </c>
      <c r="BA5" s="8" t="str">
        <f t="shared" si="6"/>
        <v/>
      </c>
      <c r="BB5" s="8" t="str">
        <f t="shared" si="7"/>
        <v/>
      </c>
      <c r="BC5" s="8"/>
      <c r="BD5" s="8" t="str">
        <f t="shared" si="2"/>
        <v/>
      </c>
      <c r="BE5" s="25" t="str">
        <f t="shared" si="3"/>
        <v/>
      </c>
      <c r="BF5" s="31" t="s">
        <v>165</v>
      </c>
      <c r="BG5">
        <v>4</v>
      </c>
      <c r="BH5" t="s">
        <v>177</v>
      </c>
      <c r="BI5" t="s">
        <v>30</v>
      </c>
      <c r="BJ5" t="s">
        <v>178</v>
      </c>
    </row>
    <row r="6" spans="1:62" x14ac:dyDescent="0.15">
      <c r="A6" t="str">
        <f>CONCATENATE(C6,D6,E6,F6,G6,H6,I6,J6,K6,L6,M6,N6,O6,P6)</f>
        <v>*0/0</v>
      </c>
      <c r="B6" t="s">
        <v>346</v>
      </c>
      <c r="C6" t="str">
        <f>"*"&amp;R6&amp;"/"&amp;T6</f>
        <v>*0/0</v>
      </c>
      <c r="Q6" s="6" t="s">
        <v>34</v>
      </c>
      <c r="R6" s="12">
        <f>INDEX(AJ:AJ,W5+1)</f>
        <v>0</v>
      </c>
      <c r="S6" s="16" t="s">
        <v>35</v>
      </c>
      <c r="T6" s="12">
        <f>INDEX(AK:AK,W5+1)</f>
        <v>0</v>
      </c>
      <c r="U6" s="16"/>
      <c r="V6" s="17"/>
      <c r="W6" s="9"/>
      <c r="X6" s="6"/>
      <c r="Y6" s="5"/>
      <c r="Z6" s="5"/>
      <c r="AA6" s="30"/>
      <c r="AB6" t="s">
        <v>60</v>
      </c>
      <c r="AC6" t="s">
        <v>369</v>
      </c>
      <c r="AD6" s="10" t="s">
        <v>104</v>
      </c>
      <c r="AE6" s="39">
        <v>5</v>
      </c>
      <c r="AF6" s="24" t="str">
        <f t="shared" si="4"/>
        <v>白</v>
      </c>
      <c r="AG6" s="8"/>
      <c r="AH6" s="8"/>
      <c r="AI6" s="8"/>
      <c r="AJ6" s="8"/>
      <c r="AK6" s="8"/>
      <c r="AL6" s="8"/>
      <c r="AM6" s="8"/>
      <c r="AN6" s="8"/>
      <c r="AO6" s="8"/>
      <c r="AP6" s="8"/>
      <c r="AQ6" s="8"/>
      <c r="AR6" s="8"/>
      <c r="AS6" s="8"/>
      <c r="AT6" s="32"/>
      <c r="AU6" s="8"/>
      <c r="AV6" s="8"/>
      <c r="AW6" s="8"/>
      <c r="AX6" s="8" t="str">
        <f t="shared" si="0"/>
        <v/>
      </c>
      <c r="AY6" s="8" t="str">
        <f t="shared" si="1"/>
        <v/>
      </c>
      <c r="AZ6" s="8" t="str">
        <f t="shared" si="5"/>
        <v/>
      </c>
      <c r="BA6" s="8" t="str">
        <f t="shared" si="6"/>
        <v/>
      </c>
      <c r="BB6" s="8" t="str">
        <f t="shared" si="7"/>
        <v/>
      </c>
      <c r="BC6" s="8"/>
      <c r="BD6" s="8" t="str">
        <f t="shared" si="2"/>
        <v/>
      </c>
      <c r="BE6" s="25" t="str">
        <f t="shared" si="3"/>
        <v/>
      </c>
      <c r="BF6" s="31" t="s">
        <v>165</v>
      </c>
      <c r="BG6">
        <v>5</v>
      </c>
      <c r="BH6" t="s">
        <v>179</v>
      </c>
      <c r="BI6" t="s">
        <v>30</v>
      </c>
      <c r="BJ6" t="s">
        <v>180</v>
      </c>
    </row>
    <row r="7" spans="1:62" x14ac:dyDescent="0.15">
      <c r="A7" t="str">
        <f t="shared" ref="A7:A70" si="8">CONCATENATE(C7,D7,E7,F7,G7,H7,I7,J7,K7,L7,M7,N7,O7,P7)</f>
        <v>|LEFT:80|LEFT:100|LEFT:100|LEFT:100|LEFT:100|LEFT:100|c</v>
      </c>
      <c r="B7" t="s">
        <v>346</v>
      </c>
      <c r="C7" t="s">
        <v>24</v>
      </c>
      <c r="D7" s="2" t="str">
        <f>$Q$1</f>
        <v>LEFT:80</v>
      </c>
      <c r="E7" s="2" t="s">
        <v>24</v>
      </c>
      <c r="F7" s="2" t="str">
        <f>$R$1</f>
        <v>LEFT:100</v>
      </c>
      <c r="G7" s="2" t="s">
        <v>24</v>
      </c>
      <c r="H7" s="2" t="str">
        <f>$R$1</f>
        <v>LEFT:100</v>
      </c>
      <c r="I7" s="2" t="s">
        <v>24</v>
      </c>
      <c r="J7" s="2" t="str">
        <f>$R$1</f>
        <v>LEFT:100</v>
      </c>
      <c r="K7" s="2" t="s">
        <v>24</v>
      </c>
      <c r="L7" s="2" t="str">
        <f>$R$1</f>
        <v>LEFT:100</v>
      </c>
      <c r="M7" s="2" t="s">
        <v>24</v>
      </c>
      <c r="N7" s="2" t="str">
        <f>$R$1</f>
        <v>LEFT:100</v>
      </c>
      <c r="O7" t="s">
        <v>24</v>
      </c>
      <c r="P7" t="s">
        <v>138</v>
      </c>
      <c r="Q7" s="4" t="s">
        <v>44</v>
      </c>
      <c r="R7" s="12" t="str">
        <f>INDEX(AF:AF,W5+1)</f>
        <v>白</v>
      </c>
      <c r="S7" s="18" t="s">
        <v>46</v>
      </c>
      <c r="T7" s="12">
        <f>INDEX(AG:AG,W5+1)</f>
        <v>0</v>
      </c>
      <c r="U7" s="18" t="s">
        <v>36</v>
      </c>
      <c r="V7" s="12">
        <f>INDEX(AI:AI,W5+1)</f>
        <v>0</v>
      </c>
      <c r="W7" s="10"/>
      <c r="X7" s="12">
        <f>INDEX(AQ:AQ,W5+1)</f>
        <v>0</v>
      </c>
      <c r="Y7" s="5"/>
      <c r="Z7" s="5"/>
      <c r="AA7" s="30"/>
      <c r="AB7" t="s">
        <v>146</v>
      </c>
      <c r="AC7" t="s">
        <v>363</v>
      </c>
      <c r="AD7" s="10" t="s">
        <v>89</v>
      </c>
      <c r="AE7" s="39">
        <v>6</v>
      </c>
      <c r="AF7" s="24" t="str">
        <f t="shared" si="4"/>
        <v>白</v>
      </c>
      <c r="AG7" s="8"/>
      <c r="AH7" s="8"/>
      <c r="AI7" s="8"/>
      <c r="AJ7" s="8"/>
      <c r="AK7" s="8"/>
      <c r="AL7" s="8"/>
      <c r="AM7" s="8"/>
      <c r="AN7" s="8"/>
      <c r="AO7" s="8"/>
      <c r="AP7" s="8"/>
      <c r="AQ7" s="8"/>
      <c r="AR7" s="8"/>
      <c r="AS7" s="8"/>
      <c r="AT7" s="32"/>
      <c r="AU7" s="8"/>
      <c r="AV7" s="8"/>
      <c r="AW7" s="8"/>
      <c r="AX7" s="8" t="str">
        <f t="shared" si="0"/>
        <v/>
      </c>
      <c r="AY7" s="8" t="str">
        <f t="shared" si="1"/>
        <v/>
      </c>
      <c r="AZ7" s="8" t="str">
        <f t="shared" si="5"/>
        <v/>
      </c>
      <c r="BA7" s="8" t="str">
        <f t="shared" si="6"/>
        <v/>
      </c>
      <c r="BB7" s="8" t="str">
        <f t="shared" si="7"/>
        <v/>
      </c>
      <c r="BC7" s="8"/>
      <c r="BD7" s="8" t="str">
        <f t="shared" si="2"/>
        <v/>
      </c>
      <c r="BE7" s="25" t="str">
        <f t="shared" si="3"/>
        <v/>
      </c>
      <c r="BF7" s="31" t="s">
        <v>165</v>
      </c>
      <c r="BG7">
        <v>6</v>
      </c>
      <c r="BH7" t="s">
        <v>181</v>
      </c>
      <c r="BI7" t="s">
        <v>30</v>
      </c>
      <c r="BJ7" t="s">
        <v>182</v>
      </c>
    </row>
    <row r="8" spans="1:62" x14ac:dyDescent="0.15">
      <c r="A8" t="str">
        <f t="shared" si="8"/>
        <v>|色|白|レアリティ||マナコスト||</v>
      </c>
      <c r="B8" t="s">
        <v>346</v>
      </c>
      <c r="C8" t="s">
        <v>24</v>
      </c>
      <c r="D8" s="1" t="s">
        <v>5</v>
      </c>
      <c r="E8" t="s">
        <v>24</v>
      </c>
      <c r="F8" t="str">
        <f>IF(R7=0,"",R7)</f>
        <v>白</v>
      </c>
      <c r="G8" t="s">
        <v>24</v>
      </c>
      <c r="H8" s="1" t="s">
        <v>6</v>
      </c>
      <c r="I8" t="s">
        <v>24</v>
      </c>
      <c r="J8" t="str">
        <f>IF(T7=0,"",T7)</f>
        <v/>
      </c>
      <c r="K8" t="s">
        <v>24</v>
      </c>
      <c r="L8" s="1" t="s">
        <v>8</v>
      </c>
      <c r="M8" t="s">
        <v>24</v>
      </c>
      <c r="N8" t="str">
        <f>IF(V7=0,"",V7)</f>
        <v/>
      </c>
      <c r="O8" t="s">
        <v>24</v>
      </c>
      <c r="Q8" s="6" t="s">
        <v>37</v>
      </c>
      <c r="R8" s="12">
        <f>INDEX(AL:AL,W5+1)</f>
        <v>0</v>
      </c>
      <c r="S8" s="18" t="s">
        <v>38</v>
      </c>
      <c r="T8" s="12">
        <f>INDEX(AN:AN,W5+1)</f>
        <v>0</v>
      </c>
      <c r="U8" s="12">
        <f>INDEX(AO:AO,W5+1)</f>
        <v>0</v>
      </c>
      <c r="V8" s="12">
        <f>INDEX(AP:AP,W5+1)</f>
        <v>0</v>
      </c>
      <c r="W8" s="10"/>
      <c r="X8" s="12" t="str">
        <f>INDEX(AZ:AZ,W5+1)</f>
        <v/>
      </c>
      <c r="Y8" s="12" t="str">
        <f>INDEX(BA:BA,W5+1)</f>
        <v/>
      </c>
      <c r="Z8" s="12" t="str">
        <f>INDEX(BB:BB,W5+1)</f>
        <v/>
      </c>
      <c r="AA8" s="12">
        <f>INDEX(BC:BC,W5+1)</f>
        <v>0</v>
      </c>
      <c r="AB8" t="s">
        <v>147</v>
      </c>
      <c r="AC8" t="s">
        <v>357</v>
      </c>
      <c r="AD8" s="10" t="s">
        <v>343</v>
      </c>
      <c r="AE8" s="39">
        <v>7</v>
      </c>
      <c r="AF8" s="24" t="str">
        <f t="shared" si="4"/>
        <v>白</v>
      </c>
      <c r="AG8" s="8"/>
      <c r="AH8" s="8"/>
      <c r="AI8" s="8"/>
      <c r="AJ8" s="8"/>
      <c r="AK8" s="8"/>
      <c r="AL8" s="8"/>
      <c r="AM8" s="8"/>
      <c r="AN8" s="8"/>
      <c r="AO8" s="8"/>
      <c r="AP8" s="8"/>
      <c r="AQ8" s="8"/>
      <c r="AR8" s="8"/>
      <c r="AS8" s="8"/>
      <c r="AT8" s="32"/>
      <c r="AU8" s="8"/>
      <c r="AV8" s="8"/>
      <c r="AW8" s="8"/>
      <c r="AX8" s="8" t="str">
        <f t="shared" si="0"/>
        <v/>
      </c>
      <c r="AY8" s="8" t="str">
        <f t="shared" si="1"/>
        <v/>
      </c>
      <c r="AZ8" s="8" t="str">
        <f t="shared" si="5"/>
        <v/>
      </c>
      <c r="BA8" s="8" t="str">
        <f t="shared" si="6"/>
        <v/>
      </c>
      <c r="BB8" s="8" t="str">
        <f t="shared" si="7"/>
        <v/>
      </c>
      <c r="BC8" s="8"/>
      <c r="BD8" s="8" t="str">
        <f t="shared" si="2"/>
        <v/>
      </c>
      <c r="BE8" s="25" t="str">
        <f t="shared" si="3"/>
        <v/>
      </c>
      <c r="BF8" s="31" t="s">
        <v>165</v>
      </c>
      <c r="BG8">
        <v>7</v>
      </c>
      <c r="BH8" t="s">
        <v>183</v>
      </c>
      <c r="BI8" t="s">
        <v>30</v>
      </c>
      <c r="BJ8" t="s">
        <v>184</v>
      </c>
    </row>
    <row r="9" spans="1:62" x14ac:dyDescent="0.15">
      <c r="A9" t="str">
        <f t="shared" si="8"/>
        <v>|種別||サブタイプ||||</v>
      </c>
      <c r="B9" t="s">
        <v>346</v>
      </c>
      <c r="C9" t="s">
        <v>24</v>
      </c>
      <c r="D9" s="1" t="s">
        <v>9</v>
      </c>
      <c r="E9" t="s">
        <v>24</v>
      </c>
      <c r="F9" t="str">
        <f>IF(R8=0,"",R8)</f>
        <v/>
      </c>
      <c r="G9" t="s">
        <v>24</v>
      </c>
      <c r="H9" s="1" t="s">
        <v>11</v>
      </c>
      <c r="I9" t="s">
        <v>24</v>
      </c>
      <c r="J9" t="str">
        <f>IF(T8=0,"",T8)</f>
        <v/>
      </c>
      <c r="K9" t="s">
        <v>24</v>
      </c>
      <c r="L9" t="str">
        <f>IF(U8=0,"",U8)</f>
        <v/>
      </c>
      <c r="M9" t="s">
        <v>24</v>
      </c>
      <c r="N9" t="str">
        <f>IF(V8=0,"",V8)</f>
        <v/>
      </c>
      <c r="O9" t="s">
        <v>24</v>
      </c>
      <c r="Q9" s="6" t="s">
        <v>39</v>
      </c>
      <c r="R9" s="12" t="str">
        <f>INDEX(BD:BD,W5+1)</f>
        <v/>
      </c>
      <c r="S9" s="16"/>
      <c r="T9" s="16"/>
      <c r="U9" s="16"/>
      <c r="V9" s="17"/>
      <c r="W9" s="10"/>
      <c r="X9" s="36" t="s">
        <v>345</v>
      </c>
      <c r="Y9" s="36"/>
      <c r="Z9" s="36"/>
      <c r="AA9" s="25" t="s">
        <v>345</v>
      </c>
      <c r="AB9" t="s">
        <v>148</v>
      </c>
      <c r="AC9" t="s">
        <v>358</v>
      </c>
      <c r="AD9" s="10" t="s">
        <v>81</v>
      </c>
      <c r="AE9" s="39">
        <v>8</v>
      </c>
      <c r="AF9" s="24" t="str">
        <f t="shared" si="4"/>
        <v>白</v>
      </c>
      <c r="AG9" s="8"/>
      <c r="AH9" s="8"/>
      <c r="AI9" s="8"/>
      <c r="AJ9" s="8"/>
      <c r="AK9" s="8"/>
      <c r="AL9" s="8"/>
      <c r="AM9" s="8"/>
      <c r="AN9" s="8"/>
      <c r="AO9" s="8"/>
      <c r="AP9" s="8"/>
      <c r="AQ9" s="8"/>
      <c r="AR9" s="8"/>
      <c r="AS9" s="8"/>
      <c r="AT9" s="32"/>
      <c r="AU9" s="8"/>
      <c r="AV9" s="8"/>
      <c r="AW9" s="8"/>
      <c r="AX9" s="8" t="str">
        <f t="shared" si="0"/>
        <v/>
      </c>
      <c r="AY9" s="8" t="str">
        <f t="shared" si="1"/>
        <v/>
      </c>
      <c r="AZ9" s="8" t="str">
        <f t="shared" si="5"/>
        <v/>
      </c>
      <c r="BA9" s="8" t="str">
        <f t="shared" si="6"/>
        <v/>
      </c>
      <c r="BB9" s="8" t="str">
        <f t="shared" si="7"/>
        <v/>
      </c>
      <c r="BC9" s="8"/>
      <c r="BD9" s="8" t="str">
        <f t="shared" si="2"/>
        <v/>
      </c>
      <c r="BE9" s="25" t="str">
        <f t="shared" si="3"/>
        <v/>
      </c>
      <c r="BF9" s="31" t="s">
        <v>165</v>
      </c>
      <c r="BG9">
        <v>8</v>
      </c>
      <c r="BH9" t="s">
        <v>185</v>
      </c>
      <c r="BI9" t="s">
        <v>30</v>
      </c>
      <c r="BJ9" t="s">
        <v>186</v>
      </c>
    </row>
    <row r="10" spans="1:62" x14ac:dyDescent="0.15">
      <c r="A10" t="str">
        <f t="shared" si="8"/>
        <v>|テキスト|&gt;|&gt;|&gt;|&gt;||</v>
      </c>
      <c r="B10" t="s">
        <v>346</v>
      </c>
      <c r="C10" t="s">
        <v>24</v>
      </c>
      <c r="D10" s="1" t="s">
        <v>12</v>
      </c>
      <c r="E10" t="s">
        <v>24</v>
      </c>
      <c r="F10" s="1" t="s">
        <v>4</v>
      </c>
      <c r="G10" t="s">
        <v>24</v>
      </c>
      <c r="H10" s="1" t="s">
        <v>4</v>
      </c>
      <c r="I10" t="s">
        <v>24</v>
      </c>
      <c r="J10" s="1" t="s">
        <v>4</v>
      </c>
      <c r="K10" t="s">
        <v>24</v>
      </c>
      <c r="L10" s="1" t="s">
        <v>4</v>
      </c>
      <c r="M10" t="s">
        <v>24</v>
      </c>
      <c r="N10" t="str">
        <f>IF(R9=0,"",R9)</f>
        <v/>
      </c>
      <c r="O10" t="s">
        <v>24</v>
      </c>
      <c r="Q10" s="4" t="s">
        <v>40</v>
      </c>
      <c r="R10" s="12" t="str">
        <f>INDEX(BE:BE,W5+1)</f>
        <v/>
      </c>
      <c r="S10" s="6" t="s">
        <v>342</v>
      </c>
      <c r="T10" s="12" t="str">
        <f>IF(X10="","",X10&amp;IF(Y10="",""," "&amp;Y10)&amp;IF(Z10="",""," "&amp;Z10)&amp;IF(AA10="",""," "&amp;AA10))</f>
        <v/>
      </c>
      <c r="U10" s="16"/>
      <c r="V10" s="17"/>
      <c r="W10" s="10" t="s">
        <v>342</v>
      </c>
      <c r="X10" s="6" t="str">
        <f>IF(ISERROR(IF(LEN(X9)&gt;1,X9,VLOOKUP(X8,$AC:$AD,2,FALSE))),"",IF(LEN(X9)&gt;1,X9,VLOOKUP(X8,$AC:$AD,2,FALSE)))</f>
        <v/>
      </c>
      <c r="Y10" s="6" t="str">
        <f>IF(ISERROR(IF(LEN(Y9)&gt;1,Y9,VLOOKUP(Y8,$AC:$AD,2,FALSE))),"",IF(LEN(Y9)&gt;1,Y9,VLOOKUP(Y8,$AC:$AD,2,FALSE)))</f>
        <v/>
      </c>
      <c r="Z10" s="6" t="str">
        <f>IF(ISERROR(IF(LEN(Z9)&gt;1,Z9,VLOOKUP(Z8,$AC:$AD,2,FALSE))),"",IF(LEN(Z9)&gt;1,Z9,VLOOKUP(Z8,$AC:$AD,2,FALSE)))</f>
        <v/>
      </c>
      <c r="AA10" s="6" t="str">
        <f>IF(ISERROR(IF(LEN(AA9)&gt;1,AA9,VLOOKUP(AA8,$AC:$AD,2,FALSE))),"",IF(LEN(AA9)&gt;1,AA9,VLOOKUP(AA8,$AC:$AD,2,FALSE)))</f>
        <v xml:space="preserve"> </v>
      </c>
      <c r="AB10" t="s">
        <v>149</v>
      </c>
      <c r="AC10" t="s">
        <v>359</v>
      </c>
      <c r="AD10" s="10" t="s">
        <v>87</v>
      </c>
      <c r="AE10" s="39">
        <v>9</v>
      </c>
      <c r="AF10" s="24" t="str">
        <f t="shared" si="4"/>
        <v>白</v>
      </c>
      <c r="AG10" s="8"/>
      <c r="AH10" s="8"/>
      <c r="AI10" s="8"/>
      <c r="AJ10" s="8"/>
      <c r="AK10" s="8"/>
      <c r="AL10" s="8"/>
      <c r="AM10" s="8"/>
      <c r="AN10" s="8"/>
      <c r="AO10" s="8"/>
      <c r="AP10" s="8"/>
      <c r="AQ10" s="8"/>
      <c r="AR10" s="8"/>
      <c r="AS10" s="8"/>
      <c r="AT10" s="32"/>
      <c r="AU10" s="8"/>
      <c r="AV10" s="8"/>
      <c r="AW10" s="8"/>
      <c r="AX10" s="8" t="str">
        <f t="shared" si="0"/>
        <v/>
      </c>
      <c r="AY10" s="8" t="str">
        <f t="shared" si="1"/>
        <v/>
      </c>
      <c r="AZ10" s="8" t="str">
        <f t="shared" si="5"/>
        <v/>
      </c>
      <c r="BA10" s="8" t="str">
        <f t="shared" si="6"/>
        <v/>
      </c>
      <c r="BB10" s="8" t="str">
        <f t="shared" si="7"/>
        <v/>
      </c>
      <c r="BC10" s="8"/>
      <c r="BD10" s="8" t="str">
        <f t="shared" si="2"/>
        <v/>
      </c>
      <c r="BE10" s="25" t="str">
        <f t="shared" si="3"/>
        <v/>
      </c>
      <c r="BF10" s="31" t="s">
        <v>165</v>
      </c>
      <c r="BG10">
        <v>9</v>
      </c>
      <c r="BH10" t="s">
        <v>187</v>
      </c>
      <c r="BI10" t="s">
        <v>30</v>
      </c>
      <c r="BJ10" t="s">
        <v>188</v>
      </c>
    </row>
    <row r="11" spans="1:62" x14ac:dyDescent="0.15">
      <c r="A11" t="str">
        <f t="shared" si="8"/>
        <v>|英テキスト|&gt;|&gt;|&gt;|&gt;||</v>
      </c>
      <c r="B11" t="s">
        <v>346</v>
      </c>
      <c r="C11" t="s">
        <v>24</v>
      </c>
      <c r="D11" s="1" t="s">
        <v>26</v>
      </c>
      <c r="E11" t="s">
        <v>24</v>
      </c>
      <c r="F11" s="1" t="s">
        <v>4</v>
      </c>
      <c r="G11" t="s">
        <v>24</v>
      </c>
      <c r="H11" s="1" t="s">
        <v>4</v>
      </c>
      <c r="I11" t="s">
        <v>24</v>
      </c>
      <c r="J11" s="1" t="s">
        <v>4</v>
      </c>
      <c r="K11" t="s">
        <v>24</v>
      </c>
      <c r="L11" s="1" t="s">
        <v>4</v>
      </c>
      <c r="M11" t="s">
        <v>24</v>
      </c>
      <c r="N11" t="str">
        <f>IF(T10="","",T10&amp;"&amp;br;")&amp;IF(R10=0,"",R10)</f>
        <v/>
      </c>
      <c r="O11" t="s">
        <v>24</v>
      </c>
      <c r="Q11" s="6" t="s">
        <v>41</v>
      </c>
      <c r="R11" s="12">
        <f>IF(INDEX(AX:AX,W5+1)="",0,INDEX(AX:AX,W5+1)&amp;"/"&amp;INDEX(AY:AY,W5+1))</f>
        <v>0</v>
      </c>
      <c r="S11" s="16"/>
      <c r="T11" s="16"/>
      <c r="U11" s="16"/>
      <c r="V11" s="17"/>
      <c r="W11" s="10"/>
      <c r="X11" s="6"/>
      <c r="Y11" s="5"/>
      <c r="Z11" s="5"/>
      <c r="AA11" s="30"/>
      <c r="AB11" t="s">
        <v>150</v>
      </c>
      <c r="AC11" t="s">
        <v>365</v>
      </c>
      <c r="AD11" s="10" t="s">
        <v>95</v>
      </c>
      <c r="AE11" s="39">
        <v>10</v>
      </c>
      <c r="AF11" s="24" t="str">
        <f t="shared" si="4"/>
        <v>白</v>
      </c>
      <c r="AG11" s="8"/>
      <c r="AH11" s="8"/>
      <c r="AI11" s="8"/>
      <c r="AJ11" s="8"/>
      <c r="AK11" s="8"/>
      <c r="AL11" s="8"/>
      <c r="AM11" s="8"/>
      <c r="AN11" s="8"/>
      <c r="AO11" s="8"/>
      <c r="AP11" s="8"/>
      <c r="AQ11" s="8"/>
      <c r="AR11" s="8"/>
      <c r="AS11" s="8"/>
      <c r="AT11" s="32"/>
      <c r="AU11" s="8"/>
      <c r="AV11" s="8"/>
      <c r="AW11" s="8"/>
      <c r="AX11" s="8" t="str">
        <f t="shared" si="0"/>
        <v/>
      </c>
      <c r="AY11" s="8" t="str">
        <f t="shared" si="1"/>
        <v/>
      </c>
      <c r="AZ11" s="8" t="str">
        <f t="shared" si="5"/>
        <v/>
      </c>
      <c r="BA11" s="8" t="str">
        <f t="shared" si="6"/>
        <v/>
      </c>
      <c r="BB11" s="8" t="str">
        <f t="shared" si="7"/>
        <v/>
      </c>
      <c r="BC11" s="8"/>
      <c r="BD11" s="8" t="str">
        <f t="shared" si="2"/>
        <v/>
      </c>
      <c r="BE11" s="25" t="str">
        <f t="shared" si="3"/>
        <v/>
      </c>
      <c r="BF11" s="31" t="s">
        <v>165</v>
      </c>
      <c r="BG11">
        <v>10</v>
      </c>
      <c r="BH11" t="s">
        <v>189</v>
      </c>
      <c r="BI11" t="s">
        <v>30</v>
      </c>
      <c r="BJ11" t="s">
        <v>190</v>
      </c>
    </row>
    <row r="12" spans="1:62" x14ac:dyDescent="0.15">
      <c r="A12" t="str">
        <f t="shared" si="8"/>
        <v>|PT|&gt;||シールド数|&gt;||</v>
      </c>
      <c r="B12" t="s">
        <v>346</v>
      </c>
      <c r="C12" t="s">
        <v>24</v>
      </c>
      <c r="D12" t="s">
        <v>13</v>
      </c>
      <c r="E12" t="s">
        <v>24</v>
      </c>
      <c r="F12" t="s">
        <v>4</v>
      </c>
      <c r="G12" t="s">
        <v>24</v>
      </c>
      <c r="H12" t="str">
        <f>IF(R11=0,"",R11)</f>
        <v/>
      </c>
      <c r="I12" t="s">
        <v>24</v>
      </c>
      <c r="J12" t="s">
        <v>14</v>
      </c>
      <c r="K12" t="s">
        <v>24</v>
      </c>
      <c r="L12" t="s">
        <v>4</v>
      </c>
      <c r="M12" t="s">
        <v>24</v>
      </c>
      <c r="N12" t="str">
        <f>IF(R12=0,"",R12)</f>
        <v/>
      </c>
      <c r="O12" t="s">
        <v>24</v>
      </c>
      <c r="Q12" s="7" t="s">
        <v>43</v>
      </c>
      <c r="R12" s="12">
        <f>INDEX(AW:AW,W5+1)</f>
        <v>0</v>
      </c>
      <c r="S12" s="19"/>
      <c r="T12" s="19"/>
      <c r="U12" s="19"/>
      <c r="V12" s="20"/>
      <c r="W12" s="11"/>
      <c r="X12" s="37"/>
      <c r="Y12" s="35"/>
      <c r="Z12" s="35"/>
      <c r="AA12" s="42"/>
      <c r="AB12" t="s">
        <v>151</v>
      </c>
      <c r="AC12" t="s">
        <v>353</v>
      </c>
      <c r="AD12" s="10" t="s">
        <v>29</v>
      </c>
      <c r="AE12" s="39">
        <v>11</v>
      </c>
      <c r="AF12" s="24" t="str">
        <f t="shared" si="4"/>
        <v>白</v>
      </c>
      <c r="AG12" s="8"/>
      <c r="AH12" s="8"/>
      <c r="AI12" s="8"/>
      <c r="AJ12" s="8"/>
      <c r="AK12" s="8"/>
      <c r="AL12" s="8"/>
      <c r="AM12" s="8"/>
      <c r="AN12" s="8"/>
      <c r="AO12" s="8"/>
      <c r="AP12" s="8"/>
      <c r="AQ12" s="8"/>
      <c r="AR12" s="8"/>
      <c r="AS12" s="8"/>
      <c r="AT12" s="32"/>
      <c r="AU12" s="8"/>
      <c r="AV12" s="8"/>
      <c r="AW12" s="8"/>
      <c r="AX12" s="8" t="str">
        <f t="shared" si="0"/>
        <v/>
      </c>
      <c r="AY12" s="8" t="str">
        <f t="shared" si="1"/>
        <v/>
      </c>
      <c r="AZ12" s="8" t="str">
        <f t="shared" si="5"/>
        <v/>
      </c>
      <c r="BA12" s="8" t="str">
        <f t="shared" si="6"/>
        <v/>
      </c>
      <c r="BB12" s="8" t="str">
        <f t="shared" si="7"/>
        <v/>
      </c>
      <c r="BC12" s="8"/>
      <c r="BD12" s="8" t="str">
        <f t="shared" si="2"/>
        <v/>
      </c>
      <c r="BE12" s="25" t="str">
        <f t="shared" si="3"/>
        <v/>
      </c>
      <c r="BF12" s="31" t="s">
        <v>165</v>
      </c>
      <c r="BG12">
        <v>11</v>
      </c>
      <c r="BH12" t="s">
        <v>191</v>
      </c>
      <c r="BI12" t="s">
        <v>30</v>
      </c>
      <c r="BJ12" t="s">
        <v>192</v>
      </c>
    </row>
    <row r="13" spans="1:62" x14ac:dyDescent="0.15">
      <c r="A13" t="str">
        <f t="shared" si="8"/>
        <v>&amp;br;&amp;br;</v>
      </c>
      <c r="B13" t="s">
        <v>346</v>
      </c>
      <c r="C13" t="s">
        <v>158</v>
      </c>
      <c r="R13"/>
      <c r="S13"/>
      <c r="T13"/>
      <c r="U13"/>
      <c r="V13"/>
      <c r="AB13" t="s">
        <v>152</v>
      </c>
      <c r="AC13" t="s">
        <v>354</v>
      </c>
      <c r="AD13" s="10" t="s">
        <v>71</v>
      </c>
      <c r="AE13" s="39">
        <v>12</v>
      </c>
      <c r="AF13" s="24" t="str">
        <f t="shared" si="4"/>
        <v>白</v>
      </c>
      <c r="AG13" s="8"/>
      <c r="AH13" s="8"/>
      <c r="AI13" s="8"/>
      <c r="AJ13" s="8"/>
      <c r="AK13" s="8"/>
      <c r="AL13" s="8"/>
      <c r="AM13" s="8"/>
      <c r="AN13" s="8"/>
      <c r="AO13" s="8"/>
      <c r="AP13" s="8"/>
      <c r="AQ13" s="8"/>
      <c r="AR13" s="8"/>
      <c r="AS13" s="8"/>
      <c r="AT13" s="32"/>
      <c r="AU13" s="8"/>
      <c r="AV13" s="8"/>
      <c r="AW13" s="8"/>
      <c r="AX13" s="8" t="str">
        <f t="shared" si="0"/>
        <v/>
      </c>
      <c r="AY13" s="8" t="str">
        <f t="shared" si="1"/>
        <v/>
      </c>
      <c r="AZ13" s="8" t="str">
        <f t="shared" si="5"/>
        <v/>
      </c>
      <c r="BA13" s="8" t="str">
        <f t="shared" si="6"/>
        <v/>
      </c>
      <c r="BB13" s="8" t="str">
        <f t="shared" si="7"/>
        <v/>
      </c>
      <c r="BC13" s="8"/>
      <c r="BD13" s="8" t="str">
        <f t="shared" si="2"/>
        <v/>
      </c>
      <c r="BE13" s="25" t="str">
        <f t="shared" si="3"/>
        <v/>
      </c>
      <c r="BF13" s="31" t="s">
        <v>165</v>
      </c>
      <c r="BG13">
        <v>12</v>
      </c>
      <c r="BH13" t="s">
        <v>193</v>
      </c>
      <c r="BI13" t="s">
        <v>30</v>
      </c>
      <c r="BJ13" t="s">
        <v>194</v>
      </c>
    </row>
    <row r="14" spans="1:62" x14ac:dyDescent="0.15">
      <c r="A14" t="str">
        <f t="shared" si="8"/>
        <v>#back(text=戻る,left)</v>
      </c>
      <c r="B14" t="s">
        <v>346</v>
      </c>
      <c r="C14" t="s">
        <v>159</v>
      </c>
      <c r="R14"/>
      <c r="S14"/>
      <c r="T14"/>
      <c r="U14"/>
      <c r="V14"/>
      <c r="AB14" t="s">
        <v>153</v>
      </c>
      <c r="AC14" t="s">
        <v>360</v>
      </c>
      <c r="AD14" s="10" t="s">
        <v>85</v>
      </c>
      <c r="AE14" s="39">
        <v>13</v>
      </c>
      <c r="AF14" s="24" t="str">
        <f t="shared" si="4"/>
        <v>白</v>
      </c>
      <c r="AG14" s="8"/>
      <c r="AH14" s="8"/>
      <c r="AI14" s="8"/>
      <c r="AJ14" s="8"/>
      <c r="AK14" s="8"/>
      <c r="AL14" s="8"/>
      <c r="AM14" s="8"/>
      <c r="AN14" s="8"/>
      <c r="AO14" s="8"/>
      <c r="AP14" s="8"/>
      <c r="AQ14" s="8"/>
      <c r="AR14" s="8"/>
      <c r="AS14" s="8"/>
      <c r="AT14" s="32"/>
      <c r="AU14" s="8"/>
      <c r="AV14" s="8"/>
      <c r="AW14" s="8"/>
      <c r="AX14" s="8" t="str">
        <f t="shared" si="0"/>
        <v/>
      </c>
      <c r="AY14" s="8" t="str">
        <f t="shared" si="1"/>
        <v/>
      </c>
      <c r="AZ14" s="8" t="str">
        <f t="shared" si="5"/>
        <v/>
      </c>
      <c r="BA14" s="8" t="str">
        <f t="shared" si="6"/>
        <v/>
      </c>
      <c r="BB14" s="8" t="str">
        <f t="shared" si="7"/>
        <v/>
      </c>
      <c r="BC14" s="8"/>
      <c r="BD14" s="8" t="str">
        <f t="shared" si="2"/>
        <v/>
      </c>
      <c r="BE14" s="25" t="str">
        <f t="shared" si="3"/>
        <v/>
      </c>
      <c r="BF14" s="31" t="s">
        <v>165</v>
      </c>
      <c r="BG14">
        <v>13</v>
      </c>
      <c r="BH14" t="s">
        <v>195</v>
      </c>
      <c r="BI14" t="s">
        <v>30</v>
      </c>
      <c r="BJ14" t="s">
        <v>196</v>
      </c>
    </row>
    <row r="15" spans="1:62" x14ac:dyDescent="0.15">
      <c r="A15" t="str">
        <f t="shared" si="8"/>
        <v>&amp;br;</v>
      </c>
      <c r="B15" t="s">
        <v>346</v>
      </c>
      <c r="C15" t="s">
        <v>1</v>
      </c>
      <c r="R15"/>
      <c r="S15"/>
      <c r="T15"/>
      <c r="U15"/>
      <c r="V15"/>
      <c r="AB15" t="s">
        <v>154</v>
      </c>
      <c r="AC15" t="s">
        <v>361</v>
      </c>
      <c r="AD15" s="10" t="s">
        <v>83</v>
      </c>
      <c r="AE15" s="39">
        <v>14</v>
      </c>
      <c r="AF15" s="24" t="str">
        <f t="shared" si="4"/>
        <v>白</v>
      </c>
      <c r="AG15" s="8"/>
      <c r="AH15" s="8"/>
      <c r="AI15" s="8"/>
      <c r="AJ15" s="8"/>
      <c r="AK15" s="8"/>
      <c r="AL15" s="8"/>
      <c r="AM15" s="8"/>
      <c r="AN15" s="8"/>
      <c r="AO15" s="8"/>
      <c r="AP15" s="8"/>
      <c r="AQ15" s="8"/>
      <c r="AR15" s="8"/>
      <c r="AS15" s="8"/>
      <c r="AT15" s="32"/>
      <c r="AU15" s="8"/>
      <c r="AV15" s="8"/>
      <c r="AW15" s="8"/>
      <c r="AX15" s="8" t="str">
        <f t="shared" si="0"/>
        <v/>
      </c>
      <c r="AY15" s="8" t="str">
        <f t="shared" si="1"/>
        <v/>
      </c>
      <c r="AZ15" s="8" t="str">
        <f t="shared" si="5"/>
        <v/>
      </c>
      <c r="BA15" s="8" t="str">
        <f t="shared" si="6"/>
        <v/>
      </c>
      <c r="BB15" s="8" t="str">
        <f t="shared" si="7"/>
        <v/>
      </c>
      <c r="BC15" s="8"/>
      <c r="BD15" s="8" t="str">
        <f t="shared" si="2"/>
        <v/>
      </c>
      <c r="BE15" s="25" t="str">
        <f t="shared" si="3"/>
        <v/>
      </c>
      <c r="BF15" s="31" t="s">
        <v>165</v>
      </c>
      <c r="BG15">
        <v>14</v>
      </c>
      <c r="BH15" t="s">
        <v>197</v>
      </c>
      <c r="BI15" t="s">
        <v>30</v>
      </c>
      <c r="BJ15" t="s">
        <v>198</v>
      </c>
    </row>
    <row r="16" spans="1:62" x14ac:dyDescent="0.15">
      <c r="A16" t="str">
        <f t="shared" si="8"/>
        <v>#comment(above,nsize=[15],size=[30],num=[10])</v>
      </c>
      <c r="B16" t="s">
        <v>346</v>
      </c>
      <c r="C16" t="s">
        <v>160</v>
      </c>
      <c r="R16"/>
      <c r="S16"/>
      <c r="T16"/>
      <c r="U16"/>
      <c r="V16"/>
      <c r="AB16" t="s">
        <v>155</v>
      </c>
      <c r="AC16" t="s">
        <v>351</v>
      </c>
      <c r="AD16" s="10" t="s">
        <v>79</v>
      </c>
      <c r="AE16" s="39">
        <v>15</v>
      </c>
      <c r="AF16" s="24" t="str">
        <f t="shared" si="4"/>
        <v>白</v>
      </c>
      <c r="AG16" s="8"/>
      <c r="AH16" s="8"/>
      <c r="AI16" s="8"/>
      <c r="AJ16" s="8"/>
      <c r="AK16" s="8"/>
      <c r="AL16" s="8"/>
      <c r="AM16" s="8"/>
      <c r="AN16" s="8"/>
      <c r="AO16" s="8"/>
      <c r="AP16" s="8"/>
      <c r="AQ16" s="8"/>
      <c r="AR16" s="8"/>
      <c r="AS16" s="8"/>
      <c r="AT16" s="32"/>
      <c r="AU16" s="8"/>
      <c r="AV16" s="8"/>
      <c r="AW16" s="8"/>
      <c r="AX16" s="8" t="str">
        <f t="shared" si="0"/>
        <v/>
      </c>
      <c r="AY16" s="8" t="str">
        <f t="shared" si="1"/>
        <v/>
      </c>
      <c r="AZ16" s="8" t="str">
        <f t="shared" si="5"/>
        <v/>
      </c>
      <c r="BA16" s="8" t="str">
        <f t="shared" si="6"/>
        <v/>
      </c>
      <c r="BB16" s="8" t="str">
        <f t="shared" si="7"/>
        <v/>
      </c>
      <c r="BC16" s="8"/>
      <c r="BD16" s="8" t="str">
        <f t="shared" si="2"/>
        <v/>
      </c>
      <c r="BE16" s="25" t="str">
        <f t="shared" si="3"/>
        <v/>
      </c>
      <c r="BF16" s="31" t="s">
        <v>165</v>
      </c>
      <c r="BG16">
        <v>15</v>
      </c>
      <c r="BH16" t="s">
        <v>199</v>
      </c>
      <c r="BI16" t="s">
        <v>30</v>
      </c>
      <c r="BJ16" t="s">
        <v>200</v>
      </c>
    </row>
    <row r="17" spans="1:62" x14ac:dyDescent="0.15">
      <c r="A17" t="str">
        <f t="shared" si="8"/>
        <v>&amp;br;&amp;br;</v>
      </c>
      <c r="B17" t="s">
        <v>346</v>
      </c>
      <c r="C17" t="s">
        <v>158</v>
      </c>
      <c r="R17"/>
      <c r="S17"/>
      <c r="T17"/>
      <c r="U17"/>
      <c r="V17"/>
      <c r="AC17" t="s">
        <v>352</v>
      </c>
      <c r="AD17" s="10" t="s">
        <v>74</v>
      </c>
      <c r="AE17" s="39">
        <v>16</v>
      </c>
      <c r="AF17" s="24" t="str">
        <f t="shared" si="4"/>
        <v>白</v>
      </c>
      <c r="AG17" s="8"/>
      <c r="AH17" s="8"/>
      <c r="AI17" s="8"/>
      <c r="AJ17" s="8"/>
      <c r="AK17" s="8"/>
      <c r="AL17" s="8"/>
      <c r="AM17" s="8"/>
      <c r="AN17" s="8"/>
      <c r="AO17" s="8"/>
      <c r="AP17" s="8"/>
      <c r="AQ17" s="8"/>
      <c r="AR17" s="8"/>
      <c r="AS17" s="8"/>
      <c r="AT17" s="32"/>
      <c r="AU17" s="8"/>
      <c r="AV17" s="8"/>
      <c r="AW17" s="8"/>
      <c r="AX17" s="8" t="str">
        <f t="shared" si="0"/>
        <v/>
      </c>
      <c r="AY17" s="8" t="str">
        <f t="shared" si="1"/>
        <v/>
      </c>
      <c r="AZ17" s="8" t="str">
        <f t="shared" si="5"/>
        <v/>
      </c>
      <c r="BA17" s="8" t="str">
        <f t="shared" si="6"/>
        <v/>
      </c>
      <c r="BB17" s="8" t="str">
        <f t="shared" si="7"/>
        <v/>
      </c>
      <c r="BC17" s="8"/>
      <c r="BD17" s="8" t="str">
        <f t="shared" si="2"/>
        <v/>
      </c>
      <c r="BE17" s="25" t="str">
        <f t="shared" si="3"/>
        <v/>
      </c>
      <c r="BF17" s="31" t="s">
        <v>165</v>
      </c>
      <c r="BG17">
        <v>16</v>
      </c>
      <c r="BH17" t="s">
        <v>201</v>
      </c>
      <c r="BI17" t="s">
        <v>30</v>
      </c>
      <c r="BJ17" t="s">
        <v>202</v>
      </c>
    </row>
    <row r="18" spans="1:62" x14ac:dyDescent="0.15">
      <c r="A18" t="str">
        <f t="shared" si="8"/>
        <v/>
      </c>
      <c r="B18" t="s">
        <v>346</v>
      </c>
      <c r="C18" s="29"/>
      <c r="Q18" s="3"/>
      <c r="R18" s="14"/>
      <c r="S18" s="14"/>
      <c r="T18" s="14"/>
      <c r="U18" s="14"/>
      <c r="V18" s="15"/>
      <c r="W18" s="36">
        <v>2</v>
      </c>
      <c r="X18" s="3"/>
      <c r="Y18" s="34"/>
      <c r="Z18" s="34"/>
      <c r="AA18" s="41"/>
      <c r="AC18" t="s">
        <v>362</v>
      </c>
      <c r="AD18" s="10" t="s">
        <v>76</v>
      </c>
      <c r="AE18" s="39">
        <v>17</v>
      </c>
      <c r="AF18" s="24" t="str">
        <f t="shared" si="4"/>
        <v>白</v>
      </c>
      <c r="AG18" s="8"/>
      <c r="AH18" s="8"/>
      <c r="AI18" s="8"/>
      <c r="AJ18" s="8"/>
      <c r="AK18" s="8"/>
      <c r="AL18" s="8"/>
      <c r="AM18" s="8"/>
      <c r="AN18" s="8"/>
      <c r="AO18" s="8"/>
      <c r="AP18" s="8"/>
      <c r="AQ18" s="8"/>
      <c r="AR18" s="8"/>
      <c r="AS18" s="8"/>
      <c r="AT18" s="32"/>
      <c r="AU18" s="8"/>
      <c r="AV18" s="8"/>
      <c r="AW18" s="8"/>
      <c r="AX18" s="8" t="str">
        <f t="shared" si="0"/>
        <v/>
      </c>
      <c r="AY18" s="8" t="str">
        <f t="shared" si="1"/>
        <v/>
      </c>
      <c r="AZ18" s="8" t="str">
        <f t="shared" si="5"/>
        <v/>
      </c>
      <c r="BA18" s="8" t="str">
        <f t="shared" si="6"/>
        <v/>
      </c>
      <c r="BB18" s="8" t="str">
        <f t="shared" si="7"/>
        <v/>
      </c>
      <c r="BC18" s="8"/>
      <c r="BD18" s="8" t="str">
        <f t="shared" si="2"/>
        <v/>
      </c>
      <c r="BE18" s="25" t="str">
        <f t="shared" si="3"/>
        <v/>
      </c>
      <c r="BF18" s="31" t="s">
        <v>165</v>
      </c>
      <c r="BG18">
        <v>17</v>
      </c>
      <c r="BH18" t="s">
        <v>203</v>
      </c>
      <c r="BI18" t="s">
        <v>30</v>
      </c>
      <c r="BJ18" t="s">
        <v>204</v>
      </c>
    </row>
    <row r="19" spans="1:62" x14ac:dyDescent="0.15">
      <c r="A19" t="str">
        <f t="shared" si="8"/>
        <v>*0/0</v>
      </c>
      <c r="B19" t="s">
        <v>346</v>
      </c>
      <c r="C19" t="str">
        <f t="shared" ref="C19" si="9">"*"&amp;R19&amp;"/"&amp;T19</f>
        <v>*0/0</v>
      </c>
      <c r="Q19" s="6" t="s">
        <v>34</v>
      </c>
      <c r="R19" s="12">
        <f>INDEX(AJ:AJ,W18+1)</f>
        <v>0</v>
      </c>
      <c r="S19" s="16" t="s">
        <v>35</v>
      </c>
      <c r="T19" s="12">
        <f t="shared" ref="T19" si="10">INDEX(AK:AK,W18+1)</f>
        <v>0</v>
      </c>
      <c r="U19" s="16"/>
      <c r="V19" s="17"/>
      <c r="W19" s="9"/>
      <c r="X19" s="6"/>
      <c r="Y19" s="5"/>
      <c r="Z19" s="5"/>
      <c r="AA19" s="30"/>
      <c r="AC19" t="s">
        <v>366</v>
      </c>
      <c r="AD19" s="10" t="s">
        <v>126</v>
      </c>
      <c r="AE19" s="39">
        <v>18</v>
      </c>
      <c r="AF19" s="24" t="str">
        <f t="shared" si="4"/>
        <v>白</v>
      </c>
      <c r="AG19" s="8"/>
      <c r="AH19" s="8"/>
      <c r="AI19" s="8"/>
      <c r="AJ19" s="8"/>
      <c r="AK19" s="8"/>
      <c r="AL19" s="8"/>
      <c r="AM19" s="8"/>
      <c r="AN19" s="8"/>
      <c r="AO19" s="8"/>
      <c r="AP19" s="8"/>
      <c r="AQ19" s="8"/>
      <c r="AR19" s="8"/>
      <c r="AS19" s="8"/>
      <c r="AT19" s="32"/>
      <c r="AU19" s="8"/>
      <c r="AV19" s="8"/>
      <c r="AW19" s="8"/>
      <c r="AX19" s="8" t="str">
        <f t="shared" si="0"/>
        <v/>
      </c>
      <c r="AY19" s="8" t="str">
        <f t="shared" si="1"/>
        <v/>
      </c>
      <c r="AZ19" s="8" t="str">
        <f t="shared" si="5"/>
        <v/>
      </c>
      <c r="BA19" s="8" t="str">
        <f t="shared" si="6"/>
        <v/>
      </c>
      <c r="BB19" s="8" t="str">
        <f t="shared" si="7"/>
        <v/>
      </c>
      <c r="BC19" s="8"/>
      <c r="BD19" s="8" t="str">
        <f t="shared" si="2"/>
        <v/>
      </c>
      <c r="BE19" s="25" t="str">
        <f t="shared" si="3"/>
        <v/>
      </c>
      <c r="BF19" s="31" t="s">
        <v>165</v>
      </c>
      <c r="BG19">
        <v>18</v>
      </c>
      <c r="BH19" t="s">
        <v>205</v>
      </c>
      <c r="BI19" t="s">
        <v>30</v>
      </c>
      <c r="BJ19" t="s">
        <v>206</v>
      </c>
    </row>
    <row r="20" spans="1:62" x14ac:dyDescent="0.15">
      <c r="A20" t="str">
        <f t="shared" si="8"/>
        <v>|LEFT:80|LEFT:100|LEFT:100|LEFT:100|LEFT:100|LEFT:100|c</v>
      </c>
      <c r="B20" t="s">
        <v>346</v>
      </c>
      <c r="C20" t="s">
        <v>24</v>
      </c>
      <c r="D20" s="2" t="str">
        <f t="shared" ref="D20" si="11">$Q$1</f>
        <v>LEFT:80</v>
      </c>
      <c r="E20" s="2" t="s">
        <v>24</v>
      </c>
      <c r="F20" s="2" t="str">
        <f t="shared" ref="F20" si="12">$R$1</f>
        <v>LEFT:100</v>
      </c>
      <c r="G20" s="2" t="s">
        <v>24</v>
      </c>
      <c r="H20" s="2" t="str">
        <f t="shared" ref="H20" si="13">$R$1</f>
        <v>LEFT:100</v>
      </c>
      <c r="I20" s="2" t="s">
        <v>24</v>
      </c>
      <c r="J20" s="2" t="str">
        <f t="shared" ref="J20" si="14">$R$1</f>
        <v>LEFT:100</v>
      </c>
      <c r="K20" s="2" t="s">
        <v>24</v>
      </c>
      <c r="L20" s="2" t="str">
        <f t="shared" ref="L20" si="15">$R$1</f>
        <v>LEFT:100</v>
      </c>
      <c r="M20" s="2" t="s">
        <v>24</v>
      </c>
      <c r="N20" s="2" t="str">
        <f t="shared" ref="N20" si="16">$R$1</f>
        <v>LEFT:100</v>
      </c>
      <c r="O20" t="s">
        <v>24</v>
      </c>
      <c r="P20" t="s">
        <v>138</v>
      </c>
      <c r="Q20" s="4" t="s">
        <v>44</v>
      </c>
      <c r="R20" s="12" t="str">
        <f>INDEX(AF:AF,W18+1)</f>
        <v>白</v>
      </c>
      <c r="S20" s="18" t="s">
        <v>46</v>
      </c>
      <c r="T20" s="12">
        <f>INDEX(AG:AG,W18+1)</f>
        <v>0</v>
      </c>
      <c r="U20" s="18" t="s">
        <v>36</v>
      </c>
      <c r="V20" s="12">
        <f>INDEX(AI:AI,W18+1)</f>
        <v>0</v>
      </c>
      <c r="W20" s="10"/>
      <c r="X20" s="12">
        <f t="shared" ref="X20" si="17">INDEX(AQ:AQ,W18+1)</f>
        <v>0</v>
      </c>
      <c r="Y20" s="5"/>
      <c r="Z20" s="5"/>
      <c r="AA20" s="30"/>
      <c r="AC20">
        <v>0</v>
      </c>
      <c r="AD20" s="10" t="s">
        <v>370</v>
      </c>
      <c r="AE20" s="39">
        <v>19</v>
      </c>
      <c r="AF20" s="24" t="str">
        <f t="shared" si="4"/>
        <v>白</v>
      </c>
      <c r="AG20" s="8"/>
      <c r="AH20" s="8"/>
      <c r="AI20" s="8"/>
      <c r="AJ20" s="8"/>
      <c r="AK20" s="8"/>
      <c r="AL20" s="8"/>
      <c r="AM20" s="8"/>
      <c r="AN20" s="8"/>
      <c r="AO20" s="8"/>
      <c r="AP20" s="8"/>
      <c r="AQ20" s="8"/>
      <c r="AR20" s="8"/>
      <c r="AS20" s="8"/>
      <c r="AT20" s="32"/>
      <c r="AU20" s="8"/>
      <c r="AV20" s="8"/>
      <c r="AW20" s="8"/>
      <c r="AX20" s="8" t="str">
        <f t="shared" si="0"/>
        <v/>
      </c>
      <c r="AY20" s="8" t="str">
        <f t="shared" si="1"/>
        <v/>
      </c>
      <c r="AZ20" s="8" t="str">
        <f t="shared" si="5"/>
        <v/>
      </c>
      <c r="BA20" s="8" t="str">
        <f t="shared" si="6"/>
        <v/>
      </c>
      <c r="BB20" s="8" t="str">
        <f t="shared" si="7"/>
        <v/>
      </c>
      <c r="BC20" s="8"/>
      <c r="BD20" s="8" t="str">
        <f t="shared" si="2"/>
        <v/>
      </c>
      <c r="BE20" s="25" t="str">
        <f t="shared" si="3"/>
        <v/>
      </c>
      <c r="BF20" s="31" t="s">
        <v>165</v>
      </c>
      <c r="BG20">
        <v>19</v>
      </c>
      <c r="BH20" t="s">
        <v>207</v>
      </c>
      <c r="BI20" t="s">
        <v>30</v>
      </c>
      <c r="BJ20" t="s">
        <v>208</v>
      </c>
    </row>
    <row r="21" spans="1:62" x14ac:dyDescent="0.15">
      <c r="A21" t="str">
        <f t="shared" si="8"/>
        <v>|色|白|レアリティ||マナコスト||</v>
      </c>
      <c r="B21" t="s">
        <v>346</v>
      </c>
      <c r="C21" t="s">
        <v>24</v>
      </c>
      <c r="D21" s="1" t="s">
        <v>5</v>
      </c>
      <c r="E21" t="s">
        <v>24</v>
      </c>
      <c r="F21" t="str">
        <f t="shared" ref="F21:F22" si="18">IF(R20=0,"",R20)</f>
        <v>白</v>
      </c>
      <c r="G21" t="s">
        <v>24</v>
      </c>
      <c r="H21" s="1" t="s">
        <v>6</v>
      </c>
      <c r="I21" t="s">
        <v>24</v>
      </c>
      <c r="J21" t="str">
        <f t="shared" ref="J21:J22" si="19">IF(T20=0,"",T20)</f>
        <v/>
      </c>
      <c r="K21" t="s">
        <v>24</v>
      </c>
      <c r="L21" s="1" t="s">
        <v>8</v>
      </c>
      <c r="M21" t="s">
        <v>24</v>
      </c>
      <c r="N21" t="str">
        <f t="shared" ref="N21:N22" si="20">IF(V20=0,"",V20)</f>
        <v/>
      </c>
      <c r="O21" t="s">
        <v>24</v>
      </c>
      <c r="Q21" s="6" t="s">
        <v>37</v>
      </c>
      <c r="R21" s="12">
        <f>INDEX(AL:AL,W18+1)</f>
        <v>0</v>
      </c>
      <c r="S21" s="18" t="s">
        <v>38</v>
      </c>
      <c r="T21" s="12">
        <f>INDEX(AN:AN,W18+1)</f>
        <v>0</v>
      </c>
      <c r="U21" s="12">
        <f>INDEX(AO:AO,W18+1)</f>
        <v>0</v>
      </c>
      <c r="V21" s="12">
        <f>INDEX(AP:AP,W18+1)</f>
        <v>0</v>
      </c>
      <c r="W21" s="10"/>
      <c r="X21" s="12" t="str">
        <f t="shared" ref="X21" si="21">INDEX(AZ:AZ,W18+1)</f>
        <v/>
      </c>
      <c r="Y21" s="12" t="str">
        <f t="shared" ref="Y21" si="22">INDEX(BA:BA,W18+1)</f>
        <v/>
      </c>
      <c r="Z21" s="12" t="str">
        <f t="shared" ref="Z21" si="23">INDEX(BB:BB,W18+1)</f>
        <v/>
      </c>
      <c r="AA21" s="12">
        <f t="shared" ref="AA21" si="24">INDEX(BC:BC,W18+1)</f>
        <v>0</v>
      </c>
      <c r="AD21" s="10"/>
      <c r="AE21" s="39">
        <v>20</v>
      </c>
      <c r="AF21" s="24" t="str">
        <f t="shared" si="4"/>
        <v>白</v>
      </c>
      <c r="AG21" s="8"/>
      <c r="AH21" s="8"/>
      <c r="AI21" s="8"/>
      <c r="AJ21" s="8"/>
      <c r="AK21" s="8"/>
      <c r="AL21" s="8"/>
      <c r="AM21" s="8"/>
      <c r="AN21" s="8"/>
      <c r="AO21" s="8"/>
      <c r="AP21" s="8"/>
      <c r="AQ21" s="8"/>
      <c r="AR21" s="8"/>
      <c r="AS21" s="8"/>
      <c r="AT21" s="32"/>
      <c r="AU21" s="8"/>
      <c r="AV21" s="8"/>
      <c r="AW21" s="8"/>
      <c r="AX21" s="8" t="str">
        <f t="shared" si="0"/>
        <v/>
      </c>
      <c r="AY21" s="8" t="str">
        <f t="shared" si="1"/>
        <v/>
      </c>
      <c r="AZ21" s="8" t="str">
        <f t="shared" si="5"/>
        <v/>
      </c>
      <c r="BA21" s="8" t="str">
        <f t="shared" si="6"/>
        <v/>
      </c>
      <c r="BB21" s="8" t="str">
        <f t="shared" si="7"/>
        <v/>
      </c>
      <c r="BC21" s="8"/>
      <c r="BD21" s="8" t="str">
        <f t="shared" si="2"/>
        <v/>
      </c>
      <c r="BE21" s="25" t="str">
        <f t="shared" si="3"/>
        <v/>
      </c>
      <c r="BF21" s="31" t="s">
        <v>165</v>
      </c>
      <c r="BG21">
        <v>20</v>
      </c>
      <c r="BH21" t="s">
        <v>209</v>
      </c>
      <c r="BI21" t="s">
        <v>30</v>
      </c>
      <c r="BJ21" t="s">
        <v>28</v>
      </c>
    </row>
    <row r="22" spans="1:62" x14ac:dyDescent="0.15">
      <c r="A22" t="str">
        <f t="shared" si="8"/>
        <v>|種別||サブタイプ||||</v>
      </c>
      <c r="B22" t="s">
        <v>346</v>
      </c>
      <c r="C22" t="s">
        <v>24</v>
      </c>
      <c r="D22" s="1" t="s">
        <v>9</v>
      </c>
      <c r="E22" t="s">
        <v>24</v>
      </c>
      <c r="F22" t="str">
        <f t="shared" si="18"/>
        <v/>
      </c>
      <c r="G22" t="s">
        <v>24</v>
      </c>
      <c r="H22" s="1" t="s">
        <v>11</v>
      </c>
      <c r="I22" t="s">
        <v>24</v>
      </c>
      <c r="J22" t="str">
        <f t="shared" si="19"/>
        <v/>
      </c>
      <c r="K22" t="s">
        <v>24</v>
      </c>
      <c r="L22" t="str">
        <f t="shared" ref="L22" si="25">IF(U21=0,"",U21)</f>
        <v/>
      </c>
      <c r="M22" t="s">
        <v>24</v>
      </c>
      <c r="N22" t="str">
        <f t="shared" si="20"/>
        <v/>
      </c>
      <c r="O22" t="s">
        <v>24</v>
      </c>
      <c r="Q22" s="6" t="s">
        <v>39</v>
      </c>
      <c r="R22" s="12" t="str">
        <f>INDEX(BD:BD,W18+1)</f>
        <v/>
      </c>
      <c r="S22" s="16"/>
      <c r="T22" s="16"/>
      <c r="U22" s="16"/>
      <c r="V22" s="17"/>
      <c r="W22" s="10"/>
      <c r="X22" s="36"/>
      <c r="Y22" s="36"/>
      <c r="Z22" s="36"/>
      <c r="AA22" s="25"/>
      <c r="AD22" s="10"/>
      <c r="AE22" s="39">
        <v>21</v>
      </c>
      <c r="AF22" s="24" t="str">
        <f t="shared" si="4"/>
        <v>白</v>
      </c>
      <c r="AG22" s="8"/>
      <c r="AH22" s="8"/>
      <c r="AI22" s="8"/>
      <c r="AJ22" s="8"/>
      <c r="AK22" s="8"/>
      <c r="AL22" s="8"/>
      <c r="AM22" s="8"/>
      <c r="AN22" s="8"/>
      <c r="AO22" s="8"/>
      <c r="AP22" s="8"/>
      <c r="AQ22" s="8"/>
      <c r="AR22" s="8"/>
      <c r="AS22" s="8"/>
      <c r="AT22" s="32"/>
      <c r="AU22" s="8"/>
      <c r="AV22" s="8"/>
      <c r="AW22" s="8"/>
      <c r="AX22" s="8" t="str">
        <f t="shared" si="0"/>
        <v/>
      </c>
      <c r="AY22" s="8" t="str">
        <f t="shared" si="1"/>
        <v/>
      </c>
      <c r="AZ22" s="8" t="str">
        <f t="shared" si="5"/>
        <v/>
      </c>
      <c r="BA22" s="8" t="str">
        <f t="shared" si="6"/>
        <v/>
      </c>
      <c r="BB22" s="8" t="str">
        <f t="shared" si="7"/>
        <v/>
      </c>
      <c r="BC22" s="8"/>
      <c r="BD22" s="8" t="str">
        <f t="shared" si="2"/>
        <v/>
      </c>
      <c r="BE22" s="25" t="str">
        <f t="shared" si="3"/>
        <v/>
      </c>
      <c r="BF22" s="31" t="s">
        <v>165</v>
      </c>
      <c r="BG22">
        <v>21</v>
      </c>
      <c r="BH22" t="s">
        <v>210</v>
      </c>
      <c r="BI22" t="s">
        <v>30</v>
      </c>
      <c r="BJ22" t="s">
        <v>211</v>
      </c>
    </row>
    <row r="23" spans="1:62" x14ac:dyDescent="0.15">
      <c r="A23" t="str">
        <f t="shared" si="8"/>
        <v>|テキスト|&gt;|&gt;|&gt;|&gt;||</v>
      </c>
      <c r="B23" t="s">
        <v>346</v>
      </c>
      <c r="C23" t="s">
        <v>24</v>
      </c>
      <c r="D23" s="1" t="s">
        <v>12</v>
      </c>
      <c r="E23" t="s">
        <v>24</v>
      </c>
      <c r="F23" s="1" t="s">
        <v>4</v>
      </c>
      <c r="G23" t="s">
        <v>24</v>
      </c>
      <c r="H23" s="1" t="s">
        <v>4</v>
      </c>
      <c r="I23" t="s">
        <v>24</v>
      </c>
      <c r="J23" s="1" t="s">
        <v>4</v>
      </c>
      <c r="K23" t="s">
        <v>24</v>
      </c>
      <c r="L23" s="1" t="s">
        <v>4</v>
      </c>
      <c r="M23" t="s">
        <v>24</v>
      </c>
      <c r="N23" t="str">
        <f t="shared" ref="N23" si="26">IF(R22=0,"",R22)</f>
        <v/>
      </c>
      <c r="O23" t="s">
        <v>24</v>
      </c>
      <c r="Q23" s="4" t="s">
        <v>40</v>
      </c>
      <c r="R23" s="12" t="str">
        <f>INDEX(BE:BE,W18+1)</f>
        <v/>
      </c>
      <c r="S23" s="6" t="s">
        <v>342</v>
      </c>
      <c r="T23" s="12" t="str">
        <f>IF(X23="","",X23&amp;IF(Y23="",""," "&amp;Y23)&amp;IF(Z23="",""," "&amp;Z23)&amp;IF(AA23="",""," "&amp;AA23))</f>
        <v/>
      </c>
      <c r="U23" s="16"/>
      <c r="V23" s="17"/>
      <c r="W23" s="10" t="s">
        <v>342</v>
      </c>
      <c r="X23" s="6" t="str">
        <f t="shared" ref="X23:AA23" si="27">IF(ISERROR(IF(LEN(X22)&gt;1,X22,VLOOKUP(X21,$AC:$AD,2,FALSE))),"",IF(LEN(X22)&gt;1,X22,VLOOKUP(X21,$AC:$AD,2,FALSE)))</f>
        <v/>
      </c>
      <c r="Y23" s="6" t="str">
        <f t="shared" si="27"/>
        <v/>
      </c>
      <c r="Z23" s="6" t="str">
        <f t="shared" si="27"/>
        <v/>
      </c>
      <c r="AA23" s="6" t="str">
        <f t="shared" si="27"/>
        <v xml:space="preserve"> </v>
      </c>
      <c r="AD23" s="10"/>
      <c r="AE23" s="39">
        <v>22</v>
      </c>
      <c r="AF23" s="24" t="str">
        <f t="shared" si="4"/>
        <v>白</v>
      </c>
      <c r="AG23" s="8"/>
      <c r="AH23" s="8"/>
      <c r="AI23" s="8"/>
      <c r="AJ23" s="8"/>
      <c r="AK23" s="8"/>
      <c r="AL23" s="8"/>
      <c r="AM23" s="8"/>
      <c r="AN23" s="8"/>
      <c r="AO23" s="8"/>
      <c r="AP23" s="8"/>
      <c r="AQ23" s="8"/>
      <c r="AR23" s="8"/>
      <c r="AS23" s="8"/>
      <c r="AT23" s="32"/>
      <c r="AU23" s="8"/>
      <c r="AV23" s="8"/>
      <c r="AW23" s="8"/>
      <c r="AX23" s="8" t="str">
        <f t="shared" si="0"/>
        <v/>
      </c>
      <c r="AY23" s="8" t="str">
        <f t="shared" si="1"/>
        <v/>
      </c>
      <c r="AZ23" s="8" t="str">
        <f t="shared" si="5"/>
        <v/>
      </c>
      <c r="BA23" s="8" t="str">
        <f t="shared" si="6"/>
        <v/>
      </c>
      <c r="BB23" s="8" t="str">
        <f t="shared" si="7"/>
        <v/>
      </c>
      <c r="BC23" s="8"/>
      <c r="BD23" s="8" t="str">
        <f t="shared" si="2"/>
        <v/>
      </c>
      <c r="BE23" s="25" t="str">
        <f t="shared" si="3"/>
        <v/>
      </c>
      <c r="BF23" s="31" t="s">
        <v>165</v>
      </c>
      <c r="BG23">
        <v>22</v>
      </c>
      <c r="BH23" t="s">
        <v>212</v>
      </c>
      <c r="BI23" t="s">
        <v>30</v>
      </c>
      <c r="BJ23" t="s">
        <v>213</v>
      </c>
    </row>
    <row r="24" spans="1:62" x14ac:dyDescent="0.15">
      <c r="A24" t="str">
        <f t="shared" si="8"/>
        <v>|英テキスト|&gt;|&gt;|&gt;|&gt;||</v>
      </c>
      <c r="B24" t="s">
        <v>346</v>
      </c>
      <c r="C24" t="s">
        <v>24</v>
      </c>
      <c r="D24" s="1" t="s">
        <v>26</v>
      </c>
      <c r="E24" t="s">
        <v>24</v>
      </c>
      <c r="F24" s="1" t="s">
        <v>4</v>
      </c>
      <c r="G24" t="s">
        <v>24</v>
      </c>
      <c r="H24" s="1" t="s">
        <v>4</v>
      </c>
      <c r="I24" t="s">
        <v>24</v>
      </c>
      <c r="J24" s="1" t="s">
        <v>4</v>
      </c>
      <c r="K24" t="s">
        <v>24</v>
      </c>
      <c r="L24" s="1" t="s">
        <v>4</v>
      </c>
      <c r="M24" t="s">
        <v>24</v>
      </c>
      <c r="N24" t="str">
        <f t="shared" ref="N24" si="28">IF(T23="","",T23&amp;"&amp;br;")&amp;IF(R23=0,"",R23)</f>
        <v/>
      </c>
      <c r="O24" t="s">
        <v>24</v>
      </c>
      <c r="Q24" s="6" t="s">
        <v>41</v>
      </c>
      <c r="R24" s="12">
        <f>IF(INDEX(AX:AX,W18+1)="",0,INDEX(AX:AX,W18+1)&amp;"/"&amp;INDEX(AY:AY,W18+1))</f>
        <v>0</v>
      </c>
      <c r="S24" s="16"/>
      <c r="T24" s="16"/>
      <c r="U24" s="16"/>
      <c r="V24" s="17"/>
      <c r="W24" s="10"/>
      <c r="X24" s="6"/>
      <c r="Y24" s="5"/>
      <c r="Z24" s="5"/>
      <c r="AA24" s="30"/>
      <c r="AD24" s="11"/>
      <c r="AE24" s="39">
        <v>23</v>
      </c>
      <c r="AF24" s="24" t="str">
        <f t="shared" si="4"/>
        <v>白</v>
      </c>
      <c r="AG24" s="8"/>
      <c r="AH24" s="8"/>
      <c r="AI24" s="8"/>
      <c r="AJ24" s="8"/>
      <c r="AK24" s="8"/>
      <c r="AL24" s="8"/>
      <c r="AM24" s="8"/>
      <c r="AN24" s="8"/>
      <c r="AO24" s="8"/>
      <c r="AP24" s="8"/>
      <c r="AQ24" s="8"/>
      <c r="AR24" s="8"/>
      <c r="AS24" s="8"/>
      <c r="AT24" s="32"/>
      <c r="AU24" s="8"/>
      <c r="AV24" s="8"/>
      <c r="AW24" s="8"/>
      <c r="AX24" s="8" t="str">
        <f t="shared" si="0"/>
        <v/>
      </c>
      <c r="AY24" s="8" t="str">
        <f t="shared" si="1"/>
        <v/>
      </c>
      <c r="AZ24" s="8" t="str">
        <f t="shared" si="5"/>
        <v/>
      </c>
      <c r="BA24" s="8" t="str">
        <f t="shared" si="6"/>
        <v/>
      </c>
      <c r="BB24" s="8" t="str">
        <f t="shared" si="7"/>
        <v/>
      </c>
      <c r="BC24" s="8"/>
      <c r="BD24" s="8" t="str">
        <f t="shared" si="2"/>
        <v/>
      </c>
      <c r="BE24" s="25" t="str">
        <f t="shared" si="3"/>
        <v/>
      </c>
      <c r="BF24" s="31" t="s">
        <v>165</v>
      </c>
      <c r="BG24">
        <v>23</v>
      </c>
      <c r="BH24" t="s">
        <v>214</v>
      </c>
      <c r="BI24" t="s">
        <v>30</v>
      </c>
      <c r="BJ24" t="s">
        <v>215</v>
      </c>
    </row>
    <row r="25" spans="1:62" x14ac:dyDescent="0.15">
      <c r="A25" t="str">
        <f t="shared" si="8"/>
        <v>|PT|&gt;||シールド数|&gt;||</v>
      </c>
      <c r="B25" t="s">
        <v>346</v>
      </c>
      <c r="C25" t="s">
        <v>24</v>
      </c>
      <c r="D25" t="s">
        <v>13</v>
      </c>
      <c r="E25" t="s">
        <v>24</v>
      </c>
      <c r="F25" t="s">
        <v>4</v>
      </c>
      <c r="G25" t="s">
        <v>24</v>
      </c>
      <c r="H25" t="str">
        <f t="shared" ref="H25" si="29">IF(R24=0,"",R24)</f>
        <v/>
      </c>
      <c r="I25" t="s">
        <v>24</v>
      </c>
      <c r="J25" t="s">
        <v>14</v>
      </c>
      <c r="K25" t="s">
        <v>24</v>
      </c>
      <c r="L25" t="s">
        <v>4</v>
      </c>
      <c r="M25" t="s">
        <v>24</v>
      </c>
      <c r="N25" t="str">
        <f t="shared" ref="N25" si="30">IF(R25=0,"",R25)</f>
        <v/>
      </c>
      <c r="O25" t="s">
        <v>24</v>
      </c>
      <c r="Q25" s="7" t="s">
        <v>43</v>
      </c>
      <c r="R25" s="12">
        <f>INDEX(AW:AW,W18+1)</f>
        <v>0</v>
      </c>
      <c r="S25" s="19"/>
      <c r="T25" s="19"/>
      <c r="U25" s="19"/>
      <c r="V25" s="20"/>
      <c r="W25" s="11"/>
      <c r="X25" s="37"/>
      <c r="Y25" s="35"/>
      <c r="Z25" s="35"/>
      <c r="AA25" s="42"/>
      <c r="AE25" s="39">
        <v>24</v>
      </c>
      <c r="AF25" s="24" t="str">
        <f t="shared" si="4"/>
        <v>白</v>
      </c>
      <c r="AG25" s="8"/>
      <c r="AH25" s="8"/>
      <c r="AI25" s="8"/>
      <c r="AJ25" s="8"/>
      <c r="AK25" s="8"/>
      <c r="AL25" s="8"/>
      <c r="AM25" s="8"/>
      <c r="AN25" s="8"/>
      <c r="AO25" s="8"/>
      <c r="AP25" s="8"/>
      <c r="AQ25" s="8"/>
      <c r="AR25" s="8"/>
      <c r="AS25" s="8"/>
      <c r="AT25" s="32"/>
      <c r="AU25" s="8"/>
      <c r="AV25" s="8"/>
      <c r="AW25" s="8"/>
      <c r="AX25" s="8" t="str">
        <f t="shared" si="0"/>
        <v/>
      </c>
      <c r="AY25" s="8" t="str">
        <f t="shared" si="1"/>
        <v/>
      </c>
      <c r="AZ25" s="8" t="str">
        <f t="shared" si="5"/>
        <v/>
      </c>
      <c r="BA25" s="8" t="str">
        <f t="shared" si="6"/>
        <v/>
      </c>
      <c r="BB25" s="8" t="str">
        <f t="shared" si="7"/>
        <v/>
      </c>
      <c r="BC25" s="8"/>
      <c r="BD25" s="8" t="str">
        <f t="shared" si="2"/>
        <v/>
      </c>
      <c r="BE25" s="25" t="str">
        <f t="shared" si="3"/>
        <v/>
      </c>
      <c r="BF25" s="31" t="s">
        <v>165</v>
      </c>
      <c r="BG25">
        <v>24</v>
      </c>
      <c r="BH25" t="s">
        <v>216</v>
      </c>
      <c r="BI25" t="s">
        <v>30</v>
      </c>
      <c r="BJ25" t="s">
        <v>217</v>
      </c>
    </row>
    <row r="26" spans="1:62" x14ac:dyDescent="0.15">
      <c r="A26" t="str">
        <f t="shared" si="8"/>
        <v>&amp;br;&amp;br;</v>
      </c>
      <c r="B26" t="s">
        <v>346</v>
      </c>
      <c r="C26" t="s">
        <v>158</v>
      </c>
      <c r="R26"/>
      <c r="S26"/>
      <c r="T26"/>
      <c r="U26"/>
      <c r="V26"/>
      <c r="AE26" s="39">
        <v>25</v>
      </c>
      <c r="AF26" s="24" t="str">
        <f t="shared" si="4"/>
        <v>白</v>
      </c>
      <c r="AG26" s="8"/>
      <c r="AH26" s="8"/>
      <c r="AI26" s="8"/>
      <c r="AJ26" s="8"/>
      <c r="AK26" s="8"/>
      <c r="AL26" s="8"/>
      <c r="AM26" s="8"/>
      <c r="AN26" s="8"/>
      <c r="AO26" s="8"/>
      <c r="AP26" s="8"/>
      <c r="AQ26" s="8"/>
      <c r="AR26" s="8"/>
      <c r="AS26" s="8"/>
      <c r="AT26" s="32"/>
      <c r="AU26" s="8"/>
      <c r="AV26" s="8"/>
      <c r="AW26" s="8"/>
      <c r="AX26" s="8" t="str">
        <f t="shared" si="0"/>
        <v/>
      </c>
      <c r="AY26" s="8" t="str">
        <f t="shared" si="1"/>
        <v/>
      </c>
      <c r="AZ26" s="8" t="str">
        <f t="shared" si="5"/>
        <v/>
      </c>
      <c r="BA26" s="8" t="str">
        <f t="shared" si="6"/>
        <v/>
      </c>
      <c r="BB26" s="8" t="str">
        <f t="shared" si="7"/>
        <v/>
      </c>
      <c r="BC26" s="8"/>
      <c r="BD26" s="8" t="str">
        <f t="shared" si="2"/>
        <v/>
      </c>
      <c r="BE26" s="25" t="str">
        <f t="shared" si="3"/>
        <v/>
      </c>
      <c r="BF26" s="31" t="s">
        <v>165</v>
      </c>
      <c r="BG26">
        <v>25</v>
      </c>
      <c r="BH26" t="s">
        <v>218</v>
      </c>
      <c r="BI26" t="s">
        <v>30</v>
      </c>
      <c r="BJ26" t="s">
        <v>219</v>
      </c>
    </row>
    <row r="27" spans="1:62" x14ac:dyDescent="0.15">
      <c r="A27" t="str">
        <f t="shared" si="8"/>
        <v>#back(text=戻る,left)</v>
      </c>
      <c r="B27" t="s">
        <v>346</v>
      </c>
      <c r="C27" t="s">
        <v>159</v>
      </c>
      <c r="R27"/>
      <c r="S27"/>
      <c r="T27"/>
      <c r="U27"/>
      <c r="V27"/>
      <c r="AE27" s="39">
        <v>26</v>
      </c>
      <c r="AF27" s="24" t="str">
        <f t="shared" si="4"/>
        <v>白</v>
      </c>
      <c r="AG27" s="8"/>
      <c r="AH27" s="8"/>
      <c r="AI27" s="8"/>
      <c r="AJ27" s="8"/>
      <c r="AK27" s="8"/>
      <c r="AL27" s="8"/>
      <c r="AM27" s="8"/>
      <c r="AN27" s="8"/>
      <c r="AO27" s="8"/>
      <c r="AP27" s="8"/>
      <c r="AQ27" s="8"/>
      <c r="AR27" s="8"/>
      <c r="AS27" s="8"/>
      <c r="AT27" s="32"/>
      <c r="AU27" s="8"/>
      <c r="AV27" s="8"/>
      <c r="AW27" s="8"/>
      <c r="AX27" s="8" t="str">
        <f t="shared" si="0"/>
        <v/>
      </c>
      <c r="AY27" s="8" t="str">
        <f t="shared" si="1"/>
        <v/>
      </c>
      <c r="AZ27" s="8" t="str">
        <f t="shared" si="5"/>
        <v/>
      </c>
      <c r="BA27" s="8" t="str">
        <f t="shared" si="6"/>
        <v/>
      </c>
      <c r="BB27" s="8" t="str">
        <f t="shared" si="7"/>
        <v/>
      </c>
      <c r="BC27" s="8"/>
      <c r="BD27" s="8" t="str">
        <f t="shared" si="2"/>
        <v/>
      </c>
      <c r="BE27" s="25" t="str">
        <f t="shared" si="3"/>
        <v/>
      </c>
      <c r="BF27" s="31" t="s">
        <v>165</v>
      </c>
      <c r="BG27">
        <v>26</v>
      </c>
      <c r="BH27" t="s">
        <v>220</v>
      </c>
      <c r="BI27" t="s">
        <v>30</v>
      </c>
      <c r="BJ27" t="s">
        <v>221</v>
      </c>
    </row>
    <row r="28" spans="1:62" x14ac:dyDescent="0.15">
      <c r="A28" t="str">
        <f t="shared" si="8"/>
        <v>&amp;br;</v>
      </c>
      <c r="B28" t="s">
        <v>346</v>
      </c>
      <c r="C28" t="s">
        <v>1</v>
      </c>
      <c r="R28"/>
      <c r="S28"/>
      <c r="T28"/>
      <c r="U28"/>
      <c r="V28"/>
      <c r="AE28" s="39">
        <v>27</v>
      </c>
      <c r="AF28" s="24" t="str">
        <f t="shared" si="4"/>
        <v>白</v>
      </c>
      <c r="AG28" s="8"/>
      <c r="AH28" s="8"/>
      <c r="AI28" s="8"/>
      <c r="AJ28" s="8"/>
      <c r="AK28" s="8"/>
      <c r="AL28" s="8"/>
      <c r="AM28" s="8"/>
      <c r="AN28" s="8"/>
      <c r="AO28" s="8"/>
      <c r="AP28" s="8"/>
      <c r="AQ28" s="8"/>
      <c r="AR28" s="8"/>
      <c r="AS28" s="8"/>
      <c r="AT28" s="32"/>
      <c r="AU28" s="8"/>
      <c r="AV28" s="8"/>
      <c r="AW28" s="8"/>
      <c r="AX28" s="8" t="str">
        <f t="shared" si="0"/>
        <v/>
      </c>
      <c r="AY28" s="8" t="str">
        <f t="shared" si="1"/>
        <v/>
      </c>
      <c r="AZ28" s="8" t="str">
        <f t="shared" si="5"/>
        <v/>
      </c>
      <c r="BA28" s="8" t="str">
        <f t="shared" si="6"/>
        <v/>
      </c>
      <c r="BB28" s="8" t="str">
        <f t="shared" si="7"/>
        <v/>
      </c>
      <c r="BC28" s="8"/>
      <c r="BD28" s="8" t="str">
        <f t="shared" si="2"/>
        <v/>
      </c>
      <c r="BE28" s="25" t="str">
        <f t="shared" si="3"/>
        <v/>
      </c>
      <c r="BF28" s="31" t="s">
        <v>165</v>
      </c>
      <c r="BG28">
        <v>27</v>
      </c>
      <c r="BH28" t="s">
        <v>222</v>
      </c>
      <c r="BI28" t="s">
        <v>30</v>
      </c>
      <c r="BJ28" t="s">
        <v>223</v>
      </c>
    </row>
    <row r="29" spans="1:62" x14ac:dyDescent="0.15">
      <c r="A29" t="str">
        <f t="shared" si="8"/>
        <v>#comment(above,nsize=[15],size=[30],num=[10])</v>
      </c>
      <c r="B29" t="s">
        <v>346</v>
      </c>
      <c r="C29" t="s">
        <v>160</v>
      </c>
      <c r="R29"/>
      <c r="S29"/>
      <c r="T29"/>
      <c r="U29"/>
      <c r="V29"/>
      <c r="AE29" s="39">
        <v>28</v>
      </c>
      <c r="AF29" s="24" t="str">
        <f t="shared" si="4"/>
        <v>白</v>
      </c>
      <c r="AG29" s="8"/>
      <c r="AH29" s="8"/>
      <c r="AI29" s="8"/>
      <c r="AJ29" s="8"/>
      <c r="AK29" s="8"/>
      <c r="AL29" s="8"/>
      <c r="AM29" s="8"/>
      <c r="AN29" s="8"/>
      <c r="AO29" s="8"/>
      <c r="AP29" s="8"/>
      <c r="AQ29" s="8"/>
      <c r="AR29" s="8"/>
      <c r="AS29" s="8"/>
      <c r="AT29" s="32"/>
      <c r="AU29" s="8"/>
      <c r="AV29" s="8"/>
      <c r="AW29" s="8"/>
      <c r="AX29" s="8" t="str">
        <f t="shared" si="0"/>
        <v/>
      </c>
      <c r="AY29" s="8" t="str">
        <f t="shared" si="1"/>
        <v/>
      </c>
      <c r="AZ29" s="8" t="str">
        <f t="shared" si="5"/>
        <v/>
      </c>
      <c r="BA29" s="8" t="str">
        <f t="shared" si="6"/>
        <v/>
      </c>
      <c r="BB29" s="8" t="str">
        <f t="shared" si="7"/>
        <v/>
      </c>
      <c r="BC29" s="8"/>
      <c r="BD29" s="8" t="str">
        <f t="shared" si="2"/>
        <v/>
      </c>
      <c r="BE29" s="25" t="str">
        <f t="shared" si="3"/>
        <v/>
      </c>
      <c r="BF29" s="31" t="s">
        <v>165</v>
      </c>
      <c r="BG29">
        <v>28</v>
      </c>
      <c r="BH29" t="s">
        <v>224</v>
      </c>
      <c r="BI29" t="s">
        <v>30</v>
      </c>
      <c r="BJ29" t="s">
        <v>225</v>
      </c>
    </row>
    <row r="30" spans="1:62" x14ac:dyDescent="0.15">
      <c r="A30" t="str">
        <f t="shared" si="8"/>
        <v>&amp;br;&amp;br;</v>
      </c>
      <c r="B30" t="s">
        <v>346</v>
      </c>
      <c r="C30" t="s">
        <v>158</v>
      </c>
      <c r="R30"/>
      <c r="S30"/>
      <c r="T30"/>
      <c r="U30"/>
      <c r="V30"/>
      <c r="AE30" s="39">
        <v>29</v>
      </c>
      <c r="AF30" s="24" t="str">
        <f t="shared" si="4"/>
        <v>白</v>
      </c>
      <c r="AG30" s="8"/>
      <c r="AH30" s="8"/>
      <c r="AI30" s="8"/>
      <c r="AJ30" s="8"/>
      <c r="AK30" s="8"/>
      <c r="AL30" s="8"/>
      <c r="AM30" s="8"/>
      <c r="AN30" s="8"/>
      <c r="AO30" s="8"/>
      <c r="AP30" s="8"/>
      <c r="AQ30" s="8"/>
      <c r="AR30" s="8"/>
      <c r="AS30" s="8"/>
      <c r="AT30" s="32"/>
      <c r="AU30" s="8"/>
      <c r="AV30" s="8"/>
      <c r="AW30" s="8"/>
      <c r="AX30" s="8" t="str">
        <f t="shared" si="0"/>
        <v/>
      </c>
      <c r="AY30" s="8" t="str">
        <f t="shared" si="1"/>
        <v/>
      </c>
      <c r="AZ30" s="8" t="str">
        <f t="shared" si="5"/>
        <v/>
      </c>
      <c r="BA30" s="8" t="str">
        <f t="shared" si="6"/>
        <v/>
      </c>
      <c r="BB30" s="8" t="str">
        <f t="shared" si="7"/>
        <v/>
      </c>
      <c r="BC30" s="8"/>
      <c r="BD30" s="8" t="str">
        <f t="shared" si="2"/>
        <v/>
      </c>
      <c r="BE30" s="25" t="str">
        <f t="shared" si="3"/>
        <v/>
      </c>
      <c r="BF30" s="31" t="s">
        <v>165</v>
      </c>
      <c r="BG30">
        <v>29</v>
      </c>
      <c r="BH30" t="s">
        <v>226</v>
      </c>
      <c r="BI30" t="s">
        <v>30</v>
      </c>
      <c r="BJ30" t="s">
        <v>227</v>
      </c>
    </row>
    <row r="31" spans="1:62" x14ac:dyDescent="0.15">
      <c r="A31" t="str">
        <f t="shared" si="8"/>
        <v/>
      </c>
      <c r="B31" t="s">
        <v>346</v>
      </c>
      <c r="Q31" s="3"/>
      <c r="R31" s="14"/>
      <c r="S31" s="14"/>
      <c r="T31" s="14"/>
      <c r="U31" s="14"/>
      <c r="V31" s="15"/>
      <c r="W31" s="36">
        <v>3</v>
      </c>
      <c r="X31" s="3"/>
      <c r="Y31" s="34"/>
      <c r="Z31" s="34"/>
      <c r="AA31" s="41"/>
      <c r="AE31" s="39">
        <v>30</v>
      </c>
      <c r="AF31" s="24" t="str">
        <f t="shared" si="4"/>
        <v>白</v>
      </c>
      <c r="AG31" s="8"/>
      <c r="AH31" s="8"/>
      <c r="AI31" s="8"/>
      <c r="AJ31" s="8"/>
      <c r="AK31" s="8"/>
      <c r="AL31" s="8"/>
      <c r="AM31" s="8"/>
      <c r="AN31" s="8"/>
      <c r="AO31" s="8"/>
      <c r="AP31" s="8"/>
      <c r="AQ31" s="8"/>
      <c r="AR31" s="8"/>
      <c r="AS31" s="8"/>
      <c r="AT31" s="32"/>
      <c r="AU31" s="8"/>
      <c r="AV31" s="8"/>
      <c r="AW31" s="8"/>
      <c r="AX31" s="8" t="str">
        <f t="shared" si="0"/>
        <v/>
      </c>
      <c r="AY31" s="8" t="str">
        <f t="shared" si="1"/>
        <v/>
      </c>
      <c r="AZ31" s="8" t="str">
        <f t="shared" si="5"/>
        <v/>
      </c>
      <c r="BA31" s="8" t="str">
        <f t="shared" si="6"/>
        <v/>
      </c>
      <c r="BB31" s="8" t="str">
        <f t="shared" si="7"/>
        <v/>
      </c>
      <c r="BC31" s="8"/>
      <c r="BD31" s="8" t="str">
        <f t="shared" si="2"/>
        <v/>
      </c>
      <c r="BE31" s="25" t="str">
        <f t="shared" si="3"/>
        <v/>
      </c>
      <c r="BF31" s="31" t="s">
        <v>165</v>
      </c>
      <c r="BG31">
        <v>30</v>
      </c>
      <c r="BH31" t="s">
        <v>228</v>
      </c>
      <c r="BI31" t="s">
        <v>30</v>
      </c>
      <c r="BJ31" t="s">
        <v>229</v>
      </c>
    </row>
    <row r="32" spans="1:62" x14ac:dyDescent="0.15">
      <c r="A32" t="str">
        <f t="shared" si="8"/>
        <v>*0/0</v>
      </c>
      <c r="B32" t="s">
        <v>346</v>
      </c>
      <c r="C32" t="str">
        <f t="shared" ref="C32" si="31">"*"&amp;R32&amp;"/"&amp;T32</f>
        <v>*0/0</v>
      </c>
      <c r="Q32" s="6" t="s">
        <v>34</v>
      </c>
      <c r="R32" s="12">
        <f>INDEX(AJ:AJ,W31+1)</f>
        <v>0</v>
      </c>
      <c r="S32" s="16" t="s">
        <v>35</v>
      </c>
      <c r="T32" s="12">
        <f t="shared" ref="T32" si="32">INDEX(AK:AK,W31+1)</f>
        <v>0</v>
      </c>
      <c r="U32" s="16"/>
      <c r="V32" s="17"/>
      <c r="W32" s="9"/>
      <c r="X32" s="6"/>
      <c r="Y32" s="5"/>
      <c r="Z32" s="5"/>
      <c r="AA32" s="30"/>
      <c r="AE32" s="39">
        <v>31</v>
      </c>
      <c r="AF32" s="24" t="str">
        <f t="shared" si="4"/>
        <v>白</v>
      </c>
      <c r="AG32" s="8"/>
      <c r="AH32" s="8"/>
      <c r="AI32" s="8"/>
      <c r="AJ32" s="8"/>
      <c r="AK32" s="8"/>
      <c r="AL32" s="8"/>
      <c r="AM32" s="8"/>
      <c r="AN32" s="8"/>
      <c r="AO32" s="8"/>
      <c r="AP32" s="8"/>
      <c r="AQ32" s="8"/>
      <c r="AR32" s="8"/>
      <c r="AS32" s="8"/>
      <c r="AT32" s="32"/>
      <c r="AU32" s="8"/>
      <c r="AV32" s="8"/>
      <c r="AW32" s="8"/>
      <c r="AX32" s="8" t="str">
        <f t="shared" si="0"/>
        <v/>
      </c>
      <c r="AY32" s="8" t="str">
        <f t="shared" si="1"/>
        <v/>
      </c>
      <c r="AZ32" s="8" t="str">
        <f t="shared" si="5"/>
        <v/>
      </c>
      <c r="BA32" s="8" t="str">
        <f t="shared" si="6"/>
        <v/>
      </c>
      <c r="BB32" s="8" t="str">
        <f t="shared" si="7"/>
        <v/>
      </c>
      <c r="BC32" s="8"/>
      <c r="BD32" s="8" t="str">
        <f t="shared" si="2"/>
        <v/>
      </c>
      <c r="BE32" s="25" t="str">
        <f t="shared" si="3"/>
        <v/>
      </c>
      <c r="BF32" s="31" t="s">
        <v>165</v>
      </c>
      <c r="BG32">
        <v>31</v>
      </c>
      <c r="BH32" t="s">
        <v>230</v>
      </c>
      <c r="BI32" t="s">
        <v>30</v>
      </c>
      <c r="BJ32" t="s">
        <v>231</v>
      </c>
    </row>
    <row r="33" spans="1:62" x14ac:dyDescent="0.15">
      <c r="A33" t="str">
        <f t="shared" si="8"/>
        <v>|LEFT:80|LEFT:100|LEFT:100|LEFT:100|LEFT:100|LEFT:100|c</v>
      </c>
      <c r="B33" t="s">
        <v>346</v>
      </c>
      <c r="C33" t="s">
        <v>24</v>
      </c>
      <c r="D33" s="2" t="str">
        <f t="shared" ref="D33" si="33">$Q$1</f>
        <v>LEFT:80</v>
      </c>
      <c r="E33" s="2" t="s">
        <v>24</v>
      </c>
      <c r="F33" s="2" t="str">
        <f t="shared" ref="F33" si="34">$R$1</f>
        <v>LEFT:100</v>
      </c>
      <c r="G33" s="2" t="s">
        <v>24</v>
      </c>
      <c r="H33" s="2" t="str">
        <f t="shared" ref="H33" si="35">$R$1</f>
        <v>LEFT:100</v>
      </c>
      <c r="I33" s="2" t="s">
        <v>24</v>
      </c>
      <c r="J33" s="2" t="str">
        <f t="shared" ref="J33" si="36">$R$1</f>
        <v>LEFT:100</v>
      </c>
      <c r="K33" s="2" t="s">
        <v>24</v>
      </c>
      <c r="L33" s="2" t="str">
        <f t="shared" ref="L33" si="37">$R$1</f>
        <v>LEFT:100</v>
      </c>
      <c r="M33" s="2" t="s">
        <v>24</v>
      </c>
      <c r="N33" s="2" t="str">
        <f t="shared" ref="N33" si="38">$R$1</f>
        <v>LEFT:100</v>
      </c>
      <c r="O33" t="s">
        <v>24</v>
      </c>
      <c r="P33" t="s">
        <v>138</v>
      </c>
      <c r="Q33" s="4" t="s">
        <v>44</v>
      </c>
      <c r="R33" s="12" t="str">
        <f>INDEX(AF:AF,W31+1)</f>
        <v>白</v>
      </c>
      <c r="S33" s="18" t="s">
        <v>46</v>
      </c>
      <c r="T33" s="12">
        <f>INDEX(AG:AG,W31+1)</f>
        <v>0</v>
      </c>
      <c r="U33" s="18" t="s">
        <v>36</v>
      </c>
      <c r="V33" s="12">
        <f>INDEX(AI:AI,W31+1)</f>
        <v>0</v>
      </c>
      <c r="W33" s="10"/>
      <c r="X33" s="12">
        <f t="shared" ref="X33" si="39">INDEX(AQ:AQ,W31+1)</f>
        <v>0</v>
      </c>
      <c r="Y33" s="5"/>
      <c r="Z33" s="5"/>
      <c r="AA33" s="30"/>
      <c r="AE33" s="39">
        <v>32</v>
      </c>
      <c r="AF33" s="24" t="str">
        <f t="shared" si="4"/>
        <v>白</v>
      </c>
      <c r="AG33" s="8"/>
      <c r="AH33" s="8"/>
      <c r="AI33" s="8"/>
      <c r="AJ33" s="8"/>
      <c r="AK33" s="8"/>
      <c r="AL33" s="8"/>
      <c r="AM33" s="8"/>
      <c r="AN33" s="8"/>
      <c r="AO33" s="8"/>
      <c r="AP33" s="8"/>
      <c r="AQ33" s="8"/>
      <c r="AR33" s="8"/>
      <c r="AS33" s="8"/>
      <c r="AT33" s="32"/>
      <c r="AU33" s="8"/>
      <c r="AV33" s="8"/>
      <c r="AW33" s="8"/>
      <c r="AX33" s="8" t="str">
        <f t="shared" si="0"/>
        <v/>
      </c>
      <c r="AY33" s="8" t="str">
        <f t="shared" si="1"/>
        <v/>
      </c>
      <c r="AZ33" s="8" t="str">
        <f t="shared" si="5"/>
        <v/>
      </c>
      <c r="BA33" s="8" t="str">
        <f t="shared" si="6"/>
        <v/>
      </c>
      <c r="BB33" s="8" t="str">
        <f t="shared" si="7"/>
        <v/>
      </c>
      <c r="BC33" s="8"/>
      <c r="BD33" s="8" t="str">
        <f t="shared" si="2"/>
        <v/>
      </c>
      <c r="BE33" s="25" t="str">
        <f t="shared" si="3"/>
        <v/>
      </c>
      <c r="BF33" s="31" t="s">
        <v>165</v>
      </c>
      <c r="BG33">
        <v>32</v>
      </c>
      <c r="BH33" t="s">
        <v>232</v>
      </c>
      <c r="BI33" t="s">
        <v>30</v>
      </c>
      <c r="BJ33" t="s">
        <v>233</v>
      </c>
    </row>
    <row r="34" spans="1:62" x14ac:dyDescent="0.15">
      <c r="A34" t="str">
        <f t="shared" si="8"/>
        <v>|色|白|レアリティ||マナコスト||</v>
      </c>
      <c r="B34" t="s">
        <v>346</v>
      </c>
      <c r="C34" t="s">
        <v>24</v>
      </c>
      <c r="D34" s="1" t="s">
        <v>5</v>
      </c>
      <c r="E34" t="s">
        <v>24</v>
      </c>
      <c r="F34" t="str">
        <f t="shared" ref="F34:F35" si="40">IF(R33=0,"",R33)</f>
        <v>白</v>
      </c>
      <c r="G34" t="s">
        <v>24</v>
      </c>
      <c r="H34" s="1" t="s">
        <v>6</v>
      </c>
      <c r="I34" t="s">
        <v>24</v>
      </c>
      <c r="J34" t="str">
        <f t="shared" ref="J34:J35" si="41">IF(T33=0,"",T33)</f>
        <v/>
      </c>
      <c r="K34" t="s">
        <v>24</v>
      </c>
      <c r="L34" s="1" t="s">
        <v>8</v>
      </c>
      <c r="M34" t="s">
        <v>24</v>
      </c>
      <c r="N34" t="str">
        <f t="shared" ref="N34:N35" si="42">IF(V33=0,"",V33)</f>
        <v/>
      </c>
      <c r="O34" t="s">
        <v>24</v>
      </c>
      <c r="Q34" s="6" t="s">
        <v>37</v>
      </c>
      <c r="R34" s="12">
        <f>INDEX(AL:AL,W31+1)</f>
        <v>0</v>
      </c>
      <c r="S34" s="18" t="s">
        <v>38</v>
      </c>
      <c r="T34" s="12">
        <f>INDEX(AN:AN,W31+1)</f>
        <v>0</v>
      </c>
      <c r="U34" s="12">
        <f>INDEX(AO:AO,W31+1)</f>
        <v>0</v>
      </c>
      <c r="V34" s="12">
        <f>INDEX(AP:AP,W31+1)</f>
        <v>0</v>
      </c>
      <c r="W34" s="10"/>
      <c r="X34" s="12" t="str">
        <f t="shared" ref="X34" si="43">INDEX(AZ:AZ,W31+1)</f>
        <v/>
      </c>
      <c r="Y34" s="12" t="str">
        <f t="shared" ref="Y34" si="44">INDEX(BA:BA,W31+1)</f>
        <v/>
      </c>
      <c r="Z34" s="12" t="str">
        <f t="shared" ref="Z34" si="45">INDEX(BB:BB,W31+1)</f>
        <v/>
      </c>
      <c r="AA34" s="12">
        <f t="shared" ref="AA34" si="46">INDEX(BC:BC,W31+1)</f>
        <v>0</v>
      </c>
      <c r="AE34" s="39">
        <v>33</v>
      </c>
      <c r="AF34" s="24" t="str">
        <f t="shared" si="4"/>
        <v>白</v>
      </c>
      <c r="AG34" s="8"/>
      <c r="AH34" s="8"/>
      <c r="AI34" s="8"/>
      <c r="AJ34" s="8"/>
      <c r="AK34" s="8"/>
      <c r="AL34" s="8"/>
      <c r="AM34" s="8"/>
      <c r="AN34" s="8"/>
      <c r="AO34" s="8"/>
      <c r="AP34" s="8"/>
      <c r="AQ34" s="8"/>
      <c r="AR34" s="8"/>
      <c r="AS34" s="8"/>
      <c r="AT34" s="32"/>
      <c r="AU34" s="8"/>
      <c r="AV34" s="8"/>
      <c r="AW34" s="8"/>
      <c r="AX34" s="8" t="str">
        <f t="shared" ref="AX34:AX51" si="47">IF(AT34&gt;1,MONTH(AT34),"")</f>
        <v/>
      </c>
      <c r="AY34" s="8" t="str">
        <f t="shared" ref="AY34:AY51" si="48">IF(AT34&gt;1,DAY(AT34),"")</f>
        <v/>
      </c>
      <c r="AZ34" s="8" t="str">
        <f t="shared" si="5"/>
        <v/>
      </c>
      <c r="BA34" s="8" t="str">
        <f t="shared" si="6"/>
        <v/>
      </c>
      <c r="BB34" s="8" t="str">
        <f t="shared" si="7"/>
        <v/>
      </c>
      <c r="BC34" s="8"/>
      <c r="BD34" s="8" t="str">
        <f t="shared" ref="BD34:BD51" si="49">IF(AQ34="","",AQ34&amp;IF(AR34="","","&amp;br;"&amp;AR34)&amp;IF(AS34="","","&amp;br;"&amp;AS34))</f>
        <v/>
      </c>
      <c r="BE34" s="25" t="str">
        <f t="shared" ref="BE34:BE51" si="50">IF(AK34="","",VLOOKUP(AK34,BH:BJ,3,FALSE))</f>
        <v/>
      </c>
      <c r="BF34" s="31" t="s">
        <v>165</v>
      </c>
      <c r="BG34">
        <v>33</v>
      </c>
      <c r="BH34" t="s">
        <v>234</v>
      </c>
      <c r="BI34" t="s">
        <v>30</v>
      </c>
      <c r="BJ34" t="s">
        <v>235</v>
      </c>
    </row>
    <row r="35" spans="1:62" x14ac:dyDescent="0.15">
      <c r="A35" t="str">
        <f t="shared" si="8"/>
        <v>|種別||サブタイプ||||</v>
      </c>
      <c r="B35" t="s">
        <v>346</v>
      </c>
      <c r="C35" t="s">
        <v>24</v>
      </c>
      <c r="D35" s="1" t="s">
        <v>9</v>
      </c>
      <c r="E35" t="s">
        <v>24</v>
      </c>
      <c r="F35" t="str">
        <f t="shared" si="40"/>
        <v/>
      </c>
      <c r="G35" t="s">
        <v>24</v>
      </c>
      <c r="H35" s="1" t="s">
        <v>11</v>
      </c>
      <c r="I35" t="s">
        <v>24</v>
      </c>
      <c r="J35" t="str">
        <f t="shared" si="41"/>
        <v/>
      </c>
      <c r="K35" t="s">
        <v>24</v>
      </c>
      <c r="L35" t="str">
        <f t="shared" ref="L35" si="51">IF(U34=0,"",U34)</f>
        <v/>
      </c>
      <c r="M35" t="s">
        <v>24</v>
      </c>
      <c r="N35" t="str">
        <f t="shared" si="42"/>
        <v/>
      </c>
      <c r="O35" t="s">
        <v>24</v>
      </c>
      <c r="Q35" s="6" t="s">
        <v>39</v>
      </c>
      <c r="R35" s="12" t="str">
        <f>INDEX(BD:BD,W31+1)</f>
        <v/>
      </c>
      <c r="S35" s="16"/>
      <c r="T35" s="16"/>
      <c r="U35" s="16"/>
      <c r="V35" s="17"/>
      <c r="W35" s="10"/>
      <c r="X35" s="36"/>
      <c r="Y35" s="36"/>
      <c r="Z35" s="36"/>
      <c r="AA35" s="25"/>
      <c r="AE35" s="39">
        <v>34</v>
      </c>
      <c r="AF35" s="24" t="str">
        <f t="shared" si="4"/>
        <v>白</v>
      </c>
      <c r="AG35" s="8"/>
      <c r="AH35" s="8"/>
      <c r="AI35" s="8"/>
      <c r="AJ35" s="8"/>
      <c r="AK35" s="8"/>
      <c r="AL35" s="8"/>
      <c r="AM35" s="8"/>
      <c r="AN35" s="8"/>
      <c r="AO35" s="8"/>
      <c r="AP35" s="8"/>
      <c r="AQ35" s="8"/>
      <c r="AR35" s="8"/>
      <c r="AS35" s="8"/>
      <c r="AT35" s="32"/>
      <c r="AU35" s="8"/>
      <c r="AV35" s="8"/>
      <c r="AW35" s="8"/>
      <c r="AX35" s="8" t="str">
        <f t="shared" si="47"/>
        <v/>
      </c>
      <c r="AY35" s="8" t="str">
        <f t="shared" si="48"/>
        <v/>
      </c>
      <c r="AZ35" s="8" t="str">
        <f t="shared" si="5"/>
        <v/>
      </c>
      <c r="BA35" s="8" t="str">
        <f t="shared" si="6"/>
        <v/>
      </c>
      <c r="BB35" s="8" t="str">
        <f t="shared" si="7"/>
        <v/>
      </c>
      <c r="BC35" s="8"/>
      <c r="BD35" s="8" t="str">
        <f t="shared" si="49"/>
        <v/>
      </c>
      <c r="BE35" s="25" t="str">
        <f t="shared" si="50"/>
        <v/>
      </c>
      <c r="BF35" s="31" t="s">
        <v>165</v>
      </c>
      <c r="BG35">
        <v>34</v>
      </c>
      <c r="BH35" t="s">
        <v>236</v>
      </c>
      <c r="BI35" t="s">
        <v>30</v>
      </c>
      <c r="BJ35" t="s">
        <v>237</v>
      </c>
    </row>
    <row r="36" spans="1:62" x14ac:dyDescent="0.15">
      <c r="A36" t="str">
        <f t="shared" si="8"/>
        <v>|テキスト|&gt;|&gt;|&gt;|&gt;||</v>
      </c>
      <c r="B36" t="s">
        <v>346</v>
      </c>
      <c r="C36" t="s">
        <v>24</v>
      </c>
      <c r="D36" s="1" t="s">
        <v>12</v>
      </c>
      <c r="E36" t="s">
        <v>24</v>
      </c>
      <c r="F36" s="1" t="s">
        <v>4</v>
      </c>
      <c r="G36" t="s">
        <v>24</v>
      </c>
      <c r="H36" s="1" t="s">
        <v>4</v>
      </c>
      <c r="I36" t="s">
        <v>24</v>
      </c>
      <c r="J36" s="1" t="s">
        <v>4</v>
      </c>
      <c r="K36" t="s">
        <v>24</v>
      </c>
      <c r="L36" s="1" t="s">
        <v>4</v>
      </c>
      <c r="M36" t="s">
        <v>24</v>
      </c>
      <c r="N36" t="str">
        <f t="shared" ref="N36" si="52">IF(R35=0,"",R35)</f>
        <v/>
      </c>
      <c r="O36" t="s">
        <v>24</v>
      </c>
      <c r="Q36" s="4" t="s">
        <v>40</v>
      </c>
      <c r="R36" s="12" t="str">
        <f>INDEX(BE:BE,W31+1)</f>
        <v/>
      </c>
      <c r="S36" s="6" t="s">
        <v>342</v>
      </c>
      <c r="T36" s="12" t="str">
        <f>IF(X36="","",X36&amp;IF(Y36="",""," "&amp;Y36)&amp;IF(Z36="",""," "&amp;Z36)&amp;IF(AA36="",""," "&amp;AA36))</f>
        <v/>
      </c>
      <c r="U36" s="16"/>
      <c r="V36" s="17"/>
      <c r="W36" s="10" t="s">
        <v>342</v>
      </c>
      <c r="X36" s="6" t="str">
        <f t="shared" ref="X36:AA36" si="53">IF(ISERROR(IF(LEN(X35)&gt;1,X35,VLOOKUP(X34,$AC:$AD,2,FALSE))),"",IF(LEN(X35)&gt;1,X35,VLOOKUP(X34,$AC:$AD,2,FALSE)))</f>
        <v/>
      </c>
      <c r="Y36" s="6" t="str">
        <f t="shared" si="53"/>
        <v/>
      </c>
      <c r="Z36" s="6" t="str">
        <f t="shared" si="53"/>
        <v/>
      </c>
      <c r="AA36" s="6" t="str">
        <f t="shared" si="53"/>
        <v xml:space="preserve"> </v>
      </c>
      <c r="AE36" s="39">
        <v>35</v>
      </c>
      <c r="AF36" s="24" t="str">
        <f t="shared" si="4"/>
        <v>白</v>
      </c>
      <c r="AG36" s="8"/>
      <c r="AH36" s="8"/>
      <c r="AI36" s="8"/>
      <c r="AJ36" s="8"/>
      <c r="AK36" s="8"/>
      <c r="AL36" s="8"/>
      <c r="AM36" s="8"/>
      <c r="AN36" s="8"/>
      <c r="AO36" s="8"/>
      <c r="AP36" s="8"/>
      <c r="AQ36" s="8"/>
      <c r="AR36" s="8"/>
      <c r="AS36" s="8"/>
      <c r="AT36" s="32"/>
      <c r="AU36" s="8"/>
      <c r="AV36" s="8"/>
      <c r="AW36" s="8"/>
      <c r="AX36" s="8" t="str">
        <f t="shared" si="47"/>
        <v/>
      </c>
      <c r="AY36" s="8" t="str">
        <f t="shared" si="48"/>
        <v/>
      </c>
      <c r="AZ36" s="8" t="str">
        <f t="shared" si="5"/>
        <v/>
      </c>
      <c r="BA36" s="8" t="str">
        <f t="shared" si="6"/>
        <v/>
      </c>
      <c r="BB36" s="8" t="str">
        <f t="shared" si="7"/>
        <v/>
      </c>
      <c r="BC36" s="8"/>
      <c r="BD36" s="8" t="str">
        <f t="shared" si="49"/>
        <v/>
      </c>
      <c r="BE36" s="25" t="str">
        <f t="shared" si="50"/>
        <v/>
      </c>
      <c r="BF36" s="31" t="s">
        <v>165</v>
      </c>
      <c r="BG36">
        <v>35</v>
      </c>
      <c r="BH36" t="s">
        <v>238</v>
      </c>
      <c r="BI36" t="s">
        <v>30</v>
      </c>
      <c r="BJ36" t="s">
        <v>239</v>
      </c>
    </row>
    <row r="37" spans="1:62" x14ac:dyDescent="0.15">
      <c r="A37" t="str">
        <f t="shared" si="8"/>
        <v>|英テキスト|&gt;|&gt;|&gt;|&gt;||</v>
      </c>
      <c r="B37" t="s">
        <v>346</v>
      </c>
      <c r="C37" t="s">
        <v>24</v>
      </c>
      <c r="D37" s="1" t="s">
        <v>26</v>
      </c>
      <c r="E37" t="s">
        <v>24</v>
      </c>
      <c r="F37" s="1" t="s">
        <v>4</v>
      </c>
      <c r="G37" t="s">
        <v>24</v>
      </c>
      <c r="H37" s="1" t="s">
        <v>4</v>
      </c>
      <c r="I37" t="s">
        <v>24</v>
      </c>
      <c r="J37" s="1" t="s">
        <v>4</v>
      </c>
      <c r="K37" t="s">
        <v>24</v>
      </c>
      <c r="L37" s="1" t="s">
        <v>4</v>
      </c>
      <c r="M37" t="s">
        <v>24</v>
      </c>
      <c r="N37" t="str">
        <f>IF(T36="","",T36&amp;"&amp;br;")&amp;IF(R36=0,"",R36)</f>
        <v/>
      </c>
      <c r="O37" t="s">
        <v>24</v>
      </c>
      <c r="Q37" s="6" t="s">
        <v>41</v>
      </c>
      <c r="R37" s="12">
        <f>IF(INDEX(AX:AX,W31+1)="",0,INDEX(AX:AX,W31+1)&amp;"/"&amp;INDEX(AY:AY,W31+1))</f>
        <v>0</v>
      </c>
      <c r="S37" s="16"/>
      <c r="T37" s="16"/>
      <c r="U37" s="16"/>
      <c r="V37" s="17"/>
      <c r="W37" s="10"/>
      <c r="X37" s="6"/>
      <c r="Y37" s="5"/>
      <c r="Z37" s="5"/>
      <c r="AA37" s="30"/>
      <c r="AE37" s="39">
        <v>36</v>
      </c>
      <c r="AF37" s="24" t="str">
        <f t="shared" si="4"/>
        <v>白</v>
      </c>
      <c r="AG37" s="8"/>
      <c r="AH37" s="8"/>
      <c r="AI37" s="8"/>
      <c r="AJ37" s="8"/>
      <c r="AK37" s="8"/>
      <c r="AL37" s="8"/>
      <c r="AM37" s="8"/>
      <c r="AN37" s="8"/>
      <c r="AO37" s="8"/>
      <c r="AP37" s="8"/>
      <c r="AQ37" s="8"/>
      <c r="AR37" s="8"/>
      <c r="AS37" s="8"/>
      <c r="AT37" s="32"/>
      <c r="AU37" s="8"/>
      <c r="AV37" s="8"/>
      <c r="AW37" s="8"/>
      <c r="AX37" s="8" t="str">
        <f t="shared" si="47"/>
        <v/>
      </c>
      <c r="AY37" s="8" t="str">
        <f t="shared" si="48"/>
        <v/>
      </c>
      <c r="AZ37" s="8" t="str">
        <f t="shared" si="5"/>
        <v/>
      </c>
      <c r="BA37" s="8" t="str">
        <f t="shared" si="6"/>
        <v/>
      </c>
      <c r="BB37" s="8" t="str">
        <f t="shared" si="7"/>
        <v/>
      </c>
      <c r="BC37" s="8"/>
      <c r="BD37" s="8" t="str">
        <f t="shared" si="49"/>
        <v/>
      </c>
      <c r="BE37" s="25" t="str">
        <f t="shared" si="50"/>
        <v/>
      </c>
      <c r="BF37" s="31" t="s">
        <v>165</v>
      </c>
      <c r="BG37">
        <v>36</v>
      </c>
      <c r="BH37" t="s">
        <v>240</v>
      </c>
      <c r="BI37" t="s">
        <v>30</v>
      </c>
      <c r="BJ37" t="s">
        <v>241</v>
      </c>
    </row>
    <row r="38" spans="1:62" x14ac:dyDescent="0.15">
      <c r="A38" t="str">
        <f t="shared" si="8"/>
        <v>|PT|&gt;||シールド数|&gt;||</v>
      </c>
      <c r="B38" t="s">
        <v>346</v>
      </c>
      <c r="C38" t="s">
        <v>24</v>
      </c>
      <c r="D38" t="s">
        <v>13</v>
      </c>
      <c r="E38" t="s">
        <v>24</v>
      </c>
      <c r="F38" t="s">
        <v>4</v>
      </c>
      <c r="G38" t="s">
        <v>24</v>
      </c>
      <c r="H38" t="str">
        <f t="shared" ref="H38" si="54">IF(R37=0,"",R37)</f>
        <v/>
      </c>
      <c r="I38" t="s">
        <v>24</v>
      </c>
      <c r="J38" t="s">
        <v>14</v>
      </c>
      <c r="K38" t="s">
        <v>24</v>
      </c>
      <c r="L38" t="s">
        <v>4</v>
      </c>
      <c r="M38" t="s">
        <v>24</v>
      </c>
      <c r="N38" t="str">
        <f t="shared" ref="N38" si="55">IF(R38=0,"",R38)</f>
        <v/>
      </c>
      <c r="O38" t="s">
        <v>24</v>
      </c>
      <c r="Q38" s="7" t="s">
        <v>43</v>
      </c>
      <c r="R38" s="12">
        <f>INDEX(AW:AW,W31+1)</f>
        <v>0</v>
      </c>
      <c r="S38" s="19"/>
      <c r="T38" s="19"/>
      <c r="U38" s="19"/>
      <c r="V38" s="20"/>
      <c r="W38" s="11"/>
      <c r="X38" s="37"/>
      <c r="Y38" s="35"/>
      <c r="Z38" s="35"/>
      <c r="AA38" s="42"/>
      <c r="AE38" s="39">
        <v>37</v>
      </c>
      <c r="AF38" s="24" t="str">
        <f t="shared" si="4"/>
        <v>白</v>
      </c>
      <c r="AG38" s="8"/>
      <c r="AH38" s="8"/>
      <c r="AI38" s="8"/>
      <c r="AJ38" s="8"/>
      <c r="AK38" s="8"/>
      <c r="AL38" s="8"/>
      <c r="AM38" s="8"/>
      <c r="AN38" s="8"/>
      <c r="AO38" s="8"/>
      <c r="AP38" s="8"/>
      <c r="AQ38" s="8"/>
      <c r="AR38" s="8"/>
      <c r="AS38" s="8"/>
      <c r="AT38" s="32"/>
      <c r="AU38" s="8"/>
      <c r="AV38" s="8"/>
      <c r="AW38" s="8"/>
      <c r="AX38" s="8" t="str">
        <f t="shared" si="47"/>
        <v/>
      </c>
      <c r="AY38" s="8" t="str">
        <f t="shared" si="48"/>
        <v/>
      </c>
      <c r="AZ38" s="8" t="str">
        <f t="shared" si="5"/>
        <v/>
      </c>
      <c r="BA38" s="8" t="str">
        <f t="shared" si="6"/>
        <v/>
      </c>
      <c r="BB38" s="8" t="str">
        <f t="shared" si="7"/>
        <v/>
      </c>
      <c r="BC38" s="8"/>
      <c r="BD38" s="8" t="str">
        <f t="shared" si="49"/>
        <v/>
      </c>
      <c r="BE38" s="25" t="str">
        <f t="shared" si="50"/>
        <v/>
      </c>
      <c r="BF38" s="31" t="s">
        <v>165</v>
      </c>
      <c r="BG38">
        <v>37</v>
      </c>
      <c r="BH38" t="s">
        <v>242</v>
      </c>
      <c r="BI38" t="s">
        <v>30</v>
      </c>
      <c r="BJ38" t="s">
        <v>243</v>
      </c>
    </row>
    <row r="39" spans="1:62" x14ac:dyDescent="0.15">
      <c r="A39" t="str">
        <f t="shared" si="8"/>
        <v>&amp;br;&amp;br;</v>
      </c>
      <c r="B39" t="s">
        <v>346</v>
      </c>
      <c r="C39" t="s">
        <v>158</v>
      </c>
      <c r="R39"/>
      <c r="S39"/>
      <c r="T39"/>
      <c r="U39"/>
      <c r="V39"/>
      <c r="AE39" s="39">
        <v>38</v>
      </c>
      <c r="AF39" s="24" t="str">
        <f t="shared" si="4"/>
        <v>白</v>
      </c>
      <c r="AG39" s="8"/>
      <c r="AH39" s="8"/>
      <c r="AI39" s="8"/>
      <c r="AJ39" s="8"/>
      <c r="AK39" s="8"/>
      <c r="AL39" s="8"/>
      <c r="AM39" s="8"/>
      <c r="AN39" s="8"/>
      <c r="AO39" s="8"/>
      <c r="AP39" s="8"/>
      <c r="AQ39" s="8"/>
      <c r="AR39" s="8"/>
      <c r="AS39" s="8"/>
      <c r="AT39" s="32"/>
      <c r="AU39" s="8"/>
      <c r="AV39" s="8"/>
      <c r="AW39" s="8"/>
      <c r="AX39" s="8" t="str">
        <f t="shared" si="47"/>
        <v/>
      </c>
      <c r="AY39" s="8" t="str">
        <f t="shared" si="48"/>
        <v/>
      </c>
      <c r="AZ39" s="8" t="str">
        <f t="shared" si="5"/>
        <v/>
      </c>
      <c r="BA39" s="8" t="str">
        <f t="shared" si="6"/>
        <v/>
      </c>
      <c r="BB39" s="8" t="str">
        <f t="shared" si="7"/>
        <v/>
      </c>
      <c r="BC39" s="8"/>
      <c r="BD39" s="8" t="str">
        <f t="shared" si="49"/>
        <v/>
      </c>
      <c r="BE39" s="25" t="str">
        <f t="shared" si="50"/>
        <v/>
      </c>
      <c r="BF39" s="31" t="s">
        <v>165</v>
      </c>
      <c r="BG39">
        <v>38</v>
      </c>
      <c r="BH39" t="s">
        <v>244</v>
      </c>
      <c r="BI39" t="s">
        <v>30</v>
      </c>
      <c r="BJ39" t="s">
        <v>245</v>
      </c>
    </row>
    <row r="40" spans="1:62" x14ac:dyDescent="0.15">
      <c r="A40" t="str">
        <f t="shared" si="8"/>
        <v>#back(text=戻る,left)</v>
      </c>
      <c r="B40" t="s">
        <v>346</v>
      </c>
      <c r="C40" t="s">
        <v>159</v>
      </c>
      <c r="R40"/>
      <c r="S40"/>
      <c r="T40"/>
      <c r="U40"/>
      <c r="V40"/>
      <c r="AE40" s="39">
        <v>39</v>
      </c>
      <c r="AF40" s="24" t="str">
        <f t="shared" si="4"/>
        <v>白</v>
      </c>
      <c r="AG40" s="8"/>
      <c r="AH40" s="8"/>
      <c r="AI40" s="8"/>
      <c r="AJ40" s="8"/>
      <c r="AK40" s="8"/>
      <c r="AL40" s="8"/>
      <c r="AM40" s="8"/>
      <c r="AN40" s="8"/>
      <c r="AO40" s="8"/>
      <c r="AP40" s="8"/>
      <c r="AQ40" s="8"/>
      <c r="AR40" s="8"/>
      <c r="AS40" s="8"/>
      <c r="AT40" s="32"/>
      <c r="AU40" s="8"/>
      <c r="AV40" s="8"/>
      <c r="AW40" s="8"/>
      <c r="AX40" s="8" t="str">
        <f t="shared" si="47"/>
        <v/>
      </c>
      <c r="AY40" s="8" t="str">
        <f t="shared" si="48"/>
        <v/>
      </c>
      <c r="AZ40" s="8" t="str">
        <f t="shared" si="5"/>
        <v/>
      </c>
      <c r="BA40" s="8" t="str">
        <f t="shared" si="6"/>
        <v/>
      </c>
      <c r="BB40" s="8" t="str">
        <f t="shared" si="7"/>
        <v/>
      </c>
      <c r="BC40" s="8"/>
      <c r="BD40" s="8" t="str">
        <f t="shared" si="49"/>
        <v/>
      </c>
      <c r="BE40" s="25" t="str">
        <f t="shared" si="50"/>
        <v/>
      </c>
      <c r="BF40" s="31" t="s">
        <v>165</v>
      </c>
      <c r="BG40">
        <v>39</v>
      </c>
      <c r="BH40" t="s">
        <v>246</v>
      </c>
      <c r="BI40" t="s">
        <v>30</v>
      </c>
      <c r="BJ40" t="s">
        <v>247</v>
      </c>
    </row>
    <row r="41" spans="1:62" x14ac:dyDescent="0.15">
      <c r="A41" t="str">
        <f t="shared" si="8"/>
        <v>&amp;br;</v>
      </c>
      <c r="B41" t="s">
        <v>346</v>
      </c>
      <c r="C41" t="s">
        <v>1</v>
      </c>
      <c r="R41"/>
      <c r="S41"/>
      <c r="T41"/>
      <c r="U41"/>
      <c r="V41"/>
      <c r="AE41" s="39">
        <v>40</v>
      </c>
      <c r="AF41" s="24" t="str">
        <f t="shared" si="4"/>
        <v>白</v>
      </c>
      <c r="AG41" s="8"/>
      <c r="AH41" s="8"/>
      <c r="AI41" s="8"/>
      <c r="AJ41" s="8"/>
      <c r="AK41" s="8"/>
      <c r="AL41" s="8"/>
      <c r="AM41" s="8"/>
      <c r="AN41" s="8"/>
      <c r="AO41" s="8"/>
      <c r="AP41" s="8"/>
      <c r="AQ41" s="8"/>
      <c r="AR41" s="8"/>
      <c r="AS41" s="8"/>
      <c r="AT41" s="32"/>
      <c r="AU41" s="8"/>
      <c r="AV41" s="8"/>
      <c r="AW41" s="8"/>
      <c r="AX41" s="8" t="str">
        <f t="shared" si="47"/>
        <v/>
      </c>
      <c r="AY41" s="8" t="str">
        <f t="shared" si="48"/>
        <v/>
      </c>
      <c r="AZ41" s="8" t="str">
        <f t="shared" si="5"/>
        <v/>
      </c>
      <c r="BA41" s="8" t="str">
        <f t="shared" si="6"/>
        <v/>
      </c>
      <c r="BB41" s="8" t="str">
        <f t="shared" si="7"/>
        <v/>
      </c>
      <c r="BC41" s="8"/>
      <c r="BD41" s="8" t="str">
        <f t="shared" si="49"/>
        <v/>
      </c>
      <c r="BE41" s="25" t="str">
        <f t="shared" si="50"/>
        <v/>
      </c>
      <c r="BF41" s="31" t="s">
        <v>165</v>
      </c>
      <c r="BG41">
        <v>40</v>
      </c>
      <c r="BH41" t="s">
        <v>248</v>
      </c>
      <c r="BI41" t="s">
        <v>30</v>
      </c>
      <c r="BJ41" t="s">
        <v>249</v>
      </c>
    </row>
    <row r="42" spans="1:62" x14ac:dyDescent="0.15">
      <c r="A42" t="str">
        <f t="shared" si="8"/>
        <v>#comment(above,nsize=[15],size=[30],num=[10])</v>
      </c>
      <c r="B42" t="s">
        <v>346</v>
      </c>
      <c r="C42" t="s">
        <v>160</v>
      </c>
      <c r="R42"/>
      <c r="S42"/>
      <c r="T42"/>
      <c r="U42"/>
      <c r="V42"/>
      <c r="AE42" s="39">
        <v>41</v>
      </c>
      <c r="AF42" s="24" t="str">
        <f t="shared" si="4"/>
        <v>白</v>
      </c>
      <c r="AG42" s="8"/>
      <c r="AH42" s="8"/>
      <c r="AI42" s="8"/>
      <c r="AJ42" s="8"/>
      <c r="AK42" s="8"/>
      <c r="AL42" s="8"/>
      <c r="AM42" s="8"/>
      <c r="AN42" s="8"/>
      <c r="AO42" s="8"/>
      <c r="AP42" s="8"/>
      <c r="AQ42" s="8"/>
      <c r="AR42" s="8"/>
      <c r="AS42" s="8"/>
      <c r="AT42" s="32"/>
      <c r="AU42" s="8"/>
      <c r="AV42" s="8"/>
      <c r="AW42" s="8"/>
      <c r="AX42" s="8" t="str">
        <f t="shared" si="47"/>
        <v/>
      </c>
      <c r="AY42" s="8" t="str">
        <f t="shared" si="48"/>
        <v/>
      </c>
      <c r="AZ42" s="8" t="str">
        <f t="shared" si="5"/>
        <v/>
      </c>
      <c r="BA42" s="8" t="str">
        <f t="shared" si="6"/>
        <v/>
      </c>
      <c r="BB42" s="8" t="str">
        <f t="shared" si="7"/>
        <v/>
      </c>
      <c r="BC42" s="8"/>
      <c r="BD42" s="8" t="str">
        <f t="shared" si="49"/>
        <v/>
      </c>
      <c r="BE42" s="25" t="str">
        <f t="shared" si="50"/>
        <v/>
      </c>
      <c r="BF42" s="31" t="s">
        <v>165</v>
      </c>
      <c r="BG42">
        <v>41</v>
      </c>
      <c r="BH42" t="s">
        <v>250</v>
      </c>
      <c r="BI42" t="s">
        <v>30</v>
      </c>
      <c r="BJ42" t="s">
        <v>251</v>
      </c>
    </row>
    <row r="43" spans="1:62" x14ac:dyDescent="0.15">
      <c r="A43" t="str">
        <f t="shared" si="8"/>
        <v>&amp;br;&amp;br;</v>
      </c>
      <c r="B43" t="s">
        <v>346</v>
      </c>
      <c r="C43" t="s">
        <v>158</v>
      </c>
      <c r="R43"/>
      <c r="S43"/>
      <c r="T43"/>
      <c r="U43"/>
      <c r="V43"/>
      <c r="AE43" s="39">
        <v>42</v>
      </c>
      <c r="AF43" s="24" t="str">
        <f t="shared" si="4"/>
        <v>白</v>
      </c>
      <c r="AG43" s="8"/>
      <c r="AH43" s="8"/>
      <c r="AI43" s="8"/>
      <c r="AJ43" s="8"/>
      <c r="AK43" s="8"/>
      <c r="AL43" s="8"/>
      <c r="AM43" s="8"/>
      <c r="AN43" s="8"/>
      <c r="AO43" s="8"/>
      <c r="AP43" s="8"/>
      <c r="AQ43" s="8"/>
      <c r="AR43" s="8"/>
      <c r="AS43" s="8"/>
      <c r="AT43" s="32"/>
      <c r="AU43" s="8"/>
      <c r="AV43" s="8"/>
      <c r="AW43" s="8"/>
      <c r="AX43" s="8" t="str">
        <f t="shared" si="47"/>
        <v/>
      </c>
      <c r="AY43" s="8" t="str">
        <f t="shared" si="48"/>
        <v/>
      </c>
      <c r="AZ43" s="8" t="str">
        <f t="shared" si="5"/>
        <v/>
      </c>
      <c r="BA43" s="8" t="str">
        <f t="shared" si="6"/>
        <v/>
      </c>
      <c r="BB43" s="8" t="str">
        <f t="shared" si="7"/>
        <v/>
      </c>
      <c r="BC43" s="8"/>
      <c r="BD43" s="8" t="str">
        <f t="shared" si="49"/>
        <v/>
      </c>
      <c r="BE43" s="25" t="str">
        <f t="shared" si="50"/>
        <v/>
      </c>
      <c r="BF43" s="31" t="s">
        <v>165</v>
      </c>
      <c r="BG43">
        <v>42</v>
      </c>
      <c r="BH43" t="s">
        <v>252</v>
      </c>
      <c r="BI43" t="s">
        <v>30</v>
      </c>
      <c r="BJ43" t="s">
        <v>253</v>
      </c>
    </row>
    <row r="44" spans="1:62" x14ac:dyDescent="0.15">
      <c r="A44" t="str">
        <f t="shared" si="8"/>
        <v/>
      </c>
      <c r="B44" t="s">
        <v>346</v>
      </c>
      <c r="Q44" s="3"/>
      <c r="R44" s="14"/>
      <c r="S44" s="14"/>
      <c r="T44" s="14"/>
      <c r="U44" s="14"/>
      <c r="V44" s="15"/>
      <c r="W44" s="36">
        <v>4</v>
      </c>
      <c r="X44" s="3"/>
      <c r="Y44" s="34"/>
      <c r="Z44" s="34"/>
      <c r="AA44" s="41"/>
      <c r="AE44" s="39">
        <v>43</v>
      </c>
      <c r="AF44" s="24" t="str">
        <f t="shared" si="4"/>
        <v>白</v>
      </c>
      <c r="AG44" s="8"/>
      <c r="AH44" s="8"/>
      <c r="AI44" s="8"/>
      <c r="AJ44" s="8"/>
      <c r="AK44" s="8"/>
      <c r="AL44" s="8"/>
      <c r="AM44" s="8"/>
      <c r="AN44" s="8"/>
      <c r="AO44" s="8"/>
      <c r="AP44" s="8"/>
      <c r="AQ44" s="8"/>
      <c r="AR44" s="8"/>
      <c r="AS44" s="8"/>
      <c r="AT44" s="32"/>
      <c r="AU44" s="8"/>
      <c r="AV44" s="8"/>
      <c r="AW44" s="8"/>
      <c r="AX44" s="8" t="str">
        <f t="shared" si="47"/>
        <v/>
      </c>
      <c r="AY44" s="8" t="str">
        <f t="shared" si="48"/>
        <v/>
      </c>
      <c r="AZ44" s="8" t="str">
        <f t="shared" si="5"/>
        <v/>
      </c>
      <c r="BA44" s="8" t="str">
        <f t="shared" si="6"/>
        <v/>
      </c>
      <c r="BB44" s="8" t="str">
        <f t="shared" si="7"/>
        <v/>
      </c>
      <c r="BC44" s="8"/>
      <c r="BD44" s="8" t="str">
        <f t="shared" si="49"/>
        <v/>
      </c>
      <c r="BE44" s="25" t="str">
        <f t="shared" si="50"/>
        <v/>
      </c>
      <c r="BF44" s="31" t="s">
        <v>165</v>
      </c>
      <c r="BG44">
        <v>43</v>
      </c>
      <c r="BH44" t="s">
        <v>254</v>
      </c>
      <c r="BI44" t="s">
        <v>30</v>
      </c>
      <c r="BJ44" t="s">
        <v>255</v>
      </c>
    </row>
    <row r="45" spans="1:62" x14ac:dyDescent="0.15">
      <c r="A45" t="str">
        <f t="shared" si="8"/>
        <v>*0/0</v>
      </c>
      <c r="B45" t="s">
        <v>346</v>
      </c>
      <c r="C45" t="str">
        <f t="shared" ref="C45" si="56">"*"&amp;R45&amp;"/"&amp;T45</f>
        <v>*0/0</v>
      </c>
      <c r="Q45" s="6" t="s">
        <v>34</v>
      </c>
      <c r="R45" s="12">
        <f>INDEX(AJ:AJ,W44+1)</f>
        <v>0</v>
      </c>
      <c r="S45" s="16" t="s">
        <v>35</v>
      </c>
      <c r="T45" s="12">
        <f t="shared" ref="T45" si="57">INDEX(AK:AK,W44+1)</f>
        <v>0</v>
      </c>
      <c r="U45" s="16"/>
      <c r="V45" s="17"/>
      <c r="W45" s="9"/>
      <c r="X45" s="6"/>
      <c r="Y45" s="5"/>
      <c r="Z45" s="5"/>
      <c r="AA45" s="30"/>
      <c r="AE45" s="39">
        <v>44</v>
      </c>
      <c r="AF45" s="24" t="str">
        <f t="shared" si="4"/>
        <v>白</v>
      </c>
      <c r="AG45" s="8"/>
      <c r="AH45" s="8"/>
      <c r="AI45" s="8"/>
      <c r="AJ45" s="8"/>
      <c r="AK45" s="8"/>
      <c r="AL45" s="8"/>
      <c r="AM45" s="8"/>
      <c r="AN45" s="8"/>
      <c r="AO45" s="8"/>
      <c r="AP45" s="8"/>
      <c r="AQ45" s="8"/>
      <c r="AR45" s="8"/>
      <c r="AS45" s="8"/>
      <c r="AT45" s="32"/>
      <c r="AU45" s="8"/>
      <c r="AV45" s="8"/>
      <c r="AW45" s="8"/>
      <c r="AX45" s="8" t="str">
        <f t="shared" si="47"/>
        <v/>
      </c>
      <c r="AY45" s="8" t="str">
        <f t="shared" si="48"/>
        <v/>
      </c>
      <c r="AZ45" s="8" t="str">
        <f t="shared" si="5"/>
        <v/>
      </c>
      <c r="BA45" s="8" t="str">
        <f t="shared" si="6"/>
        <v/>
      </c>
      <c r="BB45" s="8" t="str">
        <f t="shared" si="7"/>
        <v/>
      </c>
      <c r="BC45" s="8"/>
      <c r="BD45" s="8" t="str">
        <f t="shared" si="49"/>
        <v/>
      </c>
      <c r="BE45" s="25" t="str">
        <f t="shared" si="50"/>
        <v/>
      </c>
      <c r="BF45" s="31" t="s">
        <v>165</v>
      </c>
      <c r="BG45">
        <v>44</v>
      </c>
      <c r="BH45" t="s">
        <v>256</v>
      </c>
      <c r="BI45" t="s">
        <v>30</v>
      </c>
      <c r="BJ45" t="s">
        <v>257</v>
      </c>
    </row>
    <row r="46" spans="1:62" x14ac:dyDescent="0.15">
      <c r="A46" t="str">
        <f t="shared" si="8"/>
        <v>|LEFT:80|LEFT:100|LEFT:100|LEFT:100|LEFT:100|LEFT:100|c</v>
      </c>
      <c r="B46" t="s">
        <v>346</v>
      </c>
      <c r="C46" t="s">
        <v>24</v>
      </c>
      <c r="D46" s="2" t="str">
        <f t="shared" ref="D46" si="58">$Q$1</f>
        <v>LEFT:80</v>
      </c>
      <c r="E46" s="2" t="s">
        <v>24</v>
      </c>
      <c r="F46" s="2" t="str">
        <f t="shared" ref="F46" si="59">$R$1</f>
        <v>LEFT:100</v>
      </c>
      <c r="G46" s="2" t="s">
        <v>24</v>
      </c>
      <c r="H46" s="2" t="str">
        <f t="shared" ref="H46" si="60">$R$1</f>
        <v>LEFT:100</v>
      </c>
      <c r="I46" s="2" t="s">
        <v>24</v>
      </c>
      <c r="J46" s="2" t="str">
        <f t="shared" ref="J46" si="61">$R$1</f>
        <v>LEFT:100</v>
      </c>
      <c r="K46" s="2" t="s">
        <v>24</v>
      </c>
      <c r="L46" s="2" t="str">
        <f t="shared" ref="L46" si="62">$R$1</f>
        <v>LEFT:100</v>
      </c>
      <c r="M46" s="2" t="s">
        <v>24</v>
      </c>
      <c r="N46" s="2" t="str">
        <f t="shared" ref="N46" si="63">$R$1</f>
        <v>LEFT:100</v>
      </c>
      <c r="O46" t="s">
        <v>24</v>
      </c>
      <c r="P46" t="s">
        <v>138</v>
      </c>
      <c r="Q46" s="4" t="s">
        <v>44</v>
      </c>
      <c r="R46" s="12" t="str">
        <f>INDEX(AF:AF,W44+1)</f>
        <v>白</v>
      </c>
      <c r="S46" s="18" t="s">
        <v>46</v>
      </c>
      <c r="T46" s="12">
        <f>INDEX(AG:AG,W44+1)</f>
        <v>0</v>
      </c>
      <c r="U46" s="18" t="s">
        <v>36</v>
      </c>
      <c r="V46" s="12">
        <f>INDEX(AI:AI,W44+1)</f>
        <v>0</v>
      </c>
      <c r="W46" s="10"/>
      <c r="X46" s="12">
        <f t="shared" ref="X46" si="64">INDEX(AQ:AQ,W44+1)</f>
        <v>0</v>
      </c>
      <c r="Y46" s="5"/>
      <c r="Z46" s="5"/>
      <c r="AA46" s="30"/>
      <c r="AE46" s="39">
        <v>45</v>
      </c>
      <c r="AF46" s="24" t="str">
        <f t="shared" si="4"/>
        <v>白</v>
      </c>
      <c r="AG46" s="8"/>
      <c r="AH46" s="8"/>
      <c r="AI46" s="8"/>
      <c r="AJ46" s="8"/>
      <c r="AK46" s="8"/>
      <c r="AL46" s="8"/>
      <c r="AM46" s="8"/>
      <c r="AN46" s="8"/>
      <c r="AO46" s="8"/>
      <c r="AP46" s="8"/>
      <c r="AQ46" s="8"/>
      <c r="AR46" s="8"/>
      <c r="AS46" s="8"/>
      <c r="AT46" s="32"/>
      <c r="AU46" s="8"/>
      <c r="AV46" s="8"/>
      <c r="AW46" s="8"/>
      <c r="AX46" s="8" t="str">
        <f t="shared" si="47"/>
        <v/>
      </c>
      <c r="AY46" s="8" t="str">
        <f t="shared" si="48"/>
        <v/>
      </c>
      <c r="AZ46" s="8" t="str">
        <f t="shared" si="5"/>
        <v/>
      </c>
      <c r="BA46" s="8" t="str">
        <f t="shared" si="6"/>
        <v/>
      </c>
      <c r="BB46" s="8" t="str">
        <f t="shared" si="7"/>
        <v/>
      </c>
      <c r="BC46" s="8"/>
      <c r="BD46" s="8" t="str">
        <f t="shared" si="49"/>
        <v/>
      </c>
      <c r="BE46" s="25" t="str">
        <f t="shared" si="50"/>
        <v/>
      </c>
      <c r="BF46" s="31" t="s">
        <v>165</v>
      </c>
      <c r="BG46">
        <v>45</v>
      </c>
      <c r="BH46" t="s">
        <v>258</v>
      </c>
      <c r="BI46" t="s">
        <v>30</v>
      </c>
      <c r="BJ46" t="s">
        <v>259</v>
      </c>
    </row>
    <row r="47" spans="1:62" x14ac:dyDescent="0.15">
      <c r="A47" t="str">
        <f t="shared" si="8"/>
        <v>|色|白|レアリティ||マナコスト||</v>
      </c>
      <c r="B47" t="s">
        <v>346</v>
      </c>
      <c r="C47" t="s">
        <v>24</v>
      </c>
      <c r="D47" s="1" t="s">
        <v>5</v>
      </c>
      <c r="E47" t="s">
        <v>24</v>
      </c>
      <c r="F47" t="str">
        <f t="shared" ref="F47:F48" si="65">IF(R46=0,"",R46)</f>
        <v>白</v>
      </c>
      <c r="G47" t="s">
        <v>24</v>
      </c>
      <c r="H47" s="1" t="s">
        <v>6</v>
      </c>
      <c r="I47" t="s">
        <v>24</v>
      </c>
      <c r="J47" t="str">
        <f t="shared" ref="J47:J48" si="66">IF(T46=0,"",T46)</f>
        <v/>
      </c>
      <c r="K47" t="s">
        <v>24</v>
      </c>
      <c r="L47" s="1" t="s">
        <v>8</v>
      </c>
      <c r="M47" t="s">
        <v>24</v>
      </c>
      <c r="N47" t="str">
        <f t="shared" ref="N47:N48" si="67">IF(V46=0,"",V46)</f>
        <v/>
      </c>
      <c r="O47" t="s">
        <v>24</v>
      </c>
      <c r="Q47" s="6" t="s">
        <v>37</v>
      </c>
      <c r="R47" s="12">
        <f>INDEX(AL:AL,W44+1)</f>
        <v>0</v>
      </c>
      <c r="S47" s="18" t="s">
        <v>38</v>
      </c>
      <c r="T47" s="12">
        <f>INDEX(AN:AN,W44+1)</f>
        <v>0</v>
      </c>
      <c r="U47" s="12">
        <f>INDEX(AO:AO,W44+1)</f>
        <v>0</v>
      </c>
      <c r="V47" s="12">
        <f>INDEX(AP:AP,W44+1)</f>
        <v>0</v>
      </c>
      <c r="W47" s="10"/>
      <c r="X47" s="12" t="str">
        <f t="shared" ref="X47" si="68">INDEX(AZ:AZ,W44+1)</f>
        <v/>
      </c>
      <c r="Y47" s="12" t="str">
        <f t="shared" ref="Y47" si="69">INDEX(BA:BA,W44+1)</f>
        <v/>
      </c>
      <c r="Z47" s="12" t="str">
        <f t="shared" ref="Z47" si="70">INDEX(BB:BB,W44+1)</f>
        <v/>
      </c>
      <c r="AA47" s="12">
        <f t="shared" ref="AA47" si="71">INDEX(BC:BC,W44+1)</f>
        <v>0</v>
      </c>
      <c r="AE47" s="39">
        <v>46</v>
      </c>
      <c r="AF47" s="24" t="str">
        <f t="shared" si="4"/>
        <v>白</v>
      </c>
      <c r="AG47" s="8"/>
      <c r="AH47" s="8"/>
      <c r="AI47" s="8"/>
      <c r="AJ47" s="8"/>
      <c r="AK47" s="8"/>
      <c r="AL47" s="8"/>
      <c r="AM47" s="8"/>
      <c r="AN47" s="8"/>
      <c r="AO47" s="8"/>
      <c r="AP47" s="8"/>
      <c r="AQ47" s="8"/>
      <c r="AR47" s="8"/>
      <c r="AS47" s="8"/>
      <c r="AT47" s="32"/>
      <c r="AU47" s="8"/>
      <c r="AV47" s="8"/>
      <c r="AW47" s="8"/>
      <c r="AX47" s="8" t="str">
        <f t="shared" si="47"/>
        <v/>
      </c>
      <c r="AY47" s="8" t="str">
        <f t="shared" si="48"/>
        <v/>
      </c>
      <c r="AZ47" s="8" t="str">
        <f t="shared" si="5"/>
        <v/>
      </c>
      <c r="BA47" s="8" t="str">
        <f t="shared" si="6"/>
        <v/>
      </c>
      <c r="BB47" s="8" t="str">
        <f t="shared" si="7"/>
        <v/>
      </c>
      <c r="BC47" s="8"/>
      <c r="BD47" s="8" t="str">
        <f t="shared" si="49"/>
        <v/>
      </c>
      <c r="BE47" s="25" t="str">
        <f t="shared" si="50"/>
        <v/>
      </c>
      <c r="BF47" s="31" t="s">
        <v>165</v>
      </c>
      <c r="BG47">
        <v>46</v>
      </c>
      <c r="BH47" t="s">
        <v>260</v>
      </c>
      <c r="BI47" t="s">
        <v>30</v>
      </c>
      <c r="BJ47" t="s">
        <v>261</v>
      </c>
    </row>
    <row r="48" spans="1:62" x14ac:dyDescent="0.15">
      <c r="A48" t="str">
        <f t="shared" si="8"/>
        <v>|種別||サブタイプ||||</v>
      </c>
      <c r="B48" t="s">
        <v>346</v>
      </c>
      <c r="C48" t="s">
        <v>24</v>
      </c>
      <c r="D48" s="1" t="s">
        <v>9</v>
      </c>
      <c r="E48" t="s">
        <v>24</v>
      </c>
      <c r="F48" t="str">
        <f t="shared" si="65"/>
        <v/>
      </c>
      <c r="G48" t="s">
        <v>24</v>
      </c>
      <c r="H48" s="1" t="s">
        <v>11</v>
      </c>
      <c r="I48" t="s">
        <v>24</v>
      </c>
      <c r="J48" t="str">
        <f t="shared" si="66"/>
        <v/>
      </c>
      <c r="K48" t="s">
        <v>24</v>
      </c>
      <c r="L48" t="str">
        <f t="shared" ref="L48" si="72">IF(U47=0,"",U47)</f>
        <v/>
      </c>
      <c r="M48" t="s">
        <v>24</v>
      </c>
      <c r="N48" t="str">
        <f t="shared" si="67"/>
        <v/>
      </c>
      <c r="O48" t="s">
        <v>24</v>
      </c>
      <c r="Q48" s="6" t="s">
        <v>39</v>
      </c>
      <c r="R48" s="12" t="str">
        <f>INDEX(BD:BD,W44+1)</f>
        <v/>
      </c>
      <c r="S48" s="16"/>
      <c r="T48" s="16"/>
      <c r="U48" s="16"/>
      <c r="V48" s="17"/>
      <c r="W48" s="10"/>
      <c r="X48" s="36"/>
      <c r="Y48" s="36"/>
      <c r="Z48" s="36"/>
      <c r="AA48" s="25"/>
      <c r="AE48" s="39">
        <v>47</v>
      </c>
      <c r="AF48" s="24" t="str">
        <f t="shared" si="4"/>
        <v>白</v>
      </c>
      <c r="AG48" s="8"/>
      <c r="AH48" s="8"/>
      <c r="AI48" s="8"/>
      <c r="AJ48" s="8"/>
      <c r="AK48" s="8"/>
      <c r="AL48" s="8"/>
      <c r="AM48" s="8"/>
      <c r="AN48" s="8"/>
      <c r="AO48" s="8"/>
      <c r="AP48" s="8"/>
      <c r="AQ48" s="8"/>
      <c r="AR48" s="8"/>
      <c r="AS48" s="8"/>
      <c r="AT48" s="32"/>
      <c r="AU48" s="8"/>
      <c r="AV48" s="8"/>
      <c r="AW48" s="8"/>
      <c r="AX48" s="8" t="str">
        <f t="shared" si="47"/>
        <v/>
      </c>
      <c r="AY48" s="8" t="str">
        <f t="shared" si="48"/>
        <v/>
      </c>
      <c r="AZ48" s="8" t="str">
        <f t="shared" si="5"/>
        <v/>
      </c>
      <c r="BA48" s="8" t="str">
        <f t="shared" si="6"/>
        <v/>
      </c>
      <c r="BB48" s="8" t="str">
        <f t="shared" si="7"/>
        <v/>
      </c>
      <c r="BC48" s="8"/>
      <c r="BD48" s="8" t="str">
        <f t="shared" si="49"/>
        <v/>
      </c>
      <c r="BE48" s="25" t="str">
        <f t="shared" si="50"/>
        <v/>
      </c>
      <c r="BF48" s="31" t="s">
        <v>165</v>
      </c>
      <c r="BG48">
        <v>47</v>
      </c>
      <c r="BH48" t="s">
        <v>262</v>
      </c>
      <c r="BI48" t="s">
        <v>30</v>
      </c>
      <c r="BJ48" t="s">
        <v>263</v>
      </c>
    </row>
    <row r="49" spans="1:62" x14ac:dyDescent="0.15">
      <c r="A49" t="str">
        <f t="shared" si="8"/>
        <v>|テキスト|&gt;|&gt;|&gt;|&gt;||</v>
      </c>
      <c r="B49" t="s">
        <v>346</v>
      </c>
      <c r="C49" t="s">
        <v>24</v>
      </c>
      <c r="D49" s="1" t="s">
        <v>12</v>
      </c>
      <c r="E49" t="s">
        <v>24</v>
      </c>
      <c r="F49" s="1" t="s">
        <v>4</v>
      </c>
      <c r="G49" t="s">
        <v>24</v>
      </c>
      <c r="H49" s="1" t="s">
        <v>4</v>
      </c>
      <c r="I49" t="s">
        <v>24</v>
      </c>
      <c r="J49" s="1" t="s">
        <v>4</v>
      </c>
      <c r="K49" t="s">
        <v>24</v>
      </c>
      <c r="L49" s="1" t="s">
        <v>4</v>
      </c>
      <c r="M49" t="s">
        <v>24</v>
      </c>
      <c r="N49" t="str">
        <f t="shared" ref="N49" si="73">IF(R48=0,"",R48)</f>
        <v/>
      </c>
      <c r="O49" t="s">
        <v>24</v>
      </c>
      <c r="Q49" s="4" t="s">
        <v>40</v>
      </c>
      <c r="R49" s="12" t="str">
        <f>INDEX(BE:BE,W44+1)</f>
        <v/>
      </c>
      <c r="S49" s="6" t="s">
        <v>342</v>
      </c>
      <c r="T49" s="12" t="str">
        <f>IF(X49="","",X49&amp;IF(Y49="",""," "&amp;Y49)&amp;IF(Z49="",""," "&amp;Z49)&amp;IF(AA49="",""," "&amp;AA49))</f>
        <v/>
      </c>
      <c r="U49" s="16"/>
      <c r="V49" s="17"/>
      <c r="W49" s="10" t="s">
        <v>342</v>
      </c>
      <c r="X49" s="6" t="str">
        <f t="shared" ref="X49:AA49" si="74">IF(ISERROR(IF(LEN(X48)&gt;1,X48,VLOOKUP(X47,$AC:$AD,2,FALSE))),"",IF(LEN(X48)&gt;1,X48,VLOOKUP(X47,$AC:$AD,2,FALSE)))</f>
        <v/>
      </c>
      <c r="Y49" s="6" t="str">
        <f t="shared" si="74"/>
        <v/>
      </c>
      <c r="Z49" s="6" t="str">
        <f t="shared" si="74"/>
        <v/>
      </c>
      <c r="AA49" s="6" t="str">
        <f t="shared" si="74"/>
        <v xml:space="preserve"> </v>
      </c>
      <c r="AE49" s="39">
        <v>48</v>
      </c>
      <c r="AF49" s="24" t="str">
        <f t="shared" si="4"/>
        <v>白</v>
      </c>
      <c r="AG49" s="8"/>
      <c r="AH49" s="8"/>
      <c r="AI49" s="8"/>
      <c r="AJ49" s="8"/>
      <c r="AK49" s="8"/>
      <c r="AL49" s="8"/>
      <c r="AM49" s="8"/>
      <c r="AN49" s="8"/>
      <c r="AO49" s="8"/>
      <c r="AP49" s="8"/>
      <c r="AQ49" s="8"/>
      <c r="AR49" s="8"/>
      <c r="AS49" s="8"/>
      <c r="AT49" s="32"/>
      <c r="AU49" s="8"/>
      <c r="AV49" s="8"/>
      <c r="AW49" s="8"/>
      <c r="AX49" s="8" t="str">
        <f t="shared" si="47"/>
        <v/>
      </c>
      <c r="AY49" s="8" t="str">
        <f t="shared" si="48"/>
        <v/>
      </c>
      <c r="AZ49" s="8" t="str">
        <f t="shared" si="5"/>
        <v/>
      </c>
      <c r="BA49" s="8" t="str">
        <f t="shared" si="6"/>
        <v/>
      </c>
      <c r="BB49" s="8" t="str">
        <f t="shared" si="7"/>
        <v/>
      </c>
      <c r="BC49" s="8"/>
      <c r="BD49" s="8" t="str">
        <f t="shared" si="49"/>
        <v/>
      </c>
      <c r="BE49" s="25" t="str">
        <f t="shared" si="50"/>
        <v/>
      </c>
      <c r="BF49" s="31" t="s">
        <v>165</v>
      </c>
      <c r="BG49">
        <v>48</v>
      </c>
      <c r="BH49" t="s">
        <v>264</v>
      </c>
      <c r="BI49" t="s">
        <v>30</v>
      </c>
      <c r="BJ49" t="s">
        <v>265</v>
      </c>
    </row>
    <row r="50" spans="1:62" x14ac:dyDescent="0.15">
      <c r="A50" t="str">
        <f t="shared" si="8"/>
        <v>|英テキスト|&gt;|&gt;|&gt;|&gt;||</v>
      </c>
      <c r="B50" t="s">
        <v>346</v>
      </c>
      <c r="C50" t="s">
        <v>24</v>
      </c>
      <c r="D50" s="1" t="s">
        <v>26</v>
      </c>
      <c r="E50" t="s">
        <v>24</v>
      </c>
      <c r="F50" s="1" t="s">
        <v>4</v>
      </c>
      <c r="G50" t="s">
        <v>24</v>
      </c>
      <c r="H50" s="1" t="s">
        <v>4</v>
      </c>
      <c r="I50" t="s">
        <v>24</v>
      </c>
      <c r="J50" s="1" t="s">
        <v>4</v>
      </c>
      <c r="K50" t="s">
        <v>24</v>
      </c>
      <c r="L50" s="1" t="s">
        <v>4</v>
      </c>
      <c r="M50" t="s">
        <v>24</v>
      </c>
      <c r="N50" t="str">
        <f>IF(T49="","",T49&amp;"&amp;br;")&amp;IF(R49=0,"",R49)</f>
        <v/>
      </c>
      <c r="O50" t="s">
        <v>24</v>
      </c>
      <c r="Q50" s="6" t="s">
        <v>41</v>
      </c>
      <c r="R50" s="12">
        <f>IF(INDEX(AX:AX,W44+1)="",0,INDEX(AX:AX,W44+1)&amp;"/"&amp;INDEX(AY:AY,W44+1))</f>
        <v>0</v>
      </c>
      <c r="S50" s="16"/>
      <c r="T50" s="16"/>
      <c r="U50" s="16"/>
      <c r="V50" s="17"/>
      <c r="W50" s="10"/>
      <c r="X50" s="6"/>
      <c r="Y50" s="5"/>
      <c r="Z50" s="5"/>
      <c r="AA50" s="30"/>
      <c r="AE50" s="39">
        <v>49</v>
      </c>
      <c r="AF50" s="24" t="str">
        <f t="shared" si="4"/>
        <v>白</v>
      </c>
      <c r="AG50" s="8"/>
      <c r="AH50" s="8"/>
      <c r="AI50" s="8"/>
      <c r="AJ50" s="8"/>
      <c r="AK50" s="8"/>
      <c r="AL50" s="8"/>
      <c r="AM50" s="8"/>
      <c r="AN50" s="8"/>
      <c r="AO50" s="8"/>
      <c r="AP50" s="8"/>
      <c r="AQ50" s="8"/>
      <c r="AR50" s="8"/>
      <c r="AS50" s="8"/>
      <c r="AT50" s="32"/>
      <c r="AU50" s="8"/>
      <c r="AV50" s="8"/>
      <c r="AW50" s="8"/>
      <c r="AX50" s="8" t="str">
        <f t="shared" si="47"/>
        <v/>
      </c>
      <c r="AY50" s="8" t="str">
        <f t="shared" si="48"/>
        <v/>
      </c>
      <c r="AZ50" s="8" t="str">
        <f t="shared" si="5"/>
        <v/>
      </c>
      <c r="BA50" s="8" t="str">
        <f t="shared" si="6"/>
        <v/>
      </c>
      <c r="BB50" s="8" t="str">
        <f t="shared" si="7"/>
        <v/>
      </c>
      <c r="BC50" s="8"/>
      <c r="BD50" s="8" t="str">
        <f t="shared" si="49"/>
        <v/>
      </c>
      <c r="BE50" s="25" t="str">
        <f t="shared" si="50"/>
        <v/>
      </c>
      <c r="BF50" s="31" t="s">
        <v>165</v>
      </c>
      <c r="BG50">
        <v>49</v>
      </c>
      <c r="BH50" t="s">
        <v>266</v>
      </c>
      <c r="BI50" t="s">
        <v>30</v>
      </c>
      <c r="BJ50" t="s">
        <v>267</v>
      </c>
    </row>
    <row r="51" spans="1:62" ht="14.25" thickBot="1" x14ac:dyDescent="0.2">
      <c r="A51" t="str">
        <f t="shared" si="8"/>
        <v>|PT|&gt;||シールド数|&gt;||</v>
      </c>
      <c r="B51" t="s">
        <v>346</v>
      </c>
      <c r="C51" t="s">
        <v>24</v>
      </c>
      <c r="D51" t="s">
        <v>13</v>
      </c>
      <c r="E51" t="s">
        <v>24</v>
      </c>
      <c r="F51" t="s">
        <v>4</v>
      </c>
      <c r="G51" t="s">
        <v>24</v>
      </c>
      <c r="H51" t="str">
        <f t="shared" ref="H51" si="75">IF(R50=0,"",R50)</f>
        <v/>
      </c>
      <c r="I51" t="s">
        <v>24</v>
      </c>
      <c r="J51" t="s">
        <v>14</v>
      </c>
      <c r="K51" t="s">
        <v>24</v>
      </c>
      <c r="L51" t="s">
        <v>4</v>
      </c>
      <c r="M51" t="s">
        <v>24</v>
      </c>
      <c r="N51" t="str">
        <f t="shared" ref="N51" si="76">IF(R51=0,"",R51)</f>
        <v/>
      </c>
      <c r="O51" t="s">
        <v>24</v>
      </c>
      <c r="Q51" s="7" t="s">
        <v>43</v>
      </c>
      <c r="R51" s="12">
        <f>INDEX(AW:AW,W44+1)</f>
        <v>0</v>
      </c>
      <c r="S51" s="19"/>
      <c r="T51" s="19"/>
      <c r="U51" s="19"/>
      <c r="V51" s="20"/>
      <c r="W51" s="11"/>
      <c r="X51" s="37"/>
      <c r="Y51" s="35"/>
      <c r="Z51" s="35"/>
      <c r="AA51" s="42"/>
      <c r="AE51" s="40">
        <v>50</v>
      </c>
      <c r="AF51" s="26" t="str">
        <f t="shared" si="4"/>
        <v>白</v>
      </c>
      <c r="AG51" s="27"/>
      <c r="AH51" s="27"/>
      <c r="AI51" s="27"/>
      <c r="AJ51" s="27"/>
      <c r="AK51" s="27"/>
      <c r="AL51" s="27"/>
      <c r="AM51" s="27"/>
      <c r="AN51" s="27"/>
      <c r="AO51" s="27"/>
      <c r="AP51" s="27"/>
      <c r="AQ51" s="27"/>
      <c r="AR51" s="27"/>
      <c r="AS51" s="27"/>
      <c r="AT51" s="33"/>
      <c r="AU51" s="27"/>
      <c r="AV51" s="27"/>
      <c r="AW51" s="8"/>
      <c r="AX51" s="8" t="str">
        <f t="shared" si="47"/>
        <v/>
      </c>
      <c r="AY51" s="8" t="str">
        <f t="shared" si="48"/>
        <v/>
      </c>
      <c r="AZ51" s="8" t="str">
        <f t="shared" si="5"/>
        <v/>
      </c>
      <c r="BA51" s="8" t="str">
        <f t="shared" si="6"/>
        <v/>
      </c>
      <c r="BB51" s="8" t="str">
        <f t="shared" si="7"/>
        <v/>
      </c>
      <c r="BC51" s="8"/>
      <c r="BD51" s="27" t="str">
        <f t="shared" si="49"/>
        <v/>
      </c>
      <c r="BE51" s="28" t="str">
        <f t="shared" si="50"/>
        <v/>
      </c>
      <c r="BF51" s="31" t="s">
        <v>165</v>
      </c>
      <c r="BG51">
        <v>50</v>
      </c>
      <c r="BH51" t="s">
        <v>268</v>
      </c>
      <c r="BI51" t="s">
        <v>30</v>
      </c>
      <c r="BJ51" t="s">
        <v>269</v>
      </c>
    </row>
    <row r="52" spans="1:62" x14ac:dyDescent="0.15">
      <c r="A52" t="str">
        <f t="shared" si="8"/>
        <v>&amp;br;&amp;br;</v>
      </c>
      <c r="B52" t="s">
        <v>346</v>
      </c>
      <c r="C52" t="s">
        <v>158</v>
      </c>
      <c r="R52"/>
      <c r="S52"/>
      <c r="T52"/>
      <c r="U52"/>
      <c r="V52"/>
      <c r="BF52" s="31" t="s">
        <v>165</v>
      </c>
      <c r="BG52">
        <v>51</v>
      </c>
      <c r="BH52" t="s">
        <v>270</v>
      </c>
      <c r="BI52" t="s">
        <v>30</v>
      </c>
      <c r="BJ52" t="s">
        <v>271</v>
      </c>
    </row>
    <row r="53" spans="1:62" x14ac:dyDescent="0.15">
      <c r="A53" t="str">
        <f t="shared" si="8"/>
        <v>#back(text=戻る,left)</v>
      </c>
      <c r="B53" t="s">
        <v>346</v>
      </c>
      <c r="C53" t="s">
        <v>159</v>
      </c>
      <c r="R53"/>
      <c r="S53"/>
      <c r="T53"/>
      <c r="U53"/>
      <c r="V53"/>
      <c r="BF53" s="31" t="s">
        <v>165</v>
      </c>
      <c r="BG53">
        <v>52</v>
      </c>
      <c r="BH53" t="s">
        <v>272</v>
      </c>
      <c r="BI53" t="s">
        <v>30</v>
      </c>
      <c r="BJ53" t="s">
        <v>273</v>
      </c>
    </row>
    <row r="54" spans="1:62" x14ac:dyDescent="0.15">
      <c r="A54" t="str">
        <f t="shared" si="8"/>
        <v>&amp;br;</v>
      </c>
      <c r="B54" t="s">
        <v>346</v>
      </c>
      <c r="C54" t="s">
        <v>1</v>
      </c>
      <c r="R54"/>
      <c r="S54"/>
      <c r="T54"/>
      <c r="U54"/>
      <c r="V54"/>
      <c r="BF54" s="31" t="s">
        <v>165</v>
      </c>
      <c r="BG54">
        <v>53</v>
      </c>
      <c r="BH54" t="s">
        <v>274</v>
      </c>
      <c r="BI54" t="s">
        <v>30</v>
      </c>
      <c r="BJ54" t="s">
        <v>275</v>
      </c>
    </row>
    <row r="55" spans="1:62" x14ac:dyDescent="0.15">
      <c r="A55" t="str">
        <f t="shared" si="8"/>
        <v>#comment(above,nsize=[15],size=[30],num=[10])</v>
      </c>
      <c r="B55" t="s">
        <v>346</v>
      </c>
      <c r="C55" t="s">
        <v>160</v>
      </c>
      <c r="R55"/>
      <c r="S55"/>
      <c r="T55"/>
      <c r="U55"/>
      <c r="V55"/>
      <c r="BF55" s="31" t="s">
        <v>165</v>
      </c>
      <c r="BG55">
        <v>54</v>
      </c>
    </row>
    <row r="56" spans="1:62" x14ac:dyDescent="0.15">
      <c r="A56" t="str">
        <f t="shared" si="8"/>
        <v>&amp;br;&amp;br;</v>
      </c>
      <c r="B56" t="s">
        <v>346</v>
      </c>
      <c r="C56" t="s">
        <v>158</v>
      </c>
      <c r="R56"/>
      <c r="S56"/>
      <c r="T56"/>
      <c r="U56"/>
      <c r="V56"/>
      <c r="BF56" s="31" t="s">
        <v>165</v>
      </c>
      <c r="BG56">
        <v>55</v>
      </c>
    </row>
    <row r="57" spans="1:62" x14ac:dyDescent="0.15">
      <c r="A57" t="str">
        <f t="shared" si="8"/>
        <v/>
      </c>
      <c r="B57" t="s">
        <v>346</v>
      </c>
      <c r="Q57" s="3"/>
      <c r="R57" s="14"/>
      <c r="S57" s="14"/>
      <c r="T57" s="14"/>
      <c r="U57" s="14"/>
      <c r="V57" s="15"/>
      <c r="W57" s="36">
        <v>5</v>
      </c>
      <c r="X57" s="3"/>
      <c r="Y57" s="34"/>
      <c r="Z57" s="34"/>
      <c r="AA57" s="41"/>
      <c r="BF57" s="31" t="s">
        <v>165</v>
      </c>
      <c r="BG57">
        <v>56</v>
      </c>
    </row>
    <row r="58" spans="1:62" x14ac:dyDescent="0.15">
      <c r="A58" t="str">
        <f t="shared" si="8"/>
        <v>*0/0</v>
      </c>
      <c r="B58" t="s">
        <v>346</v>
      </c>
      <c r="C58" t="str">
        <f t="shared" ref="C58" si="77">"*"&amp;R58&amp;"/"&amp;T58</f>
        <v>*0/0</v>
      </c>
      <c r="Q58" s="6" t="s">
        <v>34</v>
      </c>
      <c r="R58" s="12">
        <f>INDEX(AJ:AJ,W57+1)</f>
        <v>0</v>
      </c>
      <c r="S58" s="16" t="s">
        <v>35</v>
      </c>
      <c r="T58" s="12">
        <f t="shared" ref="T58" si="78">INDEX(AK:AK,W57+1)</f>
        <v>0</v>
      </c>
      <c r="U58" s="16"/>
      <c r="V58" s="17"/>
      <c r="W58" s="9"/>
      <c r="X58" s="6"/>
      <c r="Y58" s="5"/>
      <c r="Z58" s="5"/>
      <c r="AA58" s="30"/>
      <c r="BF58" s="31" t="s">
        <v>165</v>
      </c>
      <c r="BG58">
        <v>57</v>
      </c>
    </row>
    <row r="59" spans="1:62" x14ac:dyDescent="0.15">
      <c r="A59" t="str">
        <f t="shared" si="8"/>
        <v>|LEFT:80|LEFT:100|LEFT:100|LEFT:100|LEFT:100|LEFT:100|c</v>
      </c>
      <c r="B59" t="s">
        <v>346</v>
      </c>
      <c r="C59" t="s">
        <v>24</v>
      </c>
      <c r="D59" s="2" t="str">
        <f t="shared" ref="D59" si="79">$Q$1</f>
        <v>LEFT:80</v>
      </c>
      <c r="E59" s="2" t="s">
        <v>24</v>
      </c>
      <c r="F59" s="2" t="str">
        <f t="shared" ref="F59" si="80">$R$1</f>
        <v>LEFT:100</v>
      </c>
      <c r="G59" s="2" t="s">
        <v>24</v>
      </c>
      <c r="H59" s="2" t="str">
        <f t="shared" ref="H59" si="81">$R$1</f>
        <v>LEFT:100</v>
      </c>
      <c r="I59" s="2" t="s">
        <v>24</v>
      </c>
      <c r="J59" s="2" t="str">
        <f t="shared" ref="J59" si="82">$R$1</f>
        <v>LEFT:100</v>
      </c>
      <c r="K59" s="2" t="s">
        <v>24</v>
      </c>
      <c r="L59" s="2" t="str">
        <f t="shared" ref="L59" si="83">$R$1</f>
        <v>LEFT:100</v>
      </c>
      <c r="M59" s="2" t="s">
        <v>24</v>
      </c>
      <c r="N59" s="2" t="str">
        <f t="shared" ref="N59" si="84">$R$1</f>
        <v>LEFT:100</v>
      </c>
      <c r="O59" t="s">
        <v>24</v>
      </c>
      <c r="P59" t="s">
        <v>138</v>
      </c>
      <c r="Q59" s="4" t="s">
        <v>44</v>
      </c>
      <c r="R59" s="12" t="str">
        <f>INDEX(AF:AF,W57+1)</f>
        <v>白</v>
      </c>
      <c r="S59" s="18" t="s">
        <v>46</v>
      </c>
      <c r="T59" s="12">
        <f>INDEX(AG:AG,W57+1)</f>
        <v>0</v>
      </c>
      <c r="U59" s="18" t="s">
        <v>36</v>
      </c>
      <c r="V59" s="12">
        <f>INDEX(AI:AI,W57+1)</f>
        <v>0</v>
      </c>
      <c r="W59" s="10"/>
      <c r="X59" s="12">
        <f t="shared" ref="X59" si="85">INDEX(AQ:AQ,W57+1)</f>
        <v>0</v>
      </c>
      <c r="Y59" s="5"/>
      <c r="Z59" s="5"/>
      <c r="AA59" s="30"/>
      <c r="BF59" s="31" t="s">
        <v>165</v>
      </c>
      <c r="BG59">
        <v>58</v>
      </c>
    </row>
    <row r="60" spans="1:62" x14ac:dyDescent="0.15">
      <c r="A60" t="str">
        <f t="shared" si="8"/>
        <v>|色|白|レアリティ||マナコスト||</v>
      </c>
      <c r="B60" t="s">
        <v>346</v>
      </c>
      <c r="C60" t="s">
        <v>24</v>
      </c>
      <c r="D60" s="1" t="s">
        <v>5</v>
      </c>
      <c r="E60" t="s">
        <v>24</v>
      </c>
      <c r="F60" t="str">
        <f t="shared" ref="F60:F61" si="86">IF(R59=0,"",R59)</f>
        <v>白</v>
      </c>
      <c r="G60" t="s">
        <v>24</v>
      </c>
      <c r="H60" s="1" t="s">
        <v>6</v>
      </c>
      <c r="I60" t="s">
        <v>24</v>
      </c>
      <c r="J60" t="str">
        <f t="shared" ref="J60:J61" si="87">IF(T59=0,"",T59)</f>
        <v/>
      </c>
      <c r="K60" t="s">
        <v>24</v>
      </c>
      <c r="L60" s="1" t="s">
        <v>8</v>
      </c>
      <c r="M60" t="s">
        <v>24</v>
      </c>
      <c r="N60" t="str">
        <f t="shared" ref="N60:N61" si="88">IF(V59=0,"",V59)</f>
        <v/>
      </c>
      <c r="O60" t="s">
        <v>24</v>
      </c>
      <c r="Q60" s="6" t="s">
        <v>37</v>
      </c>
      <c r="R60" s="12">
        <f>INDEX(AL:AL,W57+1)</f>
        <v>0</v>
      </c>
      <c r="S60" s="18" t="s">
        <v>38</v>
      </c>
      <c r="T60" s="12">
        <f>INDEX(AN:AN,W57+1)</f>
        <v>0</v>
      </c>
      <c r="U60" s="12">
        <f>INDEX(AO:AO,W57+1)</f>
        <v>0</v>
      </c>
      <c r="V60" s="12">
        <f>INDEX(AP:AP,W57+1)</f>
        <v>0</v>
      </c>
      <c r="W60" s="10"/>
      <c r="X60" s="12" t="str">
        <f t="shared" ref="X60" si="89">INDEX(AZ:AZ,W57+1)</f>
        <v/>
      </c>
      <c r="Y60" s="12" t="str">
        <f t="shared" ref="Y60" si="90">INDEX(BA:BA,W57+1)</f>
        <v/>
      </c>
      <c r="Z60" s="12" t="str">
        <f t="shared" ref="Z60" si="91">INDEX(BB:BB,W57+1)</f>
        <v/>
      </c>
      <c r="AA60" s="12">
        <f t="shared" ref="AA60" si="92">INDEX(BC:BC,W57+1)</f>
        <v>0</v>
      </c>
      <c r="BF60" s="31" t="s">
        <v>165</v>
      </c>
      <c r="BG60">
        <v>59</v>
      </c>
    </row>
    <row r="61" spans="1:62" x14ac:dyDescent="0.15">
      <c r="A61" t="str">
        <f t="shared" si="8"/>
        <v>|種別||サブタイプ||||</v>
      </c>
      <c r="B61" t="s">
        <v>346</v>
      </c>
      <c r="C61" t="s">
        <v>24</v>
      </c>
      <c r="D61" s="1" t="s">
        <v>9</v>
      </c>
      <c r="E61" t="s">
        <v>24</v>
      </c>
      <c r="F61" t="str">
        <f t="shared" si="86"/>
        <v/>
      </c>
      <c r="G61" t="s">
        <v>24</v>
      </c>
      <c r="H61" s="1" t="s">
        <v>11</v>
      </c>
      <c r="I61" t="s">
        <v>24</v>
      </c>
      <c r="J61" t="str">
        <f t="shared" si="87"/>
        <v/>
      </c>
      <c r="K61" t="s">
        <v>24</v>
      </c>
      <c r="L61" t="str">
        <f t="shared" ref="L61" si="93">IF(U60=0,"",U60)</f>
        <v/>
      </c>
      <c r="M61" t="s">
        <v>24</v>
      </c>
      <c r="N61" t="str">
        <f t="shared" si="88"/>
        <v/>
      </c>
      <c r="O61" t="s">
        <v>24</v>
      </c>
      <c r="Q61" s="6" t="s">
        <v>39</v>
      </c>
      <c r="R61" s="12" t="str">
        <f>INDEX(BD:BD,W57+1)</f>
        <v/>
      </c>
      <c r="S61" s="16"/>
      <c r="T61" s="16"/>
      <c r="U61" s="16"/>
      <c r="V61" s="17"/>
      <c r="W61" s="10"/>
      <c r="X61" s="36"/>
      <c r="Y61" s="36"/>
      <c r="Z61" s="36"/>
      <c r="AA61" s="25"/>
      <c r="BF61" s="31" t="s">
        <v>165</v>
      </c>
      <c r="BG61">
        <v>60</v>
      </c>
    </row>
    <row r="62" spans="1:62" x14ac:dyDescent="0.15">
      <c r="A62" t="str">
        <f t="shared" si="8"/>
        <v>|テキスト|&gt;|&gt;|&gt;|&gt;||</v>
      </c>
      <c r="B62" t="s">
        <v>346</v>
      </c>
      <c r="C62" t="s">
        <v>24</v>
      </c>
      <c r="D62" s="1" t="s">
        <v>12</v>
      </c>
      <c r="E62" t="s">
        <v>24</v>
      </c>
      <c r="F62" s="1" t="s">
        <v>4</v>
      </c>
      <c r="G62" t="s">
        <v>24</v>
      </c>
      <c r="H62" s="1" t="s">
        <v>4</v>
      </c>
      <c r="I62" t="s">
        <v>24</v>
      </c>
      <c r="J62" s="1" t="s">
        <v>4</v>
      </c>
      <c r="K62" t="s">
        <v>24</v>
      </c>
      <c r="L62" s="1" t="s">
        <v>4</v>
      </c>
      <c r="M62" t="s">
        <v>24</v>
      </c>
      <c r="N62" t="str">
        <f t="shared" ref="N62" si="94">IF(R61=0,"",R61)</f>
        <v/>
      </c>
      <c r="O62" t="s">
        <v>24</v>
      </c>
      <c r="Q62" s="4" t="s">
        <v>40</v>
      </c>
      <c r="R62" s="12" t="str">
        <f>INDEX(BE:BE,W57+1)</f>
        <v/>
      </c>
      <c r="S62" s="6" t="s">
        <v>342</v>
      </c>
      <c r="T62" s="12" t="str">
        <f>IF(X62="","",X62&amp;IF(Y62="",""," "&amp;Y62)&amp;IF(Z62="",""," "&amp;Z62)&amp;IF(AA62="",""," "&amp;AA62))</f>
        <v/>
      </c>
      <c r="U62" s="16"/>
      <c r="V62" s="17"/>
      <c r="W62" s="10" t="s">
        <v>342</v>
      </c>
      <c r="X62" s="6" t="str">
        <f t="shared" ref="X62:AA62" si="95">IF(ISERROR(IF(LEN(X61)&gt;1,X61,VLOOKUP(X60,$AC:$AD,2,FALSE))),"",IF(LEN(X61)&gt;1,X61,VLOOKUP(X60,$AC:$AD,2,FALSE)))</f>
        <v/>
      </c>
      <c r="Y62" s="6" t="str">
        <f t="shared" si="95"/>
        <v/>
      </c>
      <c r="Z62" s="6" t="str">
        <f t="shared" si="95"/>
        <v/>
      </c>
      <c r="AA62" s="6" t="str">
        <f t="shared" si="95"/>
        <v xml:space="preserve"> </v>
      </c>
      <c r="BF62" s="31" t="s">
        <v>165</v>
      </c>
      <c r="BG62">
        <v>61</v>
      </c>
    </row>
    <row r="63" spans="1:62" x14ac:dyDescent="0.15">
      <c r="A63" t="str">
        <f t="shared" si="8"/>
        <v>|英テキスト|&gt;|&gt;|&gt;|&gt;||</v>
      </c>
      <c r="B63" t="s">
        <v>346</v>
      </c>
      <c r="C63" t="s">
        <v>24</v>
      </c>
      <c r="D63" s="1" t="s">
        <v>26</v>
      </c>
      <c r="E63" t="s">
        <v>24</v>
      </c>
      <c r="F63" s="1" t="s">
        <v>4</v>
      </c>
      <c r="G63" t="s">
        <v>24</v>
      </c>
      <c r="H63" s="1" t="s">
        <v>4</v>
      </c>
      <c r="I63" t="s">
        <v>24</v>
      </c>
      <c r="J63" s="1" t="s">
        <v>4</v>
      </c>
      <c r="K63" t="s">
        <v>24</v>
      </c>
      <c r="L63" s="1" t="s">
        <v>4</v>
      </c>
      <c r="M63" t="s">
        <v>24</v>
      </c>
      <c r="N63" t="str">
        <f t="shared" ref="N63" si="96">IF(T62="","",T62&amp;"&amp;br;")&amp;IF(R62=0,"",R62)</f>
        <v/>
      </c>
      <c r="O63" t="s">
        <v>24</v>
      </c>
      <c r="Q63" s="6" t="s">
        <v>41</v>
      </c>
      <c r="R63" s="12">
        <f>IF(INDEX(AX:AX,W57+1)="",0,INDEX(AX:AX,W57+1)&amp;"/"&amp;INDEX(AY:AY,W57+1))</f>
        <v>0</v>
      </c>
      <c r="S63" s="16"/>
      <c r="T63" s="16"/>
      <c r="U63" s="16"/>
      <c r="V63" s="17"/>
      <c r="W63" s="10"/>
      <c r="X63" s="6"/>
      <c r="Y63" s="5"/>
      <c r="Z63" s="5"/>
      <c r="AA63" s="30"/>
      <c r="BF63" s="31" t="s">
        <v>165</v>
      </c>
      <c r="BG63">
        <v>62</v>
      </c>
    </row>
    <row r="64" spans="1:62" x14ac:dyDescent="0.15">
      <c r="A64" t="str">
        <f t="shared" si="8"/>
        <v>|PT|&gt;||シールド数|&gt;||</v>
      </c>
      <c r="B64" t="s">
        <v>346</v>
      </c>
      <c r="C64" t="s">
        <v>24</v>
      </c>
      <c r="D64" t="s">
        <v>13</v>
      </c>
      <c r="E64" t="s">
        <v>24</v>
      </c>
      <c r="F64" t="s">
        <v>4</v>
      </c>
      <c r="G64" t="s">
        <v>24</v>
      </c>
      <c r="H64" t="str">
        <f t="shared" ref="H64" si="97">IF(R63=0,"",R63)</f>
        <v/>
      </c>
      <c r="I64" t="s">
        <v>24</v>
      </c>
      <c r="J64" t="s">
        <v>14</v>
      </c>
      <c r="K64" t="s">
        <v>24</v>
      </c>
      <c r="L64" t="s">
        <v>4</v>
      </c>
      <c r="M64" t="s">
        <v>24</v>
      </c>
      <c r="N64" t="str">
        <f t="shared" ref="N64" si="98">IF(R64=0,"",R64)</f>
        <v/>
      </c>
      <c r="O64" t="s">
        <v>24</v>
      </c>
      <c r="Q64" s="7" t="s">
        <v>43</v>
      </c>
      <c r="R64" s="12">
        <f>INDEX(AW:AW,W57+1)</f>
        <v>0</v>
      </c>
      <c r="S64" s="19"/>
      <c r="T64" s="19"/>
      <c r="U64" s="19"/>
      <c r="V64" s="20"/>
      <c r="W64" s="11"/>
      <c r="X64" s="37"/>
      <c r="Y64" s="35"/>
      <c r="Z64" s="35"/>
      <c r="AA64" s="42"/>
      <c r="BF64" s="31" t="s">
        <v>165</v>
      </c>
      <c r="BG64">
        <v>63</v>
      </c>
    </row>
    <row r="65" spans="1:59" x14ac:dyDescent="0.15">
      <c r="A65" t="str">
        <f t="shared" si="8"/>
        <v>&amp;br;&amp;br;</v>
      </c>
      <c r="B65" t="s">
        <v>346</v>
      </c>
      <c r="C65" t="s">
        <v>158</v>
      </c>
      <c r="R65"/>
      <c r="S65"/>
      <c r="T65"/>
      <c r="U65"/>
      <c r="V65"/>
      <c r="BF65" s="31" t="s">
        <v>165</v>
      </c>
      <c r="BG65">
        <v>64</v>
      </c>
    </row>
    <row r="66" spans="1:59" x14ac:dyDescent="0.15">
      <c r="A66" t="str">
        <f t="shared" si="8"/>
        <v>#back(text=戻る,left)</v>
      </c>
      <c r="B66" t="s">
        <v>346</v>
      </c>
      <c r="C66" t="s">
        <v>159</v>
      </c>
      <c r="R66"/>
      <c r="S66"/>
      <c r="T66"/>
      <c r="U66"/>
      <c r="V66"/>
      <c r="BF66" s="31" t="s">
        <v>165</v>
      </c>
      <c r="BG66">
        <v>65</v>
      </c>
    </row>
    <row r="67" spans="1:59" x14ac:dyDescent="0.15">
      <c r="A67" t="str">
        <f t="shared" si="8"/>
        <v>&amp;br;</v>
      </c>
      <c r="B67" t="s">
        <v>346</v>
      </c>
      <c r="C67" t="s">
        <v>1</v>
      </c>
      <c r="R67"/>
      <c r="S67"/>
      <c r="T67"/>
      <c r="U67"/>
      <c r="V67"/>
      <c r="BF67" s="31" t="s">
        <v>165</v>
      </c>
      <c r="BG67">
        <v>66</v>
      </c>
    </row>
    <row r="68" spans="1:59" x14ac:dyDescent="0.15">
      <c r="A68" t="str">
        <f t="shared" si="8"/>
        <v>#comment(above,nsize=[15],size=[30],num=[10])</v>
      </c>
      <c r="B68" t="s">
        <v>346</v>
      </c>
      <c r="C68" t="s">
        <v>160</v>
      </c>
      <c r="R68"/>
      <c r="S68"/>
      <c r="T68"/>
      <c r="U68"/>
      <c r="V68"/>
      <c r="BF68" s="31" t="s">
        <v>165</v>
      </c>
      <c r="BG68">
        <v>67</v>
      </c>
    </row>
    <row r="69" spans="1:59" x14ac:dyDescent="0.15">
      <c r="A69" t="str">
        <f t="shared" si="8"/>
        <v>&amp;br;&amp;br;</v>
      </c>
      <c r="B69" t="s">
        <v>346</v>
      </c>
      <c r="C69" t="s">
        <v>158</v>
      </c>
      <c r="R69"/>
      <c r="S69"/>
      <c r="T69"/>
      <c r="U69"/>
      <c r="V69"/>
      <c r="BF69" s="31" t="s">
        <v>165</v>
      </c>
      <c r="BG69">
        <v>68</v>
      </c>
    </row>
    <row r="70" spans="1:59" x14ac:dyDescent="0.15">
      <c r="A70" t="str">
        <f t="shared" si="8"/>
        <v/>
      </c>
      <c r="B70" t="s">
        <v>346</v>
      </c>
      <c r="Q70" s="3"/>
      <c r="R70" s="14"/>
      <c r="S70" s="14"/>
      <c r="T70" s="14"/>
      <c r="U70" s="14"/>
      <c r="V70" s="15"/>
      <c r="W70" s="36">
        <v>6</v>
      </c>
      <c r="X70" s="3"/>
      <c r="Y70" s="34"/>
      <c r="Z70" s="34"/>
      <c r="AA70" s="41"/>
      <c r="BF70" s="31" t="s">
        <v>165</v>
      </c>
      <c r="BG70">
        <v>69</v>
      </c>
    </row>
    <row r="71" spans="1:59" x14ac:dyDescent="0.15">
      <c r="A71" t="str">
        <f t="shared" ref="A71:A134" si="99">CONCATENATE(C71,D71,E71,F71,G71,H71,I71,J71,K71,L71,M71,N71,O71,P71)</f>
        <v>*0/0</v>
      </c>
      <c r="B71" t="s">
        <v>346</v>
      </c>
      <c r="C71" t="str">
        <f t="shared" ref="C71" si="100">"*"&amp;R71&amp;"/"&amp;T71</f>
        <v>*0/0</v>
      </c>
      <c r="Q71" s="6" t="s">
        <v>34</v>
      </c>
      <c r="R71" s="12">
        <f>INDEX(AJ:AJ,W70+1)</f>
        <v>0</v>
      </c>
      <c r="S71" s="16" t="s">
        <v>35</v>
      </c>
      <c r="T71" s="12">
        <f t="shared" ref="T71" si="101">INDEX(AK:AK,W70+1)</f>
        <v>0</v>
      </c>
      <c r="U71" s="16"/>
      <c r="V71" s="17"/>
      <c r="W71" s="9"/>
      <c r="X71" s="6"/>
      <c r="Y71" s="5"/>
      <c r="Z71" s="5"/>
      <c r="AA71" s="30"/>
      <c r="BF71" s="31" t="s">
        <v>165</v>
      </c>
      <c r="BG71">
        <v>70</v>
      </c>
    </row>
    <row r="72" spans="1:59" x14ac:dyDescent="0.15">
      <c r="A72" t="str">
        <f t="shared" si="99"/>
        <v>|LEFT:80|LEFT:100|LEFT:100|LEFT:100|LEFT:100|LEFT:100|c</v>
      </c>
      <c r="B72" t="s">
        <v>346</v>
      </c>
      <c r="C72" t="s">
        <v>24</v>
      </c>
      <c r="D72" s="2" t="str">
        <f t="shared" ref="D72" si="102">$Q$1</f>
        <v>LEFT:80</v>
      </c>
      <c r="E72" s="2" t="s">
        <v>24</v>
      </c>
      <c r="F72" s="2" t="str">
        <f t="shared" ref="F72" si="103">$R$1</f>
        <v>LEFT:100</v>
      </c>
      <c r="G72" s="2" t="s">
        <v>24</v>
      </c>
      <c r="H72" s="2" t="str">
        <f t="shared" ref="H72" si="104">$R$1</f>
        <v>LEFT:100</v>
      </c>
      <c r="I72" s="2" t="s">
        <v>24</v>
      </c>
      <c r="J72" s="2" t="str">
        <f t="shared" ref="J72" si="105">$R$1</f>
        <v>LEFT:100</v>
      </c>
      <c r="K72" s="2" t="s">
        <v>24</v>
      </c>
      <c r="L72" s="2" t="str">
        <f t="shared" ref="L72" si="106">$R$1</f>
        <v>LEFT:100</v>
      </c>
      <c r="M72" s="2" t="s">
        <v>24</v>
      </c>
      <c r="N72" s="2" t="str">
        <f t="shared" ref="N72" si="107">$R$1</f>
        <v>LEFT:100</v>
      </c>
      <c r="O72" t="s">
        <v>24</v>
      </c>
      <c r="P72" t="s">
        <v>138</v>
      </c>
      <c r="Q72" s="4" t="s">
        <v>44</v>
      </c>
      <c r="R72" s="12" t="str">
        <f>INDEX(AF:AF,W70+1)</f>
        <v>白</v>
      </c>
      <c r="S72" s="18" t="s">
        <v>46</v>
      </c>
      <c r="T72" s="12">
        <f>INDEX(AG:AG,W70+1)</f>
        <v>0</v>
      </c>
      <c r="U72" s="18" t="s">
        <v>36</v>
      </c>
      <c r="V72" s="12">
        <f>INDEX(AI:AI,W70+1)</f>
        <v>0</v>
      </c>
      <c r="W72" s="10"/>
      <c r="X72" s="12">
        <f t="shared" ref="X72" si="108">INDEX(AQ:AQ,W70+1)</f>
        <v>0</v>
      </c>
      <c r="Y72" s="5"/>
      <c r="Z72" s="5"/>
      <c r="AA72" s="30"/>
      <c r="BF72" s="31" t="s">
        <v>165</v>
      </c>
      <c r="BG72">
        <v>71</v>
      </c>
    </row>
    <row r="73" spans="1:59" x14ac:dyDescent="0.15">
      <c r="A73" t="str">
        <f t="shared" si="99"/>
        <v>|色|白|レアリティ||マナコスト||</v>
      </c>
      <c r="B73" t="s">
        <v>346</v>
      </c>
      <c r="C73" t="s">
        <v>24</v>
      </c>
      <c r="D73" s="1" t="s">
        <v>5</v>
      </c>
      <c r="E73" t="s">
        <v>24</v>
      </c>
      <c r="F73" t="str">
        <f t="shared" ref="F73:F74" si="109">IF(R72=0,"",R72)</f>
        <v>白</v>
      </c>
      <c r="G73" t="s">
        <v>24</v>
      </c>
      <c r="H73" s="1" t="s">
        <v>6</v>
      </c>
      <c r="I73" t="s">
        <v>24</v>
      </c>
      <c r="J73" t="str">
        <f t="shared" ref="J73:J74" si="110">IF(T72=0,"",T72)</f>
        <v/>
      </c>
      <c r="K73" t="s">
        <v>24</v>
      </c>
      <c r="L73" s="1" t="s">
        <v>8</v>
      </c>
      <c r="M73" t="s">
        <v>24</v>
      </c>
      <c r="N73" t="str">
        <f t="shared" ref="N73:N74" si="111">IF(V72=0,"",V72)</f>
        <v/>
      </c>
      <c r="O73" t="s">
        <v>24</v>
      </c>
      <c r="Q73" s="6" t="s">
        <v>37</v>
      </c>
      <c r="R73" s="12">
        <f>INDEX(AL:AL,W70+1)</f>
        <v>0</v>
      </c>
      <c r="S73" s="18" t="s">
        <v>38</v>
      </c>
      <c r="T73" s="12">
        <f>INDEX(AN:AN,W70+1)</f>
        <v>0</v>
      </c>
      <c r="U73" s="12">
        <f>INDEX(AO:AO,W70+1)</f>
        <v>0</v>
      </c>
      <c r="V73" s="12">
        <f>INDEX(AP:AP,W70+1)</f>
        <v>0</v>
      </c>
      <c r="W73" s="10"/>
      <c r="X73" s="12" t="str">
        <f t="shared" ref="X73" si="112">INDEX(AZ:AZ,W70+1)</f>
        <v/>
      </c>
      <c r="Y73" s="12" t="str">
        <f t="shared" ref="Y73" si="113">INDEX(BA:BA,W70+1)</f>
        <v/>
      </c>
      <c r="Z73" s="12" t="str">
        <f t="shared" ref="Z73" si="114">INDEX(BB:BB,W70+1)</f>
        <v/>
      </c>
      <c r="AA73" s="12">
        <f t="shared" ref="AA73" si="115">INDEX(BC:BC,W70+1)</f>
        <v>0</v>
      </c>
      <c r="BF73" s="31" t="s">
        <v>165</v>
      </c>
      <c r="BG73">
        <v>72</v>
      </c>
    </row>
    <row r="74" spans="1:59" x14ac:dyDescent="0.15">
      <c r="A74" t="str">
        <f t="shared" si="99"/>
        <v>|種別||サブタイプ||||</v>
      </c>
      <c r="B74" t="s">
        <v>346</v>
      </c>
      <c r="C74" t="s">
        <v>24</v>
      </c>
      <c r="D74" s="1" t="s">
        <v>9</v>
      </c>
      <c r="E74" t="s">
        <v>24</v>
      </c>
      <c r="F74" t="str">
        <f t="shared" si="109"/>
        <v/>
      </c>
      <c r="G74" t="s">
        <v>24</v>
      </c>
      <c r="H74" s="1" t="s">
        <v>11</v>
      </c>
      <c r="I74" t="s">
        <v>24</v>
      </c>
      <c r="J74" t="str">
        <f t="shared" si="110"/>
        <v/>
      </c>
      <c r="K74" t="s">
        <v>24</v>
      </c>
      <c r="L74" t="str">
        <f t="shared" ref="L74" si="116">IF(U73=0,"",U73)</f>
        <v/>
      </c>
      <c r="M74" t="s">
        <v>24</v>
      </c>
      <c r="N74" t="str">
        <f t="shared" si="111"/>
        <v/>
      </c>
      <c r="O74" t="s">
        <v>24</v>
      </c>
      <c r="Q74" s="6" t="s">
        <v>39</v>
      </c>
      <c r="R74" s="12" t="str">
        <f>INDEX(BD:BD,W70+1)</f>
        <v/>
      </c>
      <c r="S74" s="16"/>
      <c r="T74" s="16"/>
      <c r="U74" s="16"/>
      <c r="V74" s="17"/>
      <c r="W74" s="10"/>
      <c r="X74" s="36"/>
      <c r="Y74" s="36"/>
      <c r="Z74" s="36"/>
      <c r="AA74" s="25"/>
      <c r="BF74" s="31" t="s">
        <v>165</v>
      </c>
      <c r="BG74">
        <v>73</v>
      </c>
    </row>
    <row r="75" spans="1:59" x14ac:dyDescent="0.15">
      <c r="A75" t="str">
        <f t="shared" si="99"/>
        <v>|テキスト|&gt;|&gt;|&gt;|&gt;||</v>
      </c>
      <c r="B75" t="s">
        <v>346</v>
      </c>
      <c r="C75" t="s">
        <v>24</v>
      </c>
      <c r="D75" s="1" t="s">
        <v>12</v>
      </c>
      <c r="E75" t="s">
        <v>24</v>
      </c>
      <c r="F75" s="1" t="s">
        <v>4</v>
      </c>
      <c r="G75" t="s">
        <v>24</v>
      </c>
      <c r="H75" s="1" t="s">
        <v>4</v>
      </c>
      <c r="I75" t="s">
        <v>24</v>
      </c>
      <c r="J75" s="1" t="s">
        <v>4</v>
      </c>
      <c r="K75" t="s">
        <v>24</v>
      </c>
      <c r="L75" s="1" t="s">
        <v>4</v>
      </c>
      <c r="M75" t="s">
        <v>24</v>
      </c>
      <c r="N75" t="str">
        <f t="shared" ref="N75" si="117">IF(R74=0,"",R74)</f>
        <v/>
      </c>
      <c r="O75" t="s">
        <v>24</v>
      </c>
      <c r="Q75" s="4" t="s">
        <v>40</v>
      </c>
      <c r="R75" s="12" t="str">
        <f>INDEX(BE:BE,W70+1)</f>
        <v/>
      </c>
      <c r="S75" s="16" t="s">
        <v>51</v>
      </c>
      <c r="T75" s="12" t="str">
        <f>IF(X75="","",X75&amp;IF(Y75="",""," "&amp;Y75)&amp;IF(Z75="",""," "&amp;Z75)&amp;IF(AA75="",""," "&amp;AA75))</f>
        <v/>
      </c>
      <c r="U75" s="16"/>
      <c r="V75" s="17"/>
      <c r="W75" s="10" t="s">
        <v>342</v>
      </c>
      <c r="X75" s="6" t="str">
        <f t="shared" ref="X75:AA75" si="118">IF(ISERROR(IF(LEN(X74)&gt;1,X74,VLOOKUP(X73,$AC:$AD,2,FALSE))),"",IF(LEN(X74)&gt;1,X74,VLOOKUP(X73,$AC:$AD,2,FALSE)))</f>
        <v/>
      </c>
      <c r="Y75" s="6" t="str">
        <f t="shared" si="118"/>
        <v/>
      </c>
      <c r="Z75" s="6" t="str">
        <f t="shared" si="118"/>
        <v/>
      </c>
      <c r="AA75" s="6" t="str">
        <f t="shared" si="118"/>
        <v xml:space="preserve"> </v>
      </c>
      <c r="BF75" s="31" t="s">
        <v>165</v>
      </c>
      <c r="BG75">
        <v>74</v>
      </c>
    </row>
    <row r="76" spans="1:59" x14ac:dyDescent="0.15">
      <c r="A76" t="str">
        <f t="shared" si="99"/>
        <v>|英テキスト|&gt;|&gt;|&gt;|&gt;||</v>
      </c>
      <c r="B76" t="s">
        <v>346</v>
      </c>
      <c r="C76" t="s">
        <v>24</v>
      </c>
      <c r="D76" s="1" t="s">
        <v>26</v>
      </c>
      <c r="E76" t="s">
        <v>24</v>
      </c>
      <c r="F76" s="1" t="s">
        <v>4</v>
      </c>
      <c r="G76" t="s">
        <v>24</v>
      </c>
      <c r="H76" s="1" t="s">
        <v>4</v>
      </c>
      <c r="I76" t="s">
        <v>24</v>
      </c>
      <c r="J76" s="1" t="s">
        <v>4</v>
      </c>
      <c r="K76" t="s">
        <v>24</v>
      </c>
      <c r="L76" s="1" t="s">
        <v>4</v>
      </c>
      <c r="M76" t="s">
        <v>24</v>
      </c>
      <c r="N76" t="str">
        <f>IF(T75="","",T75&amp;"&amp;br;")&amp;IF(R75=0,"",R75)</f>
        <v/>
      </c>
      <c r="O76" t="s">
        <v>24</v>
      </c>
      <c r="Q76" s="6" t="s">
        <v>41</v>
      </c>
      <c r="R76" s="12">
        <f>IF(INDEX(AX:AX,W70+1)="",0,INDEX(AX:AX,W70+1)&amp;"/"&amp;INDEX(AY:AY,W70+1))</f>
        <v>0</v>
      </c>
      <c r="S76" s="16"/>
      <c r="T76" s="16"/>
      <c r="U76" s="16"/>
      <c r="V76" s="17"/>
      <c r="W76" s="10"/>
      <c r="X76" s="6"/>
      <c r="Y76" s="5"/>
      <c r="Z76" s="5"/>
      <c r="AA76" s="30"/>
      <c r="BF76" s="31" t="s">
        <v>165</v>
      </c>
      <c r="BG76">
        <v>75</v>
      </c>
    </row>
    <row r="77" spans="1:59" x14ac:dyDescent="0.15">
      <c r="A77" t="str">
        <f t="shared" si="99"/>
        <v>|PT|&gt;||シールド数|&gt;||</v>
      </c>
      <c r="B77" t="s">
        <v>346</v>
      </c>
      <c r="C77" t="s">
        <v>24</v>
      </c>
      <c r="D77" t="s">
        <v>13</v>
      </c>
      <c r="E77" t="s">
        <v>24</v>
      </c>
      <c r="F77" t="s">
        <v>4</v>
      </c>
      <c r="G77" t="s">
        <v>24</v>
      </c>
      <c r="H77" t="str">
        <f t="shared" ref="H77" si="119">IF(R76=0,"",R76)</f>
        <v/>
      </c>
      <c r="I77" t="s">
        <v>24</v>
      </c>
      <c r="J77" t="s">
        <v>14</v>
      </c>
      <c r="K77" t="s">
        <v>24</v>
      </c>
      <c r="L77" t="s">
        <v>4</v>
      </c>
      <c r="M77" t="s">
        <v>24</v>
      </c>
      <c r="N77" t="str">
        <f t="shared" ref="N77" si="120">IF(R77=0,"",R77)</f>
        <v/>
      </c>
      <c r="O77" t="s">
        <v>24</v>
      </c>
      <c r="Q77" s="7" t="s">
        <v>43</v>
      </c>
      <c r="R77" s="12">
        <f>INDEX(AW:AW,W70+1)</f>
        <v>0</v>
      </c>
      <c r="S77" s="19"/>
      <c r="T77" s="19"/>
      <c r="U77" s="19"/>
      <c r="V77" s="20"/>
      <c r="W77" s="11"/>
      <c r="X77" s="37"/>
      <c r="Y77" s="35"/>
      <c r="Z77" s="35"/>
      <c r="AA77" s="42"/>
      <c r="BF77" s="31" t="s">
        <v>165</v>
      </c>
      <c r="BG77">
        <v>76</v>
      </c>
    </row>
    <row r="78" spans="1:59" x14ac:dyDescent="0.15">
      <c r="A78" t="str">
        <f t="shared" si="99"/>
        <v>&amp;br;&amp;br;</v>
      </c>
      <c r="B78" t="s">
        <v>346</v>
      </c>
      <c r="C78" t="s">
        <v>158</v>
      </c>
      <c r="R78"/>
      <c r="S78"/>
      <c r="T78"/>
      <c r="U78"/>
      <c r="V78"/>
      <c r="BF78" s="31" t="s">
        <v>165</v>
      </c>
      <c r="BG78">
        <v>77</v>
      </c>
    </row>
    <row r="79" spans="1:59" x14ac:dyDescent="0.15">
      <c r="A79" t="str">
        <f t="shared" si="99"/>
        <v>#back(text=戻る,left)</v>
      </c>
      <c r="B79" t="s">
        <v>346</v>
      </c>
      <c r="C79" t="s">
        <v>159</v>
      </c>
      <c r="R79"/>
      <c r="S79"/>
      <c r="T79"/>
      <c r="U79"/>
      <c r="V79"/>
      <c r="BF79" s="31" t="s">
        <v>165</v>
      </c>
      <c r="BG79">
        <v>78</v>
      </c>
    </row>
    <row r="80" spans="1:59" x14ac:dyDescent="0.15">
      <c r="A80" t="str">
        <f t="shared" si="99"/>
        <v>&amp;br;</v>
      </c>
      <c r="B80" t="s">
        <v>346</v>
      </c>
      <c r="C80" t="s">
        <v>1</v>
      </c>
      <c r="R80"/>
      <c r="S80"/>
      <c r="T80"/>
      <c r="U80"/>
      <c r="V80"/>
      <c r="BF80" s="31" t="s">
        <v>165</v>
      </c>
      <c r="BG80">
        <v>79</v>
      </c>
    </row>
    <row r="81" spans="1:59" x14ac:dyDescent="0.15">
      <c r="A81" t="str">
        <f t="shared" si="99"/>
        <v>#comment(above,nsize=[15],size=[30],num=[10])</v>
      </c>
      <c r="B81" t="s">
        <v>346</v>
      </c>
      <c r="C81" t="s">
        <v>160</v>
      </c>
      <c r="R81"/>
      <c r="S81"/>
      <c r="T81"/>
      <c r="U81"/>
      <c r="V81"/>
      <c r="BF81" s="31" t="s">
        <v>165</v>
      </c>
      <c r="BG81">
        <v>80</v>
      </c>
    </row>
    <row r="82" spans="1:59" x14ac:dyDescent="0.15">
      <c r="A82" t="str">
        <f t="shared" si="99"/>
        <v>&amp;br;&amp;br;</v>
      </c>
      <c r="B82" t="s">
        <v>346</v>
      </c>
      <c r="C82" t="s">
        <v>158</v>
      </c>
      <c r="R82"/>
      <c r="S82"/>
      <c r="T82"/>
      <c r="U82"/>
      <c r="V82"/>
      <c r="BF82" s="31" t="s">
        <v>165</v>
      </c>
      <c r="BG82">
        <v>81</v>
      </c>
    </row>
    <row r="83" spans="1:59" x14ac:dyDescent="0.15">
      <c r="A83" t="str">
        <f t="shared" si="99"/>
        <v/>
      </c>
      <c r="B83" t="s">
        <v>346</v>
      </c>
      <c r="Q83" s="3"/>
      <c r="R83" s="14"/>
      <c r="S83" s="14"/>
      <c r="T83" s="14"/>
      <c r="U83" s="14"/>
      <c r="V83" s="15"/>
      <c r="W83" s="36">
        <v>7</v>
      </c>
      <c r="X83" s="3"/>
      <c r="Y83" s="34"/>
      <c r="Z83" s="34"/>
      <c r="AA83" s="41"/>
      <c r="BF83" s="31" t="s">
        <v>165</v>
      </c>
      <c r="BG83">
        <v>82</v>
      </c>
    </row>
    <row r="84" spans="1:59" x14ac:dyDescent="0.15">
      <c r="A84" t="str">
        <f t="shared" si="99"/>
        <v>*0/0</v>
      </c>
      <c r="B84" t="s">
        <v>346</v>
      </c>
      <c r="C84" t="str">
        <f t="shared" ref="C84" si="121">"*"&amp;R84&amp;"/"&amp;T84</f>
        <v>*0/0</v>
      </c>
      <c r="Q84" s="6" t="s">
        <v>34</v>
      </c>
      <c r="R84" s="12">
        <f>INDEX(AJ:AJ,W83+1)</f>
        <v>0</v>
      </c>
      <c r="S84" s="16" t="s">
        <v>35</v>
      </c>
      <c r="T84" s="12">
        <f t="shared" ref="T84" si="122">INDEX(AK:AK,W83+1)</f>
        <v>0</v>
      </c>
      <c r="U84" s="16"/>
      <c r="V84" s="17"/>
      <c r="W84" s="9"/>
      <c r="X84" s="6"/>
      <c r="Y84" s="5"/>
      <c r="Z84" s="5"/>
      <c r="AA84" s="30"/>
      <c r="BF84" s="31" t="s">
        <v>165</v>
      </c>
      <c r="BG84">
        <v>83</v>
      </c>
    </row>
    <row r="85" spans="1:59" x14ac:dyDescent="0.15">
      <c r="A85" t="str">
        <f t="shared" si="99"/>
        <v>|LEFT:80|LEFT:100|LEFT:100|LEFT:100|LEFT:100|LEFT:100|c</v>
      </c>
      <c r="B85" t="s">
        <v>346</v>
      </c>
      <c r="C85" t="s">
        <v>24</v>
      </c>
      <c r="D85" s="2" t="str">
        <f t="shared" ref="D85" si="123">$Q$1</f>
        <v>LEFT:80</v>
      </c>
      <c r="E85" s="2" t="s">
        <v>24</v>
      </c>
      <c r="F85" s="2" t="str">
        <f t="shared" ref="F85" si="124">$R$1</f>
        <v>LEFT:100</v>
      </c>
      <c r="G85" s="2" t="s">
        <v>24</v>
      </c>
      <c r="H85" s="2" t="str">
        <f t="shared" ref="H85" si="125">$R$1</f>
        <v>LEFT:100</v>
      </c>
      <c r="I85" s="2" t="s">
        <v>24</v>
      </c>
      <c r="J85" s="2" t="str">
        <f t="shared" ref="J85" si="126">$R$1</f>
        <v>LEFT:100</v>
      </c>
      <c r="K85" s="2" t="s">
        <v>24</v>
      </c>
      <c r="L85" s="2" t="str">
        <f t="shared" ref="L85" si="127">$R$1</f>
        <v>LEFT:100</v>
      </c>
      <c r="M85" s="2" t="s">
        <v>24</v>
      </c>
      <c r="N85" s="2" t="str">
        <f t="shared" ref="N85" si="128">$R$1</f>
        <v>LEFT:100</v>
      </c>
      <c r="O85" t="s">
        <v>24</v>
      </c>
      <c r="P85" t="s">
        <v>138</v>
      </c>
      <c r="Q85" s="4" t="s">
        <v>44</v>
      </c>
      <c r="R85" s="12" t="str">
        <f>INDEX(AF:AF,W83+1)</f>
        <v>白</v>
      </c>
      <c r="S85" s="18" t="s">
        <v>46</v>
      </c>
      <c r="T85" s="12">
        <f>INDEX(AG:AG,W83+1)</f>
        <v>0</v>
      </c>
      <c r="U85" s="18" t="s">
        <v>36</v>
      </c>
      <c r="V85" s="12">
        <f>INDEX(AI:AI,W83+1)</f>
        <v>0</v>
      </c>
      <c r="W85" s="10"/>
      <c r="X85" s="12">
        <f t="shared" ref="X85" si="129">INDEX(AQ:AQ,W83+1)</f>
        <v>0</v>
      </c>
      <c r="Y85" s="5"/>
      <c r="Z85" s="5"/>
      <c r="AA85" s="30"/>
      <c r="BF85" s="31" t="s">
        <v>165</v>
      </c>
      <c r="BG85">
        <v>84</v>
      </c>
    </row>
    <row r="86" spans="1:59" x14ac:dyDescent="0.15">
      <c r="A86" t="str">
        <f t="shared" si="99"/>
        <v>|色|白|レアリティ||マナコスト||</v>
      </c>
      <c r="B86" t="s">
        <v>346</v>
      </c>
      <c r="C86" t="s">
        <v>24</v>
      </c>
      <c r="D86" s="1" t="s">
        <v>5</v>
      </c>
      <c r="E86" t="s">
        <v>24</v>
      </c>
      <c r="F86" t="str">
        <f t="shared" ref="F86:F87" si="130">IF(R85=0,"",R85)</f>
        <v>白</v>
      </c>
      <c r="G86" t="s">
        <v>24</v>
      </c>
      <c r="H86" s="1" t="s">
        <v>6</v>
      </c>
      <c r="I86" t="s">
        <v>24</v>
      </c>
      <c r="J86" t="str">
        <f t="shared" ref="J86:J87" si="131">IF(T85=0,"",T85)</f>
        <v/>
      </c>
      <c r="K86" t="s">
        <v>24</v>
      </c>
      <c r="L86" s="1" t="s">
        <v>8</v>
      </c>
      <c r="M86" t="s">
        <v>24</v>
      </c>
      <c r="N86" t="str">
        <f t="shared" ref="N86:N87" si="132">IF(V85=0,"",V85)</f>
        <v/>
      </c>
      <c r="O86" t="s">
        <v>24</v>
      </c>
      <c r="Q86" s="6" t="s">
        <v>37</v>
      </c>
      <c r="R86" s="12">
        <f>INDEX(AL:AL,W83+1)</f>
        <v>0</v>
      </c>
      <c r="S86" s="18" t="s">
        <v>38</v>
      </c>
      <c r="T86" s="12">
        <f>INDEX(AN:AN,W83+1)</f>
        <v>0</v>
      </c>
      <c r="U86" s="12">
        <f>INDEX(AO:AO,W83+1)</f>
        <v>0</v>
      </c>
      <c r="V86" s="12">
        <f>INDEX(AP:AP,W83+1)</f>
        <v>0</v>
      </c>
      <c r="W86" s="10"/>
      <c r="X86" s="12" t="str">
        <f t="shared" ref="X86" si="133">INDEX(AZ:AZ,W83+1)</f>
        <v/>
      </c>
      <c r="Y86" s="12" t="str">
        <f t="shared" ref="Y86" si="134">INDEX(BA:BA,W83+1)</f>
        <v/>
      </c>
      <c r="Z86" s="12" t="str">
        <f t="shared" ref="Z86" si="135">INDEX(BB:BB,W83+1)</f>
        <v/>
      </c>
      <c r="AA86" s="12">
        <f t="shared" ref="AA86" si="136">INDEX(BC:BC,W83+1)</f>
        <v>0</v>
      </c>
      <c r="BF86" s="31" t="s">
        <v>165</v>
      </c>
      <c r="BG86">
        <v>85</v>
      </c>
    </row>
    <row r="87" spans="1:59" x14ac:dyDescent="0.15">
      <c r="A87" t="str">
        <f t="shared" si="99"/>
        <v>|種別||サブタイプ||||</v>
      </c>
      <c r="B87" t="s">
        <v>346</v>
      </c>
      <c r="C87" t="s">
        <v>24</v>
      </c>
      <c r="D87" s="1" t="s">
        <v>9</v>
      </c>
      <c r="E87" t="s">
        <v>24</v>
      </c>
      <c r="F87" t="str">
        <f t="shared" si="130"/>
        <v/>
      </c>
      <c r="G87" t="s">
        <v>24</v>
      </c>
      <c r="H87" s="1" t="s">
        <v>11</v>
      </c>
      <c r="I87" t="s">
        <v>24</v>
      </c>
      <c r="J87" t="str">
        <f t="shared" si="131"/>
        <v/>
      </c>
      <c r="K87" t="s">
        <v>24</v>
      </c>
      <c r="L87" t="str">
        <f t="shared" ref="L87" si="137">IF(U86=0,"",U86)</f>
        <v/>
      </c>
      <c r="M87" t="s">
        <v>24</v>
      </c>
      <c r="N87" t="str">
        <f t="shared" si="132"/>
        <v/>
      </c>
      <c r="O87" t="s">
        <v>24</v>
      </c>
      <c r="Q87" s="6" t="s">
        <v>39</v>
      </c>
      <c r="R87" s="12" t="str">
        <f>INDEX(BD:BD,W83+1)</f>
        <v/>
      </c>
      <c r="S87" s="16"/>
      <c r="T87" s="16"/>
      <c r="U87" s="16"/>
      <c r="V87" s="17"/>
      <c r="W87" s="10"/>
      <c r="X87" s="36"/>
      <c r="Y87" s="36"/>
      <c r="Z87" s="36"/>
      <c r="AA87" s="25"/>
      <c r="BF87" s="31" t="s">
        <v>165</v>
      </c>
      <c r="BG87">
        <v>86</v>
      </c>
    </row>
    <row r="88" spans="1:59" x14ac:dyDescent="0.15">
      <c r="A88" t="str">
        <f t="shared" si="99"/>
        <v>|テキスト|&gt;|&gt;|&gt;|&gt;||</v>
      </c>
      <c r="B88" t="s">
        <v>346</v>
      </c>
      <c r="C88" t="s">
        <v>24</v>
      </c>
      <c r="D88" s="1" t="s">
        <v>12</v>
      </c>
      <c r="E88" t="s">
        <v>24</v>
      </c>
      <c r="F88" s="1" t="s">
        <v>4</v>
      </c>
      <c r="G88" t="s">
        <v>24</v>
      </c>
      <c r="H88" s="1" t="s">
        <v>4</v>
      </c>
      <c r="I88" t="s">
        <v>24</v>
      </c>
      <c r="J88" s="1" t="s">
        <v>4</v>
      </c>
      <c r="K88" t="s">
        <v>24</v>
      </c>
      <c r="L88" s="1" t="s">
        <v>4</v>
      </c>
      <c r="M88" t="s">
        <v>24</v>
      </c>
      <c r="N88" t="str">
        <f t="shared" ref="N88" si="138">IF(R87=0,"",R87)</f>
        <v/>
      </c>
      <c r="O88" t="s">
        <v>24</v>
      </c>
      <c r="Q88" s="4" t="s">
        <v>40</v>
      </c>
      <c r="R88" s="12" t="str">
        <f>INDEX(BE:BE,W83+1)</f>
        <v/>
      </c>
      <c r="S88" s="16" t="s">
        <v>51</v>
      </c>
      <c r="T88" s="12" t="str">
        <f>IF(X88="","",X88&amp;IF(Y88="",""," "&amp;Y88)&amp;IF(Z88="",""," "&amp;Z88)&amp;IF(AA88="",""," "&amp;AA88))</f>
        <v/>
      </c>
      <c r="U88" s="16"/>
      <c r="V88" s="17"/>
      <c r="W88" s="10" t="s">
        <v>342</v>
      </c>
      <c r="X88" s="6" t="str">
        <f t="shared" ref="X88:AA88" si="139">IF(ISERROR(IF(LEN(X87)&gt;1,X87,VLOOKUP(X86,$AC:$AD,2,FALSE))),"",IF(LEN(X87)&gt;1,X87,VLOOKUP(X86,$AC:$AD,2,FALSE)))</f>
        <v/>
      </c>
      <c r="Y88" s="6" t="str">
        <f t="shared" si="139"/>
        <v/>
      </c>
      <c r="Z88" s="6" t="str">
        <f t="shared" si="139"/>
        <v/>
      </c>
      <c r="AA88" s="6" t="str">
        <f t="shared" si="139"/>
        <v xml:space="preserve"> </v>
      </c>
      <c r="BF88" s="31" t="s">
        <v>165</v>
      </c>
      <c r="BG88">
        <v>87</v>
      </c>
    </row>
    <row r="89" spans="1:59" x14ac:dyDescent="0.15">
      <c r="A89" t="str">
        <f t="shared" si="99"/>
        <v>|英テキスト|&gt;|&gt;|&gt;|&gt;||</v>
      </c>
      <c r="B89" t="s">
        <v>346</v>
      </c>
      <c r="C89" t="s">
        <v>24</v>
      </c>
      <c r="D89" s="1" t="s">
        <v>26</v>
      </c>
      <c r="E89" t="s">
        <v>24</v>
      </c>
      <c r="F89" s="1" t="s">
        <v>4</v>
      </c>
      <c r="G89" t="s">
        <v>24</v>
      </c>
      <c r="H89" s="1" t="s">
        <v>4</v>
      </c>
      <c r="I89" t="s">
        <v>24</v>
      </c>
      <c r="J89" s="1" t="s">
        <v>4</v>
      </c>
      <c r="K89" t="s">
        <v>24</v>
      </c>
      <c r="L89" s="1" t="s">
        <v>4</v>
      </c>
      <c r="M89" t="s">
        <v>24</v>
      </c>
      <c r="N89" t="str">
        <f t="shared" ref="N89" si="140">IF(T88="","",T88&amp;"&amp;br;")&amp;IF(R88=0,"",R88)</f>
        <v/>
      </c>
      <c r="O89" t="s">
        <v>24</v>
      </c>
      <c r="Q89" s="6" t="s">
        <v>41</v>
      </c>
      <c r="R89" s="12">
        <f>IF(INDEX(AX:AX,W83+1)="",0,INDEX(AX:AX,W83+1)&amp;"/"&amp;INDEX(AY:AY,W83+1))</f>
        <v>0</v>
      </c>
      <c r="S89" s="16"/>
      <c r="T89" s="16"/>
      <c r="U89" s="16"/>
      <c r="V89" s="17"/>
      <c r="W89" s="10"/>
      <c r="X89" s="6"/>
      <c r="Y89" s="5"/>
      <c r="Z89" s="5"/>
      <c r="AA89" s="30"/>
      <c r="BF89" s="31" t="s">
        <v>165</v>
      </c>
      <c r="BG89">
        <v>88</v>
      </c>
    </row>
    <row r="90" spans="1:59" x14ac:dyDescent="0.15">
      <c r="A90" t="str">
        <f t="shared" si="99"/>
        <v>|PT|&gt;||シールド数|&gt;||</v>
      </c>
      <c r="B90" t="s">
        <v>346</v>
      </c>
      <c r="C90" t="s">
        <v>24</v>
      </c>
      <c r="D90" t="s">
        <v>13</v>
      </c>
      <c r="E90" t="s">
        <v>24</v>
      </c>
      <c r="F90" t="s">
        <v>4</v>
      </c>
      <c r="G90" t="s">
        <v>24</v>
      </c>
      <c r="H90" t="str">
        <f t="shared" ref="H90" si="141">IF(R89=0,"",R89)</f>
        <v/>
      </c>
      <c r="I90" t="s">
        <v>24</v>
      </c>
      <c r="J90" t="s">
        <v>14</v>
      </c>
      <c r="K90" t="s">
        <v>24</v>
      </c>
      <c r="L90" t="s">
        <v>4</v>
      </c>
      <c r="M90" t="s">
        <v>24</v>
      </c>
      <c r="N90" t="str">
        <f t="shared" ref="N90" si="142">IF(R90=0,"",R90)</f>
        <v/>
      </c>
      <c r="O90" t="s">
        <v>24</v>
      </c>
      <c r="Q90" s="7" t="s">
        <v>43</v>
      </c>
      <c r="R90" s="12">
        <f>INDEX(AW:AW,W83+1)</f>
        <v>0</v>
      </c>
      <c r="S90" s="19"/>
      <c r="T90" s="19"/>
      <c r="U90" s="19"/>
      <c r="V90" s="20"/>
      <c r="W90" s="11"/>
      <c r="X90" s="37"/>
      <c r="Y90" s="35"/>
      <c r="Z90" s="35"/>
      <c r="AA90" s="42"/>
      <c r="BF90" s="31" t="s">
        <v>165</v>
      </c>
      <c r="BG90">
        <v>89</v>
      </c>
    </row>
    <row r="91" spans="1:59" x14ac:dyDescent="0.15">
      <c r="A91" t="str">
        <f t="shared" si="99"/>
        <v>&amp;br;&amp;br;</v>
      </c>
      <c r="B91" t="s">
        <v>346</v>
      </c>
      <c r="C91" t="s">
        <v>158</v>
      </c>
      <c r="R91"/>
      <c r="S91"/>
      <c r="T91"/>
      <c r="U91"/>
      <c r="V91"/>
      <c r="BF91" s="31" t="s">
        <v>165</v>
      </c>
      <c r="BG91">
        <v>90</v>
      </c>
    </row>
    <row r="92" spans="1:59" x14ac:dyDescent="0.15">
      <c r="A92" t="str">
        <f t="shared" si="99"/>
        <v>#back(text=戻る,left)</v>
      </c>
      <c r="B92" t="s">
        <v>346</v>
      </c>
      <c r="C92" t="s">
        <v>159</v>
      </c>
      <c r="R92"/>
      <c r="S92"/>
      <c r="T92"/>
      <c r="U92"/>
      <c r="V92"/>
      <c r="BF92" s="31" t="s">
        <v>165</v>
      </c>
      <c r="BG92">
        <v>91</v>
      </c>
    </row>
    <row r="93" spans="1:59" x14ac:dyDescent="0.15">
      <c r="A93" t="str">
        <f t="shared" si="99"/>
        <v>&amp;br;</v>
      </c>
      <c r="B93" t="s">
        <v>346</v>
      </c>
      <c r="C93" t="s">
        <v>1</v>
      </c>
      <c r="R93"/>
      <c r="S93"/>
      <c r="T93"/>
      <c r="U93"/>
      <c r="V93"/>
      <c r="BF93" s="31" t="s">
        <v>165</v>
      </c>
      <c r="BG93">
        <v>92</v>
      </c>
    </row>
    <row r="94" spans="1:59" x14ac:dyDescent="0.15">
      <c r="A94" t="str">
        <f t="shared" si="99"/>
        <v>#comment(above,nsize=[15],size=[30],num=[10])</v>
      </c>
      <c r="B94" t="s">
        <v>346</v>
      </c>
      <c r="C94" t="s">
        <v>160</v>
      </c>
      <c r="R94"/>
      <c r="S94"/>
      <c r="T94"/>
      <c r="U94"/>
      <c r="V94"/>
      <c r="BF94" s="31" t="s">
        <v>165</v>
      </c>
      <c r="BG94">
        <v>93</v>
      </c>
    </row>
    <row r="95" spans="1:59" x14ac:dyDescent="0.15">
      <c r="A95" t="str">
        <f t="shared" si="99"/>
        <v>&amp;br;&amp;br;</v>
      </c>
      <c r="B95" t="s">
        <v>346</v>
      </c>
      <c r="C95" t="s">
        <v>158</v>
      </c>
      <c r="R95"/>
      <c r="S95"/>
      <c r="T95"/>
      <c r="U95"/>
      <c r="V95"/>
      <c r="BF95" s="31" t="s">
        <v>165</v>
      </c>
      <c r="BG95">
        <v>94</v>
      </c>
    </row>
    <row r="96" spans="1:59" x14ac:dyDescent="0.15">
      <c r="A96" t="str">
        <f t="shared" si="99"/>
        <v/>
      </c>
      <c r="B96" t="s">
        <v>346</v>
      </c>
      <c r="Q96" s="3"/>
      <c r="R96" s="14"/>
      <c r="S96" s="14"/>
      <c r="T96" s="14"/>
      <c r="U96" s="14"/>
      <c r="V96" s="15"/>
      <c r="W96" s="36">
        <v>8</v>
      </c>
      <c r="X96" s="3"/>
      <c r="Y96" s="34"/>
      <c r="Z96" s="34"/>
      <c r="AA96" s="41"/>
      <c r="BF96" s="31" t="s">
        <v>165</v>
      </c>
      <c r="BG96">
        <v>95</v>
      </c>
    </row>
    <row r="97" spans="1:59" x14ac:dyDescent="0.15">
      <c r="A97" t="str">
        <f t="shared" si="99"/>
        <v>*0/0</v>
      </c>
      <c r="B97" t="s">
        <v>346</v>
      </c>
      <c r="C97" t="str">
        <f t="shared" ref="C97" si="143">"*"&amp;R97&amp;"/"&amp;T97</f>
        <v>*0/0</v>
      </c>
      <c r="Q97" s="6" t="s">
        <v>34</v>
      </c>
      <c r="R97" s="12">
        <f>INDEX(AJ:AJ,W96+1)</f>
        <v>0</v>
      </c>
      <c r="S97" s="16" t="s">
        <v>35</v>
      </c>
      <c r="T97" s="12">
        <f t="shared" ref="T97" si="144">INDEX(AK:AK,W96+1)</f>
        <v>0</v>
      </c>
      <c r="U97" s="16"/>
      <c r="V97" s="17"/>
      <c r="W97" s="9"/>
      <c r="X97" s="6"/>
      <c r="Y97" s="5"/>
      <c r="Z97" s="5"/>
      <c r="AA97" s="30"/>
      <c r="BF97" s="31" t="s">
        <v>165</v>
      </c>
      <c r="BG97">
        <v>96</v>
      </c>
    </row>
    <row r="98" spans="1:59" x14ac:dyDescent="0.15">
      <c r="A98" t="str">
        <f t="shared" si="99"/>
        <v>|LEFT:80|LEFT:100|LEFT:100|LEFT:100|LEFT:100|LEFT:100|c</v>
      </c>
      <c r="B98" t="s">
        <v>346</v>
      </c>
      <c r="C98" t="s">
        <v>24</v>
      </c>
      <c r="D98" s="2" t="str">
        <f t="shared" ref="D98" si="145">$Q$1</f>
        <v>LEFT:80</v>
      </c>
      <c r="E98" s="2" t="s">
        <v>24</v>
      </c>
      <c r="F98" s="2" t="str">
        <f t="shared" ref="F98" si="146">$R$1</f>
        <v>LEFT:100</v>
      </c>
      <c r="G98" s="2" t="s">
        <v>24</v>
      </c>
      <c r="H98" s="2" t="str">
        <f t="shared" ref="H98" si="147">$R$1</f>
        <v>LEFT:100</v>
      </c>
      <c r="I98" s="2" t="s">
        <v>24</v>
      </c>
      <c r="J98" s="2" t="str">
        <f t="shared" ref="J98" si="148">$R$1</f>
        <v>LEFT:100</v>
      </c>
      <c r="K98" s="2" t="s">
        <v>24</v>
      </c>
      <c r="L98" s="2" t="str">
        <f t="shared" ref="L98" si="149">$R$1</f>
        <v>LEFT:100</v>
      </c>
      <c r="M98" s="2" t="s">
        <v>24</v>
      </c>
      <c r="N98" s="2" t="str">
        <f t="shared" ref="N98" si="150">$R$1</f>
        <v>LEFT:100</v>
      </c>
      <c r="O98" t="s">
        <v>24</v>
      </c>
      <c r="P98" t="s">
        <v>138</v>
      </c>
      <c r="Q98" s="4" t="s">
        <v>44</v>
      </c>
      <c r="R98" s="12" t="str">
        <f>INDEX(AF:AF,W96+1)</f>
        <v>白</v>
      </c>
      <c r="S98" s="18" t="s">
        <v>46</v>
      </c>
      <c r="T98" s="12">
        <f>INDEX(AG:AG,W96+1)</f>
        <v>0</v>
      </c>
      <c r="U98" s="18" t="s">
        <v>36</v>
      </c>
      <c r="V98" s="12">
        <f>INDEX(AI:AI,W96+1)</f>
        <v>0</v>
      </c>
      <c r="W98" s="10"/>
      <c r="X98" s="12">
        <f t="shared" ref="X98" si="151">INDEX(AQ:AQ,W96+1)</f>
        <v>0</v>
      </c>
      <c r="Y98" s="5"/>
      <c r="Z98" s="5"/>
      <c r="AA98" s="30"/>
      <c r="BF98" s="31" t="s">
        <v>165</v>
      </c>
      <c r="BG98">
        <v>97</v>
      </c>
    </row>
    <row r="99" spans="1:59" x14ac:dyDescent="0.15">
      <c r="A99" t="str">
        <f t="shared" si="99"/>
        <v>|色|白|レアリティ||マナコスト||</v>
      </c>
      <c r="B99" t="s">
        <v>346</v>
      </c>
      <c r="C99" t="s">
        <v>24</v>
      </c>
      <c r="D99" s="1" t="s">
        <v>5</v>
      </c>
      <c r="E99" t="s">
        <v>24</v>
      </c>
      <c r="F99" t="str">
        <f t="shared" ref="F99:F100" si="152">IF(R98=0,"",R98)</f>
        <v>白</v>
      </c>
      <c r="G99" t="s">
        <v>24</v>
      </c>
      <c r="H99" s="1" t="s">
        <v>6</v>
      </c>
      <c r="I99" t="s">
        <v>24</v>
      </c>
      <c r="J99" t="str">
        <f t="shared" ref="J99:J100" si="153">IF(T98=0,"",T98)</f>
        <v/>
      </c>
      <c r="K99" t="s">
        <v>24</v>
      </c>
      <c r="L99" s="1" t="s">
        <v>8</v>
      </c>
      <c r="M99" t="s">
        <v>24</v>
      </c>
      <c r="N99" t="str">
        <f t="shared" ref="N99:N100" si="154">IF(V98=0,"",V98)</f>
        <v/>
      </c>
      <c r="O99" t="s">
        <v>24</v>
      </c>
      <c r="Q99" s="6" t="s">
        <v>37</v>
      </c>
      <c r="R99" s="12">
        <f>INDEX(AL:AL,W96+1)</f>
        <v>0</v>
      </c>
      <c r="S99" s="18" t="s">
        <v>38</v>
      </c>
      <c r="T99" s="12">
        <f>INDEX(AN:AN,W96+1)</f>
        <v>0</v>
      </c>
      <c r="U99" s="12">
        <f>INDEX(AO:AO,W96+1)</f>
        <v>0</v>
      </c>
      <c r="V99" s="12">
        <f>INDEX(AP:AP,W96+1)</f>
        <v>0</v>
      </c>
      <c r="W99" s="10"/>
      <c r="X99" s="12" t="str">
        <f t="shared" ref="X99" si="155">INDEX(AZ:AZ,W96+1)</f>
        <v/>
      </c>
      <c r="Y99" s="12" t="str">
        <f t="shared" ref="Y99" si="156">INDEX(BA:BA,W96+1)</f>
        <v/>
      </c>
      <c r="Z99" s="12" t="str">
        <f t="shared" ref="Z99" si="157">INDEX(BB:BB,W96+1)</f>
        <v/>
      </c>
      <c r="AA99" s="12">
        <f t="shared" ref="AA99" si="158">INDEX(BC:BC,W96+1)</f>
        <v>0</v>
      </c>
      <c r="BF99" s="31" t="s">
        <v>165</v>
      </c>
      <c r="BG99">
        <v>98</v>
      </c>
    </row>
    <row r="100" spans="1:59" x14ac:dyDescent="0.15">
      <c r="A100" t="str">
        <f t="shared" si="99"/>
        <v>|種別||サブタイプ||||</v>
      </c>
      <c r="B100" t="s">
        <v>346</v>
      </c>
      <c r="C100" t="s">
        <v>24</v>
      </c>
      <c r="D100" s="1" t="s">
        <v>9</v>
      </c>
      <c r="E100" t="s">
        <v>24</v>
      </c>
      <c r="F100" t="str">
        <f t="shared" si="152"/>
        <v/>
      </c>
      <c r="G100" t="s">
        <v>24</v>
      </c>
      <c r="H100" s="1" t="s">
        <v>11</v>
      </c>
      <c r="I100" t="s">
        <v>24</v>
      </c>
      <c r="J100" t="str">
        <f t="shared" si="153"/>
        <v/>
      </c>
      <c r="K100" t="s">
        <v>24</v>
      </c>
      <c r="L100" t="str">
        <f t="shared" ref="L100" si="159">IF(U99=0,"",U99)</f>
        <v/>
      </c>
      <c r="M100" t="s">
        <v>24</v>
      </c>
      <c r="N100" t="str">
        <f t="shared" si="154"/>
        <v/>
      </c>
      <c r="O100" t="s">
        <v>24</v>
      </c>
      <c r="Q100" s="6" t="s">
        <v>39</v>
      </c>
      <c r="R100" s="12" t="str">
        <f>INDEX(BD:BD,W96+1)</f>
        <v/>
      </c>
      <c r="S100" s="16"/>
      <c r="T100" s="16"/>
      <c r="U100" s="16"/>
      <c r="V100" s="17"/>
      <c r="W100" s="10"/>
      <c r="X100" s="36"/>
      <c r="Y100" s="36"/>
      <c r="Z100" s="36"/>
      <c r="AA100" s="25"/>
      <c r="BF100" s="31" t="s">
        <v>165</v>
      </c>
      <c r="BG100">
        <v>99</v>
      </c>
    </row>
    <row r="101" spans="1:59" x14ac:dyDescent="0.15">
      <c r="A101" t="str">
        <f t="shared" si="99"/>
        <v>|テキスト|&gt;|&gt;|&gt;|&gt;||</v>
      </c>
      <c r="B101" t="s">
        <v>346</v>
      </c>
      <c r="C101" t="s">
        <v>24</v>
      </c>
      <c r="D101" s="1" t="s">
        <v>12</v>
      </c>
      <c r="E101" t="s">
        <v>24</v>
      </c>
      <c r="F101" s="1" t="s">
        <v>4</v>
      </c>
      <c r="G101" t="s">
        <v>24</v>
      </c>
      <c r="H101" s="1" t="s">
        <v>4</v>
      </c>
      <c r="I101" t="s">
        <v>24</v>
      </c>
      <c r="J101" s="1" t="s">
        <v>4</v>
      </c>
      <c r="K101" t="s">
        <v>24</v>
      </c>
      <c r="L101" s="1" t="s">
        <v>4</v>
      </c>
      <c r="M101" t="s">
        <v>24</v>
      </c>
      <c r="N101" t="str">
        <f t="shared" ref="N101" si="160">IF(R100=0,"",R100)</f>
        <v/>
      </c>
      <c r="O101" t="s">
        <v>24</v>
      </c>
      <c r="Q101" s="4" t="s">
        <v>40</v>
      </c>
      <c r="R101" s="12" t="str">
        <f>INDEX(BE:BE,W96+1)</f>
        <v/>
      </c>
      <c r="S101" s="16" t="s">
        <v>51</v>
      </c>
      <c r="T101" s="12" t="str">
        <f>IF(X101="","",X101&amp;IF(Y101="",""," "&amp;Y101)&amp;IF(Z101="",""," "&amp;Z101)&amp;IF(AA101="",""," "&amp;AA101))</f>
        <v/>
      </c>
      <c r="U101" s="16"/>
      <c r="V101" s="17"/>
      <c r="W101" s="10" t="s">
        <v>342</v>
      </c>
      <c r="X101" s="6" t="str">
        <f t="shared" ref="X101:AA101" si="161">IF(ISERROR(IF(LEN(X100)&gt;1,X100,VLOOKUP(X99,$AC:$AD,2,FALSE))),"",IF(LEN(X100)&gt;1,X100,VLOOKUP(X99,$AC:$AD,2,FALSE)))</f>
        <v/>
      </c>
      <c r="Y101" s="6" t="str">
        <f t="shared" si="161"/>
        <v/>
      </c>
      <c r="Z101" s="6" t="str">
        <f t="shared" si="161"/>
        <v/>
      </c>
      <c r="AA101" s="6" t="str">
        <f t="shared" si="161"/>
        <v xml:space="preserve"> </v>
      </c>
      <c r="BF101" s="31" t="s">
        <v>165</v>
      </c>
      <c r="BG101">
        <v>100</v>
      </c>
    </row>
    <row r="102" spans="1:59" x14ac:dyDescent="0.15">
      <c r="A102" t="str">
        <f t="shared" si="99"/>
        <v>|英テキスト|&gt;|&gt;|&gt;|&gt;||</v>
      </c>
      <c r="B102" t="s">
        <v>346</v>
      </c>
      <c r="C102" t="s">
        <v>24</v>
      </c>
      <c r="D102" s="1" t="s">
        <v>26</v>
      </c>
      <c r="E102" t="s">
        <v>24</v>
      </c>
      <c r="F102" s="1" t="s">
        <v>4</v>
      </c>
      <c r="G102" t="s">
        <v>24</v>
      </c>
      <c r="H102" s="1" t="s">
        <v>4</v>
      </c>
      <c r="I102" t="s">
        <v>24</v>
      </c>
      <c r="J102" s="1" t="s">
        <v>4</v>
      </c>
      <c r="K102" t="s">
        <v>24</v>
      </c>
      <c r="L102" s="1" t="s">
        <v>4</v>
      </c>
      <c r="M102" t="s">
        <v>24</v>
      </c>
      <c r="N102" t="str">
        <f t="shared" ref="N102" si="162">IF(T101="","",T101&amp;"&amp;br;")&amp;IF(R101=0,"",R101)</f>
        <v/>
      </c>
      <c r="O102" t="s">
        <v>24</v>
      </c>
      <c r="Q102" s="6" t="s">
        <v>41</v>
      </c>
      <c r="R102" s="12">
        <f>IF(INDEX(AX:AX,W96+1)="",0,INDEX(AX:AX,W96+1)&amp;"/"&amp;INDEX(AY:AY,W96+1))</f>
        <v>0</v>
      </c>
      <c r="S102" s="16"/>
      <c r="T102" s="16"/>
      <c r="U102" s="16"/>
      <c r="V102" s="17"/>
      <c r="W102" s="10"/>
      <c r="X102" s="6"/>
      <c r="Y102" s="5"/>
      <c r="Z102" s="5"/>
      <c r="AA102" s="30"/>
      <c r="BF102" s="31" t="s">
        <v>165</v>
      </c>
      <c r="BG102">
        <v>101</v>
      </c>
    </row>
    <row r="103" spans="1:59" x14ac:dyDescent="0.15">
      <c r="A103" t="str">
        <f t="shared" si="99"/>
        <v>|PT|&gt;||シールド数|&gt;||</v>
      </c>
      <c r="B103" t="s">
        <v>346</v>
      </c>
      <c r="C103" t="s">
        <v>24</v>
      </c>
      <c r="D103" t="s">
        <v>13</v>
      </c>
      <c r="E103" t="s">
        <v>24</v>
      </c>
      <c r="F103" t="s">
        <v>4</v>
      </c>
      <c r="G103" t="s">
        <v>24</v>
      </c>
      <c r="H103" t="str">
        <f t="shared" ref="H103" si="163">IF(R102=0,"",R102)</f>
        <v/>
      </c>
      <c r="I103" t="s">
        <v>24</v>
      </c>
      <c r="J103" t="s">
        <v>14</v>
      </c>
      <c r="K103" t="s">
        <v>24</v>
      </c>
      <c r="L103" t="s">
        <v>4</v>
      </c>
      <c r="M103" t="s">
        <v>24</v>
      </c>
      <c r="N103" t="str">
        <f t="shared" ref="N103" si="164">IF(R103=0,"",R103)</f>
        <v/>
      </c>
      <c r="O103" t="s">
        <v>24</v>
      </c>
      <c r="Q103" s="7" t="s">
        <v>43</v>
      </c>
      <c r="R103" s="12">
        <f>INDEX(AW:AW,W96+1)</f>
        <v>0</v>
      </c>
      <c r="S103" s="19"/>
      <c r="T103" s="19"/>
      <c r="U103" s="19"/>
      <c r="V103" s="20"/>
      <c r="W103" s="11"/>
      <c r="X103" s="37"/>
      <c r="Y103" s="35"/>
      <c r="Z103" s="35"/>
      <c r="AA103" s="42"/>
      <c r="BF103" s="31" t="s">
        <v>165</v>
      </c>
      <c r="BG103">
        <v>102</v>
      </c>
    </row>
    <row r="104" spans="1:59" x14ac:dyDescent="0.15">
      <c r="A104" t="str">
        <f t="shared" si="99"/>
        <v>&amp;br;&amp;br;</v>
      </c>
      <c r="B104" t="s">
        <v>346</v>
      </c>
      <c r="C104" t="s">
        <v>158</v>
      </c>
      <c r="R104"/>
      <c r="S104"/>
      <c r="T104"/>
      <c r="U104"/>
      <c r="V104"/>
      <c r="BF104" s="31" t="s">
        <v>165</v>
      </c>
      <c r="BG104">
        <v>103</v>
      </c>
    </row>
    <row r="105" spans="1:59" x14ac:dyDescent="0.15">
      <c r="A105" t="str">
        <f t="shared" si="99"/>
        <v>#back(text=戻る,left)</v>
      </c>
      <c r="B105" t="s">
        <v>346</v>
      </c>
      <c r="C105" t="s">
        <v>159</v>
      </c>
      <c r="R105"/>
      <c r="S105"/>
      <c r="T105"/>
      <c r="U105"/>
      <c r="V105"/>
      <c r="BF105" s="31" t="s">
        <v>165</v>
      </c>
      <c r="BG105">
        <v>104</v>
      </c>
    </row>
    <row r="106" spans="1:59" x14ac:dyDescent="0.15">
      <c r="A106" t="str">
        <f t="shared" si="99"/>
        <v>&amp;br;</v>
      </c>
      <c r="B106" t="s">
        <v>346</v>
      </c>
      <c r="C106" t="s">
        <v>1</v>
      </c>
      <c r="R106"/>
      <c r="S106"/>
      <c r="T106"/>
      <c r="U106"/>
      <c r="V106"/>
      <c r="BF106" s="31" t="s">
        <v>165</v>
      </c>
      <c r="BG106">
        <v>105</v>
      </c>
    </row>
    <row r="107" spans="1:59" x14ac:dyDescent="0.15">
      <c r="A107" t="str">
        <f t="shared" si="99"/>
        <v>#comment(above,nsize=[15],size=[30],num=[10])</v>
      </c>
      <c r="B107" t="s">
        <v>346</v>
      </c>
      <c r="C107" t="s">
        <v>160</v>
      </c>
      <c r="R107"/>
      <c r="S107"/>
      <c r="T107"/>
      <c r="U107"/>
      <c r="V107"/>
      <c r="BF107" s="31" t="s">
        <v>165</v>
      </c>
      <c r="BG107">
        <v>106</v>
      </c>
    </row>
    <row r="108" spans="1:59" x14ac:dyDescent="0.15">
      <c r="A108" t="str">
        <f t="shared" si="99"/>
        <v>&amp;br;&amp;br;</v>
      </c>
      <c r="B108" t="s">
        <v>346</v>
      </c>
      <c r="C108" t="s">
        <v>158</v>
      </c>
      <c r="R108"/>
      <c r="S108"/>
      <c r="T108"/>
      <c r="U108"/>
      <c r="V108"/>
      <c r="BF108" s="31" t="s">
        <v>165</v>
      </c>
      <c r="BG108">
        <v>107</v>
      </c>
    </row>
    <row r="109" spans="1:59" x14ac:dyDescent="0.15">
      <c r="A109" t="str">
        <f t="shared" si="99"/>
        <v/>
      </c>
      <c r="B109" t="s">
        <v>346</v>
      </c>
      <c r="Q109" s="3"/>
      <c r="R109" s="14"/>
      <c r="S109" s="14"/>
      <c r="T109" s="14"/>
      <c r="U109" s="14"/>
      <c r="V109" s="15"/>
      <c r="W109" s="36">
        <v>9</v>
      </c>
      <c r="X109" s="3"/>
      <c r="Y109" s="34"/>
      <c r="Z109" s="34"/>
      <c r="AA109" s="41"/>
      <c r="BF109" s="31" t="s">
        <v>165</v>
      </c>
      <c r="BG109">
        <v>108</v>
      </c>
    </row>
    <row r="110" spans="1:59" x14ac:dyDescent="0.15">
      <c r="A110" t="str">
        <f t="shared" si="99"/>
        <v>*0/0</v>
      </c>
      <c r="B110" t="s">
        <v>346</v>
      </c>
      <c r="C110" t="str">
        <f t="shared" ref="C110" si="165">"*"&amp;R110&amp;"/"&amp;T110</f>
        <v>*0/0</v>
      </c>
      <c r="Q110" s="6" t="s">
        <v>34</v>
      </c>
      <c r="R110" s="12">
        <f>INDEX(AJ:AJ,W109+1)</f>
        <v>0</v>
      </c>
      <c r="S110" s="16" t="s">
        <v>35</v>
      </c>
      <c r="T110" s="12">
        <f t="shared" ref="T110" si="166">INDEX(AK:AK,W109+1)</f>
        <v>0</v>
      </c>
      <c r="U110" s="16"/>
      <c r="V110" s="17"/>
      <c r="W110" s="9"/>
      <c r="X110" s="6"/>
      <c r="Y110" s="5"/>
      <c r="Z110" s="5"/>
      <c r="AA110" s="30"/>
      <c r="BF110" s="31" t="s">
        <v>165</v>
      </c>
      <c r="BG110">
        <v>109</v>
      </c>
    </row>
    <row r="111" spans="1:59" x14ac:dyDescent="0.15">
      <c r="A111" t="str">
        <f t="shared" si="99"/>
        <v>|LEFT:80|LEFT:100|LEFT:100|LEFT:100|LEFT:100|LEFT:100|c</v>
      </c>
      <c r="B111" t="s">
        <v>346</v>
      </c>
      <c r="C111" t="s">
        <v>24</v>
      </c>
      <c r="D111" s="2" t="str">
        <f t="shared" ref="D111" si="167">$Q$1</f>
        <v>LEFT:80</v>
      </c>
      <c r="E111" s="2" t="s">
        <v>24</v>
      </c>
      <c r="F111" s="2" t="str">
        <f t="shared" ref="F111" si="168">$R$1</f>
        <v>LEFT:100</v>
      </c>
      <c r="G111" s="2" t="s">
        <v>24</v>
      </c>
      <c r="H111" s="2" t="str">
        <f t="shared" ref="H111" si="169">$R$1</f>
        <v>LEFT:100</v>
      </c>
      <c r="I111" s="2" t="s">
        <v>24</v>
      </c>
      <c r="J111" s="2" t="str">
        <f t="shared" ref="J111" si="170">$R$1</f>
        <v>LEFT:100</v>
      </c>
      <c r="K111" s="2" t="s">
        <v>24</v>
      </c>
      <c r="L111" s="2" t="str">
        <f t="shared" ref="L111" si="171">$R$1</f>
        <v>LEFT:100</v>
      </c>
      <c r="M111" s="2" t="s">
        <v>24</v>
      </c>
      <c r="N111" s="2" t="str">
        <f t="shared" ref="N111" si="172">$R$1</f>
        <v>LEFT:100</v>
      </c>
      <c r="O111" t="s">
        <v>24</v>
      </c>
      <c r="P111" t="s">
        <v>138</v>
      </c>
      <c r="Q111" s="4" t="s">
        <v>44</v>
      </c>
      <c r="R111" s="12" t="str">
        <f>INDEX(AF:AF,W109+1)</f>
        <v>白</v>
      </c>
      <c r="S111" s="18" t="s">
        <v>46</v>
      </c>
      <c r="T111" s="12">
        <f>INDEX(AG:AG,W109+1)</f>
        <v>0</v>
      </c>
      <c r="U111" s="18" t="s">
        <v>36</v>
      </c>
      <c r="V111" s="12">
        <f>INDEX(AI:AI,W109+1)</f>
        <v>0</v>
      </c>
      <c r="W111" s="10"/>
      <c r="X111" s="12">
        <f t="shared" ref="X111" si="173">INDEX(AQ:AQ,W109+1)</f>
        <v>0</v>
      </c>
      <c r="Y111" s="5"/>
      <c r="Z111" s="5"/>
      <c r="AA111" s="30"/>
      <c r="BF111" s="31" t="s">
        <v>165</v>
      </c>
      <c r="BG111">
        <v>110</v>
      </c>
    </row>
    <row r="112" spans="1:59" x14ac:dyDescent="0.15">
      <c r="A112" t="str">
        <f t="shared" si="99"/>
        <v>|色|白|レアリティ||マナコスト||</v>
      </c>
      <c r="B112" t="s">
        <v>346</v>
      </c>
      <c r="C112" t="s">
        <v>24</v>
      </c>
      <c r="D112" s="1" t="s">
        <v>5</v>
      </c>
      <c r="E112" t="s">
        <v>24</v>
      </c>
      <c r="F112" t="str">
        <f t="shared" ref="F112:F113" si="174">IF(R111=0,"",R111)</f>
        <v>白</v>
      </c>
      <c r="G112" t="s">
        <v>24</v>
      </c>
      <c r="H112" s="1" t="s">
        <v>6</v>
      </c>
      <c r="I112" t="s">
        <v>24</v>
      </c>
      <c r="J112" t="str">
        <f t="shared" ref="J112:J113" si="175">IF(T111=0,"",T111)</f>
        <v/>
      </c>
      <c r="K112" t="s">
        <v>24</v>
      </c>
      <c r="L112" s="1" t="s">
        <v>8</v>
      </c>
      <c r="M112" t="s">
        <v>24</v>
      </c>
      <c r="N112" t="str">
        <f t="shared" ref="N112:N113" si="176">IF(V111=0,"",V111)</f>
        <v/>
      </c>
      <c r="O112" t="s">
        <v>24</v>
      </c>
      <c r="Q112" s="6" t="s">
        <v>37</v>
      </c>
      <c r="R112" s="12">
        <f>INDEX(AL:AL,W109+1)</f>
        <v>0</v>
      </c>
      <c r="S112" s="18" t="s">
        <v>38</v>
      </c>
      <c r="T112" s="12">
        <f>INDEX(AN:AN,W109+1)</f>
        <v>0</v>
      </c>
      <c r="U112" s="12">
        <f>INDEX(AO:AO,W109+1)</f>
        <v>0</v>
      </c>
      <c r="V112" s="12">
        <f>INDEX(AP:AP,W109+1)</f>
        <v>0</v>
      </c>
      <c r="W112" s="10"/>
      <c r="X112" s="12" t="str">
        <f t="shared" ref="X112" si="177">INDEX(AZ:AZ,W109+1)</f>
        <v/>
      </c>
      <c r="Y112" s="12" t="str">
        <f t="shared" ref="Y112" si="178">INDEX(BA:BA,W109+1)</f>
        <v/>
      </c>
      <c r="Z112" s="12" t="str">
        <f t="shared" ref="Z112" si="179">INDEX(BB:BB,W109+1)</f>
        <v/>
      </c>
      <c r="AA112" s="12">
        <f t="shared" ref="AA112" si="180">INDEX(BC:BC,W109+1)</f>
        <v>0</v>
      </c>
      <c r="BF112" s="31" t="s">
        <v>165</v>
      </c>
      <c r="BG112">
        <v>111</v>
      </c>
    </row>
    <row r="113" spans="1:59" x14ac:dyDescent="0.15">
      <c r="A113" t="str">
        <f t="shared" si="99"/>
        <v>|種別||サブタイプ||||</v>
      </c>
      <c r="B113" t="s">
        <v>346</v>
      </c>
      <c r="C113" t="s">
        <v>24</v>
      </c>
      <c r="D113" s="1" t="s">
        <v>9</v>
      </c>
      <c r="E113" t="s">
        <v>24</v>
      </c>
      <c r="F113" t="str">
        <f t="shared" si="174"/>
        <v/>
      </c>
      <c r="G113" t="s">
        <v>24</v>
      </c>
      <c r="H113" s="1" t="s">
        <v>11</v>
      </c>
      <c r="I113" t="s">
        <v>24</v>
      </c>
      <c r="J113" t="str">
        <f t="shared" si="175"/>
        <v/>
      </c>
      <c r="K113" t="s">
        <v>24</v>
      </c>
      <c r="L113" t="str">
        <f t="shared" ref="L113" si="181">IF(U112=0,"",U112)</f>
        <v/>
      </c>
      <c r="M113" t="s">
        <v>24</v>
      </c>
      <c r="N113" t="str">
        <f t="shared" si="176"/>
        <v/>
      </c>
      <c r="O113" t="s">
        <v>24</v>
      </c>
      <c r="Q113" s="6" t="s">
        <v>39</v>
      </c>
      <c r="R113" s="12" t="str">
        <f>INDEX(BD:BD,W109+1)</f>
        <v/>
      </c>
      <c r="S113" s="16"/>
      <c r="T113" s="16"/>
      <c r="U113" s="16"/>
      <c r="V113" s="17"/>
      <c r="W113" s="10"/>
      <c r="X113" s="36"/>
      <c r="Y113" s="36"/>
      <c r="Z113" s="36"/>
      <c r="AA113" s="25"/>
      <c r="BF113" s="31" t="s">
        <v>165</v>
      </c>
      <c r="BG113">
        <v>112</v>
      </c>
    </row>
    <row r="114" spans="1:59" x14ac:dyDescent="0.15">
      <c r="A114" t="str">
        <f t="shared" si="99"/>
        <v>|テキスト|&gt;|&gt;|&gt;|&gt;||</v>
      </c>
      <c r="B114" t="s">
        <v>346</v>
      </c>
      <c r="C114" t="s">
        <v>24</v>
      </c>
      <c r="D114" s="1" t="s">
        <v>12</v>
      </c>
      <c r="E114" t="s">
        <v>24</v>
      </c>
      <c r="F114" s="1" t="s">
        <v>4</v>
      </c>
      <c r="G114" t="s">
        <v>24</v>
      </c>
      <c r="H114" s="1" t="s">
        <v>4</v>
      </c>
      <c r="I114" t="s">
        <v>24</v>
      </c>
      <c r="J114" s="1" t="s">
        <v>4</v>
      </c>
      <c r="K114" t="s">
        <v>24</v>
      </c>
      <c r="L114" s="1" t="s">
        <v>4</v>
      </c>
      <c r="M114" t="s">
        <v>24</v>
      </c>
      <c r="N114" t="str">
        <f t="shared" ref="N114" si="182">IF(R113=0,"",R113)</f>
        <v/>
      </c>
      <c r="O114" t="s">
        <v>24</v>
      </c>
      <c r="Q114" s="4" t="s">
        <v>40</v>
      </c>
      <c r="R114" s="12" t="str">
        <f>INDEX(BE:BE,W109+1)</f>
        <v/>
      </c>
      <c r="S114" s="16" t="s">
        <v>51</v>
      </c>
      <c r="T114" s="12" t="str">
        <f>IF(X114="","",X114&amp;IF(Y114="",""," "&amp;Y114)&amp;IF(Z114="",""," "&amp;Z114)&amp;IF(AA114="",""," "&amp;AA114))</f>
        <v/>
      </c>
      <c r="U114" s="16"/>
      <c r="V114" s="17"/>
      <c r="W114" s="10" t="s">
        <v>342</v>
      </c>
      <c r="X114" s="6" t="str">
        <f t="shared" ref="X114:AA114" si="183">IF(ISERROR(IF(LEN(X113)&gt;1,X113,VLOOKUP(X112,$AC:$AD,2,FALSE))),"",IF(LEN(X113)&gt;1,X113,VLOOKUP(X112,$AC:$AD,2,FALSE)))</f>
        <v/>
      </c>
      <c r="Y114" s="6" t="str">
        <f t="shared" si="183"/>
        <v/>
      </c>
      <c r="Z114" s="6" t="str">
        <f t="shared" si="183"/>
        <v/>
      </c>
      <c r="AA114" s="6" t="str">
        <f t="shared" si="183"/>
        <v xml:space="preserve"> </v>
      </c>
      <c r="BF114" s="31" t="s">
        <v>165</v>
      </c>
      <c r="BG114">
        <v>113</v>
      </c>
    </row>
    <row r="115" spans="1:59" x14ac:dyDescent="0.15">
      <c r="A115" t="str">
        <f t="shared" si="99"/>
        <v>|英テキスト|&gt;|&gt;|&gt;|&gt;||</v>
      </c>
      <c r="B115" t="s">
        <v>346</v>
      </c>
      <c r="C115" t="s">
        <v>24</v>
      </c>
      <c r="D115" s="1" t="s">
        <v>26</v>
      </c>
      <c r="E115" t="s">
        <v>24</v>
      </c>
      <c r="F115" s="1" t="s">
        <v>4</v>
      </c>
      <c r="G115" t="s">
        <v>24</v>
      </c>
      <c r="H115" s="1" t="s">
        <v>4</v>
      </c>
      <c r="I115" t="s">
        <v>24</v>
      </c>
      <c r="J115" s="1" t="s">
        <v>4</v>
      </c>
      <c r="K115" t="s">
        <v>24</v>
      </c>
      <c r="L115" s="1" t="s">
        <v>4</v>
      </c>
      <c r="M115" t="s">
        <v>24</v>
      </c>
      <c r="N115" t="str">
        <f t="shared" ref="N115" si="184">IF(T114="","",T114&amp;"&amp;br;")&amp;IF(R114=0,"",R114)</f>
        <v/>
      </c>
      <c r="O115" t="s">
        <v>24</v>
      </c>
      <c r="Q115" s="6" t="s">
        <v>41</v>
      </c>
      <c r="R115" s="12">
        <f>IF(INDEX(AX:AX,W109+1)="",0,INDEX(AX:AX,W109+1)&amp;"/"&amp;INDEX(AY:AY,W109+1))</f>
        <v>0</v>
      </c>
      <c r="S115" s="16"/>
      <c r="T115" s="16"/>
      <c r="U115" s="16"/>
      <c r="V115" s="17"/>
      <c r="W115" s="10"/>
      <c r="X115" s="6"/>
      <c r="Y115" s="5"/>
      <c r="Z115" s="5"/>
      <c r="AA115" s="30"/>
      <c r="BF115" s="31" t="s">
        <v>165</v>
      </c>
      <c r="BG115">
        <v>114</v>
      </c>
    </row>
    <row r="116" spans="1:59" x14ac:dyDescent="0.15">
      <c r="A116" t="str">
        <f t="shared" si="99"/>
        <v>|PT|&gt;||シールド数|&gt;||</v>
      </c>
      <c r="B116" t="s">
        <v>346</v>
      </c>
      <c r="C116" t="s">
        <v>24</v>
      </c>
      <c r="D116" t="s">
        <v>13</v>
      </c>
      <c r="E116" t="s">
        <v>24</v>
      </c>
      <c r="F116" t="s">
        <v>4</v>
      </c>
      <c r="G116" t="s">
        <v>24</v>
      </c>
      <c r="H116" t="str">
        <f t="shared" ref="H116" si="185">IF(R115=0,"",R115)</f>
        <v/>
      </c>
      <c r="I116" t="s">
        <v>24</v>
      </c>
      <c r="J116" t="s">
        <v>14</v>
      </c>
      <c r="K116" t="s">
        <v>24</v>
      </c>
      <c r="L116" t="s">
        <v>4</v>
      </c>
      <c r="M116" t="s">
        <v>24</v>
      </c>
      <c r="N116" t="str">
        <f t="shared" ref="N116" si="186">IF(R116=0,"",R116)</f>
        <v/>
      </c>
      <c r="O116" t="s">
        <v>24</v>
      </c>
      <c r="Q116" s="7" t="s">
        <v>43</v>
      </c>
      <c r="R116" s="12">
        <f>INDEX(AW:AW,W109+1)</f>
        <v>0</v>
      </c>
      <c r="S116" s="19"/>
      <c r="T116" s="19"/>
      <c r="U116" s="19"/>
      <c r="V116" s="20"/>
      <c r="W116" s="11"/>
      <c r="X116" s="37"/>
      <c r="Y116" s="35"/>
      <c r="Z116" s="35"/>
      <c r="AA116" s="42"/>
      <c r="BF116" s="31" t="s">
        <v>165</v>
      </c>
      <c r="BG116">
        <v>115</v>
      </c>
    </row>
    <row r="117" spans="1:59" x14ac:dyDescent="0.15">
      <c r="A117" t="str">
        <f t="shared" si="99"/>
        <v>&amp;br;&amp;br;</v>
      </c>
      <c r="B117" t="s">
        <v>346</v>
      </c>
      <c r="C117" t="s">
        <v>158</v>
      </c>
      <c r="R117"/>
      <c r="S117"/>
      <c r="T117"/>
      <c r="U117"/>
      <c r="V117"/>
      <c r="BF117" s="31" t="s">
        <v>165</v>
      </c>
      <c r="BG117">
        <v>116</v>
      </c>
    </row>
    <row r="118" spans="1:59" x14ac:dyDescent="0.15">
      <c r="A118" t="str">
        <f t="shared" si="99"/>
        <v>#back(text=戻る,left)</v>
      </c>
      <c r="B118" t="s">
        <v>346</v>
      </c>
      <c r="C118" t="s">
        <v>159</v>
      </c>
      <c r="R118"/>
      <c r="S118"/>
      <c r="T118"/>
      <c r="U118"/>
      <c r="V118"/>
      <c r="BF118" s="31" t="s">
        <v>165</v>
      </c>
      <c r="BG118">
        <v>117</v>
      </c>
    </row>
    <row r="119" spans="1:59" x14ac:dyDescent="0.15">
      <c r="A119" t="str">
        <f t="shared" si="99"/>
        <v>&amp;br;</v>
      </c>
      <c r="B119" t="s">
        <v>346</v>
      </c>
      <c r="C119" t="s">
        <v>1</v>
      </c>
      <c r="R119"/>
      <c r="S119"/>
      <c r="T119"/>
      <c r="U119"/>
      <c r="V119"/>
      <c r="BF119" s="31" t="s">
        <v>165</v>
      </c>
      <c r="BG119">
        <v>118</v>
      </c>
    </row>
    <row r="120" spans="1:59" x14ac:dyDescent="0.15">
      <c r="A120" t="str">
        <f t="shared" si="99"/>
        <v>#comment(above,nsize=[15],size=[30],num=[10])</v>
      </c>
      <c r="B120" t="s">
        <v>346</v>
      </c>
      <c r="C120" t="s">
        <v>160</v>
      </c>
      <c r="R120"/>
      <c r="S120"/>
      <c r="T120"/>
      <c r="U120"/>
      <c r="V120"/>
      <c r="BF120" s="31" t="s">
        <v>165</v>
      </c>
      <c r="BG120">
        <v>119</v>
      </c>
    </row>
    <row r="121" spans="1:59" x14ac:dyDescent="0.15">
      <c r="A121" t="str">
        <f t="shared" si="99"/>
        <v>&amp;br;&amp;br;</v>
      </c>
      <c r="B121" t="s">
        <v>346</v>
      </c>
      <c r="C121" t="s">
        <v>158</v>
      </c>
      <c r="R121"/>
      <c r="S121"/>
      <c r="T121"/>
      <c r="U121"/>
      <c r="V121"/>
      <c r="BF121" s="31" t="s">
        <v>165</v>
      </c>
      <c r="BG121">
        <v>120</v>
      </c>
    </row>
    <row r="122" spans="1:59" x14ac:dyDescent="0.15">
      <c r="A122" t="str">
        <f t="shared" si="99"/>
        <v/>
      </c>
      <c r="B122" t="s">
        <v>346</v>
      </c>
      <c r="Q122" s="3"/>
      <c r="R122" s="14"/>
      <c r="S122" s="14"/>
      <c r="T122" s="14"/>
      <c r="U122" s="14"/>
      <c r="V122" s="15"/>
      <c r="W122" s="36">
        <v>10</v>
      </c>
      <c r="X122" s="3"/>
      <c r="Y122" s="34"/>
      <c r="Z122" s="34"/>
      <c r="AA122" s="41"/>
      <c r="BF122" s="31" t="s">
        <v>165</v>
      </c>
      <c r="BG122">
        <v>121</v>
      </c>
    </row>
    <row r="123" spans="1:59" x14ac:dyDescent="0.15">
      <c r="A123" t="str">
        <f t="shared" si="99"/>
        <v>*0/0</v>
      </c>
      <c r="B123" t="s">
        <v>346</v>
      </c>
      <c r="C123" t="str">
        <f t="shared" ref="C123" si="187">"*"&amp;R123&amp;"/"&amp;T123</f>
        <v>*0/0</v>
      </c>
      <c r="Q123" s="6" t="s">
        <v>34</v>
      </c>
      <c r="R123" s="12">
        <f>INDEX(AJ:AJ,W122+1)</f>
        <v>0</v>
      </c>
      <c r="S123" s="16" t="s">
        <v>35</v>
      </c>
      <c r="T123" s="12">
        <f t="shared" ref="T123" si="188">INDEX(AK:AK,W122+1)</f>
        <v>0</v>
      </c>
      <c r="U123" s="16"/>
      <c r="V123" s="17"/>
      <c r="W123" s="9"/>
      <c r="X123" s="6"/>
      <c r="Y123" s="5"/>
      <c r="Z123" s="5"/>
      <c r="AA123" s="30"/>
      <c r="BF123" s="31" t="s">
        <v>165</v>
      </c>
      <c r="BG123">
        <v>122</v>
      </c>
    </row>
    <row r="124" spans="1:59" x14ac:dyDescent="0.15">
      <c r="A124" t="str">
        <f t="shared" si="99"/>
        <v>|LEFT:80|LEFT:100|LEFT:100|LEFT:100|LEFT:100|LEFT:100|c</v>
      </c>
      <c r="B124" t="s">
        <v>346</v>
      </c>
      <c r="C124" t="s">
        <v>24</v>
      </c>
      <c r="D124" s="2" t="str">
        <f t="shared" ref="D124" si="189">$Q$1</f>
        <v>LEFT:80</v>
      </c>
      <c r="E124" s="2" t="s">
        <v>24</v>
      </c>
      <c r="F124" s="2" t="str">
        <f t="shared" ref="F124" si="190">$R$1</f>
        <v>LEFT:100</v>
      </c>
      <c r="G124" s="2" t="s">
        <v>24</v>
      </c>
      <c r="H124" s="2" t="str">
        <f t="shared" ref="H124" si="191">$R$1</f>
        <v>LEFT:100</v>
      </c>
      <c r="I124" s="2" t="s">
        <v>24</v>
      </c>
      <c r="J124" s="2" t="str">
        <f t="shared" ref="J124" si="192">$R$1</f>
        <v>LEFT:100</v>
      </c>
      <c r="K124" s="2" t="s">
        <v>24</v>
      </c>
      <c r="L124" s="2" t="str">
        <f t="shared" ref="L124" si="193">$R$1</f>
        <v>LEFT:100</v>
      </c>
      <c r="M124" s="2" t="s">
        <v>24</v>
      </c>
      <c r="N124" s="2" t="str">
        <f t="shared" ref="N124" si="194">$R$1</f>
        <v>LEFT:100</v>
      </c>
      <c r="O124" t="s">
        <v>24</v>
      </c>
      <c r="P124" t="s">
        <v>138</v>
      </c>
      <c r="Q124" s="4" t="s">
        <v>44</v>
      </c>
      <c r="R124" s="12" t="str">
        <f>INDEX(AF:AF,W122+1)</f>
        <v>白</v>
      </c>
      <c r="S124" s="18" t="s">
        <v>46</v>
      </c>
      <c r="T124" s="12">
        <f>INDEX(AG:AG,W122+1)</f>
        <v>0</v>
      </c>
      <c r="U124" s="18" t="s">
        <v>36</v>
      </c>
      <c r="V124" s="12">
        <f>INDEX(AI:AI,W122+1)</f>
        <v>0</v>
      </c>
      <c r="W124" s="10"/>
      <c r="X124" s="12">
        <f t="shared" ref="X124" si="195">INDEX(AQ:AQ,W122+1)</f>
        <v>0</v>
      </c>
      <c r="Y124" s="5"/>
      <c r="Z124" s="5"/>
      <c r="AA124" s="30"/>
      <c r="BF124" s="31" t="s">
        <v>165</v>
      </c>
      <c r="BG124">
        <v>123</v>
      </c>
    </row>
    <row r="125" spans="1:59" x14ac:dyDescent="0.15">
      <c r="A125" t="str">
        <f t="shared" si="99"/>
        <v>|色|白|レアリティ||マナコスト||</v>
      </c>
      <c r="B125" t="s">
        <v>346</v>
      </c>
      <c r="C125" t="s">
        <v>24</v>
      </c>
      <c r="D125" s="1" t="s">
        <v>5</v>
      </c>
      <c r="E125" t="s">
        <v>24</v>
      </c>
      <c r="F125" t="str">
        <f t="shared" ref="F125:F126" si="196">IF(R124=0,"",R124)</f>
        <v>白</v>
      </c>
      <c r="G125" t="s">
        <v>24</v>
      </c>
      <c r="H125" s="1" t="s">
        <v>6</v>
      </c>
      <c r="I125" t="s">
        <v>24</v>
      </c>
      <c r="J125" t="str">
        <f t="shared" ref="J125:J126" si="197">IF(T124=0,"",T124)</f>
        <v/>
      </c>
      <c r="K125" t="s">
        <v>24</v>
      </c>
      <c r="L125" s="1" t="s">
        <v>8</v>
      </c>
      <c r="M125" t="s">
        <v>24</v>
      </c>
      <c r="N125" t="str">
        <f t="shared" ref="N125:N126" si="198">IF(V124=0,"",V124)</f>
        <v/>
      </c>
      <c r="O125" t="s">
        <v>24</v>
      </c>
      <c r="Q125" s="6" t="s">
        <v>37</v>
      </c>
      <c r="R125" s="12">
        <f>INDEX(AL:AL,W122+1)</f>
        <v>0</v>
      </c>
      <c r="S125" s="18" t="s">
        <v>38</v>
      </c>
      <c r="T125" s="12">
        <f>INDEX(AN:AN,W122+1)</f>
        <v>0</v>
      </c>
      <c r="U125" s="12">
        <f>INDEX(AO:AO,W122+1)</f>
        <v>0</v>
      </c>
      <c r="V125" s="12">
        <f>INDEX(AP:AP,W122+1)</f>
        <v>0</v>
      </c>
      <c r="W125" s="10"/>
      <c r="X125" s="12" t="str">
        <f t="shared" ref="X125" si="199">INDEX(AZ:AZ,W122+1)</f>
        <v/>
      </c>
      <c r="Y125" s="12" t="str">
        <f t="shared" ref="Y125" si="200">INDEX(BA:BA,W122+1)</f>
        <v/>
      </c>
      <c r="Z125" s="12" t="str">
        <f t="shared" ref="Z125" si="201">INDEX(BB:BB,W122+1)</f>
        <v/>
      </c>
      <c r="AA125" s="12">
        <f t="shared" ref="AA125" si="202">INDEX(BC:BC,W122+1)</f>
        <v>0</v>
      </c>
      <c r="BF125" s="31" t="s">
        <v>165</v>
      </c>
      <c r="BG125">
        <v>124</v>
      </c>
    </row>
    <row r="126" spans="1:59" x14ac:dyDescent="0.15">
      <c r="A126" t="str">
        <f t="shared" si="99"/>
        <v>|種別||サブタイプ||||</v>
      </c>
      <c r="B126" t="s">
        <v>346</v>
      </c>
      <c r="C126" t="s">
        <v>24</v>
      </c>
      <c r="D126" s="1" t="s">
        <v>9</v>
      </c>
      <c r="E126" t="s">
        <v>24</v>
      </c>
      <c r="F126" t="str">
        <f t="shared" si="196"/>
        <v/>
      </c>
      <c r="G126" t="s">
        <v>24</v>
      </c>
      <c r="H126" s="1" t="s">
        <v>11</v>
      </c>
      <c r="I126" t="s">
        <v>24</v>
      </c>
      <c r="J126" t="str">
        <f t="shared" si="197"/>
        <v/>
      </c>
      <c r="K126" t="s">
        <v>24</v>
      </c>
      <c r="L126" t="str">
        <f t="shared" ref="L126" si="203">IF(U125=0,"",U125)</f>
        <v/>
      </c>
      <c r="M126" t="s">
        <v>24</v>
      </c>
      <c r="N126" t="str">
        <f t="shared" si="198"/>
        <v/>
      </c>
      <c r="O126" t="s">
        <v>24</v>
      </c>
      <c r="Q126" s="6" t="s">
        <v>39</v>
      </c>
      <c r="R126" s="12" t="str">
        <f>INDEX(BD:BD,W122+1)</f>
        <v/>
      </c>
      <c r="S126" s="16"/>
      <c r="T126" s="16"/>
      <c r="U126" s="16"/>
      <c r="V126" s="17"/>
      <c r="W126" s="10"/>
      <c r="X126" s="36"/>
      <c r="Y126" s="36"/>
      <c r="Z126" s="36"/>
      <c r="AA126" s="25"/>
      <c r="BF126" s="31" t="s">
        <v>165</v>
      </c>
      <c r="BG126">
        <v>125</v>
      </c>
    </row>
    <row r="127" spans="1:59" x14ac:dyDescent="0.15">
      <c r="A127" t="str">
        <f t="shared" si="99"/>
        <v>|テキスト|&gt;|&gt;|&gt;|&gt;||</v>
      </c>
      <c r="B127" t="s">
        <v>346</v>
      </c>
      <c r="C127" t="s">
        <v>24</v>
      </c>
      <c r="D127" s="1" t="s">
        <v>12</v>
      </c>
      <c r="E127" t="s">
        <v>24</v>
      </c>
      <c r="F127" s="1" t="s">
        <v>4</v>
      </c>
      <c r="G127" t="s">
        <v>24</v>
      </c>
      <c r="H127" s="1" t="s">
        <v>4</v>
      </c>
      <c r="I127" t="s">
        <v>24</v>
      </c>
      <c r="J127" s="1" t="s">
        <v>4</v>
      </c>
      <c r="K127" t="s">
        <v>24</v>
      </c>
      <c r="L127" s="1" t="s">
        <v>4</v>
      </c>
      <c r="M127" t="s">
        <v>24</v>
      </c>
      <c r="N127" t="str">
        <f t="shared" ref="N127" si="204">IF(R126=0,"",R126)</f>
        <v/>
      </c>
      <c r="O127" t="s">
        <v>24</v>
      </c>
      <c r="Q127" s="4" t="s">
        <v>40</v>
      </c>
      <c r="R127" s="12" t="str">
        <f>INDEX(BE:BE,W122+1)</f>
        <v/>
      </c>
      <c r="S127" s="16" t="s">
        <v>51</v>
      </c>
      <c r="T127" s="12" t="str">
        <f>IF(X127="","",X127&amp;IF(Y127="",""," "&amp;Y127)&amp;IF(Z127="",""," "&amp;Z127)&amp;IF(AA127="",""," "&amp;AA127))</f>
        <v/>
      </c>
      <c r="U127" s="16"/>
      <c r="V127" s="17"/>
      <c r="W127" s="10" t="s">
        <v>342</v>
      </c>
      <c r="X127" s="6" t="str">
        <f t="shared" ref="X127:AA127" si="205">IF(ISERROR(IF(LEN(X126)&gt;1,X126,VLOOKUP(X125,$AC:$AD,2,FALSE))),"",IF(LEN(X126)&gt;1,X126,VLOOKUP(X125,$AC:$AD,2,FALSE)))</f>
        <v/>
      </c>
      <c r="Y127" s="6" t="str">
        <f t="shared" si="205"/>
        <v/>
      </c>
      <c r="Z127" s="6" t="str">
        <f t="shared" si="205"/>
        <v/>
      </c>
      <c r="AA127" s="6" t="str">
        <f t="shared" si="205"/>
        <v xml:space="preserve"> </v>
      </c>
      <c r="BF127" s="31" t="s">
        <v>165</v>
      </c>
      <c r="BG127">
        <v>126</v>
      </c>
    </row>
    <row r="128" spans="1:59" x14ac:dyDescent="0.15">
      <c r="A128" t="str">
        <f t="shared" si="99"/>
        <v>|英テキスト|&gt;|&gt;|&gt;|&gt;||</v>
      </c>
      <c r="B128" t="s">
        <v>346</v>
      </c>
      <c r="C128" t="s">
        <v>24</v>
      </c>
      <c r="D128" s="1" t="s">
        <v>26</v>
      </c>
      <c r="E128" t="s">
        <v>24</v>
      </c>
      <c r="F128" s="1" t="s">
        <v>4</v>
      </c>
      <c r="G128" t="s">
        <v>24</v>
      </c>
      <c r="H128" s="1" t="s">
        <v>4</v>
      </c>
      <c r="I128" t="s">
        <v>24</v>
      </c>
      <c r="J128" s="1" t="s">
        <v>4</v>
      </c>
      <c r="K128" t="s">
        <v>24</v>
      </c>
      <c r="L128" s="1" t="s">
        <v>4</v>
      </c>
      <c r="M128" t="s">
        <v>24</v>
      </c>
      <c r="N128" t="str">
        <f t="shared" ref="N128" si="206">IF(T127="","",T127&amp;"&amp;br;")&amp;IF(R127=0,"",R127)</f>
        <v/>
      </c>
      <c r="O128" t="s">
        <v>24</v>
      </c>
      <c r="Q128" s="6" t="s">
        <v>41</v>
      </c>
      <c r="R128" s="12">
        <f>IF(INDEX(AX:AX,W122+1)="",0,INDEX(AX:AX,W122+1)&amp;"/"&amp;INDEX(AY:AY,W122+1))</f>
        <v>0</v>
      </c>
      <c r="S128" s="16"/>
      <c r="T128" s="16"/>
      <c r="U128" s="16"/>
      <c r="V128" s="17"/>
      <c r="W128" s="10"/>
      <c r="X128" s="6"/>
      <c r="Y128" s="5"/>
      <c r="Z128" s="5"/>
      <c r="AA128" s="30"/>
      <c r="BF128" s="31" t="s">
        <v>165</v>
      </c>
      <c r="BG128">
        <v>127</v>
      </c>
    </row>
    <row r="129" spans="1:59" x14ac:dyDescent="0.15">
      <c r="A129" t="str">
        <f t="shared" si="99"/>
        <v>|PT|&gt;||シールド数|&gt;||</v>
      </c>
      <c r="B129" t="s">
        <v>346</v>
      </c>
      <c r="C129" t="s">
        <v>24</v>
      </c>
      <c r="D129" t="s">
        <v>13</v>
      </c>
      <c r="E129" t="s">
        <v>24</v>
      </c>
      <c r="F129" t="s">
        <v>4</v>
      </c>
      <c r="G129" t="s">
        <v>24</v>
      </c>
      <c r="H129" t="str">
        <f t="shared" ref="H129" si="207">IF(R128=0,"",R128)</f>
        <v/>
      </c>
      <c r="I129" t="s">
        <v>24</v>
      </c>
      <c r="J129" t="s">
        <v>14</v>
      </c>
      <c r="K129" t="s">
        <v>24</v>
      </c>
      <c r="L129" t="s">
        <v>4</v>
      </c>
      <c r="M129" t="s">
        <v>24</v>
      </c>
      <c r="N129" t="str">
        <f t="shared" ref="N129" si="208">IF(R129=0,"",R129)</f>
        <v/>
      </c>
      <c r="O129" t="s">
        <v>24</v>
      </c>
      <c r="Q129" s="7" t="s">
        <v>43</v>
      </c>
      <c r="R129" s="12">
        <f>INDEX(AW:AW,W122+1)</f>
        <v>0</v>
      </c>
      <c r="S129" s="19"/>
      <c r="T129" s="19"/>
      <c r="U129" s="19"/>
      <c r="V129" s="20"/>
      <c r="W129" s="11"/>
      <c r="X129" s="37"/>
      <c r="Y129" s="35"/>
      <c r="Z129" s="35"/>
      <c r="AA129" s="42"/>
      <c r="BF129" s="31" t="s">
        <v>165</v>
      </c>
      <c r="BG129">
        <v>128</v>
      </c>
    </row>
    <row r="130" spans="1:59" x14ac:dyDescent="0.15">
      <c r="A130" t="str">
        <f t="shared" si="99"/>
        <v>&amp;br;&amp;br;</v>
      </c>
      <c r="B130" t="s">
        <v>346</v>
      </c>
      <c r="C130" t="s">
        <v>158</v>
      </c>
      <c r="R130"/>
      <c r="S130"/>
      <c r="T130"/>
      <c r="U130"/>
      <c r="V130"/>
      <c r="BF130" s="31" t="s">
        <v>165</v>
      </c>
      <c r="BG130">
        <v>129</v>
      </c>
    </row>
    <row r="131" spans="1:59" x14ac:dyDescent="0.15">
      <c r="A131" t="str">
        <f t="shared" si="99"/>
        <v>#back(text=戻る,left)</v>
      </c>
      <c r="B131" t="s">
        <v>346</v>
      </c>
      <c r="C131" t="s">
        <v>159</v>
      </c>
      <c r="R131"/>
      <c r="S131"/>
      <c r="T131"/>
      <c r="U131"/>
      <c r="V131"/>
      <c r="BF131" s="31" t="s">
        <v>165</v>
      </c>
      <c r="BG131">
        <v>130</v>
      </c>
    </row>
    <row r="132" spans="1:59" x14ac:dyDescent="0.15">
      <c r="A132" t="str">
        <f t="shared" si="99"/>
        <v>&amp;br;</v>
      </c>
      <c r="B132" t="s">
        <v>346</v>
      </c>
      <c r="C132" t="s">
        <v>1</v>
      </c>
      <c r="R132"/>
      <c r="S132"/>
      <c r="T132"/>
      <c r="U132"/>
      <c r="V132"/>
      <c r="BF132" s="31" t="s">
        <v>165</v>
      </c>
      <c r="BG132">
        <v>131</v>
      </c>
    </row>
    <row r="133" spans="1:59" x14ac:dyDescent="0.15">
      <c r="A133" t="str">
        <f t="shared" si="99"/>
        <v>#comment(above,nsize=[15],size=[30],num=[10])</v>
      </c>
      <c r="B133" t="s">
        <v>346</v>
      </c>
      <c r="C133" t="s">
        <v>160</v>
      </c>
      <c r="R133"/>
      <c r="S133"/>
      <c r="T133"/>
      <c r="U133"/>
      <c r="V133"/>
      <c r="BF133" s="31" t="s">
        <v>165</v>
      </c>
      <c r="BG133">
        <v>132</v>
      </c>
    </row>
    <row r="134" spans="1:59" x14ac:dyDescent="0.15">
      <c r="A134" t="str">
        <f t="shared" si="99"/>
        <v>&amp;br;&amp;br;</v>
      </c>
      <c r="B134" t="s">
        <v>346</v>
      </c>
      <c r="C134" t="s">
        <v>158</v>
      </c>
      <c r="R134"/>
      <c r="S134"/>
      <c r="T134"/>
      <c r="U134"/>
      <c r="V134"/>
      <c r="BF134" s="31" t="s">
        <v>165</v>
      </c>
      <c r="BG134">
        <v>133</v>
      </c>
    </row>
    <row r="135" spans="1:59" x14ac:dyDescent="0.15">
      <c r="A135" t="str">
        <f t="shared" ref="A135:A198" si="209">CONCATENATE(C135,D135,E135,F135,G135,H135,I135,J135,K135,L135,M135,N135,O135,P135)</f>
        <v/>
      </c>
      <c r="B135" t="s">
        <v>346</v>
      </c>
      <c r="Q135" s="3"/>
      <c r="R135" s="14"/>
      <c r="S135" s="14"/>
      <c r="T135" s="14"/>
      <c r="U135" s="14"/>
      <c r="V135" s="15"/>
      <c r="W135" s="36">
        <v>11</v>
      </c>
      <c r="X135" s="3"/>
      <c r="Y135" s="34"/>
      <c r="Z135" s="34"/>
      <c r="AA135" s="41"/>
      <c r="BF135" s="31" t="s">
        <v>165</v>
      </c>
      <c r="BG135">
        <v>134</v>
      </c>
    </row>
    <row r="136" spans="1:59" x14ac:dyDescent="0.15">
      <c r="A136" t="str">
        <f t="shared" si="209"/>
        <v>*0/0</v>
      </c>
      <c r="B136" t="s">
        <v>346</v>
      </c>
      <c r="C136" t="str">
        <f t="shared" ref="C136" si="210">"*"&amp;R136&amp;"/"&amp;T136</f>
        <v>*0/0</v>
      </c>
      <c r="Q136" s="6" t="s">
        <v>34</v>
      </c>
      <c r="R136" s="12">
        <f>INDEX(AJ:AJ,W135+1)</f>
        <v>0</v>
      </c>
      <c r="S136" s="16" t="s">
        <v>35</v>
      </c>
      <c r="T136" s="12">
        <f t="shared" ref="T136" si="211">INDEX(AK:AK,W135+1)</f>
        <v>0</v>
      </c>
      <c r="U136" s="16"/>
      <c r="V136" s="17"/>
      <c r="W136" s="9"/>
      <c r="X136" s="6"/>
      <c r="Y136" s="5"/>
      <c r="Z136" s="5"/>
      <c r="AA136" s="30"/>
      <c r="BF136" s="31" t="s">
        <v>165</v>
      </c>
      <c r="BG136">
        <v>135</v>
      </c>
    </row>
    <row r="137" spans="1:59" x14ac:dyDescent="0.15">
      <c r="A137" t="str">
        <f t="shared" si="209"/>
        <v>|LEFT:80|LEFT:100|LEFT:100|LEFT:100|LEFT:100|LEFT:100|c</v>
      </c>
      <c r="B137" t="s">
        <v>346</v>
      </c>
      <c r="C137" t="s">
        <v>24</v>
      </c>
      <c r="D137" s="2" t="str">
        <f t="shared" ref="D137" si="212">$Q$1</f>
        <v>LEFT:80</v>
      </c>
      <c r="E137" s="2" t="s">
        <v>24</v>
      </c>
      <c r="F137" s="2" t="str">
        <f t="shared" ref="F137" si="213">$R$1</f>
        <v>LEFT:100</v>
      </c>
      <c r="G137" s="2" t="s">
        <v>24</v>
      </c>
      <c r="H137" s="2" t="str">
        <f t="shared" ref="H137" si="214">$R$1</f>
        <v>LEFT:100</v>
      </c>
      <c r="I137" s="2" t="s">
        <v>24</v>
      </c>
      <c r="J137" s="2" t="str">
        <f t="shared" ref="J137" si="215">$R$1</f>
        <v>LEFT:100</v>
      </c>
      <c r="K137" s="2" t="s">
        <v>24</v>
      </c>
      <c r="L137" s="2" t="str">
        <f t="shared" ref="L137" si="216">$R$1</f>
        <v>LEFT:100</v>
      </c>
      <c r="M137" s="2" t="s">
        <v>24</v>
      </c>
      <c r="N137" s="2" t="str">
        <f t="shared" ref="N137" si="217">$R$1</f>
        <v>LEFT:100</v>
      </c>
      <c r="O137" t="s">
        <v>24</v>
      </c>
      <c r="P137" t="s">
        <v>138</v>
      </c>
      <c r="Q137" s="4" t="s">
        <v>44</v>
      </c>
      <c r="R137" s="12" t="str">
        <f>INDEX(AF:AF,W135+1)</f>
        <v>白</v>
      </c>
      <c r="S137" s="18" t="s">
        <v>46</v>
      </c>
      <c r="T137" s="12">
        <f>INDEX(AG:AG,W135+1)</f>
        <v>0</v>
      </c>
      <c r="U137" s="18" t="s">
        <v>36</v>
      </c>
      <c r="V137" s="12">
        <f>INDEX(AI:AI,W135+1)</f>
        <v>0</v>
      </c>
      <c r="W137" s="10"/>
      <c r="X137" s="12">
        <f t="shared" ref="X137" si="218">INDEX(AQ:AQ,W135+1)</f>
        <v>0</v>
      </c>
      <c r="Y137" s="5"/>
      <c r="Z137" s="5"/>
      <c r="AA137" s="30"/>
      <c r="BF137" s="31" t="s">
        <v>165</v>
      </c>
      <c r="BG137">
        <v>136</v>
      </c>
    </row>
    <row r="138" spans="1:59" x14ac:dyDescent="0.15">
      <c r="A138" t="str">
        <f t="shared" si="209"/>
        <v>|色|白|レアリティ||マナコスト||</v>
      </c>
      <c r="B138" t="s">
        <v>346</v>
      </c>
      <c r="C138" t="s">
        <v>24</v>
      </c>
      <c r="D138" s="1" t="s">
        <v>5</v>
      </c>
      <c r="E138" t="s">
        <v>24</v>
      </c>
      <c r="F138" t="str">
        <f t="shared" ref="F138:F139" si="219">IF(R137=0,"",R137)</f>
        <v>白</v>
      </c>
      <c r="G138" t="s">
        <v>24</v>
      </c>
      <c r="H138" s="1" t="s">
        <v>6</v>
      </c>
      <c r="I138" t="s">
        <v>24</v>
      </c>
      <c r="J138" t="str">
        <f t="shared" ref="J138:J139" si="220">IF(T137=0,"",T137)</f>
        <v/>
      </c>
      <c r="K138" t="s">
        <v>24</v>
      </c>
      <c r="L138" s="1" t="s">
        <v>8</v>
      </c>
      <c r="M138" t="s">
        <v>24</v>
      </c>
      <c r="N138" t="str">
        <f t="shared" ref="N138:N139" si="221">IF(V137=0,"",V137)</f>
        <v/>
      </c>
      <c r="O138" t="s">
        <v>24</v>
      </c>
      <c r="Q138" s="6" t="s">
        <v>37</v>
      </c>
      <c r="R138" s="12">
        <f>INDEX(AL:AL,W135+1)</f>
        <v>0</v>
      </c>
      <c r="S138" s="18" t="s">
        <v>38</v>
      </c>
      <c r="T138" s="12">
        <f>INDEX(AN:AN,W135+1)</f>
        <v>0</v>
      </c>
      <c r="U138" s="12">
        <f>INDEX(AO:AO,W135+1)</f>
        <v>0</v>
      </c>
      <c r="V138" s="12">
        <f>INDEX(AP:AP,W135+1)</f>
        <v>0</v>
      </c>
      <c r="W138" s="10"/>
      <c r="X138" s="12" t="str">
        <f t="shared" ref="X138" si="222">INDEX(AZ:AZ,W135+1)</f>
        <v/>
      </c>
      <c r="Y138" s="12" t="str">
        <f t="shared" ref="Y138" si="223">INDEX(BA:BA,W135+1)</f>
        <v/>
      </c>
      <c r="Z138" s="12" t="str">
        <f t="shared" ref="Z138" si="224">INDEX(BB:BB,W135+1)</f>
        <v/>
      </c>
      <c r="AA138" s="12">
        <f t="shared" ref="AA138" si="225">INDEX(BC:BC,W135+1)</f>
        <v>0</v>
      </c>
      <c r="BF138" s="31" t="s">
        <v>165</v>
      </c>
      <c r="BG138">
        <v>137</v>
      </c>
    </row>
    <row r="139" spans="1:59" x14ac:dyDescent="0.15">
      <c r="A139" t="str">
        <f t="shared" si="209"/>
        <v>|種別||サブタイプ||||</v>
      </c>
      <c r="B139" t="s">
        <v>346</v>
      </c>
      <c r="C139" t="s">
        <v>24</v>
      </c>
      <c r="D139" s="1" t="s">
        <v>9</v>
      </c>
      <c r="E139" t="s">
        <v>24</v>
      </c>
      <c r="F139" t="str">
        <f t="shared" si="219"/>
        <v/>
      </c>
      <c r="G139" t="s">
        <v>24</v>
      </c>
      <c r="H139" s="1" t="s">
        <v>11</v>
      </c>
      <c r="I139" t="s">
        <v>24</v>
      </c>
      <c r="J139" t="str">
        <f t="shared" si="220"/>
        <v/>
      </c>
      <c r="K139" t="s">
        <v>24</v>
      </c>
      <c r="L139" t="str">
        <f t="shared" ref="L139" si="226">IF(U138=0,"",U138)</f>
        <v/>
      </c>
      <c r="M139" t="s">
        <v>24</v>
      </c>
      <c r="N139" t="str">
        <f t="shared" si="221"/>
        <v/>
      </c>
      <c r="O139" t="s">
        <v>24</v>
      </c>
      <c r="Q139" s="6" t="s">
        <v>39</v>
      </c>
      <c r="R139" s="12" t="str">
        <f>INDEX(BD:BD,W135+1)</f>
        <v/>
      </c>
      <c r="S139" s="16"/>
      <c r="T139" s="16"/>
      <c r="U139" s="16"/>
      <c r="V139" s="17"/>
      <c r="W139" s="10"/>
      <c r="X139" s="36"/>
      <c r="Y139" s="36"/>
      <c r="Z139" s="36"/>
      <c r="AA139" s="25"/>
      <c r="BF139" s="31" t="s">
        <v>165</v>
      </c>
      <c r="BG139">
        <v>138</v>
      </c>
    </row>
    <row r="140" spans="1:59" x14ac:dyDescent="0.15">
      <c r="A140" t="str">
        <f t="shared" si="209"/>
        <v>|テキスト|&gt;|&gt;|&gt;|&gt;||</v>
      </c>
      <c r="B140" t="s">
        <v>346</v>
      </c>
      <c r="C140" t="s">
        <v>24</v>
      </c>
      <c r="D140" s="1" t="s">
        <v>12</v>
      </c>
      <c r="E140" t="s">
        <v>24</v>
      </c>
      <c r="F140" s="1" t="s">
        <v>4</v>
      </c>
      <c r="G140" t="s">
        <v>24</v>
      </c>
      <c r="H140" s="1" t="s">
        <v>4</v>
      </c>
      <c r="I140" t="s">
        <v>24</v>
      </c>
      <c r="J140" s="1" t="s">
        <v>4</v>
      </c>
      <c r="K140" t="s">
        <v>24</v>
      </c>
      <c r="L140" s="1" t="s">
        <v>4</v>
      </c>
      <c r="M140" t="s">
        <v>24</v>
      </c>
      <c r="N140" t="str">
        <f t="shared" ref="N140" si="227">IF(R139=0,"",R139)</f>
        <v/>
      </c>
      <c r="O140" t="s">
        <v>24</v>
      </c>
      <c r="Q140" s="4" t="s">
        <v>40</v>
      </c>
      <c r="R140" s="12" t="str">
        <f>INDEX(BE:BE,W135+1)</f>
        <v/>
      </c>
      <c r="S140" s="16" t="s">
        <v>51</v>
      </c>
      <c r="T140" s="12" t="str">
        <f>IF(X140="","",X140&amp;IF(Y140="",""," "&amp;Y140)&amp;IF(Z140="",""," "&amp;Z140)&amp;IF(AA140="",""," "&amp;AA140))</f>
        <v/>
      </c>
      <c r="U140" s="16"/>
      <c r="V140" s="17"/>
      <c r="W140" s="10" t="s">
        <v>342</v>
      </c>
      <c r="X140" s="6" t="str">
        <f t="shared" ref="X140:AA140" si="228">IF(ISERROR(IF(LEN(X139)&gt;1,X139,VLOOKUP(X138,$AC:$AD,2,FALSE))),"",IF(LEN(X139)&gt;1,X139,VLOOKUP(X138,$AC:$AD,2,FALSE)))</f>
        <v/>
      </c>
      <c r="Y140" s="6" t="str">
        <f t="shared" si="228"/>
        <v/>
      </c>
      <c r="Z140" s="6" t="str">
        <f t="shared" si="228"/>
        <v/>
      </c>
      <c r="AA140" s="6" t="str">
        <f t="shared" si="228"/>
        <v xml:space="preserve"> </v>
      </c>
      <c r="BF140" s="31" t="s">
        <v>165</v>
      </c>
      <c r="BG140">
        <v>139</v>
      </c>
    </row>
    <row r="141" spans="1:59" x14ac:dyDescent="0.15">
      <c r="A141" t="str">
        <f t="shared" si="209"/>
        <v>|英テキスト|&gt;|&gt;|&gt;|&gt;||</v>
      </c>
      <c r="B141" t="s">
        <v>346</v>
      </c>
      <c r="C141" t="s">
        <v>24</v>
      </c>
      <c r="D141" s="1" t="s">
        <v>26</v>
      </c>
      <c r="E141" t="s">
        <v>24</v>
      </c>
      <c r="F141" s="1" t="s">
        <v>4</v>
      </c>
      <c r="G141" t="s">
        <v>24</v>
      </c>
      <c r="H141" s="1" t="s">
        <v>4</v>
      </c>
      <c r="I141" t="s">
        <v>24</v>
      </c>
      <c r="J141" s="1" t="s">
        <v>4</v>
      </c>
      <c r="K141" t="s">
        <v>24</v>
      </c>
      <c r="L141" s="1" t="s">
        <v>4</v>
      </c>
      <c r="M141" t="s">
        <v>24</v>
      </c>
      <c r="N141" t="str">
        <f t="shared" ref="N141" si="229">IF(T140="","",T140&amp;"&amp;br;")&amp;IF(R140=0,"",R140)</f>
        <v/>
      </c>
      <c r="O141" t="s">
        <v>24</v>
      </c>
      <c r="Q141" s="6" t="s">
        <v>41</v>
      </c>
      <c r="R141" s="12">
        <f>IF(INDEX(AX:AX,W135+1)="",0,INDEX(AX:AX,W135+1)&amp;"/"&amp;INDEX(AY:AY,W135+1))</f>
        <v>0</v>
      </c>
      <c r="S141" s="16"/>
      <c r="T141" s="16"/>
      <c r="U141" s="16"/>
      <c r="V141" s="17"/>
      <c r="W141" s="10"/>
      <c r="X141" s="6"/>
      <c r="Y141" s="5"/>
      <c r="Z141" s="5"/>
      <c r="AA141" s="30"/>
      <c r="BF141" s="31" t="s">
        <v>165</v>
      </c>
      <c r="BG141">
        <v>140</v>
      </c>
    </row>
    <row r="142" spans="1:59" x14ac:dyDescent="0.15">
      <c r="A142" t="str">
        <f t="shared" si="209"/>
        <v>|PT|&gt;||シールド数|&gt;||</v>
      </c>
      <c r="B142" t="s">
        <v>346</v>
      </c>
      <c r="C142" t="s">
        <v>24</v>
      </c>
      <c r="D142" t="s">
        <v>13</v>
      </c>
      <c r="E142" t="s">
        <v>24</v>
      </c>
      <c r="F142" t="s">
        <v>4</v>
      </c>
      <c r="G142" t="s">
        <v>24</v>
      </c>
      <c r="H142" t="str">
        <f t="shared" ref="H142" si="230">IF(R141=0,"",R141)</f>
        <v/>
      </c>
      <c r="I142" t="s">
        <v>24</v>
      </c>
      <c r="J142" t="s">
        <v>14</v>
      </c>
      <c r="K142" t="s">
        <v>24</v>
      </c>
      <c r="L142" t="s">
        <v>4</v>
      </c>
      <c r="M142" t="s">
        <v>24</v>
      </c>
      <c r="N142" t="str">
        <f t="shared" ref="N142" si="231">IF(R142=0,"",R142)</f>
        <v/>
      </c>
      <c r="O142" t="s">
        <v>24</v>
      </c>
      <c r="Q142" s="7" t="s">
        <v>43</v>
      </c>
      <c r="R142" s="12">
        <f>INDEX(AW:AW,W135+1)</f>
        <v>0</v>
      </c>
      <c r="S142" s="19"/>
      <c r="T142" s="19"/>
      <c r="U142" s="19"/>
      <c r="V142" s="20"/>
      <c r="W142" s="11"/>
      <c r="X142" s="37"/>
      <c r="Y142" s="35"/>
      <c r="Z142" s="35"/>
      <c r="AA142" s="42"/>
      <c r="BF142" s="31" t="s">
        <v>165</v>
      </c>
      <c r="BG142">
        <v>141</v>
      </c>
    </row>
    <row r="143" spans="1:59" x14ac:dyDescent="0.15">
      <c r="A143" t="str">
        <f t="shared" si="209"/>
        <v>&amp;br;&amp;br;</v>
      </c>
      <c r="B143" t="s">
        <v>346</v>
      </c>
      <c r="C143" t="s">
        <v>158</v>
      </c>
      <c r="R143"/>
      <c r="S143"/>
      <c r="T143"/>
      <c r="U143"/>
      <c r="V143"/>
      <c r="BF143" s="31" t="s">
        <v>165</v>
      </c>
      <c r="BG143">
        <v>142</v>
      </c>
    </row>
    <row r="144" spans="1:59" x14ac:dyDescent="0.15">
      <c r="A144" t="str">
        <f t="shared" si="209"/>
        <v>#back(text=戻る,left)</v>
      </c>
      <c r="B144" t="s">
        <v>346</v>
      </c>
      <c r="C144" t="s">
        <v>159</v>
      </c>
      <c r="R144"/>
      <c r="S144"/>
      <c r="T144"/>
      <c r="U144"/>
      <c r="V144"/>
      <c r="BF144" s="31" t="s">
        <v>165</v>
      </c>
      <c r="BG144">
        <v>143</v>
      </c>
    </row>
    <row r="145" spans="1:59" x14ac:dyDescent="0.15">
      <c r="A145" t="str">
        <f t="shared" si="209"/>
        <v>&amp;br;</v>
      </c>
      <c r="B145" t="s">
        <v>346</v>
      </c>
      <c r="C145" t="s">
        <v>1</v>
      </c>
      <c r="R145"/>
      <c r="S145"/>
      <c r="T145"/>
      <c r="U145"/>
      <c r="V145"/>
      <c r="BF145" s="31" t="s">
        <v>165</v>
      </c>
      <c r="BG145">
        <v>144</v>
      </c>
    </row>
    <row r="146" spans="1:59" x14ac:dyDescent="0.15">
      <c r="A146" t="str">
        <f t="shared" si="209"/>
        <v>#comment(above,nsize=[15],size=[30],num=[10])</v>
      </c>
      <c r="B146" t="s">
        <v>346</v>
      </c>
      <c r="C146" t="s">
        <v>160</v>
      </c>
      <c r="R146"/>
      <c r="S146"/>
      <c r="T146"/>
      <c r="U146"/>
      <c r="V146"/>
      <c r="BF146" s="31" t="s">
        <v>165</v>
      </c>
      <c r="BG146">
        <v>145</v>
      </c>
    </row>
    <row r="147" spans="1:59" x14ac:dyDescent="0.15">
      <c r="A147" t="str">
        <f t="shared" si="209"/>
        <v>&amp;br;&amp;br;</v>
      </c>
      <c r="B147" t="s">
        <v>346</v>
      </c>
      <c r="C147" t="s">
        <v>158</v>
      </c>
      <c r="R147"/>
      <c r="S147"/>
      <c r="T147"/>
      <c r="U147"/>
      <c r="V147"/>
      <c r="BF147" s="31" t="s">
        <v>165</v>
      </c>
      <c r="BG147">
        <v>146</v>
      </c>
    </row>
    <row r="148" spans="1:59" x14ac:dyDescent="0.15">
      <c r="A148" t="str">
        <f t="shared" si="209"/>
        <v/>
      </c>
      <c r="B148" t="s">
        <v>346</v>
      </c>
      <c r="Q148" s="3"/>
      <c r="R148" s="14"/>
      <c r="S148" s="14"/>
      <c r="T148" s="14"/>
      <c r="U148" s="14"/>
      <c r="V148" s="15"/>
      <c r="W148" s="36">
        <v>12</v>
      </c>
      <c r="X148" s="3"/>
      <c r="Y148" s="34"/>
      <c r="Z148" s="34"/>
      <c r="AA148" s="41"/>
      <c r="BF148" s="31" t="s">
        <v>165</v>
      </c>
      <c r="BG148">
        <v>147</v>
      </c>
    </row>
    <row r="149" spans="1:59" x14ac:dyDescent="0.15">
      <c r="A149" t="str">
        <f t="shared" si="209"/>
        <v>*0/0</v>
      </c>
      <c r="B149" t="s">
        <v>346</v>
      </c>
      <c r="C149" t="str">
        <f t="shared" ref="C149" si="232">"*"&amp;R149&amp;"/"&amp;T149</f>
        <v>*0/0</v>
      </c>
      <c r="Q149" s="6" t="s">
        <v>34</v>
      </c>
      <c r="R149" s="12">
        <f>INDEX(AJ:AJ,W148+1)</f>
        <v>0</v>
      </c>
      <c r="S149" s="16" t="s">
        <v>35</v>
      </c>
      <c r="T149" s="12">
        <f t="shared" ref="T149" si="233">INDEX(AK:AK,W148+1)</f>
        <v>0</v>
      </c>
      <c r="U149" s="16"/>
      <c r="V149" s="17"/>
      <c r="W149" s="9"/>
      <c r="X149" s="6"/>
      <c r="Y149" s="5"/>
      <c r="Z149" s="5"/>
      <c r="AA149" s="30"/>
      <c r="BF149" s="31" t="s">
        <v>165</v>
      </c>
      <c r="BG149">
        <v>148</v>
      </c>
    </row>
    <row r="150" spans="1:59" x14ac:dyDescent="0.15">
      <c r="A150" t="str">
        <f t="shared" si="209"/>
        <v>|LEFT:80|LEFT:100|LEFT:100|LEFT:100|LEFT:100|LEFT:100|c</v>
      </c>
      <c r="B150" t="s">
        <v>346</v>
      </c>
      <c r="C150" t="s">
        <v>24</v>
      </c>
      <c r="D150" s="2" t="str">
        <f t="shared" ref="D150" si="234">$Q$1</f>
        <v>LEFT:80</v>
      </c>
      <c r="E150" s="2" t="s">
        <v>24</v>
      </c>
      <c r="F150" s="2" t="str">
        <f t="shared" ref="F150" si="235">$R$1</f>
        <v>LEFT:100</v>
      </c>
      <c r="G150" s="2" t="s">
        <v>24</v>
      </c>
      <c r="H150" s="2" t="str">
        <f t="shared" ref="H150" si="236">$R$1</f>
        <v>LEFT:100</v>
      </c>
      <c r="I150" s="2" t="s">
        <v>24</v>
      </c>
      <c r="J150" s="2" t="str">
        <f t="shared" ref="J150" si="237">$R$1</f>
        <v>LEFT:100</v>
      </c>
      <c r="K150" s="2" t="s">
        <v>24</v>
      </c>
      <c r="L150" s="2" t="str">
        <f t="shared" ref="L150" si="238">$R$1</f>
        <v>LEFT:100</v>
      </c>
      <c r="M150" s="2" t="s">
        <v>24</v>
      </c>
      <c r="N150" s="2" t="str">
        <f t="shared" ref="N150" si="239">$R$1</f>
        <v>LEFT:100</v>
      </c>
      <c r="O150" t="s">
        <v>24</v>
      </c>
      <c r="P150" t="s">
        <v>138</v>
      </c>
      <c r="Q150" s="4" t="s">
        <v>44</v>
      </c>
      <c r="R150" s="12" t="str">
        <f>INDEX(AF:AF,W148+1)</f>
        <v>白</v>
      </c>
      <c r="S150" s="18" t="s">
        <v>46</v>
      </c>
      <c r="T150" s="12">
        <f>INDEX(AG:AG,W148+1)</f>
        <v>0</v>
      </c>
      <c r="U150" s="18" t="s">
        <v>36</v>
      </c>
      <c r="V150" s="12">
        <f>INDEX(AI:AI,W148+1)</f>
        <v>0</v>
      </c>
      <c r="W150" s="10"/>
      <c r="X150" s="12">
        <f t="shared" ref="X150" si="240">INDEX(AQ:AQ,W148+1)</f>
        <v>0</v>
      </c>
      <c r="Y150" s="5"/>
      <c r="Z150" s="5"/>
      <c r="AA150" s="30"/>
      <c r="BF150" s="31" t="s">
        <v>165</v>
      </c>
      <c r="BG150">
        <v>149</v>
      </c>
    </row>
    <row r="151" spans="1:59" x14ac:dyDescent="0.15">
      <c r="A151" t="str">
        <f t="shared" si="209"/>
        <v>|色|白|レアリティ||マナコスト||</v>
      </c>
      <c r="B151" t="s">
        <v>346</v>
      </c>
      <c r="C151" t="s">
        <v>24</v>
      </c>
      <c r="D151" s="1" t="s">
        <v>5</v>
      </c>
      <c r="E151" t="s">
        <v>24</v>
      </c>
      <c r="F151" t="str">
        <f t="shared" ref="F151:F152" si="241">IF(R150=0,"",R150)</f>
        <v>白</v>
      </c>
      <c r="G151" t="s">
        <v>24</v>
      </c>
      <c r="H151" s="1" t="s">
        <v>6</v>
      </c>
      <c r="I151" t="s">
        <v>24</v>
      </c>
      <c r="J151" t="str">
        <f t="shared" ref="J151:J152" si="242">IF(T150=0,"",T150)</f>
        <v/>
      </c>
      <c r="K151" t="s">
        <v>24</v>
      </c>
      <c r="L151" s="1" t="s">
        <v>8</v>
      </c>
      <c r="M151" t="s">
        <v>24</v>
      </c>
      <c r="N151" t="str">
        <f t="shared" ref="N151:N152" si="243">IF(V150=0,"",V150)</f>
        <v/>
      </c>
      <c r="O151" t="s">
        <v>24</v>
      </c>
      <c r="Q151" s="6" t="s">
        <v>37</v>
      </c>
      <c r="R151" s="12">
        <f>INDEX(AL:AL,W148+1)</f>
        <v>0</v>
      </c>
      <c r="S151" s="18" t="s">
        <v>38</v>
      </c>
      <c r="T151" s="12">
        <f>INDEX(AN:AN,W148+1)</f>
        <v>0</v>
      </c>
      <c r="U151" s="12">
        <f>INDEX(AO:AO,W148+1)</f>
        <v>0</v>
      </c>
      <c r="V151" s="12">
        <f>INDEX(AP:AP,W148+1)</f>
        <v>0</v>
      </c>
      <c r="W151" s="10"/>
      <c r="X151" s="12" t="str">
        <f t="shared" ref="X151" si="244">INDEX(AZ:AZ,W148+1)</f>
        <v/>
      </c>
      <c r="Y151" s="12" t="str">
        <f t="shared" ref="Y151" si="245">INDEX(BA:BA,W148+1)</f>
        <v/>
      </c>
      <c r="Z151" s="12" t="str">
        <f t="shared" ref="Z151" si="246">INDEX(BB:BB,W148+1)</f>
        <v/>
      </c>
      <c r="AA151" s="12">
        <f t="shared" ref="AA151" si="247">INDEX(BC:BC,W148+1)</f>
        <v>0</v>
      </c>
      <c r="BF151" s="31" t="s">
        <v>165</v>
      </c>
      <c r="BG151">
        <v>150</v>
      </c>
    </row>
    <row r="152" spans="1:59" x14ac:dyDescent="0.15">
      <c r="A152" t="str">
        <f t="shared" si="209"/>
        <v>|種別||サブタイプ||||</v>
      </c>
      <c r="B152" t="s">
        <v>346</v>
      </c>
      <c r="C152" t="s">
        <v>24</v>
      </c>
      <c r="D152" s="1" t="s">
        <v>9</v>
      </c>
      <c r="E152" t="s">
        <v>24</v>
      </c>
      <c r="F152" t="str">
        <f t="shared" si="241"/>
        <v/>
      </c>
      <c r="G152" t="s">
        <v>24</v>
      </c>
      <c r="H152" s="1" t="s">
        <v>11</v>
      </c>
      <c r="I152" t="s">
        <v>24</v>
      </c>
      <c r="J152" t="str">
        <f t="shared" si="242"/>
        <v/>
      </c>
      <c r="K152" t="s">
        <v>24</v>
      </c>
      <c r="L152" t="str">
        <f t="shared" ref="L152" si="248">IF(U151=0,"",U151)</f>
        <v/>
      </c>
      <c r="M152" t="s">
        <v>24</v>
      </c>
      <c r="N152" t="str">
        <f t="shared" si="243"/>
        <v/>
      </c>
      <c r="O152" t="s">
        <v>24</v>
      </c>
      <c r="Q152" s="6" t="s">
        <v>39</v>
      </c>
      <c r="R152" s="12" t="str">
        <f>INDEX(BD:BD,W148+1)</f>
        <v/>
      </c>
      <c r="S152" s="16"/>
      <c r="T152" s="16"/>
      <c r="U152" s="16"/>
      <c r="V152" s="17"/>
      <c r="W152" s="10"/>
      <c r="X152" s="36"/>
      <c r="Y152" s="36"/>
      <c r="Z152" s="36"/>
      <c r="AA152" s="25"/>
      <c r="BF152" s="31" t="s">
        <v>165</v>
      </c>
      <c r="BG152">
        <v>151</v>
      </c>
    </row>
    <row r="153" spans="1:59" x14ac:dyDescent="0.15">
      <c r="A153" t="str">
        <f t="shared" si="209"/>
        <v>|テキスト|&gt;|&gt;|&gt;|&gt;||</v>
      </c>
      <c r="B153" t="s">
        <v>346</v>
      </c>
      <c r="C153" t="s">
        <v>24</v>
      </c>
      <c r="D153" s="1" t="s">
        <v>12</v>
      </c>
      <c r="E153" t="s">
        <v>24</v>
      </c>
      <c r="F153" s="1" t="s">
        <v>4</v>
      </c>
      <c r="G153" t="s">
        <v>24</v>
      </c>
      <c r="H153" s="1" t="s">
        <v>4</v>
      </c>
      <c r="I153" t="s">
        <v>24</v>
      </c>
      <c r="J153" s="1" t="s">
        <v>4</v>
      </c>
      <c r="K153" t="s">
        <v>24</v>
      </c>
      <c r="L153" s="1" t="s">
        <v>4</v>
      </c>
      <c r="M153" t="s">
        <v>24</v>
      </c>
      <c r="N153" t="str">
        <f t="shared" ref="N153" si="249">IF(R152=0,"",R152)</f>
        <v/>
      </c>
      <c r="O153" t="s">
        <v>24</v>
      </c>
      <c r="Q153" s="4" t="s">
        <v>40</v>
      </c>
      <c r="R153" s="12" t="str">
        <f>INDEX(BE:BE,W148+1)</f>
        <v/>
      </c>
      <c r="S153" s="16" t="s">
        <v>51</v>
      </c>
      <c r="T153" s="12" t="str">
        <f>IF(X153="","",X153&amp;IF(Y153="",""," "&amp;Y153)&amp;IF(Z153="",""," "&amp;Z153)&amp;IF(AA153="",""," "&amp;AA153))</f>
        <v/>
      </c>
      <c r="U153" s="16"/>
      <c r="V153" s="17"/>
      <c r="W153" s="10" t="s">
        <v>342</v>
      </c>
      <c r="X153" s="6" t="str">
        <f t="shared" ref="X153:AA153" si="250">IF(ISERROR(IF(LEN(X152)&gt;1,X152,VLOOKUP(X151,$AC:$AD,2,FALSE))),"",IF(LEN(X152)&gt;1,X152,VLOOKUP(X151,$AC:$AD,2,FALSE)))</f>
        <v/>
      </c>
      <c r="Y153" s="6" t="str">
        <f t="shared" si="250"/>
        <v/>
      </c>
      <c r="Z153" s="6" t="str">
        <f t="shared" si="250"/>
        <v/>
      </c>
      <c r="AA153" s="6" t="str">
        <f t="shared" si="250"/>
        <v xml:space="preserve"> </v>
      </c>
      <c r="BF153" s="31" t="s">
        <v>165</v>
      </c>
      <c r="BG153">
        <v>152</v>
      </c>
    </row>
    <row r="154" spans="1:59" x14ac:dyDescent="0.15">
      <c r="A154" t="str">
        <f t="shared" si="209"/>
        <v>|英テキスト|&gt;|&gt;|&gt;|&gt;||</v>
      </c>
      <c r="B154" t="s">
        <v>346</v>
      </c>
      <c r="C154" t="s">
        <v>24</v>
      </c>
      <c r="D154" s="1" t="s">
        <v>26</v>
      </c>
      <c r="E154" t="s">
        <v>24</v>
      </c>
      <c r="F154" s="1" t="s">
        <v>4</v>
      </c>
      <c r="G154" t="s">
        <v>24</v>
      </c>
      <c r="H154" s="1" t="s">
        <v>4</v>
      </c>
      <c r="I154" t="s">
        <v>24</v>
      </c>
      <c r="J154" s="1" t="s">
        <v>4</v>
      </c>
      <c r="K154" t="s">
        <v>24</v>
      </c>
      <c r="L154" s="1" t="s">
        <v>4</v>
      </c>
      <c r="M154" t="s">
        <v>24</v>
      </c>
      <c r="N154" t="str">
        <f t="shared" ref="N154" si="251">IF(T153="","",T153&amp;"&amp;br;")&amp;IF(R153=0,"",R153)</f>
        <v/>
      </c>
      <c r="O154" t="s">
        <v>24</v>
      </c>
      <c r="Q154" s="6" t="s">
        <v>41</v>
      </c>
      <c r="R154" s="12">
        <f>IF(INDEX(AX:AX,W148+1)="",0,INDEX(AX:AX,W148+1)&amp;"/"&amp;INDEX(AY:AY,W148+1))</f>
        <v>0</v>
      </c>
      <c r="S154" s="16"/>
      <c r="T154" s="16"/>
      <c r="U154" s="16"/>
      <c r="V154" s="17"/>
      <c r="W154" s="10"/>
      <c r="X154" s="6"/>
      <c r="Y154" s="5"/>
      <c r="Z154" s="5"/>
      <c r="AA154" s="30"/>
      <c r="BF154" s="31" t="s">
        <v>165</v>
      </c>
      <c r="BG154">
        <v>153</v>
      </c>
    </row>
    <row r="155" spans="1:59" x14ac:dyDescent="0.15">
      <c r="A155" t="str">
        <f t="shared" si="209"/>
        <v>|PT|&gt;||シールド数|&gt;||</v>
      </c>
      <c r="B155" t="s">
        <v>346</v>
      </c>
      <c r="C155" t="s">
        <v>24</v>
      </c>
      <c r="D155" t="s">
        <v>13</v>
      </c>
      <c r="E155" t="s">
        <v>24</v>
      </c>
      <c r="F155" t="s">
        <v>4</v>
      </c>
      <c r="G155" t="s">
        <v>24</v>
      </c>
      <c r="H155" t="str">
        <f t="shared" ref="H155" si="252">IF(R154=0,"",R154)</f>
        <v/>
      </c>
      <c r="I155" t="s">
        <v>24</v>
      </c>
      <c r="J155" t="s">
        <v>14</v>
      </c>
      <c r="K155" t="s">
        <v>24</v>
      </c>
      <c r="L155" t="s">
        <v>4</v>
      </c>
      <c r="M155" t="s">
        <v>24</v>
      </c>
      <c r="N155" t="str">
        <f t="shared" ref="N155" si="253">IF(R155=0,"",R155)</f>
        <v/>
      </c>
      <c r="O155" t="s">
        <v>24</v>
      </c>
      <c r="Q155" s="7" t="s">
        <v>43</v>
      </c>
      <c r="R155" s="12">
        <f>INDEX(AW:AW,W148+1)</f>
        <v>0</v>
      </c>
      <c r="S155" s="19"/>
      <c r="T155" s="19"/>
      <c r="U155" s="19"/>
      <c r="V155" s="20"/>
      <c r="W155" s="11"/>
      <c r="X155" s="37"/>
      <c r="Y155" s="35"/>
      <c r="Z155" s="35"/>
      <c r="AA155" s="42"/>
      <c r="BF155" s="31" t="s">
        <v>165</v>
      </c>
      <c r="BG155">
        <v>154</v>
      </c>
    </row>
    <row r="156" spans="1:59" x14ac:dyDescent="0.15">
      <c r="A156" t="str">
        <f t="shared" si="209"/>
        <v>&amp;br;&amp;br;</v>
      </c>
      <c r="B156" t="s">
        <v>346</v>
      </c>
      <c r="C156" t="s">
        <v>158</v>
      </c>
      <c r="R156"/>
      <c r="S156"/>
      <c r="T156"/>
      <c r="U156"/>
      <c r="V156"/>
      <c r="BF156" s="31" t="s">
        <v>165</v>
      </c>
      <c r="BG156">
        <v>155</v>
      </c>
    </row>
    <row r="157" spans="1:59" x14ac:dyDescent="0.15">
      <c r="A157" t="str">
        <f t="shared" si="209"/>
        <v>#back(text=戻る,left)</v>
      </c>
      <c r="B157" t="s">
        <v>346</v>
      </c>
      <c r="C157" t="s">
        <v>159</v>
      </c>
      <c r="R157"/>
      <c r="S157"/>
      <c r="T157"/>
      <c r="U157"/>
      <c r="V157"/>
      <c r="BF157" s="31" t="s">
        <v>165</v>
      </c>
      <c r="BG157">
        <v>156</v>
      </c>
    </row>
    <row r="158" spans="1:59" x14ac:dyDescent="0.15">
      <c r="A158" t="str">
        <f t="shared" si="209"/>
        <v>&amp;br;</v>
      </c>
      <c r="B158" t="s">
        <v>346</v>
      </c>
      <c r="C158" t="s">
        <v>1</v>
      </c>
      <c r="R158"/>
      <c r="S158"/>
      <c r="T158"/>
      <c r="U158"/>
      <c r="V158"/>
      <c r="BF158" s="31" t="s">
        <v>165</v>
      </c>
      <c r="BG158">
        <v>157</v>
      </c>
    </row>
    <row r="159" spans="1:59" x14ac:dyDescent="0.15">
      <c r="A159" t="str">
        <f t="shared" si="209"/>
        <v>#comment(above,nsize=[15],size=[30],num=[10])</v>
      </c>
      <c r="B159" t="s">
        <v>346</v>
      </c>
      <c r="C159" t="s">
        <v>160</v>
      </c>
      <c r="R159"/>
      <c r="S159"/>
      <c r="T159"/>
      <c r="U159"/>
      <c r="V159"/>
      <c r="BF159" s="31" t="s">
        <v>165</v>
      </c>
      <c r="BG159">
        <v>158</v>
      </c>
    </row>
    <row r="160" spans="1:59" x14ac:dyDescent="0.15">
      <c r="A160" t="str">
        <f t="shared" si="209"/>
        <v>&amp;br;&amp;br;</v>
      </c>
      <c r="B160" t="s">
        <v>346</v>
      </c>
      <c r="C160" t="s">
        <v>158</v>
      </c>
      <c r="R160"/>
      <c r="S160"/>
      <c r="T160"/>
      <c r="U160"/>
      <c r="V160"/>
      <c r="BF160" s="31" t="s">
        <v>165</v>
      </c>
      <c r="BG160">
        <v>159</v>
      </c>
    </row>
    <row r="161" spans="1:59" x14ac:dyDescent="0.15">
      <c r="A161" t="str">
        <f t="shared" si="209"/>
        <v/>
      </c>
      <c r="B161" t="s">
        <v>346</v>
      </c>
      <c r="Q161" s="3"/>
      <c r="R161" s="14"/>
      <c r="S161" s="14"/>
      <c r="T161" s="14"/>
      <c r="U161" s="14"/>
      <c r="V161" s="15"/>
      <c r="W161" s="36">
        <v>13</v>
      </c>
      <c r="X161" s="3"/>
      <c r="Y161" s="34"/>
      <c r="Z161" s="34"/>
      <c r="AA161" s="41"/>
      <c r="BF161" s="31" t="s">
        <v>165</v>
      </c>
      <c r="BG161">
        <v>160</v>
      </c>
    </row>
    <row r="162" spans="1:59" x14ac:dyDescent="0.15">
      <c r="A162" t="str">
        <f t="shared" si="209"/>
        <v>*0/0</v>
      </c>
      <c r="B162" t="s">
        <v>346</v>
      </c>
      <c r="C162" t="str">
        <f t="shared" ref="C162" si="254">"*"&amp;R162&amp;"/"&amp;T162</f>
        <v>*0/0</v>
      </c>
      <c r="Q162" s="6" t="s">
        <v>34</v>
      </c>
      <c r="R162" s="12">
        <f>INDEX(AJ:AJ,W161+1)</f>
        <v>0</v>
      </c>
      <c r="S162" s="16" t="s">
        <v>35</v>
      </c>
      <c r="T162" s="12">
        <f t="shared" ref="T162" si="255">INDEX(AK:AK,W161+1)</f>
        <v>0</v>
      </c>
      <c r="U162" s="16"/>
      <c r="V162" s="17"/>
      <c r="W162" s="9"/>
      <c r="X162" s="6"/>
      <c r="Y162" s="5"/>
      <c r="Z162" s="5"/>
      <c r="AA162" s="30"/>
      <c r="BF162" s="31" t="s">
        <v>165</v>
      </c>
      <c r="BG162">
        <v>161</v>
      </c>
    </row>
    <row r="163" spans="1:59" x14ac:dyDescent="0.15">
      <c r="A163" t="str">
        <f t="shared" si="209"/>
        <v>|LEFT:80|LEFT:100|LEFT:100|LEFT:100|LEFT:100|LEFT:100|c</v>
      </c>
      <c r="B163" t="s">
        <v>346</v>
      </c>
      <c r="C163" t="s">
        <v>24</v>
      </c>
      <c r="D163" s="2" t="str">
        <f t="shared" ref="D163" si="256">$Q$1</f>
        <v>LEFT:80</v>
      </c>
      <c r="E163" s="2" t="s">
        <v>24</v>
      </c>
      <c r="F163" s="2" t="str">
        <f t="shared" ref="F163" si="257">$R$1</f>
        <v>LEFT:100</v>
      </c>
      <c r="G163" s="2" t="s">
        <v>24</v>
      </c>
      <c r="H163" s="2" t="str">
        <f t="shared" ref="H163" si="258">$R$1</f>
        <v>LEFT:100</v>
      </c>
      <c r="I163" s="2" t="s">
        <v>24</v>
      </c>
      <c r="J163" s="2" t="str">
        <f t="shared" ref="J163" si="259">$R$1</f>
        <v>LEFT:100</v>
      </c>
      <c r="K163" s="2" t="s">
        <v>24</v>
      </c>
      <c r="L163" s="2" t="str">
        <f t="shared" ref="L163" si="260">$R$1</f>
        <v>LEFT:100</v>
      </c>
      <c r="M163" s="2" t="s">
        <v>24</v>
      </c>
      <c r="N163" s="2" t="str">
        <f t="shared" ref="N163" si="261">$R$1</f>
        <v>LEFT:100</v>
      </c>
      <c r="O163" t="s">
        <v>24</v>
      </c>
      <c r="P163" t="s">
        <v>138</v>
      </c>
      <c r="Q163" s="4" t="s">
        <v>44</v>
      </c>
      <c r="R163" s="12" t="str">
        <f>INDEX(AF:AF,W161+1)</f>
        <v>白</v>
      </c>
      <c r="S163" s="18" t="s">
        <v>46</v>
      </c>
      <c r="T163" s="12">
        <f>INDEX(AG:AG,W161+1)</f>
        <v>0</v>
      </c>
      <c r="U163" s="18" t="s">
        <v>36</v>
      </c>
      <c r="V163" s="12">
        <f>INDEX(AI:AI,W161+1)</f>
        <v>0</v>
      </c>
      <c r="W163" s="10"/>
      <c r="X163" s="12">
        <f t="shared" ref="X163" si="262">INDEX(AQ:AQ,W161+1)</f>
        <v>0</v>
      </c>
      <c r="Y163" s="5"/>
      <c r="Z163" s="5"/>
      <c r="AA163" s="30"/>
      <c r="BF163" s="31" t="s">
        <v>165</v>
      </c>
      <c r="BG163">
        <v>162</v>
      </c>
    </row>
    <row r="164" spans="1:59" x14ac:dyDescent="0.15">
      <c r="A164" t="str">
        <f t="shared" si="209"/>
        <v>|色|白|レアリティ||マナコスト||</v>
      </c>
      <c r="B164" t="s">
        <v>346</v>
      </c>
      <c r="C164" t="s">
        <v>24</v>
      </c>
      <c r="D164" s="1" t="s">
        <v>5</v>
      </c>
      <c r="E164" t="s">
        <v>24</v>
      </c>
      <c r="F164" t="str">
        <f t="shared" ref="F164:F165" si="263">IF(R163=0,"",R163)</f>
        <v>白</v>
      </c>
      <c r="G164" t="s">
        <v>24</v>
      </c>
      <c r="H164" s="1" t="s">
        <v>6</v>
      </c>
      <c r="I164" t="s">
        <v>24</v>
      </c>
      <c r="J164" t="str">
        <f t="shared" ref="J164:J165" si="264">IF(T163=0,"",T163)</f>
        <v/>
      </c>
      <c r="K164" t="s">
        <v>24</v>
      </c>
      <c r="L164" s="1" t="s">
        <v>8</v>
      </c>
      <c r="M164" t="s">
        <v>24</v>
      </c>
      <c r="N164" t="str">
        <f t="shared" ref="N164:N165" si="265">IF(V163=0,"",V163)</f>
        <v/>
      </c>
      <c r="O164" t="s">
        <v>24</v>
      </c>
      <c r="Q164" s="6" t="s">
        <v>37</v>
      </c>
      <c r="R164" s="12">
        <f>INDEX(AL:AL,W161+1)</f>
        <v>0</v>
      </c>
      <c r="S164" s="18" t="s">
        <v>38</v>
      </c>
      <c r="T164" s="12">
        <f>INDEX(AN:AN,W161+1)</f>
        <v>0</v>
      </c>
      <c r="U164" s="12">
        <f>INDEX(AO:AO,W161+1)</f>
        <v>0</v>
      </c>
      <c r="V164" s="12">
        <f>INDEX(AP:AP,W161+1)</f>
        <v>0</v>
      </c>
      <c r="W164" s="10"/>
      <c r="X164" s="12" t="str">
        <f t="shared" ref="X164" si="266">INDEX(AZ:AZ,W161+1)</f>
        <v/>
      </c>
      <c r="Y164" s="12" t="str">
        <f t="shared" ref="Y164" si="267">INDEX(BA:BA,W161+1)</f>
        <v/>
      </c>
      <c r="Z164" s="12" t="str">
        <f t="shared" ref="Z164" si="268">INDEX(BB:BB,W161+1)</f>
        <v/>
      </c>
      <c r="AA164" s="12">
        <f t="shared" ref="AA164" si="269">INDEX(BC:BC,W161+1)</f>
        <v>0</v>
      </c>
      <c r="BF164" s="31" t="s">
        <v>165</v>
      </c>
      <c r="BG164">
        <v>163</v>
      </c>
    </row>
    <row r="165" spans="1:59" x14ac:dyDescent="0.15">
      <c r="A165" t="str">
        <f t="shared" si="209"/>
        <v>|種別||サブタイプ||||</v>
      </c>
      <c r="B165" t="s">
        <v>346</v>
      </c>
      <c r="C165" t="s">
        <v>24</v>
      </c>
      <c r="D165" s="1" t="s">
        <v>9</v>
      </c>
      <c r="E165" t="s">
        <v>24</v>
      </c>
      <c r="F165" t="str">
        <f t="shared" si="263"/>
        <v/>
      </c>
      <c r="G165" t="s">
        <v>24</v>
      </c>
      <c r="H165" s="1" t="s">
        <v>11</v>
      </c>
      <c r="I165" t="s">
        <v>24</v>
      </c>
      <c r="J165" t="str">
        <f t="shared" si="264"/>
        <v/>
      </c>
      <c r="K165" t="s">
        <v>24</v>
      </c>
      <c r="L165" t="str">
        <f t="shared" ref="L165" si="270">IF(U164=0,"",U164)</f>
        <v/>
      </c>
      <c r="M165" t="s">
        <v>24</v>
      </c>
      <c r="N165" t="str">
        <f t="shared" si="265"/>
        <v/>
      </c>
      <c r="O165" t="s">
        <v>24</v>
      </c>
      <c r="Q165" s="6" t="s">
        <v>39</v>
      </c>
      <c r="R165" s="12" t="str">
        <f>INDEX(BD:BD,W161+1)</f>
        <v/>
      </c>
      <c r="S165" s="16"/>
      <c r="T165" s="16"/>
      <c r="U165" s="16"/>
      <c r="V165" s="17"/>
      <c r="W165" s="10"/>
      <c r="X165" s="36"/>
      <c r="Y165" s="36"/>
      <c r="Z165" s="36"/>
      <c r="AA165" s="25"/>
      <c r="BF165" s="31" t="s">
        <v>165</v>
      </c>
      <c r="BG165">
        <v>164</v>
      </c>
    </row>
    <row r="166" spans="1:59" x14ac:dyDescent="0.15">
      <c r="A166" t="str">
        <f t="shared" si="209"/>
        <v>|テキスト|&gt;|&gt;|&gt;|&gt;||</v>
      </c>
      <c r="B166" t="s">
        <v>346</v>
      </c>
      <c r="C166" t="s">
        <v>24</v>
      </c>
      <c r="D166" s="1" t="s">
        <v>12</v>
      </c>
      <c r="E166" t="s">
        <v>24</v>
      </c>
      <c r="F166" s="1" t="s">
        <v>4</v>
      </c>
      <c r="G166" t="s">
        <v>24</v>
      </c>
      <c r="H166" s="1" t="s">
        <v>4</v>
      </c>
      <c r="I166" t="s">
        <v>24</v>
      </c>
      <c r="J166" s="1" t="s">
        <v>4</v>
      </c>
      <c r="K166" t="s">
        <v>24</v>
      </c>
      <c r="L166" s="1" t="s">
        <v>4</v>
      </c>
      <c r="M166" t="s">
        <v>24</v>
      </c>
      <c r="N166" t="str">
        <f t="shared" ref="N166" si="271">IF(R165=0,"",R165)</f>
        <v/>
      </c>
      <c r="O166" t="s">
        <v>24</v>
      </c>
      <c r="Q166" s="4" t="s">
        <v>40</v>
      </c>
      <c r="R166" s="12" t="str">
        <f>INDEX(BE:BE,W161+1)</f>
        <v/>
      </c>
      <c r="S166" s="16" t="s">
        <v>51</v>
      </c>
      <c r="T166" s="12" t="str">
        <f>IF(X166="","",X166&amp;IF(Y166="",""," "&amp;Y166)&amp;IF(Z166="",""," "&amp;Z166)&amp;IF(AA166="",""," "&amp;AA166))</f>
        <v/>
      </c>
      <c r="U166" s="16"/>
      <c r="V166" s="17"/>
      <c r="W166" s="10" t="s">
        <v>342</v>
      </c>
      <c r="X166" s="6" t="str">
        <f t="shared" ref="X166:AA166" si="272">IF(ISERROR(IF(LEN(X165)&gt;1,X165,VLOOKUP(X164,$AC:$AD,2,FALSE))),"",IF(LEN(X165)&gt;1,X165,VLOOKUP(X164,$AC:$AD,2,FALSE)))</f>
        <v/>
      </c>
      <c r="Y166" s="6" t="str">
        <f t="shared" si="272"/>
        <v/>
      </c>
      <c r="Z166" s="6" t="str">
        <f t="shared" si="272"/>
        <v/>
      </c>
      <c r="AA166" s="6" t="str">
        <f t="shared" si="272"/>
        <v xml:space="preserve"> </v>
      </c>
      <c r="BF166" s="31" t="s">
        <v>165</v>
      </c>
      <c r="BG166">
        <v>165</v>
      </c>
    </row>
    <row r="167" spans="1:59" x14ac:dyDescent="0.15">
      <c r="A167" t="str">
        <f t="shared" si="209"/>
        <v>|英テキスト|&gt;|&gt;|&gt;|&gt;||</v>
      </c>
      <c r="B167" t="s">
        <v>346</v>
      </c>
      <c r="C167" t="s">
        <v>24</v>
      </c>
      <c r="D167" s="1" t="s">
        <v>26</v>
      </c>
      <c r="E167" t="s">
        <v>24</v>
      </c>
      <c r="F167" s="1" t="s">
        <v>4</v>
      </c>
      <c r="G167" t="s">
        <v>24</v>
      </c>
      <c r="H167" s="1" t="s">
        <v>4</v>
      </c>
      <c r="I167" t="s">
        <v>24</v>
      </c>
      <c r="J167" s="1" t="s">
        <v>4</v>
      </c>
      <c r="K167" t="s">
        <v>24</v>
      </c>
      <c r="L167" s="1" t="s">
        <v>4</v>
      </c>
      <c r="M167" t="s">
        <v>24</v>
      </c>
      <c r="N167" t="str">
        <f t="shared" ref="N167" si="273">IF(T166="","",T166&amp;"&amp;br;")&amp;IF(R166=0,"",R166)</f>
        <v/>
      </c>
      <c r="O167" t="s">
        <v>24</v>
      </c>
      <c r="Q167" s="6" t="s">
        <v>41</v>
      </c>
      <c r="R167" s="12">
        <f>IF(INDEX(AX:AX,W161+1)="",0,INDEX(AX:AX,W161+1)&amp;"/"&amp;INDEX(AY:AY,W161+1))</f>
        <v>0</v>
      </c>
      <c r="S167" s="16"/>
      <c r="T167" s="16"/>
      <c r="U167" s="16"/>
      <c r="V167" s="17"/>
      <c r="W167" s="10"/>
      <c r="X167" s="6"/>
      <c r="Y167" s="5"/>
      <c r="Z167" s="5"/>
      <c r="AA167" s="30"/>
      <c r="BF167" s="31" t="s">
        <v>165</v>
      </c>
      <c r="BG167">
        <v>166</v>
      </c>
    </row>
    <row r="168" spans="1:59" x14ac:dyDescent="0.15">
      <c r="A168" t="str">
        <f t="shared" si="209"/>
        <v>|PT|&gt;||シールド数|&gt;||</v>
      </c>
      <c r="B168" t="s">
        <v>346</v>
      </c>
      <c r="C168" t="s">
        <v>24</v>
      </c>
      <c r="D168" t="s">
        <v>13</v>
      </c>
      <c r="E168" t="s">
        <v>24</v>
      </c>
      <c r="F168" t="s">
        <v>4</v>
      </c>
      <c r="G168" t="s">
        <v>24</v>
      </c>
      <c r="H168" t="str">
        <f t="shared" ref="H168" si="274">IF(R167=0,"",R167)</f>
        <v/>
      </c>
      <c r="I168" t="s">
        <v>24</v>
      </c>
      <c r="J168" t="s">
        <v>14</v>
      </c>
      <c r="K168" t="s">
        <v>24</v>
      </c>
      <c r="L168" t="s">
        <v>4</v>
      </c>
      <c r="M168" t="s">
        <v>24</v>
      </c>
      <c r="N168" t="str">
        <f t="shared" ref="N168" si="275">IF(R168=0,"",R168)</f>
        <v/>
      </c>
      <c r="O168" t="s">
        <v>24</v>
      </c>
      <c r="Q168" s="7" t="s">
        <v>43</v>
      </c>
      <c r="R168" s="12">
        <f>INDEX(AW:AW,W161+1)</f>
        <v>0</v>
      </c>
      <c r="S168" s="19"/>
      <c r="T168" s="19"/>
      <c r="U168" s="19"/>
      <c r="V168" s="20"/>
      <c r="W168" s="11"/>
      <c r="X168" s="37"/>
      <c r="Y168" s="35"/>
      <c r="Z168" s="35"/>
      <c r="AA168" s="42"/>
      <c r="BF168" s="31" t="s">
        <v>165</v>
      </c>
      <c r="BG168">
        <v>167</v>
      </c>
    </row>
    <row r="169" spans="1:59" x14ac:dyDescent="0.15">
      <c r="A169" t="str">
        <f t="shared" si="209"/>
        <v>&amp;br;&amp;br;</v>
      </c>
      <c r="B169" t="s">
        <v>346</v>
      </c>
      <c r="C169" t="s">
        <v>158</v>
      </c>
      <c r="R169"/>
      <c r="S169"/>
      <c r="T169"/>
      <c r="U169"/>
      <c r="V169"/>
      <c r="BF169" s="31" t="s">
        <v>165</v>
      </c>
      <c r="BG169">
        <v>168</v>
      </c>
    </row>
    <row r="170" spans="1:59" x14ac:dyDescent="0.15">
      <c r="A170" t="str">
        <f t="shared" si="209"/>
        <v>#back(text=戻る,left)</v>
      </c>
      <c r="B170" t="s">
        <v>346</v>
      </c>
      <c r="C170" t="s">
        <v>159</v>
      </c>
      <c r="R170"/>
      <c r="S170"/>
      <c r="T170"/>
      <c r="U170"/>
      <c r="V170"/>
      <c r="BF170" s="31" t="s">
        <v>165</v>
      </c>
      <c r="BG170">
        <v>169</v>
      </c>
    </row>
    <row r="171" spans="1:59" x14ac:dyDescent="0.15">
      <c r="A171" t="str">
        <f t="shared" si="209"/>
        <v>&amp;br;</v>
      </c>
      <c r="B171" t="s">
        <v>346</v>
      </c>
      <c r="C171" t="s">
        <v>1</v>
      </c>
      <c r="R171"/>
      <c r="S171"/>
      <c r="T171"/>
      <c r="U171"/>
      <c r="V171"/>
      <c r="BF171" s="31" t="s">
        <v>165</v>
      </c>
      <c r="BG171">
        <v>170</v>
      </c>
    </row>
    <row r="172" spans="1:59" x14ac:dyDescent="0.15">
      <c r="A172" t="str">
        <f t="shared" si="209"/>
        <v>#comment(above,nsize=[15],size=[30],num=[10])</v>
      </c>
      <c r="B172" t="s">
        <v>346</v>
      </c>
      <c r="C172" t="s">
        <v>160</v>
      </c>
      <c r="R172"/>
      <c r="S172"/>
      <c r="T172"/>
      <c r="U172"/>
      <c r="V172"/>
      <c r="BF172" s="31" t="s">
        <v>165</v>
      </c>
      <c r="BG172">
        <v>171</v>
      </c>
    </row>
    <row r="173" spans="1:59" x14ac:dyDescent="0.15">
      <c r="A173" t="str">
        <f t="shared" si="209"/>
        <v>&amp;br;&amp;br;</v>
      </c>
      <c r="B173" t="s">
        <v>346</v>
      </c>
      <c r="C173" t="s">
        <v>158</v>
      </c>
      <c r="R173"/>
      <c r="S173"/>
      <c r="T173"/>
      <c r="U173"/>
      <c r="V173"/>
      <c r="BF173" s="31" t="s">
        <v>165</v>
      </c>
      <c r="BG173">
        <v>172</v>
      </c>
    </row>
    <row r="174" spans="1:59" x14ac:dyDescent="0.15">
      <c r="A174" t="str">
        <f t="shared" si="209"/>
        <v/>
      </c>
      <c r="B174" t="s">
        <v>346</v>
      </c>
      <c r="Q174" s="3"/>
      <c r="R174" s="14"/>
      <c r="S174" s="14"/>
      <c r="T174" s="14"/>
      <c r="U174" s="14"/>
      <c r="V174" s="15"/>
      <c r="W174" s="36">
        <v>14</v>
      </c>
      <c r="X174" s="3"/>
      <c r="Y174" s="34"/>
      <c r="Z174" s="34"/>
      <c r="AA174" s="41"/>
      <c r="BF174" s="31" t="s">
        <v>165</v>
      </c>
      <c r="BG174">
        <v>173</v>
      </c>
    </row>
    <row r="175" spans="1:59" x14ac:dyDescent="0.15">
      <c r="A175" t="str">
        <f t="shared" si="209"/>
        <v>*0/0</v>
      </c>
      <c r="B175" t="s">
        <v>346</v>
      </c>
      <c r="C175" t="str">
        <f t="shared" ref="C175" si="276">"*"&amp;R175&amp;"/"&amp;T175</f>
        <v>*0/0</v>
      </c>
      <c r="Q175" s="6" t="s">
        <v>34</v>
      </c>
      <c r="R175" s="12">
        <f>INDEX(AJ:AJ,W174+1)</f>
        <v>0</v>
      </c>
      <c r="S175" s="16" t="s">
        <v>35</v>
      </c>
      <c r="T175" s="12">
        <f t="shared" ref="T175" si="277">INDEX(AK:AK,W174+1)</f>
        <v>0</v>
      </c>
      <c r="U175" s="16"/>
      <c r="V175" s="17"/>
      <c r="W175" s="9"/>
      <c r="X175" s="6"/>
      <c r="Y175" s="5"/>
      <c r="Z175" s="5"/>
      <c r="AA175" s="30"/>
      <c r="BF175" s="31" t="s">
        <v>165</v>
      </c>
      <c r="BG175">
        <v>174</v>
      </c>
    </row>
    <row r="176" spans="1:59" x14ac:dyDescent="0.15">
      <c r="A176" t="str">
        <f t="shared" si="209"/>
        <v>|LEFT:80|LEFT:100|LEFT:100|LEFT:100|LEFT:100|LEFT:100|c</v>
      </c>
      <c r="B176" t="s">
        <v>346</v>
      </c>
      <c r="C176" t="s">
        <v>24</v>
      </c>
      <c r="D176" s="2" t="str">
        <f t="shared" ref="D176" si="278">$Q$1</f>
        <v>LEFT:80</v>
      </c>
      <c r="E176" s="2" t="s">
        <v>24</v>
      </c>
      <c r="F176" s="2" t="str">
        <f t="shared" ref="F176" si="279">$R$1</f>
        <v>LEFT:100</v>
      </c>
      <c r="G176" s="2" t="s">
        <v>24</v>
      </c>
      <c r="H176" s="2" t="str">
        <f t="shared" ref="H176" si="280">$R$1</f>
        <v>LEFT:100</v>
      </c>
      <c r="I176" s="2" t="s">
        <v>24</v>
      </c>
      <c r="J176" s="2" t="str">
        <f t="shared" ref="J176" si="281">$R$1</f>
        <v>LEFT:100</v>
      </c>
      <c r="K176" s="2" t="s">
        <v>24</v>
      </c>
      <c r="L176" s="2" t="str">
        <f t="shared" ref="L176" si="282">$R$1</f>
        <v>LEFT:100</v>
      </c>
      <c r="M176" s="2" t="s">
        <v>24</v>
      </c>
      <c r="N176" s="2" t="str">
        <f t="shared" ref="N176" si="283">$R$1</f>
        <v>LEFT:100</v>
      </c>
      <c r="O176" t="s">
        <v>24</v>
      </c>
      <c r="P176" t="s">
        <v>138</v>
      </c>
      <c r="Q176" s="4" t="s">
        <v>44</v>
      </c>
      <c r="R176" s="12" t="str">
        <f>INDEX(AF:AF,W174+1)</f>
        <v>白</v>
      </c>
      <c r="S176" s="18" t="s">
        <v>46</v>
      </c>
      <c r="T176" s="12">
        <f>INDEX(AG:AG,W174+1)</f>
        <v>0</v>
      </c>
      <c r="U176" s="18" t="s">
        <v>36</v>
      </c>
      <c r="V176" s="12">
        <f>INDEX(AI:AI,W174+1)</f>
        <v>0</v>
      </c>
      <c r="W176" s="10"/>
      <c r="X176" s="12">
        <f t="shared" ref="X176" si="284">INDEX(AQ:AQ,W174+1)</f>
        <v>0</v>
      </c>
      <c r="Y176" s="5"/>
      <c r="Z176" s="5"/>
      <c r="AA176" s="30"/>
      <c r="BF176" s="31" t="s">
        <v>165</v>
      </c>
      <c r="BG176">
        <v>175</v>
      </c>
    </row>
    <row r="177" spans="1:59" x14ac:dyDescent="0.15">
      <c r="A177" t="str">
        <f t="shared" si="209"/>
        <v>|色|白|レアリティ||マナコスト||</v>
      </c>
      <c r="B177" t="s">
        <v>346</v>
      </c>
      <c r="C177" t="s">
        <v>24</v>
      </c>
      <c r="D177" s="1" t="s">
        <v>5</v>
      </c>
      <c r="E177" t="s">
        <v>24</v>
      </c>
      <c r="F177" t="str">
        <f t="shared" ref="F177:F178" si="285">IF(R176=0,"",R176)</f>
        <v>白</v>
      </c>
      <c r="G177" t="s">
        <v>24</v>
      </c>
      <c r="H177" s="1" t="s">
        <v>6</v>
      </c>
      <c r="I177" t="s">
        <v>24</v>
      </c>
      <c r="J177" t="str">
        <f t="shared" ref="J177:J178" si="286">IF(T176=0,"",T176)</f>
        <v/>
      </c>
      <c r="K177" t="s">
        <v>24</v>
      </c>
      <c r="L177" s="1" t="s">
        <v>8</v>
      </c>
      <c r="M177" t="s">
        <v>24</v>
      </c>
      <c r="N177" t="str">
        <f t="shared" ref="N177:N178" si="287">IF(V176=0,"",V176)</f>
        <v/>
      </c>
      <c r="O177" t="s">
        <v>24</v>
      </c>
      <c r="Q177" s="6" t="s">
        <v>37</v>
      </c>
      <c r="R177" s="12">
        <f>INDEX(AL:AL,W174+1)</f>
        <v>0</v>
      </c>
      <c r="S177" s="18" t="s">
        <v>38</v>
      </c>
      <c r="T177" s="12">
        <f>INDEX(AN:AN,W174+1)</f>
        <v>0</v>
      </c>
      <c r="U177" s="12">
        <f>INDEX(AO:AO,W174+1)</f>
        <v>0</v>
      </c>
      <c r="V177" s="12">
        <f>INDEX(AP:AP,W174+1)</f>
        <v>0</v>
      </c>
      <c r="W177" s="10"/>
      <c r="X177" s="12" t="str">
        <f t="shared" ref="X177" si="288">INDEX(AZ:AZ,W174+1)</f>
        <v/>
      </c>
      <c r="Y177" s="12" t="str">
        <f t="shared" ref="Y177" si="289">INDEX(BA:BA,W174+1)</f>
        <v/>
      </c>
      <c r="Z177" s="12" t="str">
        <f t="shared" ref="Z177" si="290">INDEX(BB:BB,W174+1)</f>
        <v/>
      </c>
      <c r="AA177" s="12">
        <f t="shared" ref="AA177" si="291">INDEX(BC:BC,W174+1)</f>
        <v>0</v>
      </c>
      <c r="BF177" s="31" t="s">
        <v>165</v>
      </c>
      <c r="BG177">
        <v>176</v>
      </c>
    </row>
    <row r="178" spans="1:59" x14ac:dyDescent="0.15">
      <c r="A178" t="str">
        <f t="shared" si="209"/>
        <v>|種別||サブタイプ||||</v>
      </c>
      <c r="B178" t="s">
        <v>346</v>
      </c>
      <c r="C178" t="s">
        <v>24</v>
      </c>
      <c r="D178" s="1" t="s">
        <v>9</v>
      </c>
      <c r="E178" t="s">
        <v>24</v>
      </c>
      <c r="F178" t="str">
        <f t="shared" si="285"/>
        <v/>
      </c>
      <c r="G178" t="s">
        <v>24</v>
      </c>
      <c r="H178" s="1" t="s">
        <v>11</v>
      </c>
      <c r="I178" t="s">
        <v>24</v>
      </c>
      <c r="J178" t="str">
        <f t="shared" si="286"/>
        <v/>
      </c>
      <c r="K178" t="s">
        <v>24</v>
      </c>
      <c r="L178" t="str">
        <f t="shared" ref="L178" si="292">IF(U177=0,"",U177)</f>
        <v/>
      </c>
      <c r="M178" t="s">
        <v>24</v>
      </c>
      <c r="N178" t="str">
        <f t="shared" si="287"/>
        <v/>
      </c>
      <c r="O178" t="s">
        <v>24</v>
      </c>
      <c r="Q178" s="6" t="s">
        <v>39</v>
      </c>
      <c r="R178" s="12" t="str">
        <f>INDEX(BD:BD,W174+1)</f>
        <v/>
      </c>
      <c r="S178" s="16"/>
      <c r="T178" s="16"/>
      <c r="U178" s="16"/>
      <c r="V178" s="17"/>
      <c r="W178" s="10"/>
      <c r="X178" s="36"/>
      <c r="Y178" s="36"/>
      <c r="Z178" s="36"/>
      <c r="AA178" s="25"/>
      <c r="BF178" s="31" t="s">
        <v>165</v>
      </c>
      <c r="BG178">
        <v>177</v>
      </c>
    </row>
    <row r="179" spans="1:59" x14ac:dyDescent="0.15">
      <c r="A179" t="str">
        <f t="shared" si="209"/>
        <v>|テキスト|&gt;|&gt;|&gt;|&gt;||</v>
      </c>
      <c r="B179" t="s">
        <v>346</v>
      </c>
      <c r="C179" t="s">
        <v>24</v>
      </c>
      <c r="D179" s="1" t="s">
        <v>12</v>
      </c>
      <c r="E179" t="s">
        <v>24</v>
      </c>
      <c r="F179" s="1" t="s">
        <v>4</v>
      </c>
      <c r="G179" t="s">
        <v>24</v>
      </c>
      <c r="H179" s="1" t="s">
        <v>4</v>
      </c>
      <c r="I179" t="s">
        <v>24</v>
      </c>
      <c r="J179" s="1" t="s">
        <v>4</v>
      </c>
      <c r="K179" t="s">
        <v>24</v>
      </c>
      <c r="L179" s="1" t="s">
        <v>4</v>
      </c>
      <c r="M179" t="s">
        <v>24</v>
      </c>
      <c r="N179" t="str">
        <f t="shared" ref="N179" si="293">IF(R178=0,"",R178)</f>
        <v/>
      </c>
      <c r="O179" t="s">
        <v>24</v>
      </c>
      <c r="Q179" s="4" t="s">
        <v>40</v>
      </c>
      <c r="R179" s="12" t="str">
        <f>INDEX(BE:BE,W174+1)</f>
        <v/>
      </c>
      <c r="S179" s="16" t="s">
        <v>51</v>
      </c>
      <c r="T179" s="12" t="str">
        <f>IF(X179="","",X179&amp;IF(Y179="",""," "&amp;Y179)&amp;IF(Z179="",""," "&amp;Z179)&amp;IF(AA179="",""," "&amp;AA179))</f>
        <v/>
      </c>
      <c r="U179" s="16"/>
      <c r="V179" s="17"/>
      <c r="W179" s="10" t="s">
        <v>342</v>
      </c>
      <c r="X179" s="6" t="str">
        <f t="shared" ref="X179:AA179" si="294">IF(ISERROR(IF(LEN(X178)&gt;1,X178,VLOOKUP(X177,$AC:$AD,2,FALSE))),"",IF(LEN(X178)&gt;1,X178,VLOOKUP(X177,$AC:$AD,2,FALSE)))</f>
        <v/>
      </c>
      <c r="Y179" s="6" t="str">
        <f t="shared" si="294"/>
        <v/>
      </c>
      <c r="Z179" s="6" t="str">
        <f t="shared" si="294"/>
        <v/>
      </c>
      <c r="AA179" s="6" t="str">
        <f t="shared" si="294"/>
        <v xml:space="preserve"> </v>
      </c>
      <c r="BF179" s="31" t="s">
        <v>165</v>
      </c>
      <c r="BG179">
        <v>178</v>
      </c>
    </row>
    <row r="180" spans="1:59" x14ac:dyDescent="0.15">
      <c r="A180" t="str">
        <f t="shared" si="209"/>
        <v>|英テキスト|&gt;|&gt;|&gt;|&gt;||</v>
      </c>
      <c r="B180" t="s">
        <v>346</v>
      </c>
      <c r="C180" t="s">
        <v>24</v>
      </c>
      <c r="D180" s="1" t="s">
        <v>26</v>
      </c>
      <c r="E180" t="s">
        <v>24</v>
      </c>
      <c r="F180" s="1" t="s">
        <v>4</v>
      </c>
      <c r="G180" t="s">
        <v>24</v>
      </c>
      <c r="H180" s="1" t="s">
        <v>4</v>
      </c>
      <c r="I180" t="s">
        <v>24</v>
      </c>
      <c r="J180" s="1" t="s">
        <v>4</v>
      </c>
      <c r="K180" t="s">
        <v>24</v>
      </c>
      <c r="L180" s="1" t="s">
        <v>4</v>
      </c>
      <c r="M180" t="s">
        <v>24</v>
      </c>
      <c r="N180" t="str">
        <f t="shared" ref="N180" si="295">IF(T179="","",T179&amp;"&amp;br;")&amp;IF(R179=0,"",R179)</f>
        <v/>
      </c>
      <c r="O180" t="s">
        <v>24</v>
      </c>
      <c r="Q180" s="6" t="s">
        <v>41</v>
      </c>
      <c r="R180" s="12">
        <f>IF(INDEX(AX:AX,W174+1)="",0,INDEX(AX:AX,W174+1)&amp;"/"&amp;INDEX(AY:AY,W174+1))</f>
        <v>0</v>
      </c>
      <c r="S180" s="16"/>
      <c r="T180" s="16"/>
      <c r="U180" s="16"/>
      <c r="V180" s="17"/>
      <c r="W180" s="10"/>
      <c r="X180" s="6"/>
      <c r="Y180" s="5"/>
      <c r="Z180" s="5"/>
      <c r="AA180" s="30"/>
      <c r="BF180" s="31" t="s">
        <v>165</v>
      </c>
      <c r="BG180">
        <v>179</v>
      </c>
    </row>
    <row r="181" spans="1:59" x14ac:dyDescent="0.15">
      <c r="A181" t="str">
        <f t="shared" si="209"/>
        <v>|PT|&gt;||シールド数|&gt;||</v>
      </c>
      <c r="B181" t="s">
        <v>346</v>
      </c>
      <c r="C181" t="s">
        <v>24</v>
      </c>
      <c r="D181" t="s">
        <v>13</v>
      </c>
      <c r="E181" t="s">
        <v>24</v>
      </c>
      <c r="F181" t="s">
        <v>4</v>
      </c>
      <c r="G181" t="s">
        <v>24</v>
      </c>
      <c r="H181" t="str">
        <f t="shared" ref="H181" si="296">IF(R180=0,"",R180)</f>
        <v/>
      </c>
      <c r="I181" t="s">
        <v>24</v>
      </c>
      <c r="J181" t="s">
        <v>14</v>
      </c>
      <c r="K181" t="s">
        <v>24</v>
      </c>
      <c r="L181" t="s">
        <v>4</v>
      </c>
      <c r="M181" t="s">
        <v>24</v>
      </c>
      <c r="N181" t="str">
        <f t="shared" ref="N181" si="297">IF(R181=0,"",R181)</f>
        <v/>
      </c>
      <c r="O181" t="s">
        <v>24</v>
      </c>
      <c r="Q181" s="7" t="s">
        <v>43</v>
      </c>
      <c r="R181" s="12">
        <f>INDEX(AW:AW,W174+1)</f>
        <v>0</v>
      </c>
      <c r="S181" s="19"/>
      <c r="T181" s="19"/>
      <c r="U181" s="19"/>
      <c r="V181" s="20"/>
      <c r="W181" s="11"/>
      <c r="X181" s="37"/>
      <c r="Y181" s="35"/>
      <c r="Z181" s="35"/>
      <c r="AA181" s="42"/>
      <c r="BF181" s="31" t="s">
        <v>165</v>
      </c>
      <c r="BG181">
        <v>180</v>
      </c>
    </row>
    <row r="182" spans="1:59" x14ac:dyDescent="0.15">
      <c r="A182" t="str">
        <f t="shared" si="209"/>
        <v>&amp;br;&amp;br;</v>
      </c>
      <c r="B182" t="s">
        <v>346</v>
      </c>
      <c r="C182" t="s">
        <v>158</v>
      </c>
      <c r="R182"/>
      <c r="S182"/>
      <c r="T182"/>
      <c r="U182"/>
      <c r="V182"/>
      <c r="BF182" s="31" t="s">
        <v>165</v>
      </c>
      <c r="BG182">
        <v>181</v>
      </c>
    </row>
    <row r="183" spans="1:59" x14ac:dyDescent="0.15">
      <c r="A183" t="str">
        <f t="shared" si="209"/>
        <v>#back(text=戻る,left)</v>
      </c>
      <c r="B183" t="s">
        <v>346</v>
      </c>
      <c r="C183" t="s">
        <v>159</v>
      </c>
      <c r="R183"/>
      <c r="S183"/>
      <c r="T183"/>
      <c r="U183"/>
      <c r="V183"/>
      <c r="BF183" s="31" t="s">
        <v>165</v>
      </c>
      <c r="BG183">
        <v>182</v>
      </c>
    </row>
    <row r="184" spans="1:59" x14ac:dyDescent="0.15">
      <c r="A184" t="str">
        <f t="shared" si="209"/>
        <v>&amp;br;</v>
      </c>
      <c r="B184" t="s">
        <v>346</v>
      </c>
      <c r="C184" t="s">
        <v>1</v>
      </c>
      <c r="R184"/>
      <c r="S184"/>
      <c r="T184"/>
      <c r="U184"/>
      <c r="V184"/>
      <c r="BF184" s="31" t="s">
        <v>165</v>
      </c>
      <c r="BG184">
        <v>183</v>
      </c>
    </row>
    <row r="185" spans="1:59" x14ac:dyDescent="0.15">
      <c r="A185" t="str">
        <f t="shared" si="209"/>
        <v>#comment(above,nsize=[15],size=[30],num=[10])</v>
      </c>
      <c r="B185" t="s">
        <v>346</v>
      </c>
      <c r="C185" t="s">
        <v>160</v>
      </c>
      <c r="R185"/>
      <c r="S185"/>
      <c r="T185"/>
      <c r="U185"/>
      <c r="V185"/>
      <c r="BF185" s="31" t="s">
        <v>165</v>
      </c>
      <c r="BG185">
        <v>184</v>
      </c>
    </row>
    <row r="186" spans="1:59" x14ac:dyDescent="0.15">
      <c r="A186" t="str">
        <f t="shared" si="209"/>
        <v>&amp;br;&amp;br;</v>
      </c>
      <c r="B186" t="s">
        <v>346</v>
      </c>
      <c r="C186" t="s">
        <v>158</v>
      </c>
      <c r="R186"/>
      <c r="S186"/>
      <c r="T186"/>
      <c r="U186"/>
      <c r="V186"/>
      <c r="BF186" s="31" t="s">
        <v>165</v>
      </c>
      <c r="BG186">
        <v>185</v>
      </c>
    </row>
    <row r="187" spans="1:59" x14ac:dyDescent="0.15">
      <c r="A187" t="str">
        <f t="shared" si="209"/>
        <v/>
      </c>
      <c r="B187" t="s">
        <v>346</v>
      </c>
      <c r="Q187" s="3"/>
      <c r="R187" s="14"/>
      <c r="S187" s="14"/>
      <c r="T187" s="14"/>
      <c r="U187" s="14"/>
      <c r="V187" s="15"/>
      <c r="W187" s="36">
        <v>15</v>
      </c>
      <c r="X187" s="3"/>
      <c r="Y187" s="34"/>
      <c r="Z187" s="34"/>
      <c r="AA187" s="41"/>
      <c r="BF187" s="31" t="s">
        <v>165</v>
      </c>
      <c r="BG187">
        <v>186</v>
      </c>
    </row>
    <row r="188" spans="1:59" x14ac:dyDescent="0.15">
      <c r="A188" t="str">
        <f t="shared" si="209"/>
        <v>*0/0</v>
      </c>
      <c r="B188" t="s">
        <v>346</v>
      </c>
      <c r="C188" t="str">
        <f t="shared" ref="C188" si="298">"*"&amp;R188&amp;"/"&amp;T188</f>
        <v>*0/0</v>
      </c>
      <c r="Q188" s="6" t="s">
        <v>34</v>
      </c>
      <c r="R188" s="12">
        <f>INDEX(AJ:AJ,W187+1)</f>
        <v>0</v>
      </c>
      <c r="S188" s="16" t="s">
        <v>35</v>
      </c>
      <c r="T188" s="12">
        <f t="shared" ref="T188" si="299">INDEX(AK:AK,W187+1)</f>
        <v>0</v>
      </c>
      <c r="U188" s="16"/>
      <c r="V188" s="17"/>
      <c r="W188" s="9"/>
      <c r="X188" s="6"/>
      <c r="Y188" s="5"/>
      <c r="Z188" s="5"/>
      <c r="AA188" s="30"/>
      <c r="BF188" s="31" t="s">
        <v>165</v>
      </c>
      <c r="BG188">
        <v>187</v>
      </c>
    </row>
    <row r="189" spans="1:59" x14ac:dyDescent="0.15">
      <c r="A189" t="str">
        <f t="shared" si="209"/>
        <v>|LEFT:80|LEFT:100|LEFT:100|LEFT:100|LEFT:100|LEFT:100|c</v>
      </c>
      <c r="B189" t="s">
        <v>346</v>
      </c>
      <c r="C189" t="s">
        <v>24</v>
      </c>
      <c r="D189" s="2" t="str">
        <f t="shared" ref="D189" si="300">$Q$1</f>
        <v>LEFT:80</v>
      </c>
      <c r="E189" s="2" t="s">
        <v>24</v>
      </c>
      <c r="F189" s="2" t="str">
        <f t="shared" ref="F189" si="301">$R$1</f>
        <v>LEFT:100</v>
      </c>
      <c r="G189" s="2" t="s">
        <v>24</v>
      </c>
      <c r="H189" s="2" t="str">
        <f t="shared" ref="H189" si="302">$R$1</f>
        <v>LEFT:100</v>
      </c>
      <c r="I189" s="2" t="s">
        <v>24</v>
      </c>
      <c r="J189" s="2" t="str">
        <f t="shared" ref="J189" si="303">$R$1</f>
        <v>LEFT:100</v>
      </c>
      <c r="K189" s="2" t="s">
        <v>24</v>
      </c>
      <c r="L189" s="2" t="str">
        <f t="shared" ref="L189" si="304">$R$1</f>
        <v>LEFT:100</v>
      </c>
      <c r="M189" s="2" t="s">
        <v>24</v>
      </c>
      <c r="N189" s="2" t="str">
        <f t="shared" ref="N189" si="305">$R$1</f>
        <v>LEFT:100</v>
      </c>
      <c r="O189" t="s">
        <v>24</v>
      </c>
      <c r="P189" t="s">
        <v>138</v>
      </c>
      <c r="Q189" s="4" t="s">
        <v>44</v>
      </c>
      <c r="R189" s="12" t="str">
        <f>INDEX(AF:AF,W187+1)</f>
        <v>白</v>
      </c>
      <c r="S189" s="18" t="s">
        <v>46</v>
      </c>
      <c r="T189" s="12">
        <f>INDEX(AG:AG,W187+1)</f>
        <v>0</v>
      </c>
      <c r="U189" s="18" t="s">
        <v>36</v>
      </c>
      <c r="V189" s="12">
        <f>INDEX(AI:AI,W187+1)</f>
        <v>0</v>
      </c>
      <c r="W189" s="10"/>
      <c r="X189" s="12">
        <f t="shared" ref="X189" si="306">INDEX(AQ:AQ,W187+1)</f>
        <v>0</v>
      </c>
      <c r="Y189" s="5"/>
      <c r="Z189" s="5"/>
      <c r="AA189" s="30"/>
      <c r="BF189" s="31" t="s">
        <v>165</v>
      </c>
      <c r="BG189">
        <v>188</v>
      </c>
    </row>
    <row r="190" spans="1:59" x14ac:dyDescent="0.15">
      <c r="A190" t="str">
        <f t="shared" si="209"/>
        <v>|色|白|レアリティ||マナコスト||</v>
      </c>
      <c r="B190" t="s">
        <v>346</v>
      </c>
      <c r="C190" t="s">
        <v>24</v>
      </c>
      <c r="D190" s="1" t="s">
        <v>5</v>
      </c>
      <c r="E190" t="s">
        <v>24</v>
      </c>
      <c r="F190" t="str">
        <f t="shared" ref="F190:F191" si="307">IF(R189=0,"",R189)</f>
        <v>白</v>
      </c>
      <c r="G190" t="s">
        <v>24</v>
      </c>
      <c r="H190" s="1" t="s">
        <v>6</v>
      </c>
      <c r="I190" t="s">
        <v>24</v>
      </c>
      <c r="J190" t="str">
        <f t="shared" ref="J190:J191" si="308">IF(T189=0,"",T189)</f>
        <v/>
      </c>
      <c r="K190" t="s">
        <v>24</v>
      </c>
      <c r="L190" s="1" t="s">
        <v>8</v>
      </c>
      <c r="M190" t="s">
        <v>24</v>
      </c>
      <c r="N190" t="str">
        <f t="shared" ref="N190:N191" si="309">IF(V189=0,"",V189)</f>
        <v/>
      </c>
      <c r="O190" t="s">
        <v>24</v>
      </c>
      <c r="Q190" s="6" t="s">
        <v>37</v>
      </c>
      <c r="R190" s="12">
        <f>INDEX(AL:AL,W187+1)</f>
        <v>0</v>
      </c>
      <c r="S190" s="18" t="s">
        <v>38</v>
      </c>
      <c r="T190" s="12">
        <f>INDEX(AN:AN,W187+1)</f>
        <v>0</v>
      </c>
      <c r="U190" s="12">
        <f>INDEX(AO:AO,W187+1)</f>
        <v>0</v>
      </c>
      <c r="V190" s="12">
        <f>INDEX(AP:AP,W187+1)</f>
        <v>0</v>
      </c>
      <c r="W190" s="10"/>
      <c r="X190" s="12" t="str">
        <f t="shared" ref="X190" si="310">INDEX(AZ:AZ,W187+1)</f>
        <v/>
      </c>
      <c r="Y190" s="12" t="str">
        <f t="shared" ref="Y190" si="311">INDEX(BA:BA,W187+1)</f>
        <v/>
      </c>
      <c r="Z190" s="12" t="str">
        <f t="shared" ref="Z190" si="312">INDEX(BB:BB,W187+1)</f>
        <v/>
      </c>
      <c r="AA190" s="12">
        <f t="shared" ref="AA190" si="313">INDEX(BC:BC,W187+1)</f>
        <v>0</v>
      </c>
      <c r="BF190" s="31" t="s">
        <v>165</v>
      </c>
      <c r="BG190">
        <v>189</v>
      </c>
    </row>
    <row r="191" spans="1:59" x14ac:dyDescent="0.15">
      <c r="A191" t="str">
        <f t="shared" si="209"/>
        <v>|種別||サブタイプ||||</v>
      </c>
      <c r="B191" t="s">
        <v>346</v>
      </c>
      <c r="C191" t="s">
        <v>24</v>
      </c>
      <c r="D191" s="1" t="s">
        <v>9</v>
      </c>
      <c r="E191" t="s">
        <v>24</v>
      </c>
      <c r="F191" t="str">
        <f t="shared" si="307"/>
        <v/>
      </c>
      <c r="G191" t="s">
        <v>24</v>
      </c>
      <c r="H191" s="1" t="s">
        <v>11</v>
      </c>
      <c r="I191" t="s">
        <v>24</v>
      </c>
      <c r="J191" t="str">
        <f t="shared" si="308"/>
        <v/>
      </c>
      <c r="K191" t="s">
        <v>24</v>
      </c>
      <c r="L191" t="str">
        <f t="shared" ref="L191" si="314">IF(U190=0,"",U190)</f>
        <v/>
      </c>
      <c r="M191" t="s">
        <v>24</v>
      </c>
      <c r="N191" t="str">
        <f t="shared" si="309"/>
        <v/>
      </c>
      <c r="O191" t="s">
        <v>24</v>
      </c>
      <c r="Q191" s="6" t="s">
        <v>39</v>
      </c>
      <c r="R191" s="12" t="str">
        <f>INDEX(BD:BD,W187+1)</f>
        <v/>
      </c>
      <c r="S191" s="16"/>
      <c r="T191" s="16"/>
      <c r="U191" s="16"/>
      <c r="V191" s="17"/>
      <c r="W191" s="10"/>
      <c r="X191" s="36"/>
      <c r="Y191" s="36"/>
      <c r="Z191" s="36"/>
      <c r="AA191" s="25"/>
      <c r="BF191" s="31" t="s">
        <v>165</v>
      </c>
      <c r="BG191">
        <v>190</v>
      </c>
    </row>
    <row r="192" spans="1:59" x14ac:dyDescent="0.15">
      <c r="A192" t="str">
        <f t="shared" si="209"/>
        <v>|テキスト|&gt;|&gt;|&gt;|&gt;||</v>
      </c>
      <c r="B192" t="s">
        <v>346</v>
      </c>
      <c r="C192" t="s">
        <v>24</v>
      </c>
      <c r="D192" s="1" t="s">
        <v>12</v>
      </c>
      <c r="E192" t="s">
        <v>24</v>
      </c>
      <c r="F192" s="1" t="s">
        <v>4</v>
      </c>
      <c r="G192" t="s">
        <v>24</v>
      </c>
      <c r="H192" s="1" t="s">
        <v>4</v>
      </c>
      <c r="I192" t="s">
        <v>24</v>
      </c>
      <c r="J192" s="1" t="s">
        <v>4</v>
      </c>
      <c r="K192" t="s">
        <v>24</v>
      </c>
      <c r="L192" s="1" t="s">
        <v>4</v>
      </c>
      <c r="M192" t="s">
        <v>24</v>
      </c>
      <c r="N192" t="str">
        <f t="shared" ref="N192" si="315">IF(R191=0,"",R191)</f>
        <v/>
      </c>
      <c r="O192" t="s">
        <v>24</v>
      </c>
      <c r="Q192" s="4" t="s">
        <v>40</v>
      </c>
      <c r="R192" s="12" t="str">
        <f>INDEX(BE:BE,W187+1)</f>
        <v/>
      </c>
      <c r="S192" s="16" t="s">
        <v>51</v>
      </c>
      <c r="T192" s="12" t="str">
        <f>IF(X192="","",X192&amp;IF(Y192="",""," "&amp;Y192)&amp;IF(Z192="",""," "&amp;Z192)&amp;IF(AA192="",""," "&amp;AA192))</f>
        <v/>
      </c>
      <c r="U192" s="16"/>
      <c r="V192" s="17"/>
      <c r="W192" s="10" t="s">
        <v>342</v>
      </c>
      <c r="X192" s="6" t="str">
        <f t="shared" ref="X192:AA192" si="316">IF(ISERROR(IF(LEN(X191)&gt;1,X191,VLOOKUP(X190,$AC:$AD,2,FALSE))),"",IF(LEN(X191)&gt;1,X191,VLOOKUP(X190,$AC:$AD,2,FALSE)))</f>
        <v/>
      </c>
      <c r="Y192" s="6" t="str">
        <f t="shared" si="316"/>
        <v/>
      </c>
      <c r="Z192" s="6" t="str">
        <f t="shared" si="316"/>
        <v/>
      </c>
      <c r="AA192" s="6" t="str">
        <f t="shared" si="316"/>
        <v xml:space="preserve"> </v>
      </c>
      <c r="BF192" s="31" t="s">
        <v>165</v>
      </c>
      <c r="BG192">
        <v>191</v>
      </c>
    </row>
    <row r="193" spans="1:59" x14ac:dyDescent="0.15">
      <c r="A193" t="str">
        <f t="shared" si="209"/>
        <v>|英テキスト|&gt;|&gt;|&gt;|&gt;||</v>
      </c>
      <c r="B193" t="s">
        <v>346</v>
      </c>
      <c r="C193" t="s">
        <v>24</v>
      </c>
      <c r="D193" s="1" t="s">
        <v>26</v>
      </c>
      <c r="E193" t="s">
        <v>24</v>
      </c>
      <c r="F193" s="1" t="s">
        <v>4</v>
      </c>
      <c r="G193" t="s">
        <v>24</v>
      </c>
      <c r="H193" s="1" t="s">
        <v>4</v>
      </c>
      <c r="I193" t="s">
        <v>24</v>
      </c>
      <c r="J193" s="1" t="s">
        <v>4</v>
      </c>
      <c r="K193" t="s">
        <v>24</v>
      </c>
      <c r="L193" s="1" t="s">
        <v>4</v>
      </c>
      <c r="M193" t="s">
        <v>24</v>
      </c>
      <c r="N193" t="str">
        <f t="shared" ref="N193" si="317">IF(T192="","",T192&amp;"&amp;br;")&amp;IF(R192=0,"",R192)</f>
        <v/>
      </c>
      <c r="O193" t="s">
        <v>24</v>
      </c>
      <c r="Q193" s="6" t="s">
        <v>41</v>
      </c>
      <c r="R193" s="12">
        <f>IF(INDEX(AX:AX,W187+1)="",0,INDEX(AX:AX,W187+1)&amp;"/"&amp;INDEX(AY:AY,W187+1))</f>
        <v>0</v>
      </c>
      <c r="S193" s="16"/>
      <c r="T193" s="16"/>
      <c r="U193" s="16"/>
      <c r="V193" s="17"/>
      <c r="W193" s="10"/>
      <c r="X193" s="6"/>
      <c r="Y193" s="5"/>
      <c r="Z193" s="5"/>
      <c r="AA193" s="30"/>
      <c r="BF193" s="31" t="s">
        <v>165</v>
      </c>
      <c r="BG193">
        <v>192</v>
      </c>
    </row>
    <row r="194" spans="1:59" x14ac:dyDescent="0.15">
      <c r="A194" t="str">
        <f t="shared" si="209"/>
        <v>|PT|&gt;||シールド数|&gt;||</v>
      </c>
      <c r="B194" t="s">
        <v>346</v>
      </c>
      <c r="C194" t="s">
        <v>24</v>
      </c>
      <c r="D194" t="s">
        <v>13</v>
      </c>
      <c r="E194" t="s">
        <v>24</v>
      </c>
      <c r="F194" t="s">
        <v>4</v>
      </c>
      <c r="G194" t="s">
        <v>24</v>
      </c>
      <c r="H194" t="str">
        <f t="shared" ref="H194" si="318">IF(R193=0,"",R193)</f>
        <v/>
      </c>
      <c r="I194" t="s">
        <v>24</v>
      </c>
      <c r="J194" t="s">
        <v>14</v>
      </c>
      <c r="K194" t="s">
        <v>24</v>
      </c>
      <c r="L194" t="s">
        <v>4</v>
      </c>
      <c r="M194" t="s">
        <v>24</v>
      </c>
      <c r="N194" t="str">
        <f t="shared" ref="N194" si="319">IF(R194=0,"",R194)</f>
        <v/>
      </c>
      <c r="O194" t="s">
        <v>24</v>
      </c>
      <c r="Q194" s="7" t="s">
        <v>43</v>
      </c>
      <c r="R194" s="12">
        <f>INDEX(AW:AW,W187+1)</f>
        <v>0</v>
      </c>
      <c r="S194" s="19"/>
      <c r="T194" s="19"/>
      <c r="U194" s="19"/>
      <c r="V194" s="20"/>
      <c r="W194" s="11"/>
      <c r="X194" s="37"/>
      <c r="Y194" s="35"/>
      <c r="Z194" s="35"/>
      <c r="AA194" s="42"/>
      <c r="BF194" s="31" t="s">
        <v>165</v>
      </c>
      <c r="BG194">
        <v>193</v>
      </c>
    </row>
    <row r="195" spans="1:59" x14ac:dyDescent="0.15">
      <c r="A195" t="str">
        <f t="shared" si="209"/>
        <v>&amp;br;&amp;br;</v>
      </c>
      <c r="B195" t="s">
        <v>346</v>
      </c>
      <c r="C195" t="s">
        <v>158</v>
      </c>
      <c r="R195"/>
      <c r="S195"/>
      <c r="T195"/>
      <c r="U195"/>
      <c r="V195"/>
      <c r="BF195" s="31" t="s">
        <v>165</v>
      </c>
      <c r="BG195">
        <v>194</v>
      </c>
    </row>
    <row r="196" spans="1:59" x14ac:dyDescent="0.15">
      <c r="A196" t="str">
        <f t="shared" si="209"/>
        <v>#back(text=戻る,left)</v>
      </c>
      <c r="B196" t="s">
        <v>346</v>
      </c>
      <c r="C196" t="s">
        <v>159</v>
      </c>
      <c r="R196"/>
      <c r="S196"/>
      <c r="T196"/>
      <c r="U196"/>
      <c r="V196"/>
      <c r="BF196" s="31" t="s">
        <v>165</v>
      </c>
      <c r="BG196">
        <v>195</v>
      </c>
    </row>
    <row r="197" spans="1:59" x14ac:dyDescent="0.15">
      <c r="A197" t="str">
        <f t="shared" si="209"/>
        <v>&amp;br;</v>
      </c>
      <c r="B197" t="s">
        <v>346</v>
      </c>
      <c r="C197" t="s">
        <v>1</v>
      </c>
      <c r="R197"/>
      <c r="S197"/>
      <c r="T197"/>
      <c r="U197"/>
      <c r="V197"/>
      <c r="BF197" s="31" t="s">
        <v>165</v>
      </c>
      <c r="BG197">
        <v>196</v>
      </c>
    </row>
    <row r="198" spans="1:59" x14ac:dyDescent="0.15">
      <c r="A198" t="str">
        <f t="shared" si="209"/>
        <v>#comment(above,nsize=[15],size=[30],num=[10])</v>
      </c>
      <c r="B198" t="s">
        <v>346</v>
      </c>
      <c r="C198" t="s">
        <v>160</v>
      </c>
      <c r="R198"/>
      <c r="S198"/>
      <c r="T198"/>
      <c r="U198"/>
      <c r="V198"/>
      <c r="BF198" s="31" t="s">
        <v>165</v>
      </c>
      <c r="BG198">
        <v>197</v>
      </c>
    </row>
    <row r="199" spans="1:59" x14ac:dyDescent="0.15">
      <c r="A199" t="str">
        <f t="shared" ref="A199:A262" si="320">CONCATENATE(C199,D199,E199,F199,G199,H199,I199,J199,K199,L199,M199,N199,O199,P199)</f>
        <v>&amp;br;&amp;br;</v>
      </c>
      <c r="B199" t="s">
        <v>346</v>
      </c>
      <c r="C199" t="s">
        <v>158</v>
      </c>
      <c r="R199"/>
      <c r="S199"/>
      <c r="T199"/>
      <c r="U199"/>
      <c r="V199"/>
      <c r="BF199" s="31" t="s">
        <v>165</v>
      </c>
      <c r="BG199">
        <v>198</v>
      </c>
    </row>
    <row r="200" spans="1:59" x14ac:dyDescent="0.15">
      <c r="A200" t="str">
        <f t="shared" si="320"/>
        <v/>
      </c>
      <c r="B200" t="s">
        <v>346</v>
      </c>
      <c r="Q200" s="3"/>
      <c r="R200" s="14"/>
      <c r="S200" s="14"/>
      <c r="T200" s="14"/>
      <c r="U200" s="14"/>
      <c r="V200" s="15"/>
      <c r="W200" s="36">
        <v>16</v>
      </c>
      <c r="X200" s="3"/>
      <c r="Y200" s="34"/>
      <c r="Z200" s="34"/>
      <c r="AA200" s="41"/>
      <c r="BF200" s="31" t="s">
        <v>165</v>
      </c>
      <c r="BG200">
        <v>199</v>
      </c>
    </row>
    <row r="201" spans="1:59" x14ac:dyDescent="0.15">
      <c r="A201" t="str">
        <f t="shared" si="320"/>
        <v>*0/0</v>
      </c>
      <c r="B201" t="s">
        <v>346</v>
      </c>
      <c r="C201" t="str">
        <f t="shared" ref="C201" si="321">"*"&amp;R201&amp;"/"&amp;T201</f>
        <v>*0/0</v>
      </c>
      <c r="Q201" s="6" t="s">
        <v>34</v>
      </c>
      <c r="R201" s="12">
        <f>INDEX(AJ:AJ,W200+1)</f>
        <v>0</v>
      </c>
      <c r="S201" s="16" t="s">
        <v>35</v>
      </c>
      <c r="T201" s="12">
        <f t="shared" ref="T201" si="322">INDEX(AK:AK,W200+1)</f>
        <v>0</v>
      </c>
      <c r="U201" s="16"/>
      <c r="V201" s="17"/>
      <c r="W201" s="9"/>
      <c r="X201" s="6"/>
      <c r="Y201" s="5"/>
      <c r="Z201" s="5"/>
      <c r="AA201" s="30"/>
      <c r="BF201" s="31" t="s">
        <v>165</v>
      </c>
      <c r="BG201">
        <v>200</v>
      </c>
    </row>
    <row r="202" spans="1:59" x14ac:dyDescent="0.15">
      <c r="A202" t="str">
        <f t="shared" si="320"/>
        <v>|LEFT:80|LEFT:100|LEFT:100|LEFT:100|LEFT:100|LEFT:100|c</v>
      </c>
      <c r="B202" t="s">
        <v>346</v>
      </c>
      <c r="C202" t="s">
        <v>24</v>
      </c>
      <c r="D202" s="2" t="str">
        <f t="shared" ref="D202" si="323">$Q$1</f>
        <v>LEFT:80</v>
      </c>
      <c r="E202" s="2" t="s">
        <v>24</v>
      </c>
      <c r="F202" s="2" t="str">
        <f t="shared" ref="F202" si="324">$R$1</f>
        <v>LEFT:100</v>
      </c>
      <c r="G202" s="2" t="s">
        <v>24</v>
      </c>
      <c r="H202" s="2" t="str">
        <f t="shared" ref="H202" si="325">$R$1</f>
        <v>LEFT:100</v>
      </c>
      <c r="I202" s="2" t="s">
        <v>24</v>
      </c>
      <c r="J202" s="2" t="str">
        <f t="shared" ref="J202" si="326">$R$1</f>
        <v>LEFT:100</v>
      </c>
      <c r="K202" s="2" t="s">
        <v>24</v>
      </c>
      <c r="L202" s="2" t="str">
        <f t="shared" ref="L202" si="327">$R$1</f>
        <v>LEFT:100</v>
      </c>
      <c r="M202" s="2" t="s">
        <v>24</v>
      </c>
      <c r="N202" s="2" t="str">
        <f t="shared" ref="N202" si="328">$R$1</f>
        <v>LEFT:100</v>
      </c>
      <c r="O202" t="s">
        <v>24</v>
      </c>
      <c r="P202" t="s">
        <v>138</v>
      </c>
      <c r="Q202" s="4" t="s">
        <v>44</v>
      </c>
      <c r="R202" s="12" t="str">
        <f>INDEX(AF:AF,W200+1)</f>
        <v>白</v>
      </c>
      <c r="S202" s="18" t="s">
        <v>46</v>
      </c>
      <c r="T202" s="12">
        <f>INDEX(AG:AG,W200+1)</f>
        <v>0</v>
      </c>
      <c r="U202" s="18" t="s">
        <v>36</v>
      </c>
      <c r="V202" s="12">
        <f>INDEX(AI:AI,W200+1)</f>
        <v>0</v>
      </c>
      <c r="W202" s="10"/>
      <c r="X202" s="12">
        <f t="shared" ref="X202" si="329">INDEX(AQ:AQ,W200+1)</f>
        <v>0</v>
      </c>
      <c r="Y202" s="5"/>
      <c r="Z202" s="5"/>
      <c r="AA202" s="30"/>
      <c r="BF202" s="31" t="s">
        <v>165</v>
      </c>
      <c r="BG202">
        <v>201</v>
      </c>
    </row>
    <row r="203" spans="1:59" x14ac:dyDescent="0.15">
      <c r="A203" t="str">
        <f t="shared" si="320"/>
        <v>|色|白|レアリティ||マナコスト||</v>
      </c>
      <c r="B203" t="s">
        <v>346</v>
      </c>
      <c r="C203" t="s">
        <v>24</v>
      </c>
      <c r="D203" s="1" t="s">
        <v>5</v>
      </c>
      <c r="E203" t="s">
        <v>24</v>
      </c>
      <c r="F203" t="str">
        <f t="shared" ref="F203:F204" si="330">IF(R202=0,"",R202)</f>
        <v>白</v>
      </c>
      <c r="G203" t="s">
        <v>24</v>
      </c>
      <c r="H203" s="1" t="s">
        <v>6</v>
      </c>
      <c r="I203" t="s">
        <v>24</v>
      </c>
      <c r="J203" t="str">
        <f t="shared" ref="J203:J204" si="331">IF(T202=0,"",T202)</f>
        <v/>
      </c>
      <c r="K203" t="s">
        <v>24</v>
      </c>
      <c r="L203" s="1" t="s">
        <v>8</v>
      </c>
      <c r="M203" t="s">
        <v>24</v>
      </c>
      <c r="N203" t="str">
        <f t="shared" ref="N203:N204" si="332">IF(V202=0,"",V202)</f>
        <v/>
      </c>
      <c r="O203" t="s">
        <v>24</v>
      </c>
      <c r="Q203" s="6" t="s">
        <v>37</v>
      </c>
      <c r="R203" s="12">
        <f>INDEX(AL:AL,W200+1)</f>
        <v>0</v>
      </c>
      <c r="S203" s="18" t="s">
        <v>38</v>
      </c>
      <c r="T203" s="12">
        <f>INDEX(AN:AN,W200+1)</f>
        <v>0</v>
      </c>
      <c r="U203" s="12">
        <f>INDEX(AO:AO,W200+1)</f>
        <v>0</v>
      </c>
      <c r="V203" s="12">
        <f>INDEX(AP:AP,W200+1)</f>
        <v>0</v>
      </c>
      <c r="W203" s="10"/>
      <c r="X203" s="12" t="str">
        <f t="shared" ref="X203" si="333">INDEX(AZ:AZ,W200+1)</f>
        <v/>
      </c>
      <c r="Y203" s="12" t="str">
        <f t="shared" ref="Y203" si="334">INDEX(BA:BA,W200+1)</f>
        <v/>
      </c>
      <c r="Z203" s="12" t="str">
        <f t="shared" ref="Z203" si="335">INDEX(BB:BB,W200+1)</f>
        <v/>
      </c>
      <c r="AA203" s="12">
        <f t="shared" ref="AA203" si="336">INDEX(BC:BC,W200+1)</f>
        <v>0</v>
      </c>
      <c r="BF203" s="31" t="s">
        <v>165</v>
      </c>
      <c r="BG203">
        <v>202</v>
      </c>
    </row>
    <row r="204" spans="1:59" x14ac:dyDescent="0.15">
      <c r="A204" t="str">
        <f t="shared" si="320"/>
        <v>|種別||サブタイプ||||</v>
      </c>
      <c r="B204" t="s">
        <v>346</v>
      </c>
      <c r="C204" t="s">
        <v>24</v>
      </c>
      <c r="D204" s="1" t="s">
        <v>9</v>
      </c>
      <c r="E204" t="s">
        <v>24</v>
      </c>
      <c r="F204" t="str">
        <f t="shared" si="330"/>
        <v/>
      </c>
      <c r="G204" t="s">
        <v>24</v>
      </c>
      <c r="H204" s="1" t="s">
        <v>11</v>
      </c>
      <c r="I204" t="s">
        <v>24</v>
      </c>
      <c r="J204" t="str">
        <f t="shared" si="331"/>
        <v/>
      </c>
      <c r="K204" t="s">
        <v>24</v>
      </c>
      <c r="L204" t="str">
        <f t="shared" ref="L204" si="337">IF(U203=0,"",U203)</f>
        <v/>
      </c>
      <c r="M204" t="s">
        <v>24</v>
      </c>
      <c r="N204" t="str">
        <f t="shared" si="332"/>
        <v/>
      </c>
      <c r="O204" t="s">
        <v>24</v>
      </c>
      <c r="Q204" s="6" t="s">
        <v>39</v>
      </c>
      <c r="R204" s="12" t="str">
        <f>INDEX(BD:BD,W200+1)</f>
        <v/>
      </c>
      <c r="S204" s="16"/>
      <c r="T204" s="16"/>
      <c r="U204" s="16"/>
      <c r="V204" s="17"/>
      <c r="W204" s="10"/>
      <c r="X204" s="36"/>
      <c r="Y204" s="36"/>
      <c r="Z204" s="36"/>
      <c r="AA204" s="25"/>
      <c r="BF204" s="31" t="s">
        <v>165</v>
      </c>
      <c r="BG204">
        <v>203</v>
      </c>
    </row>
    <row r="205" spans="1:59" x14ac:dyDescent="0.15">
      <c r="A205" t="str">
        <f t="shared" si="320"/>
        <v>|テキスト|&gt;|&gt;|&gt;|&gt;||</v>
      </c>
      <c r="B205" t="s">
        <v>346</v>
      </c>
      <c r="C205" t="s">
        <v>24</v>
      </c>
      <c r="D205" s="1" t="s">
        <v>12</v>
      </c>
      <c r="E205" t="s">
        <v>24</v>
      </c>
      <c r="F205" s="1" t="s">
        <v>4</v>
      </c>
      <c r="G205" t="s">
        <v>24</v>
      </c>
      <c r="H205" s="1" t="s">
        <v>4</v>
      </c>
      <c r="I205" t="s">
        <v>24</v>
      </c>
      <c r="J205" s="1" t="s">
        <v>4</v>
      </c>
      <c r="K205" t="s">
        <v>24</v>
      </c>
      <c r="L205" s="1" t="s">
        <v>4</v>
      </c>
      <c r="M205" t="s">
        <v>24</v>
      </c>
      <c r="N205" t="str">
        <f t="shared" ref="N205" si="338">IF(R204=0,"",R204)</f>
        <v/>
      </c>
      <c r="O205" t="s">
        <v>24</v>
      </c>
      <c r="Q205" s="4" t="s">
        <v>40</v>
      </c>
      <c r="R205" s="12" t="str">
        <f>INDEX(BE:BE,W200+1)</f>
        <v/>
      </c>
      <c r="S205" s="16" t="s">
        <v>51</v>
      </c>
      <c r="T205" s="12" t="str">
        <f>IF(X205="","",X205&amp;IF(Y205="",""," "&amp;Y205)&amp;IF(Z205="",""," "&amp;Z205)&amp;IF(AA205="",""," "&amp;AA205))</f>
        <v/>
      </c>
      <c r="U205" s="16"/>
      <c r="V205" s="17"/>
      <c r="W205" s="10" t="s">
        <v>342</v>
      </c>
      <c r="X205" s="6" t="str">
        <f t="shared" ref="X205:AA205" si="339">IF(ISERROR(IF(LEN(X204)&gt;1,X204,VLOOKUP(X203,$AC:$AD,2,FALSE))),"",IF(LEN(X204)&gt;1,X204,VLOOKUP(X203,$AC:$AD,2,FALSE)))</f>
        <v/>
      </c>
      <c r="Y205" s="6" t="str">
        <f t="shared" si="339"/>
        <v/>
      </c>
      <c r="Z205" s="6" t="str">
        <f t="shared" si="339"/>
        <v/>
      </c>
      <c r="AA205" s="6" t="str">
        <f t="shared" si="339"/>
        <v xml:space="preserve"> </v>
      </c>
      <c r="BF205" s="31" t="s">
        <v>165</v>
      </c>
      <c r="BG205">
        <v>204</v>
      </c>
    </row>
    <row r="206" spans="1:59" x14ac:dyDescent="0.15">
      <c r="A206" t="str">
        <f t="shared" si="320"/>
        <v>|英テキスト|&gt;|&gt;|&gt;|&gt;||</v>
      </c>
      <c r="B206" t="s">
        <v>346</v>
      </c>
      <c r="C206" t="s">
        <v>24</v>
      </c>
      <c r="D206" s="1" t="s">
        <v>26</v>
      </c>
      <c r="E206" t="s">
        <v>24</v>
      </c>
      <c r="F206" s="1" t="s">
        <v>4</v>
      </c>
      <c r="G206" t="s">
        <v>24</v>
      </c>
      <c r="H206" s="1" t="s">
        <v>4</v>
      </c>
      <c r="I206" t="s">
        <v>24</v>
      </c>
      <c r="J206" s="1" t="s">
        <v>4</v>
      </c>
      <c r="K206" t="s">
        <v>24</v>
      </c>
      <c r="L206" s="1" t="s">
        <v>4</v>
      </c>
      <c r="M206" t="s">
        <v>24</v>
      </c>
      <c r="N206" t="str">
        <f t="shared" ref="N206" si="340">IF(T205="","",T205&amp;"&amp;br;")&amp;IF(R205=0,"",R205)</f>
        <v/>
      </c>
      <c r="O206" t="s">
        <v>24</v>
      </c>
      <c r="Q206" s="6" t="s">
        <v>41</v>
      </c>
      <c r="R206" s="12">
        <f>IF(INDEX(AX:AX,W200+1)="",0,INDEX(AX:AX,W200+1)&amp;"/"&amp;INDEX(AY:AY,W200+1))</f>
        <v>0</v>
      </c>
      <c r="S206" s="16"/>
      <c r="T206" s="16"/>
      <c r="U206" s="16"/>
      <c r="V206" s="17"/>
      <c r="W206" s="10"/>
      <c r="X206" s="6"/>
      <c r="Y206" s="5"/>
      <c r="Z206" s="5"/>
      <c r="AA206" s="30"/>
      <c r="BF206" s="31" t="s">
        <v>165</v>
      </c>
      <c r="BG206">
        <v>205</v>
      </c>
    </row>
    <row r="207" spans="1:59" x14ac:dyDescent="0.15">
      <c r="A207" t="str">
        <f t="shared" si="320"/>
        <v>|PT|&gt;||シールド数|&gt;||</v>
      </c>
      <c r="B207" t="s">
        <v>346</v>
      </c>
      <c r="C207" t="s">
        <v>24</v>
      </c>
      <c r="D207" t="s">
        <v>13</v>
      </c>
      <c r="E207" t="s">
        <v>24</v>
      </c>
      <c r="F207" t="s">
        <v>4</v>
      </c>
      <c r="G207" t="s">
        <v>24</v>
      </c>
      <c r="H207" t="str">
        <f t="shared" ref="H207" si="341">IF(R206=0,"",R206)</f>
        <v/>
      </c>
      <c r="I207" t="s">
        <v>24</v>
      </c>
      <c r="J207" t="s">
        <v>14</v>
      </c>
      <c r="K207" t="s">
        <v>24</v>
      </c>
      <c r="L207" t="s">
        <v>4</v>
      </c>
      <c r="M207" t="s">
        <v>24</v>
      </c>
      <c r="N207" t="str">
        <f t="shared" ref="N207" si="342">IF(R207=0,"",R207)</f>
        <v/>
      </c>
      <c r="O207" t="s">
        <v>24</v>
      </c>
      <c r="Q207" s="7" t="s">
        <v>43</v>
      </c>
      <c r="R207" s="12">
        <f>INDEX(AW:AW,W200+1)</f>
        <v>0</v>
      </c>
      <c r="S207" s="19"/>
      <c r="T207" s="19"/>
      <c r="U207" s="19"/>
      <c r="V207" s="20"/>
      <c r="W207" s="11"/>
      <c r="X207" s="37"/>
      <c r="Y207" s="35"/>
      <c r="Z207" s="35"/>
      <c r="AA207" s="42"/>
      <c r="BF207" s="31" t="s">
        <v>165</v>
      </c>
      <c r="BG207">
        <v>206</v>
      </c>
    </row>
    <row r="208" spans="1:59" x14ac:dyDescent="0.15">
      <c r="A208" t="str">
        <f t="shared" si="320"/>
        <v>&amp;br;&amp;br;</v>
      </c>
      <c r="B208" t="s">
        <v>346</v>
      </c>
      <c r="C208" t="s">
        <v>158</v>
      </c>
      <c r="R208"/>
      <c r="S208"/>
      <c r="T208"/>
      <c r="U208"/>
      <c r="V208"/>
      <c r="BF208" s="31" t="s">
        <v>165</v>
      </c>
      <c r="BG208">
        <v>207</v>
      </c>
    </row>
    <row r="209" spans="1:59" x14ac:dyDescent="0.15">
      <c r="A209" t="str">
        <f t="shared" si="320"/>
        <v>#back(text=戻る,left)</v>
      </c>
      <c r="B209" t="s">
        <v>346</v>
      </c>
      <c r="C209" t="s">
        <v>159</v>
      </c>
      <c r="R209"/>
      <c r="S209"/>
      <c r="T209"/>
      <c r="U209"/>
      <c r="V209"/>
      <c r="BF209" s="31" t="s">
        <v>165</v>
      </c>
      <c r="BG209">
        <v>208</v>
      </c>
    </row>
    <row r="210" spans="1:59" x14ac:dyDescent="0.15">
      <c r="A210" t="str">
        <f t="shared" si="320"/>
        <v>&amp;br;</v>
      </c>
      <c r="B210" t="s">
        <v>346</v>
      </c>
      <c r="C210" t="s">
        <v>1</v>
      </c>
      <c r="R210"/>
      <c r="S210"/>
      <c r="T210"/>
      <c r="U210"/>
      <c r="V210"/>
      <c r="BF210" s="31" t="s">
        <v>165</v>
      </c>
      <c r="BG210">
        <v>209</v>
      </c>
    </row>
    <row r="211" spans="1:59" x14ac:dyDescent="0.15">
      <c r="A211" t="str">
        <f t="shared" si="320"/>
        <v>#comment(above,nsize=[15],size=[30],num=[10])</v>
      </c>
      <c r="B211" t="s">
        <v>346</v>
      </c>
      <c r="C211" t="s">
        <v>160</v>
      </c>
      <c r="R211"/>
      <c r="S211"/>
      <c r="T211"/>
      <c r="U211"/>
      <c r="V211"/>
      <c r="BF211" s="31" t="s">
        <v>165</v>
      </c>
      <c r="BG211">
        <v>210</v>
      </c>
    </row>
    <row r="212" spans="1:59" x14ac:dyDescent="0.15">
      <c r="A212" t="str">
        <f t="shared" si="320"/>
        <v>&amp;br;&amp;br;</v>
      </c>
      <c r="B212" t="s">
        <v>346</v>
      </c>
      <c r="C212" t="s">
        <v>158</v>
      </c>
      <c r="R212"/>
      <c r="S212"/>
      <c r="T212"/>
      <c r="U212"/>
      <c r="V212"/>
      <c r="BF212" s="31" t="s">
        <v>165</v>
      </c>
      <c r="BG212">
        <v>211</v>
      </c>
    </row>
    <row r="213" spans="1:59" x14ac:dyDescent="0.15">
      <c r="A213" t="str">
        <f t="shared" si="320"/>
        <v/>
      </c>
      <c r="B213" t="s">
        <v>346</v>
      </c>
      <c r="Q213" s="3"/>
      <c r="R213" s="14"/>
      <c r="S213" s="14"/>
      <c r="T213" s="14"/>
      <c r="U213" s="14"/>
      <c r="V213" s="15"/>
      <c r="W213" s="36">
        <v>17</v>
      </c>
      <c r="X213" s="3"/>
      <c r="Y213" s="34"/>
      <c r="Z213" s="34"/>
      <c r="AA213" s="41"/>
      <c r="BF213" s="31" t="s">
        <v>165</v>
      </c>
      <c r="BG213">
        <v>212</v>
      </c>
    </row>
    <row r="214" spans="1:59" x14ac:dyDescent="0.15">
      <c r="A214" t="str">
        <f t="shared" si="320"/>
        <v>*0/0</v>
      </c>
      <c r="B214" t="s">
        <v>346</v>
      </c>
      <c r="C214" t="str">
        <f t="shared" ref="C214" si="343">"*"&amp;R214&amp;"/"&amp;T214</f>
        <v>*0/0</v>
      </c>
      <c r="Q214" s="6" t="s">
        <v>34</v>
      </c>
      <c r="R214" s="12">
        <f>INDEX(AJ:AJ,W213+1)</f>
        <v>0</v>
      </c>
      <c r="S214" s="16" t="s">
        <v>35</v>
      </c>
      <c r="T214" s="12">
        <f t="shared" ref="T214" si="344">INDEX(AK:AK,W213+1)</f>
        <v>0</v>
      </c>
      <c r="U214" s="16"/>
      <c r="V214" s="17"/>
      <c r="W214" s="9"/>
      <c r="X214" s="6"/>
      <c r="Y214" s="5"/>
      <c r="Z214" s="5"/>
      <c r="AA214" s="30"/>
      <c r="BF214" s="31" t="s">
        <v>165</v>
      </c>
      <c r="BG214">
        <v>213</v>
      </c>
    </row>
    <row r="215" spans="1:59" x14ac:dyDescent="0.15">
      <c r="A215" t="str">
        <f t="shared" si="320"/>
        <v>|LEFT:80|LEFT:100|LEFT:100|LEFT:100|LEFT:100|LEFT:100|c</v>
      </c>
      <c r="B215" t="s">
        <v>346</v>
      </c>
      <c r="C215" t="s">
        <v>24</v>
      </c>
      <c r="D215" s="2" t="str">
        <f t="shared" ref="D215" si="345">$Q$1</f>
        <v>LEFT:80</v>
      </c>
      <c r="E215" s="2" t="s">
        <v>24</v>
      </c>
      <c r="F215" s="2" t="str">
        <f t="shared" ref="F215" si="346">$R$1</f>
        <v>LEFT:100</v>
      </c>
      <c r="G215" s="2" t="s">
        <v>24</v>
      </c>
      <c r="H215" s="2" t="str">
        <f t="shared" ref="H215" si="347">$R$1</f>
        <v>LEFT:100</v>
      </c>
      <c r="I215" s="2" t="s">
        <v>24</v>
      </c>
      <c r="J215" s="2" t="str">
        <f t="shared" ref="J215" si="348">$R$1</f>
        <v>LEFT:100</v>
      </c>
      <c r="K215" s="2" t="s">
        <v>24</v>
      </c>
      <c r="L215" s="2" t="str">
        <f t="shared" ref="L215" si="349">$R$1</f>
        <v>LEFT:100</v>
      </c>
      <c r="M215" s="2" t="s">
        <v>24</v>
      </c>
      <c r="N215" s="2" t="str">
        <f t="shared" ref="N215" si="350">$R$1</f>
        <v>LEFT:100</v>
      </c>
      <c r="O215" t="s">
        <v>24</v>
      </c>
      <c r="P215" t="s">
        <v>138</v>
      </c>
      <c r="Q215" s="4" t="s">
        <v>44</v>
      </c>
      <c r="R215" s="12" t="str">
        <f>INDEX(AF:AF,W213+1)</f>
        <v>白</v>
      </c>
      <c r="S215" s="18" t="s">
        <v>46</v>
      </c>
      <c r="T215" s="12">
        <f>INDEX(AG:AG,W213+1)</f>
        <v>0</v>
      </c>
      <c r="U215" s="18" t="s">
        <v>36</v>
      </c>
      <c r="V215" s="12">
        <f>INDEX(AI:AI,W213+1)</f>
        <v>0</v>
      </c>
      <c r="W215" s="10"/>
      <c r="X215" s="12">
        <f t="shared" ref="X215" si="351">INDEX(AQ:AQ,W213+1)</f>
        <v>0</v>
      </c>
      <c r="Y215" s="5"/>
      <c r="Z215" s="5"/>
      <c r="AA215" s="30"/>
      <c r="BF215" s="31" t="s">
        <v>165</v>
      </c>
      <c r="BG215">
        <v>214</v>
      </c>
    </row>
    <row r="216" spans="1:59" x14ac:dyDescent="0.15">
      <c r="A216" t="str">
        <f t="shared" si="320"/>
        <v>|色|白|レアリティ||マナコスト||</v>
      </c>
      <c r="B216" t="s">
        <v>346</v>
      </c>
      <c r="C216" t="s">
        <v>24</v>
      </c>
      <c r="D216" s="1" t="s">
        <v>5</v>
      </c>
      <c r="E216" t="s">
        <v>24</v>
      </c>
      <c r="F216" t="str">
        <f t="shared" ref="F216:F217" si="352">IF(R215=0,"",R215)</f>
        <v>白</v>
      </c>
      <c r="G216" t="s">
        <v>24</v>
      </c>
      <c r="H216" s="1" t="s">
        <v>6</v>
      </c>
      <c r="I216" t="s">
        <v>24</v>
      </c>
      <c r="J216" t="str">
        <f t="shared" ref="J216:J217" si="353">IF(T215=0,"",T215)</f>
        <v/>
      </c>
      <c r="K216" t="s">
        <v>24</v>
      </c>
      <c r="L216" s="1" t="s">
        <v>8</v>
      </c>
      <c r="M216" t="s">
        <v>24</v>
      </c>
      <c r="N216" t="str">
        <f t="shared" ref="N216:N217" si="354">IF(V215=0,"",V215)</f>
        <v/>
      </c>
      <c r="O216" t="s">
        <v>24</v>
      </c>
      <c r="Q216" s="6" t="s">
        <v>37</v>
      </c>
      <c r="R216" s="12">
        <f>INDEX(AL:AL,W213+1)</f>
        <v>0</v>
      </c>
      <c r="S216" s="18" t="s">
        <v>38</v>
      </c>
      <c r="T216" s="12">
        <f>INDEX(AN:AN,W213+1)</f>
        <v>0</v>
      </c>
      <c r="U216" s="12">
        <f>INDEX(AO:AO,W213+1)</f>
        <v>0</v>
      </c>
      <c r="V216" s="12">
        <f>INDEX(AP:AP,W213+1)</f>
        <v>0</v>
      </c>
      <c r="W216" s="10"/>
      <c r="X216" s="12" t="str">
        <f t="shared" ref="X216" si="355">INDEX(AZ:AZ,W213+1)</f>
        <v/>
      </c>
      <c r="Y216" s="12" t="str">
        <f t="shared" ref="Y216" si="356">INDEX(BA:BA,W213+1)</f>
        <v/>
      </c>
      <c r="Z216" s="12" t="str">
        <f t="shared" ref="Z216" si="357">INDEX(BB:BB,W213+1)</f>
        <v/>
      </c>
      <c r="AA216" s="12">
        <f t="shared" ref="AA216" si="358">INDEX(BC:BC,W213+1)</f>
        <v>0</v>
      </c>
      <c r="BF216" s="31" t="s">
        <v>165</v>
      </c>
      <c r="BG216">
        <v>215</v>
      </c>
    </row>
    <row r="217" spans="1:59" x14ac:dyDescent="0.15">
      <c r="A217" t="str">
        <f t="shared" si="320"/>
        <v>|種別||サブタイプ||||</v>
      </c>
      <c r="B217" t="s">
        <v>346</v>
      </c>
      <c r="C217" t="s">
        <v>24</v>
      </c>
      <c r="D217" s="1" t="s">
        <v>9</v>
      </c>
      <c r="E217" t="s">
        <v>24</v>
      </c>
      <c r="F217" t="str">
        <f t="shared" si="352"/>
        <v/>
      </c>
      <c r="G217" t="s">
        <v>24</v>
      </c>
      <c r="H217" s="1" t="s">
        <v>11</v>
      </c>
      <c r="I217" t="s">
        <v>24</v>
      </c>
      <c r="J217" t="str">
        <f t="shared" si="353"/>
        <v/>
      </c>
      <c r="K217" t="s">
        <v>24</v>
      </c>
      <c r="L217" t="str">
        <f t="shared" ref="L217" si="359">IF(U216=0,"",U216)</f>
        <v/>
      </c>
      <c r="M217" t="s">
        <v>24</v>
      </c>
      <c r="N217" t="str">
        <f t="shared" si="354"/>
        <v/>
      </c>
      <c r="O217" t="s">
        <v>24</v>
      </c>
      <c r="Q217" s="6" t="s">
        <v>39</v>
      </c>
      <c r="R217" s="12" t="str">
        <f>INDEX(BD:BD,W213+1)</f>
        <v/>
      </c>
      <c r="S217" s="16"/>
      <c r="T217" s="16"/>
      <c r="U217" s="16"/>
      <c r="V217" s="17"/>
      <c r="W217" s="10"/>
      <c r="X217" s="36"/>
      <c r="Y217" s="36"/>
      <c r="Z217" s="36"/>
      <c r="AA217" s="25"/>
      <c r="BF217" s="31" t="s">
        <v>165</v>
      </c>
      <c r="BG217">
        <v>216</v>
      </c>
    </row>
    <row r="218" spans="1:59" x14ac:dyDescent="0.15">
      <c r="A218" t="str">
        <f t="shared" si="320"/>
        <v>|テキスト|&gt;|&gt;|&gt;|&gt;||</v>
      </c>
      <c r="B218" t="s">
        <v>346</v>
      </c>
      <c r="C218" t="s">
        <v>24</v>
      </c>
      <c r="D218" s="1" t="s">
        <v>12</v>
      </c>
      <c r="E218" t="s">
        <v>24</v>
      </c>
      <c r="F218" s="1" t="s">
        <v>4</v>
      </c>
      <c r="G218" t="s">
        <v>24</v>
      </c>
      <c r="H218" s="1" t="s">
        <v>4</v>
      </c>
      <c r="I218" t="s">
        <v>24</v>
      </c>
      <c r="J218" s="1" t="s">
        <v>4</v>
      </c>
      <c r="K218" t="s">
        <v>24</v>
      </c>
      <c r="L218" s="1" t="s">
        <v>4</v>
      </c>
      <c r="M218" t="s">
        <v>24</v>
      </c>
      <c r="N218" t="str">
        <f t="shared" ref="N218" si="360">IF(R217=0,"",R217)</f>
        <v/>
      </c>
      <c r="O218" t="s">
        <v>24</v>
      </c>
      <c r="Q218" s="4" t="s">
        <v>40</v>
      </c>
      <c r="R218" s="12" t="str">
        <f>INDEX(BE:BE,W213+1)</f>
        <v/>
      </c>
      <c r="S218" s="16" t="s">
        <v>51</v>
      </c>
      <c r="T218" s="12" t="str">
        <f>IF(X218="","",X218&amp;IF(Y218="",""," "&amp;Y218)&amp;IF(Z218="",""," "&amp;Z218)&amp;IF(AA218="",""," "&amp;AA218))</f>
        <v/>
      </c>
      <c r="U218" s="16"/>
      <c r="V218" s="17"/>
      <c r="W218" s="10" t="s">
        <v>342</v>
      </c>
      <c r="X218" s="6" t="str">
        <f t="shared" ref="X218:AA218" si="361">IF(ISERROR(IF(LEN(X217)&gt;1,X217,VLOOKUP(X216,$AC:$AD,2,FALSE))),"",IF(LEN(X217)&gt;1,X217,VLOOKUP(X216,$AC:$AD,2,FALSE)))</f>
        <v/>
      </c>
      <c r="Y218" s="6" t="str">
        <f t="shared" si="361"/>
        <v/>
      </c>
      <c r="Z218" s="6" t="str">
        <f t="shared" si="361"/>
        <v/>
      </c>
      <c r="AA218" s="6" t="str">
        <f t="shared" si="361"/>
        <v xml:space="preserve"> </v>
      </c>
      <c r="BF218" s="31" t="s">
        <v>165</v>
      </c>
      <c r="BG218">
        <v>217</v>
      </c>
    </row>
    <row r="219" spans="1:59" x14ac:dyDescent="0.15">
      <c r="A219" t="str">
        <f t="shared" si="320"/>
        <v>|英テキスト|&gt;|&gt;|&gt;|&gt;||</v>
      </c>
      <c r="B219" t="s">
        <v>346</v>
      </c>
      <c r="C219" t="s">
        <v>24</v>
      </c>
      <c r="D219" s="1" t="s">
        <v>26</v>
      </c>
      <c r="E219" t="s">
        <v>24</v>
      </c>
      <c r="F219" s="1" t="s">
        <v>4</v>
      </c>
      <c r="G219" t="s">
        <v>24</v>
      </c>
      <c r="H219" s="1" t="s">
        <v>4</v>
      </c>
      <c r="I219" t="s">
        <v>24</v>
      </c>
      <c r="J219" s="1" t="s">
        <v>4</v>
      </c>
      <c r="K219" t="s">
        <v>24</v>
      </c>
      <c r="L219" s="1" t="s">
        <v>4</v>
      </c>
      <c r="M219" t="s">
        <v>24</v>
      </c>
      <c r="N219" t="str">
        <f t="shared" ref="N219" si="362">IF(T218="","",T218&amp;"&amp;br;")&amp;IF(R218=0,"",R218)</f>
        <v/>
      </c>
      <c r="O219" t="s">
        <v>24</v>
      </c>
      <c r="Q219" s="6" t="s">
        <v>41</v>
      </c>
      <c r="R219" s="12">
        <f>IF(INDEX(AX:AX,W213+1)="",0,INDEX(AX:AX,W213+1)&amp;"/"&amp;INDEX(AY:AY,W213+1))</f>
        <v>0</v>
      </c>
      <c r="S219" s="16"/>
      <c r="T219" s="16"/>
      <c r="U219" s="16"/>
      <c r="V219" s="17"/>
      <c r="W219" s="10"/>
      <c r="X219" s="6"/>
      <c r="Y219" s="5"/>
      <c r="Z219" s="5"/>
      <c r="AA219" s="30"/>
      <c r="BF219" s="31" t="s">
        <v>165</v>
      </c>
      <c r="BG219">
        <v>218</v>
      </c>
    </row>
    <row r="220" spans="1:59" x14ac:dyDescent="0.15">
      <c r="A220" t="str">
        <f t="shared" si="320"/>
        <v>|PT|&gt;||シールド数|&gt;||</v>
      </c>
      <c r="B220" t="s">
        <v>346</v>
      </c>
      <c r="C220" t="s">
        <v>24</v>
      </c>
      <c r="D220" t="s">
        <v>13</v>
      </c>
      <c r="E220" t="s">
        <v>24</v>
      </c>
      <c r="F220" t="s">
        <v>4</v>
      </c>
      <c r="G220" t="s">
        <v>24</v>
      </c>
      <c r="H220" t="str">
        <f t="shared" ref="H220" si="363">IF(R219=0,"",R219)</f>
        <v/>
      </c>
      <c r="I220" t="s">
        <v>24</v>
      </c>
      <c r="J220" t="s">
        <v>14</v>
      </c>
      <c r="K220" t="s">
        <v>24</v>
      </c>
      <c r="L220" t="s">
        <v>4</v>
      </c>
      <c r="M220" t="s">
        <v>24</v>
      </c>
      <c r="N220" t="str">
        <f t="shared" ref="N220" si="364">IF(R220=0,"",R220)</f>
        <v/>
      </c>
      <c r="O220" t="s">
        <v>24</v>
      </c>
      <c r="Q220" s="7" t="s">
        <v>43</v>
      </c>
      <c r="R220" s="12">
        <f>INDEX(AW:AW,W213+1)</f>
        <v>0</v>
      </c>
      <c r="S220" s="19"/>
      <c r="T220" s="19"/>
      <c r="U220" s="19"/>
      <c r="V220" s="20"/>
      <c r="W220" s="11"/>
      <c r="X220" s="37"/>
      <c r="Y220" s="35"/>
      <c r="Z220" s="35"/>
      <c r="AA220" s="42"/>
      <c r="BF220" s="31" t="s">
        <v>165</v>
      </c>
      <c r="BG220">
        <v>219</v>
      </c>
    </row>
    <row r="221" spans="1:59" x14ac:dyDescent="0.15">
      <c r="A221" t="str">
        <f t="shared" si="320"/>
        <v>&amp;br;&amp;br;</v>
      </c>
      <c r="B221" t="s">
        <v>346</v>
      </c>
      <c r="C221" t="s">
        <v>158</v>
      </c>
      <c r="R221"/>
      <c r="S221"/>
      <c r="T221"/>
      <c r="U221"/>
      <c r="V221"/>
      <c r="BF221" s="31" t="s">
        <v>165</v>
      </c>
      <c r="BG221">
        <v>220</v>
      </c>
    </row>
    <row r="222" spans="1:59" x14ac:dyDescent="0.15">
      <c r="A222" t="str">
        <f t="shared" si="320"/>
        <v>#back(text=戻る,left)</v>
      </c>
      <c r="B222" t="s">
        <v>346</v>
      </c>
      <c r="C222" t="s">
        <v>159</v>
      </c>
      <c r="R222"/>
      <c r="S222"/>
      <c r="T222"/>
      <c r="U222"/>
      <c r="V222"/>
      <c r="BF222" s="31" t="s">
        <v>165</v>
      </c>
      <c r="BG222">
        <v>221</v>
      </c>
    </row>
    <row r="223" spans="1:59" x14ac:dyDescent="0.15">
      <c r="A223" t="str">
        <f t="shared" si="320"/>
        <v>&amp;br;</v>
      </c>
      <c r="B223" t="s">
        <v>346</v>
      </c>
      <c r="C223" t="s">
        <v>1</v>
      </c>
      <c r="R223"/>
      <c r="S223"/>
      <c r="T223"/>
      <c r="U223"/>
      <c r="V223"/>
      <c r="BF223" s="31" t="s">
        <v>165</v>
      </c>
      <c r="BG223">
        <v>222</v>
      </c>
    </row>
    <row r="224" spans="1:59" x14ac:dyDescent="0.15">
      <c r="A224" t="str">
        <f t="shared" si="320"/>
        <v>#comment(above,nsize=[15],size=[30],num=[10])</v>
      </c>
      <c r="B224" t="s">
        <v>346</v>
      </c>
      <c r="C224" t="s">
        <v>160</v>
      </c>
      <c r="R224"/>
      <c r="S224"/>
      <c r="T224"/>
      <c r="U224"/>
      <c r="V224"/>
      <c r="BF224" s="31" t="s">
        <v>165</v>
      </c>
      <c r="BG224">
        <v>223</v>
      </c>
    </row>
    <row r="225" spans="1:59" x14ac:dyDescent="0.15">
      <c r="A225" t="str">
        <f t="shared" si="320"/>
        <v>&amp;br;&amp;br;</v>
      </c>
      <c r="B225" t="s">
        <v>346</v>
      </c>
      <c r="C225" t="s">
        <v>158</v>
      </c>
      <c r="R225"/>
      <c r="S225"/>
      <c r="T225"/>
      <c r="U225"/>
      <c r="V225"/>
      <c r="BF225" s="31" t="s">
        <v>165</v>
      </c>
      <c r="BG225">
        <v>224</v>
      </c>
    </row>
    <row r="226" spans="1:59" x14ac:dyDescent="0.15">
      <c r="A226" t="str">
        <f t="shared" si="320"/>
        <v/>
      </c>
      <c r="B226" t="s">
        <v>346</v>
      </c>
      <c r="Q226" s="3"/>
      <c r="R226" s="14"/>
      <c r="S226" s="14"/>
      <c r="T226" s="14"/>
      <c r="U226" s="14"/>
      <c r="V226" s="15"/>
      <c r="W226" s="36">
        <v>18</v>
      </c>
      <c r="X226" s="3"/>
      <c r="Y226" s="34"/>
      <c r="Z226" s="34"/>
      <c r="AA226" s="41"/>
      <c r="BF226" s="31" t="s">
        <v>165</v>
      </c>
      <c r="BG226">
        <v>225</v>
      </c>
    </row>
    <row r="227" spans="1:59" x14ac:dyDescent="0.15">
      <c r="A227" t="str">
        <f t="shared" si="320"/>
        <v>*0/0</v>
      </c>
      <c r="B227" t="s">
        <v>346</v>
      </c>
      <c r="C227" t="str">
        <f t="shared" ref="C227" si="365">"*"&amp;R227&amp;"/"&amp;T227</f>
        <v>*0/0</v>
      </c>
      <c r="Q227" s="6" t="s">
        <v>34</v>
      </c>
      <c r="R227" s="12">
        <f>INDEX(AJ:AJ,W226+1)</f>
        <v>0</v>
      </c>
      <c r="S227" s="16" t="s">
        <v>35</v>
      </c>
      <c r="T227" s="12">
        <f t="shared" ref="T227" si="366">INDEX(AK:AK,W226+1)</f>
        <v>0</v>
      </c>
      <c r="U227" s="16"/>
      <c r="V227" s="17"/>
      <c r="W227" s="9"/>
      <c r="X227" s="6"/>
      <c r="Y227" s="5"/>
      <c r="Z227" s="5"/>
      <c r="AA227" s="30"/>
      <c r="BF227" s="31" t="s">
        <v>165</v>
      </c>
      <c r="BG227">
        <v>226</v>
      </c>
    </row>
    <row r="228" spans="1:59" x14ac:dyDescent="0.15">
      <c r="A228" t="str">
        <f t="shared" si="320"/>
        <v>|LEFT:80|LEFT:100|LEFT:100|LEFT:100|LEFT:100|LEFT:100|c</v>
      </c>
      <c r="B228" t="s">
        <v>346</v>
      </c>
      <c r="C228" t="s">
        <v>24</v>
      </c>
      <c r="D228" s="2" t="str">
        <f t="shared" ref="D228" si="367">$Q$1</f>
        <v>LEFT:80</v>
      </c>
      <c r="E228" s="2" t="s">
        <v>24</v>
      </c>
      <c r="F228" s="2" t="str">
        <f t="shared" ref="F228" si="368">$R$1</f>
        <v>LEFT:100</v>
      </c>
      <c r="G228" s="2" t="s">
        <v>24</v>
      </c>
      <c r="H228" s="2" t="str">
        <f t="shared" ref="H228" si="369">$R$1</f>
        <v>LEFT:100</v>
      </c>
      <c r="I228" s="2" t="s">
        <v>24</v>
      </c>
      <c r="J228" s="2" t="str">
        <f t="shared" ref="J228" si="370">$R$1</f>
        <v>LEFT:100</v>
      </c>
      <c r="K228" s="2" t="s">
        <v>24</v>
      </c>
      <c r="L228" s="2" t="str">
        <f t="shared" ref="L228" si="371">$R$1</f>
        <v>LEFT:100</v>
      </c>
      <c r="M228" s="2" t="s">
        <v>24</v>
      </c>
      <c r="N228" s="2" t="str">
        <f t="shared" ref="N228" si="372">$R$1</f>
        <v>LEFT:100</v>
      </c>
      <c r="O228" t="s">
        <v>24</v>
      </c>
      <c r="P228" t="s">
        <v>138</v>
      </c>
      <c r="Q228" s="4" t="s">
        <v>44</v>
      </c>
      <c r="R228" s="12" t="str">
        <f>INDEX(AF:AF,W226+1)</f>
        <v>白</v>
      </c>
      <c r="S228" s="18" t="s">
        <v>46</v>
      </c>
      <c r="T228" s="12">
        <f>INDEX(AG:AG,W226+1)</f>
        <v>0</v>
      </c>
      <c r="U228" s="18" t="s">
        <v>36</v>
      </c>
      <c r="V228" s="12">
        <f>INDEX(AI:AI,W226+1)</f>
        <v>0</v>
      </c>
      <c r="W228" s="10"/>
      <c r="X228" s="12">
        <f t="shared" ref="X228" si="373">INDEX(AQ:AQ,W226+1)</f>
        <v>0</v>
      </c>
      <c r="Y228" s="5"/>
      <c r="Z228" s="5"/>
      <c r="AA228" s="30"/>
      <c r="BF228" s="31" t="s">
        <v>165</v>
      </c>
      <c r="BG228">
        <v>227</v>
      </c>
    </row>
    <row r="229" spans="1:59" x14ac:dyDescent="0.15">
      <c r="A229" t="str">
        <f t="shared" si="320"/>
        <v>|色|白|レアリティ||マナコスト||</v>
      </c>
      <c r="B229" t="s">
        <v>346</v>
      </c>
      <c r="C229" t="s">
        <v>24</v>
      </c>
      <c r="D229" s="1" t="s">
        <v>5</v>
      </c>
      <c r="E229" t="s">
        <v>24</v>
      </c>
      <c r="F229" t="str">
        <f t="shared" ref="F229:F230" si="374">IF(R228=0,"",R228)</f>
        <v>白</v>
      </c>
      <c r="G229" t="s">
        <v>24</v>
      </c>
      <c r="H229" s="1" t="s">
        <v>6</v>
      </c>
      <c r="I229" t="s">
        <v>24</v>
      </c>
      <c r="J229" t="str">
        <f t="shared" ref="J229:J230" si="375">IF(T228=0,"",T228)</f>
        <v/>
      </c>
      <c r="K229" t="s">
        <v>24</v>
      </c>
      <c r="L229" s="1" t="s">
        <v>8</v>
      </c>
      <c r="M229" t="s">
        <v>24</v>
      </c>
      <c r="N229" t="str">
        <f t="shared" ref="N229:N230" si="376">IF(V228=0,"",V228)</f>
        <v/>
      </c>
      <c r="O229" t="s">
        <v>24</v>
      </c>
      <c r="Q229" s="6" t="s">
        <v>37</v>
      </c>
      <c r="R229" s="12">
        <f>INDEX(AL:AL,W226+1)</f>
        <v>0</v>
      </c>
      <c r="S229" s="18" t="s">
        <v>38</v>
      </c>
      <c r="T229" s="12">
        <f>INDEX(AN:AN,W226+1)</f>
        <v>0</v>
      </c>
      <c r="U229" s="12">
        <f>INDEX(AO:AO,W226+1)</f>
        <v>0</v>
      </c>
      <c r="V229" s="12">
        <f>INDEX(AP:AP,W226+1)</f>
        <v>0</v>
      </c>
      <c r="W229" s="10"/>
      <c r="X229" s="12" t="str">
        <f t="shared" ref="X229" si="377">INDEX(AZ:AZ,W226+1)</f>
        <v/>
      </c>
      <c r="Y229" s="12" t="str">
        <f t="shared" ref="Y229" si="378">INDEX(BA:BA,W226+1)</f>
        <v/>
      </c>
      <c r="Z229" s="12" t="str">
        <f t="shared" ref="Z229" si="379">INDEX(BB:BB,W226+1)</f>
        <v/>
      </c>
      <c r="AA229" s="12">
        <f t="shared" ref="AA229" si="380">INDEX(BC:BC,W226+1)</f>
        <v>0</v>
      </c>
      <c r="BF229" s="31" t="s">
        <v>165</v>
      </c>
      <c r="BG229">
        <v>228</v>
      </c>
    </row>
    <row r="230" spans="1:59" x14ac:dyDescent="0.15">
      <c r="A230" t="str">
        <f t="shared" si="320"/>
        <v>|種別||サブタイプ||||</v>
      </c>
      <c r="B230" t="s">
        <v>346</v>
      </c>
      <c r="C230" t="s">
        <v>24</v>
      </c>
      <c r="D230" s="1" t="s">
        <v>9</v>
      </c>
      <c r="E230" t="s">
        <v>24</v>
      </c>
      <c r="F230" t="str">
        <f t="shared" si="374"/>
        <v/>
      </c>
      <c r="G230" t="s">
        <v>24</v>
      </c>
      <c r="H230" s="1" t="s">
        <v>11</v>
      </c>
      <c r="I230" t="s">
        <v>24</v>
      </c>
      <c r="J230" t="str">
        <f t="shared" si="375"/>
        <v/>
      </c>
      <c r="K230" t="s">
        <v>24</v>
      </c>
      <c r="L230" t="str">
        <f t="shared" ref="L230" si="381">IF(U229=0,"",U229)</f>
        <v/>
      </c>
      <c r="M230" t="s">
        <v>24</v>
      </c>
      <c r="N230" t="str">
        <f t="shared" si="376"/>
        <v/>
      </c>
      <c r="O230" t="s">
        <v>24</v>
      </c>
      <c r="Q230" s="6" t="s">
        <v>39</v>
      </c>
      <c r="R230" s="12" t="str">
        <f>INDEX(BD:BD,W226+1)</f>
        <v/>
      </c>
      <c r="S230" s="16"/>
      <c r="T230" s="16"/>
      <c r="U230" s="16"/>
      <c r="V230" s="17"/>
      <c r="W230" s="10"/>
      <c r="X230" s="36"/>
      <c r="Y230" s="36"/>
      <c r="Z230" s="36"/>
      <c r="AA230" s="25"/>
      <c r="BF230" s="31" t="s">
        <v>165</v>
      </c>
      <c r="BG230">
        <v>229</v>
      </c>
    </row>
    <row r="231" spans="1:59" x14ac:dyDescent="0.15">
      <c r="A231" t="str">
        <f t="shared" si="320"/>
        <v>|テキスト|&gt;|&gt;|&gt;|&gt;||</v>
      </c>
      <c r="B231" t="s">
        <v>346</v>
      </c>
      <c r="C231" t="s">
        <v>24</v>
      </c>
      <c r="D231" s="1" t="s">
        <v>12</v>
      </c>
      <c r="E231" t="s">
        <v>24</v>
      </c>
      <c r="F231" s="1" t="s">
        <v>4</v>
      </c>
      <c r="G231" t="s">
        <v>24</v>
      </c>
      <c r="H231" s="1" t="s">
        <v>4</v>
      </c>
      <c r="I231" t="s">
        <v>24</v>
      </c>
      <c r="J231" s="1" t="s">
        <v>4</v>
      </c>
      <c r="K231" t="s">
        <v>24</v>
      </c>
      <c r="L231" s="1" t="s">
        <v>4</v>
      </c>
      <c r="M231" t="s">
        <v>24</v>
      </c>
      <c r="N231" t="str">
        <f t="shared" ref="N231" si="382">IF(R230=0,"",R230)</f>
        <v/>
      </c>
      <c r="O231" t="s">
        <v>24</v>
      </c>
      <c r="Q231" s="4" t="s">
        <v>40</v>
      </c>
      <c r="R231" s="12" t="str">
        <f>INDEX(BE:BE,W226+1)</f>
        <v/>
      </c>
      <c r="S231" s="16" t="s">
        <v>51</v>
      </c>
      <c r="T231" s="12" t="str">
        <f>IF(X231="","",X231&amp;IF(Y231="",""," "&amp;Y231)&amp;IF(Z231="",""," "&amp;Z231)&amp;IF(AA231="",""," "&amp;AA231))</f>
        <v/>
      </c>
      <c r="U231" s="16"/>
      <c r="V231" s="17"/>
      <c r="W231" s="10" t="s">
        <v>342</v>
      </c>
      <c r="X231" s="6" t="str">
        <f t="shared" ref="X231:AA231" si="383">IF(ISERROR(IF(LEN(X230)&gt;1,X230,VLOOKUP(X229,$AC:$AD,2,FALSE))),"",IF(LEN(X230)&gt;1,X230,VLOOKUP(X229,$AC:$AD,2,FALSE)))</f>
        <v/>
      </c>
      <c r="Y231" s="6" t="str">
        <f t="shared" si="383"/>
        <v/>
      </c>
      <c r="Z231" s="6" t="str">
        <f t="shared" si="383"/>
        <v/>
      </c>
      <c r="AA231" s="6" t="str">
        <f t="shared" si="383"/>
        <v xml:space="preserve"> </v>
      </c>
      <c r="BF231" s="31" t="s">
        <v>165</v>
      </c>
      <c r="BG231">
        <v>230</v>
      </c>
    </row>
    <row r="232" spans="1:59" x14ac:dyDescent="0.15">
      <c r="A232" t="str">
        <f t="shared" si="320"/>
        <v>|英テキスト|&gt;|&gt;|&gt;|&gt;||</v>
      </c>
      <c r="B232" t="s">
        <v>346</v>
      </c>
      <c r="C232" t="s">
        <v>24</v>
      </c>
      <c r="D232" s="1" t="s">
        <v>26</v>
      </c>
      <c r="E232" t="s">
        <v>24</v>
      </c>
      <c r="F232" s="1" t="s">
        <v>4</v>
      </c>
      <c r="G232" t="s">
        <v>24</v>
      </c>
      <c r="H232" s="1" t="s">
        <v>4</v>
      </c>
      <c r="I232" t="s">
        <v>24</v>
      </c>
      <c r="J232" s="1" t="s">
        <v>4</v>
      </c>
      <c r="K232" t="s">
        <v>24</v>
      </c>
      <c r="L232" s="1" t="s">
        <v>4</v>
      </c>
      <c r="M232" t="s">
        <v>24</v>
      </c>
      <c r="N232" t="str">
        <f t="shared" ref="N232" si="384">IF(T231="","",T231&amp;"&amp;br;")&amp;IF(R231=0,"",R231)</f>
        <v/>
      </c>
      <c r="O232" t="s">
        <v>24</v>
      </c>
      <c r="Q232" s="6" t="s">
        <v>41</v>
      </c>
      <c r="R232" s="12">
        <f>IF(INDEX(AX:AX,W226+1)="",0,INDEX(AX:AX,W226+1)&amp;"/"&amp;INDEX(AY:AY,W226+1))</f>
        <v>0</v>
      </c>
      <c r="S232" s="16"/>
      <c r="T232" s="16"/>
      <c r="U232" s="16"/>
      <c r="V232" s="17"/>
      <c r="W232" s="10"/>
      <c r="X232" s="6"/>
      <c r="Y232" s="5"/>
      <c r="Z232" s="5"/>
      <c r="AA232" s="30"/>
      <c r="BF232" s="31" t="s">
        <v>165</v>
      </c>
      <c r="BG232">
        <v>231</v>
      </c>
    </row>
    <row r="233" spans="1:59" x14ac:dyDescent="0.15">
      <c r="A233" t="str">
        <f t="shared" si="320"/>
        <v>|PT|&gt;||シールド数|&gt;||</v>
      </c>
      <c r="B233" t="s">
        <v>346</v>
      </c>
      <c r="C233" t="s">
        <v>24</v>
      </c>
      <c r="D233" t="s">
        <v>13</v>
      </c>
      <c r="E233" t="s">
        <v>24</v>
      </c>
      <c r="F233" t="s">
        <v>4</v>
      </c>
      <c r="G233" t="s">
        <v>24</v>
      </c>
      <c r="H233" t="str">
        <f t="shared" ref="H233" si="385">IF(R232=0,"",R232)</f>
        <v/>
      </c>
      <c r="I233" t="s">
        <v>24</v>
      </c>
      <c r="J233" t="s">
        <v>14</v>
      </c>
      <c r="K233" t="s">
        <v>24</v>
      </c>
      <c r="L233" t="s">
        <v>4</v>
      </c>
      <c r="M233" t="s">
        <v>24</v>
      </c>
      <c r="N233" t="str">
        <f t="shared" ref="N233" si="386">IF(R233=0,"",R233)</f>
        <v/>
      </c>
      <c r="O233" t="s">
        <v>24</v>
      </c>
      <c r="Q233" s="7" t="s">
        <v>43</v>
      </c>
      <c r="R233" s="12">
        <f>INDEX(AW:AW,W226+1)</f>
        <v>0</v>
      </c>
      <c r="S233" s="19"/>
      <c r="T233" s="19"/>
      <c r="U233" s="19"/>
      <c r="V233" s="20"/>
      <c r="W233" s="11"/>
      <c r="X233" s="37"/>
      <c r="Y233" s="35"/>
      <c r="Z233" s="35"/>
      <c r="AA233" s="42"/>
      <c r="BF233" s="31" t="s">
        <v>165</v>
      </c>
      <c r="BG233">
        <v>232</v>
      </c>
    </row>
    <row r="234" spans="1:59" x14ac:dyDescent="0.15">
      <c r="A234" t="str">
        <f t="shared" si="320"/>
        <v>&amp;br;&amp;br;</v>
      </c>
      <c r="B234" t="s">
        <v>346</v>
      </c>
      <c r="C234" t="s">
        <v>158</v>
      </c>
      <c r="R234"/>
      <c r="S234"/>
      <c r="T234"/>
      <c r="U234"/>
      <c r="V234"/>
      <c r="BF234" s="31" t="s">
        <v>165</v>
      </c>
      <c r="BG234">
        <v>233</v>
      </c>
    </row>
    <row r="235" spans="1:59" x14ac:dyDescent="0.15">
      <c r="A235" t="str">
        <f t="shared" si="320"/>
        <v>#back(text=戻る,left)</v>
      </c>
      <c r="B235" t="s">
        <v>346</v>
      </c>
      <c r="C235" t="s">
        <v>159</v>
      </c>
      <c r="R235"/>
      <c r="S235"/>
      <c r="T235"/>
      <c r="U235"/>
      <c r="V235"/>
      <c r="BF235" s="31" t="s">
        <v>165</v>
      </c>
      <c r="BG235">
        <v>234</v>
      </c>
    </row>
    <row r="236" spans="1:59" x14ac:dyDescent="0.15">
      <c r="A236" t="str">
        <f t="shared" si="320"/>
        <v>&amp;br;</v>
      </c>
      <c r="B236" t="s">
        <v>346</v>
      </c>
      <c r="C236" t="s">
        <v>1</v>
      </c>
      <c r="R236"/>
      <c r="S236"/>
      <c r="T236"/>
      <c r="U236"/>
      <c r="V236"/>
      <c r="BF236" s="31" t="s">
        <v>165</v>
      </c>
      <c r="BG236">
        <v>235</v>
      </c>
    </row>
    <row r="237" spans="1:59" x14ac:dyDescent="0.15">
      <c r="A237" t="str">
        <f t="shared" si="320"/>
        <v>#comment(above,nsize=[15],size=[30],num=[10])</v>
      </c>
      <c r="B237" t="s">
        <v>346</v>
      </c>
      <c r="C237" t="s">
        <v>160</v>
      </c>
      <c r="R237"/>
      <c r="S237"/>
      <c r="T237"/>
      <c r="U237"/>
      <c r="V237"/>
      <c r="BF237" s="31" t="s">
        <v>165</v>
      </c>
      <c r="BG237">
        <v>236</v>
      </c>
    </row>
    <row r="238" spans="1:59" x14ac:dyDescent="0.15">
      <c r="A238" t="str">
        <f t="shared" si="320"/>
        <v>&amp;br;&amp;br;</v>
      </c>
      <c r="B238" t="s">
        <v>346</v>
      </c>
      <c r="C238" t="s">
        <v>158</v>
      </c>
      <c r="R238"/>
      <c r="S238"/>
      <c r="T238"/>
      <c r="U238"/>
      <c r="V238"/>
      <c r="BF238" s="31" t="s">
        <v>165</v>
      </c>
      <c r="BG238">
        <v>237</v>
      </c>
    </row>
    <row r="239" spans="1:59" x14ac:dyDescent="0.15">
      <c r="A239" t="str">
        <f t="shared" si="320"/>
        <v/>
      </c>
      <c r="B239" t="s">
        <v>346</v>
      </c>
      <c r="Q239" s="3"/>
      <c r="R239" s="14"/>
      <c r="S239" s="14"/>
      <c r="T239" s="14"/>
      <c r="U239" s="14"/>
      <c r="V239" s="15"/>
      <c r="W239" s="36">
        <v>19</v>
      </c>
      <c r="X239" s="3"/>
      <c r="Y239" s="34"/>
      <c r="Z239" s="34"/>
      <c r="AA239" s="41"/>
      <c r="BF239" s="31" t="s">
        <v>165</v>
      </c>
      <c r="BG239">
        <v>238</v>
      </c>
    </row>
    <row r="240" spans="1:59" x14ac:dyDescent="0.15">
      <c r="A240" t="str">
        <f t="shared" si="320"/>
        <v>*0/0</v>
      </c>
      <c r="B240" t="s">
        <v>346</v>
      </c>
      <c r="C240" t="str">
        <f t="shared" ref="C240" si="387">"*"&amp;R240&amp;"/"&amp;T240</f>
        <v>*0/0</v>
      </c>
      <c r="Q240" s="6" t="s">
        <v>34</v>
      </c>
      <c r="R240" s="12">
        <f>INDEX(AJ:AJ,W239+1)</f>
        <v>0</v>
      </c>
      <c r="S240" s="16" t="s">
        <v>35</v>
      </c>
      <c r="T240" s="12">
        <f t="shared" ref="T240" si="388">INDEX(AK:AK,W239+1)</f>
        <v>0</v>
      </c>
      <c r="U240" s="16"/>
      <c r="V240" s="17"/>
      <c r="W240" s="9"/>
      <c r="X240" s="6"/>
      <c r="Y240" s="5"/>
      <c r="Z240" s="5"/>
      <c r="AA240" s="30"/>
      <c r="BF240" s="31" t="s">
        <v>165</v>
      </c>
    </row>
    <row r="241" spans="1:58" x14ac:dyDescent="0.15">
      <c r="A241" t="str">
        <f t="shared" si="320"/>
        <v>|LEFT:80|LEFT:100|LEFT:100|LEFT:100|LEFT:100|LEFT:100|c</v>
      </c>
      <c r="B241" t="s">
        <v>346</v>
      </c>
      <c r="C241" t="s">
        <v>24</v>
      </c>
      <c r="D241" s="2" t="str">
        <f t="shared" ref="D241" si="389">$Q$1</f>
        <v>LEFT:80</v>
      </c>
      <c r="E241" s="2" t="s">
        <v>24</v>
      </c>
      <c r="F241" s="2" t="str">
        <f t="shared" ref="F241" si="390">$R$1</f>
        <v>LEFT:100</v>
      </c>
      <c r="G241" s="2" t="s">
        <v>24</v>
      </c>
      <c r="H241" s="2" t="str">
        <f t="shared" ref="H241" si="391">$R$1</f>
        <v>LEFT:100</v>
      </c>
      <c r="I241" s="2" t="s">
        <v>24</v>
      </c>
      <c r="J241" s="2" t="str">
        <f t="shared" ref="J241" si="392">$R$1</f>
        <v>LEFT:100</v>
      </c>
      <c r="K241" s="2" t="s">
        <v>24</v>
      </c>
      <c r="L241" s="2" t="str">
        <f t="shared" ref="L241" si="393">$R$1</f>
        <v>LEFT:100</v>
      </c>
      <c r="M241" s="2" t="s">
        <v>24</v>
      </c>
      <c r="N241" s="2" t="str">
        <f t="shared" ref="N241" si="394">$R$1</f>
        <v>LEFT:100</v>
      </c>
      <c r="O241" t="s">
        <v>24</v>
      </c>
      <c r="P241" t="s">
        <v>138</v>
      </c>
      <c r="Q241" s="4" t="s">
        <v>44</v>
      </c>
      <c r="R241" s="12" t="str">
        <f>INDEX(AF:AF,W239+1)</f>
        <v>白</v>
      </c>
      <c r="S241" s="18" t="s">
        <v>46</v>
      </c>
      <c r="T241" s="12">
        <f>INDEX(AG:AG,W239+1)</f>
        <v>0</v>
      </c>
      <c r="U241" s="18" t="s">
        <v>36</v>
      </c>
      <c r="V241" s="12">
        <f>INDEX(AI:AI,W239+1)</f>
        <v>0</v>
      </c>
      <c r="W241" s="10"/>
      <c r="X241" s="12">
        <f t="shared" ref="X241" si="395">INDEX(AQ:AQ,W239+1)</f>
        <v>0</v>
      </c>
      <c r="Y241" s="5"/>
      <c r="Z241" s="5"/>
      <c r="AA241" s="30"/>
      <c r="BF241" s="31" t="s">
        <v>165</v>
      </c>
    </row>
    <row r="242" spans="1:58" x14ac:dyDescent="0.15">
      <c r="A242" t="str">
        <f t="shared" si="320"/>
        <v>|色|白|レアリティ||マナコスト||</v>
      </c>
      <c r="B242" t="s">
        <v>346</v>
      </c>
      <c r="C242" t="s">
        <v>24</v>
      </c>
      <c r="D242" s="1" t="s">
        <v>5</v>
      </c>
      <c r="E242" t="s">
        <v>24</v>
      </c>
      <c r="F242" t="str">
        <f t="shared" ref="F242:F243" si="396">IF(R241=0,"",R241)</f>
        <v>白</v>
      </c>
      <c r="G242" t="s">
        <v>24</v>
      </c>
      <c r="H242" s="1" t="s">
        <v>6</v>
      </c>
      <c r="I242" t="s">
        <v>24</v>
      </c>
      <c r="J242" t="str">
        <f t="shared" ref="J242:J243" si="397">IF(T241=0,"",T241)</f>
        <v/>
      </c>
      <c r="K242" t="s">
        <v>24</v>
      </c>
      <c r="L242" s="1" t="s">
        <v>8</v>
      </c>
      <c r="M242" t="s">
        <v>24</v>
      </c>
      <c r="N242" t="str">
        <f t="shared" ref="N242:N243" si="398">IF(V241=0,"",V241)</f>
        <v/>
      </c>
      <c r="O242" t="s">
        <v>24</v>
      </c>
      <c r="Q242" s="6" t="s">
        <v>37</v>
      </c>
      <c r="R242" s="12">
        <f>INDEX(AL:AL,W239+1)</f>
        <v>0</v>
      </c>
      <c r="S242" s="18" t="s">
        <v>38</v>
      </c>
      <c r="T242" s="12">
        <f>INDEX(AN:AN,W239+1)</f>
        <v>0</v>
      </c>
      <c r="U242" s="12">
        <f>INDEX(AO:AO,W239+1)</f>
        <v>0</v>
      </c>
      <c r="V242" s="12">
        <f>INDEX(AP:AP,W239+1)</f>
        <v>0</v>
      </c>
      <c r="W242" s="10"/>
      <c r="X242" s="12" t="str">
        <f t="shared" ref="X242" si="399">INDEX(AZ:AZ,W239+1)</f>
        <v/>
      </c>
      <c r="Y242" s="12" t="str">
        <f t="shared" ref="Y242" si="400">INDEX(BA:BA,W239+1)</f>
        <v/>
      </c>
      <c r="Z242" s="12" t="str">
        <f t="shared" ref="Z242" si="401">INDEX(BB:BB,W239+1)</f>
        <v/>
      </c>
      <c r="AA242" s="12">
        <f t="shared" ref="AA242" si="402">INDEX(BC:BC,W239+1)</f>
        <v>0</v>
      </c>
      <c r="BF242" s="31" t="s">
        <v>165</v>
      </c>
    </row>
    <row r="243" spans="1:58" x14ac:dyDescent="0.15">
      <c r="A243" t="str">
        <f t="shared" si="320"/>
        <v>|種別||サブタイプ||||</v>
      </c>
      <c r="B243" t="s">
        <v>346</v>
      </c>
      <c r="C243" t="s">
        <v>24</v>
      </c>
      <c r="D243" s="1" t="s">
        <v>9</v>
      </c>
      <c r="E243" t="s">
        <v>24</v>
      </c>
      <c r="F243" t="str">
        <f t="shared" si="396"/>
        <v/>
      </c>
      <c r="G243" t="s">
        <v>24</v>
      </c>
      <c r="H243" s="1" t="s">
        <v>11</v>
      </c>
      <c r="I243" t="s">
        <v>24</v>
      </c>
      <c r="J243" t="str">
        <f t="shared" si="397"/>
        <v/>
      </c>
      <c r="K243" t="s">
        <v>24</v>
      </c>
      <c r="L243" t="str">
        <f t="shared" ref="L243" si="403">IF(U242=0,"",U242)</f>
        <v/>
      </c>
      <c r="M243" t="s">
        <v>24</v>
      </c>
      <c r="N243" t="str">
        <f t="shared" si="398"/>
        <v/>
      </c>
      <c r="O243" t="s">
        <v>24</v>
      </c>
      <c r="Q243" s="6" t="s">
        <v>39</v>
      </c>
      <c r="R243" s="12" t="str">
        <f>INDEX(BD:BD,W239+1)</f>
        <v/>
      </c>
      <c r="S243" s="16"/>
      <c r="T243" s="16"/>
      <c r="U243" s="16"/>
      <c r="V243" s="17"/>
      <c r="W243" s="10"/>
      <c r="X243" s="36"/>
      <c r="Y243" s="36"/>
      <c r="Z243" s="36"/>
      <c r="AA243" s="25"/>
      <c r="BF243" s="31" t="s">
        <v>165</v>
      </c>
    </row>
    <row r="244" spans="1:58" x14ac:dyDescent="0.15">
      <c r="A244" t="str">
        <f t="shared" si="320"/>
        <v>|テキスト|&gt;|&gt;|&gt;|&gt;||</v>
      </c>
      <c r="B244" t="s">
        <v>346</v>
      </c>
      <c r="C244" t="s">
        <v>24</v>
      </c>
      <c r="D244" s="1" t="s">
        <v>12</v>
      </c>
      <c r="E244" t="s">
        <v>24</v>
      </c>
      <c r="F244" s="1" t="s">
        <v>4</v>
      </c>
      <c r="G244" t="s">
        <v>24</v>
      </c>
      <c r="H244" s="1" t="s">
        <v>4</v>
      </c>
      <c r="I244" t="s">
        <v>24</v>
      </c>
      <c r="J244" s="1" t="s">
        <v>4</v>
      </c>
      <c r="K244" t="s">
        <v>24</v>
      </c>
      <c r="L244" s="1" t="s">
        <v>4</v>
      </c>
      <c r="M244" t="s">
        <v>24</v>
      </c>
      <c r="N244" t="str">
        <f t="shared" ref="N244" si="404">IF(R243=0,"",R243)</f>
        <v/>
      </c>
      <c r="O244" t="s">
        <v>24</v>
      </c>
      <c r="Q244" s="4" t="s">
        <v>40</v>
      </c>
      <c r="R244" s="12" t="str">
        <f>INDEX(BE:BE,W239+1)</f>
        <v/>
      </c>
      <c r="S244" s="16" t="s">
        <v>51</v>
      </c>
      <c r="T244" s="12" t="str">
        <f>IF(X244="","",X244&amp;IF(Y244="",""," "&amp;Y244)&amp;IF(Z244="",""," "&amp;Z244)&amp;IF(AA244="",""," "&amp;AA244))</f>
        <v/>
      </c>
      <c r="U244" s="16"/>
      <c r="V244" s="17"/>
      <c r="W244" s="10" t="s">
        <v>342</v>
      </c>
      <c r="X244" s="6" t="str">
        <f t="shared" ref="X244:AA244" si="405">IF(ISERROR(IF(LEN(X243)&gt;1,X243,VLOOKUP(X242,$AC:$AD,2,FALSE))),"",IF(LEN(X243)&gt;1,X243,VLOOKUP(X242,$AC:$AD,2,FALSE)))</f>
        <v/>
      </c>
      <c r="Y244" s="6" t="str">
        <f t="shared" si="405"/>
        <v/>
      </c>
      <c r="Z244" s="6" t="str">
        <f t="shared" si="405"/>
        <v/>
      </c>
      <c r="AA244" s="6" t="str">
        <f t="shared" si="405"/>
        <v xml:space="preserve"> </v>
      </c>
      <c r="BF244" s="31" t="s">
        <v>165</v>
      </c>
    </row>
    <row r="245" spans="1:58" x14ac:dyDescent="0.15">
      <c r="A245" t="str">
        <f t="shared" si="320"/>
        <v>|英テキスト|&gt;|&gt;|&gt;|&gt;||</v>
      </c>
      <c r="B245" t="s">
        <v>346</v>
      </c>
      <c r="C245" t="s">
        <v>24</v>
      </c>
      <c r="D245" s="1" t="s">
        <v>26</v>
      </c>
      <c r="E245" t="s">
        <v>24</v>
      </c>
      <c r="F245" s="1" t="s">
        <v>4</v>
      </c>
      <c r="G245" t="s">
        <v>24</v>
      </c>
      <c r="H245" s="1" t="s">
        <v>4</v>
      </c>
      <c r="I245" t="s">
        <v>24</v>
      </c>
      <c r="J245" s="1" t="s">
        <v>4</v>
      </c>
      <c r="K245" t="s">
        <v>24</v>
      </c>
      <c r="L245" s="1" t="s">
        <v>4</v>
      </c>
      <c r="M245" t="s">
        <v>24</v>
      </c>
      <c r="N245" t="str">
        <f t="shared" ref="N245" si="406">IF(T244="","",T244&amp;"&amp;br;")&amp;IF(R244=0,"",R244)</f>
        <v/>
      </c>
      <c r="O245" t="s">
        <v>24</v>
      </c>
      <c r="Q245" s="6" t="s">
        <v>41</v>
      </c>
      <c r="R245" s="12">
        <f>IF(INDEX(AX:AX,W239+1)="",0,INDEX(AX:AX,W239+1)&amp;"/"&amp;INDEX(AY:AY,W239+1))</f>
        <v>0</v>
      </c>
      <c r="S245" s="16"/>
      <c r="T245" s="16"/>
      <c r="U245" s="16"/>
      <c r="V245" s="17"/>
      <c r="W245" s="10"/>
      <c r="X245" s="6"/>
      <c r="Y245" s="5"/>
      <c r="Z245" s="5"/>
      <c r="AA245" s="30"/>
      <c r="BF245" s="31" t="s">
        <v>165</v>
      </c>
    </row>
    <row r="246" spans="1:58" x14ac:dyDescent="0.15">
      <c r="A246" t="str">
        <f t="shared" si="320"/>
        <v>|PT|&gt;||シールド数|&gt;||</v>
      </c>
      <c r="B246" t="s">
        <v>346</v>
      </c>
      <c r="C246" t="s">
        <v>24</v>
      </c>
      <c r="D246" t="s">
        <v>13</v>
      </c>
      <c r="E246" t="s">
        <v>24</v>
      </c>
      <c r="F246" t="s">
        <v>4</v>
      </c>
      <c r="G246" t="s">
        <v>24</v>
      </c>
      <c r="H246" t="str">
        <f t="shared" ref="H246" si="407">IF(R245=0,"",R245)</f>
        <v/>
      </c>
      <c r="I246" t="s">
        <v>24</v>
      </c>
      <c r="J246" t="s">
        <v>14</v>
      </c>
      <c r="K246" t="s">
        <v>24</v>
      </c>
      <c r="L246" t="s">
        <v>4</v>
      </c>
      <c r="M246" t="s">
        <v>24</v>
      </c>
      <c r="N246" t="str">
        <f t="shared" ref="N246" si="408">IF(R246=0,"",R246)</f>
        <v/>
      </c>
      <c r="O246" t="s">
        <v>24</v>
      </c>
      <c r="Q246" s="7" t="s">
        <v>43</v>
      </c>
      <c r="R246" s="12">
        <f>INDEX(AW:AW,W239+1)</f>
        <v>0</v>
      </c>
      <c r="S246" s="19"/>
      <c r="T246" s="19"/>
      <c r="U246" s="19"/>
      <c r="V246" s="20"/>
      <c r="W246" s="11"/>
      <c r="X246" s="37"/>
      <c r="Y246" s="35"/>
      <c r="Z246" s="35"/>
      <c r="AA246" s="42"/>
      <c r="BF246" s="31" t="s">
        <v>165</v>
      </c>
    </row>
    <row r="247" spans="1:58" x14ac:dyDescent="0.15">
      <c r="A247" t="str">
        <f t="shared" si="320"/>
        <v>&amp;br;&amp;br;</v>
      </c>
      <c r="B247" t="s">
        <v>346</v>
      </c>
      <c r="C247" t="s">
        <v>158</v>
      </c>
      <c r="R247"/>
      <c r="S247"/>
      <c r="T247"/>
      <c r="U247"/>
      <c r="V247"/>
      <c r="BF247" s="31" t="s">
        <v>165</v>
      </c>
    </row>
    <row r="248" spans="1:58" x14ac:dyDescent="0.15">
      <c r="A248" t="str">
        <f t="shared" si="320"/>
        <v>#back(text=戻る,left)</v>
      </c>
      <c r="B248" t="s">
        <v>346</v>
      </c>
      <c r="C248" t="s">
        <v>159</v>
      </c>
      <c r="R248"/>
      <c r="S248"/>
      <c r="T248"/>
      <c r="U248"/>
      <c r="V248"/>
      <c r="BF248" s="31" t="s">
        <v>165</v>
      </c>
    </row>
    <row r="249" spans="1:58" x14ac:dyDescent="0.15">
      <c r="A249" t="str">
        <f t="shared" si="320"/>
        <v>&amp;br;</v>
      </c>
      <c r="B249" t="s">
        <v>346</v>
      </c>
      <c r="C249" t="s">
        <v>1</v>
      </c>
      <c r="R249"/>
      <c r="S249"/>
      <c r="T249"/>
      <c r="U249"/>
      <c r="V249"/>
      <c r="BF249" s="31" t="s">
        <v>165</v>
      </c>
    </row>
    <row r="250" spans="1:58" x14ac:dyDescent="0.15">
      <c r="A250" t="str">
        <f t="shared" si="320"/>
        <v>#comment(above,nsize=[15],size=[30],num=[10])</v>
      </c>
      <c r="B250" t="s">
        <v>346</v>
      </c>
      <c r="C250" t="s">
        <v>160</v>
      </c>
      <c r="R250"/>
      <c r="S250"/>
      <c r="T250"/>
      <c r="U250"/>
      <c r="V250"/>
      <c r="BF250" s="31" t="s">
        <v>165</v>
      </c>
    </row>
    <row r="251" spans="1:58" x14ac:dyDescent="0.15">
      <c r="A251" t="str">
        <f t="shared" si="320"/>
        <v>&amp;br;&amp;br;</v>
      </c>
      <c r="B251" t="s">
        <v>346</v>
      </c>
      <c r="C251" t="s">
        <v>158</v>
      </c>
      <c r="R251"/>
      <c r="S251"/>
      <c r="T251"/>
      <c r="U251"/>
      <c r="V251"/>
      <c r="BF251" s="31" t="s">
        <v>165</v>
      </c>
    </row>
    <row r="252" spans="1:58" x14ac:dyDescent="0.15">
      <c r="A252" t="str">
        <f t="shared" si="320"/>
        <v/>
      </c>
      <c r="B252" t="s">
        <v>346</v>
      </c>
      <c r="Q252" s="3"/>
      <c r="R252" s="14"/>
      <c r="S252" s="14"/>
      <c r="T252" s="14"/>
      <c r="U252" s="14"/>
      <c r="V252" s="15"/>
      <c r="W252" s="36">
        <v>20</v>
      </c>
      <c r="X252" s="3"/>
      <c r="Y252" s="34"/>
      <c r="Z252" s="34"/>
      <c r="AA252" s="41"/>
      <c r="BF252" s="31" t="s">
        <v>165</v>
      </c>
    </row>
    <row r="253" spans="1:58" x14ac:dyDescent="0.15">
      <c r="A253" t="str">
        <f t="shared" si="320"/>
        <v>*0/0</v>
      </c>
      <c r="B253" t="s">
        <v>346</v>
      </c>
      <c r="C253" t="str">
        <f t="shared" ref="C253" si="409">"*"&amp;R253&amp;"/"&amp;T253</f>
        <v>*0/0</v>
      </c>
      <c r="Q253" s="6" t="s">
        <v>34</v>
      </c>
      <c r="R253" s="12">
        <f>INDEX(AJ:AJ,W252+1)</f>
        <v>0</v>
      </c>
      <c r="S253" s="16" t="s">
        <v>35</v>
      </c>
      <c r="T253" s="12">
        <f t="shared" ref="T253" si="410">INDEX(AK:AK,W252+1)</f>
        <v>0</v>
      </c>
      <c r="U253" s="16"/>
      <c r="V253" s="17"/>
      <c r="W253" s="9"/>
      <c r="X253" s="6"/>
      <c r="Y253" s="5"/>
      <c r="Z253" s="5"/>
      <c r="AA253" s="30"/>
      <c r="BF253" s="31" t="s">
        <v>165</v>
      </c>
    </row>
    <row r="254" spans="1:58" x14ac:dyDescent="0.15">
      <c r="A254" t="str">
        <f t="shared" si="320"/>
        <v>|LEFT:80|LEFT:100|LEFT:100|LEFT:100|LEFT:100|LEFT:100|c</v>
      </c>
      <c r="B254" t="s">
        <v>346</v>
      </c>
      <c r="C254" t="s">
        <v>24</v>
      </c>
      <c r="D254" s="2" t="str">
        <f t="shared" ref="D254" si="411">$Q$1</f>
        <v>LEFT:80</v>
      </c>
      <c r="E254" s="2" t="s">
        <v>24</v>
      </c>
      <c r="F254" s="2" t="str">
        <f t="shared" ref="F254" si="412">$R$1</f>
        <v>LEFT:100</v>
      </c>
      <c r="G254" s="2" t="s">
        <v>24</v>
      </c>
      <c r="H254" s="2" t="str">
        <f t="shared" ref="H254" si="413">$R$1</f>
        <v>LEFT:100</v>
      </c>
      <c r="I254" s="2" t="s">
        <v>24</v>
      </c>
      <c r="J254" s="2" t="str">
        <f t="shared" ref="J254" si="414">$R$1</f>
        <v>LEFT:100</v>
      </c>
      <c r="K254" s="2" t="s">
        <v>24</v>
      </c>
      <c r="L254" s="2" t="str">
        <f t="shared" ref="L254" si="415">$R$1</f>
        <v>LEFT:100</v>
      </c>
      <c r="M254" s="2" t="s">
        <v>24</v>
      </c>
      <c r="N254" s="2" t="str">
        <f t="shared" ref="N254" si="416">$R$1</f>
        <v>LEFT:100</v>
      </c>
      <c r="O254" t="s">
        <v>24</v>
      </c>
      <c r="P254" t="s">
        <v>138</v>
      </c>
      <c r="Q254" s="4" t="s">
        <v>44</v>
      </c>
      <c r="R254" s="12" t="str">
        <f>INDEX(AF:AF,W252+1)</f>
        <v>白</v>
      </c>
      <c r="S254" s="18" t="s">
        <v>46</v>
      </c>
      <c r="T254" s="12">
        <f>INDEX(AG:AG,W252+1)</f>
        <v>0</v>
      </c>
      <c r="U254" s="18" t="s">
        <v>36</v>
      </c>
      <c r="V254" s="12">
        <f>INDEX(AI:AI,W252+1)</f>
        <v>0</v>
      </c>
      <c r="W254" s="10"/>
      <c r="X254" s="12">
        <f t="shared" ref="X254" si="417">INDEX(AQ:AQ,W252+1)</f>
        <v>0</v>
      </c>
      <c r="Y254" s="5"/>
      <c r="Z254" s="5"/>
      <c r="AA254" s="30"/>
      <c r="BF254" s="31" t="s">
        <v>165</v>
      </c>
    </row>
    <row r="255" spans="1:58" x14ac:dyDescent="0.15">
      <c r="A255" t="str">
        <f t="shared" si="320"/>
        <v>|色|白|レアリティ||マナコスト||</v>
      </c>
      <c r="B255" t="s">
        <v>346</v>
      </c>
      <c r="C255" t="s">
        <v>24</v>
      </c>
      <c r="D255" s="1" t="s">
        <v>5</v>
      </c>
      <c r="E255" t="s">
        <v>24</v>
      </c>
      <c r="F255" t="str">
        <f t="shared" ref="F255:F256" si="418">IF(R254=0,"",R254)</f>
        <v>白</v>
      </c>
      <c r="G255" t="s">
        <v>24</v>
      </c>
      <c r="H255" s="1" t="s">
        <v>6</v>
      </c>
      <c r="I255" t="s">
        <v>24</v>
      </c>
      <c r="J255" t="str">
        <f t="shared" ref="J255:J256" si="419">IF(T254=0,"",T254)</f>
        <v/>
      </c>
      <c r="K255" t="s">
        <v>24</v>
      </c>
      <c r="L255" s="1" t="s">
        <v>8</v>
      </c>
      <c r="M255" t="s">
        <v>24</v>
      </c>
      <c r="N255" t="str">
        <f t="shared" ref="N255:N256" si="420">IF(V254=0,"",V254)</f>
        <v/>
      </c>
      <c r="O255" t="s">
        <v>24</v>
      </c>
      <c r="Q255" s="6" t="s">
        <v>37</v>
      </c>
      <c r="R255" s="12">
        <f>INDEX(AL:AL,W252+1)</f>
        <v>0</v>
      </c>
      <c r="S255" s="18" t="s">
        <v>38</v>
      </c>
      <c r="T255" s="12">
        <f>INDEX(AN:AN,W252+1)</f>
        <v>0</v>
      </c>
      <c r="U255" s="12">
        <f>INDEX(AO:AO,W252+1)</f>
        <v>0</v>
      </c>
      <c r="V255" s="12">
        <f>INDEX(AP:AP,W252+1)</f>
        <v>0</v>
      </c>
      <c r="W255" s="10"/>
      <c r="X255" s="12" t="str">
        <f t="shared" ref="X255" si="421">INDEX(AZ:AZ,W252+1)</f>
        <v/>
      </c>
      <c r="Y255" s="12" t="str">
        <f t="shared" ref="Y255" si="422">INDEX(BA:BA,W252+1)</f>
        <v/>
      </c>
      <c r="Z255" s="12" t="str">
        <f t="shared" ref="Z255" si="423">INDEX(BB:BB,W252+1)</f>
        <v/>
      </c>
      <c r="AA255" s="12">
        <f t="shared" ref="AA255" si="424">INDEX(BC:BC,W252+1)</f>
        <v>0</v>
      </c>
      <c r="BF255" s="31" t="s">
        <v>165</v>
      </c>
    </row>
    <row r="256" spans="1:58" x14ac:dyDescent="0.15">
      <c r="A256" t="str">
        <f t="shared" si="320"/>
        <v>|種別||サブタイプ||||</v>
      </c>
      <c r="B256" t="s">
        <v>346</v>
      </c>
      <c r="C256" t="s">
        <v>24</v>
      </c>
      <c r="D256" s="1" t="s">
        <v>9</v>
      </c>
      <c r="E256" t="s">
        <v>24</v>
      </c>
      <c r="F256" t="str">
        <f t="shared" si="418"/>
        <v/>
      </c>
      <c r="G256" t="s">
        <v>24</v>
      </c>
      <c r="H256" s="1" t="s">
        <v>11</v>
      </c>
      <c r="I256" t="s">
        <v>24</v>
      </c>
      <c r="J256" t="str">
        <f t="shared" si="419"/>
        <v/>
      </c>
      <c r="K256" t="s">
        <v>24</v>
      </c>
      <c r="L256" t="str">
        <f t="shared" ref="L256" si="425">IF(U255=0,"",U255)</f>
        <v/>
      </c>
      <c r="M256" t="s">
        <v>24</v>
      </c>
      <c r="N256" t="str">
        <f t="shared" si="420"/>
        <v/>
      </c>
      <c r="O256" t="s">
        <v>24</v>
      </c>
      <c r="Q256" s="6" t="s">
        <v>39</v>
      </c>
      <c r="R256" s="12" t="str">
        <f>INDEX(BD:BD,W252+1)</f>
        <v/>
      </c>
      <c r="S256" s="16"/>
      <c r="T256" s="16"/>
      <c r="U256" s="16"/>
      <c r="V256" s="17"/>
      <c r="W256" s="10"/>
      <c r="X256" s="36"/>
      <c r="Y256" s="36"/>
      <c r="Z256" s="36"/>
      <c r="AA256" s="25"/>
      <c r="BF256" s="31" t="s">
        <v>165</v>
      </c>
    </row>
    <row r="257" spans="1:58" x14ac:dyDescent="0.15">
      <c r="A257" t="str">
        <f t="shared" si="320"/>
        <v>|テキスト|&gt;|&gt;|&gt;|&gt;||</v>
      </c>
      <c r="B257" t="s">
        <v>346</v>
      </c>
      <c r="C257" t="s">
        <v>24</v>
      </c>
      <c r="D257" s="1" t="s">
        <v>12</v>
      </c>
      <c r="E257" t="s">
        <v>24</v>
      </c>
      <c r="F257" s="1" t="s">
        <v>4</v>
      </c>
      <c r="G257" t="s">
        <v>24</v>
      </c>
      <c r="H257" s="1" t="s">
        <v>4</v>
      </c>
      <c r="I257" t="s">
        <v>24</v>
      </c>
      <c r="J257" s="1" t="s">
        <v>4</v>
      </c>
      <c r="K257" t="s">
        <v>24</v>
      </c>
      <c r="L257" s="1" t="s">
        <v>4</v>
      </c>
      <c r="M257" t="s">
        <v>24</v>
      </c>
      <c r="N257" t="str">
        <f t="shared" ref="N257" si="426">IF(R256=0,"",R256)</f>
        <v/>
      </c>
      <c r="O257" t="s">
        <v>24</v>
      </c>
      <c r="Q257" s="4" t="s">
        <v>40</v>
      </c>
      <c r="R257" s="12" t="str">
        <f>INDEX(BE:BE,W252+1)</f>
        <v/>
      </c>
      <c r="S257" s="16" t="s">
        <v>51</v>
      </c>
      <c r="T257" s="12" t="str">
        <f>IF(X257="","",X257&amp;IF(Y257="",""," "&amp;Y257)&amp;IF(Z257="",""," "&amp;Z257)&amp;IF(AA257="",""," "&amp;AA257))</f>
        <v/>
      </c>
      <c r="U257" s="16"/>
      <c r="V257" s="17"/>
      <c r="W257" s="10" t="s">
        <v>342</v>
      </c>
      <c r="X257" s="6" t="str">
        <f t="shared" ref="X257:AA257" si="427">IF(ISERROR(IF(LEN(X256)&gt;1,X256,VLOOKUP(X255,$AC:$AD,2,FALSE))),"",IF(LEN(X256)&gt;1,X256,VLOOKUP(X255,$AC:$AD,2,FALSE)))</f>
        <v/>
      </c>
      <c r="Y257" s="6" t="str">
        <f t="shared" si="427"/>
        <v/>
      </c>
      <c r="Z257" s="6" t="str">
        <f t="shared" si="427"/>
        <v/>
      </c>
      <c r="AA257" s="6" t="str">
        <f t="shared" si="427"/>
        <v xml:space="preserve"> </v>
      </c>
      <c r="BF257" s="31" t="s">
        <v>165</v>
      </c>
    </row>
    <row r="258" spans="1:58" x14ac:dyDescent="0.15">
      <c r="A258" t="str">
        <f t="shared" si="320"/>
        <v>|英テキスト|&gt;|&gt;|&gt;|&gt;||</v>
      </c>
      <c r="B258" t="s">
        <v>346</v>
      </c>
      <c r="C258" t="s">
        <v>24</v>
      </c>
      <c r="D258" s="1" t="s">
        <v>26</v>
      </c>
      <c r="E258" t="s">
        <v>24</v>
      </c>
      <c r="F258" s="1" t="s">
        <v>4</v>
      </c>
      <c r="G258" t="s">
        <v>24</v>
      </c>
      <c r="H258" s="1" t="s">
        <v>4</v>
      </c>
      <c r="I258" t="s">
        <v>24</v>
      </c>
      <c r="J258" s="1" t="s">
        <v>4</v>
      </c>
      <c r="K258" t="s">
        <v>24</v>
      </c>
      <c r="L258" s="1" t="s">
        <v>4</v>
      </c>
      <c r="M258" t="s">
        <v>24</v>
      </c>
      <c r="N258" t="str">
        <f t="shared" ref="N258" si="428">IF(T257="","",T257&amp;"&amp;br;")&amp;IF(R257=0,"",R257)</f>
        <v/>
      </c>
      <c r="O258" t="s">
        <v>24</v>
      </c>
      <c r="Q258" s="6" t="s">
        <v>41</v>
      </c>
      <c r="R258" s="12">
        <f>IF(INDEX(AX:AX,W252+1)="",0,INDEX(AX:AX,W252+1)&amp;"/"&amp;INDEX(AY:AY,W252+1))</f>
        <v>0</v>
      </c>
      <c r="S258" s="16"/>
      <c r="T258" s="16"/>
      <c r="U258" s="16"/>
      <c r="V258" s="17"/>
      <c r="W258" s="10"/>
      <c r="X258" s="6"/>
      <c r="Y258" s="5"/>
      <c r="Z258" s="5"/>
      <c r="AA258" s="30"/>
      <c r="BF258" s="31" t="s">
        <v>165</v>
      </c>
    </row>
    <row r="259" spans="1:58" x14ac:dyDescent="0.15">
      <c r="A259" t="str">
        <f t="shared" si="320"/>
        <v>|PT|&gt;||シールド数|&gt;||</v>
      </c>
      <c r="B259" t="s">
        <v>346</v>
      </c>
      <c r="C259" t="s">
        <v>24</v>
      </c>
      <c r="D259" t="s">
        <v>13</v>
      </c>
      <c r="E259" t="s">
        <v>24</v>
      </c>
      <c r="F259" t="s">
        <v>4</v>
      </c>
      <c r="G259" t="s">
        <v>24</v>
      </c>
      <c r="H259" t="str">
        <f t="shared" ref="H259" si="429">IF(R258=0,"",R258)</f>
        <v/>
      </c>
      <c r="I259" t="s">
        <v>24</v>
      </c>
      <c r="J259" t="s">
        <v>14</v>
      </c>
      <c r="K259" t="s">
        <v>24</v>
      </c>
      <c r="L259" t="s">
        <v>4</v>
      </c>
      <c r="M259" t="s">
        <v>24</v>
      </c>
      <c r="N259" t="str">
        <f t="shared" ref="N259" si="430">IF(R259=0,"",R259)</f>
        <v/>
      </c>
      <c r="O259" t="s">
        <v>24</v>
      </c>
      <c r="Q259" s="7" t="s">
        <v>43</v>
      </c>
      <c r="R259" s="12">
        <f>INDEX(AW:AW,W252+1)</f>
        <v>0</v>
      </c>
      <c r="S259" s="19"/>
      <c r="T259" s="19"/>
      <c r="U259" s="19"/>
      <c r="V259" s="20"/>
      <c r="W259" s="11"/>
      <c r="X259" s="37"/>
      <c r="Y259" s="35"/>
      <c r="Z259" s="35"/>
      <c r="AA259" s="42"/>
      <c r="BF259" s="31" t="s">
        <v>165</v>
      </c>
    </row>
    <row r="260" spans="1:58" x14ac:dyDescent="0.15">
      <c r="A260" t="str">
        <f t="shared" si="320"/>
        <v>&amp;br;&amp;br;</v>
      </c>
      <c r="B260" t="s">
        <v>346</v>
      </c>
      <c r="C260" t="s">
        <v>158</v>
      </c>
      <c r="R260"/>
      <c r="S260"/>
      <c r="T260"/>
      <c r="U260"/>
      <c r="V260"/>
      <c r="BF260" s="31" t="s">
        <v>165</v>
      </c>
    </row>
    <row r="261" spans="1:58" x14ac:dyDescent="0.15">
      <c r="A261" t="str">
        <f t="shared" si="320"/>
        <v>#back(text=戻る,left)</v>
      </c>
      <c r="B261" t="s">
        <v>346</v>
      </c>
      <c r="C261" t="s">
        <v>159</v>
      </c>
      <c r="R261"/>
      <c r="S261"/>
      <c r="T261"/>
      <c r="U261"/>
      <c r="V261"/>
      <c r="BF261" s="31" t="s">
        <v>165</v>
      </c>
    </row>
    <row r="262" spans="1:58" x14ac:dyDescent="0.15">
      <c r="A262" t="str">
        <f t="shared" si="320"/>
        <v>&amp;br;</v>
      </c>
      <c r="B262" t="s">
        <v>346</v>
      </c>
      <c r="C262" t="s">
        <v>1</v>
      </c>
      <c r="R262"/>
      <c r="S262"/>
      <c r="T262"/>
      <c r="U262"/>
      <c r="V262"/>
      <c r="BF262" s="31" t="s">
        <v>165</v>
      </c>
    </row>
    <row r="263" spans="1:58" x14ac:dyDescent="0.15">
      <c r="A263" t="str">
        <f t="shared" ref="A263:A326" si="431">CONCATENATE(C263,D263,E263,F263,G263,H263,I263,J263,K263,L263,M263,N263,O263,P263)</f>
        <v>#comment(above,nsize=[15],size=[30],num=[10])</v>
      </c>
      <c r="B263" t="s">
        <v>346</v>
      </c>
      <c r="C263" t="s">
        <v>160</v>
      </c>
      <c r="R263"/>
      <c r="S263"/>
      <c r="T263"/>
      <c r="U263"/>
      <c r="V263"/>
      <c r="BF263" s="31" t="s">
        <v>165</v>
      </c>
    </row>
    <row r="264" spans="1:58" x14ac:dyDescent="0.15">
      <c r="A264" t="str">
        <f t="shared" si="431"/>
        <v>&amp;br;&amp;br;</v>
      </c>
      <c r="B264" t="s">
        <v>346</v>
      </c>
      <c r="C264" t="s">
        <v>158</v>
      </c>
      <c r="R264"/>
      <c r="S264"/>
      <c r="T264"/>
      <c r="U264"/>
      <c r="V264"/>
      <c r="BF264" s="31" t="s">
        <v>165</v>
      </c>
    </row>
    <row r="265" spans="1:58" x14ac:dyDescent="0.15">
      <c r="A265" t="str">
        <f t="shared" si="431"/>
        <v/>
      </c>
      <c r="B265" t="s">
        <v>346</v>
      </c>
      <c r="Q265" s="3"/>
      <c r="R265" s="14"/>
      <c r="S265" s="14"/>
      <c r="T265" s="14"/>
      <c r="U265" s="14"/>
      <c r="V265" s="15"/>
      <c r="W265" s="36">
        <v>21</v>
      </c>
      <c r="X265" s="3"/>
      <c r="Y265" s="34"/>
      <c r="Z265" s="34"/>
      <c r="AA265" s="41"/>
      <c r="BF265" s="31" t="s">
        <v>165</v>
      </c>
    </row>
    <row r="266" spans="1:58" x14ac:dyDescent="0.15">
      <c r="A266" t="str">
        <f t="shared" si="431"/>
        <v>*0/0</v>
      </c>
      <c r="B266" t="s">
        <v>346</v>
      </c>
      <c r="C266" t="str">
        <f t="shared" ref="C266" si="432">"*"&amp;R266&amp;"/"&amp;T266</f>
        <v>*0/0</v>
      </c>
      <c r="Q266" s="6" t="s">
        <v>34</v>
      </c>
      <c r="R266" s="12">
        <f>INDEX(AJ:AJ,W265+1)</f>
        <v>0</v>
      </c>
      <c r="S266" s="16" t="s">
        <v>35</v>
      </c>
      <c r="T266" s="12">
        <f t="shared" ref="T266" si="433">INDEX(AK:AK,W265+1)</f>
        <v>0</v>
      </c>
      <c r="U266" s="16"/>
      <c r="V266" s="17"/>
      <c r="W266" s="9"/>
      <c r="X266" s="6"/>
      <c r="Y266" s="5"/>
      <c r="Z266" s="5"/>
      <c r="AA266" s="30"/>
      <c r="AC266" s="5"/>
      <c r="AD266" s="5"/>
      <c r="BF266" s="31" t="s">
        <v>165</v>
      </c>
    </row>
    <row r="267" spans="1:58" x14ac:dyDescent="0.15">
      <c r="A267" t="str">
        <f t="shared" si="431"/>
        <v>|LEFT:80|LEFT:100|LEFT:100|LEFT:100|LEFT:100|LEFT:100|c</v>
      </c>
      <c r="B267" t="s">
        <v>346</v>
      </c>
      <c r="C267" t="s">
        <v>24</v>
      </c>
      <c r="D267" s="2" t="str">
        <f t="shared" ref="D267" si="434">$Q$1</f>
        <v>LEFT:80</v>
      </c>
      <c r="E267" s="2" t="s">
        <v>24</v>
      </c>
      <c r="F267" s="2" t="str">
        <f t="shared" ref="F267" si="435">$R$1</f>
        <v>LEFT:100</v>
      </c>
      <c r="G267" s="2" t="s">
        <v>24</v>
      </c>
      <c r="H267" s="2" t="str">
        <f t="shared" ref="H267" si="436">$R$1</f>
        <v>LEFT:100</v>
      </c>
      <c r="I267" s="2" t="s">
        <v>24</v>
      </c>
      <c r="J267" s="2" t="str">
        <f t="shared" ref="J267" si="437">$R$1</f>
        <v>LEFT:100</v>
      </c>
      <c r="K267" s="2" t="s">
        <v>24</v>
      </c>
      <c r="L267" s="2" t="str">
        <f t="shared" ref="L267" si="438">$R$1</f>
        <v>LEFT:100</v>
      </c>
      <c r="M267" s="2" t="s">
        <v>24</v>
      </c>
      <c r="N267" s="2" t="str">
        <f t="shared" ref="N267" si="439">$R$1</f>
        <v>LEFT:100</v>
      </c>
      <c r="O267" t="s">
        <v>24</v>
      </c>
      <c r="P267" t="s">
        <v>138</v>
      </c>
      <c r="Q267" s="4" t="s">
        <v>44</v>
      </c>
      <c r="R267" s="12" t="str">
        <f>INDEX(AF:AF,W265+1)</f>
        <v>白</v>
      </c>
      <c r="S267" s="18" t="s">
        <v>46</v>
      </c>
      <c r="T267" s="12">
        <f>INDEX(AG:AG,W265+1)</f>
        <v>0</v>
      </c>
      <c r="U267" s="18" t="s">
        <v>36</v>
      </c>
      <c r="V267" s="12">
        <f>INDEX(AI:AI,W265+1)</f>
        <v>0</v>
      </c>
      <c r="W267" s="10"/>
      <c r="X267" s="12">
        <f t="shared" ref="X267" si="440">INDEX(AQ:AQ,W265+1)</f>
        <v>0</v>
      </c>
      <c r="Y267" s="5"/>
      <c r="Z267" s="5"/>
      <c r="AA267" s="30"/>
      <c r="AC267" s="16"/>
      <c r="AD267" s="16"/>
      <c r="BF267" s="31" t="s">
        <v>165</v>
      </c>
    </row>
    <row r="268" spans="1:58" x14ac:dyDescent="0.15">
      <c r="A268" t="str">
        <f t="shared" si="431"/>
        <v>|色|白|レアリティ||マナコスト||</v>
      </c>
      <c r="B268" t="s">
        <v>346</v>
      </c>
      <c r="C268" t="s">
        <v>24</v>
      </c>
      <c r="D268" s="1" t="s">
        <v>5</v>
      </c>
      <c r="E268" t="s">
        <v>24</v>
      </c>
      <c r="F268" t="str">
        <f t="shared" ref="F268:F269" si="441">IF(R267=0,"",R267)</f>
        <v>白</v>
      </c>
      <c r="G268" t="s">
        <v>24</v>
      </c>
      <c r="H268" s="1" t="s">
        <v>6</v>
      </c>
      <c r="I268" t="s">
        <v>24</v>
      </c>
      <c r="J268" t="str">
        <f t="shared" ref="J268:J269" si="442">IF(T267=0,"",T267)</f>
        <v/>
      </c>
      <c r="K268" t="s">
        <v>24</v>
      </c>
      <c r="L268" s="1" t="s">
        <v>8</v>
      </c>
      <c r="M268" t="s">
        <v>24</v>
      </c>
      <c r="N268" t="str">
        <f t="shared" ref="N268:N269" si="443">IF(V267=0,"",V267)</f>
        <v/>
      </c>
      <c r="O268" t="s">
        <v>24</v>
      </c>
      <c r="Q268" s="6" t="s">
        <v>37</v>
      </c>
      <c r="R268" s="12">
        <f>INDEX(AL:AL,W265+1)</f>
        <v>0</v>
      </c>
      <c r="S268" s="18" t="s">
        <v>38</v>
      </c>
      <c r="T268" s="12">
        <f>INDEX(AN:AN,W265+1)</f>
        <v>0</v>
      </c>
      <c r="U268" s="12">
        <f>INDEX(AO:AO,W265+1)</f>
        <v>0</v>
      </c>
      <c r="V268" s="12">
        <f>INDEX(AP:AP,W265+1)</f>
        <v>0</v>
      </c>
      <c r="W268" s="10"/>
      <c r="X268" s="12" t="str">
        <f t="shared" ref="X268" si="444">INDEX(AZ:AZ,W265+1)</f>
        <v/>
      </c>
      <c r="Y268" s="12" t="str">
        <f t="shared" ref="Y268" si="445">INDEX(BA:BA,W265+1)</f>
        <v/>
      </c>
      <c r="Z268" s="12" t="str">
        <f t="shared" ref="Z268" si="446">INDEX(BB:BB,W265+1)</f>
        <v/>
      </c>
      <c r="AA268" s="12">
        <f t="shared" ref="AA268" si="447">INDEX(BC:BC,W265+1)</f>
        <v>0</v>
      </c>
      <c r="AC268" s="5"/>
      <c r="AD268" s="5"/>
      <c r="BF268" s="31" t="s">
        <v>165</v>
      </c>
    </row>
    <row r="269" spans="1:58" x14ac:dyDescent="0.15">
      <c r="A269" t="str">
        <f t="shared" si="431"/>
        <v>|種別||サブタイプ||||</v>
      </c>
      <c r="B269" t="s">
        <v>346</v>
      </c>
      <c r="C269" t="s">
        <v>24</v>
      </c>
      <c r="D269" s="1" t="s">
        <v>9</v>
      </c>
      <c r="E269" t="s">
        <v>24</v>
      </c>
      <c r="F269" t="str">
        <f t="shared" si="441"/>
        <v/>
      </c>
      <c r="G269" t="s">
        <v>24</v>
      </c>
      <c r="H269" s="1" t="s">
        <v>11</v>
      </c>
      <c r="I269" t="s">
        <v>24</v>
      </c>
      <c r="J269" t="str">
        <f t="shared" si="442"/>
        <v/>
      </c>
      <c r="K269" t="s">
        <v>24</v>
      </c>
      <c r="L269" t="str">
        <f t="shared" ref="L269" si="448">IF(U268=0,"",U268)</f>
        <v/>
      </c>
      <c r="M269" t="s">
        <v>24</v>
      </c>
      <c r="N269" t="str">
        <f t="shared" si="443"/>
        <v/>
      </c>
      <c r="O269" t="s">
        <v>24</v>
      </c>
      <c r="Q269" s="6" t="s">
        <v>39</v>
      </c>
      <c r="R269" s="12" t="str">
        <f>INDEX(BD:BD,W265+1)</f>
        <v/>
      </c>
      <c r="S269" s="16"/>
      <c r="T269" s="16"/>
      <c r="U269" s="16"/>
      <c r="V269" s="17"/>
      <c r="W269" s="10"/>
      <c r="X269" s="36"/>
      <c r="Y269" s="36"/>
      <c r="Z269" s="36"/>
      <c r="AA269" s="25"/>
      <c r="AC269" s="5"/>
      <c r="AD269" s="5"/>
      <c r="BF269" s="31" t="s">
        <v>165</v>
      </c>
    </row>
    <row r="270" spans="1:58" x14ac:dyDescent="0.15">
      <c r="A270" t="str">
        <f t="shared" si="431"/>
        <v>|テキスト|&gt;|&gt;|&gt;|&gt;||</v>
      </c>
      <c r="B270" t="s">
        <v>346</v>
      </c>
      <c r="C270" t="s">
        <v>24</v>
      </c>
      <c r="D270" s="1" t="s">
        <v>12</v>
      </c>
      <c r="E270" t="s">
        <v>24</v>
      </c>
      <c r="F270" s="1" t="s">
        <v>4</v>
      </c>
      <c r="G270" t="s">
        <v>24</v>
      </c>
      <c r="H270" s="1" t="s">
        <v>4</v>
      </c>
      <c r="I270" t="s">
        <v>24</v>
      </c>
      <c r="J270" s="1" t="s">
        <v>4</v>
      </c>
      <c r="K270" t="s">
        <v>24</v>
      </c>
      <c r="L270" s="1" t="s">
        <v>4</v>
      </c>
      <c r="M270" t="s">
        <v>24</v>
      </c>
      <c r="N270" t="str">
        <f t="shared" ref="N270" si="449">IF(R269=0,"",R269)</f>
        <v/>
      </c>
      <c r="O270" t="s">
        <v>24</v>
      </c>
      <c r="Q270" s="4" t="s">
        <v>40</v>
      </c>
      <c r="R270" s="12" t="str">
        <f>INDEX(BE:BE,W265+1)</f>
        <v/>
      </c>
      <c r="S270" s="16" t="s">
        <v>51</v>
      </c>
      <c r="T270" s="12" t="str">
        <f>IF(X270="","",X270&amp;IF(Y270="",""," "&amp;Y270)&amp;IF(Z270="",""," "&amp;Z270)&amp;IF(AA270="",""," "&amp;AA270))</f>
        <v/>
      </c>
      <c r="U270" s="16"/>
      <c r="V270" s="17"/>
      <c r="W270" s="10" t="s">
        <v>342</v>
      </c>
      <c r="X270" s="6" t="str">
        <f t="shared" ref="X270:AA270" si="450">IF(ISERROR(IF(LEN(X269)&gt;1,X269,VLOOKUP(X268,$AC:$AD,2,FALSE))),"",IF(LEN(X269)&gt;1,X269,VLOOKUP(X268,$AC:$AD,2,FALSE)))</f>
        <v/>
      </c>
      <c r="Y270" s="6" t="str">
        <f t="shared" si="450"/>
        <v/>
      </c>
      <c r="Z270" s="6" t="str">
        <f t="shared" si="450"/>
        <v/>
      </c>
      <c r="AA270" s="6" t="str">
        <f t="shared" si="450"/>
        <v xml:space="preserve"> </v>
      </c>
      <c r="AC270" s="5"/>
      <c r="AD270" s="5"/>
      <c r="BF270" s="31" t="s">
        <v>165</v>
      </c>
    </row>
    <row r="271" spans="1:58" x14ac:dyDescent="0.15">
      <c r="A271" t="str">
        <f t="shared" si="431"/>
        <v>|英テキスト|&gt;|&gt;|&gt;|&gt;||</v>
      </c>
      <c r="B271" t="s">
        <v>346</v>
      </c>
      <c r="C271" t="s">
        <v>24</v>
      </c>
      <c r="D271" s="1" t="s">
        <v>26</v>
      </c>
      <c r="E271" t="s">
        <v>24</v>
      </c>
      <c r="F271" s="1" t="s">
        <v>4</v>
      </c>
      <c r="G271" t="s">
        <v>24</v>
      </c>
      <c r="H271" s="1" t="s">
        <v>4</v>
      </c>
      <c r="I271" t="s">
        <v>24</v>
      </c>
      <c r="J271" s="1" t="s">
        <v>4</v>
      </c>
      <c r="K271" t="s">
        <v>24</v>
      </c>
      <c r="L271" s="1" t="s">
        <v>4</v>
      </c>
      <c r="M271" t="s">
        <v>24</v>
      </c>
      <c r="N271" t="str">
        <f t="shared" ref="N271" si="451">IF(T270="","",T270&amp;"&amp;br;")&amp;IF(R270=0,"",R270)</f>
        <v/>
      </c>
      <c r="O271" t="s">
        <v>24</v>
      </c>
      <c r="Q271" s="6" t="s">
        <v>41</v>
      </c>
      <c r="R271" s="12">
        <f>IF(INDEX(AX:AX,W265+1)="",0,INDEX(AX:AX,W265+1)&amp;"/"&amp;INDEX(AY:AY,W265+1))</f>
        <v>0</v>
      </c>
      <c r="S271" s="16"/>
      <c r="T271" s="16"/>
      <c r="U271" s="16"/>
      <c r="V271" s="17"/>
      <c r="W271" s="10"/>
      <c r="X271" s="6"/>
      <c r="Y271" s="5"/>
      <c r="Z271" s="5"/>
      <c r="AA271" s="30"/>
      <c r="AC271" s="5"/>
      <c r="AD271" s="5"/>
      <c r="BF271" s="31" t="s">
        <v>165</v>
      </c>
    </row>
    <row r="272" spans="1:58" x14ac:dyDescent="0.15">
      <c r="A272" t="str">
        <f t="shared" si="431"/>
        <v>|PT|&gt;||シールド数|&gt;||</v>
      </c>
      <c r="B272" t="s">
        <v>346</v>
      </c>
      <c r="C272" t="s">
        <v>24</v>
      </c>
      <c r="D272" t="s">
        <v>13</v>
      </c>
      <c r="E272" t="s">
        <v>24</v>
      </c>
      <c r="F272" t="s">
        <v>4</v>
      </c>
      <c r="G272" t="s">
        <v>24</v>
      </c>
      <c r="H272" t="str">
        <f t="shared" ref="H272" si="452">IF(R271=0,"",R271)</f>
        <v/>
      </c>
      <c r="I272" t="s">
        <v>24</v>
      </c>
      <c r="J272" t="s">
        <v>14</v>
      </c>
      <c r="K272" t="s">
        <v>24</v>
      </c>
      <c r="L272" t="s">
        <v>4</v>
      </c>
      <c r="M272" t="s">
        <v>24</v>
      </c>
      <c r="N272" t="str">
        <f t="shared" ref="N272" si="453">IF(R272=0,"",R272)</f>
        <v/>
      </c>
      <c r="O272" t="s">
        <v>24</v>
      </c>
      <c r="Q272" s="7" t="s">
        <v>43</v>
      </c>
      <c r="R272" s="12">
        <f>INDEX(AW:AW,W265+1)</f>
        <v>0</v>
      </c>
      <c r="S272" s="19"/>
      <c r="T272" s="19"/>
      <c r="U272" s="19"/>
      <c r="V272" s="20"/>
      <c r="W272" s="11"/>
      <c r="X272" s="37"/>
      <c r="Y272" s="35"/>
      <c r="Z272" s="35"/>
      <c r="AA272" s="42"/>
      <c r="BF272" s="31" t="s">
        <v>165</v>
      </c>
    </row>
    <row r="273" spans="1:58" x14ac:dyDescent="0.15">
      <c r="A273" t="str">
        <f t="shared" si="431"/>
        <v>&amp;br;&amp;br;</v>
      </c>
      <c r="B273" t="s">
        <v>346</v>
      </c>
      <c r="C273" t="s">
        <v>158</v>
      </c>
      <c r="R273"/>
      <c r="S273"/>
      <c r="T273"/>
      <c r="U273"/>
      <c r="V273"/>
      <c r="BF273" s="31" t="s">
        <v>165</v>
      </c>
    </row>
    <row r="274" spans="1:58" x14ac:dyDescent="0.15">
      <c r="A274" t="str">
        <f t="shared" si="431"/>
        <v>#back(text=戻る,left)</v>
      </c>
      <c r="B274" t="s">
        <v>346</v>
      </c>
      <c r="C274" t="s">
        <v>159</v>
      </c>
      <c r="R274"/>
      <c r="S274"/>
      <c r="T274"/>
      <c r="U274"/>
      <c r="V274"/>
      <c r="BF274" s="31" t="s">
        <v>165</v>
      </c>
    </row>
    <row r="275" spans="1:58" x14ac:dyDescent="0.15">
      <c r="A275" t="str">
        <f t="shared" si="431"/>
        <v>&amp;br;</v>
      </c>
      <c r="B275" t="s">
        <v>346</v>
      </c>
      <c r="C275" t="s">
        <v>1</v>
      </c>
      <c r="R275"/>
      <c r="S275"/>
      <c r="T275"/>
      <c r="U275"/>
      <c r="V275"/>
      <c r="BF275" s="31" t="s">
        <v>165</v>
      </c>
    </row>
    <row r="276" spans="1:58" x14ac:dyDescent="0.15">
      <c r="A276" t="str">
        <f t="shared" si="431"/>
        <v>#comment(above,nsize=[15],size=[30],num=[10])</v>
      </c>
      <c r="B276" t="s">
        <v>346</v>
      </c>
      <c r="C276" t="s">
        <v>160</v>
      </c>
      <c r="R276"/>
      <c r="S276"/>
      <c r="T276"/>
      <c r="U276"/>
      <c r="V276"/>
      <c r="BF276" s="31" t="s">
        <v>165</v>
      </c>
    </row>
    <row r="277" spans="1:58" x14ac:dyDescent="0.15">
      <c r="A277" t="str">
        <f t="shared" si="431"/>
        <v>&amp;br;&amp;br;</v>
      </c>
      <c r="B277" t="s">
        <v>346</v>
      </c>
      <c r="C277" t="s">
        <v>158</v>
      </c>
      <c r="R277"/>
      <c r="S277"/>
      <c r="T277"/>
      <c r="U277"/>
      <c r="V277"/>
      <c r="AC277" s="5"/>
      <c r="AD277" s="5"/>
      <c r="BF277" s="31" t="s">
        <v>165</v>
      </c>
    </row>
    <row r="278" spans="1:58" x14ac:dyDescent="0.15">
      <c r="A278" t="str">
        <f t="shared" si="431"/>
        <v/>
      </c>
      <c r="B278" t="s">
        <v>346</v>
      </c>
      <c r="Q278" s="3"/>
      <c r="R278" s="14"/>
      <c r="S278" s="14"/>
      <c r="T278" s="14"/>
      <c r="U278" s="14"/>
      <c r="V278" s="15"/>
      <c r="W278" s="36">
        <v>22</v>
      </c>
      <c r="X278" s="3"/>
      <c r="Y278" s="34"/>
      <c r="Z278" s="34"/>
      <c r="AA278" s="41"/>
      <c r="AC278" s="5"/>
      <c r="AD278" s="5"/>
      <c r="BF278" s="31" t="s">
        <v>165</v>
      </c>
    </row>
    <row r="279" spans="1:58" x14ac:dyDescent="0.15">
      <c r="A279" t="str">
        <f t="shared" si="431"/>
        <v>*0/0</v>
      </c>
      <c r="B279" t="s">
        <v>346</v>
      </c>
      <c r="C279" t="str">
        <f t="shared" ref="C279" si="454">"*"&amp;R279&amp;"/"&amp;T279</f>
        <v>*0/0</v>
      </c>
      <c r="Q279" s="6" t="s">
        <v>34</v>
      </c>
      <c r="R279" s="12">
        <f>INDEX(AJ:AJ,W278+1)</f>
        <v>0</v>
      </c>
      <c r="S279" s="16" t="s">
        <v>35</v>
      </c>
      <c r="T279" s="12">
        <f t="shared" ref="T279" si="455">INDEX(AK:AK,W278+1)</f>
        <v>0</v>
      </c>
      <c r="U279" s="16"/>
      <c r="V279" s="17"/>
      <c r="W279" s="9"/>
      <c r="X279" s="6"/>
      <c r="Y279" s="5"/>
      <c r="Z279" s="5"/>
      <c r="AA279" s="30"/>
      <c r="AC279" s="5"/>
      <c r="AD279" s="5"/>
      <c r="BF279" s="31" t="s">
        <v>165</v>
      </c>
    </row>
    <row r="280" spans="1:58" x14ac:dyDescent="0.15">
      <c r="A280" t="str">
        <f t="shared" si="431"/>
        <v>|LEFT:80|LEFT:100|LEFT:100|LEFT:100|LEFT:100|LEFT:100|c</v>
      </c>
      <c r="B280" t="s">
        <v>346</v>
      </c>
      <c r="C280" t="s">
        <v>24</v>
      </c>
      <c r="D280" s="2" t="str">
        <f t="shared" ref="D280" si="456">$Q$1</f>
        <v>LEFT:80</v>
      </c>
      <c r="E280" s="2" t="s">
        <v>24</v>
      </c>
      <c r="F280" s="2" t="str">
        <f t="shared" ref="F280" si="457">$R$1</f>
        <v>LEFT:100</v>
      </c>
      <c r="G280" s="2" t="s">
        <v>24</v>
      </c>
      <c r="H280" s="2" t="str">
        <f t="shared" ref="H280" si="458">$R$1</f>
        <v>LEFT:100</v>
      </c>
      <c r="I280" s="2" t="s">
        <v>24</v>
      </c>
      <c r="J280" s="2" t="str">
        <f t="shared" ref="J280" si="459">$R$1</f>
        <v>LEFT:100</v>
      </c>
      <c r="K280" s="2" t="s">
        <v>24</v>
      </c>
      <c r="L280" s="2" t="str">
        <f t="shared" ref="L280" si="460">$R$1</f>
        <v>LEFT:100</v>
      </c>
      <c r="M280" s="2" t="s">
        <v>24</v>
      </c>
      <c r="N280" s="2" t="str">
        <f t="shared" ref="N280" si="461">$R$1</f>
        <v>LEFT:100</v>
      </c>
      <c r="O280" t="s">
        <v>24</v>
      </c>
      <c r="P280" t="s">
        <v>138</v>
      </c>
      <c r="Q280" s="4" t="s">
        <v>44</v>
      </c>
      <c r="R280" s="12" t="str">
        <f>INDEX(AF:AF,W278+1)</f>
        <v>白</v>
      </c>
      <c r="S280" s="18" t="s">
        <v>46</v>
      </c>
      <c r="T280" s="12">
        <f>INDEX(AG:AG,W278+1)</f>
        <v>0</v>
      </c>
      <c r="U280" s="18" t="s">
        <v>36</v>
      </c>
      <c r="V280" s="12">
        <f>INDEX(AI:AI,W278+1)</f>
        <v>0</v>
      </c>
      <c r="W280" s="10"/>
      <c r="X280" s="12">
        <f t="shared" ref="X280" si="462">INDEX(AQ:AQ,W278+1)</f>
        <v>0</v>
      </c>
      <c r="Y280" s="5"/>
      <c r="Z280" s="5"/>
      <c r="AA280" s="30"/>
      <c r="AC280" s="16"/>
      <c r="AD280" s="16"/>
      <c r="BF280" s="31" t="s">
        <v>165</v>
      </c>
    </row>
    <row r="281" spans="1:58" x14ac:dyDescent="0.15">
      <c r="A281" t="str">
        <f t="shared" si="431"/>
        <v>|色|白|レアリティ||マナコスト||</v>
      </c>
      <c r="B281" t="s">
        <v>346</v>
      </c>
      <c r="C281" t="s">
        <v>24</v>
      </c>
      <c r="D281" s="1" t="s">
        <v>5</v>
      </c>
      <c r="E281" t="s">
        <v>24</v>
      </c>
      <c r="F281" t="str">
        <f t="shared" ref="F281:F282" si="463">IF(R280=0,"",R280)</f>
        <v>白</v>
      </c>
      <c r="G281" t="s">
        <v>24</v>
      </c>
      <c r="H281" s="1" t="s">
        <v>6</v>
      </c>
      <c r="I281" t="s">
        <v>24</v>
      </c>
      <c r="J281" t="str">
        <f t="shared" ref="J281:J282" si="464">IF(T280=0,"",T280)</f>
        <v/>
      </c>
      <c r="K281" t="s">
        <v>24</v>
      </c>
      <c r="L281" s="1" t="s">
        <v>8</v>
      </c>
      <c r="M281" t="s">
        <v>24</v>
      </c>
      <c r="N281" t="str">
        <f t="shared" ref="N281:N282" si="465">IF(V280=0,"",V280)</f>
        <v/>
      </c>
      <c r="O281" t="s">
        <v>24</v>
      </c>
      <c r="Q281" s="6" t="s">
        <v>37</v>
      </c>
      <c r="R281" s="12">
        <f>INDEX(AL:AL,W278+1)</f>
        <v>0</v>
      </c>
      <c r="S281" s="18" t="s">
        <v>38</v>
      </c>
      <c r="T281" s="12">
        <f>INDEX(AN:AN,W278+1)</f>
        <v>0</v>
      </c>
      <c r="U281" s="12">
        <f>INDEX(AO:AO,W278+1)</f>
        <v>0</v>
      </c>
      <c r="V281" s="12">
        <f>INDEX(AP:AP,W278+1)</f>
        <v>0</v>
      </c>
      <c r="W281" s="10"/>
      <c r="X281" s="12" t="str">
        <f t="shared" ref="X281" si="466">INDEX(AZ:AZ,W278+1)</f>
        <v/>
      </c>
      <c r="Y281" s="12" t="str">
        <f t="shared" ref="Y281" si="467">INDEX(BA:BA,W278+1)</f>
        <v/>
      </c>
      <c r="Z281" s="12" t="str">
        <f t="shared" ref="Z281" si="468">INDEX(BB:BB,W278+1)</f>
        <v/>
      </c>
      <c r="AA281" s="12">
        <f t="shared" ref="AA281" si="469">INDEX(BC:BC,W278+1)</f>
        <v>0</v>
      </c>
      <c r="AC281" s="5"/>
      <c r="AD281" s="5"/>
      <c r="BF281" s="31" t="s">
        <v>165</v>
      </c>
    </row>
    <row r="282" spans="1:58" x14ac:dyDescent="0.15">
      <c r="A282" t="str">
        <f t="shared" si="431"/>
        <v>|種別||サブタイプ||||</v>
      </c>
      <c r="B282" t="s">
        <v>346</v>
      </c>
      <c r="C282" t="s">
        <v>24</v>
      </c>
      <c r="D282" s="1" t="s">
        <v>9</v>
      </c>
      <c r="E282" t="s">
        <v>24</v>
      </c>
      <c r="F282" t="str">
        <f t="shared" si="463"/>
        <v/>
      </c>
      <c r="G282" t="s">
        <v>24</v>
      </c>
      <c r="H282" s="1" t="s">
        <v>11</v>
      </c>
      <c r="I282" t="s">
        <v>24</v>
      </c>
      <c r="J282" t="str">
        <f t="shared" si="464"/>
        <v/>
      </c>
      <c r="K282" t="s">
        <v>24</v>
      </c>
      <c r="L282" t="str">
        <f t="shared" ref="L282" si="470">IF(U281=0,"",U281)</f>
        <v/>
      </c>
      <c r="M282" t="s">
        <v>24</v>
      </c>
      <c r="N282" t="str">
        <f t="shared" si="465"/>
        <v/>
      </c>
      <c r="O282" t="s">
        <v>24</v>
      </c>
      <c r="Q282" s="6" t="s">
        <v>39</v>
      </c>
      <c r="R282" s="12" t="str">
        <f>INDEX(BD:BD,W278+1)</f>
        <v/>
      </c>
      <c r="S282" s="16"/>
      <c r="T282" s="16"/>
      <c r="U282" s="16"/>
      <c r="V282" s="17"/>
      <c r="W282" s="10"/>
      <c r="X282" s="36"/>
      <c r="Y282" s="36"/>
      <c r="Z282" s="36"/>
      <c r="AA282" s="25"/>
      <c r="AC282" s="5"/>
      <c r="AD282" s="5"/>
      <c r="BF282" s="31" t="s">
        <v>165</v>
      </c>
    </row>
    <row r="283" spans="1:58" x14ac:dyDescent="0.15">
      <c r="A283" t="str">
        <f t="shared" si="431"/>
        <v>|テキスト|&gt;|&gt;|&gt;|&gt;||</v>
      </c>
      <c r="B283" t="s">
        <v>346</v>
      </c>
      <c r="C283" t="s">
        <v>24</v>
      </c>
      <c r="D283" s="1" t="s">
        <v>12</v>
      </c>
      <c r="E283" t="s">
        <v>24</v>
      </c>
      <c r="F283" s="1" t="s">
        <v>4</v>
      </c>
      <c r="G283" t="s">
        <v>24</v>
      </c>
      <c r="H283" s="1" t="s">
        <v>4</v>
      </c>
      <c r="I283" t="s">
        <v>24</v>
      </c>
      <c r="J283" s="1" t="s">
        <v>4</v>
      </c>
      <c r="K283" t="s">
        <v>24</v>
      </c>
      <c r="L283" s="1" t="s">
        <v>4</v>
      </c>
      <c r="M283" t="s">
        <v>24</v>
      </c>
      <c r="N283" t="str">
        <f t="shared" ref="N283" si="471">IF(R282=0,"",R282)</f>
        <v/>
      </c>
      <c r="O283" t="s">
        <v>24</v>
      </c>
      <c r="Q283" s="4" t="s">
        <v>40</v>
      </c>
      <c r="R283" s="12" t="str">
        <f>INDEX(BE:BE,W278+1)</f>
        <v/>
      </c>
      <c r="S283" s="16" t="s">
        <v>51</v>
      </c>
      <c r="T283" s="12" t="str">
        <f>IF(X283="","",X283&amp;IF(Y283="",""," "&amp;Y283)&amp;IF(Z283="",""," "&amp;Z283)&amp;IF(AA283="",""," "&amp;AA283))</f>
        <v/>
      </c>
      <c r="U283" s="16"/>
      <c r="V283" s="17"/>
      <c r="W283" s="10" t="s">
        <v>342</v>
      </c>
      <c r="X283" s="6" t="str">
        <f t="shared" ref="X283:AA283" si="472">IF(ISERROR(IF(LEN(X282)&gt;1,X282,VLOOKUP(X281,$AC:$AD,2,FALSE))),"",IF(LEN(X282)&gt;1,X282,VLOOKUP(X281,$AC:$AD,2,FALSE)))</f>
        <v/>
      </c>
      <c r="Y283" s="6" t="str">
        <f t="shared" si="472"/>
        <v/>
      </c>
      <c r="Z283" s="6" t="str">
        <f t="shared" si="472"/>
        <v/>
      </c>
      <c r="AA283" s="6" t="str">
        <f t="shared" si="472"/>
        <v xml:space="preserve"> </v>
      </c>
      <c r="AC283" s="5"/>
      <c r="AD283" s="5"/>
      <c r="BF283" s="31" t="s">
        <v>165</v>
      </c>
    </row>
    <row r="284" spans="1:58" x14ac:dyDescent="0.15">
      <c r="A284" t="str">
        <f t="shared" si="431"/>
        <v>|英テキスト|&gt;|&gt;|&gt;|&gt;||</v>
      </c>
      <c r="B284" t="s">
        <v>346</v>
      </c>
      <c r="C284" t="s">
        <v>24</v>
      </c>
      <c r="D284" s="1" t="s">
        <v>26</v>
      </c>
      <c r="E284" t="s">
        <v>24</v>
      </c>
      <c r="F284" s="1" t="s">
        <v>4</v>
      </c>
      <c r="G284" t="s">
        <v>24</v>
      </c>
      <c r="H284" s="1" t="s">
        <v>4</v>
      </c>
      <c r="I284" t="s">
        <v>24</v>
      </c>
      <c r="J284" s="1" t="s">
        <v>4</v>
      </c>
      <c r="K284" t="s">
        <v>24</v>
      </c>
      <c r="L284" s="1" t="s">
        <v>4</v>
      </c>
      <c r="M284" t="s">
        <v>24</v>
      </c>
      <c r="N284" t="str">
        <f t="shared" ref="N284" si="473">IF(T283="","",T283&amp;"&amp;br;")&amp;IF(R283=0,"",R283)</f>
        <v/>
      </c>
      <c r="O284" t="s">
        <v>24</v>
      </c>
      <c r="Q284" s="6" t="s">
        <v>41</v>
      </c>
      <c r="R284" s="12">
        <f>IF(INDEX(AX:AX,W278+1)="",0,INDEX(AX:AX,W278+1)&amp;"/"&amp;INDEX(AY:AY,W278+1))</f>
        <v>0</v>
      </c>
      <c r="S284" s="16"/>
      <c r="T284" s="16"/>
      <c r="U284" s="16"/>
      <c r="V284" s="17"/>
      <c r="W284" s="10"/>
      <c r="X284" s="6"/>
      <c r="Y284" s="5"/>
      <c r="Z284" s="5"/>
      <c r="AA284" s="30"/>
      <c r="AC284" s="5"/>
      <c r="AD284" s="5"/>
      <c r="BF284" s="31" t="s">
        <v>165</v>
      </c>
    </row>
    <row r="285" spans="1:58" x14ac:dyDescent="0.15">
      <c r="A285" t="str">
        <f t="shared" si="431"/>
        <v>|PT|&gt;||シールド数|&gt;||</v>
      </c>
      <c r="B285" t="s">
        <v>346</v>
      </c>
      <c r="C285" t="s">
        <v>24</v>
      </c>
      <c r="D285" t="s">
        <v>13</v>
      </c>
      <c r="E285" t="s">
        <v>24</v>
      </c>
      <c r="F285" t="s">
        <v>4</v>
      </c>
      <c r="G285" t="s">
        <v>24</v>
      </c>
      <c r="H285" t="str">
        <f t="shared" ref="H285" si="474">IF(R284=0,"",R284)</f>
        <v/>
      </c>
      <c r="I285" t="s">
        <v>24</v>
      </c>
      <c r="J285" t="s">
        <v>14</v>
      </c>
      <c r="K285" t="s">
        <v>24</v>
      </c>
      <c r="L285" t="s">
        <v>4</v>
      </c>
      <c r="M285" t="s">
        <v>24</v>
      </c>
      <c r="N285" t="str">
        <f t="shared" ref="N285" si="475">IF(R285=0,"",R285)</f>
        <v/>
      </c>
      <c r="O285" t="s">
        <v>24</v>
      </c>
      <c r="Q285" s="7" t="s">
        <v>43</v>
      </c>
      <c r="R285" s="12">
        <f>INDEX(AW:AW,W278+1)</f>
        <v>0</v>
      </c>
      <c r="S285" s="19"/>
      <c r="T285" s="19"/>
      <c r="U285" s="19"/>
      <c r="V285" s="20"/>
      <c r="W285" s="11"/>
      <c r="X285" s="37"/>
      <c r="Y285" s="35"/>
      <c r="Z285" s="35"/>
      <c r="AA285" s="42"/>
      <c r="BF285" s="31" t="s">
        <v>165</v>
      </c>
    </row>
    <row r="286" spans="1:58" x14ac:dyDescent="0.15">
      <c r="A286" t="str">
        <f t="shared" si="431"/>
        <v>&amp;br;&amp;br;</v>
      </c>
      <c r="B286" t="s">
        <v>346</v>
      </c>
      <c r="C286" t="s">
        <v>158</v>
      </c>
      <c r="R286"/>
      <c r="S286"/>
      <c r="T286"/>
      <c r="U286"/>
      <c r="V286"/>
      <c r="BF286" s="31" t="s">
        <v>165</v>
      </c>
    </row>
    <row r="287" spans="1:58" x14ac:dyDescent="0.15">
      <c r="A287" t="str">
        <f t="shared" si="431"/>
        <v>#back(text=戻る,left)</v>
      </c>
      <c r="B287" t="s">
        <v>346</v>
      </c>
      <c r="C287" t="s">
        <v>159</v>
      </c>
      <c r="R287"/>
      <c r="S287"/>
      <c r="T287"/>
      <c r="U287"/>
      <c r="V287"/>
      <c r="BF287" s="31" t="s">
        <v>165</v>
      </c>
    </row>
    <row r="288" spans="1:58" x14ac:dyDescent="0.15">
      <c r="A288" t="str">
        <f t="shared" si="431"/>
        <v>&amp;br;</v>
      </c>
      <c r="B288" t="s">
        <v>346</v>
      </c>
      <c r="C288" t="s">
        <v>1</v>
      </c>
      <c r="R288"/>
      <c r="S288"/>
      <c r="T288"/>
      <c r="U288"/>
      <c r="V288"/>
      <c r="BF288" s="31" t="s">
        <v>165</v>
      </c>
    </row>
    <row r="289" spans="1:58" x14ac:dyDescent="0.15">
      <c r="A289" t="str">
        <f t="shared" si="431"/>
        <v>#comment(above,nsize=[15],size=[30],num=[10])</v>
      </c>
      <c r="B289" t="s">
        <v>346</v>
      </c>
      <c r="C289" t="s">
        <v>160</v>
      </c>
      <c r="R289"/>
      <c r="S289"/>
      <c r="T289"/>
      <c r="U289"/>
      <c r="V289"/>
      <c r="BF289" s="31" t="s">
        <v>165</v>
      </c>
    </row>
    <row r="290" spans="1:58" x14ac:dyDescent="0.15">
      <c r="A290" t="str">
        <f t="shared" si="431"/>
        <v>&amp;br;&amp;br;</v>
      </c>
      <c r="B290" t="s">
        <v>346</v>
      </c>
      <c r="C290" t="s">
        <v>158</v>
      </c>
      <c r="R290"/>
      <c r="S290"/>
      <c r="T290"/>
      <c r="U290"/>
      <c r="V290"/>
      <c r="AC290" s="5"/>
      <c r="AD290" s="5"/>
      <c r="BF290" s="31" t="s">
        <v>165</v>
      </c>
    </row>
    <row r="291" spans="1:58" x14ac:dyDescent="0.15">
      <c r="A291" t="str">
        <f t="shared" si="431"/>
        <v/>
      </c>
      <c r="B291" t="s">
        <v>346</v>
      </c>
      <c r="Q291" s="3"/>
      <c r="R291" s="14"/>
      <c r="S291" s="14"/>
      <c r="T291" s="14"/>
      <c r="U291" s="14"/>
      <c r="V291" s="15"/>
      <c r="W291" s="36">
        <v>23</v>
      </c>
      <c r="X291" s="3"/>
      <c r="Y291" s="34"/>
      <c r="Z291" s="34"/>
      <c r="AA291" s="41"/>
      <c r="AC291" s="5"/>
      <c r="AD291" s="5"/>
      <c r="BF291" s="31" t="s">
        <v>165</v>
      </c>
    </row>
    <row r="292" spans="1:58" x14ac:dyDescent="0.15">
      <c r="A292" t="str">
        <f t="shared" si="431"/>
        <v>*0/0</v>
      </c>
      <c r="B292" t="s">
        <v>346</v>
      </c>
      <c r="C292" t="str">
        <f t="shared" ref="C292" si="476">"*"&amp;R292&amp;"/"&amp;T292</f>
        <v>*0/0</v>
      </c>
      <c r="Q292" s="6" t="s">
        <v>34</v>
      </c>
      <c r="R292" s="12">
        <f>INDEX(AJ:AJ,W291+1)</f>
        <v>0</v>
      </c>
      <c r="S292" s="16" t="s">
        <v>35</v>
      </c>
      <c r="T292" s="12">
        <f t="shared" ref="T292" si="477">INDEX(AK:AK,W291+1)</f>
        <v>0</v>
      </c>
      <c r="U292" s="16"/>
      <c r="V292" s="17"/>
      <c r="W292" s="9"/>
      <c r="X292" s="6"/>
      <c r="Y292" s="5"/>
      <c r="Z292" s="5"/>
      <c r="AA292" s="30"/>
      <c r="AC292" s="5"/>
      <c r="AD292" s="5"/>
      <c r="BF292" s="31" t="s">
        <v>165</v>
      </c>
    </row>
    <row r="293" spans="1:58" x14ac:dyDescent="0.15">
      <c r="A293" t="str">
        <f t="shared" si="431"/>
        <v>|LEFT:80|LEFT:100|LEFT:100|LEFT:100|LEFT:100|LEFT:100|c</v>
      </c>
      <c r="B293" t="s">
        <v>346</v>
      </c>
      <c r="C293" t="s">
        <v>24</v>
      </c>
      <c r="D293" s="2" t="str">
        <f t="shared" ref="D293" si="478">$Q$1</f>
        <v>LEFT:80</v>
      </c>
      <c r="E293" s="2" t="s">
        <v>24</v>
      </c>
      <c r="F293" s="2" t="str">
        <f t="shared" ref="F293" si="479">$R$1</f>
        <v>LEFT:100</v>
      </c>
      <c r="G293" s="2" t="s">
        <v>24</v>
      </c>
      <c r="H293" s="2" t="str">
        <f t="shared" ref="H293" si="480">$R$1</f>
        <v>LEFT:100</v>
      </c>
      <c r="I293" s="2" t="s">
        <v>24</v>
      </c>
      <c r="J293" s="2" t="str">
        <f t="shared" ref="J293" si="481">$R$1</f>
        <v>LEFT:100</v>
      </c>
      <c r="K293" s="2" t="s">
        <v>24</v>
      </c>
      <c r="L293" s="2" t="str">
        <f t="shared" ref="L293" si="482">$R$1</f>
        <v>LEFT:100</v>
      </c>
      <c r="M293" s="2" t="s">
        <v>24</v>
      </c>
      <c r="N293" s="2" t="str">
        <f t="shared" ref="N293" si="483">$R$1</f>
        <v>LEFT:100</v>
      </c>
      <c r="O293" t="s">
        <v>24</v>
      </c>
      <c r="P293" t="s">
        <v>138</v>
      </c>
      <c r="Q293" s="4" t="s">
        <v>44</v>
      </c>
      <c r="R293" s="12" t="str">
        <f>INDEX(AF:AF,W291+1)</f>
        <v>白</v>
      </c>
      <c r="S293" s="18" t="s">
        <v>46</v>
      </c>
      <c r="T293" s="12">
        <f>INDEX(AG:AG,W291+1)</f>
        <v>0</v>
      </c>
      <c r="U293" s="18" t="s">
        <v>36</v>
      </c>
      <c r="V293" s="12">
        <f>INDEX(AI:AI,W291+1)</f>
        <v>0</v>
      </c>
      <c r="W293" s="10"/>
      <c r="X293" s="12">
        <f t="shared" ref="X293" si="484">INDEX(AQ:AQ,W291+1)</f>
        <v>0</v>
      </c>
      <c r="Y293" s="5"/>
      <c r="Z293" s="5"/>
      <c r="AA293" s="30"/>
      <c r="AC293" s="16"/>
      <c r="AD293" s="16"/>
      <c r="BF293" s="31" t="s">
        <v>165</v>
      </c>
    </row>
    <row r="294" spans="1:58" x14ac:dyDescent="0.15">
      <c r="A294" t="str">
        <f t="shared" si="431"/>
        <v>|色|白|レアリティ||マナコスト||</v>
      </c>
      <c r="B294" t="s">
        <v>346</v>
      </c>
      <c r="C294" t="s">
        <v>24</v>
      </c>
      <c r="D294" s="1" t="s">
        <v>5</v>
      </c>
      <c r="E294" t="s">
        <v>24</v>
      </c>
      <c r="F294" t="str">
        <f t="shared" ref="F294:F295" si="485">IF(R293=0,"",R293)</f>
        <v>白</v>
      </c>
      <c r="G294" t="s">
        <v>24</v>
      </c>
      <c r="H294" s="1" t="s">
        <v>6</v>
      </c>
      <c r="I294" t="s">
        <v>24</v>
      </c>
      <c r="J294" t="str">
        <f t="shared" ref="J294:J295" si="486">IF(T293=0,"",T293)</f>
        <v/>
      </c>
      <c r="K294" t="s">
        <v>24</v>
      </c>
      <c r="L294" s="1" t="s">
        <v>8</v>
      </c>
      <c r="M294" t="s">
        <v>24</v>
      </c>
      <c r="N294" t="str">
        <f t="shared" ref="N294:N295" si="487">IF(V293=0,"",V293)</f>
        <v/>
      </c>
      <c r="O294" t="s">
        <v>24</v>
      </c>
      <c r="Q294" s="6" t="s">
        <v>37</v>
      </c>
      <c r="R294" s="12">
        <f>INDEX(AL:AL,W291+1)</f>
        <v>0</v>
      </c>
      <c r="S294" s="18" t="s">
        <v>38</v>
      </c>
      <c r="T294" s="12">
        <f>INDEX(AN:AN,W291+1)</f>
        <v>0</v>
      </c>
      <c r="U294" s="12">
        <f>INDEX(AO:AO,W291+1)</f>
        <v>0</v>
      </c>
      <c r="V294" s="12">
        <f>INDEX(AP:AP,W291+1)</f>
        <v>0</v>
      </c>
      <c r="W294" s="10"/>
      <c r="X294" s="12" t="str">
        <f t="shared" ref="X294" si="488">INDEX(AZ:AZ,W291+1)</f>
        <v/>
      </c>
      <c r="Y294" s="12" t="str">
        <f t="shared" ref="Y294" si="489">INDEX(BA:BA,W291+1)</f>
        <v/>
      </c>
      <c r="Z294" s="12" t="str">
        <f t="shared" ref="Z294" si="490">INDEX(BB:BB,W291+1)</f>
        <v/>
      </c>
      <c r="AA294" s="12">
        <f t="shared" ref="AA294" si="491">INDEX(BC:BC,W291+1)</f>
        <v>0</v>
      </c>
      <c r="AC294" s="5"/>
      <c r="AD294" s="5"/>
      <c r="BF294" s="31" t="s">
        <v>165</v>
      </c>
    </row>
    <row r="295" spans="1:58" x14ac:dyDescent="0.15">
      <c r="A295" t="str">
        <f t="shared" si="431"/>
        <v>|種別||サブタイプ||||</v>
      </c>
      <c r="B295" t="s">
        <v>346</v>
      </c>
      <c r="C295" t="s">
        <v>24</v>
      </c>
      <c r="D295" s="1" t="s">
        <v>9</v>
      </c>
      <c r="E295" t="s">
        <v>24</v>
      </c>
      <c r="F295" t="str">
        <f t="shared" si="485"/>
        <v/>
      </c>
      <c r="G295" t="s">
        <v>24</v>
      </c>
      <c r="H295" s="1" t="s">
        <v>11</v>
      </c>
      <c r="I295" t="s">
        <v>24</v>
      </c>
      <c r="J295" t="str">
        <f t="shared" si="486"/>
        <v/>
      </c>
      <c r="K295" t="s">
        <v>24</v>
      </c>
      <c r="L295" t="str">
        <f t="shared" ref="L295" si="492">IF(U294=0,"",U294)</f>
        <v/>
      </c>
      <c r="M295" t="s">
        <v>24</v>
      </c>
      <c r="N295" t="str">
        <f t="shared" si="487"/>
        <v/>
      </c>
      <c r="O295" t="s">
        <v>24</v>
      </c>
      <c r="Q295" s="6" t="s">
        <v>39</v>
      </c>
      <c r="R295" s="12" t="str">
        <f>INDEX(BD:BD,W291+1)</f>
        <v/>
      </c>
      <c r="S295" s="16"/>
      <c r="T295" s="16"/>
      <c r="U295" s="16"/>
      <c r="V295" s="17"/>
      <c r="W295" s="10"/>
      <c r="X295" s="36"/>
      <c r="Y295" s="36"/>
      <c r="Z295" s="36"/>
      <c r="AA295" s="25"/>
      <c r="AC295" s="5"/>
      <c r="AD295" s="5"/>
      <c r="BF295" s="31" t="s">
        <v>165</v>
      </c>
    </row>
    <row r="296" spans="1:58" x14ac:dyDescent="0.15">
      <c r="A296" t="str">
        <f t="shared" si="431"/>
        <v>|テキスト|&gt;|&gt;|&gt;|&gt;||</v>
      </c>
      <c r="B296" t="s">
        <v>346</v>
      </c>
      <c r="C296" t="s">
        <v>24</v>
      </c>
      <c r="D296" s="1" t="s">
        <v>12</v>
      </c>
      <c r="E296" t="s">
        <v>24</v>
      </c>
      <c r="F296" s="1" t="s">
        <v>4</v>
      </c>
      <c r="G296" t="s">
        <v>24</v>
      </c>
      <c r="H296" s="1" t="s">
        <v>4</v>
      </c>
      <c r="I296" t="s">
        <v>24</v>
      </c>
      <c r="J296" s="1" t="s">
        <v>4</v>
      </c>
      <c r="K296" t="s">
        <v>24</v>
      </c>
      <c r="L296" s="1" t="s">
        <v>4</v>
      </c>
      <c r="M296" t="s">
        <v>24</v>
      </c>
      <c r="N296" t="str">
        <f t="shared" ref="N296" si="493">IF(R295=0,"",R295)</f>
        <v/>
      </c>
      <c r="O296" t="s">
        <v>24</v>
      </c>
      <c r="Q296" s="4" t="s">
        <v>40</v>
      </c>
      <c r="R296" s="12" t="str">
        <f>INDEX(BE:BE,W291+1)</f>
        <v/>
      </c>
      <c r="S296" s="16" t="s">
        <v>51</v>
      </c>
      <c r="T296" s="12" t="str">
        <f>IF(X296="","",X296&amp;IF(Y296="",""," "&amp;Y296)&amp;IF(Z296="",""," "&amp;Z296)&amp;IF(AA296="",""," "&amp;AA296))</f>
        <v/>
      </c>
      <c r="U296" s="16"/>
      <c r="V296" s="17"/>
      <c r="W296" s="10" t="s">
        <v>342</v>
      </c>
      <c r="X296" s="6" t="str">
        <f t="shared" ref="X296:AA296" si="494">IF(ISERROR(IF(LEN(X295)&gt;1,X295,VLOOKUP(X294,$AC:$AD,2,FALSE))),"",IF(LEN(X295)&gt;1,X295,VLOOKUP(X294,$AC:$AD,2,FALSE)))</f>
        <v/>
      </c>
      <c r="Y296" s="6" t="str">
        <f t="shared" si="494"/>
        <v/>
      </c>
      <c r="Z296" s="6" t="str">
        <f t="shared" si="494"/>
        <v/>
      </c>
      <c r="AA296" s="6" t="str">
        <f t="shared" si="494"/>
        <v xml:space="preserve"> </v>
      </c>
      <c r="AC296" s="5"/>
      <c r="AD296" s="5"/>
      <c r="BF296" s="31" t="s">
        <v>165</v>
      </c>
    </row>
    <row r="297" spans="1:58" x14ac:dyDescent="0.15">
      <c r="A297" t="str">
        <f t="shared" si="431"/>
        <v>|英テキスト|&gt;|&gt;|&gt;|&gt;||</v>
      </c>
      <c r="B297" t="s">
        <v>346</v>
      </c>
      <c r="C297" t="s">
        <v>24</v>
      </c>
      <c r="D297" s="1" t="s">
        <v>26</v>
      </c>
      <c r="E297" t="s">
        <v>24</v>
      </c>
      <c r="F297" s="1" t="s">
        <v>4</v>
      </c>
      <c r="G297" t="s">
        <v>24</v>
      </c>
      <c r="H297" s="1" t="s">
        <v>4</v>
      </c>
      <c r="I297" t="s">
        <v>24</v>
      </c>
      <c r="J297" s="1" t="s">
        <v>4</v>
      </c>
      <c r="K297" t="s">
        <v>24</v>
      </c>
      <c r="L297" s="1" t="s">
        <v>4</v>
      </c>
      <c r="M297" t="s">
        <v>24</v>
      </c>
      <c r="N297" t="str">
        <f t="shared" ref="N297" si="495">IF(T296="","",T296&amp;"&amp;br;")&amp;IF(R296=0,"",R296)</f>
        <v/>
      </c>
      <c r="O297" t="s">
        <v>24</v>
      </c>
      <c r="Q297" s="6" t="s">
        <v>41</v>
      </c>
      <c r="R297" s="12">
        <f>IF(INDEX(AX:AX,W291+1)="",0,INDEX(AX:AX,W291+1)&amp;"/"&amp;INDEX(AY:AY,W291+1))</f>
        <v>0</v>
      </c>
      <c r="S297" s="16"/>
      <c r="T297" s="16"/>
      <c r="U297" s="16"/>
      <c r="V297" s="17"/>
      <c r="W297" s="10"/>
      <c r="X297" s="6"/>
      <c r="Y297" s="5"/>
      <c r="Z297" s="5"/>
      <c r="AA297" s="30"/>
      <c r="AC297" s="5"/>
      <c r="AD297" s="5"/>
      <c r="BF297" s="31" t="s">
        <v>165</v>
      </c>
    </row>
    <row r="298" spans="1:58" x14ac:dyDescent="0.15">
      <c r="A298" t="str">
        <f t="shared" si="431"/>
        <v>|PT|&gt;||シールド数|&gt;||</v>
      </c>
      <c r="B298" t="s">
        <v>346</v>
      </c>
      <c r="C298" t="s">
        <v>24</v>
      </c>
      <c r="D298" t="s">
        <v>13</v>
      </c>
      <c r="E298" t="s">
        <v>24</v>
      </c>
      <c r="F298" t="s">
        <v>4</v>
      </c>
      <c r="G298" t="s">
        <v>24</v>
      </c>
      <c r="H298" t="str">
        <f t="shared" ref="H298" si="496">IF(R297=0,"",R297)</f>
        <v/>
      </c>
      <c r="I298" t="s">
        <v>24</v>
      </c>
      <c r="J298" t="s">
        <v>14</v>
      </c>
      <c r="K298" t="s">
        <v>24</v>
      </c>
      <c r="L298" t="s">
        <v>4</v>
      </c>
      <c r="M298" t="s">
        <v>24</v>
      </c>
      <c r="N298" t="str">
        <f t="shared" ref="N298" si="497">IF(R298=0,"",R298)</f>
        <v/>
      </c>
      <c r="O298" t="s">
        <v>24</v>
      </c>
      <c r="Q298" s="7" t="s">
        <v>43</v>
      </c>
      <c r="R298" s="12">
        <f>INDEX(AW:AW,W291+1)</f>
        <v>0</v>
      </c>
      <c r="S298" s="19"/>
      <c r="T298" s="19"/>
      <c r="U298" s="19"/>
      <c r="V298" s="20"/>
      <c r="W298" s="11"/>
      <c r="X298" s="37"/>
      <c r="Y298" s="35"/>
      <c r="Z298" s="35"/>
      <c r="AA298" s="42"/>
      <c r="BF298" s="31" t="s">
        <v>165</v>
      </c>
    </row>
    <row r="299" spans="1:58" x14ac:dyDescent="0.15">
      <c r="A299" t="str">
        <f t="shared" si="431"/>
        <v>&amp;br;&amp;br;</v>
      </c>
      <c r="B299" t="s">
        <v>346</v>
      </c>
      <c r="C299" t="s">
        <v>158</v>
      </c>
      <c r="R299"/>
      <c r="S299"/>
      <c r="T299"/>
      <c r="U299"/>
      <c r="V299"/>
      <c r="BF299" s="31" t="s">
        <v>165</v>
      </c>
    </row>
    <row r="300" spans="1:58" x14ac:dyDescent="0.15">
      <c r="A300" t="str">
        <f t="shared" si="431"/>
        <v>#back(text=戻る,left)</v>
      </c>
      <c r="B300" t="s">
        <v>346</v>
      </c>
      <c r="C300" t="s">
        <v>159</v>
      </c>
      <c r="R300"/>
      <c r="S300"/>
      <c r="T300"/>
      <c r="U300"/>
      <c r="V300"/>
      <c r="BF300" s="31" t="s">
        <v>165</v>
      </c>
    </row>
    <row r="301" spans="1:58" x14ac:dyDescent="0.15">
      <c r="A301" t="str">
        <f t="shared" si="431"/>
        <v>&amp;br;</v>
      </c>
      <c r="B301" t="s">
        <v>346</v>
      </c>
      <c r="C301" t="s">
        <v>1</v>
      </c>
      <c r="R301"/>
      <c r="S301"/>
      <c r="T301"/>
      <c r="U301"/>
      <c r="V301"/>
      <c r="BF301" s="31" t="s">
        <v>165</v>
      </c>
    </row>
    <row r="302" spans="1:58" x14ac:dyDescent="0.15">
      <c r="A302" t="str">
        <f t="shared" si="431"/>
        <v>#comment(above,nsize=[15],size=[30],num=[10])</v>
      </c>
      <c r="B302" t="s">
        <v>346</v>
      </c>
      <c r="C302" t="s">
        <v>160</v>
      </c>
      <c r="R302"/>
      <c r="S302"/>
      <c r="T302"/>
      <c r="U302"/>
      <c r="V302"/>
      <c r="BF302" s="31" t="s">
        <v>165</v>
      </c>
    </row>
    <row r="303" spans="1:58" x14ac:dyDescent="0.15">
      <c r="A303" t="str">
        <f t="shared" si="431"/>
        <v>&amp;br;&amp;br;</v>
      </c>
      <c r="B303" t="s">
        <v>346</v>
      </c>
      <c r="C303" t="s">
        <v>158</v>
      </c>
      <c r="R303"/>
      <c r="S303"/>
      <c r="T303"/>
      <c r="U303"/>
      <c r="V303"/>
      <c r="AC303" s="5"/>
      <c r="AD303" s="5"/>
      <c r="BF303" s="31" t="s">
        <v>165</v>
      </c>
    </row>
    <row r="304" spans="1:58" x14ac:dyDescent="0.15">
      <c r="A304" t="str">
        <f t="shared" si="431"/>
        <v/>
      </c>
      <c r="B304" t="s">
        <v>346</v>
      </c>
      <c r="Q304" s="3"/>
      <c r="R304" s="14"/>
      <c r="S304" s="14"/>
      <c r="T304" s="14"/>
      <c r="U304" s="14"/>
      <c r="V304" s="15"/>
      <c r="W304" s="36">
        <v>24</v>
      </c>
      <c r="X304" s="3"/>
      <c r="Y304" s="34"/>
      <c r="Z304" s="34"/>
      <c r="AA304" s="41"/>
      <c r="AC304" s="5"/>
      <c r="AD304" s="5"/>
      <c r="BF304" s="31" t="s">
        <v>165</v>
      </c>
    </row>
    <row r="305" spans="1:58" x14ac:dyDescent="0.15">
      <c r="A305" t="str">
        <f t="shared" si="431"/>
        <v>*0/0</v>
      </c>
      <c r="B305" t="s">
        <v>346</v>
      </c>
      <c r="C305" t="str">
        <f t="shared" ref="C305" si="498">"*"&amp;R305&amp;"/"&amp;T305</f>
        <v>*0/0</v>
      </c>
      <c r="Q305" s="6" t="s">
        <v>34</v>
      </c>
      <c r="R305" s="12">
        <f>INDEX(AJ:AJ,W304+1)</f>
        <v>0</v>
      </c>
      <c r="S305" s="16" t="s">
        <v>35</v>
      </c>
      <c r="T305" s="12">
        <f t="shared" ref="T305" si="499">INDEX(AK:AK,W304+1)</f>
        <v>0</v>
      </c>
      <c r="U305" s="16"/>
      <c r="V305" s="17"/>
      <c r="W305" s="9"/>
      <c r="X305" s="6"/>
      <c r="Y305" s="5"/>
      <c r="Z305" s="5"/>
      <c r="AA305" s="30"/>
      <c r="AC305" s="5"/>
      <c r="AD305" s="5"/>
      <c r="BF305" s="31" t="s">
        <v>165</v>
      </c>
    </row>
    <row r="306" spans="1:58" x14ac:dyDescent="0.15">
      <c r="A306" t="str">
        <f t="shared" si="431"/>
        <v>|LEFT:80|LEFT:100|LEFT:100|LEFT:100|LEFT:100|LEFT:100|c</v>
      </c>
      <c r="B306" t="s">
        <v>346</v>
      </c>
      <c r="C306" t="s">
        <v>24</v>
      </c>
      <c r="D306" s="2" t="str">
        <f t="shared" ref="D306" si="500">$Q$1</f>
        <v>LEFT:80</v>
      </c>
      <c r="E306" s="2" t="s">
        <v>24</v>
      </c>
      <c r="F306" s="2" t="str">
        <f t="shared" ref="F306" si="501">$R$1</f>
        <v>LEFT:100</v>
      </c>
      <c r="G306" s="2" t="s">
        <v>24</v>
      </c>
      <c r="H306" s="2" t="str">
        <f t="shared" ref="H306" si="502">$R$1</f>
        <v>LEFT:100</v>
      </c>
      <c r="I306" s="2" t="s">
        <v>24</v>
      </c>
      <c r="J306" s="2" t="str">
        <f t="shared" ref="J306" si="503">$R$1</f>
        <v>LEFT:100</v>
      </c>
      <c r="K306" s="2" t="s">
        <v>24</v>
      </c>
      <c r="L306" s="2" t="str">
        <f t="shared" ref="L306" si="504">$R$1</f>
        <v>LEFT:100</v>
      </c>
      <c r="M306" s="2" t="s">
        <v>24</v>
      </c>
      <c r="N306" s="2" t="str">
        <f t="shared" ref="N306" si="505">$R$1</f>
        <v>LEFT:100</v>
      </c>
      <c r="O306" t="s">
        <v>24</v>
      </c>
      <c r="P306" t="s">
        <v>138</v>
      </c>
      <c r="Q306" s="4" t="s">
        <v>44</v>
      </c>
      <c r="R306" s="12" t="str">
        <f>INDEX(AF:AF,W304+1)</f>
        <v>白</v>
      </c>
      <c r="S306" s="18" t="s">
        <v>46</v>
      </c>
      <c r="T306" s="12">
        <f>INDEX(AG:AG,W304+1)</f>
        <v>0</v>
      </c>
      <c r="U306" s="18" t="s">
        <v>36</v>
      </c>
      <c r="V306" s="12">
        <f>INDEX(AI:AI,W304+1)</f>
        <v>0</v>
      </c>
      <c r="W306" s="10"/>
      <c r="X306" s="12">
        <f t="shared" ref="X306" si="506">INDEX(AQ:AQ,W304+1)</f>
        <v>0</v>
      </c>
      <c r="Y306" s="5"/>
      <c r="Z306" s="5"/>
      <c r="AA306" s="30"/>
      <c r="AC306" s="16"/>
      <c r="AD306" s="16"/>
      <c r="BF306" s="31" t="s">
        <v>165</v>
      </c>
    </row>
    <row r="307" spans="1:58" x14ac:dyDescent="0.15">
      <c r="A307" t="str">
        <f t="shared" si="431"/>
        <v>|色|白|レアリティ||マナコスト||</v>
      </c>
      <c r="B307" t="s">
        <v>346</v>
      </c>
      <c r="C307" t="s">
        <v>24</v>
      </c>
      <c r="D307" s="1" t="s">
        <v>5</v>
      </c>
      <c r="E307" t="s">
        <v>24</v>
      </c>
      <c r="F307" t="str">
        <f t="shared" ref="F307:F308" si="507">IF(R306=0,"",R306)</f>
        <v>白</v>
      </c>
      <c r="G307" t="s">
        <v>24</v>
      </c>
      <c r="H307" s="1" t="s">
        <v>6</v>
      </c>
      <c r="I307" t="s">
        <v>24</v>
      </c>
      <c r="J307" t="str">
        <f t="shared" ref="J307:J308" si="508">IF(T306=0,"",T306)</f>
        <v/>
      </c>
      <c r="K307" t="s">
        <v>24</v>
      </c>
      <c r="L307" s="1" t="s">
        <v>8</v>
      </c>
      <c r="M307" t="s">
        <v>24</v>
      </c>
      <c r="N307" t="str">
        <f t="shared" ref="N307:N308" si="509">IF(V306=0,"",V306)</f>
        <v/>
      </c>
      <c r="O307" t="s">
        <v>24</v>
      </c>
      <c r="Q307" s="6" t="s">
        <v>37</v>
      </c>
      <c r="R307" s="12">
        <f>INDEX(AL:AL,W304+1)</f>
        <v>0</v>
      </c>
      <c r="S307" s="18" t="s">
        <v>38</v>
      </c>
      <c r="T307" s="12">
        <f>INDEX(AN:AN,W304+1)</f>
        <v>0</v>
      </c>
      <c r="U307" s="12">
        <f>INDEX(AO:AO,W304+1)</f>
        <v>0</v>
      </c>
      <c r="V307" s="12">
        <f>INDEX(AP:AP,W304+1)</f>
        <v>0</v>
      </c>
      <c r="W307" s="10"/>
      <c r="X307" s="12" t="str">
        <f t="shared" ref="X307" si="510">INDEX(AZ:AZ,W304+1)</f>
        <v/>
      </c>
      <c r="Y307" s="12" t="str">
        <f t="shared" ref="Y307" si="511">INDEX(BA:BA,W304+1)</f>
        <v/>
      </c>
      <c r="Z307" s="12" t="str">
        <f t="shared" ref="Z307" si="512">INDEX(BB:BB,W304+1)</f>
        <v/>
      </c>
      <c r="AA307" s="12">
        <f t="shared" ref="AA307" si="513">INDEX(BC:BC,W304+1)</f>
        <v>0</v>
      </c>
      <c r="AC307" s="5"/>
      <c r="AD307" s="5"/>
      <c r="BF307" s="31" t="s">
        <v>165</v>
      </c>
    </row>
    <row r="308" spans="1:58" x14ac:dyDescent="0.15">
      <c r="A308" t="str">
        <f t="shared" si="431"/>
        <v>|種別||サブタイプ||||</v>
      </c>
      <c r="B308" t="s">
        <v>346</v>
      </c>
      <c r="C308" t="s">
        <v>24</v>
      </c>
      <c r="D308" s="1" t="s">
        <v>9</v>
      </c>
      <c r="E308" t="s">
        <v>24</v>
      </c>
      <c r="F308" t="str">
        <f t="shared" si="507"/>
        <v/>
      </c>
      <c r="G308" t="s">
        <v>24</v>
      </c>
      <c r="H308" s="1" t="s">
        <v>11</v>
      </c>
      <c r="I308" t="s">
        <v>24</v>
      </c>
      <c r="J308" t="str">
        <f t="shared" si="508"/>
        <v/>
      </c>
      <c r="K308" t="s">
        <v>24</v>
      </c>
      <c r="L308" t="str">
        <f t="shared" ref="L308" si="514">IF(U307=0,"",U307)</f>
        <v/>
      </c>
      <c r="M308" t="s">
        <v>24</v>
      </c>
      <c r="N308" t="str">
        <f t="shared" si="509"/>
        <v/>
      </c>
      <c r="O308" t="s">
        <v>24</v>
      </c>
      <c r="Q308" s="6" t="s">
        <v>39</v>
      </c>
      <c r="R308" s="12" t="str">
        <f>INDEX(BD:BD,W304+1)</f>
        <v/>
      </c>
      <c r="S308" s="16"/>
      <c r="T308" s="16"/>
      <c r="U308" s="16"/>
      <c r="V308" s="17"/>
      <c r="W308" s="10"/>
      <c r="X308" s="36"/>
      <c r="Y308" s="36"/>
      <c r="Z308" s="36"/>
      <c r="AA308" s="25"/>
      <c r="AC308" s="5"/>
      <c r="AD308" s="5"/>
      <c r="BF308" s="31" t="s">
        <v>165</v>
      </c>
    </row>
    <row r="309" spans="1:58" x14ac:dyDescent="0.15">
      <c r="A309" t="str">
        <f t="shared" si="431"/>
        <v>|テキスト|&gt;|&gt;|&gt;|&gt;||</v>
      </c>
      <c r="B309" t="s">
        <v>346</v>
      </c>
      <c r="C309" t="s">
        <v>24</v>
      </c>
      <c r="D309" s="1" t="s">
        <v>12</v>
      </c>
      <c r="E309" t="s">
        <v>24</v>
      </c>
      <c r="F309" s="1" t="s">
        <v>4</v>
      </c>
      <c r="G309" t="s">
        <v>24</v>
      </c>
      <c r="H309" s="1" t="s">
        <v>4</v>
      </c>
      <c r="I309" t="s">
        <v>24</v>
      </c>
      <c r="J309" s="1" t="s">
        <v>4</v>
      </c>
      <c r="K309" t="s">
        <v>24</v>
      </c>
      <c r="L309" s="1" t="s">
        <v>4</v>
      </c>
      <c r="M309" t="s">
        <v>24</v>
      </c>
      <c r="N309" t="str">
        <f t="shared" ref="N309" si="515">IF(R308=0,"",R308)</f>
        <v/>
      </c>
      <c r="O309" t="s">
        <v>24</v>
      </c>
      <c r="Q309" s="4" t="s">
        <v>40</v>
      </c>
      <c r="R309" s="12" t="str">
        <f>INDEX(BE:BE,W304+1)</f>
        <v/>
      </c>
      <c r="S309" s="16" t="s">
        <v>51</v>
      </c>
      <c r="T309" s="12" t="str">
        <f>IF(X309="","",X309&amp;IF(Y309="",""," "&amp;Y309)&amp;IF(Z309="",""," "&amp;Z309)&amp;IF(AA309="",""," "&amp;AA309))</f>
        <v/>
      </c>
      <c r="U309" s="16"/>
      <c r="V309" s="17"/>
      <c r="W309" s="10" t="s">
        <v>342</v>
      </c>
      <c r="X309" s="6" t="str">
        <f t="shared" ref="X309:AA309" si="516">IF(ISERROR(IF(LEN(X308)&gt;1,X308,VLOOKUP(X307,$AC:$AD,2,FALSE))),"",IF(LEN(X308)&gt;1,X308,VLOOKUP(X307,$AC:$AD,2,FALSE)))</f>
        <v/>
      </c>
      <c r="Y309" s="6" t="str">
        <f t="shared" si="516"/>
        <v/>
      </c>
      <c r="Z309" s="6" t="str">
        <f t="shared" si="516"/>
        <v/>
      </c>
      <c r="AA309" s="6" t="str">
        <f t="shared" si="516"/>
        <v xml:space="preserve"> </v>
      </c>
      <c r="AC309" s="5"/>
      <c r="AD309" s="5"/>
      <c r="BF309" s="31" t="s">
        <v>165</v>
      </c>
    </row>
    <row r="310" spans="1:58" x14ac:dyDescent="0.15">
      <c r="A310" t="str">
        <f t="shared" si="431"/>
        <v>|英テキスト|&gt;|&gt;|&gt;|&gt;||</v>
      </c>
      <c r="B310" t="s">
        <v>346</v>
      </c>
      <c r="C310" t="s">
        <v>24</v>
      </c>
      <c r="D310" s="1" t="s">
        <v>26</v>
      </c>
      <c r="E310" t="s">
        <v>24</v>
      </c>
      <c r="F310" s="1" t="s">
        <v>4</v>
      </c>
      <c r="G310" t="s">
        <v>24</v>
      </c>
      <c r="H310" s="1" t="s">
        <v>4</v>
      </c>
      <c r="I310" t="s">
        <v>24</v>
      </c>
      <c r="J310" s="1" t="s">
        <v>4</v>
      </c>
      <c r="K310" t="s">
        <v>24</v>
      </c>
      <c r="L310" s="1" t="s">
        <v>4</v>
      </c>
      <c r="M310" t="s">
        <v>24</v>
      </c>
      <c r="N310" t="str">
        <f t="shared" ref="N310" si="517">IF(T309="","",T309&amp;"&amp;br;")&amp;IF(R309=0,"",R309)</f>
        <v/>
      </c>
      <c r="O310" t="s">
        <v>24</v>
      </c>
      <c r="Q310" s="6" t="s">
        <v>41</v>
      </c>
      <c r="R310" s="12">
        <f>IF(INDEX(AX:AX,W304+1)="",0,INDEX(AX:AX,W304+1)&amp;"/"&amp;INDEX(AY:AY,W304+1))</f>
        <v>0</v>
      </c>
      <c r="S310" s="16"/>
      <c r="T310" s="16"/>
      <c r="U310" s="16"/>
      <c r="V310" s="17"/>
      <c r="W310" s="10"/>
      <c r="X310" s="6"/>
      <c r="Y310" s="5"/>
      <c r="Z310" s="5"/>
      <c r="AA310" s="30"/>
      <c r="AC310" s="5"/>
      <c r="AD310" s="5"/>
      <c r="BF310" s="31" t="s">
        <v>165</v>
      </c>
    </row>
    <row r="311" spans="1:58" x14ac:dyDescent="0.15">
      <c r="A311" t="str">
        <f t="shared" si="431"/>
        <v>|PT|&gt;||シールド数|&gt;||</v>
      </c>
      <c r="B311" t="s">
        <v>346</v>
      </c>
      <c r="C311" t="s">
        <v>24</v>
      </c>
      <c r="D311" t="s">
        <v>13</v>
      </c>
      <c r="E311" t="s">
        <v>24</v>
      </c>
      <c r="F311" t="s">
        <v>4</v>
      </c>
      <c r="G311" t="s">
        <v>24</v>
      </c>
      <c r="H311" t="str">
        <f t="shared" ref="H311" si="518">IF(R310=0,"",R310)</f>
        <v/>
      </c>
      <c r="I311" t="s">
        <v>24</v>
      </c>
      <c r="J311" t="s">
        <v>14</v>
      </c>
      <c r="K311" t="s">
        <v>24</v>
      </c>
      <c r="L311" t="s">
        <v>4</v>
      </c>
      <c r="M311" t="s">
        <v>24</v>
      </c>
      <c r="N311" t="str">
        <f t="shared" ref="N311" si="519">IF(R311=0,"",R311)</f>
        <v/>
      </c>
      <c r="O311" t="s">
        <v>24</v>
      </c>
      <c r="Q311" s="7" t="s">
        <v>43</v>
      </c>
      <c r="R311" s="12">
        <f>INDEX(AW:AW,W304+1)</f>
        <v>0</v>
      </c>
      <c r="S311" s="19"/>
      <c r="T311" s="19"/>
      <c r="U311" s="19"/>
      <c r="V311" s="20"/>
      <c r="W311" s="11"/>
      <c r="X311" s="37"/>
      <c r="Y311" s="35"/>
      <c r="Z311" s="35"/>
      <c r="AA311" s="42"/>
      <c r="BF311" s="31" t="s">
        <v>165</v>
      </c>
    </row>
    <row r="312" spans="1:58" x14ac:dyDescent="0.15">
      <c r="A312" t="str">
        <f t="shared" si="431"/>
        <v>&amp;br;&amp;br;</v>
      </c>
      <c r="B312" t="s">
        <v>346</v>
      </c>
      <c r="C312" t="s">
        <v>158</v>
      </c>
      <c r="R312"/>
      <c r="S312"/>
      <c r="T312"/>
      <c r="U312"/>
      <c r="V312"/>
      <c r="BF312" s="31" t="s">
        <v>165</v>
      </c>
    </row>
    <row r="313" spans="1:58" x14ac:dyDescent="0.15">
      <c r="A313" t="str">
        <f t="shared" si="431"/>
        <v>#back(text=戻る,left)</v>
      </c>
      <c r="B313" t="s">
        <v>346</v>
      </c>
      <c r="C313" t="s">
        <v>159</v>
      </c>
      <c r="R313"/>
      <c r="S313"/>
      <c r="T313"/>
      <c r="U313"/>
      <c r="V313"/>
      <c r="BF313" s="31" t="s">
        <v>165</v>
      </c>
    </row>
    <row r="314" spans="1:58" x14ac:dyDescent="0.15">
      <c r="A314" t="str">
        <f t="shared" si="431"/>
        <v>&amp;br;</v>
      </c>
      <c r="B314" t="s">
        <v>346</v>
      </c>
      <c r="C314" t="s">
        <v>1</v>
      </c>
      <c r="R314"/>
      <c r="S314"/>
      <c r="T314"/>
      <c r="U314"/>
      <c r="V314"/>
      <c r="BF314" s="31" t="s">
        <v>165</v>
      </c>
    </row>
    <row r="315" spans="1:58" x14ac:dyDescent="0.15">
      <c r="A315" t="str">
        <f t="shared" si="431"/>
        <v>#comment(above,nsize=[15],size=[30],num=[10])</v>
      </c>
      <c r="B315" t="s">
        <v>346</v>
      </c>
      <c r="C315" t="s">
        <v>160</v>
      </c>
      <c r="R315"/>
      <c r="S315"/>
      <c r="T315"/>
      <c r="U315"/>
      <c r="V315"/>
      <c r="BF315" s="31" t="s">
        <v>165</v>
      </c>
    </row>
    <row r="316" spans="1:58" x14ac:dyDescent="0.15">
      <c r="A316" t="str">
        <f t="shared" si="431"/>
        <v>&amp;br;&amp;br;</v>
      </c>
      <c r="B316" t="s">
        <v>346</v>
      </c>
      <c r="C316" t="s">
        <v>158</v>
      </c>
      <c r="R316"/>
      <c r="S316"/>
      <c r="T316"/>
      <c r="U316"/>
      <c r="V316"/>
      <c r="AC316" s="5"/>
      <c r="AD316" s="5"/>
      <c r="BF316" s="31" t="s">
        <v>165</v>
      </c>
    </row>
    <row r="317" spans="1:58" x14ac:dyDescent="0.15">
      <c r="A317" t="str">
        <f t="shared" si="431"/>
        <v/>
      </c>
      <c r="B317" t="s">
        <v>346</v>
      </c>
      <c r="Q317" s="3"/>
      <c r="R317" s="14"/>
      <c r="S317" s="14"/>
      <c r="T317" s="14"/>
      <c r="U317" s="14"/>
      <c r="V317" s="15"/>
      <c r="W317" s="36">
        <v>25</v>
      </c>
      <c r="X317" s="3"/>
      <c r="Y317" s="34"/>
      <c r="Z317" s="34"/>
      <c r="AA317" s="41"/>
      <c r="AC317" s="5"/>
      <c r="AD317" s="5"/>
      <c r="BF317" s="31" t="s">
        <v>165</v>
      </c>
    </row>
    <row r="318" spans="1:58" x14ac:dyDescent="0.15">
      <c r="A318" t="str">
        <f t="shared" si="431"/>
        <v>*0/0</v>
      </c>
      <c r="B318" t="s">
        <v>346</v>
      </c>
      <c r="C318" t="str">
        <f t="shared" ref="C318" si="520">"*"&amp;R318&amp;"/"&amp;T318</f>
        <v>*0/0</v>
      </c>
      <c r="Q318" s="6" t="s">
        <v>34</v>
      </c>
      <c r="R318" s="12">
        <f>INDEX(AJ:AJ,W317+1)</f>
        <v>0</v>
      </c>
      <c r="S318" s="16" t="s">
        <v>35</v>
      </c>
      <c r="T318" s="12">
        <f t="shared" ref="T318" si="521">INDEX(AK:AK,W317+1)</f>
        <v>0</v>
      </c>
      <c r="U318" s="16"/>
      <c r="V318" s="17"/>
      <c r="W318" s="9"/>
      <c r="X318" s="6"/>
      <c r="Y318" s="5"/>
      <c r="Z318" s="5"/>
      <c r="AA318" s="30"/>
      <c r="AC318" s="5"/>
      <c r="AD318" s="5"/>
      <c r="BF318" s="31" t="s">
        <v>165</v>
      </c>
    </row>
    <row r="319" spans="1:58" x14ac:dyDescent="0.15">
      <c r="A319" t="str">
        <f t="shared" si="431"/>
        <v>|LEFT:80|LEFT:100|LEFT:100|LEFT:100|LEFT:100|LEFT:100|c</v>
      </c>
      <c r="B319" t="s">
        <v>346</v>
      </c>
      <c r="C319" t="s">
        <v>24</v>
      </c>
      <c r="D319" s="2" t="str">
        <f t="shared" ref="D319" si="522">$Q$1</f>
        <v>LEFT:80</v>
      </c>
      <c r="E319" s="2" t="s">
        <v>24</v>
      </c>
      <c r="F319" s="2" t="str">
        <f t="shared" ref="F319" si="523">$R$1</f>
        <v>LEFT:100</v>
      </c>
      <c r="G319" s="2" t="s">
        <v>24</v>
      </c>
      <c r="H319" s="2" t="str">
        <f t="shared" ref="H319" si="524">$R$1</f>
        <v>LEFT:100</v>
      </c>
      <c r="I319" s="2" t="s">
        <v>24</v>
      </c>
      <c r="J319" s="2" t="str">
        <f t="shared" ref="J319" si="525">$R$1</f>
        <v>LEFT:100</v>
      </c>
      <c r="K319" s="2" t="s">
        <v>24</v>
      </c>
      <c r="L319" s="2" t="str">
        <f t="shared" ref="L319" si="526">$R$1</f>
        <v>LEFT:100</v>
      </c>
      <c r="M319" s="2" t="s">
        <v>24</v>
      </c>
      <c r="N319" s="2" t="str">
        <f t="shared" ref="N319" si="527">$R$1</f>
        <v>LEFT:100</v>
      </c>
      <c r="O319" t="s">
        <v>24</v>
      </c>
      <c r="P319" t="s">
        <v>138</v>
      </c>
      <c r="Q319" s="4" t="s">
        <v>44</v>
      </c>
      <c r="R319" s="12" t="str">
        <f>INDEX(AF:AF,W317+1)</f>
        <v>白</v>
      </c>
      <c r="S319" s="18" t="s">
        <v>46</v>
      </c>
      <c r="T319" s="12">
        <f>INDEX(AG:AG,W317+1)</f>
        <v>0</v>
      </c>
      <c r="U319" s="18" t="s">
        <v>36</v>
      </c>
      <c r="V319" s="12">
        <f>INDEX(AI:AI,W317+1)</f>
        <v>0</v>
      </c>
      <c r="W319" s="10"/>
      <c r="X319" s="12">
        <f t="shared" ref="X319" si="528">INDEX(AQ:AQ,W317+1)</f>
        <v>0</v>
      </c>
      <c r="Y319" s="5"/>
      <c r="Z319" s="5"/>
      <c r="AA319" s="30"/>
      <c r="AC319" s="16"/>
      <c r="AD319" s="16"/>
      <c r="BF319" s="31" t="s">
        <v>165</v>
      </c>
    </row>
    <row r="320" spans="1:58" x14ac:dyDescent="0.15">
      <c r="A320" t="str">
        <f t="shared" si="431"/>
        <v>|色|白|レアリティ||マナコスト||</v>
      </c>
      <c r="B320" t="s">
        <v>346</v>
      </c>
      <c r="C320" t="s">
        <v>24</v>
      </c>
      <c r="D320" s="1" t="s">
        <v>5</v>
      </c>
      <c r="E320" t="s">
        <v>24</v>
      </c>
      <c r="F320" t="str">
        <f t="shared" ref="F320:F321" si="529">IF(R319=0,"",R319)</f>
        <v>白</v>
      </c>
      <c r="G320" t="s">
        <v>24</v>
      </c>
      <c r="H320" s="1" t="s">
        <v>6</v>
      </c>
      <c r="I320" t="s">
        <v>24</v>
      </c>
      <c r="J320" t="str">
        <f t="shared" ref="J320:J321" si="530">IF(T319=0,"",T319)</f>
        <v/>
      </c>
      <c r="K320" t="s">
        <v>24</v>
      </c>
      <c r="L320" s="1" t="s">
        <v>8</v>
      </c>
      <c r="M320" t="s">
        <v>24</v>
      </c>
      <c r="N320" t="str">
        <f t="shared" ref="N320:N321" si="531">IF(V319=0,"",V319)</f>
        <v/>
      </c>
      <c r="O320" t="s">
        <v>24</v>
      </c>
      <c r="Q320" s="6" t="s">
        <v>37</v>
      </c>
      <c r="R320" s="12">
        <f>INDEX(AL:AL,W317+1)</f>
        <v>0</v>
      </c>
      <c r="S320" s="18" t="s">
        <v>38</v>
      </c>
      <c r="T320" s="12">
        <f>INDEX(AN:AN,W317+1)</f>
        <v>0</v>
      </c>
      <c r="U320" s="12">
        <f>INDEX(AO:AO,W317+1)</f>
        <v>0</v>
      </c>
      <c r="V320" s="12">
        <f>INDEX(AP:AP,W317+1)</f>
        <v>0</v>
      </c>
      <c r="W320" s="10"/>
      <c r="X320" s="12" t="str">
        <f t="shared" ref="X320" si="532">INDEX(AZ:AZ,W317+1)</f>
        <v/>
      </c>
      <c r="Y320" s="12" t="str">
        <f t="shared" ref="Y320" si="533">INDEX(BA:BA,W317+1)</f>
        <v/>
      </c>
      <c r="Z320" s="12" t="str">
        <f t="shared" ref="Z320" si="534">INDEX(BB:BB,W317+1)</f>
        <v/>
      </c>
      <c r="AA320" s="12">
        <f t="shared" ref="AA320" si="535">INDEX(BC:BC,W317+1)</f>
        <v>0</v>
      </c>
      <c r="AC320" s="5"/>
      <c r="AD320" s="5"/>
      <c r="BF320" s="31" t="s">
        <v>165</v>
      </c>
    </row>
    <row r="321" spans="1:58" x14ac:dyDescent="0.15">
      <c r="A321" t="str">
        <f t="shared" si="431"/>
        <v>|種別||サブタイプ||||</v>
      </c>
      <c r="B321" t="s">
        <v>346</v>
      </c>
      <c r="C321" t="s">
        <v>24</v>
      </c>
      <c r="D321" s="1" t="s">
        <v>9</v>
      </c>
      <c r="E321" t="s">
        <v>24</v>
      </c>
      <c r="F321" t="str">
        <f t="shared" si="529"/>
        <v/>
      </c>
      <c r="G321" t="s">
        <v>24</v>
      </c>
      <c r="H321" s="1" t="s">
        <v>11</v>
      </c>
      <c r="I321" t="s">
        <v>24</v>
      </c>
      <c r="J321" t="str">
        <f t="shared" si="530"/>
        <v/>
      </c>
      <c r="K321" t="s">
        <v>24</v>
      </c>
      <c r="L321" t="str">
        <f t="shared" ref="L321" si="536">IF(U320=0,"",U320)</f>
        <v/>
      </c>
      <c r="M321" t="s">
        <v>24</v>
      </c>
      <c r="N321" t="str">
        <f t="shared" si="531"/>
        <v/>
      </c>
      <c r="O321" t="s">
        <v>24</v>
      </c>
      <c r="Q321" s="6" t="s">
        <v>39</v>
      </c>
      <c r="R321" s="12" t="str">
        <f>INDEX(BD:BD,W317+1)</f>
        <v/>
      </c>
      <c r="S321" s="16"/>
      <c r="T321" s="16"/>
      <c r="U321" s="16"/>
      <c r="V321" s="17"/>
      <c r="W321" s="10"/>
      <c r="X321" s="36"/>
      <c r="Y321" s="36"/>
      <c r="Z321" s="36"/>
      <c r="AA321" s="25"/>
      <c r="AC321" s="5"/>
      <c r="AD321" s="5"/>
      <c r="BF321" s="31" t="s">
        <v>165</v>
      </c>
    </row>
    <row r="322" spans="1:58" x14ac:dyDescent="0.15">
      <c r="A322" t="str">
        <f t="shared" si="431"/>
        <v>|テキスト|&gt;|&gt;|&gt;|&gt;||</v>
      </c>
      <c r="B322" t="s">
        <v>346</v>
      </c>
      <c r="C322" t="s">
        <v>24</v>
      </c>
      <c r="D322" s="1" t="s">
        <v>12</v>
      </c>
      <c r="E322" t="s">
        <v>24</v>
      </c>
      <c r="F322" s="1" t="s">
        <v>4</v>
      </c>
      <c r="G322" t="s">
        <v>24</v>
      </c>
      <c r="H322" s="1" t="s">
        <v>4</v>
      </c>
      <c r="I322" t="s">
        <v>24</v>
      </c>
      <c r="J322" s="1" t="s">
        <v>4</v>
      </c>
      <c r="K322" t="s">
        <v>24</v>
      </c>
      <c r="L322" s="1" t="s">
        <v>4</v>
      </c>
      <c r="M322" t="s">
        <v>24</v>
      </c>
      <c r="N322" t="str">
        <f t="shared" ref="N322" si="537">IF(R321=0,"",R321)</f>
        <v/>
      </c>
      <c r="O322" t="s">
        <v>24</v>
      </c>
      <c r="Q322" s="4" t="s">
        <v>40</v>
      </c>
      <c r="R322" s="12" t="str">
        <f>INDEX(BE:BE,W317+1)</f>
        <v/>
      </c>
      <c r="S322" s="16" t="s">
        <v>51</v>
      </c>
      <c r="T322" s="12" t="str">
        <f>IF(X322="","",X322&amp;IF(Y322="",""," "&amp;Y322)&amp;IF(Z322="",""," "&amp;Z322)&amp;IF(AA322="",""," "&amp;AA322))</f>
        <v/>
      </c>
      <c r="U322" s="16"/>
      <c r="V322" s="17"/>
      <c r="W322" s="10" t="s">
        <v>342</v>
      </c>
      <c r="X322" s="6" t="str">
        <f t="shared" ref="X322:AA322" si="538">IF(ISERROR(IF(LEN(X321)&gt;1,X321,VLOOKUP(X320,$AC:$AD,2,FALSE))),"",IF(LEN(X321)&gt;1,X321,VLOOKUP(X320,$AC:$AD,2,FALSE)))</f>
        <v/>
      </c>
      <c r="Y322" s="6" t="str">
        <f t="shared" si="538"/>
        <v/>
      </c>
      <c r="Z322" s="6" t="str">
        <f t="shared" si="538"/>
        <v/>
      </c>
      <c r="AA322" s="6" t="str">
        <f t="shared" si="538"/>
        <v xml:space="preserve"> </v>
      </c>
      <c r="AC322" s="5"/>
      <c r="AD322" s="5"/>
      <c r="BF322" s="31" t="s">
        <v>165</v>
      </c>
    </row>
    <row r="323" spans="1:58" x14ac:dyDescent="0.15">
      <c r="A323" t="str">
        <f t="shared" si="431"/>
        <v>|英テキスト|&gt;|&gt;|&gt;|&gt;||</v>
      </c>
      <c r="B323" t="s">
        <v>346</v>
      </c>
      <c r="C323" t="s">
        <v>24</v>
      </c>
      <c r="D323" s="1" t="s">
        <v>26</v>
      </c>
      <c r="E323" t="s">
        <v>24</v>
      </c>
      <c r="F323" s="1" t="s">
        <v>4</v>
      </c>
      <c r="G323" t="s">
        <v>24</v>
      </c>
      <c r="H323" s="1" t="s">
        <v>4</v>
      </c>
      <c r="I323" t="s">
        <v>24</v>
      </c>
      <c r="J323" s="1" t="s">
        <v>4</v>
      </c>
      <c r="K323" t="s">
        <v>24</v>
      </c>
      <c r="L323" s="1" t="s">
        <v>4</v>
      </c>
      <c r="M323" t="s">
        <v>24</v>
      </c>
      <c r="N323" t="str">
        <f t="shared" ref="N323" si="539">IF(T322="","",T322&amp;"&amp;br;")&amp;IF(R322=0,"",R322)</f>
        <v/>
      </c>
      <c r="O323" t="s">
        <v>24</v>
      </c>
      <c r="Q323" s="6" t="s">
        <v>41</v>
      </c>
      <c r="R323" s="12">
        <f>IF(INDEX(AX:AX,W317+1)="",0,INDEX(AX:AX,W317+1)&amp;"/"&amp;INDEX(AY:AY,W317+1))</f>
        <v>0</v>
      </c>
      <c r="S323" s="16"/>
      <c r="T323" s="16"/>
      <c r="U323" s="16"/>
      <c r="V323" s="17"/>
      <c r="W323" s="10"/>
      <c r="X323" s="6"/>
      <c r="Y323" s="5"/>
      <c r="Z323" s="5"/>
      <c r="AA323" s="30"/>
      <c r="AC323" s="5"/>
      <c r="AD323" s="5"/>
      <c r="BF323" s="31" t="s">
        <v>165</v>
      </c>
    </row>
    <row r="324" spans="1:58" x14ac:dyDescent="0.15">
      <c r="A324" t="str">
        <f t="shared" si="431"/>
        <v>|PT|&gt;||シールド数|&gt;||</v>
      </c>
      <c r="B324" t="s">
        <v>346</v>
      </c>
      <c r="C324" t="s">
        <v>24</v>
      </c>
      <c r="D324" t="s">
        <v>13</v>
      </c>
      <c r="E324" t="s">
        <v>24</v>
      </c>
      <c r="F324" t="s">
        <v>4</v>
      </c>
      <c r="G324" t="s">
        <v>24</v>
      </c>
      <c r="H324" t="str">
        <f t="shared" ref="H324" si="540">IF(R323=0,"",R323)</f>
        <v/>
      </c>
      <c r="I324" t="s">
        <v>24</v>
      </c>
      <c r="J324" t="s">
        <v>14</v>
      </c>
      <c r="K324" t="s">
        <v>24</v>
      </c>
      <c r="L324" t="s">
        <v>4</v>
      </c>
      <c r="M324" t="s">
        <v>24</v>
      </c>
      <c r="N324" t="str">
        <f t="shared" ref="N324" si="541">IF(R324=0,"",R324)</f>
        <v/>
      </c>
      <c r="O324" t="s">
        <v>24</v>
      </c>
      <c r="Q324" s="7" t="s">
        <v>43</v>
      </c>
      <c r="R324" s="12">
        <f>INDEX(AW:AW,W317+1)</f>
        <v>0</v>
      </c>
      <c r="S324" s="19"/>
      <c r="T324" s="19"/>
      <c r="U324" s="19"/>
      <c r="V324" s="20"/>
      <c r="W324" s="11"/>
      <c r="X324" s="37"/>
      <c r="Y324" s="35"/>
      <c r="Z324" s="35"/>
      <c r="AA324" s="42"/>
      <c r="BF324" s="31" t="s">
        <v>165</v>
      </c>
    </row>
    <row r="325" spans="1:58" x14ac:dyDescent="0.15">
      <c r="A325" t="str">
        <f t="shared" si="431"/>
        <v>&amp;br;&amp;br;</v>
      </c>
      <c r="B325" t="s">
        <v>346</v>
      </c>
      <c r="C325" t="s">
        <v>158</v>
      </c>
      <c r="R325"/>
      <c r="S325"/>
      <c r="T325"/>
      <c r="U325"/>
      <c r="V325"/>
      <c r="BF325" s="31" t="s">
        <v>165</v>
      </c>
    </row>
    <row r="326" spans="1:58" x14ac:dyDescent="0.15">
      <c r="A326" t="str">
        <f t="shared" si="431"/>
        <v>#back(text=戻る,left)</v>
      </c>
      <c r="B326" t="s">
        <v>346</v>
      </c>
      <c r="C326" t="s">
        <v>159</v>
      </c>
      <c r="R326"/>
      <c r="S326"/>
      <c r="T326"/>
      <c r="U326"/>
      <c r="V326"/>
      <c r="BF326" s="31" t="s">
        <v>165</v>
      </c>
    </row>
    <row r="327" spans="1:58" x14ac:dyDescent="0.15">
      <c r="A327" t="str">
        <f t="shared" ref="A327:A390" si="542">CONCATENATE(C327,D327,E327,F327,G327,H327,I327,J327,K327,L327,M327,N327,O327,P327)</f>
        <v>&amp;br;</v>
      </c>
      <c r="B327" t="s">
        <v>346</v>
      </c>
      <c r="C327" t="s">
        <v>1</v>
      </c>
      <c r="R327"/>
      <c r="S327"/>
      <c r="T327"/>
      <c r="U327"/>
      <c r="V327"/>
      <c r="BF327" s="31" t="s">
        <v>165</v>
      </c>
    </row>
    <row r="328" spans="1:58" x14ac:dyDescent="0.15">
      <c r="A328" t="str">
        <f t="shared" si="542"/>
        <v>#comment(above,nsize=[15],size=[30],num=[10])</v>
      </c>
      <c r="B328" t="s">
        <v>346</v>
      </c>
      <c r="C328" t="s">
        <v>160</v>
      </c>
      <c r="R328"/>
      <c r="S328"/>
      <c r="T328"/>
      <c r="U328"/>
      <c r="V328"/>
      <c r="BF328" s="31" t="s">
        <v>165</v>
      </c>
    </row>
    <row r="329" spans="1:58" x14ac:dyDescent="0.15">
      <c r="A329" t="str">
        <f t="shared" si="542"/>
        <v>&amp;br;&amp;br;</v>
      </c>
      <c r="B329" t="s">
        <v>346</v>
      </c>
      <c r="C329" t="s">
        <v>158</v>
      </c>
      <c r="R329"/>
      <c r="S329"/>
      <c r="T329"/>
      <c r="U329"/>
      <c r="V329"/>
      <c r="AC329" s="5"/>
      <c r="AD329" s="5"/>
      <c r="BF329" s="31" t="s">
        <v>165</v>
      </c>
    </row>
    <row r="330" spans="1:58" x14ac:dyDescent="0.15">
      <c r="A330" t="str">
        <f t="shared" si="542"/>
        <v/>
      </c>
      <c r="B330" t="s">
        <v>346</v>
      </c>
      <c r="Q330" s="3"/>
      <c r="R330" s="14"/>
      <c r="S330" s="14"/>
      <c r="T330" s="14"/>
      <c r="U330" s="14"/>
      <c r="V330" s="15"/>
      <c r="W330" s="36">
        <v>26</v>
      </c>
      <c r="X330" s="3"/>
      <c r="Y330" s="34"/>
      <c r="Z330" s="34"/>
      <c r="AA330" s="41"/>
      <c r="AC330" s="5"/>
      <c r="AD330" s="5"/>
      <c r="BF330" s="31" t="s">
        <v>165</v>
      </c>
    </row>
    <row r="331" spans="1:58" x14ac:dyDescent="0.15">
      <c r="A331" t="str">
        <f t="shared" si="542"/>
        <v>*0/0</v>
      </c>
      <c r="B331" t="s">
        <v>346</v>
      </c>
      <c r="C331" t="str">
        <f t="shared" ref="C331" si="543">"*"&amp;R331&amp;"/"&amp;T331</f>
        <v>*0/0</v>
      </c>
      <c r="Q331" s="6" t="s">
        <v>34</v>
      </c>
      <c r="R331" s="12">
        <f>INDEX(AJ:AJ,W330+1)</f>
        <v>0</v>
      </c>
      <c r="S331" s="16" t="s">
        <v>35</v>
      </c>
      <c r="T331" s="12">
        <f t="shared" ref="T331" si="544">INDEX(AK:AK,W330+1)</f>
        <v>0</v>
      </c>
      <c r="U331" s="16"/>
      <c r="V331" s="17"/>
      <c r="W331" s="9"/>
      <c r="X331" s="6"/>
      <c r="Y331" s="5"/>
      <c r="Z331" s="5"/>
      <c r="AA331" s="30"/>
      <c r="AC331" s="5"/>
      <c r="AD331" s="5"/>
      <c r="BF331" s="31" t="s">
        <v>165</v>
      </c>
    </row>
    <row r="332" spans="1:58" x14ac:dyDescent="0.15">
      <c r="A332" t="str">
        <f t="shared" si="542"/>
        <v>|LEFT:80|LEFT:100|LEFT:100|LEFT:100|LEFT:100|LEFT:100|c</v>
      </c>
      <c r="B332" t="s">
        <v>346</v>
      </c>
      <c r="C332" t="s">
        <v>24</v>
      </c>
      <c r="D332" s="2" t="str">
        <f t="shared" ref="D332" si="545">$Q$1</f>
        <v>LEFT:80</v>
      </c>
      <c r="E332" s="2" t="s">
        <v>24</v>
      </c>
      <c r="F332" s="2" t="str">
        <f t="shared" ref="F332" si="546">$R$1</f>
        <v>LEFT:100</v>
      </c>
      <c r="G332" s="2" t="s">
        <v>24</v>
      </c>
      <c r="H332" s="2" t="str">
        <f t="shared" ref="H332" si="547">$R$1</f>
        <v>LEFT:100</v>
      </c>
      <c r="I332" s="2" t="s">
        <v>24</v>
      </c>
      <c r="J332" s="2" t="str">
        <f t="shared" ref="J332" si="548">$R$1</f>
        <v>LEFT:100</v>
      </c>
      <c r="K332" s="2" t="s">
        <v>24</v>
      </c>
      <c r="L332" s="2" t="str">
        <f t="shared" ref="L332" si="549">$R$1</f>
        <v>LEFT:100</v>
      </c>
      <c r="M332" s="2" t="s">
        <v>24</v>
      </c>
      <c r="N332" s="2" t="str">
        <f t="shared" ref="N332" si="550">$R$1</f>
        <v>LEFT:100</v>
      </c>
      <c r="O332" t="s">
        <v>24</v>
      </c>
      <c r="P332" t="s">
        <v>138</v>
      </c>
      <c r="Q332" s="4" t="s">
        <v>44</v>
      </c>
      <c r="R332" s="12" t="str">
        <f>INDEX(AF:AF,W330+1)</f>
        <v>白</v>
      </c>
      <c r="S332" s="18" t="s">
        <v>46</v>
      </c>
      <c r="T332" s="12">
        <f>INDEX(AG:AG,W330+1)</f>
        <v>0</v>
      </c>
      <c r="U332" s="18" t="s">
        <v>36</v>
      </c>
      <c r="V332" s="12">
        <f>INDEX(AI:AI,W330+1)</f>
        <v>0</v>
      </c>
      <c r="W332" s="10"/>
      <c r="X332" s="12">
        <f t="shared" ref="X332" si="551">INDEX(AQ:AQ,W330+1)</f>
        <v>0</v>
      </c>
      <c r="Y332" s="5"/>
      <c r="Z332" s="5"/>
      <c r="AA332" s="30"/>
      <c r="AC332" s="16"/>
      <c r="AD332" s="16"/>
      <c r="BF332" s="31" t="s">
        <v>165</v>
      </c>
    </row>
    <row r="333" spans="1:58" x14ac:dyDescent="0.15">
      <c r="A333" t="str">
        <f t="shared" si="542"/>
        <v>|色|白|レアリティ||マナコスト||</v>
      </c>
      <c r="B333" t="s">
        <v>346</v>
      </c>
      <c r="C333" t="s">
        <v>24</v>
      </c>
      <c r="D333" s="1" t="s">
        <v>5</v>
      </c>
      <c r="E333" t="s">
        <v>24</v>
      </c>
      <c r="F333" t="str">
        <f t="shared" ref="F333:F334" si="552">IF(R332=0,"",R332)</f>
        <v>白</v>
      </c>
      <c r="G333" t="s">
        <v>24</v>
      </c>
      <c r="H333" s="1" t="s">
        <v>6</v>
      </c>
      <c r="I333" t="s">
        <v>24</v>
      </c>
      <c r="J333" t="str">
        <f t="shared" ref="J333:J334" si="553">IF(T332=0,"",T332)</f>
        <v/>
      </c>
      <c r="K333" t="s">
        <v>24</v>
      </c>
      <c r="L333" s="1" t="s">
        <v>8</v>
      </c>
      <c r="M333" t="s">
        <v>24</v>
      </c>
      <c r="N333" t="str">
        <f t="shared" ref="N333:N334" si="554">IF(V332=0,"",V332)</f>
        <v/>
      </c>
      <c r="O333" t="s">
        <v>24</v>
      </c>
      <c r="Q333" s="6" t="s">
        <v>37</v>
      </c>
      <c r="R333" s="12">
        <f>INDEX(AL:AL,W330+1)</f>
        <v>0</v>
      </c>
      <c r="S333" s="18" t="s">
        <v>38</v>
      </c>
      <c r="T333" s="12">
        <f>INDEX(AN:AN,W330+1)</f>
        <v>0</v>
      </c>
      <c r="U333" s="12">
        <f>INDEX(AO:AO,W330+1)</f>
        <v>0</v>
      </c>
      <c r="V333" s="12">
        <f>INDEX(AP:AP,W330+1)</f>
        <v>0</v>
      </c>
      <c r="W333" s="10"/>
      <c r="X333" s="12" t="str">
        <f t="shared" ref="X333" si="555">INDEX(AZ:AZ,W330+1)</f>
        <v/>
      </c>
      <c r="Y333" s="12" t="str">
        <f t="shared" ref="Y333" si="556">INDEX(BA:BA,W330+1)</f>
        <v/>
      </c>
      <c r="Z333" s="12" t="str">
        <f t="shared" ref="Z333" si="557">INDEX(BB:BB,W330+1)</f>
        <v/>
      </c>
      <c r="AA333" s="12">
        <f t="shared" ref="AA333" si="558">INDEX(BC:BC,W330+1)</f>
        <v>0</v>
      </c>
      <c r="AC333" s="5"/>
      <c r="AD333" s="5"/>
      <c r="BF333" s="31" t="s">
        <v>165</v>
      </c>
    </row>
    <row r="334" spans="1:58" x14ac:dyDescent="0.15">
      <c r="A334" t="str">
        <f t="shared" si="542"/>
        <v>|種別||サブタイプ||||</v>
      </c>
      <c r="B334" t="s">
        <v>346</v>
      </c>
      <c r="C334" t="s">
        <v>24</v>
      </c>
      <c r="D334" s="1" t="s">
        <v>9</v>
      </c>
      <c r="E334" t="s">
        <v>24</v>
      </c>
      <c r="F334" t="str">
        <f t="shared" si="552"/>
        <v/>
      </c>
      <c r="G334" t="s">
        <v>24</v>
      </c>
      <c r="H334" s="1" t="s">
        <v>11</v>
      </c>
      <c r="I334" t="s">
        <v>24</v>
      </c>
      <c r="J334" t="str">
        <f t="shared" si="553"/>
        <v/>
      </c>
      <c r="K334" t="s">
        <v>24</v>
      </c>
      <c r="L334" t="str">
        <f t="shared" ref="L334" si="559">IF(U333=0,"",U333)</f>
        <v/>
      </c>
      <c r="M334" t="s">
        <v>24</v>
      </c>
      <c r="N334" t="str">
        <f t="shared" si="554"/>
        <v/>
      </c>
      <c r="O334" t="s">
        <v>24</v>
      </c>
      <c r="Q334" s="6" t="s">
        <v>39</v>
      </c>
      <c r="R334" s="12" t="str">
        <f>INDEX(BD:BD,W330+1)</f>
        <v/>
      </c>
      <c r="S334" s="16"/>
      <c r="T334" s="16"/>
      <c r="U334" s="16"/>
      <c r="V334" s="17"/>
      <c r="W334" s="10"/>
      <c r="X334" s="36"/>
      <c r="Y334" s="36"/>
      <c r="Z334" s="36"/>
      <c r="AA334" s="25"/>
      <c r="AC334" s="5"/>
      <c r="AD334" s="5"/>
      <c r="BF334" s="31" t="s">
        <v>165</v>
      </c>
    </row>
    <row r="335" spans="1:58" x14ac:dyDescent="0.15">
      <c r="A335" t="str">
        <f t="shared" si="542"/>
        <v>|テキスト|&gt;|&gt;|&gt;|&gt;||</v>
      </c>
      <c r="B335" t="s">
        <v>346</v>
      </c>
      <c r="C335" t="s">
        <v>24</v>
      </c>
      <c r="D335" s="1" t="s">
        <v>12</v>
      </c>
      <c r="E335" t="s">
        <v>24</v>
      </c>
      <c r="F335" s="1" t="s">
        <v>4</v>
      </c>
      <c r="G335" t="s">
        <v>24</v>
      </c>
      <c r="H335" s="1" t="s">
        <v>4</v>
      </c>
      <c r="I335" t="s">
        <v>24</v>
      </c>
      <c r="J335" s="1" t="s">
        <v>4</v>
      </c>
      <c r="K335" t="s">
        <v>24</v>
      </c>
      <c r="L335" s="1" t="s">
        <v>4</v>
      </c>
      <c r="M335" t="s">
        <v>24</v>
      </c>
      <c r="N335" t="str">
        <f t="shared" ref="N335" si="560">IF(R334=0,"",R334)</f>
        <v/>
      </c>
      <c r="O335" t="s">
        <v>24</v>
      </c>
      <c r="Q335" s="4" t="s">
        <v>40</v>
      </c>
      <c r="R335" s="12" t="str">
        <f>INDEX(BE:BE,W330+1)</f>
        <v/>
      </c>
      <c r="S335" s="16" t="s">
        <v>51</v>
      </c>
      <c r="T335" s="12" t="str">
        <f>IF(X335="","",X335&amp;IF(Y335="",""," "&amp;Y335)&amp;IF(Z335="",""," "&amp;Z335)&amp;IF(AA335="",""," "&amp;AA335))</f>
        <v/>
      </c>
      <c r="U335" s="16"/>
      <c r="V335" s="17"/>
      <c r="W335" s="10" t="s">
        <v>342</v>
      </c>
      <c r="X335" s="6" t="str">
        <f t="shared" ref="X335:AA335" si="561">IF(ISERROR(IF(LEN(X334)&gt;1,X334,VLOOKUP(X333,$AC:$AD,2,FALSE))),"",IF(LEN(X334)&gt;1,X334,VLOOKUP(X333,$AC:$AD,2,FALSE)))</f>
        <v/>
      </c>
      <c r="Y335" s="6" t="str">
        <f t="shared" si="561"/>
        <v/>
      </c>
      <c r="Z335" s="6" t="str">
        <f t="shared" si="561"/>
        <v/>
      </c>
      <c r="AA335" s="6" t="str">
        <f t="shared" si="561"/>
        <v xml:space="preserve"> </v>
      </c>
      <c r="AC335" s="5"/>
      <c r="AD335" s="5"/>
      <c r="BF335" s="31" t="s">
        <v>165</v>
      </c>
    </row>
    <row r="336" spans="1:58" x14ac:dyDescent="0.15">
      <c r="A336" t="str">
        <f t="shared" si="542"/>
        <v>|英テキスト|&gt;|&gt;|&gt;|&gt;||</v>
      </c>
      <c r="B336" t="s">
        <v>346</v>
      </c>
      <c r="C336" t="s">
        <v>24</v>
      </c>
      <c r="D336" s="1" t="s">
        <v>26</v>
      </c>
      <c r="E336" t="s">
        <v>24</v>
      </c>
      <c r="F336" s="1" t="s">
        <v>4</v>
      </c>
      <c r="G336" t="s">
        <v>24</v>
      </c>
      <c r="H336" s="1" t="s">
        <v>4</v>
      </c>
      <c r="I336" t="s">
        <v>24</v>
      </c>
      <c r="J336" s="1" t="s">
        <v>4</v>
      </c>
      <c r="K336" t="s">
        <v>24</v>
      </c>
      <c r="L336" s="1" t="s">
        <v>4</v>
      </c>
      <c r="M336" t="s">
        <v>24</v>
      </c>
      <c r="N336" t="str">
        <f t="shared" ref="N336" si="562">IF(T335="","",T335&amp;"&amp;br;")&amp;IF(R335=0,"",R335)</f>
        <v/>
      </c>
      <c r="O336" t="s">
        <v>24</v>
      </c>
      <c r="Q336" s="6" t="s">
        <v>41</v>
      </c>
      <c r="R336" s="12">
        <f>IF(INDEX(AX:AX,W330+1)="",0,INDEX(AX:AX,W330+1)&amp;"/"&amp;INDEX(AY:AY,W330+1))</f>
        <v>0</v>
      </c>
      <c r="S336" s="16"/>
      <c r="T336" s="16"/>
      <c r="U336" s="16"/>
      <c r="V336" s="17"/>
      <c r="W336" s="10"/>
      <c r="X336" s="6"/>
      <c r="Y336" s="5"/>
      <c r="Z336" s="5"/>
      <c r="AA336" s="30"/>
      <c r="AC336" s="5"/>
      <c r="AD336" s="5"/>
      <c r="BF336" s="31" t="s">
        <v>165</v>
      </c>
    </row>
    <row r="337" spans="1:58" x14ac:dyDescent="0.15">
      <c r="A337" t="str">
        <f t="shared" si="542"/>
        <v>|PT|&gt;||シールド数|&gt;||</v>
      </c>
      <c r="B337" t="s">
        <v>346</v>
      </c>
      <c r="C337" t="s">
        <v>24</v>
      </c>
      <c r="D337" t="s">
        <v>13</v>
      </c>
      <c r="E337" t="s">
        <v>24</v>
      </c>
      <c r="F337" t="s">
        <v>4</v>
      </c>
      <c r="G337" t="s">
        <v>24</v>
      </c>
      <c r="H337" t="str">
        <f t="shared" ref="H337" si="563">IF(R336=0,"",R336)</f>
        <v/>
      </c>
      <c r="I337" t="s">
        <v>24</v>
      </c>
      <c r="J337" t="s">
        <v>14</v>
      </c>
      <c r="K337" t="s">
        <v>24</v>
      </c>
      <c r="L337" t="s">
        <v>4</v>
      </c>
      <c r="M337" t="s">
        <v>24</v>
      </c>
      <c r="N337" t="str">
        <f t="shared" ref="N337" si="564">IF(R337=0,"",R337)</f>
        <v/>
      </c>
      <c r="O337" t="s">
        <v>24</v>
      </c>
      <c r="Q337" s="7" t="s">
        <v>43</v>
      </c>
      <c r="R337" s="12">
        <f>INDEX(AW:AW,W330+1)</f>
        <v>0</v>
      </c>
      <c r="S337" s="19"/>
      <c r="T337" s="19"/>
      <c r="U337" s="19"/>
      <c r="V337" s="20"/>
      <c r="W337" s="11"/>
      <c r="X337" s="37"/>
      <c r="Y337" s="35"/>
      <c r="Z337" s="35"/>
      <c r="AA337" s="42"/>
      <c r="BF337" s="31" t="s">
        <v>165</v>
      </c>
    </row>
    <row r="338" spans="1:58" x14ac:dyDescent="0.15">
      <c r="A338" t="str">
        <f t="shared" si="542"/>
        <v>&amp;br;&amp;br;</v>
      </c>
      <c r="B338" t="s">
        <v>346</v>
      </c>
      <c r="C338" t="s">
        <v>158</v>
      </c>
      <c r="R338"/>
      <c r="S338"/>
      <c r="T338"/>
      <c r="U338"/>
      <c r="V338"/>
      <c r="BF338" s="31" t="s">
        <v>165</v>
      </c>
    </row>
    <row r="339" spans="1:58" x14ac:dyDescent="0.15">
      <c r="A339" t="str">
        <f t="shared" si="542"/>
        <v>#back(text=戻る,left)</v>
      </c>
      <c r="B339" t="s">
        <v>346</v>
      </c>
      <c r="C339" t="s">
        <v>159</v>
      </c>
      <c r="R339"/>
      <c r="S339"/>
      <c r="T339"/>
      <c r="U339"/>
      <c r="V339"/>
      <c r="BF339" s="31" t="s">
        <v>165</v>
      </c>
    </row>
    <row r="340" spans="1:58" x14ac:dyDescent="0.15">
      <c r="A340" t="str">
        <f t="shared" si="542"/>
        <v>&amp;br;</v>
      </c>
      <c r="B340" t="s">
        <v>346</v>
      </c>
      <c r="C340" t="s">
        <v>1</v>
      </c>
      <c r="R340"/>
      <c r="S340"/>
      <c r="T340"/>
      <c r="U340"/>
      <c r="V340"/>
      <c r="BF340" s="31" t="s">
        <v>165</v>
      </c>
    </row>
    <row r="341" spans="1:58" x14ac:dyDescent="0.15">
      <c r="A341" t="str">
        <f t="shared" si="542"/>
        <v>#comment(above,nsize=[15],size=[30],num=[10])</v>
      </c>
      <c r="B341" t="s">
        <v>346</v>
      </c>
      <c r="C341" t="s">
        <v>160</v>
      </c>
      <c r="R341"/>
      <c r="S341"/>
      <c r="T341"/>
      <c r="U341"/>
      <c r="V341"/>
      <c r="BF341" s="31" t="s">
        <v>165</v>
      </c>
    </row>
    <row r="342" spans="1:58" x14ac:dyDescent="0.15">
      <c r="A342" t="str">
        <f t="shared" si="542"/>
        <v>&amp;br;&amp;br;</v>
      </c>
      <c r="B342" t="s">
        <v>346</v>
      </c>
      <c r="C342" t="s">
        <v>158</v>
      </c>
      <c r="R342"/>
      <c r="S342"/>
      <c r="T342"/>
      <c r="U342"/>
      <c r="V342"/>
      <c r="AC342" s="5"/>
      <c r="AD342" s="5"/>
      <c r="BF342" s="31" t="s">
        <v>165</v>
      </c>
    </row>
    <row r="343" spans="1:58" x14ac:dyDescent="0.15">
      <c r="A343" t="str">
        <f t="shared" si="542"/>
        <v/>
      </c>
      <c r="B343" t="s">
        <v>346</v>
      </c>
      <c r="Q343" s="3"/>
      <c r="R343" s="14"/>
      <c r="S343" s="14"/>
      <c r="T343" s="14"/>
      <c r="U343" s="14"/>
      <c r="V343" s="15"/>
      <c r="W343" s="36">
        <v>27</v>
      </c>
      <c r="X343" s="3"/>
      <c r="Y343" s="34"/>
      <c r="Z343" s="34"/>
      <c r="AA343" s="41"/>
      <c r="AC343" s="5"/>
      <c r="AD343" s="5"/>
      <c r="BF343" s="31" t="s">
        <v>165</v>
      </c>
    </row>
    <row r="344" spans="1:58" x14ac:dyDescent="0.15">
      <c r="A344" t="str">
        <f t="shared" si="542"/>
        <v>*0/0</v>
      </c>
      <c r="B344" t="s">
        <v>346</v>
      </c>
      <c r="C344" t="str">
        <f t="shared" ref="C344" si="565">"*"&amp;R344&amp;"/"&amp;T344</f>
        <v>*0/0</v>
      </c>
      <c r="Q344" s="6" t="s">
        <v>34</v>
      </c>
      <c r="R344" s="12">
        <f>INDEX(AJ:AJ,W343+1)</f>
        <v>0</v>
      </c>
      <c r="S344" s="16" t="s">
        <v>35</v>
      </c>
      <c r="T344" s="12">
        <f t="shared" ref="T344" si="566">INDEX(AK:AK,W343+1)</f>
        <v>0</v>
      </c>
      <c r="U344" s="16"/>
      <c r="V344" s="17"/>
      <c r="W344" s="9"/>
      <c r="X344" s="6"/>
      <c r="Y344" s="5"/>
      <c r="Z344" s="5"/>
      <c r="AA344" s="30"/>
      <c r="AC344" s="5"/>
      <c r="AD344" s="5"/>
      <c r="BF344" s="31" t="s">
        <v>165</v>
      </c>
    </row>
    <row r="345" spans="1:58" x14ac:dyDescent="0.15">
      <c r="A345" t="str">
        <f t="shared" si="542"/>
        <v>|LEFT:80|LEFT:100|LEFT:100|LEFT:100|LEFT:100|LEFT:100|c</v>
      </c>
      <c r="B345" t="s">
        <v>346</v>
      </c>
      <c r="C345" t="s">
        <v>24</v>
      </c>
      <c r="D345" s="2" t="str">
        <f t="shared" ref="D345" si="567">$Q$1</f>
        <v>LEFT:80</v>
      </c>
      <c r="E345" s="2" t="s">
        <v>24</v>
      </c>
      <c r="F345" s="2" t="str">
        <f t="shared" ref="F345" si="568">$R$1</f>
        <v>LEFT:100</v>
      </c>
      <c r="G345" s="2" t="s">
        <v>24</v>
      </c>
      <c r="H345" s="2" t="str">
        <f t="shared" ref="H345" si="569">$R$1</f>
        <v>LEFT:100</v>
      </c>
      <c r="I345" s="2" t="s">
        <v>24</v>
      </c>
      <c r="J345" s="2" t="str">
        <f t="shared" ref="J345" si="570">$R$1</f>
        <v>LEFT:100</v>
      </c>
      <c r="K345" s="2" t="s">
        <v>24</v>
      </c>
      <c r="L345" s="2" t="str">
        <f t="shared" ref="L345" si="571">$R$1</f>
        <v>LEFT:100</v>
      </c>
      <c r="M345" s="2" t="s">
        <v>24</v>
      </c>
      <c r="N345" s="2" t="str">
        <f t="shared" ref="N345" si="572">$R$1</f>
        <v>LEFT:100</v>
      </c>
      <c r="O345" t="s">
        <v>24</v>
      </c>
      <c r="P345" t="s">
        <v>138</v>
      </c>
      <c r="Q345" s="4" t="s">
        <v>44</v>
      </c>
      <c r="R345" s="12" t="str">
        <f>INDEX(AF:AF,W343+1)</f>
        <v>白</v>
      </c>
      <c r="S345" s="18" t="s">
        <v>46</v>
      </c>
      <c r="T345" s="12">
        <f>INDEX(AG:AG,W343+1)</f>
        <v>0</v>
      </c>
      <c r="U345" s="18" t="s">
        <v>36</v>
      </c>
      <c r="V345" s="12">
        <f>INDEX(AI:AI,W343+1)</f>
        <v>0</v>
      </c>
      <c r="W345" s="10"/>
      <c r="X345" s="12">
        <f t="shared" ref="X345" si="573">INDEX(AQ:AQ,W343+1)</f>
        <v>0</v>
      </c>
      <c r="Y345" s="5"/>
      <c r="Z345" s="5"/>
      <c r="AA345" s="30"/>
      <c r="AC345" s="16"/>
      <c r="AD345" s="16"/>
      <c r="BF345" s="31" t="s">
        <v>165</v>
      </c>
    </row>
    <row r="346" spans="1:58" x14ac:dyDescent="0.15">
      <c r="A346" t="str">
        <f t="shared" si="542"/>
        <v>|色|白|レアリティ||マナコスト||</v>
      </c>
      <c r="B346" t="s">
        <v>346</v>
      </c>
      <c r="C346" t="s">
        <v>24</v>
      </c>
      <c r="D346" s="1" t="s">
        <v>5</v>
      </c>
      <c r="E346" t="s">
        <v>24</v>
      </c>
      <c r="F346" t="str">
        <f t="shared" ref="F346:F347" si="574">IF(R345=0,"",R345)</f>
        <v>白</v>
      </c>
      <c r="G346" t="s">
        <v>24</v>
      </c>
      <c r="H346" s="1" t="s">
        <v>6</v>
      </c>
      <c r="I346" t="s">
        <v>24</v>
      </c>
      <c r="J346" t="str">
        <f t="shared" ref="J346:J347" si="575">IF(T345=0,"",T345)</f>
        <v/>
      </c>
      <c r="K346" t="s">
        <v>24</v>
      </c>
      <c r="L346" s="1" t="s">
        <v>8</v>
      </c>
      <c r="M346" t="s">
        <v>24</v>
      </c>
      <c r="N346" t="str">
        <f t="shared" ref="N346:N347" si="576">IF(V345=0,"",V345)</f>
        <v/>
      </c>
      <c r="O346" t="s">
        <v>24</v>
      </c>
      <c r="Q346" s="6" t="s">
        <v>37</v>
      </c>
      <c r="R346" s="12">
        <f>INDEX(AL:AL,W343+1)</f>
        <v>0</v>
      </c>
      <c r="S346" s="18" t="s">
        <v>38</v>
      </c>
      <c r="T346" s="12">
        <f>INDEX(AN:AN,W343+1)</f>
        <v>0</v>
      </c>
      <c r="U346" s="12">
        <f>INDEX(AO:AO,W343+1)</f>
        <v>0</v>
      </c>
      <c r="V346" s="12">
        <f>INDEX(AP:AP,W343+1)</f>
        <v>0</v>
      </c>
      <c r="W346" s="10"/>
      <c r="X346" s="12" t="str">
        <f t="shared" ref="X346" si="577">INDEX(AZ:AZ,W343+1)</f>
        <v/>
      </c>
      <c r="Y346" s="12" t="str">
        <f t="shared" ref="Y346" si="578">INDEX(BA:BA,W343+1)</f>
        <v/>
      </c>
      <c r="Z346" s="12" t="str">
        <f t="shared" ref="Z346" si="579">INDEX(BB:BB,W343+1)</f>
        <v/>
      </c>
      <c r="AA346" s="12">
        <f t="shared" ref="AA346" si="580">INDEX(BC:BC,W343+1)</f>
        <v>0</v>
      </c>
      <c r="AC346" s="5"/>
      <c r="AD346" s="5"/>
      <c r="BF346" s="31" t="s">
        <v>165</v>
      </c>
    </row>
    <row r="347" spans="1:58" x14ac:dyDescent="0.15">
      <c r="A347" t="str">
        <f t="shared" si="542"/>
        <v>|種別||サブタイプ||||</v>
      </c>
      <c r="B347" t="s">
        <v>346</v>
      </c>
      <c r="C347" t="s">
        <v>24</v>
      </c>
      <c r="D347" s="1" t="s">
        <v>9</v>
      </c>
      <c r="E347" t="s">
        <v>24</v>
      </c>
      <c r="F347" t="str">
        <f t="shared" si="574"/>
        <v/>
      </c>
      <c r="G347" t="s">
        <v>24</v>
      </c>
      <c r="H347" s="1" t="s">
        <v>11</v>
      </c>
      <c r="I347" t="s">
        <v>24</v>
      </c>
      <c r="J347" t="str">
        <f t="shared" si="575"/>
        <v/>
      </c>
      <c r="K347" t="s">
        <v>24</v>
      </c>
      <c r="L347" t="str">
        <f t="shared" ref="L347" si="581">IF(U346=0,"",U346)</f>
        <v/>
      </c>
      <c r="M347" t="s">
        <v>24</v>
      </c>
      <c r="N347" t="str">
        <f t="shared" si="576"/>
        <v/>
      </c>
      <c r="O347" t="s">
        <v>24</v>
      </c>
      <c r="Q347" s="6" t="s">
        <v>39</v>
      </c>
      <c r="R347" s="12" t="str">
        <f>INDEX(BD:BD,W343+1)</f>
        <v/>
      </c>
      <c r="S347" s="16"/>
      <c r="T347" s="16"/>
      <c r="U347" s="16"/>
      <c r="V347" s="17"/>
      <c r="W347" s="10"/>
      <c r="X347" s="36"/>
      <c r="Y347" s="36"/>
      <c r="Z347" s="36"/>
      <c r="AA347" s="25"/>
      <c r="AC347" s="5"/>
      <c r="AD347" s="5"/>
      <c r="BF347" s="31" t="s">
        <v>165</v>
      </c>
    </row>
    <row r="348" spans="1:58" x14ac:dyDescent="0.15">
      <c r="A348" t="str">
        <f t="shared" si="542"/>
        <v>|テキスト|&gt;|&gt;|&gt;|&gt;||</v>
      </c>
      <c r="B348" t="s">
        <v>346</v>
      </c>
      <c r="C348" t="s">
        <v>24</v>
      </c>
      <c r="D348" s="1" t="s">
        <v>12</v>
      </c>
      <c r="E348" t="s">
        <v>24</v>
      </c>
      <c r="F348" s="1" t="s">
        <v>4</v>
      </c>
      <c r="G348" t="s">
        <v>24</v>
      </c>
      <c r="H348" s="1" t="s">
        <v>4</v>
      </c>
      <c r="I348" t="s">
        <v>24</v>
      </c>
      <c r="J348" s="1" t="s">
        <v>4</v>
      </c>
      <c r="K348" t="s">
        <v>24</v>
      </c>
      <c r="L348" s="1" t="s">
        <v>4</v>
      </c>
      <c r="M348" t="s">
        <v>24</v>
      </c>
      <c r="N348" t="str">
        <f t="shared" ref="N348" si="582">IF(R347=0,"",R347)</f>
        <v/>
      </c>
      <c r="O348" t="s">
        <v>24</v>
      </c>
      <c r="Q348" s="4" t="s">
        <v>40</v>
      </c>
      <c r="R348" s="12" t="str">
        <f>INDEX(BE:BE,W343+1)</f>
        <v/>
      </c>
      <c r="S348" s="16" t="s">
        <v>51</v>
      </c>
      <c r="T348" s="12" t="str">
        <f>IF(X348="","",X348&amp;IF(Y348="",""," "&amp;Y348)&amp;IF(Z348="",""," "&amp;Z348)&amp;IF(AA348="",""," "&amp;AA348))</f>
        <v/>
      </c>
      <c r="U348" s="16"/>
      <c r="V348" s="17"/>
      <c r="W348" s="10" t="s">
        <v>342</v>
      </c>
      <c r="X348" s="6" t="str">
        <f t="shared" ref="X348:AA348" si="583">IF(ISERROR(IF(LEN(X347)&gt;1,X347,VLOOKUP(X346,$AC:$AD,2,FALSE))),"",IF(LEN(X347)&gt;1,X347,VLOOKUP(X346,$AC:$AD,2,FALSE)))</f>
        <v/>
      </c>
      <c r="Y348" s="6" t="str">
        <f t="shared" si="583"/>
        <v/>
      </c>
      <c r="Z348" s="6" t="str">
        <f t="shared" si="583"/>
        <v/>
      </c>
      <c r="AA348" s="6" t="str">
        <f t="shared" si="583"/>
        <v xml:space="preserve"> </v>
      </c>
      <c r="AC348" s="5"/>
      <c r="AD348" s="5"/>
      <c r="BF348" s="31" t="s">
        <v>165</v>
      </c>
    </row>
    <row r="349" spans="1:58" x14ac:dyDescent="0.15">
      <c r="A349" t="str">
        <f t="shared" si="542"/>
        <v>|英テキスト|&gt;|&gt;|&gt;|&gt;||</v>
      </c>
      <c r="B349" t="s">
        <v>346</v>
      </c>
      <c r="C349" t="s">
        <v>24</v>
      </c>
      <c r="D349" s="1" t="s">
        <v>26</v>
      </c>
      <c r="E349" t="s">
        <v>24</v>
      </c>
      <c r="F349" s="1" t="s">
        <v>4</v>
      </c>
      <c r="G349" t="s">
        <v>24</v>
      </c>
      <c r="H349" s="1" t="s">
        <v>4</v>
      </c>
      <c r="I349" t="s">
        <v>24</v>
      </c>
      <c r="J349" s="1" t="s">
        <v>4</v>
      </c>
      <c r="K349" t="s">
        <v>24</v>
      </c>
      <c r="L349" s="1" t="s">
        <v>4</v>
      </c>
      <c r="M349" t="s">
        <v>24</v>
      </c>
      <c r="N349" t="str">
        <f t="shared" ref="N349" si="584">IF(T348="","",T348&amp;"&amp;br;")&amp;IF(R348=0,"",R348)</f>
        <v/>
      </c>
      <c r="O349" t="s">
        <v>24</v>
      </c>
      <c r="Q349" s="6" t="s">
        <v>41</v>
      </c>
      <c r="R349" s="12">
        <f>IF(INDEX(AX:AX,W343+1)="",0,INDEX(AX:AX,W343+1)&amp;"/"&amp;INDEX(AY:AY,W343+1))</f>
        <v>0</v>
      </c>
      <c r="S349" s="16"/>
      <c r="T349" s="16"/>
      <c r="U349" s="16"/>
      <c r="V349" s="17"/>
      <c r="W349" s="10"/>
      <c r="X349" s="6"/>
      <c r="Y349" s="5"/>
      <c r="Z349" s="5"/>
      <c r="AA349" s="30"/>
      <c r="AC349" s="5"/>
      <c r="AD349" s="5"/>
      <c r="BF349" s="31" t="s">
        <v>165</v>
      </c>
    </row>
    <row r="350" spans="1:58" x14ac:dyDescent="0.15">
      <c r="A350" t="str">
        <f t="shared" si="542"/>
        <v>|PT|&gt;||シールド数|&gt;||</v>
      </c>
      <c r="B350" t="s">
        <v>346</v>
      </c>
      <c r="C350" t="s">
        <v>24</v>
      </c>
      <c r="D350" t="s">
        <v>13</v>
      </c>
      <c r="E350" t="s">
        <v>24</v>
      </c>
      <c r="F350" t="s">
        <v>4</v>
      </c>
      <c r="G350" t="s">
        <v>24</v>
      </c>
      <c r="H350" t="str">
        <f t="shared" ref="H350" si="585">IF(R349=0,"",R349)</f>
        <v/>
      </c>
      <c r="I350" t="s">
        <v>24</v>
      </c>
      <c r="J350" t="s">
        <v>14</v>
      </c>
      <c r="K350" t="s">
        <v>24</v>
      </c>
      <c r="L350" t="s">
        <v>4</v>
      </c>
      <c r="M350" t="s">
        <v>24</v>
      </c>
      <c r="N350" t="str">
        <f t="shared" ref="N350" si="586">IF(R350=0,"",R350)</f>
        <v/>
      </c>
      <c r="O350" t="s">
        <v>24</v>
      </c>
      <c r="Q350" s="7" t="s">
        <v>43</v>
      </c>
      <c r="R350" s="12">
        <f>INDEX(AW:AW,W343+1)</f>
        <v>0</v>
      </c>
      <c r="S350" s="19"/>
      <c r="T350" s="19"/>
      <c r="U350" s="19"/>
      <c r="V350" s="20"/>
      <c r="W350" s="11"/>
      <c r="X350" s="37"/>
      <c r="Y350" s="35"/>
      <c r="Z350" s="35"/>
      <c r="AA350" s="42"/>
      <c r="BF350" s="31" t="s">
        <v>165</v>
      </c>
    </row>
    <row r="351" spans="1:58" x14ac:dyDescent="0.15">
      <c r="A351" t="str">
        <f t="shared" si="542"/>
        <v>&amp;br;&amp;br;</v>
      </c>
      <c r="B351" t="s">
        <v>346</v>
      </c>
      <c r="C351" t="s">
        <v>158</v>
      </c>
      <c r="R351"/>
      <c r="S351"/>
      <c r="T351"/>
      <c r="U351"/>
      <c r="V351"/>
      <c r="BF351" s="31" t="s">
        <v>165</v>
      </c>
    </row>
    <row r="352" spans="1:58" x14ac:dyDescent="0.15">
      <c r="A352" t="str">
        <f t="shared" si="542"/>
        <v>#back(text=戻る,left)</v>
      </c>
      <c r="B352" t="s">
        <v>346</v>
      </c>
      <c r="C352" t="s">
        <v>159</v>
      </c>
      <c r="R352"/>
      <c r="S352"/>
      <c r="T352"/>
      <c r="U352"/>
      <c r="V352"/>
      <c r="BF352" s="31" t="s">
        <v>165</v>
      </c>
    </row>
    <row r="353" spans="1:58" x14ac:dyDescent="0.15">
      <c r="A353" t="str">
        <f t="shared" si="542"/>
        <v>&amp;br;</v>
      </c>
      <c r="B353" t="s">
        <v>346</v>
      </c>
      <c r="C353" t="s">
        <v>1</v>
      </c>
      <c r="R353"/>
      <c r="S353"/>
      <c r="T353"/>
      <c r="U353"/>
      <c r="V353"/>
      <c r="BF353" s="31" t="s">
        <v>165</v>
      </c>
    </row>
    <row r="354" spans="1:58" x14ac:dyDescent="0.15">
      <c r="A354" t="str">
        <f t="shared" si="542"/>
        <v>#comment(above,nsize=[15],size=[30],num=[10])</v>
      </c>
      <c r="B354" t="s">
        <v>346</v>
      </c>
      <c r="C354" t="s">
        <v>160</v>
      </c>
      <c r="R354"/>
      <c r="S354"/>
      <c r="T354"/>
      <c r="U354"/>
      <c r="V354"/>
      <c r="BF354" s="31" t="s">
        <v>165</v>
      </c>
    </row>
    <row r="355" spans="1:58" x14ac:dyDescent="0.15">
      <c r="A355" t="str">
        <f t="shared" si="542"/>
        <v>&amp;br;&amp;br;</v>
      </c>
      <c r="B355" t="s">
        <v>346</v>
      </c>
      <c r="C355" t="s">
        <v>158</v>
      </c>
      <c r="R355"/>
      <c r="S355"/>
      <c r="T355"/>
      <c r="U355"/>
      <c r="V355"/>
      <c r="AC355" s="5"/>
      <c r="AD355" s="5"/>
      <c r="BF355" s="31" t="s">
        <v>165</v>
      </c>
    </row>
    <row r="356" spans="1:58" x14ac:dyDescent="0.15">
      <c r="A356" t="str">
        <f t="shared" si="542"/>
        <v/>
      </c>
      <c r="B356" t="s">
        <v>346</v>
      </c>
      <c r="Q356" s="3"/>
      <c r="R356" s="14"/>
      <c r="S356" s="14"/>
      <c r="T356" s="14"/>
      <c r="U356" s="14"/>
      <c r="V356" s="15"/>
      <c r="W356" s="36">
        <v>28</v>
      </c>
      <c r="X356" s="3"/>
      <c r="Y356" s="34"/>
      <c r="Z356" s="34"/>
      <c r="AA356" s="41"/>
      <c r="AC356" s="5"/>
      <c r="AD356" s="5"/>
      <c r="BF356" s="31" t="s">
        <v>165</v>
      </c>
    </row>
    <row r="357" spans="1:58" x14ac:dyDescent="0.15">
      <c r="A357" t="str">
        <f t="shared" si="542"/>
        <v>*0/0</v>
      </c>
      <c r="B357" t="s">
        <v>346</v>
      </c>
      <c r="C357" t="str">
        <f t="shared" ref="C357" si="587">"*"&amp;R357&amp;"/"&amp;T357</f>
        <v>*0/0</v>
      </c>
      <c r="Q357" s="6" t="s">
        <v>34</v>
      </c>
      <c r="R357" s="12">
        <f>INDEX(AJ:AJ,W356+1)</f>
        <v>0</v>
      </c>
      <c r="S357" s="16" t="s">
        <v>35</v>
      </c>
      <c r="T357" s="12">
        <f t="shared" ref="T357" si="588">INDEX(AK:AK,W356+1)</f>
        <v>0</v>
      </c>
      <c r="U357" s="16"/>
      <c r="V357" s="17"/>
      <c r="W357" s="9"/>
      <c r="X357" s="6"/>
      <c r="Y357" s="5"/>
      <c r="Z357" s="5"/>
      <c r="AA357" s="30"/>
      <c r="AC357" s="5"/>
      <c r="AD357" s="5"/>
      <c r="BF357" s="31" t="s">
        <v>165</v>
      </c>
    </row>
    <row r="358" spans="1:58" x14ac:dyDescent="0.15">
      <c r="A358" t="str">
        <f t="shared" si="542"/>
        <v>|LEFT:80|LEFT:100|LEFT:100|LEFT:100|LEFT:100|LEFT:100|c</v>
      </c>
      <c r="B358" t="s">
        <v>346</v>
      </c>
      <c r="C358" t="s">
        <v>24</v>
      </c>
      <c r="D358" s="2" t="str">
        <f t="shared" ref="D358" si="589">$Q$1</f>
        <v>LEFT:80</v>
      </c>
      <c r="E358" s="2" t="s">
        <v>24</v>
      </c>
      <c r="F358" s="2" t="str">
        <f t="shared" ref="F358" si="590">$R$1</f>
        <v>LEFT:100</v>
      </c>
      <c r="G358" s="2" t="s">
        <v>24</v>
      </c>
      <c r="H358" s="2" t="str">
        <f t="shared" ref="H358" si="591">$R$1</f>
        <v>LEFT:100</v>
      </c>
      <c r="I358" s="2" t="s">
        <v>24</v>
      </c>
      <c r="J358" s="2" t="str">
        <f t="shared" ref="J358" si="592">$R$1</f>
        <v>LEFT:100</v>
      </c>
      <c r="K358" s="2" t="s">
        <v>24</v>
      </c>
      <c r="L358" s="2" t="str">
        <f t="shared" ref="L358" si="593">$R$1</f>
        <v>LEFT:100</v>
      </c>
      <c r="M358" s="2" t="s">
        <v>24</v>
      </c>
      <c r="N358" s="2" t="str">
        <f t="shared" ref="N358" si="594">$R$1</f>
        <v>LEFT:100</v>
      </c>
      <c r="O358" t="s">
        <v>24</v>
      </c>
      <c r="P358" t="s">
        <v>138</v>
      </c>
      <c r="Q358" s="4" t="s">
        <v>44</v>
      </c>
      <c r="R358" s="12" t="str">
        <f>INDEX(AF:AF,W356+1)</f>
        <v>白</v>
      </c>
      <c r="S358" s="18" t="s">
        <v>46</v>
      </c>
      <c r="T358" s="12">
        <f>INDEX(AG:AG,W356+1)</f>
        <v>0</v>
      </c>
      <c r="U358" s="18" t="s">
        <v>36</v>
      </c>
      <c r="V358" s="12">
        <f>INDEX(AI:AI,W356+1)</f>
        <v>0</v>
      </c>
      <c r="W358" s="10"/>
      <c r="X358" s="12">
        <f t="shared" ref="X358" si="595">INDEX(AQ:AQ,W356+1)</f>
        <v>0</v>
      </c>
      <c r="Y358" s="5"/>
      <c r="Z358" s="5"/>
      <c r="AA358" s="30"/>
      <c r="AC358" s="16"/>
      <c r="AD358" s="16"/>
      <c r="BF358" s="31" t="s">
        <v>165</v>
      </c>
    </row>
    <row r="359" spans="1:58" x14ac:dyDescent="0.15">
      <c r="A359" t="str">
        <f t="shared" si="542"/>
        <v>|色|白|レアリティ||マナコスト||</v>
      </c>
      <c r="B359" t="s">
        <v>346</v>
      </c>
      <c r="C359" t="s">
        <v>24</v>
      </c>
      <c r="D359" s="1" t="s">
        <v>5</v>
      </c>
      <c r="E359" t="s">
        <v>24</v>
      </c>
      <c r="F359" t="str">
        <f t="shared" ref="F359:F360" si="596">IF(R358=0,"",R358)</f>
        <v>白</v>
      </c>
      <c r="G359" t="s">
        <v>24</v>
      </c>
      <c r="H359" s="1" t="s">
        <v>6</v>
      </c>
      <c r="I359" t="s">
        <v>24</v>
      </c>
      <c r="J359" t="str">
        <f t="shared" ref="J359:J360" si="597">IF(T358=0,"",T358)</f>
        <v/>
      </c>
      <c r="K359" t="s">
        <v>24</v>
      </c>
      <c r="L359" s="1" t="s">
        <v>8</v>
      </c>
      <c r="M359" t="s">
        <v>24</v>
      </c>
      <c r="N359" t="str">
        <f t="shared" ref="N359:N360" si="598">IF(V358=0,"",V358)</f>
        <v/>
      </c>
      <c r="O359" t="s">
        <v>24</v>
      </c>
      <c r="Q359" s="6" t="s">
        <v>37</v>
      </c>
      <c r="R359" s="12">
        <f>INDEX(AL:AL,W356+1)</f>
        <v>0</v>
      </c>
      <c r="S359" s="18" t="s">
        <v>38</v>
      </c>
      <c r="T359" s="12">
        <f>INDEX(AN:AN,W356+1)</f>
        <v>0</v>
      </c>
      <c r="U359" s="12">
        <f>INDEX(AO:AO,W356+1)</f>
        <v>0</v>
      </c>
      <c r="V359" s="12">
        <f>INDEX(AP:AP,W356+1)</f>
        <v>0</v>
      </c>
      <c r="W359" s="10"/>
      <c r="X359" s="12" t="str">
        <f t="shared" ref="X359" si="599">INDEX(AZ:AZ,W356+1)</f>
        <v/>
      </c>
      <c r="Y359" s="12" t="str">
        <f t="shared" ref="Y359" si="600">INDEX(BA:BA,W356+1)</f>
        <v/>
      </c>
      <c r="Z359" s="12" t="str">
        <f t="shared" ref="Z359" si="601">INDEX(BB:BB,W356+1)</f>
        <v/>
      </c>
      <c r="AA359" s="12">
        <f t="shared" ref="AA359" si="602">INDEX(BC:BC,W356+1)</f>
        <v>0</v>
      </c>
      <c r="AC359" s="5"/>
      <c r="AD359" s="5"/>
      <c r="BF359" s="31" t="s">
        <v>165</v>
      </c>
    </row>
    <row r="360" spans="1:58" x14ac:dyDescent="0.15">
      <c r="A360" t="str">
        <f t="shared" si="542"/>
        <v>|種別||サブタイプ||||</v>
      </c>
      <c r="B360" t="s">
        <v>346</v>
      </c>
      <c r="C360" t="s">
        <v>24</v>
      </c>
      <c r="D360" s="1" t="s">
        <v>9</v>
      </c>
      <c r="E360" t="s">
        <v>24</v>
      </c>
      <c r="F360" t="str">
        <f t="shared" si="596"/>
        <v/>
      </c>
      <c r="G360" t="s">
        <v>24</v>
      </c>
      <c r="H360" s="1" t="s">
        <v>11</v>
      </c>
      <c r="I360" t="s">
        <v>24</v>
      </c>
      <c r="J360" t="str">
        <f t="shared" si="597"/>
        <v/>
      </c>
      <c r="K360" t="s">
        <v>24</v>
      </c>
      <c r="L360" t="str">
        <f t="shared" ref="L360" si="603">IF(U359=0,"",U359)</f>
        <v/>
      </c>
      <c r="M360" t="s">
        <v>24</v>
      </c>
      <c r="N360" t="str">
        <f t="shared" si="598"/>
        <v/>
      </c>
      <c r="O360" t="s">
        <v>24</v>
      </c>
      <c r="Q360" s="6" t="s">
        <v>39</v>
      </c>
      <c r="R360" s="12" t="str">
        <f>INDEX(BD:BD,W356+1)</f>
        <v/>
      </c>
      <c r="S360" s="16"/>
      <c r="T360" s="16"/>
      <c r="U360" s="16"/>
      <c r="V360" s="17"/>
      <c r="W360" s="10"/>
      <c r="X360" s="36"/>
      <c r="Y360" s="36"/>
      <c r="Z360" s="36"/>
      <c r="AA360" s="25"/>
      <c r="AC360" s="5"/>
      <c r="AD360" s="5"/>
      <c r="BF360" s="31" t="s">
        <v>165</v>
      </c>
    </row>
    <row r="361" spans="1:58" x14ac:dyDescent="0.15">
      <c r="A361" t="str">
        <f t="shared" si="542"/>
        <v>|テキスト|&gt;|&gt;|&gt;|&gt;||</v>
      </c>
      <c r="B361" t="s">
        <v>346</v>
      </c>
      <c r="C361" t="s">
        <v>24</v>
      </c>
      <c r="D361" s="1" t="s">
        <v>12</v>
      </c>
      <c r="E361" t="s">
        <v>24</v>
      </c>
      <c r="F361" s="1" t="s">
        <v>4</v>
      </c>
      <c r="G361" t="s">
        <v>24</v>
      </c>
      <c r="H361" s="1" t="s">
        <v>4</v>
      </c>
      <c r="I361" t="s">
        <v>24</v>
      </c>
      <c r="J361" s="1" t="s">
        <v>4</v>
      </c>
      <c r="K361" t="s">
        <v>24</v>
      </c>
      <c r="L361" s="1" t="s">
        <v>4</v>
      </c>
      <c r="M361" t="s">
        <v>24</v>
      </c>
      <c r="N361" t="str">
        <f t="shared" ref="N361" si="604">IF(R360=0,"",R360)</f>
        <v/>
      </c>
      <c r="O361" t="s">
        <v>24</v>
      </c>
      <c r="Q361" s="4" t="s">
        <v>40</v>
      </c>
      <c r="R361" s="12" t="str">
        <f>INDEX(BE:BE,W356+1)</f>
        <v/>
      </c>
      <c r="S361" s="16" t="s">
        <v>51</v>
      </c>
      <c r="T361" s="12" t="str">
        <f>IF(X361="","",X361&amp;IF(Y361="",""," "&amp;Y361)&amp;IF(Z361="",""," "&amp;Z361)&amp;IF(AA361="",""," "&amp;AA361))</f>
        <v/>
      </c>
      <c r="U361" s="16"/>
      <c r="V361" s="17"/>
      <c r="W361" s="10" t="s">
        <v>342</v>
      </c>
      <c r="X361" s="6" t="str">
        <f t="shared" ref="X361:AA361" si="605">IF(ISERROR(IF(LEN(X360)&gt;1,X360,VLOOKUP(X359,$AC:$AD,2,FALSE))),"",IF(LEN(X360)&gt;1,X360,VLOOKUP(X359,$AC:$AD,2,FALSE)))</f>
        <v/>
      </c>
      <c r="Y361" s="6" t="str">
        <f t="shared" si="605"/>
        <v/>
      </c>
      <c r="Z361" s="6" t="str">
        <f t="shared" si="605"/>
        <v/>
      </c>
      <c r="AA361" s="6" t="str">
        <f t="shared" si="605"/>
        <v xml:space="preserve"> </v>
      </c>
      <c r="AC361" s="5"/>
      <c r="AD361" s="5"/>
      <c r="BF361" s="31" t="s">
        <v>165</v>
      </c>
    </row>
    <row r="362" spans="1:58" x14ac:dyDescent="0.15">
      <c r="A362" t="str">
        <f t="shared" si="542"/>
        <v>|英テキスト|&gt;|&gt;|&gt;|&gt;||</v>
      </c>
      <c r="B362" t="s">
        <v>346</v>
      </c>
      <c r="C362" t="s">
        <v>24</v>
      </c>
      <c r="D362" s="1" t="s">
        <v>26</v>
      </c>
      <c r="E362" t="s">
        <v>24</v>
      </c>
      <c r="F362" s="1" t="s">
        <v>4</v>
      </c>
      <c r="G362" t="s">
        <v>24</v>
      </c>
      <c r="H362" s="1" t="s">
        <v>4</v>
      </c>
      <c r="I362" t="s">
        <v>24</v>
      </c>
      <c r="J362" s="1" t="s">
        <v>4</v>
      </c>
      <c r="K362" t="s">
        <v>24</v>
      </c>
      <c r="L362" s="1" t="s">
        <v>4</v>
      </c>
      <c r="M362" t="s">
        <v>24</v>
      </c>
      <c r="N362" t="str">
        <f t="shared" ref="N362" si="606">IF(T361="","",T361&amp;"&amp;br;")&amp;IF(R361=0,"",R361)</f>
        <v/>
      </c>
      <c r="O362" t="s">
        <v>24</v>
      </c>
      <c r="Q362" s="6" t="s">
        <v>41</v>
      </c>
      <c r="R362" s="12">
        <f>IF(INDEX(AX:AX,W356+1)="",0,INDEX(AX:AX,W356+1)&amp;"/"&amp;INDEX(AY:AY,W356+1))</f>
        <v>0</v>
      </c>
      <c r="S362" s="16"/>
      <c r="T362" s="16"/>
      <c r="U362" s="16"/>
      <c r="V362" s="17"/>
      <c r="W362" s="10"/>
      <c r="X362" s="6"/>
      <c r="Y362" s="5"/>
      <c r="Z362" s="5"/>
      <c r="AA362" s="30"/>
      <c r="AC362" s="5"/>
      <c r="AD362" s="5"/>
      <c r="BF362" s="31" t="s">
        <v>165</v>
      </c>
    </row>
    <row r="363" spans="1:58" x14ac:dyDescent="0.15">
      <c r="A363" t="str">
        <f t="shared" si="542"/>
        <v>|PT|&gt;||シールド数|&gt;||</v>
      </c>
      <c r="B363" t="s">
        <v>346</v>
      </c>
      <c r="C363" t="s">
        <v>24</v>
      </c>
      <c r="D363" t="s">
        <v>13</v>
      </c>
      <c r="E363" t="s">
        <v>24</v>
      </c>
      <c r="F363" t="s">
        <v>4</v>
      </c>
      <c r="G363" t="s">
        <v>24</v>
      </c>
      <c r="H363" t="str">
        <f t="shared" ref="H363" si="607">IF(R362=0,"",R362)</f>
        <v/>
      </c>
      <c r="I363" t="s">
        <v>24</v>
      </c>
      <c r="J363" t="s">
        <v>14</v>
      </c>
      <c r="K363" t="s">
        <v>24</v>
      </c>
      <c r="L363" t="s">
        <v>4</v>
      </c>
      <c r="M363" t="s">
        <v>24</v>
      </c>
      <c r="N363" t="str">
        <f t="shared" ref="N363" si="608">IF(R363=0,"",R363)</f>
        <v/>
      </c>
      <c r="O363" t="s">
        <v>24</v>
      </c>
      <c r="Q363" s="7" t="s">
        <v>43</v>
      </c>
      <c r="R363" s="12">
        <f>INDEX(AW:AW,W356+1)</f>
        <v>0</v>
      </c>
      <c r="S363" s="19"/>
      <c r="T363" s="19"/>
      <c r="U363" s="19"/>
      <c r="V363" s="20"/>
      <c r="W363" s="11"/>
      <c r="X363" s="37"/>
      <c r="Y363" s="35"/>
      <c r="Z363" s="35"/>
      <c r="AA363" s="42"/>
      <c r="BF363" s="31" t="s">
        <v>165</v>
      </c>
    </row>
    <row r="364" spans="1:58" x14ac:dyDescent="0.15">
      <c r="A364" t="str">
        <f t="shared" si="542"/>
        <v>&amp;br;&amp;br;</v>
      </c>
      <c r="B364" t="s">
        <v>346</v>
      </c>
      <c r="C364" t="s">
        <v>158</v>
      </c>
      <c r="R364"/>
      <c r="S364"/>
      <c r="T364"/>
      <c r="U364"/>
      <c r="V364"/>
      <c r="BF364" s="31" t="s">
        <v>165</v>
      </c>
    </row>
    <row r="365" spans="1:58" x14ac:dyDescent="0.15">
      <c r="A365" t="str">
        <f t="shared" si="542"/>
        <v>#back(text=戻る,left)</v>
      </c>
      <c r="B365" t="s">
        <v>346</v>
      </c>
      <c r="C365" t="s">
        <v>159</v>
      </c>
      <c r="R365"/>
      <c r="S365"/>
      <c r="T365"/>
      <c r="U365"/>
      <c r="V365"/>
      <c r="BF365" s="31" t="s">
        <v>165</v>
      </c>
    </row>
    <row r="366" spans="1:58" x14ac:dyDescent="0.15">
      <c r="A366" t="str">
        <f t="shared" si="542"/>
        <v>&amp;br;</v>
      </c>
      <c r="B366" t="s">
        <v>346</v>
      </c>
      <c r="C366" t="s">
        <v>1</v>
      </c>
      <c r="R366"/>
      <c r="S366"/>
      <c r="T366"/>
      <c r="U366"/>
      <c r="V366"/>
      <c r="BF366" s="31" t="s">
        <v>165</v>
      </c>
    </row>
    <row r="367" spans="1:58" x14ac:dyDescent="0.15">
      <c r="A367" t="str">
        <f t="shared" si="542"/>
        <v>#comment(above,nsize=[15],size=[30],num=[10])</v>
      </c>
      <c r="B367" t="s">
        <v>346</v>
      </c>
      <c r="C367" t="s">
        <v>160</v>
      </c>
      <c r="R367"/>
      <c r="S367"/>
      <c r="T367"/>
      <c r="U367"/>
      <c r="V367"/>
      <c r="BF367" s="31" t="s">
        <v>165</v>
      </c>
    </row>
    <row r="368" spans="1:58" x14ac:dyDescent="0.15">
      <c r="A368" t="str">
        <f t="shared" si="542"/>
        <v>&amp;br;&amp;br;</v>
      </c>
      <c r="B368" t="s">
        <v>346</v>
      </c>
      <c r="C368" t="s">
        <v>158</v>
      </c>
      <c r="R368"/>
      <c r="S368"/>
      <c r="T368"/>
      <c r="U368"/>
      <c r="V368"/>
      <c r="AC368" s="5"/>
      <c r="AD368" s="5"/>
      <c r="BF368" s="31" t="s">
        <v>165</v>
      </c>
    </row>
    <row r="369" spans="1:58" x14ac:dyDescent="0.15">
      <c r="A369" t="str">
        <f t="shared" si="542"/>
        <v/>
      </c>
      <c r="B369" t="s">
        <v>346</v>
      </c>
      <c r="Q369" s="3"/>
      <c r="R369" s="14"/>
      <c r="S369" s="14"/>
      <c r="T369" s="14"/>
      <c r="U369" s="14"/>
      <c r="V369" s="15"/>
      <c r="W369" s="36">
        <v>29</v>
      </c>
      <c r="X369" s="3"/>
      <c r="Y369" s="34"/>
      <c r="Z369" s="34"/>
      <c r="AA369" s="41"/>
      <c r="AC369" s="5"/>
      <c r="AD369" s="5"/>
      <c r="BF369" s="31" t="s">
        <v>165</v>
      </c>
    </row>
    <row r="370" spans="1:58" x14ac:dyDescent="0.15">
      <c r="A370" t="str">
        <f t="shared" si="542"/>
        <v>*0/0</v>
      </c>
      <c r="B370" t="s">
        <v>346</v>
      </c>
      <c r="C370" t="str">
        <f t="shared" ref="C370" si="609">"*"&amp;R370&amp;"/"&amp;T370</f>
        <v>*0/0</v>
      </c>
      <c r="Q370" s="6" t="s">
        <v>34</v>
      </c>
      <c r="R370" s="12">
        <f>INDEX(AJ:AJ,W369+1)</f>
        <v>0</v>
      </c>
      <c r="S370" s="16" t="s">
        <v>35</v>
      </c>
      <c r="T370" s="12">
        <f t="shared" ref="T370" si="610">INDEX(AK:AK,W369+1)</f>
        <v>0</v>
      </c>
      <c r="U370" s="16"/>
      <c r="V370" s="17"/>
      <c r="W370" s="9"/>
      <c r="X370" s="6"/>
      <c r="Y370" s="5"/>
      <c r="Z370" s="5"/>
      <c r="AA370" s="30"/>
      <c r="AC370" s="5"/>
      <c r="AD370" s="5"/>
      <c r="BF370" s="31" t="s">
        <v>165</v>
      </c>
    </row>
    <row r="371" spans="1:58" x14ac:dyDescent="0.15">
      <c r="A371" t="str">
        <f t="shared" si="542"/>
        <v>|LEFT:80|LEFT:100|LEFT:100|LEFT:100|LEFT:100|LEFT:100|c</v>
      </c>
      <c r="B371" t="s">
        <v>346</v>
      </c>
      <c r="C371" t="s">
        <v>24</v>
      </c>
      <c r="D371" s="2" t="str">
        <f t="shared" ref="D371" si="611">$Q$1</f>
        <v>LEFT:80</v>
      </c>
      <c r="E371" s="2" t="s">
        <v>24</v>
      </c>
      <c r="F371" s="2" t="str">
        <f t="shared" ref="F371" si="612">$R$1</f>
        <v>LEFT:100</v>
      </c>
      <c r="G371" s="2" t="s">
        <v>24</v>
      </c>
      <c r="H371" s="2" t="str">
        <f t="shared" ref="H371" si="613">$R$1</f>
        <v>LEFT:100</v>
      </c>
      <c r="I371" s="2" t="s">
        <v>24</v>
      </c>
      <c r="J371" s="2" t="str">
        <f t="shared" ref="J371" si="614">$R$1</f>
        <v>LEFT:100</v>
      </c>
      <c r="K371" s="2" t="s">
        <v>24</v>
      </c>
      <c r="L371" s="2" t="str">
        <f t="shared" ref="L371" si="615">$R$1</f>
        <v>LEFT:100</v>
      </c>
      <c r="M371" s="2" t="s">
        <v>24</v>
      </c>
      <c r="N371" s="2" t="str">
        <f t="shared" ref="N371" si="616">$R$1</f>
        <v>LEFT:100</v>
      </c>
      <c r="O371" t="s">
        <v>24</v>
      </c>
      <c r="P371" t="s">
        <v>138</v>
      </c>
      <c r="Q371" s="4" t="s">
        <v>44</v>
      </c>
      <c r="R371" s="12" t="str">
        <f>INDEX(AF:AF,W369+1)</f>
        <v>白</v>
      </c>
      <c r="S371" s="18" t="s">
        <v>46</v>
      </c>
      <c r="T371" s="12">
        <f>INDEX(AG:AG,W369+1)</f>
        <v>0</v>
      </c>
      <c r="U371" s="18" t="s">
        <v>36</v>
      </c>
      <c r="V371" s="12">
        <f>INDEX(AI:AI,W369+1)</f>
        <v>0</v>
      </c>
      <c r="W371" s="10"/>
      <c r="X371" s="12">
        <f t="shared" ref="X371" si="617">INDEX(AQ:AQ,W369+1)</f>
        <v>0</v>
      </c>
      <c r="Y371" s="5"/>
      <c r="Z371" s="5"/>
      <c r="AA371" s="30"/>
      <c r="AC371" s="16"/>
      <c r="AD371" s="16"/>
      <c r="BF371" s="31" t="s">
        <v>165</v>
      </c>
    </row>
    <row r="372" spans="1:58" x14ac:dyDescent="0.15">
      <c r="A372" t="str">
        <f t="shared" si="542"/>
        <v>|色|白|レアリティ||マナコスト||</v>
      </c>
      <c r="B372" t="s">
        <v>346</v>
      </c>
      <c r="C372" t="s">
        <v>24</v>
      </c>
      <c r="D372" s="1" t="s">
        <v>5</v>
      </c>
      <c r="E372" t="s">
        <v>24</v>
      </c>
      <c r="F372" t="str">
        <f t="shared" ref="F372:F373" si="618">IF(R371=0,"",R371)</f>
        <v>白</v>
      </c>
      <c r="G372" t="s">
        <v>24</v>
      </c>
      <c r="H372" s="1" t="s">
        <v>6</v>
      </c>
      <c r="I372" t="s">
        <v>24</v>
      </c>
      <c r="J372" t="str">
        <f t="shared" ref="J372:J373" si="619">IF(T371=0,"",T371)</f>
        <v/>
      </c>
      <c r="K372" t="s">
        <v>24</v>
      </c>
      <c r="L372" s="1" t="s">
        <v>8</v>
      </c>
      <c r="M372" t="s">
        <v>24</v>
      </c>
      <c r="N372" t="str">
        <f t="shared" ref="N372:N373" si="620">IF(V371=0,"",V371)</f>
        <v/>
      </c>
      <c r="O372" t="s">
        <v>24</v>
      </c>
      <c r="Q372" s="6" t="s">
        <v>37</v>
      </c>
      <c r="R372" s="12">
        <f>INDEX(AL:AL,W369+1)</f>
        <v>0</v>
      </c>
      <c r="S372" s="18" t="s">
        <v>38</v>
      </c>
      <c r="T372" s="12">
        <f>INDEX(AN:AN,W369+1)</f>
        <v>0</v>
      </c>
      <c r="U372" s="12">
        <f>INDEX(AO:AO,W369+1)</f>
        <v>0</v>
      </c>
      <c r="V372" s="12">
        <f>INDEX(AP:AP,W369+1)</f>
        <v>0</v>
      </c>
      <c r="W372" s="10"/>
      <c r="X372" s="12" t="str">
        <f t="shared" ref="X372" si="621">INDEX(AZ:AZ,W369+1)</f>
        <v/>
      </c>
      <c r="Y372" s="12" t="str">
        <f t="shared" ref="Y372" si="622">INDEX(BA:BA,W369+1)</f>
        <v/>
      </c>
      <c r="Z372" s="12" t="str">
        <f t="shared" ref="Z372" si="623">INDEX(BB:BB,W369+1)</f>
        <v/>
      </c>
      <c r="AA372" s="12">
        <f t="shared" ref="AA372" si="624">INDEX(BC:BC,W369+1)</f>
        <v>0</v>
      </c>
      <c r="AC372" s="5"/>
      <c r="AD372" s="5"/>
      <c r="BF372" s="31" t="s">
        <v>165</v>
      </c>
    </row>
    <row r="373" spans="1:58" x14ac:dyDescent="0.15">
      <c r="A373" t="str">
        <f t="shared" si="542"/>
        <v>|種別||サブタイプ||||</v>
      </c>
      <c r="B373" t="s">
        <v>346</v>
      </c>
      <c r="C373" t="s">
        <v>24</v>
      </c>
      <c r="D373" s="1" t="s">
        <v>9</v>
      </c>
      <c r="E373" t="s">
        <v>24</v>
      </c>
      <c r="F373" t="str">
        <f t="shared" si="618"/>
        <v/>
      </c>
      <c r="G373" t="s">
        <v>24</v>
      </c>
      <c r="H373" s="1" t="s">
        <v>11</v>
      </c>
      <c r="I373" t="s">
        <v>24</v>
      </c>
      <c r="J373" t="str">
        <f t="shared" si="619"/>
        <v/>
      </c>
      <c r="K373" t="s">
        <v>24</v>
      </c>
      <c r="L373" t="str">
        <f t="shared" ref="L373" si="625">IF(U372=0,"",U372)</f>
        <v/>
      </c>
      <c r="M373" t="s">
        <v>24</v>
      </c>
      <c r="N373" t="str">
        <f t="shared" si="620"/>
        <v/>
      </c>
      <c r="O373" t="s">
        <v>24</v>
      </c>
      <c r="Q373" s="6" t="s">
        <v>39</v>
      </c>
      <c r="R373" s="12" t="str">
        <f>INDEX(BD:BD,W369+1)</f>
        <v/>
      </c>
      <c r="S373" s="16"/>
      <c r="T373" s="16"/>
      <c r="U373" s="16"/>
      <c r="V373" s="17"/>
      <c r="W373" s="10"/>
      <c r="X373" s="36"/>
      <c r="Y373" s="36"/>
      <c r="Z373" s="36"/>
      <c r="AA373" s="25"/>
      <c r="AC373" s="5"/>
      <c r="AD373" s="5"/>
      <c r="BF373" s="31" t="s">
        <v>165</v>
      </c>
    </row>
    <row r="374" spans="1:58" x14ac:dyDescent="0.15">
      <c r="A374" t="str">
        <f t="shared" si="542"/>
        <v>|テキスト|&gt;|&gt;|&gt;|&gt;||</v>
      </c>
      <c r="B374" t="s">
        <v>346</v>
      </c>
      <c r="C374" t="s">
        <v>24</v>
      </c>
      <c r="D374" s="1" t="s">
        <v>12</v>
      </c>
      <c r="E374" t="s">
        <v>24</v>
      </c>
      <c r="F374" s="1" t="s">
        <v>4</v>
      </c>
      <c r="G374" t="s">
        <v>24</v>
      </c>
      <c r="H374" s="1" t="s">
        <v>4</v>
      </c>
      <c r="I374" t="s">
        <v>24</v>
      </c>
      <c r="J374" s="1" t="s">
        <v>4</v>
      </c>
      <c r="K374" t="s">
        <v>24</v>
      </c>
      <c r="L374" s="1" t="s">
        <v>4</v>
      </c>
      <c r="M374" t="s">
        <v>24</v>
      </c>
      <c r="N374" t="str">
        <f t="shared" ref="N374" si="626">IF(R373=0,"",R373)</f>
        <v/>
      </c>
      <c r="O374" t="s">
        <v>24</v>
      </c>
      <c r="Q374" s="4" t="s">
        <v>40</v>
      </c>
      <c r="R374" s="12" t="str">
        <f>INDEX(BE:BE,W369+1)</f>
        <v/>
      </c>
      <c r="S374" s="16" t="s">
        <v>51</v>
      </c>
      <c r="T374" s="12" t="str">
        <f>IF(X374="","",X374&amp;IF(Y374="",""," "&amp;Y374)&amp;IF(Z374="",""," "&amp;Z374)&amp;IF(AA374="",""," "&amp;AA374))</f>
        <v/>
      </c>
      <c r="U374" s="16"/>
      <c r="V374" s="17"/>
      <c r="W374" s="10" t="s">
        <v>342</v>
      </c>
      <c r="X374" s="6" t="str">
        <f t="shared" ref="X374:AA374" si="627">IF(ISERROR(IF(LEN(X373)&gt;1,X373,VLOOKUP(X372,$AC:$AD,2,FALSE))),"",IF(LEN(X373)&gt;1,X373,VLOOKUP(X372,$AC:$AD,2,FALSE)))</f>
        <v/>
      </c>
      <c r="Y374" s="6" t="str">
        <f t="shared" si="627"/>
        <v/>
      </c>
      <c r="Z374" s="6" t="str">
        <f t="shared" si="627"/>
        <v/>
      </c>
      <c r="AA374" s="6" t="str">
        <f t="shared" si="627"/>
        <v xml:space="preserve"> </v>
      </c>
      <c r="AC374" s="5"/>
      <c r="AD374" s="5"/>
      <c r="BF374" s="31" t="s">
        <v>165</v>
      </c>
    </row>
    <row r="375" spans="1:58" x14ac:dyDescent="0.15">
      <c r="A375" t="str">
        <f t="shared" si="542"/>
        <v>|英テキスト|&gt;|&gt;|&gt;|&gt;||</v>
      </c>
      <c r="B375" t="s">
        <v>346</v>
      </c>
      <c r="C375" t="s">
        <v>24</v>
      </c>
      <c r="D375" s="1" t="s">
        <v>26</v>
      </c>
      <c r="E375" t="s">
        <v>24</v>
      </c>
      <c r="F375" s="1" t="s">
        <v>4</v>
      </c>
      <c r="G375" t="s">
        <v>24</v>
      </c>
      <c r="H375" s="1" t="s">
        <v>4</v>
      </c>
      <c r="I375" t="s">
        <v>24</v>
      </c>
      <c r="J375" s="1" t="s">
        <v>4</v>
      </c>
      <c r="K375" t="s">
        <v>24</v>
      </c>
      <c r="L375" s="1" t="s">
        <v>4</v>
      </c>
      <c r="M375" t="s">
        <v>24</v>
      </c>
      <c r="N375" t="str">
        <f t="shared" ref="N375" si="628">IF(T374="","",T374&amp;"&amp;br;")&amp;IF(R374=0,"",R374)</f>
        <v/>
      </c>
      <c r="O375" t="s">
        <v>24</v>
      </c>
      <c r="Q375" s="6" t="s">
        <v>41</v>
      </c>
      <c r="R375" s="12">
        <f>IF(INDEX(AX:AX,W369+1)="",0,INDEX(AX:AX,W369+1)&amp;"/"&amp;INDEX(AY:AY,W369+1))</f>
        <v>0</v>
      </c>
      <c r="S375" s="16"/>
      <c r="T375" s="16"/>
      <c r="U375" s="16"/>
      <c r="V375" s="17"/>
      <c r="W375" s="10"/>
      <c r="X375" s="6"/>
      <c r="Y375" s="5"/>
      <c r="Z375" s="5"/>
      <c r="AA375" s="30"/>
      <c r="AC375" s="5"/>
      <c r="AD375" s="5"/>
      <c r="BF375" s="31" t="s">
        <v>165</v>
      </c>
    </row>
    <row r="376" spans="1:58" x14ac:dyDescent="0.15">
      <c r="A376" t="str">
        <f t="shared" si="542"/>
        <v>|PT|&gt;||シールド数|&gt;||</v>
      </c>
      <c r="B376" t="s">
        <v>346</v>
      </c>
      <c r="C376" t="s">
        <v>24</v>
      </c>
      <c r="D376" t="s">
        <v>13</v>
      </c>
      <c r="E376" t="s">
        <v>24</v>
      </c>
      <c r="F376" t="s">
        <v>4</v>
      </c>
      <c r="G376" t="s">
        <v>24</v>
      </c>
      <c r="H376" t="str">
        <f t="shared" ref="H376" si="629">IF(R375=0,"",R375)</f>
        <v/>
      </c>
      <c r="I376" t="s">
        <v>24</v>
      </c>
      <c r="J376" t="s">
        <v>14</v>
      </c>
      <c r="K376" t="s">
        <v>24</v>
      </c>
      <c r="L376" t="s">
        <v>4</v>
      </c>
      <c r="M376" t="s">
        <v>24</v>
      </c>
      <c r="N376" t="str">
        <f t="shared" ref="N376" si="630">IF(R376=0,"",R376)</f>
        <v/>
      </c>
      <c r="O376" t="s">
        <v>24</v>
      </c>
      <c r="Q376" s="7" t="s">
        <v>43</v>
      </c>
      <c r="R376" s="12">
        <f>INDEX(AW:AW,W369+1)</f>
        <v>0</v>
      </c>
      <c r="S376" s="19"/>
      <c r="T376" s="19"/>
      <c r="U376" s="19"/>
      <c r="V376" s="20"/>
      <c r="W376" s="11"/>
      <c r="X376" s="37"/>
      <c r="Y376" s="35"/>
      <c r="Z376" s="35"/>
      <c r="AA376" s="42"/>
      <c r="BF376" s="31" t="s">
        <v>165</v>
      </c>
    </row>
    <row r="377" spans="1:58" x14ac:dyDescent="0.15">
      <c r="A377" t="str">
        <f t="shared" si="542"/>
        <v>&amp;br;&amp;br;</v>
      </c>
      <c r="B377" t="s">
        <v>346</v>
      </c>
      <c r="C377" t="s">
        <v>158</v>
      </c>
      <c r="R377"/>
      <c r="S377"/>
      <c r="T377"/>
      <c r="U377"/>
      <c r="V377"/>
      <c r="BF377" s="31" t="s">
        <v>165</v>
      </c>
    </row>
    <row r="378" spans="1:58" x14ac:dyDescent="0.15">
      <c r="A378" t="str">
        <f t="shared" si="542"/>
        <v>#back(text=戻る,left)</v>
      </c>
      <c r="B378" t="s">
        <v>346</v>
      </c>
      <c r="C378" t="s">
        <v>159</v>
      </c>
      <c r="R378"/>
      <c r="S378"/>
      <c r="T378"/>
      <c r="U378"/>
      <c r="V378"/>
      <c r="BF378" s="31" t="s">
        <v>165</v>
      </c>
    </row>
    <row r="379" spans="1:58" x14ac:dyDescent="0.15">
      <c r="A379" t="str">
        <f t="shared" si="542"/>
        <v>&amp;br;</v>
      </c>
      <c r="B379" t="s">
        <v>346</v>
      </c>
      <c r="C379" t="s">
        <v>1</v>
      </c>
      <c r="R379"/>
      <c r="S379"/>
      <c r="T379"/>
      <c r="U379"/>
      <c r="V379"/>
      <c r="BF379" s="31" t="s">
        <v>165</v>
      </c>
    </row>
    <row r="380" spans="1:58" x14ac:dyDescent="0.15">
      <c r="A380" t="str">
        <f t="shared" si="542"/>
        <v>#comment(above,nsize=[15],size=[30],num=[10])</v>
      </c>
      <c r="B380" t="s">
        <v>346</v>
      </c>
      <c r="C380" t="s">
        <v>160</v>
      </c>
      <c r="R380"/>
      <c r="S380"/>
      <c r="T380"/>
      <c r="U380"/>
      <c r="V380"/>
      <c r="BF380" s="31" t="s">
        <v>165</v>
      </c>
    </row>
    <row r="381" spans="1:58" x14ac:dyDescent="0.15">
      <c r="A381" t="str">
        <f t="shared" si="542"/>
        <v>&amp;br;&amp;br;</v>
      </c>
      <c r="B381" t="s">
        <v>346</v>
      </c>
      <c r="C381" t="s">
        <v>158</v>
      </c>
      <c r="R381"/>
      <c r="S381"/>
      <c r="T381"/>
      <c r="U381"/>
      <c r="V381"/>
      <c r="AC381" s="5"/>
      <c r="AD381" s="5"/>
      <c r="BF381" s="31" t="s">
        <v>165</v>
      </c>
    </row>
    <row r="382" spans="1:58" x14ac:dyDescent="0.15">
      <c r="A382" t="str">
        <f t="shared" si="542"/>
        <v/>
      </c>
      <c r="B382" t="s">
        <v>346</v>
      </c>
      <c r="Q382" s="3"/>
      <c r="R382" s="14"/>
      <c r="S382" s="14"/>
      <c r="T382" s="14"/>
      <c r="U382" s="14"/>
      <c r="V382" s="15"/>
      <c r="W382" s="36">
        <v>30</v>
      </c>
      <c r="X382" s="3"/>
      <c r="Y382" s="34"/>
      <c r="Z382" s="34"/>
      <c r="AA382" s="41"/>
      <c r="AC382" s="5"/>
      <c r="AD382" s="5"/>
      <c r="BF382" s="31" t="s">
        <v>165</v>
      </c>
    </row>
    <row r="383" spans="1:58" x14ac:dyDescent="0.15">
      <c r="A383" t="str">
        <f t="shared" si="542"/>
        <v>*0/0</v>
      </c>
      <c r="B383" t="s">
        <v>346</v>
      </c>
      <c r="C383" t="str">
        <f t="shared" ref="C383" si="631">"*"&amp;R383&amp;"/"&amp;T383</f>
        <v>*0/0</v>
      </c>
      <c r="Q383" s="6" t="s">
        <v>34</v>
      </c>
      <c r="R383" s="12">
        <f>INDEX(AJ:AJ,W382+1)</f>
        <v>0</v>
      </c>
      <c r="S383" s="16" t="s">
        <v>35</v>
      </c>
      <c r="T383" s="12">
        <f t="shared" ref="T383" si="632">INDEX(AK:AK,W382+1)</f>
        <v>0</v>
      </c>
      <c r="U383" s="16"/>
      <c r="V383" s="17"/>
      <c r="W383" s="9"/>
      <c r="X383" s="6"/>
      <c r="Y383" s="5"/>
      <c r="Z383" s="5"/>
      <c r="AA383" s="30"/>
      <c r="AC383" s="5"/>
      <c r="AD383" s="5"/>
      <c r="BF383" s="31" t="s">
        <v>165</v>
      </c>
    </row>
    <row r="384" spans="1:58" x14ac:dyDescent="0.15">
      <c r="A384" t="str">
        <f t="shared" si="542"/>
        <v>|LEFT:80|LEFT:100|LEFT:100|LEFT:100|LEFT:100|LEFT:100|c</v>
      </c>
      <c r="B384" t="s">
        <v>346</v>
      </c>
      <c r="C384" t="s">
        <v>24</v>
      </c>
      <c r="D384" s="2" t="str">
        <f t="shared" ref="D384" si="633">$Q$1</f>
        <v>LEFT:80</v>
      </c>
      <c r="E384" s="2" t="s">
        <v>24</v>
      </c>
      <c r="F384" s="2" t="str">
        <f t="shared" ref="F384" si="634">$R$1</f>
        <v>LEFT:100</v>
      </c>
      <c r="G384" s="2" t="s">
        <v>24</v>
      </c>
      <c r="H384" s="2" t="str">
        <f t="shared" ref="H384" si="635">$R$1</f>
        <v>LEFT:100</v>
      </c>
      <c r="I384" s="2" t="s">
        <v>24</v>
      </c>
      <c r="J384" s="2" t="str">
        <f t="shared" ref="J384" si="636">$R$1</f>
        <v>LEFT:100</v>
      </c>
      <c r="K384" s="2" t="s">
        <v>24</v>
      </c>
      <c r="L384" s="2" t="str">
        <f t="shared" ref="L384" si="637">$R$1</f>
        <v>LEFT:100</v>
      </c>
      <c r="M384" s="2" t="s">
        <v>24</v>
      </c>
      <c r="N384" s="2" t="str">
        <f t="shared" ref="N384" si="638">$R$1</f>
        <v>LEFT:100</v>
      </c>
      <c r="O384" t="s">
        <v>24</v>
      </c>
      <c r="P384" t="s">
        <v>138</v>
      </c>
      <c r="Q384" s="4" t="s">
        <v>44</v>
      </c>
      <c r="R384" s="12" t="str">
        <f>INDEX(AF:AF,W382+1)</f>
        <v>白</v>
      </c>
      <c r="S384" s="18" t="s">
        <v>46</v>
      </c>
      <c r="T384" s="12">
        <f>INDEX(AG:AG,W382+1)</f>
        <v>0</v>
      </c>
      <c r="U384" s="18" t="s">
        <v>36</v>
      </c>
      <c r="V384" s="12">
        <f>INDEX(AI:AI,W382+1)</f>
        <v>0</v>
      </c>
      <c r="W384" s="10"/>
      <c r="X384" s="12">
        <f t="shared" ref="X384" si="639">INDEX(AQ:AQ,W382+1)</f>
        <v>0</v>
      </c>
      <c r="Y384" s="5"/>
      <c r="Z384" s="5"/>
      <c r="AA384" s="30"/>
      <c r="AC384" s="16"/>
      <c r="AD384" s="16"/>
      <c r="BF384" s="31" t="s">
        <v>165</v>
      </c>
    </row>
    <row r="385" spans="1:58" x14ac:dyDescent="0.15">
      <c r="A385" t="str">
        <f t="shared" si="542"/>
        <v>|色|白|レアリティ||マナコスト||</v>
      </c>
      <c r="B385" t="s">
        <v>346</v>
      </c>
      <c r="C385" t="s">
        <v>24</v>
      </c>
      <c r="D385" s="1" t="s">
        <v>5</v>
      </c>
      <c r="E385" t="s">
        <v>24</v>
      </c>
      <c r="F385" t="str">
        <f t="shared" ref="F385:F386" si="640">IF(R384=0,"",R384)</f>
        <v>白</v>
      </c>
      <c r="G385" t="s">
        <v>24</v>
      </c>
      <c r="H385" s="1" t="s">
        <v>6</v>
      </c>
      <c r="I385" t="s">
        <v>24</v>
      </c>
      <c r="J385" t="str">
        <f t="shared" ref="J385:J386" si="641">IF(T384=0,"",T384)</f>
        <v/>
      </c>
      <c r="K385" t="s">
        <v>24</v>
      </c>
      <c r="L385" s="1" t="s">
        <v>8</v>
      </c>
      <c r="M385" t="s">
        <v>24</v>
      </c>
      <c r="N385" t="str">
        <f t="shared" ref="N385:N386" si="642">IF(V384=0,"",V384)</f>
        <v/>
      </c>
      <c r="O385" t="s">
        <v>24</v>
      </c>
      <c r="Q385" s="6" t="s">
        <v>37</v>
      </c>
      <c r="R385" s="12">
        <f>INDEX(AL:AL,W382+1)</f>
        <v>0</v>
      </c>
      <c r="S385" s="18" t="s">
        <v>38</v>
      </c>
      <c r="T385" s="12">
        <f>INDEX(AN:AN,W382+1)</f>
        <v>0</v>
      </c>
      <c r="U385" s="12">
        <f>INDEX(AO:AO,W382+1)</f>
        <v>0</v>
      </c>
      <c r="V385" s="12">
        <f>INDEX(AP:AP,W382+1)</f>
        <v>0</v>
      </c>
      <c r="W385" s="10"/>
      <c r="X385" s="12" t="str">
        <f t="shared" ref="X385" si="643">INDEX(AZ:AZ,W382+1)</f>
        <v/>
      </c>
      <c r="Y385" s="12" t="str">
        <f t="shared" ref="Y385" si="644">INDEX(BA:BA,W382+1)</f>
        <v/>
      </c>
      <c r="Z385" s="12" t="str">
        <f t="shared" ref="Z385" si="645">INDEX(BB:BB,W382+1)</f>
        <v/>
      </c>
      <c r="AA385" s="12">
        <f t="shared" ref="AA385" si="646">INDEX(BC:BC,W382+1)</f>
        <v>0</v>
      </c>
      <c r="AC385" s="5"/>
      <c r="AD385" s="5"/>
      <c r="BF385" s="31" t="s">
        <v>165</v>
      </c>
    </row>
    <row r="386" spans="1:58" x14ac:dyDescent="0.15">
      <c r="A386" t="str">
        <f t="shared" si="542"/>
        <v>|種別||サブタイプ||||</v>
      </c>
      <c r="B386" t="s">
        <v>346</v>
      </c>
      <c r="C386" t="s">
        <v>24</v>
      </c>
      <c r="D386" s="1" t="s">
        <v>9</v>
      </c>
      <c r="E386" t="s">
        <v>24</v>
      </c>
      <c r="F386" t="str">
        <f t="shared" si="640"/>
        <v/>
      </c>
      <c r="G386" t="s">
        <v>24</v>
      </c>
      <c r="H386" s="1" t="s">
        <v>11</v>
      </c>
      <c r="I386" t="s">
        <v>24</v>
      </c>
      <c r="J386" t="str">
        <f t="shared" si="641"/>
        <v/>
      </c>
      <c r="K386" t="s">
        <v>24</v>
      </c>
      <c r="L386" t="str">
        <f t="shared" ref="L386" si="647">IF(U385=0,"",U385)</f>
        <v/>
      </c>
      <c r="M386" t="s">
        <v>24</v>
      </c>
      <c r="N386" t="str">
        <f t="shared" si="642"/>
        <v/>
      </c>
      <c r="O386" t="s">
        <v>24</v>
      </c>
      <c r="Q386" s="6" t="s">
        <v>39</v>
      </c>
      <c r="R386" s="12" t="str">
        <f>INDEX(BD:BD,W382+1)</f>
        <v/>
      </c>
      <c r="S386" s="16"/>
      <c r="T386" s="16"/>
      <c r="U386" s="16"/>
      <c r="V386" s="17"/>
      <c r="W386" s="10"/>
      <c r="X386" s="36"/>
      <c r="Y386" s="36"/>
      <c r="Z386" s="36"/>
      <c r="AA386" s="25"/>
      <c r="AC386" s="5"/>
      <c r="AD386" s="5"/>
      <c r="BF386" s="31" t="s">
        <v>165</v>
      </c>
    </row>
    <row r="387" spans="1:58" x14ac:dyDescent="0.15">
      <c r="A387" t="str">
        <f t="shared" si="542"/>
        <v>|テキスト|&gt;|&gt;|&gt;|&gt;||</v>
      </c>
      <c r="B387" t="s">
        <v>346</v>
      </c>
      <c r="C387" t="s">
        <v>24</v>
      </c>
      <c r="D387" s="1" t="s">
        <v>12</v>
      </c>
      <c r="E387" t="s">
        <v>24</v>
      </c>
      <c r="F387" s="1" t="s">
        <v>4</v>
      </c>
      <c r="G387" t="s">
        <v>24</v>
      </c>
      <c r="H387" s="1" t="s">
        <v>4</v>
      </c>
      <c r="I387" t="s">
        <v>24</v>
      </c>
      <c r="J387" s="1" t="s">
        <v>4</v>
      </c>
      <c r="K387" t="s">
        <v>24</v>
      </c>
      <c r="L387" s="1" t="s">
        <v>4</v>
      </c>
      <c r="M387" t="s">
        <v>24</v>
      </c>
      <c r="N387" t="str">
        <f t="shared" ref="N387" si="648">IF(R386=0,"",R386)</f>
        <v/>
      </c>
      <c r="O387" t="s">
        <v>24</v>
      </c>
      <c r="Q387" s="4" t="s">
        <v>40</v>
      </c>
      <c r="R387" s="12" t="str">
        <f>INDEX(BE:BE,W382+1)</f>
        <v/>
      </c>
      <c r="S387" s="16" t="s">
        <v>51</v>
      </c>
      <c r="T387" s="12" t="str">
        <f>IF(X387="","",X387&amp;IF(Y387="",""," "&amp;Y387)&amp;IF(Z387="",""," "&amp;Z387)&amp;IF(AA387="",""," "&amp;AA387))</f>
        <v/>
      </c>
      <c r="U387" s="16"/>
      <c r="V387" s="17"/>
      <c r="W387" s="10" t="s">
        <v>342</v>
      </c>
      <c r="X387" s="6" t="str">
        <f t="shared" ref="X387:AA387" si="649">IF(ISERROR(IF(LEN(X386)&gt;1,X386,VLOOKUP(X385,$AC:$AD,2,FALSE))),"",IF(LEN(X386)&gt;1,X386,VLOOKUP(X385,$AC:$AD,2,FALSE)))</f>
        <v/>
      </c>
      <c r="Y387" s="6" t="str">
        <f t="shared" si="649"/>
        <v/>
      </c>
      <c r="Z387" s="6" t="str">
        <f t="shared" si="649"/>
        <v/>
      </c>
      <c r="AA387" s="6" t="str">
        <f t="shared" si="649"/>
        <v xml:space="preserve"> </v>
      </c>
      <c r="AC387" s="5"/>
      <c r="AD387" s="5"/>
      <c r="BF387" s="31" t="s">
        <v>165</v>
      </c>
    </row>
    <row r="388" spans="1:58" x14ac:dyDescent="0.15">
      <c r="A388" t="str">
        <f t="shared" si="542"/>
        <v>|英テキスト|&gt;|&gt;|&gt;|&gt;||</v>
      </c>
      <c r="B388" t="s">
        <v>346</v>
      </c>
      <c r="C388" t="s">
        <v>24</v>
      </c>
      <c r="D388" s="1" t="s">
        <v>26</v>
      </c>
      <c r="E388" t="s">
        <v>24</v>
      </c>
      <c r="F388" s="1" t="s">
        <v>4</v>
      </c>
      <c r="G388" t="s">
        <v>24</v>
      </c>
      <c r="H388" s="1" t="s">
        <v>4</v>
      </c>
      <c r="I388" t="s">
        <v>24</v>
      </c>
      <c r="J388" s="1" t="s">
        <v>4</v>
      </c>
      <c r="K388" t="s">
        <v>24</v>
      </c>
      <c r="L388" s="1" t="s">
        <v>4</v>
      </c>
      <c r="M388" t="s">
        <v>24</v>
      </c>
      <c r="N388" t="str">
        <f t="shared" ref="N388" si="650">IF(T387="","",T387&amp;"&amp;br;")&amp;IF(R387=0,"",R387)</f>
        <v/>
      </c>
      <c r="O388" t="s">
        <v>24</v>
      </c>
      <c r="Q388" s="6" t="s">
        <v>41</v>
      </c>
      <c r="R388" s="12">
        <f>IF(INDEX(AX:AX,W382+1)="",0,INDEX(AX:AX,W382+1)&amp;"/"&amp;INDEX(AY:AY,W382+1))</f>
        <v>0</v>
      </c>
      <c r="S388" s="16"/>
      <c r="T388" s="16"/>
      <c r="U388" s="16"/>
      <c r="V388" s="17"/>
      <c r="W388" s="10"/>
      <c r="X388" s="6"/>
      <c r="Y388" s="5"/>
      <c r="Z388" s="5"/>
      <c r="AA388" s="30"/>
      <c r="AC388" s="5"/>
      <c r="AD388" s="5"/>
      <c r="BF388" s="31" t="s">
        <v>165</v>
      </c>
    </row>
    <row r="389" spans="1:58" x14ac:dyDescent="0.15">
      <c r="A389" t="str">
        <f t="shared" si="542"/>
        <v>|PT|&gt;||シールド数|&gt;||</v>
      </c>
      <c r="B389" t="s">
        <v>346</v>
      </c>
      <c r="C389" t="s">
        <v>24</v>
      </c>
      <c r="D389" t="s">
        <v>13</v>
      </c>
      <c r="E389" t="s">
        <v>24</v>
      </c>
      <c r="F389" t="s">
        <v>4</v>
      </c>
      <c r="G389" t="s">
        <v>24</v>
      </c>
      <c r="H389" t="str">
        <f t="shared" ref="H389" si="651">IF(R388=0,"",R388)</f>
        <v/>
      </c>
      <c r="I389" t="s">
        <v>24</v>
      </c>
      <c r="J389" t="s">
        <v>14</v>
      </c>
      <c r="K389" t="s">
        <v>24</v>
      </c>
      <c r="L389" t="s">
        <v>4</v>
      </c>
      <c r="M389" t="s">
        <v>24</v>
      </c>
      <c r="N389" t="str">
        <f t="shared" ref="N389" si="652">IF(R389=0,"",R389)</f>
        <v/>
      </c>
      <c r="O389" t="s">
        <v>24</v>
      </c>
      <c r="Q389" s="7" t="s">
        <v>43</v>
      </c>
      <c r="R389" s="12">
        <f>INDEX(AW:AW,W382+1)</f>
        <v>0</v>
      </c>
      <c r="S389" s="19"/>
      <c r="T389" s="19"/>
      <c r="U389" s="19"/>
      <c r="V389" s="20"/>
      <c r="W389" s="11"/>
      <c r="X389" s="37"/>
      <c r="Y389" s="35"/>
      <c r="Z389" s="35"/>
      <c r="AA389" s="42"/>
      <c r="BF389" s="31" t="s">
        <v>165</v>
      </c>
    </row>
    <row r="390" spans="1:58" x14ac:dyDescent="0.15">
      <c r="A390" t="str">
        <f t="shared" si="542"/>
        <v>&amp;br;&amp;br;</v>
      </c>
      <c r="B390" t="s">
        <v>346</v>
      </c>
      <c r="C390" t="s">
        <v>158</v>
      </c>
      <c r="R390"/>
      <c r="S390"/>
      <c r="T390"/>
      <c r="U390"/>
      <c r="V390"/>
      <c r="BF390" s="31" t="s">
        <v>165</v>
      </c>
    </row>
    <row r="391" spans="1:58" x14ac:dyDescent="0.15">
      <c r="A391" t="str">
        <f t="shared" ref="A391:A454" si="653">CONCATENATE(C391,D391,E391,F391,G391,H391,I391,J391,K391,L391,M391,N391,O391,P391)</f>
        <v>#back(text=戻る,left)</v>
      </c>
      <c r="B391" t="s">
        <v>346</v>
      </c>
      <c r="C391" t="s">
        <v>159</v>
      </c>
      <c r="R391"/>
      <c r="S391"/>
      <c r="T391"/>
      <c r="U391"/>
      <c r="V391"/>
      <c r="BF391" s="31" t="s">
        <v>165</v>
      </c>
    </row>
    <row r="392" spans="1:58" x14ac:dyDescent="0.15">
      <c r="A392" t="str">
        <f t="shared" si="653"/>
        <v>&amp;br;</v>
      </c>
      <c r="B392" t="s">
        <v>346</v>
      </c>
      <c r="C392" t="s">
        <v>1</v>
      </c>
      <c r="R392"/>
      <c r="S392"/>
      <c r="T392"/>
      <c r="U392"/>
      <c r="V392"/>
      <c r="BF392" s="31" t="s">
        <v>165</v>
      </c>
    </row>
    <row r="393" spans="1:58" x14ac:dyDescent="0.15">
      <c r="A393" t="str">
        <f t="shared" si="653"/>
        <v>#comment(above,nsize=[15],size=[30],num=[10])</v>
      </c>
      <c r="B393" t="s">
        <v>346</v>
      </c>
      <c r="C393" t="s">
        <v>160</v>
      </c>
      <c r="R393"/>
      <c r="S393"/>
      <c r="T393"/>
      <c r="U393"/>
      <c r="V393"/>
      <c r="BF393" s="31" t="s">
        <v>165</v>
      </c>
    </row>
    <row r="394" spans="1:58" x14ac:dyDescent="0.15">
      <c r="A394" t="str">
        <f t="shared" si="653"/>
        <v>&amp;br;&amp;br;</v>
      </c>
      <c r="B394" t="s">
        <v>346</v>
      </c>
      <c r="C394" t="s">
        <v>158</v>
      </c>
      <c r="R394"/>
      <c r="S394"/>
      <c r="T394"/>
      <c r="U394"/>
      <c r="V394"/>
      <c r="AC394" s="5"/>
      <c r="AD394" s="5"/>
      <c r="BF394" s="31" t="s">
        <v>165</v>
      </c>
    </row>
    <row r="395" spans="1:58" x14ac:dyDescent="0.15">
      <c r="A395" t="str">
        <f t="shared" si="653"/>
        <v/>
      </c>
      <c r="B395" t="s">
        <v>346</v>
      </c>
      <c r="Q395" s="3"/>
      <c r="R395" s="14"/>
      <c r="S395" s="14"/>
      <c r="T395" s="14"/>
      <c r="U395" s="14"/>
      <c r="V395" s="15"/>
      <c r="W395" s="36">
        <v>31</v>
      </c>
      <c r="X395" s="3"/>
      <c r="Y395" s="34"/>
      <c r="Z395" s="34"/>
      <c r="AA395" s="41"/>
      <c r="AC395" s="5"/>
      <c r="AD395" s="5"/>
      <c r="BF395" s="31" t="s">
        <v>165</v>
      </c>
    </row>
    <row r="396" spans="1:58" x14ac:dyDescent="0.15">
      <c r="A396" t="str">
        <f t="shared" si="653"/>
        <v>*0/0</v>
      </c>
      <c r="B396" t="s">
        <v>346</v>
      </c>
      <c r="C396" t="str">
        <f t="shared" ref="C396" si="654">"*"&amp;R396&amp;"/"&amp;T396</f>
        <v>*0/0</v>
      </c>
      <c r="Q396" s="6" t="s">
        <v>34</v>
      </c>
      <c r="R396" s="12">
        <f>INDEX(AJ:AJ,W395+1)</f>
        <v>0</v>
      </c>
      <c r="S396" s="16" t="s">
        <v>35</v>
      </c>
      <c r="T396" s="12">
        <f t="shared" ref="T396" si="655">INDEX(AK:AK,W395+1)</f>
        <v>0</v>
      </c>
      <c r="U396" s="16"/>
      <c r="V396" s="17"/>
      <c r="W396" s="9"/>
      <c r="X396" s="6"/>
      <c r="Y396" s="5"/>
      <c r="Z396" s="5"/>
      <c r="AA396" s="30"/>
      <c r="AC396" s="5"/>
      <c r="AD396" s="5"/>
      <c r="BF396" s="31" t="s">
        <v>165</v>
      </c>
    </row>
    <row r="397" spans="1:58" x14ac:dyDescent="0.15">
      <c r="A397" t="str">
        <f t="shared" si="653"/>
        <v>|LEFT:80|LEFT:100|LEFT:100|LEFT:100|LEFT:100|LEFT:100|c</v>
      </c>
      <c r="B397" t="s">
        <v>346</v>
      </c>
      <c r="C397" t="s">
        <v>24</v>
      </c>
      <c r="D397" s="2" t="str">
        <f t="shared" ref="D397" si="656">$Q$1</f>
        <v>LEFT:80</v>
      </c>
      <c r="E397" s="2" t="s">
        <v>24</v>
      </c>
      <c r="F397" s="2" t="str">
        <f t="shared" ref="F397" si="657">$R$1</f>
        <v>LEFT:100</v>
      </c>
      <c r="G397" s="2" t="s">
        <v>24</v>
      </c>
      <c r="H397" s="2" t="str">
        <f t="shared" ref="H397" si="658">$R$1</f>
        <v>LEFT:100</v>
      </c>
      <c r="I397" s="2" t="s">
        <v>24</v>
      </c>
      <c r="J397" s="2" t="str">
        <f t="shared" ref="J397" si="659">$R$1</f>
        <v>LEFT:100</v>
      </c>
      <c r="K397" s="2" t="s">
        <v>24</v>
      </c>
      <c r="L397" s="2" t="str">
        <f t="shared" ref="L397" si="660">$R$1</f>
        <v>LEFT:100</v>
      </c>
      <c r="M397" s="2" t="s">
        <v>24</v>
      </c>
      <c r="N397" s="2" t="str">
        <f t="shared" ref="N397" si="661">$R$1</f>
        <v>LEFT:100</v>
      </c>
      <c r="O397" t="s">
        <v>24</v>
      </c>
      <c r="P397" t="s">
        <v>138</v>
      </c>
      <c r="Q397" s="4" t="s">
        <v>44</v>
      </c>
      <c r="R397" s="12" t="str">
        <f>INDEX(AF:AF,W395+1)</f>
        <v>白</v>
      </c>
      <c r="S397" s="18" t="s">
        <v>46</v>
      </c>
      <c r="T397" s="12">
        <f>INDEX(AG:AG,W395+1)</f>
        <v>0</v>
      </c>
      <c r="U397" s="18" t="s">
        <v>36</v>
      </c>
      <c r="V397" s="12">
        <f>INDEX(AI:AI,W395+1)</f>
        <v>0</v>
      </c>
      <c r="W397" s="10"/>
      <c r="X397" s="12">
        <f t="shared" ref="X397" si="662">INDEX(AQ:AQ,W395+1)</f>
        <v>0</v>
      </c>
      <c r="Y397" s="5"/>
      <c r="Z397" s="5"/>
      <c r="AA397" s="30"/>
      <c r="AC397" s="16"/>
      <c r="AD397" s="16"/>
      <c r="BF397" s="31" t="s">
        <v>165</v>
      </c>
    </row>
    <row r="398" spans="1:58" x14ac:dyDescent="0.15">
      <c r="A398" t="str">
        <f t="shared" si="653"/>
        <v>|色|白|レアリティ||マナコスト||</v>
      </c>
      <c r="B398" t="s">
        <v>346</v>
      </c>
      <c r="C398" t="s">
        <v>24</v>
      </c>
      <c r="D398" s="1" t="s">
        <v>5</v>
      </c>
      <c r="E398" t="s">
        <v>24</v>
      </c>
      <c r="F398" t="str">
        <f t="shared" ref="F398:F399" si="663">IF(R397=0,"",R397)</f>
        <v>白</v>
      </c>
      <c r="G398" t="s">
        <v>24</v>
      </c>
      <c r="H398" s="1" t="s">
        <v>6</v>
      </c>
      <c r="I398" t="s">
        <v>24</v>
      </c>
      <c r="J398" t="str">
        <f t="shared" ref="J398:J399" si="664">IF(T397=0,"",T397)</f>
        <v/>
      </c>
      <c r="K398" t="s">
        <v>24</v>
      </c>
      <c r="L398" s="1" t="s">
        <v>8</v>
      </c>
      <c r="M398" t="s">
        <v>24</v>
      </c>
      <c r="N398" t="str">
        <f t="shared" ref="N398:N399" si="665">IF(V397=0,"",V397)</f>
        <v/>
      </c>
      <c r="O398" t="s">
        <v>24</v>
      </c>
      <c r="Q398" s="6" t="s">
        <v>37</v>
      </c>
      <c r="R398" s="12">
        <f>INDEX(AL:AL,W395+1)</f>
        <v>0</v>
      </c>
      <c r="S398" s="18" t="s">
        <v>38</v>
      </c>
      <c r="T398" s="12">
        <f>INDEX(AN:AN,W395+1)</f>
        <v>0</v>
      </c>
      <c r="U398" s="12">
        <f>INDEX(AO:AO,W395+1)</f>
        <v>0</v>
      </c>
      <c r="V398" s="12">
        <f>INDEX(AP:AP,W395+1)</f>
        <v>0</v>
      </c>
      <c r="W398" s="10"/>
      <c r="X398" s="12" t="str">
        <f t="shared" ref="X398" si="666">INDEX(AZ:AZ,W395+1)</f>
        <v/>
      </c>
      <c r="Y398" s="12" t="str">
        <f t="shared" ref="Y398" si="667">INDEX(BA:BA,W395+1)</f>
        <v/>
      </c>
      <c r="Z398" s="12" t="str">
        <f t="shared" ref="Z398" si="668">INDEX(BB:BB,W395+1)</f>
        <v/>
      </c>
      <c r="AA398" s="12">
        <f t="shared" ref="AA398" si="669">INDEX(BC:BC,W395+1)</f>
        <v>0</v>
      </c>
      <c r="AC398" s="5"/>
      <c r="AD398" s="5"/>
      <c r="BF398" s="31" t="s">
        <v>165</v>
      </c>
    </row>
    <row r="399" spans="1:58" x14ac:dyDescent="0.15">
      <c r="A399" t="str">
        <f t="shared" si="653"/>
        <v>|種別||サブタイプ||||</v>
      </c>
      <c r="B399" t="s">
        <v>346</v>
      </c>
      <c r="C399" t="s">
        <v>24</v>
      </c>
      <c r="D399" s="1" t="s">
        <v>9</v>
      </c>
      <c r="E399" t="s">
        <v>24</v>
      </c>
      <c r="F399" t="str">
        <f t="shared" si="663"/>
        <v/>
      </c>
      <c r="G399" t="s">
        <v>24</v>
      </c>
      <c r="H399" s="1" t="s">
        <v>11</v>
      </c>
      <c r="I399" t="s">
        <v>24</v>
      </c>
      <c r="J399" t="str">
        <f t="shared" si="664"/>
        <v/>
      </c>
      <c r="K399" t="s">
        <v>24</v>
      </c>
      <c r="L399" t="str">
        <f t="shared" ref="L399" si="670">IF(U398=0,"",U398)</f>
        <v/>
      </c>
      <c r="M399" t="s">
        <v>24</v>
      </c>
      <c r="N399" t="str">
        <f t="shared" si="665"/>
        <v/>
      </c>
      <c r="O399" t="s">
        <v>24</v>
      </c>
      <c r="Q399" s="6" t="s">
        <v>39</v>
      </c>
      <c r="R399" s="12" t="str">
        <f>INDEX(BD:BD,W395+1)</f>
        <v/>
      </c>
      <c r="S399" s="16"/>
      <c r="T399" s="16"/>
      <c r="U399" s="16"/>
      <c r="V399" s="17"/>
      <c r="W399" s="10"/>
      <c r="X399" s="36"/>
      <c r="Y399" s="36"/>
      <c r="Z399" s="36"/>
      <c r="AA399" s="25"/>
      <c r="AC399" s="5"/>
      <c r="AD399" s="5"/>
      <c r="BF399" s="31" t="s">
        <v>165</v>
      </c>
    </row>
    <row r="400" spans="1:58" x14ac:dyDescent="0.15">
      <c r="A400" t="str">
        <f t="shared" si="653"/>
        <v>|テキスト|&gt;|&gt;|&gt;|&gt;||</v>
      </c>
      <c r="B400" t="s">
        <v>346</v>
      </c>
      <c r="C400" t="s">
        <v>24</v>
      </c>
      <c r="D400" s="1" t="s">
        <v>12</v>
      </c>
      <c r="E400" t="s">
        <v>24</v>
      </c>
      <c r="F400" s="1" t="s">
        <v>4</v>
      </c>
      <c r="G400" t="s">
        <v>24</v>
      </c>
      <c r="H400" s="1" t="s">
        <v>4</v>
      </c>
      <c r="I400" t="s">
        <v>24</v>
      </c>
      <c r="J400" s="1" t="s">
        <v>4</v>
      </c>
      <c r="K400" t="s">
        <v>24</v>
      </c>
      <c r="L400" s="1" t="s">
        <v>4</v>
      </c>
      <c r="M400" t="s">
        <v>24</v>
      </c>
      <c r="N400" t="str">
        <f t="shared" ref="N400" si="671">IF(R399=0,"",R399)</f>
        <v/>
      </c>
      <c r="O400" t="s">
        <v>24</v>
      </c>
      <c r="Q400" s="4" t="s">
        <v>40</v>
      </c>
      <c r="R400" s="12" t="str">
        <f>INDEX(BE:BE,W395+1)</f>
        <v/>
      </c>
      <c r="S400" s="16" t="s">
        <v>51</v>
      </c>
      <c r="T400" s="12" t="str">
        <f>IF(X400="","",X400&amp;IF(Y400="",""," "&amp;Y400)&amp;IF(Z400="",""," "&amp;Z400)&amp;IF(AA400="",""," "&amp;AA400))</f>
        <v/>
      </c>
      <c r="U400" s="16"/>
      <c r="V400" s="17"/>
      <c r="W400" s="10" t="s">
        <v>342</v>
      </c>
      <c r="X400" s="6" t="str">
        <f t="shared" ref="X400:AA400" si="672">IF(ISERROR(IF(LEN(X399)&gt;1,X399,VLOOKUP(X398,$AC:$AD,2,FALSE))),"",IF(LEN(X399)&gt;1,X399,VLOOKUP(X398,$AC:$AD,2,FALSE)))</f>
        <v/>
      </c>
      <c r="Y400" s="6" t="str">
        <f t="shared" si="672"/>
        <v/>
      </c>
      <c r="Z400" s="6" t="str">
        <f t="shared" si="672"/>
        <v/>
      </c>
      <c r="AA400" s="6" t="str">
        <f t="shared" si="672"/>
        <v xml:space="preserve"> </v>
      </c>
      <c r="AC400" s="5"/>
      <c r="AD400" s="5"/>
      <c r="BF400" s="31" t="s">
        <v>165</v>
      </c>
    </row>
    <row r="401" spans="1:58" x14ac:dyDescent="0.15">
      <c r="A401" t="str">
        <f t="shared" si="653"/>
        <v>|英テキスト|&gt;|&gt;|&gt;|&gt;||</v>
      </c>
      <c r="B401" t="s">
        <v>346</v>
      </c>
      <c r="C401" t="s">
        <v>24</v>
      </c>
      <c r="D401" s="1" t="s">
        <v>26</v>
      </c>
      <c r="E401" t="s">
        <v>24</v>
      </c>
      <c r="F401" s="1" t="s">
        <v>4</v>
      </c>
      <c r="G401" t="s">
        <v>24</v>
      </c>
      <c r="H401" s="1" t="s">
        <v>4</v>
      </c>
      <c r="I401" t="s">
        <v>24</v>
      </c>
      <c r="J401" s="1" t="s">
        <v>4</v>
      </c>
      <c r="K401" t="s">
        <v>24</v>
      </c>
      <c r="L401" s="1" t="s">
        <v>4</v>
      </c>
      <c r="M401" t="s">
        <v>24</v>
      </c>
      <c r="N401" t="str">
        <f t="shared" ref="N401" si="673">IF(T400="","",T400&amp;"&amp;br;")&amp;IF(R400=0,"",R400)</f>
        <v/>
      </c>
      <c r="O401" t="s">
        <v>24</v>
      </c>
      <c r="Q401" s="6" t="s">
        <v>41</v>
      </c>
      <c r="R401" s="12">
        <f>IF(INDEX(AX:AX,W395+1)="",0,INDEX(AX:AX,W395+1)&amp;"/"&amp;INDEX(AY:AY,W395+1))</f>
        <v>0</v>
      </c>
      <c r="S401" s="16"/>
      <c r="T401" s="16"/>
      <c r="U401" s="16"/>
      <c r="V401" s="17"/>
      <c r="W401" s="10"/>
      <c r="X401" s="6"/>
      <c r="Y401" s="5"/>
      <c r="Z401" s="5"/>
      <c r="AA401" s="30"/>
      <c r="AC401" s="5"/>
      <c r="AD401" s="5"/>
      <c r="BF401" s="31" t="s">
        <v>165</v>
      </c>
    </row>
    <row r="402" spans="1:58" x14ac:dyDescent="0.15">
      <c r="A402" t="str">
        <f t="shared" si="653"/>
        <v>|PT|&gt;||シールド数|&gt;||</v>
      </c>
      <c r="B402" t="s">
        <v>346</v>
      </c>
      <c r="C402" t="s">
        <v>24</v>
      </c>
      <c r="D402" t="s">
        <v>13</v>
      </c>
      <c r="E402" t="s">
        <v>24</v>
      </c>
      <c r="F402" t="s">
        <v>4</v>
      </c>
      <c r="G402" t="s">
        <v>24</v>
      </c>
      <c r="H402" t="str">
        <f t="shared" ref="H402" si="674">IF(R401=0,"",R401)</f>
        <v/>
      </c>
      <c r="I402" t="s">
        <v>24</v>
      </c>
      <c r="J402" t="s">
        <v>14</v>
      </c>
      <c r="K402" t="s">
        <v>24</v>
      </c>
      <c r="L402" t="s">
        <v>4</v>
      </c>
      <c r="M402" t="s">
        <v>24</v>
      </c>
      <c r="N402" t="str">
        <f t="shared" ref="N402" si="675">IF(R402=0,"",R402)</f>
        <v/>
      </c>
      <c r="O402" t="s">
        <v>24</v>
      </c>
      <c r="Q402" s="7" t="s">
        <v>43</v>
      </c>
      <c r="R402" s="12">
        <f>INDEX(AW:AW,W395+1)</f>
        <v>0</v>
      </c>
      <c r="S402" s="19"/>
      <c r="T402" s="19"/>
      <c r="U402" s="19"/>
      <c r="V402" s="20"/>
      <c r="W402" s="11"/>
      <c r="X402" s="37"/>
      <c r="Y402" s="35"/>
      <c r="Z402" s="35"/>
      <c r="AA402" s="42"/>
      <c r="BF402" s="31" t="s">
        <v>165</v>
      </c>
    </row>
    <row r="403" spans="1:58" x14ac:dyDescent="0.15">
      <c r="A403" t="str">
        <f t="shared" si="653"/>
        <v>&amp;br;&amp;br;</v>
      </c>
      <c r="B403" t="s">
        <v>346</v>
      </c>
      <c r="C403" t="s">
        <v>158</v>
      </c>
      <c r="R403"/>
      <c r="S403"/>
      <c r="T403"/>
      <c r="U403"/>
      <c r="V403"/>
      <c r="BF403" s="31" t="s">
        <v>165</v>
      </c>
    </row>
    <row r="404" spans="1:58" x14ac:dyDescent="0.15">
      <c r="A404" t="str">
        <f t="shared" si="653"/>
        <v>#back(text=戻る,left)</v>
      </c>
      <c r="B404" t="s">
        <v>346</v>
      </c>
      <c r="C404" t="s">
        <v>159</v>
      </c>
      <c r="R404"/>
      <c r="S404"/>
      <c r="T404"/>
      <c r="U404"/>
      <c r="V404"/>
      <c r="BF404" s="31" t="s">
        <v>165</v>
      </c>
    </row>
    <row r="405" spans="1:58" x14ac:dyDescent="0.15">
      <c r="A405" t="str">
        <f t="shared" si="653"/>
        <v>&amp;br;</v>
      </c>
      <c r="B405" t="s">
        <v>346</v>
      </c>
      <c r="C405" t="s">
        <v>1</v>
      </c>
      <c r="R405"/>
      <c r="S405"/>
      <c r="T405"/>
      <c r="U405"/>
      <c r="V405"/>
      <c r="BF405" s="31" t="s">
        <v>165</v>
      </c>
    </row>
    <row r="406" spans="1:58" x14ac:dyDescent="0.15">
      <c r="A406" t="str">
        <f t="shared" si="653"/>
        <v>#comment(above,nsize=[15],size=[30],num=[10])</v>
      </c>
      <c r="B406" t="s">
        <v>346</v>
      </c>
      <c r="C406" t="s">
        <v>160</v>
      </c>
      <c r="R406"/>
      <c r="S406"/>
      <c r="T406"/>
      <c r="U406"/>
      <c r="V406"/>
      <c r="BF406" s="31" t="s">
        <v>165</v>
      </c>
    </row>
    <row r="407" spans="1:58" x14ac:dyDescent="0.15">
      <c r="A407" t="str">
        <f t="shared" si="653"/>
        <v>&amp;br;&amp;br;</v>
      </c>
      <c r="B407" t="s">
        <v>346</v>
      </c>
      <c r="C407" t="s">
        <v>158</v>
      </c>
      <c r="R407"/>
      <c r="S407"/>
      <c r="T407"/>
      <c r="U407"/>
      <c r="V407"/>
      <c r="AC407" s="5"/>
      <c r="AD407" s="5"/>
      <c r="BF407" s="31" t="s">
        <v>165</v>
      </c>
    </row>
    <row r="408" spans="1:58" x14ac:dyDescent="0.15">
      <c r="A408" t="str">
        <f t="shared" si="653"/>
        <v/>
      </c>
      <c r="B408" t="s">
        <v>346</v>
      </c>
      <c r="Q408" s="3"/>
      <c r="R408" s="14"/>
      <c r="S408" s="14"/>
      <c r="T408" s="14"/>
      <c r="U408" s="14"/>
      <c r="V408" s="15"/>
      <c r="W408" s="36">
        <v>32</v>
      </c>
      <c r="X408" s="3"/>
      <c r="Y408" s="34"/>
      <c r="Z408" s="34"/>
      <c r="AA408" s="41"/>
      <c r="AC408" s="5"/>
      <c r="AD408" s="5"/>
      <c r="BF408" s="31" t="s">
        <v>165</v>
      </c>
    </row>
    <row r="409" spans="1:58" x14ac:dyDescent="0.15">
      <c r="A409" t="str">
        <f t="shared" si="653"/>
        <v>*0/0</v>
      </c>
      <c r="B409" t="s">
        <v>346</v>
      </c>
      <c r="C409" t="str">
        <f t="shared" ref="C409" si="676">"*"&amp;R409&amp;"/"&amp;T409</f>
        <v>*0/0</v>
      </c>
      <c r="Q409" s="6" t="s">
        <v>34</v>
      </c>
      <c r="R409" s="12">
        <f>INDEX(AJ:AJ,W408+1)</f>
        <v>0</v>
      </c>
      <c r="S409" s="16" t="s">
        <v>35</v>
      </c>
      <c r="T409" s="12">
        <f t="shared" ref="T409" si="677">INDEX(AK:AK,W408+1)</f>
        <v>0</v>
      </c>
      <c r="U409" s="16"/>
      <c r="V409" s="17"/>
      <c r="W409" s="9"/>
      <c r="X409" s="6"/>
      <c r="Y409" s="5"/>
      <c r="Z409" s="5"/>
      <c r="AA409" s="30"/>
      <c r="AC409" s="5"/>
      <c r="AD409" s="5"/>
      <c r="BF409" s="31" t="s">
        <v>165</v>
      </c>
    </row>
    <row r="410" spans="1:58" x14ac:dyDescent="0.15">
      <c r="A410" t="str">
        <f t="shared" si="653"/>
        <v>|LEFT:80|LEFT:100|LEFT:100|LEFT:100|LEFT:100|LEFT:100|c</v>
      </c>
      <c r="B410" t="s">
        <v>346</v>
      </c>
      <c r="C410" t="s">
        <v>24</v>
      </c>
      <c r="D410" s="2" t="str">
        <f t="shared" ref="D410" si="678">$Q$1</f>
        <v>LEFT:80</v>
      </c>
      <c r="E410" s="2" t="s">
        <v>24</v>
      </c>
      <c r="F410" s="2" t="str">
        <f t="shared" ref="F410" si="679">$R$1</f>
        <v>LEFT:100</v>
      </c>
      <c r="G410" s="2" t="s">
        <v>24</v>
      </c>
      <c r="H410" s="2" t="str">
        <f t="shared" ref="H410" si="680">$R$1</f>
        <v>LEFT:100</v>
      </c>
      <c r="I410" s="2" t="s">
        <v>24</v>
      </c>
      <c r="J410" s="2" t="str">
        <f t="shared" ref="J410" si="681">$R$1</f>
        <v>LEFT:100</v>
      </c>
      <c r="K410" s="2" t="s">
        <v>24</v>
      </c>
      <c r="L410" s="2" t="str">
        <f t="shared" ref="L410" si="682">$R$1</f>
        <v>LEFT:100</v>
      </c>
      <c r="M410" s="2" t="s">
        <v>24</v>
      </c>
      <c r="N410" s="2" t="str">
        <f t="shared" ref="N410" si="683">$R$1</f>
        <v>LEFT:100</v>
      </c>
      <c r="O410" t="s">
        <v>24</v>
      </c>
      <c r="P410" t="s">
        <v>138</v>
      </c>
      <c r="Q410" s="4" t="s">
        <v>44</v>
      </c>
      <c r="R410" s="12" t="str">
        <f>INDEX(AF:AF,W408+1)</f>
        <v>白</v>
      </c>
      <c r="S410" s="18" t="s">
        <v>46</v>
      </c>
      <c r="T410" s="12">
        <f>INDEX(AG:AG,W408+1)</f>
        <v>0</v>
      </c>
      <c r="U410" s="18" t="s">
        <v>36</v>
      </c>
      <c r="V410" s="12">
        <f>INDEX(AI:AI,W408+1)</f>
        <v>0</v>
      </c>
      <c r="W410" s="10"/>
      <c r="X410" s="12">
        <f t="shared" ref="X410" si="684">INDEX(AQ:AQ,W408+1)</f>
        <v>0</v>
      </c>
      <c r="Y410" s="5"/>
      <c r="Z410" s="5"/>
      <c r="AA410" s="30"/>
      <c r="AC410" s="16"/>
      <c r="AD410" s="16"/>
      <c r="BF410" s="31" t="s">
        <v>165</v>
      </c>
    </row>
    <row r="411" spans="1:58" x14ac:dyDescent="0.15">
      <c r="A411" t="str">
        <f t="shared" si="653"/>
        <v>|色|白|レアリティ||マナコスト||</v>
      </c>
      <c r="B411" t="s">
        <v>346</v>
      </c>
      <c r="C411" t="s">
        <v>24</v>
      </c>
      <c r="D411" s="1" t="s">
        <v>5</v>
      </c>
      <c r="E411" t="s">
        <v>24</v>
      </c>
      <c r="F411" t="str">
        <f t="shared" ref="F411:F412" si="685">IF(R410=0,"",R410)</f>
        <v>白</v>
      </c>
      <c r="G411" t="s">
        <v>24</v>
      </c>
      <c r="H411" s="1" t="s">
        <v>6</v>
      </c>
      <c r="I411" t="s">
        <v>24</v>
      </c>
      <c r="J411" t="str">
        <f t="shared" ref="J411:J412" si="686">IF(T410=0,"",T410)</f>
        <v/>
      </c>
      <c r="K411" t="s">
        <v>24</v>
      </c>
      <c r="L411" s="1" t="s">
        <v>8</v>
      </c>
      <c r="M411" t="s">
        <v>24</v>
      </c>
      <c r="N411" t="str">
        <f t="shared" ref="N411:N412" si="687">IF(V410=0,"",V410)</f>
        <v/>
      </c>
      <c r="O411" t="s">
        <v>24</v>
      </c>
      <c r="Q411" s="6" t="s">
        <v>37</v>
      </c>
      <c r="R411" s="12">
        <f>INDEX(AL:AL,W408+1)</f>
        <v>0</v>
      </c>
      <c r="S411" s="18" t="s">
        <v>38</v>
      </c>
      <c r="T411" s="12">
        <f>INDEX(AN:AN,W408+1)</f>
        <v>0</v>
      </c>
      <c r="U411" s="12">
        <f>INDEX(AO:AO,W408+1)</f>
        <v>0</v>
      </c>
      <c r="V411" s="12">
        <f>INDEX(AP:AP,W408+1)</f>
        <v>0</v>
      </c>
      <c r="W411" s="10"/>
      <c r="X411" s="12" t="str">
        <f t="shared" ref="X411" si="688">INDEX(AZ:AZ,W408+1)</f>
        <v/>
      </c>
      <c r="Y411" s="12" t="str">
        <f t="shared" ref="Y411" si="689">INDEX(BA:BA,W408+1)</f>
        <v/>
      </c>
      <c r="Z411" s="12" t="str">
        <f t="shared" ref="Z411" si="690">INDEX(BB:BB,W408+1)</f>
        <v/>
      </c>
      <c r="AA411" s="12">
        <f t="shared" ref="AA411" si="691">INDEX(BC:BC,W408+1)</f>
        <v>0</v>
      </c>
      <c r="AC411" s="5"/>
      <c r="AD411" s="5"/>
      <c r="BF411" s="31" t="s">
        <v>165</v>
      </c>
    </row>
    <row r="412" spans="1:58" x14ac:dyDescent="0.15">
      <c r="A412" t="str">
        <f t="shared" si="653"/>
        <v>|種別||サブタイプ||||</v>
      </c>
      <c r="B412" t="s">
        <v>346</v>
      </c>
      <c r="C412" t="s">
        <v>24</v>
      </c>
      <c r="D412" s="1" t="s">
        <v>9</v>
      </c>
      <c r="E412" t="s">
        <v>24</v>
      </c>
      <c r="F412" t="str">
        <f t="shared" si="685"/>
        <v/>
      </c>
      <c r="G412" t="s">
        <v>24</v>
      </c>
      <c r="H412" s="1" t="s">
        <v>11</v>
      </c>
      <c r="I412" t="s">
        <v>24</v>
      </c>
      <c r="J412" t="str">
        <f t="shared" si="686"/>
        <v/>
      </c>
      <c r="K412" t="s">
        <v>24</v>
      </c>
      <c r="L412" t="str">
        <f t="shared" ref="L412" si="692">IF(U411=0,"",U411)</f>
        <v/>
      </c>
      <c r="M412" t="s">
        <v>24</v>
      </c>
      <c r="N412" t="str">
        <f t="shared" si="687"/>
        <v/>
      </c>
      <c r="O412" t="s">
        <v>24</v>
      </c>
      <c r="Q412" s="6" t="s">
        <v>39</v>
      </c>
      <c r="R412" s="12" t="str">
        <f>INDEX(BD:BD,W408+1)</f>
        <v/>
      </c>
      <c r="S412" s="16"/>
      <c r="T412" s="16"/>
      <c r="U412" s="16"/>
      <c r="V412" s="17"/>
      <c r="W412" s="10"/>
      <c r="X412" s="36"/>
      <c r="Y412" s="36"/>
      <c r="Z412" s="36"/>
      <c r="AA412" s="25"/>
      <c r="AC412" s="5"/>
      <c r="AD412" s="5"/>
      <c r="BF412" s="31" t="s">
        <v>165</v>
      </c>
    </row>
    <row r="413" spans="1:58" x14ac:dyDescent="0.15">
      <c r="A413" t="str">
        <f t="shared" si="653"/>
        <v>|テキスト|&gt;|&gt;|&gt;|&gt;||</v>
      </c>
      <c r="B413" t="s">
        <v>346</v>
      </c>
      <c r="C413" t="s">
        <v>24</v>
      </c>
      <c r="D413" s="1" t="s">
        <v>12</v>
      </c>
      <c r="E413" t="s">
        <v>24</v>
      </c>
      <c r="F413" s="1" t="s">
        <v>4</v>
      </c>
      <c r="G413" t="s">
        <v>24</v>
      </c>
      <c r="H413" s="1" t="s">
        <v>4</v>
      </c>
      <c r="I413" t="s">
        <v>24</v>
      </c>
      <c r="J413" s="1" t="s">
        <v>4</v>
      </c>
      <c r="K413" t="s">
        <v>24</v>
      </c>
      <c r="L413" s="1" t="s">
        <v>4</v>
      </c>
      <c r="M413" t="s">
        <v>24</v>
      </c>
      <c r="N413" t="str">
        <f t="shared" ref="N413" si="693">IF(R412=0,"",R412)</f>
        <v/>
      </c>
      <c r="O413" t="s">
        <v>24</v>
      </c>
      <c r="Q413" s="4" t="s">
        <v>40</v>
      </c>
      <c r="R413" s="12" t="str">
        <f>INDEX(BE:BE,W408+1)</f>
        <v/>
      </c>
      <c r="S413" s="16" t="s">
        <v>51</v>
      </c>
      <c r="T413" s="12" t="str">
        <f>IF(X413="","",X413&amp;IF(Y413="",""," "&amp;Y413)&amp;IF(Z413="",""," "&amp;Z413)&amp;IF(AA413="",""," "&amp;AA413))</f>
        <v/>
      </c>
      <c r="U413" s="16"/>
      <c r="V413" s="17"/>
      <c r="W413" s="10" t="s">
        <v>342</v>
      </c>
      <c r="X413" s="6" t="str">
        <f t="shared" ref="X413:AA413" si="694">IF(ISERROR(IF(LEN(X412)&gt;1,X412,VLOOKUP(X411,$AC:$AD,2,FALSE))),"",IF(LEN(X412)&gt;1,X412,VLOOKUP(X411,$AC:$AD,2,FALSE)))</f>
        <v/>
      </c>
      <c r="Y413" s="6" t="str">
        <f t="shared" si="694"/>
        <v/>
      </c>
      <c r="Z413" s="6" t="str">
        <f t="shared" si="694"/>
        <v/>
      </c>
      <c r="AA413" s="6" t="str">
        <f t="shared" si="694"/>
        <v xml:space="preserve"> </v>
      </c>
      <c r="AC413" s="5"/>
      <c r="AD413" s="5"/>
      <c r="BF413" s="31" t="s">
        <v>165</v>
      </c>
    </row>
    <row r="414" spans="1:58" x14ac:dyDescent="0.15">
      <c r="A414" t="str">
        <f t="shared" si="653"/>
        <v>|英テキスト|&gt;|&gt;|&gt;|&gt;||</v>
      </c>
      <c r="B414" t="s">
        <v>346</v>
      </c>
      <c r="C414" t="s">
        <v>24</v>
      </c>
      <c r="D414" s="1" t="s">
        <v>26</v>
      </c>
      <c r="E414" t="s">
        <v>24</v>
      </c>
      <c r="F414" s="1" t="s">
        <v>4</v>
      </c>
      <c r="G414" t="s">
        <v>24</v>
      </c>
      <c r="H414" s="1" t="s">
        <v>4</v>
      </c>
      <c r="I414" t="s">
        <v>24</v>
      </c>
      <c r="J414" s="1" t="s">
        <v>4</v>
      </c>
      <c r="K414" t="s">
        <v>24</v>
      </c>
      <c r="L414" s="1" t="s">
        <v>4</v>
      </c>
      <c r="M414" t="s">
        <v>24</v>
      </c>
      <c r="N414" t="str">
        <f t="shared" ref="N414" si="695">IF(T413="","",T413&amp;"&amp;br;")&amp;IF(R413=0,"",R413)</f>
        <v/>
      </c>
      <c r="O414" t="s">
        <v>24</v>
      </c>
      <c r="Q414" s="6" t="s">
        <v>41</v>
      </c>
      <c r="R414" s="12">
        <f>IF(INDEX(AX:AX,W408+1)="",0,INDEX(AX:AX,W408+1)&amp;"/"&amp;INDEX(AY:AY,W408+1))</f>
        <v>0</v>
      </c>
      <c r="S414" s="16"/>
      <c r="T414" s="16"/>
      <c r="U414" s="16"/>
      <c r="V414" s="17"/>
      <c r="W414" s="10"/>
      <c r="X414" s="6"/>
      <c r="Y414" s="5"/>
      <c r="Z414" s="5"/>
      <c r="AA414" s="30"/>
      <c r="AC414" s="5"/>
      <c r="AD414" s="5"/>
      <c r="BF414" s="31" t="s">
        <v>165</v>
      </c>
    </row>
    <row r="415" spans="1:58" x14ac:dyDescent="0.15">
      <c r="A415" t="str">
        <f t="shared" si="653"/>
        <v>|PT|&gt;||シールド数|&gt;||</v>
      </c>
      <c r="B415" t="s">
        <v>346</v>
      </c>
      <c r="C415" t="s">
        <v>24</v>
      </c>
      <c r="D415" t="s">
        <v>13</v>
      </c>
      <c r="E415" t="s">
        <v>24</v>
      </c>
      <c r="F415" t="s">
        <v>4</v>
      </c>
      <c r="G415" t="s">
        <v>24</v>
      </c>
      <c r="H415" t="str">
        <f t="shared" ref="H415" si="696">IF(R414=0,"",R414)</f>
        <v/>
      </c>
      <c r="I415" t="s">
        <v>24</v>
      </c>
      <c r="J415" t="s">
        <v>14</v>
      </c>
      <c r="K415" t="s">
        <v>24</v>
      </c>
      <c r="L415" t="s">
        <v>4</v>
      </c>
      <c r="M415" t="s">
        <v>24</v>
      </c>
      <c r="N415" t="str">
        <f t="shared" ref="N415" si="697">IF(R415=0,"",R415)</f>
        <v/>
      </c>
      <c r="O415" t="s">
        <v>24</v>
      </c>
      <c r="Q415" s="7" t="s">
        <v>43</v>
      </c>
      <c r="R415" s="12">
        <f>INDEX(AW:AW,W408+1)</f>
        <v>0</v>
      </c>
      <c r="S415" s="19"/>
      <c r="T415" s="19"/>
      <c r="U415" s="19"/>
      <c r="V415" s="20"/>
      <c r="W415" s="11"/>
      <c r="X415" s="37"/>
      <c r="Y415" s="35"/>
      <c r="Z415" s="35"/>
      <c r="AA415" s="42"/>
      <c r="BF415" s="31" t="s">
        <v>165</v>
      </c>
    </row>
    <row r="416" spans="1:58" x14ac:dyDescent="0.15">
      <c r="A416" t="str">
        <f t="shared" si="653"/>
        <v>&amp;br;&amp;br;</v>
      </c>
      <c r="B416" t="s">
        <v>346</v>
      </c>
      <c r="C416" t="s">
        <v>158</v>
      </c>
      <c r="R416"/>
      <c r="S416"/>
      <c r="T416"/>
      <c r="U416"/>
      <c r="V416"/>
      <c r="BF416" s="31" t="s">
        <v>165</v>
      </c>
    </row>
    <row r="417" spans="1:58" x14ac:dyDescent="0.15">
      <c r="A417" t="str">
        <f t="shared" si="653"/>
        <v>#back(text=戻る,left)</v>
      </c>
      <c r="B417" t="s">
        <v>346</v>
      </c>
      <c r="C417" t="s">
        <v>159</v>
      </c>
      <c r="R417"/>
      <c r="S417"/>
      <c r="T417"/>
      <c r="U417"/>
      <c r="V417"/>
      <c r="BF417" s="31" t="s">
        <v>165</v>
      </c>
    </row>
    <row r="418" spans="1:58" x14ac:dyDescent="0.15">
      <c r="A418" t="str">
        <f t="shared" si="653"/>
        <v>&amp;br;</v>
      </c>
      <c r="B418" t="s">
        <v>346</v>
      </c>
      <c r="C418" t="s">
        <v>1</v>
      </c>
      <c r="R418"/>
      <c r="S418"/>
      <c r="T418"/>
      <c r="U418"/>
      <c r="V418"/>
      <c r="BF418" s="31" t="s">
        <v>165</v>
      </c>
    </row>
    <row r="419" spans="1:58" x14ac:dyDescent="0.15">
      <c r="A419" t="str">
        <f t="shared" si="653"/>
        <v>#comment(above,nsize=[15],size=[30],num=[10])</v>
      </c>
      <c r="B419" t="s">
        <v>346</v>
      </c>
      <c r="C419" t="s">
        <v>160</v>
      </c>
      <c r="R419"/>
      <c r="S419"/>
      <c r="T419"/>
      <c r="U419"/>
      <c r="V419"/>
      <c r="BF419" s="31" t="s">
        <v>165</v>
      </c>
    </row>
    <row r="420" spans="1:58" x14ac:dyDescent="0.15">
      <c r="A420" t="str">
        <f t="shared" si="653"/>
        <v>&amp;br;&amp;br;</v>
      </c>
      <c r="B420" t="s">
        <v>346</v>
      </c>
      <c r="C420" t="s">
        <v>158</v>
      </c>
      <c r="R420"/>
      <c r="S420"/>
      <c r="T420"/>
      <c r="U420"/>
      <c r="V420"/>
      <c r="AC420" s="5"/>
      <c r="AD420" s="5"/>
      <c r="BF420" s="31" t="s">
        <v>165</v>
      </c>
    </row>
    <row r="421" spans="1:58" x14ac:dyDescent="0.15">
      <c r="A421" t="str">
        <f t="shared" si="653"/>
        <v/>
      </c>
      <c r="B421" t="s">
        <v>346</v>
      </c>
      <c r="Q421" s="3"/>
      <c r="R421" s="14"/>
      <c r="S421" s="14"/>
      <c r="T421" s="14"/>
      <c r="U421" s="14"/>
      <c r="V421" s="15"/>
      <c r="W421" s="36">
        <v>33</v>
      </c>
      <c r="X421" s="3"/>
      <c r="Y421" s="34"/>
      <c r="Z421" s="34"/>
      <c r="AA421" s="41"/>
      <c r="AC421" s="5"/>
      <c r="AD421" s="5"/>
      <c r="BF421" s="31" t="s">
        <v>165</v>
      </c>
    </row>
    <row r="422" spans="1:58" x14ac:dyDescent="0.15">
      <c r="A422" t="str">
        <f t="shared" si="653"/>
        <v>*0/0</v>
      </c>
      <c r="B422" t="s">
        <v>346</v>
      </c>
      <c r="C422" t="str">
        <f t="shared" ref="C422:C513" si="698">"*"&amp;R422&amp;"/"&amp;T422</f>
        <v>*0/0</v>
      </c>
      <c r="Q422" s="6" t="s">
        <v>34</v>
      </c>
      <c r="R422" s="12">
        <f>INDEX(AJ:AJ,W421+1)</f>
        <v>0</v>
      </c>
      <c r="S422" s="16" t="s">
        <v>35</v>
      </c>
      <c r="T422" s="12">
        <f t="shared" ref="T422" si="699">INDEX(AK:AK,W421+1)</f>
        <v>0</v>
      </c>
      <c r="U422" s="16"/>
      <c r="V422" s="17"/>
      <c r="W422" s="9"/>
      <c r="X422" s="6"/>
      <c r="Y422" s="5"/>
      <c r="Z422" s="5"/>
      <c r="AA422" s="30"/>
      <c r="AC422" s="5"/>
      <c r="AD422" s="5"/>
      <c r="BF422" s="31" t="s">
        <v>165</v>
      </c>
    </row>
    <row r="423" spans="1:58" x14ac:dyDescent="0.15">
      <c r="A423" t="str">
        <f t="shared" si="653"/>
        <v>|LEFT:80|LEFT:100|LEFT:100|LEFT:100|LEFT:100|LEFT:100|c</v>
      </c>
      <c r="B423" t="s">
        <v>346</v>
      </c>
      <c r="C423" t="s">
        <v>24</v>
      </c>
      <c r="D423" s="2" t="str">
        <f t="shared" ref="D423" si="700">$Q$1</f>
        <v>LEFT:80</v>
      </c>
      <c r="E423" s="2" t="s">
        <v>24</v>
      </c>
      <c r="F423" s="2" t="str">
        <f t="shared" ref="F423" si="701">$R$1</f>
        <v>LEFT:100</v>
      </c>
      <c r="G423" s="2" t="s">
        <v>24</v>
      </c>
      <c r="H423" s="2" t="str">
        <f t="shared" ref="H423" si="702">$R$1</f>
        <v>LEFT:100</v>
      </c>
      <c r="I423" s="2" t="s">
        <v>24</v>
      </c>
      <c r="J423" s="2" t="str">
        <f t="shared" ref="J423" si="703">$R$1</f>
        <v>LEFT:100</v>
      </c>
      <c r="K423" s="2" t="s">
        <v>24</v>
      </c>
      <c r="L423" s="2" t="str">
        <f t="shared" ref="L423" si="704">$R$1</f>
        <v>LEFT:100</v>
      </c>
      <c r="M423" s="2" t="s">
        <v>24</v>
      </c>
      <c r="N423" s="2" t="str">
        <f t="shared" ref="N423" si="705">$R$1</f>
        <v>LEFT:100</v>
      </c>
      <c r="O423" t="s">
        <v>24</v>
      </c>
      <c r="P423" t="s">
        <v>138</v>
      </c>
      <c r="Q423" s="4" t="s">
        <v>44</v>
      </c>
      <c r="R423" s="12" t="str">
        <f>INDEX(AF:AF,W421+1)</f>
        <v>白</v>
      </c>
      <c r="S423" s="18" t="s">
        <v>46</v>
      </c>
      <c r="T423" s="12">
        <f>INDEX(AG:AG,W421+1)</f>
        <v>0</v>
      </c>
      <c r="U423" s="18" t="s">
        <v>36</v>
      </c>
      <c r="V423" s="12">
        <f>INDEX(AI:AI,W421+1)</f>
        <v>0</v>
      </c>
      <c r="W423" s="10"/>
      <c r="X423" s="12">
        <f t="shared" ref="X423" si="706">INDEX(AQ:AQ,W421+1)</f>
        <v>0</v>
      </c>
      <c r="Y423" s="5"/>
      <c r="Z423" s="5"/>
      <c r="AA423" s="30"/>
      <c r="AC423" s="16"/>
      <c r="AD423" s="16"/>
      <c r="BF423" s="31" t="s">
        <v>165</v>
      </c>
    </row>
    <row r="424" spans="1:58" x14ac:dyDescent="0.15">
      <c r="A424" t="str">
        <f t="shared" si="653"/>
        <v>|色|白|レアリティ||マナコスト||</v>
      </c>
      <c r="B424" t="s">
        <v>346</v>
      </c>
      <c r="C424" t="s">
        <v>24</v>
      </c>
      <c r="D424" s="1" t="s">
        <v>5</v>
      </c>
      <c r="E424" t="s">
        <v>24</v>
      </c>
      <c r="F424" t="str">
        <f t="shared" ref="F424:F425" si="707">IF(R423=0,"",R423)</f>
        <v>白</v>
      </c>
      <c r="G424" t="s">
        <v>24</v>
      </c>
      <c r="H424" s="1" t="s">
        <v>6</v>
      </c>
      <c r="I424" t="s">
        <v>24</v>
      </c>
      <c r="J424" t="str">
        <f t="shared" ref="J424:J425" si="708">IF(T423=0,"",T423)</f>
        <v/>
      </c>
      <c r="K424" t="s">
        <v>24</v>
      </c>
      <c r="L424" s="1" t="s">
        <v>8</v>
      </c>
      <c r="M424" t="s">
        <v>24</v>
      </c>
      <c r="N424" t="str">
        <f t="shared" ref="N424:N425" si="709">IF(V423=0,"",V423)</f>
        <v/>
      </c>
      <c r="O424" t="s">
        <v>24</v>
      </c>
      <c r="Q424" s="6" t="s">
        <v>37</v>
      </c>
      <c r="R424" s="12">
        <f>INDEX(AL:AL,W421+1)</f>
        <v>0</v>
      </c>
      <c r="S424" s="18" t="s">
        <v>38</v>
      </c>
      <c r="T424" s="12">
        <f>INDEX(AN:AN,W421+1)</f>
        <v>0</v>
      </c>
      <c r="U424" s="12">
        <f>INDEX(AO:AO,W421+1)</f>
        <v>0</v>
      </c>
      <c r="V424" s="12">
        <f>INDEX(AP:AP,W421+1)</f>
        <v>0</v>
      </c>
      <c r="W424" s="10"/>
      <c r="X424" s="12" t="str">
        <f t="shared" ref="X424" si="710">INDEX(AZ:AZ,W421+1)</f>
        <v/>
      </c>
      <c r="Y424" s="12" t="str">
        <f t="shared" ref="Y424" si="711">INDEX(BA:BA,W421+1)</f>
        <v/>
      </c>
      <c r="Z424" s="12" t="str">
        <f t="shared" ref="Z424" si="712">INDEX(BB:BB,W421+1)</f>
        <v/>
      </c>
      <c r="AA424" s="12">
        <f t="shared" ref="AA424" si="713">INDEX(BC:BC,W421+1)</f>
        <v>0</v>
      </c>
      <c r="AC424" s="5"/>
      <c r="AD424" s="5"/>
      <c r="BF424" s="31" t="s">
        <v>165</v>
      </c>
    </row>
    <row r="425" spans="1:58" x14ac:dyDescent="0.15">
      <c r="A425" t="str">
        <f t="shared" si="653"/>
        <v>|種別||サブタイプ||||</v>
      </c>
      <c r="B425" t="s">
        <v>346</v>
      </c>
      <c r="C425" t="s">
        <v>24</v>
      </c>
      <c r="D425" s="1" t="s">
        <v>9</v>
      </c>
      <c r="E425" t="s">
        <v>24</v>
      </c>
      <c r="F425" t="str">
        <f t="shared" si="707"/>
        <v/>
      </c>
      <c r="G425" t="s">
        <v>24</v>
      </c>
      <c r="H425" s="1" t="s">
        <v>11</v>
      </c>
      <c r="I425" t="s">
        <v>24</v>
      </c>
      <c r="J425" t="str">
        <f t="shared" si="708"/>
        <v/>
      </c>
      <c r="K425" t="s">
        <v>24</v>
      </c>
      <c r="L425" t="str">
        <f t="shared" ref="L425" si="714">IF(U424=0,"",U424)</f>
        <v/>
      </c>
      <c r="M425" t="s">
        <v>24</v>
      </c>
      <c r="N425" t="str">
        <f t="shared" si="709"/>
        <v/>
      </c>
      <c r="O425" t="s">
        <v>24</v>
      </c>
      <c r="Q425" s="6" t="s">
        <v>39</v>
      </c>
      <c r="R425" s="12" t="str">
        <f>INDEX(BD:BD,W421+1)</f>
        <v/>
      </c>
      <c r="S425" s="16"/>
      <c r="T425" s="16"/>
      <c r="U425" s="16"/>
      <c r="V425" s="17"/>
      <c r="W425" s="10"/>
      <c r="X425" s="36"/>
      <c r="Y425" s="36"/>
      <c r="Z425" s="36"/>
      <c r="AA425" s="25"/>
      <c r="AC425" s="5"/>
      <c r="AD425" s="5"/>
      <c r="BF425" s="31" t="s">
        <v>165</v>
      </c>
    </row>
    <row r="426" spans="1:58" x14ac:dyDescent="0.15">
      <c r="A426" t="str">
        <f t="shared" si="653"/>
        <v>|テキスト|&gt;|&gt;|&gt;|&gt;||</v>
      </c>
      <c r="B426" t="s">
        <v>346</v>
      </c>
      <c r="C426" t="s">
        <v>24</v>
      </c>
      <c r="D426" s="1" t="s">
        <v>12</v>
      </c>
      <c r="E426" t="s">
        <v>24</v>
      </c>
      <c r="F426" s="1" t="s">
        <v>4</v>
      </c>
      <c r="G426" t="s">
        <v>24</v>
      </c>
      <c r="H426" s="1" t="s">
        <v>4</v>
      </c>
      <c r="I426" t="s">
        <v>24</v>
      </c>
      <c r="J426" s="1" t="s">
        <v>4</v>
      </c>
      <c r="K426" t="s">
        <v>24</v>
      </c>
      <c r="L426" s="1" t="s">
        <v>4</v>
      </c>
      <c r="M426" t="s">
        <v>24</v>
      </c>
      <c r="N426" t="str">
        <f t="shared" ref="N426" si="715">IF(R425=0,"",R425)</f>
        <v/>
      </c>
      <c r="O426" t="s">
        <v>24</v>
      </c>
      <c r="Q426" s="4" t="s">
        <v>40</v>
      </c>
      <c r="R426" s="12" t="str">
        <f>INDEX(BE:BE,W421+1)</f>
        <v/>
      </c>
      <c r="S426" s="16" t="s">
        <v>51</v>
      </c>
      <c r="T426" s="12" t="str">
        <f>IF(X426="","",X426&amp;IF(Y426="",""," "&amp;Y426)&amp;IF(Z426="",""," "&amp;Z426)&amp;IF(AA426="",""," "&amp;AA426))</f>
        <v/>
      </c>
      <c r="U426" s="16"/>
      <c r="V426" s="17"/>
      <c r="W426" s="10" t="s">
        <v>342</v>
      </c>
      <c r="X426" s="6" t="str">
        <f t="shared" ref="X426:AA426" si="716">IF(ISERROR(IF(LEN(X425)&gt;1,X425,VLOOKUP(X424,$AC:$AD,2,FALSE))),"",IF(LEN(X425)&gt;1,X425,VLOOKUP(X424,$AC:$AD,2,FALSE)))</f>
        <v/>
      </c>
      <c r="Y426" s="6" t="str">
        <f t="shared" si="716"/>
        <v/>
      </c>
      <c r="Z426" s="6" t="str">
        <f t="shared" si="716"/>
        <v/>
      </c>
      <c r="AA426" s="6" t="str">
        <f t="shared" si="716"/>
        <v xml:space="preserve"> </v>
      </c>
      <c r="AC426" s="5"/>
      <c r="AD426" s="5"/>
      <c r="BF426" s="31" t="s">
        <v>165</v>
      </c>
    </row>
    <row r="427" spans="1:58" x14ac:dyDescent="0.15">
      <c r="A427" t="str">
        <f t="shared" si="653"/>
        <v>|英テキスト|&gt;|&gt;|&gt;|&gt;||</v>
      </c>
      <c r="B427" t="s">
        <v>346</v>
      </c>
      <c r="C427" t="s">
        <v>24</v>
      </c>
      <c r="D427" s="1" t="s">
        <v>26</v>
      </c>
      <c r="E427" t="s">
        <v>24</v>
      </c>
      <c r="F427" s="1" t="s">
        <v>4</v>
      </c>
      <c r="G427" t="s">
        <v>24</v>
      </c>
      <c r="H427" s="1" t="s">
        <v>4</v>
      </c>
      <c r="I427" t="s">
        <v>24</v>
      </c>
      <c r="J427" s="1" t="s">
        <v>4</v>
      </c>
      <c r="K427" t="s">
        <v>24</v>
      </c>
      <c r="L427" s="1" t="s">
        <v>4</v>
      </c>
      <c r="M427" t="s">
        <v>24</v>
      </c>
      <c r="N427" t="str">
        <f t="shared" ref="N427" si="717">IF(T426="","",T426&amp;"&amp;br;")&amp;IF(R426=0,"",R426)</f>
        <v/>
      </c>
      <c r="O427" t="s">
        <v>24</v>
      </c>
      <c r="Q427" s="6" t="s">
        <v>41</v>
      </c>
      <c r="R427" s="12">
        <f>IF(INDEX(AX:AX,W421+1)="",0,INDEX(AX:AX,W421+1)&amp;"/"&amp;INDEX(AY:AY,W421+1))</f>
        <v>0</v>
      </c>
      <c r="S427" s="16"/>
      <c r="T427" s="16"/>
      <c r="U427" s="16"/>
      <c r="V427" s="17"/>
      <c r="W427" s="10"/>
      <c r="X427" s="6"/>
      <c r="Y427" s="5"/>
      <c r="Z427" s="5"/>
      <c r="AA427" s="30"/>
      <c r="AC427" s="5"/>
      <c r="AD427" s="5"/>
      <c r="BF427" s="31" t="s">
        <v>165</v>
      </c>
    </row>
    <row r="428" spans="1:58" x14ac:dyDescent="0.15">
      <c r="A428" t="str">
        <f t="shared" si="653"/>
        <v>|PT|&gt;||シールド数|&gt;||</v>
      </c>
      <c r="B428" t="s">
        <v>346</v>
      </c>
      <c r="C428" t="s">
        <v>24</v>
      </c>
      <c r="D428" t="s">
        <v>13</v>
      </c>
      <c r="E428" t="s">
        <v>24</v>
      </c>
      <c r="F428" t="s">
        <v>4</v>
      </c>
      <c r="G428" t="s">
        <v>24</v>
      </c>
      <c r="H428" t="str">
        <f t="shared" ref="H428" si="718">IF(R427=0,"",R427)</f>
        <v/>
      </c>
      <c r="I428" t="s">
        <v>24</v>
      </c>
      <c r="J428" t="s">
        <v>14</v>
      </c>
      <c r="K428" t="s">
        <v>24</v>
      </c>
      <c r="L428" t="s">
        <v>4</v>
      </c>
      <c r="M428" t="s">
        <v>24</v>
      </c>
      <c r="N428" t="str">
        <f t="shared" ref="N428" si="719">IF(R428=0,"",R428)</f>
        <v/>
      </c>
      <c r="O428" t="s">
        <v>24</v>
      </c>
      <c r="Q428" s="7" t="s">
        <v>43</v>
      </c>
      <c r="R428" s="12">
        <f>INDEX(AW:AW,W421+1)</f>
        <v>0</v>
      </c>
      <c r="S428" s="19"/>
      <c r="T428" s="19"/>
      <c r="U428" s="19"/>
      <c r="V428" s="20"/>
      <c r="W428" s="11"/>
      <c r="X428" s="37"/>
      <c r="Y428" s="35"/>
      <c r="Z428" s="35"/>
      <c r="AA428" s="42"/>
      <c r="BF428" s="31" t="s">
        <v>165</v>
      </c>
    </row>
    <row r="429" spans="1:58" x14ac:dyDescent="0.15">
      <c r="A429" t="str">
        <f t="shared" si="653"/>
        <v>&amp;br;&amp;br;</v>
      </c>
      <c r="B429" t="s">
        <v>346</v>
      </c>
      <c r="C429" t="s">
        <v>158</v>
      </c>
      <c r="R429"/>
      <c r="S429"/>
      <c r="T429"/>
      <c r="U429"/>
      <c r="V429"/>
      <c r="BF429" s="31" t="s">
        <v>165</v>
      </c>
    </row>
    <row r="430" spans="1:58" x14ac:dyDescent="0.15">
      <c r="A430" t="str">
        <f t="shared" si="653"/>
        <v>#back(text=戻る,left)</v>
      </c>
      <c r="B430" t="s">
        <v>346</v>
      </c>
      <c r="C430" t="s">
        <v>159</v>
      </c>
      <c r="R430"/>
      <c r="S430"/>
      <c r="T430"/>
      <c r="U430"/>
      <c r="V430"/>
      <c r="BF430" s="31" t="s">
        <v>165</v>
      </c>
    </row>
    <row r="431" spans="1:58" x14ac:dyDescent="0.15">
      <c r="A431" t="str">
        <f t="shared" si="653"/>
        <v>&amp;br;</v>
      </c>
      <c r="B431" t="s">
        <v>346</v>
      </c>
      <c r="C431" t="s">
        <v>1</v>
      </c>
      <c r="R431"/>
      <c r="S431"/>
      <c r="T431"/>
      <c r="U431"/>
      <c r="V431"/>
      <c r="BF431" s="31" t="s">
        <v>165</v>
      </c>
    </row>
    <row r="432" spans="1:58" x14ac:dyDescent="0.15">
      <c r="A432" t="str">
        <f t="shared" si="653"/>
        <v>#comment(above,nsize=[15],size=[30],num=[10])</v>
      </c>
      <c r="B432" t="s">
        <v>346</v>
      </c>
      <c r="C432" t="s">
        <v>160</v>
      </c>
      <c r="R432"/>
      <c r="S432"/>
      <c r="T432"/>
      <c r="U432"/>
      <c r="V432"/>
      <c r="BF432" s="31" t="s">
        <v>165</v>
      </c>
    </row>
    <row r="433" spans="1:58" x14ac:dyDescent="0.15">
      <c r="A433" t="str">
        <f t="shared" si="653"/>
        <v>&amp;br;&amp;br;</v>
      </c>
      <c r="B433" t="s">
        <v>346</v>
      </c>
      <c r="C433" t="s">
        <v>158</v>
      </c>
      <c r="R433"/>
      <c r="S433"/>
      <c r="T433"/>
      <c r="U433"/>
      <c r="V433"/>
      <c r="AC433" s="5"/>
      <c r="AD433" s="5"/>
      <c r="BF433" s="31" t="s">
        <v>165</v>
      </c>
    </row>
    <row r="434" spans="1:58" x14ac:dyDescent="0.15">
      <c r="A434" t="str">
        <f t="shared" si="653"/>
        <v/>
      </c>
      <c r="B434" t="s">
        <v>346</v>
      </c>
      <c r="Q434" s="3"/>
      <c r="R434" s="14"/>
      <c r="S434" s="14"/>
      <c r="T434" s="14"/>
      <c r="U434" s="14"/>
      <c r="V434" s="15"/>
      <c r="W434" s="36">
        <v>34</v>
      </c>
      <c r="X434" s="3"/>
      <c r="Y434" s="34"/>
      <c r="Z434" s="34"/>
      <c r="AA434" s="41"/>
      <c r="AC434" s="5"/>
      <c r="AD434" s="5"/>
      <c r="BF434" s="31" t="s">
        <v>165</v>
      </c>
    </row>
    <row r="435" spans="1:58" x14ac:dyDescent="0.15">
      <c r="A435" t="str">
        <f t="shared" si="653"/>
        <v>*0/0</v>
      </c>
      <c r="B435" t="s">
        <v>346</v>
      </c>
      <c r="C435" t="str">
        <f t="shared" si="698"/>
        <v>*0/0</v>
      </c>
      <c r="Q435" s="6" t="s">
        <v>34</v>
      </c>
      <c r="R435" s="12">
        <f>INDEX(AJ:AJ,W434+1)</f>
        <v>0</v>
      </c>
      <c r="S435" s="16" t="s">
        <v>35</v>
      </c>
      <c r="T435" s="12">
        <f t="shared" ref="T435" si="720">INDEX(AK:AK,W434+1)</f>
        <v>0</v>
      </c>
      <c r="U435" s="16"/>
      <c r="V435" s="17"/>
      <c r="W435" s="9"/>
      <c r="X435" s="6"/>
      <c r="Y435" s="5"/>
      <c r="Z435" s="5"/>
      <c r="AA435" s="30"/>
      <c r="AC435" s="5"/>
      <c r="AD435" s="5"/>
      <c r="BF435" s="31" t="s">
        <v>165</v>
      </c>
    </row>
    <row r="436" spans="1:58" x14ac:dyDescent="0.15">
      <c r="A436" t="str">
        <f t="shared" si="653"/>
        <v>|LEFT:80|LEFT:100|LEFT:100|LEFT:100|LEFT:100|LEFT:100|c</v>
      </c>
      <c r="B436" t="s">
        <v>346</v>
      </c>
      <c r="C436" t="s">
        <v>24</v>
      </c>
      <c r="D436" s="2" t="str">
        <f t="shared" ref="D436" si="721">$Q$1</f>
        <v>LEFT:80</v>
      </c>
      <c r="E436" s="2" t="s">
        <v>24</v>
      </c>
      <c r="F436" s="2" t="str">
        <f t="shared" ref="F436" si="722">$R$1</f>
        <v>LEFT:100</v>
      </c>
      <c r="G436" s="2" t="s">
        <v>24</v>
      </c>
      <c r="H436" s="2" t="str">
        <f t="shared" ref="H436" si="723">$R$1</f>
        <v>LEFT:100</v>
      </c>
      <c r="I436" s="2" t="s">
        <v>24</v>
      </c>
      <c r="J436" s="2" t="str">
        <f t="shared" ref="J436" si="724">$R$1</f>
        <v>LEFT:100</v>
      </c>
      <c r="K436" s="2" t="s">
        <v>24</v>
      </c>
      <c r="L436" s="2" t="str">
        <f t="shared" ref="L436" si="725">$R$1</f>
        <v>LEFT:100</v>
      </c>
      <c r="M436" s="2" t="s">
        <v>24</v>
      </c>
      <c r="N436" s="2" t="str">
        <f t="shared" ref="N436" si="726">$R$1</f>
        <v>LEFT:100</v>
      </c>
      <c r="O436" t="s">
        <v>24</v>
      </c>
      <c r="P436" t="s">
        <v>138</v>
      </c>
      <c r="Q436" s="4" t="s">
        <v>44</v>
      </c>
      <c r="R436" s="12" t="str">
        <f>INDEX(AF:AF,W434+1)</f>
        <v>白</v>
      </c>
      <c r="S436" s="18" t="s">
        <v>46</v>
      </c>
      <c r="T436" s="12">
        <f>INDEX(AG:AG,W434+1)</f>
        <v>0</v>
      </c>
      <c r="U436" s="18" t="s">
        <v>36</v>
      </c>
      <c r="V436" s="12">
        <f>INDEX(AI:AI,W434+1)</f>
        <v>0</v>
      </c>
      <c r="W436" s="10"/>
      <c r="X436" s="12">
        <f t="shared" ref="X436" si="727">INDEX(AQ:AQ,W434+1)</f>
        <v>0</v>
      </c>
      <c r="Y436" s="5"/>
      <c r="Z436" s="5"/>
      <c r="AA436" s="30"/>
      <c r="AC436" s="16"/>
      <c r="AD436" s="16"/>
      <c r="BF436" s="31" t="s">
        <v>165</v>
      </c>
    </row>
    <row r="437" spans="1:58" x14ac:dyDescent="0.15">
      <c r="A437" t="str">
        <f t="shared" si="653"/>
        <v>|色|白|レアリティ||マナコスト||</v>
      </c>
      <c r="B437" t="s">
        <v>346</v>
      </c>
      <c r="C437" t="s">
        <v>24</v>
      </c>
      <c r="D437" s="1" t="s">
        <v>5</v>
      </c>
      <c r="E437" t="s">
        <v>24</v>
      </c>
      <c r="F437" t="str">
        <f t="shared" ref="F437:F438" si="728">IF(R436=0,"",R436)</f>
        <v>白</v>
      </c>
      <c r="G437" t="s">
        <v>24</v>
      </c>
      <c r="H437" s="1" t="s">
        <v>6</v>
      </c>
      <c r="I437" t="s">
        <v>24</v>
      </c>
      <c r="J437" t="str">
        <f t="shared" ref="J437:J438" si="729">IF(T436=0,"",T436)</f>
        <v/>
      </c>
      <c r="K437" t="s">
        <v>24</v>
      </c>
      <c r="L437" s="1" t="s">
        <v>8</v>
      </c>
      <c r="M437" t="s">
        <v>24</v>
      </c>
      <c r="N437" t="str">
        <f t="shared" ref="N437:N438" si="730">IF(V436=0,"",V436)</f>
        <v/>
      </c>
      <c r="O437" t="s">
        <v>24</v>
      </c>
      <c r="Q437" s="6" t="s">
        <v>37</v>
      </c>
      <c r="R437" s="12">
        <f>INDEX(AL:AL,W434+1)</f>
        <v>0</v>
      </c>
      <c r="S437" s="18" t="s">
        <v>38</v>
      </c>
      <c r="T437" s="12">
        <f>INDEX(AN:AN,W434+1)</f>
        <v>0</v>
      </c>
      <c r="U437" s="12">
        <f>INDEX(AO:AO,W434+1)</f>
        <v>0</v>
      </c>
      <c r="V437" s="12">
        <f>INDEX(AP:AP,W434+1)</f>
        <v>0</v>
      </c>
      <c r="W437" s="10"/>
      <c r="X437" s="12" t="str">
        <f t="shared" ref="X437" si="731">INDEX(AZ:AZ,W434+1)</f>
        <v/>
      </c>
      <c r="Y437" s="12" t="str">
        <f t="shared" ref="Y437" si="732">INDEX(BA:BA,W434+1)</f>
        <v/>
      </c>
      <c r="Z437" s="12" t="str">
        <f t="shared" ref="Z437" si="733">INDEX(BB:BB,W434+1)</f>
        <v/>
      </c>
      <c r="AA437" s="12">
        <f t="shared" ref="AA437" si="734">INDEX(BC:BC,W434+1)</f>
        <v>0</v>
      </c>
      <c r="AC437" s="5"/>
      <c r="AD437" s="5"/>
      <c r="BF437" s="31" t="s">
        <v>165</v>
      </c>
    </row>
    <row r="438" spans="1:58" x14ac:dyDescent="0.15">
      <c r="A438" t="str">
        <f t="shared" si="653"/>
        <v>|種別||サブタイプ||||</v>
      </c>
      <c r="B438" t="s">
        <v>346</v>
      </c>
      <c r="C438" t="s">
        <v>24</v>
      </c>
      <c r="D438" s="1" t="s">
        <v>9</v>
      </c>
      <c r="E438" t="s">
        <v>24</v>
      </c>
      <c r="F438" t="str">
        <f t="shared" si="728"/>
        <v/>
      </c>
      <c r="G438" t="s">
        <v>24</v>
      </c>
      <c r="H438" s="1" t="s">
        <v>11</v>
      </c>
      <c r="I438" t="s">
        <v>24</v>
      </c>
      <c r="J438" t="str">
        <f t="shared" si="729"/>
        <v/>
      </c>
      <c r="K438" t="s">
        <v>24</v>
      </c>
      <c r="L438" t="str">
        <f t="shared" ref="L438" si="735">IF(U437=0,"",U437)</f>
        <v/>
      </c>
      <c r="M438" t="s">
        <v>24</v>
      </c>
      <c r="N438" t="str">
        <f t="shared" si="730"/>
        <v/>
      </c>
      <c r="O438" t="s">
        <v>24</v>
      </c>
      <c r="Q438" s="6" t="s">
        <v>39</v>
      </c>
      <c r="R438" s="12" t="str">
        <f>INDEX(BD:BD,W434+1)</f>
        <v/>
      </c>
      <c r="S438" s="16"/>
      <c r="T438" s="16"/>
      <c r="U438" s="16"/>
      <c r="V438" s="17"/>
      <c r="W438" s="10"/>
      <c r="X438" s="36"/>
      <c r="Y438" s="36"/>
      <c r="Z438" s="36"/>
      <c r="AA438" s="25"/>
      <c r="AC438" s="5"/>
      <c r="AD438" s="5"/>
      <c r="BF438" s="31" t="s">
        <v>165</v>
      </c>
    </row>
    <row r="439" spans="1:58" x14ac:dyDescent="0.15">
      <c r="A439" t="str">
        <f t="shared" si="653"/>
        <v>|テキスト|&gt;|&gt;|&gt;|&gt;||</v>
      </c>
      <c r="B439" t="s">
        <v>346</v>
      </c>
      <c r="C439" t="s">
        <v>24</v>
      </c>
      <c r="D439" s="1" t="s">
        <v>12</v>
      </c>
      <c r="E439" t="s">
        <v>24</v>
      </c>
      <c r="F439" s="1" t="s">
        <v>4</v>
      </c>
      <c r="G439" t="s">
        <v>24</v>
      </c>
      <c r="H439" s="1" t="s">
        <v>4</v>
      </c>
      <c r="I439" t="s">
        <v>24</v>
      </c>
      <c r="J439" s="1" t="s">
        <v>4</v>
      </c>
      <c r="K439" t="s">
        <v>24</v>
      </c>
      <c r="L439" s="1" t="s">
        <v>4</v>
      </c>
      <c r="M439" t="s">
        <v>24</v>
      </c>
      <c r="N439" t="str">
        <f t="shared" ref="N439" si="736">IF(R438=0,"",R438)</f>
        <v/>
      </c>
      <c r="O439" t="s">
        <v>24</v>
      </c>
      <c r="Q439" s="4" t="s">
        <v>40</v>
      </c>
      <c r="R439" s="12" t="str">
        <f>INDEX(BE:BE,W434+1)</f>
        <v/>
      </c>
      <c r="S439" s="16" t="s">
        <v>51</v>
      </c>
      <c r="T439" s="12" t="str">
        <f>IF(X439="","",X439&amp;IF(Y439="",""," "&amp;Y439)&amp;IF(Z439="",""," "&amp;Z439)&amp;IF(AA439="",""," "&amp;AA439))</f>
        <v/>
      </c>
      <c r="U439" s="16"/>
      <c r="V439" s="17"/>
      <c r="W439" s="10" t="s">
        <v>342</v>
      </c>
      <c r="X439" s="6" t="str">
        <f t="shared" ref="X439:AA439" si="737">IF(ISERROR(IF(LEN(X438)&gt;1,X438,VLOOKUP(X437,$AC:$AD,2,FALSE))),"",IF(LEN(X438)&gt;1,X438,VLOOKUP(X437,$AC:$AD,2,FALSE)))</f>
        <v/>
      </c>
      <c r="Y439" s="6" t="str">
        <f t="shared" si="737"/>
        <v/>
      </c>
      <c r="Z439" s="6" t="str">
        <f t="shared" si="737"/>
        <v/>
      </c>
      <c r="AA439" s="6" t="str">
        <f t="shared" si="737"/>
        <v xml:space="preserve"> </v>
      </c>
      <c r="AC439" s="5"/>
      <c r="AD439" s="5"/>
      <c r="BF439" s="31" t="s">
        <v>165</v>
      </c>
    </row>
    <row r="440" spans="1:58" x14ac:dyDescent="0.15">
      <c r="A440" t="str">
        <f t="shared" si="653"/>
        <v>|英テキスト|&gt;|&gt;|&gt;|&gt;||</v>
      </c>
      <c r="B440" t="s">
        <v>346</v>
      </c>
      <c r="C440" t="s">
        <v>24</v>
      </c>
      <c r="D440" s="1" t="s">
        <v>26</v>
      </c>
      <c r="E440" t="s">
        <v>24</v>
      </c>
      <c r="F440" s="1" t="s">
        <v>4</v>
      </c>
      <c r="G440" t="s">
        <v>24</v>
      </c>
      <c r="H440" s="1" t="s">
        <v>4</v>
      </c>
      <c r="I440" t="s">
        <v>24</v>
      </c>
      <c r="J440" s="1" t="s">
        <v>4</v>
      </c>
      <c r="K440" t="s">
        <v>24</v>
      </c>
      <c r="L440" s="1" t="s">
        <v>4</v>
      </c>
      <c r="M440" t="s">
        <v>24</v>
      </c>
      <c r="N440" t="str">
        <f t="shared" ref="N440" si="738">IF(T439="","",T439&amp;"&amp;br;")&amp;IF(R439=0,"",R439)</f>
        <v/>
      </c>
      <c r="O440" t="s">
        <v>24</v>
      </c>
      <c r="Q440" s="6" t="s">
        <v>41</v>
      </c>
      <c r="R440" s="12">
        <f>IF(INDEX(AX:AX,W434+1)="",0,INDEX(AX:AX,W434+1)&amp;"/"&amp;INDEX(AY:AY,W434+1))</f>
        <v>0</v>
      </c>
      <c r="S440" s="16"/>
      <c r="T440" s="16"/>
      <c r="U440" s="16"/>
      <c r="V440" s="17"/>
      <c r="W440" s="10"/>
      <c r="X440" s="6"/>
      <c r="Y440" s="5"/>
      <c r="Z440" s="5"/>
      <c r="AA440" s="30"/>
      <c r="AC440" s="5"/>
      <c r="AD440" s="5"/>
      <c r="BF440" s="31" t="s">
        <v>165</v>
      </c>
    </row>
    <row r="441" spans="1:58" x14ac:dyDescent="0.15">
      <c r="A441" t="str">
        <f t="shared" si="653"/>
        <v>|PT|&gt;||シールド数|&gt;||</v>
      </c>
      <c r="B441" t="s">
        <v>346</v>
      </c>
      <c r="C441" t="s">
        <v>24</v>
      </c>
      <c r="D441" t="s">
        <v>13</v>
      </c>
      <c r="E441" t="s">
        <v>24</v>
      </c>
      <c r="F441" t="s">
        <v>4</v>
      </c>
      <c r="G441" t="s">
        <v>24</v>
      </c>
      <c r="H441" t="str">
        <f t="shared" ref="H441" si="739">IF(R440=0,"",R440)</f>
        <v/>
      </c>
      <c r="I441" t="s">
        <v>24</v>
      </c>
      <c r="J441" t="s">
        <v>14</v>
      </c>
      <c r="K441" t="s">
        <v>24</v>
      </c>
      <c r="L441" t="s">
        <v>4</v>
      </c>
      <c r="M441" t="s">
        <v>24</v>
      </c>
      <c r="N441" t="str">
        <f t="shared" ref="N441" si="740">IF(R441=0,"",R441)</f>
        <v/>
      </c>
      <c r="O441" t="s">
        <v>24</v>
      </c>
      <c r="Q441" s="7" t="s">
        <v>43</v>
      </c>
      <c r="R441" s="12">
        <f>INDEX(AW:AW,W434+1)</f>
        <v>0</v>
      </c>
      <c r="S441" s="19"/>
      <c r="T441" s="19"/>
      <c r="U441" s="19"/>
      <c r="V441" s="20"/>
      <c r="W441" s="11"/>
      <c r="X441" s="37"/>
      <c r="Y441" s="35"/>
      <c r="Z441" s="35"/>
      <c r="AA441" s="42"/>
      <c r="BF441" s="31" t="s">
        <v>165</v>
      </c>
    </row>
    <row r="442" spans="1:58" x14ac:dyDescent="0.15">
      <c r="A442" t="str">
        <f t="shared" si="653"/>
        <v>&amp;br;&amp;br;</v>
      </c>
      <c r="B442" t="s">
        <v>346</v>
      </c>
      <c r="C442" t="s">
        <v>158</v>
      </c>
      <c r="R442"/>
      <c r="S442"/>
      <c r="T442"/>
      <c r="U442"/>
      <c r="V442"/>
      <c r="BF442" s="31" t="s">
        <v>165</v>
      </c>
    </row>
    <row r="443" spans="1:58" x14ac:dyDescent="0.15">
      <c r="A443" t="str">
        <f t="shared" si="653"/>
        <v>#back(text=戻る,left)</v>
      </c>
      <c r="B443" t="s">
        <v>346</v>
      </c>
      <c r="C443" t="s">
        <v>159</v>
      </c>
      <c r="R443"/>
      <c r="S443"/>
      <c r="T443"/>
      <c r="U443"/>
      <c r="V443"/>
      <c r="BF443" s="31" t="s">
        <v>165</v>
      </c>
    </row>
    <row r="444" spans="1:58" x14ac:dyDescent="0.15">
      <c r="A444" t="str">
        <f t="shared" si="653"/>
        <v>&amp;br;</v>
      </c>
      <c r="B444" t="s">
        <v>346</v>
      </c>
      <c r="C444" t="s">
        <v>1</v>
      </c>
      <c r="R444"/>
      <c r="S444"/>
      <c r="T444"/>
      <c r="U444"/>
      <c r="V444"/>
      <c r="BF444" s="31" t="s">
        <v>165</v>
      </c>
    </row>
    <row r="445" spans="1:58" x14ac:dyDescent="0.15">
      <c r="A445" t="str">
        <f t="shared" si="653"/>
        <v>#comment(above,nsize=[15],size=[30],num=[10])</v>
      </c>
      <c r="B445" t="s">
        <v>346</v>
      </c>
      <c r="C445" t="s">
        <v>160</v>
      </c>
      <c r="R445"/>
      <c r="S445"/>
      <c r="T445"/>
      <c r="U445"/>
      <c r="V445"/>
      <c r="BF445" s="31" t="s">
        <v>165</v>
      </c>
    </row>
    <row r="446" spans="1:58" x14ac:dyDescent="0.15">
      <c r="A446" t="str">
        <f t="shared" si="653"/>
        <v>&amp;br;&amp;br;</v>
      </c>
      <c r="B446" t="s">
        <v>346</v>
      </c>
      <c r="C446" t="s">
        <v>158</v>
      </c>
      <c r="R446"/>
      <c r="S446"/>
      <c r="T446"/>
      <c r="U446"/>
      <c r="V446"/>
      <c r="AC446" s="5"/>
      <c r="AD446" s="5"/>
      <c r="BF446" s="31" t="s">
        <v>165</v>
      </c>
    </row>
    <row r="447" spans="1:58" x14ac:dyDescent="0.15">
      <c r="A447" t="str">
        <f t="shared" si="653"/>
        <v/>
      </c>
      <c r="B447" t="s">
        <v>346</v>
      </c>
      <c r="Q447" s="3"/>
      <c r="R447" s="14"/>
      <c r="S447" s="14"/>
      <c r="T447" s="14"/>
      <c r="U447" s="14"/>
      <c r="V447" s="15"/>
      <c r="W447" s="36">
        <v>35</v>
      </c>
      <c r="X447" s="3"/>
      <c r="Y447" s="34"/>
      <c r="Z447" s="34"/>
      <c r="AA447" s="41"/>
      <c r="AC447" s="5"/>
      <c r="AD447" s="5"/>
      <c r="BF447" s="31" t="s">
        <v>165</v>
      </c>
    </row>
    <row r="448" spans="1:58" x14ac:dyDescent="0.15">
      <c r="A448" t="str">
        <f t="shared" si="653"/>
        <v>*0/0</v>
      </c>
      <c r="B448" t="s">
        <v>346</v>
      </c>
      <c r="C448" t="str">
        <f t="shared" si="698"/>
        <v>*0/0</v>
      </c>
      <c r="Q448" s="6" t="s">
        <v>34</v>
      </c>
      <c r="R448" s="12">
        <f>INDEX(AJ:AJ,W447+1)</f>
        <v>0</v>
      </c>
      <c r="S448" s="16" t="s">
        <v>35</v>
      </c>
      <c r="T448" s="12">
        <f t="shared" ref="T448" si="741">INDEX(AK:AK,W447+1)</f>
        <v>0</v>
      </c>
      <c r="U448" s="16"/>
      <c r="V448" s="17"/>
      <c r="W448" s="9"/>
      <c r="X448" s="6"/>
      <c r="Y448" s="5"/>
      <c r="Z448" s="5"/>
      <c r="AA448" s="30"/>
      <c r="AC448" s="5"/>
      <c r="AD448" s="5"/>
      <c r="BF448" s="31" t="s">
        <v>165</v>
      </c>
    </row>
    <row r="449" spans="1:58" x14ac:dyDescent="0.15">
      <c r="A449" t="str">
        <f t="shared" si="653"/>
        <v>|LEFT:80|LEFT:100|LEFT:100|LEFT:100|LEFT:100|LEFT:100|c</v>
      </c>
      <c r="B449" t="s">
        <v>346</v>
      </c>
      <c r="C449" t="s">
        <v>24</v>
      </c>
      <c r="D449" s="2" t="str">
        <f t="shared" ref="D449" si="742">$Q$1</f>
        <v>LEFT:80</v>
      </c>
      <c r="E449" s="2" t="s">
        <v>24</v>
      </c>
      <c r="F449" s="2" t="str">
        <f t="shared" ref="F449" si="743">$R$1</f>
        <v>LEFT:100</v>
      </c>
      <c r="G449" s="2" t="s">
        <v>24</v>
      </c>
      <c r="H449" s="2" t="str">
        <f t="shared" ref="H449" si="744">$R$1</f>
        <v>LEFT:100</v>
      </c>
      <c r="I449" s="2" t="s">
        <v>24</v>
      </c>
      <c r="J449" s="2" t="str">
        <f t="shared" ref="J449" si="745">$R$1</f>
        <v>LEFT:100</v>
      </c>
      <c r="K449" s="2" t="s">
        <v>24</v>
      </c>
      <c r="L449" s="2" t="str">
        <f t="shared" ref="L449" si="746">$R$1</f>
        <v>LEFT:100</v>
      </c>
      <c r="M449" s="2" t="s">
        <v>24</v>
      </c>
      <c r="N449" s="2" t="str">
        <f t="shared" ref="N449" si="747">$R$1</f>
        <v>LEFT:100</v>
      </c>
      <c r="O449" t="s">
        <v>24</v>
      </c>
      <c r="P449" t="s">
        <v>138</v>
      </c>
      <c r="Q449" s="4" t="s">
        <v>44</v>
      </c>
      <c r="R449" s="12" t="str">
        <f>INDEX(AF:AF,W447+1)</f>
        <v>白</v>
      </c>
      <c r="S449" s="18" t="s">
        <v>46</v>
      </c>
      <c r="T449" s="12">
        <f>INDEX(AG:AG,W447+1)</f>
        <v>0</v>
      </c>
      <c r="U449" s="18" t="s">
        <v>36</v>
      </c>
      <c r="V449" s="12">
        <f>INDEX(AI:AI,W447+1)</f>
        <v>0</v>
      </c>
      <c r="W449" s="10"/>
      <c r="X449" s="12">
        <f t="shared" ref="X449" si="748">INDEX(AQ:AQ,W447+1)</f>
        <v>0</v>
      </c>
      <c r="Y449" s="5"/>
      <c r="Z449" s="5"/>
      <c r="AA449" s="30"/>
      <c r="AC449" s="16"/>
      <c r="AD449" s="16"/>
      <c r="BF449" s="31" t="s">
        <v>165</v>
      </c>
    </row>
    <row r="450" spans="1:58" x14ac:dyDescent="0.15">
      <c r="A450" t="str">
        <f t="shared" si="653"/>
        <v>|色|白|レアリティ||マナコスト||</v>
      </c>
      <c r="B450" t="s">
        <v>346</v>
      </c>
      <c r="C450" t="s">
        <v>24</v>
      </c>
      <c r="D450" s="1" t="s">
        <v>5</v>
      </c>
      <c r="E450" t="s">
        <v>24</v>
      </c>
      <c r="F450" t="str">
        <f t="shared" ref="F450:F451" si="749">IF(R449=0,"",R449)</f>
        <v>白</v>
      </c>
      <c r="G450" t="s">
        <v>24</v>
      </c>
      <c r="H450" s="1" t="s">
        <v>6</v>
      </c>
      <c r="I450" t="s">
        <v>24</v>
      </c>
      <c r="J450" t="str">
        <f t="shared" ref="J450:J451" si="750">IF(T449=0,"",T449)</f>
        <v/>
      </c>
      <c r="K450" t="s">
        <v>24</v>
      </c>
      <c r="L450" s="1" t="s">
        <v>8</v>
      </c>
      <c r="M450" t="s">
        <v>24</v>
      </c>
      <c r="N450" t="str">
        <f t="shared" ref="N450:N451" si="751">IF(V449=0,"",V449)</f>
        <v/>
      </c>
      <c r="O450" t="s">
        <v>24</v>
      </c>
      <c r="Q450" s="6" t="s">
        <v>37</v>
      </c>
      <c r="R450" s="12">
        <f>INDEX(AL:AL,W447+1)</f>
        <v>0</v>
      </c>
      <c r="S450" s="18" t="s">
        <v>38</v>
      </c>
      <c r="T450" s="12">
        <f>INDEX(AN:AN,W447+1)</f>
        <v>0</v>
      </c>
      <c r="U450" s="12">
        <f>INDEX(AO:AO,W447+1)</f>
        <v>0</v>
      </c>
      <c r="V450" s="12">
        <f>INDEX(AP:AP,W447+1)</f>
        <v>0</v>
      </c>
      <c r="W450" s="10"/>
      <c r="X450" s="12" t="str">
        <f t="shared" ref="X450" si="752">INDEX(AZ:AZ,W447+1)</f>
        <v/>
      </c>
      <c r="Y450" s="12" t="str">
        <f t="shared" ref="Y450" si="753">INDEX(BA:BA,W447+1)</f>
        <v/>
      </c>
      <c r="Z450" s="12" t="str">
        <f t="shared" ref="Z450" si="754">INDEX(BB:BB,W447+1)</f>
        <v/>
      </c>
      <c r="AA450" s="12">
        <f t="shared" ref="AA450" si="755">INDEX(BC:BC,W447+1)</f>
        <v>0</v>
      </c>
      <c r="AC450" s="5"/>
      <c r="AD450" s="5"/>
      <c r="BF450" s="31" t="s">
        <v>165</v>
      </c>
    </row>
    <row r="451" spans="1:58" x14ac:dyDescent="0.15">
      <c r="A451" t="str">
        <f t="shared" si="653"/>
        <v>|種別||サブタイプ||||</v>
      </c>
      <c r="B451" t="s">
        <v>346</v>
      </c>
      <c r="C451" t="s">
        <v>24</v>
      </c>
      <c r="D451" s="1" t="s">
        <v>9</v>
      </c>
      <c r="E451" t="s">
        <v>24</v>
      </c>
      <c r="F451" t="str">
        <f t="shared" si="749"/>
        <v/>
      </c>
      <c r="G451" t="s">
        <v>24</v>
      </c>
      <c r="H451" s="1" t="s">
        <v>11</v>
      </c>
      <c r="I451" t="s">
        <v>24</v>
      </c>
      <c r="J451" t="str">
        <f t="shared" si="750"/>
        <v/>
      </c>
      <c r="K451" t="s">
        <v>24</v>
      </c>
      <c r="L451" t="str">
        <f t="shared" ref="L451" si="756">IF(U450=0,"",U450)</f>
        <v/>
      </c>
      <c r="M451" t="s">
        <v>24</v>
      </c>
      <c r="N451" t="str">
        <f t="shared" si="751"/>
        <v/>
      </c>
      <c r="O451" t="s">
        <v>24</v>
      </c>
      <c r="Q451" s="6" t="s">
        <v>39</v>
      </c>
      <c r="R451" s="12" t="str">
        <f>INDEX(BD:BD,W447+1)</f>
        <v/>
      </c>
      <c r="S451" s="16"/>
      <c r="T451" s="16"/>
      <c r="U451" s="16"/>
      <c r="V451" s="17"/>
      <c r="W451" s="10"/>
      <c r="X451" s="36"/>
      <c r="Y451" s="36"/>
      <c r="Z451" s="36"/>
      <c r="AA451" s="25"/>
      <c r="AC451" s="5"/>
      <c r="AD451" s="5"/>
      <c r="BF451" s="31" t="s">
        <v>165</v>
      </c>
    </row>
    <row r="452" spans="1:58" x14ac:dyDescent="0.15">
      <c r="A452" t="str">
        <f t="shared" si="653"/>
        <v>|テキスト|&gt;|&gt;|&gt;|&gt;||</v>
      </c>
      <c r="B452" t="s">
        <v>346</v>
      </c>
      <c r="C452" t="s">
        <v>24</v>
      </c>
      <c r="D452" s="1" t="s">
        <v>12</v>
      </c>
      <c r="E452" t="s">
        <v>24</v>
      </c>
      <c r="F452" s="1" t="s">
        <v>4</v>
      </c>
      <c r="G452" t="s">
        <v>24</v>
      </c>
      <c r="H452" s="1" t="s">
        <v>4</v>
      </c>
      <c r="I452" t="s">
        <v>24</v>
      </c>
      <c r="J452" s="1" t="s">
        <v>4</v>
      </c>
      <c r="K452" t="s">
        <v>24</v>
      </c>
      <c r="L452" s="1" t="s">
        <v>4</v>
      </c>
      <c r="M452" t="s">
        <v>24</v>
      </c>
      <c r="N452" t="str">
        <f t="shared" ref="N452" si="757">IF(R451=0,"",R451)</f>
        <v/>
      </c>
      <c r="O452" t="s">
        <v>24</v>
      </c>
      <c r="Q452" s="4" t="s">
        <v>40</v>
      </c>
      <c r="R452" s="12" t="str">
        <f>INDEX(BE:BE,W447+1)</f>
        <v/>
      </c>
      <c r="S452" s="16" t="s">
        <v>51</v>
      </c>
      <c r="T452" s="12" t="str">
        <f>IF(X452="","",X452&amp;IF(Y452="",""," "&amp;Y452)&amp;IF(Z452="",""," "&amp;Z452)&amp;IF(AA452="",""," "&amp;AA452))</f>
        <v/>
      </c>
      <c r="U452" s="16"/>
      <c r="V452" s="17"/>
      <c r="W452" s="10" t="s">
        <v>342</v>
      </c>
      <c r="X452" s="6" t="str">
        <f t="shared" ref="X452:AA452" si="758">IF(ISERROR(IF(LEN(X451)&gt;1,X451,VLOOKUP(X450,$AC:$AD,2,FALSE))),"",IF(LEN(X451)&gt;1,X451,VLOOKUP(X450,$AC:$AD,2,FALSE)))</f>
        <v/>
      </c>
      <c r="Y452" s="6" t="str">
        <f t="shared" si="758"/>
        <v/>
      </c>
      <c r="Z452" s="6" t="str">
        <f t="shared" si="758"/>
        <v/>
      </c>
      <c r="AA452" s="6" t="str">
        <f t="shared" si="758"/>
        <v xml:space="preserve"> </v>
      </c>
      <c r="AC452" s="5"/>
      <c r="AD452" s="5"/>
      <c r="BF452" s="31" t="s">
        <v>165</v>
      </c>
    </row>
    <row r="453" spans="1:58" x14ac:dyDescent="0.15">
      <c r="A453" t="str">
        <f t="shared" si="653"/>
        <v>|英テキスト|&gt;|&gt;|&gt;|&gt;||</v>
      </c>
      <c r="B453" t="s">
        <v>346</v>
      </c>
      <c r="C453" t="s">
        <v>24</v>
      </c>
      <c r="D453" s="1" t="s">
        <v>26</v>
      </c>
      <c r="E453" t="s">
        <v>24</v>
      </c>
      <c r="F453" s="1" t="s">
        <v>4</v>
      </c>
      <c r="G453" t="s">
        <v>24</v>
      </c>
      <c r="H453" s="1" t="s">
        <v>4</v>
      </c>
      <c r="I453" t="s">
        <v>24</v>
      </c>
      <c r="J453" s="1" t="s">
        <v>4</v>
      </c>
      <c r="K453" t="s">
        <v>24</v>
      </c>
      <c r="L453" s="1" t="s">
        <v>4</v>
      </c>
      <c r="M453" t="s">
        <v>24</v>
      </c>
      <c r="N453" t="str">
        <f t="shared" ref="N453" si="759">IF(T452="","",T452&amp;"&amp;br;")&amp;IF(R452=0,"",R452)</f>
        <v/>
      </c>
      <c r="O453" t="s">
        <v>24</v>
      </c>
      <c r="Q453" s="6" t="s">
        <v>41</v>
      </c>
      <c r="R453" s="12">
        <f>IF(INDEX(AX:AX,W447+1)="",0,INDEX(AX:AX,W447+1)&amp;"/"&amp;INDEX(AY:AY,W447+1))</f>
        <v>0</v>
      </c>
      <c r="S453" s="16"/>
      <c r="T453" s="16"/>
      <c r="U453" s="16"/>
      <c r="V453" s="17"/>
      <c r="W453" s="10"/>
      <c r="X453" s="6"/>
      <c r="Y453" s="5"/>
      <c r="Z453" s="5"/>
      <c r="AA453" s="30"/>
      <c r="AC453" s="5"/>
      <c r="AD453" s="5"/>
      <c r="BF453" s="31" t="s">
        <v>165</v>
      </c>
    </row>
    <row r="454" spans="1:58" x14ac:dyDescent="0.15">
      <c r="A454" t="str">
        <f t="shared" si="653"/>
        <v>|PT|&gt;||シールド数|&gt;||</v>
      </c>
      <c r="B454" t="s">
        <v>346</v>
      </c>
      <c r="C454" t="s">
        <v>24</v>
      </c>
      <c r="D454" t="s">
        <v>13</v>
      </c>
      <c r="E454" t="s">
        <v>24</v>
      </c>
      <c r="F454" t="s">
        <v>4</v>
      </c>
      <c r="G454" t="s">
        <v>24</v>
      </c>
      <c r="H454" t="str">
        <f t="shared" ref="H454" si="760">IF(R453=0,"",R453)</f>
        <v/>
      </c>
      <c r="I454" t="s">
        <v>24</v>
      </c>
      <c r="J454" t="s">
        <v>14</v>
      </c>
      <c r="K454" t="s">
        <v>24</v>
      </c>
      <c r="L454" t="s">
        <v>4</v>
      </c>
      <c r="M454" t="s">
        <v>24</v>
      </c>
      <c r="N454" t="str">
        <f t="shared" ref="N454" si="761">IF(R454=0,"",R454)</f>
        <v/>
      </c>
      <c r="O454" t="s">
        <v>24</v>
      </c>
      <c r="Q454" s="7" t="s">
        <v>43</v>
      </c>
      <c r="R454" s="12">
        <f>INDEX(AW:AW,W447+1)</f>
        <v>0</v>
      </c>
      <c r="S454" s="19"/>
      <c r="T454" s="19"/>
      <c r="U454" s="19"/>
      <c r="V454" s="20"/>
      <c r="W454" s="11"/>
      <c r="X454" s="37"/>
      <c r="Y454" s="35"/>
      <c r="Z454" s="35"/>
      <c r="AA454" s="42"/>
      <c r="BF454" s="31" t="s">
        <v>165</v>
      </c>
    </row>
    <row r="455" spans="1:58" x14ac:dyDescent="0.15">
      <c r="A455" t="str">
        <f t="shared" ref="A455:A518" si="762">CONCATENATE(C455,D455,E455,F455,G455,H455,I455,J455,K455,L455,M455,N455,O455,P455)</f>
        <v>&amp;br;&amp;br;</v>
      </c>
      <c r="B455" t="s">
        <v>346</v>
      </c>
      <c r="C455" t="s">
        <v>158</v>
      </c>
      <c r="R455"/>
      <c r="S455"/>
      <c r="T455"/>
      <c r="U455"/>
      <c r="V455"/>
      <c r="BF455" s="31" t="s">
        <v>165</v>
      </c>
    </row>
    <row r="456" spans="1:58" x14ac:dyDescent="0.15">
      <c r="A456" t="str">
        <f t="shared" si="762"/>
        <v>#back(text=戻る,left)</v>
      </c>
      <c r="B456" t="s">
        <v>346</v>
      </c>
      <c r="C456" t="s">
        <v>159</v>
      </c>
      <c r="R456"/>
      <c r="S456"/>
      <c r="T456"/>
      <c r="U456"/>
      <c r="V456"/>
      <c r="BF456" s="31" t="s">
        <v>165</v>
      </c>
    </row>
    <row r="457" spans="1:58" x14ac:dyDescent="0.15">
      <c r="A457" t="str">
        <f t="shared" si="762"/>
        <v>&amp;br;</v>
      </c>
      <c r="B457" t="s">
        <v>346</v>
      </c>
      <c r="C457" t="s">
        <v>1</v>
      </c>
      <c r="R457"/>
      <c r="S457"/>
      <c r="T457"/>
      <c r="U457"/>
      <c r="V457"/>
      <c r="BF457" s="31" t="s">
        <v>165</v>
      </c>
    </row>
    <row r="458" spans="1:58" x14ac:dyDescent="0.15">
      <c r="A458" t="str">
        <f t="shared" si="762"/>
        <v>#comment(above,nsize=[15],size=[30],num=[10])</v>
      </c>
      <c r="B458" t="s">
        <v>346</v>
      </c>
      <c r="C458" t="s">
        <v>160</v>
      </c>
      <c r="R458"/>
      <c r="S458"/>
      <c r="T458"/>
      <c r="U458"/>
      <c r="V458"/>
      <c r="BF458" s="31" t="s">
        <v>165</v>
      </c>
    </row>
    <row r="459" spans="1:58" x14ac:dyDescent="0.15">
      <c r="A459" t="str">
        <f t="shared" si="762"/>
        <v>&amp;br;&amp;br;</v>
      </c>
      <c r="B459" t="s">
        <v>346</v>
      </c>
      <c r="C459" t="s">
        <v>158</v>
      </c>
      <c r="R459"/>
      <c r="S459"/>
      <c r="T459"/>
      <c r="U459"/>
      <c r="V459"/>
      <c r="AC459" s="5"/>
      <c r="AD459" s="5"/>
      <c r="BF459" s="31" t="s">
        <v>165</v>
      </c>
    </row>
    <row r="460" spans="1:58" x14ac:dyDescent="0.15">
      <c r="A460" t="str">
        <f t="shared" si="762"/>
        <v/>
      </c>
      <c r="B460" t="s">
        <v>346</v>
      </c>
      <c r="Q460" s="3"/>
      <c r="R460" s="14"/>
      <c r="S460" s="14"/>
      <c r="T460" s="14"/>
      <c r="U460" s="14"/>
      <c r="V460" s="15"/>
      <c r="W460" s="36">
        <v>36</v>
      </c>
      <c r="X460" s="3"/>
      <c r="Y460" s="34"/>
      <c r="Z460" s="34"/>
      <c r="AA460" s="41"/>
      <c r="AC460" s="5"/>
      <c r="AD460" s="5"/>
      <c r="BF460" s="31" t="s">
        <v>165</v>
      </c>
    </row>
    <row r="461" spans="1:58" x14ac:dyDescent="0.15">
      <c r="A461" t="str">
        <f t="shared" si="762"/>
        <v>*0/0</v>
      </c>
      <c r="B461" t="s">
        <v>346</v>
      </c>
      <c r="C461" t="str">
        <f t="shared" si="698"/>
        <v>*0/0</v>
      </c>
      <c r="Q461" s="6" t="s">
        <v>34</v>
      </c>
      <c r="R461" s="12">
        <f>INDEX(AJ:AJ,W460+1)</f>
        <v>0</v>
      </c>
      <c r="S461" s="16" t="s">
        <v>35</v>
      </c>
      <c r="T461" s="12">
        <f t="shared" ref="T461" si="763">INDEX(AK:AK,W460+1)</f>
        <v>0</v>
      </c>
      <c r="U461" s="16"/>
      <c r="V461" s="17"/>
      <c r="W461" s="9"/>
      <c r="X461" s="6"/>
      <c r="Y461" s="5"/>
      <c r="Z461" s="5"/>
      <c r="AA461" s="30"/>
      <c r="AC461" s="5"/>
      <c r="AD461" s="5"/>
      <c r="BF461" s="31" t="s">
        <v>165</v>
      </c>
    </row>
    <row r="462" spans="1:58" x14ac:dyDescent="0.15">
      <c r="A462" t="str">
        <f t="shared" si="762"/>
        <v>|LEFT:80|LEFT:100|LEFT:100|LEFT:100|LEFT:100|LEFT:100|c</v>
      </c>
      <c r="B462" t="s">
        <v>346</v>
      </c>
      <c r="C462" t="s">
        <v>24</v>
      </c>
      <c r="D462" s="2" t="str">
        <f t="shared" ref="D462" si="764">$Q$1</f>
        <v>LEFT:80</v>
      </c>
      <c r="E462" s="2" t="s">
        <v>24</v>
      </c>
      <c r="F462" s="2" t="str">
        <f t="shared" ref="F462" si="765">$R$1</f>
        <v>LEFT:100</v>
      </c>
      <c r="G462" s="2" t="s">
        <v>24</v>
      </c>
      <c r="H462" s="2" t="str">
        <f t="shared" ref="H462" si="766">$R$1</f>
        <v>LEFT:100</v>
      </c>
      <c r="I462" s="2" t="s">
        <v>24</v>
      </c>
      <c r="J462" s="2" t="str">
        <f t="shared" ref="J462" si="767">$R$1</f>
        <v>LEFT:100</v>
      </c>
      <c r="K462" s="2" t="s">
        <v>24</v>
      </c>
      <c r="L462" s="2" t="str">
        <f t="shared" ref="L462" si="768">$R$1</f>
        <v>LEFT:100</v>
      </c>
      <c r="M462" s="2" t="s">
        <v>24</v>
      </c>
      <c r="N462" s="2" t="str">
        <f t="shared" ref="N462" si="769">$R$1</f>
        <v>LEFT:100</v>
      </c>
      <c r="O462" t="s">
        <v>24</v>
      </c>
      <c r="P462" t="s">
        <v>138</v>
      </c>
      <c r="Q462" s="4" t="s">
        <v>44</v>
      </c>
      <c r="R462" s="12" t="str">
        <f>INDEX(AF:AF,W460+1)</f>
        <v>白</v>
      </c>
      <c r="S462" s="18" t="s">
        <v>46</v>
      </c>
      <c r="T462" s="12">
        <f>INDEX(AG:AG,W460+1)</f>
        <v>0</v>
      </c>
      <c r="U462" s="18" t="s">
        <v>36</v>
      </c>
      <c r="V462" s="12">
        <f>INDEX(AI:AI,W460+1)</f>
        <v>0</v>
      </c>
      <c r="W462" s="10"/>
      <c r="X462" s="12">
        <f t="shared" ref="X462" si="770">INDEX(AQ:AQ,W460+1)</f>
        <v>0</v>
      </c>
      <c r="Y462" s="5"/>
      <c r="Z462" s="5"/>
      <c r="AA462" s="30"/>
      <c r="AC462" s="16"/>
      <c r="AD462" s="16"/>
      <c r="BF462" s="31" t="s">
        <v>165</v>
      </c>
    </row>
    <row r="463" spans="1:58" x14ac:dyDescent="0.15">
      <c r="A463" t="str">
        <f t="shared" si="762"/>
        <v>|色|白|レアリティ||マナコスト||</v>
      </c>
      <c r="B463" t="s">
        <v>346</v>
      </c>
      <c r="C463" t="s">
        <v>24</v>
      </c>
      <c r="D463" s="1" t="s">
        <v>5</v>
      </c>
      <c r="E463" t="s">
        <v>24</v>
      </c>
      <c r="F463" t="str">
        <f t="shared" ref="F463:F464" si="771">IF(R462=0,"",R462)</f>
        <v>白</v>
      </c>
      <c r="G463" t="s">
        <v>24</v>
      </c>
      <c r="H463" s="1" t="s">
        <v>6</v>
      </c>
      <c r="I463" t="s">
        <v>24</v>
      </c>
      <c r="J463" t="str">
        <f t="shared" ref="J463:J464" si="772">IF(T462=0,"",T462)</f>
        <v/>
      </c>
      <c r="K463" t="s">
        <v>24</v>
      </c>
      <c r="L463" s="1" t="s">
        <v>8</v>
      </c>
      <c r="M463" t="s">
        <v>24</v>
      </c>
      <c r="N463" t="str">
        <f t="shared" ref="N463:N464" si="773">IF(V462=0,"",V462)</f>
        <v/>
      </c>
      <c r="O463" t="s">
        <v>24</v>
      </c>
      <c r="Q463" s="6" t="s">
        <v>37</v>
      </c>
      <c r="R463" s="12">
        <f>INDEX(AL:AL,W460+1)</f>
        <v>0</v>
      </c>
      <c r="S463" s="18" t="s">
        <v>38</v>
      </c>
      <c r="T463" s="12">
        <f>INDEX(AN:AN,W460+1)</f>
        <v>0</v>
      </c>
      <c r="U463" s="12">
        <f>INDEX(AO:AO,W460+1)</f>
        <v>0</v>
      </c>
      <c r="V463" s="12">
        <f>INDEX(AP:AP,W460+1)</f>
        <v>0</v>
      </c>
      <c r="W463" s="10"/>
      <c r="X463" s="12" t="str">
        <f t="shared" ref="X463" si="774">INDEX(AZ:AZ,W460+1)</f>
        <v/>
      </c>
      <c r="Y463" s="12" t="str">
        <f t="shared" ref="Y463" si="775">INDEX(BA:BA,W460+1)</f>
        <v/>
      </c>
      <c r="Z463" s="12" t="str">
        <f t="shared" ref="Z463" si="776">INDEX(BB:BB,W460+1)</f>
        <v/>
      </c>
      <c r="AA463" s="12">
        <f t="shared" ref="AA463" si="777">INDEX(BC:BC,W460+1)</f>
        <v>0</v>
      </c>
      <c r="AC463" s="5"/>
      <c r="AD463" s="5"/>
      <c r="BF463" s="31" t="s">
        <v>165</v>
      </c>
    </row>
    <row r="464" spans="1:58" x14ac:dyDescent="0.15">
      <c r="A464" t="str">
        <f t="shared" si="762"/>
        <v>|種別||サブタイプ||||</v>
      </c>
      <c r="B464" t="s">
        <v>346</v>
      </c>
      <c r="C464" t="s">
        <v>24</v>
      </c>
      <c r="D464" s="1" t="s">
        <v>9</v>
      </c>
      <c r="E464" t="s">
        <v>24</v>
      </c>
      <c r="F464" t="str">
        <f t="shared" si="771"/>
        <v/>
      </c>
      <c r="G464" t="s">
        <v>24</v>
      </c>
      <c r="H464" s="1" t="s">
        <v>11</v>
      </c>
      <c r="I464" t="s">
        <v>24</v>
      </c>
      <c r="J464" t="str">
        <f t="shared" si="772"/>
        <v/>
      </c>
      <c r="K464" t="s">
        <v>24</v>
      </c>
      <c r="L464" t="str">
        <f t="shared" ref="L464" si="778">IF(U463=0,"",U463)</f>
        <v/>
      </c>
      <c r="M464" t="s">
        <v>24</v>
      </c>
      <c r="N464" t="str">
        <f t="shared" si="773"/>
        <v/>
      </c>
      <c r="O464" t="s">
        <v>24</v>
      </c>
      <c r="Q464" s="6" t="s">
        <v>39</v>
      </c>
      <c r="R464" s="12" t="str">
        <f>INDEX(BD:BD,W460+1)</f>
        <v/>
      </c>
      <c r="S464" s="16"/>
      <c r="T464" s="16"/>
      <c r="U464" s="16"/>
      <c r="V464" s="17"/>
      <c r="W464" s="10"/>
      <c r="X464" s="36"/>
      <c r="Y464" s="36"/>
      <c r="Z464" s="36"/>
      <c r="AA464" s="25"/>
      <c r="AC464" s="5"/>
      <c r="AD464" s="5"/>
      <c r="BF464" s="31" t="s">
        <v>165</v>
      </c>
    </row>
    <row r="465" spans="1:58" x14ac:dyDescent="0.15">
      <c r="A465" t="str">
        <f t="shared" si="762"/>
        <v>|テキスト|&gt;|&gt;|&gt;|&gt;||</v>
      </c>
      <c r="B465" t="s">
        <v>346</v>
      </c>
      <c r="C465" t="s">
        <v>24</v>
      </c>
      <c r="D465" s="1" t="s">
        <v>12</v>
      </c>
      <c r="E465" t="s">
        <v>24</v>
      </c>
      <c r="F465" s="1" t="s">
        <v>4</v>
      </c>
      <c r="G465" t="s">
        <v>24</v>
      </c>
      <c r="H465" s="1" t="s">
        <v>4</v>
      </c>
      <c r="I465" t="s">
        <v>24</v>
      </c>
      <c r="J465" s="1" t="s">
        <v>4</v>
      </c>
      <c r="K465" t="s">
        <v>24</v>
      </c>
      <c r="L465" s="1" t="s">
        <v>4</v>
      </c>
      <c r="M465" t="s">
        <v>24</v>
      </c>
      <c r="N465" t="str">
        <f t="shared" ref="N465" si="779">IF(R464=0,"",R464)</f>
        <v/>
      </c>
      <c r="O465" t="s">
        <v>24</v>
      </c>
      <c r="Q465" s="4" t="s">
        <v>40</v>
      </c>
      <c r="R465" s="12" t="str">
        <f>INDEX(BE:BE,W460+1)</f>
        <v/>
      </c>
      <c r="S465" s="16" t="s">
        <v>51</v>
      </c>
      <c r="T465" s="12" t="str">
        <f>IF(X465="","",X465&amp;IF(Y465="",""," "&amp;Y465)&amp;IF(Z465="",""," "&amp;Z465)&amp;IF(AA465="",""," "&amp;AA465))</f>
        <v/>
      </c>
      <c r="U465" s="16"/>
      <c r="V465" s="17"/>
      <c r="W465" s="10" t="s">
        <v>342</v>
      </c>
      <c r="X465" s="6" t="str">
        <f t="shared" ref="X465:AA465" si="780">IF(ISERROR(IF(LEN(X464)&gt;1,X464,VLOOKUP(X463,$AC:$AD,2,FALSE))),"",IF(LEN(X464)&gt;1,X464,VLOOKUP(X463,$AC:$AD,2,FALSE)))</f>
        <v/>
      </c>
      <c r="Y465" s="6" t="str">
        <f t="shared" si="780"/>
        <v/>
      </c>
      <c r="Z465" s="6" t="str">
        <f t="shared" si="780"/>
        <v/>
      </c>
      <c r="AA465" s="6" t="str">
        <f t="shared" si="780"/>
        <v xml:space="preserve"> </v>
      </c>
      <c r="AC465" s="5"/>
      <c r="AD465" s="5"/>
      <c r="BF465" s="31" t="s">
        <v>165</v>
      </c>
    </row>
    <row r="466" spans="1:58" x14ac:dyDescent="0.15">
      <c r="A466" t="str">
        <f t="shared" si="762"/>
        <v>|英テキスト|&gt;|&gt;|&gt;|&gt;||</v>
      </c>
      <c r="B466" t="s">
        <v>346</v>
      </c>
      <c r="C466" t="s">
        <v>24</v>
      </c>
      <c r="D466" s="1" t="s">
        <v>26</v>
      </c>
      <c r="E466" t="s">
        <v>24</v>
      </c>
      <c r="F466" s="1" t="s">
        <v>4</v>
      </c>
      <c r="G466" t="s">
        <v>24</v>
      </c>
      <c r="H466" s="1" t="s">
        <v>4</v>
      </c>
      <c r="I466" t="s">
        <v>24</v>
      </c>
      <c r="J466" s="1" t="s">
        <v>4</v>
      </c>
      <c r="K466" t="s">
        <v>24</v>
      </c>
      <c r="L466" s="1" t="s">
        <v>4</v>
      </c>
      <c r="M466" t="s">
        <v>24</v>
      </c>
      <c r="N466" t="str">
        <f t="shared" ref="N466" si="781">IF(T465="","",T465&amp;"&amp;br;")&amp;IF(R465=0,"",R465)</f>
        <v/>
      </c>
      <c r="O466" t="s">
        <v>24</v>
      </c>
      <c r="Q466" s="6" t="s">
        <v>41</v>
      </c>
      <c r="R466" s="12">
        <f>IF(INDEX(AX:AX,W460+1)="",0,INDEX(AX:AX,W460+1)&amp;"/"&amp;INDEX(AY:AY,W460+1))</f>
        <v>0</v>
      </c>
      <c r="S466" s="16"/>
      <c r="T466" s="16"/>
      <c r="U466" s="16"/>
      <c r="V466" s="17"/>
      <c r="W466" s="10"/>
      <c r="X466" s="6"/>
      <c r="Y466" s="5"/>
      <c r="Z466" s="5"/>
      <c r="AA466" s="30"/>
      <c r="AC466" s="5"/>
      <c r="AD466" s="5"/>
      <c r="BF466" s="31" t="s">
        <v>165</v>
      </c>
    </row>
    <row r="467" spans="1:58" x14ac:dyDescent="0.15">
      <c r="A467" t="str">
        <f t="shared" si="762"/>
        <v>|PT|&gt;||シールド数|&gt;||</v>
      </c>
      <c r="B467" t="s">
        <v>346</v>
      </c>
      <c r="C467" t="s">
        <v>24</v>
      </c>
      <c r="D467" t="s">
        <v>13</v>
      </c>
      <c r="E467" t="s">
        <v>24</v>
      </c>
      <c r="F467" t="s">
        <v>4</v>
      </c>
      <c r="G467" t="s">
        <v>24</v>
      </c>
      <c r="H467" t="str">
        <f t="shared" ref="H467" si="782">IF(R466=0,"",R466)</f>
        <v/>
      </c>
      <c r="I467" t="s">
        <v>24</v>
      </c>
      <c r="J467" t="s">
        <v>14</v>
      </c>
      <c r="K467" t="s">
        <v>24</v>
      </c>
      <c r="L467" t="s">
        <v>4</v>
      </c>
      <c r="M467" t="s">
        <v>24</v>
      </c>
      <c r="N467" t="str">
        <f t="shared" ref="N467" si="783">IF(R467=0,"",R467)</f>
        <v/>
      </c>
      <c r="O467" t="s">
        <v>24</v>
      </c>
      <c r="Q467" s="7" t="s">
        <v>43</v>
      </c>
      <c r="R467" s="12">
        <f>INDEX(AW:AW,W460+1)</f>
        <v>0</v>
      </c>
      <c r="S467" s="19"/>
      <c r="T467" s="19"/>
      <c r="U467" s="19"/>
      <c r="V467" s="20"/>
      <c r="W467" s="11"/>
      <c r="X467" s="37"/>
      <c r="Y467" s="35"/>
      <c r="Z467" s="35"/>
      <c r="AA467" s="42"/>
      <c r="BF467" s="31" t="s">
        <v>165</v>
      </c>
    </row>
    <row r="468" spans="1:58" x14ac:dyDescent="0.15">
      <c r="A468" t="str">
        <f t="shared" si="762"/>
        <v>&amp;br;&amp;br;</v>
      </c>
      <c r="B468" t="s">
        <v>346</v>
      </c>
      <c r="C468" t="s">
        <v>158</v>
      </c>
      <c r="R468"/>
      <c r="S468"/>
      <c r="T468"/>
      <c r="U468"/>
      <c r="V468"/>
      <c r="BF468" s="31" t="s">
        <v>165</v>
      </c>
    </row>
    <row r="469" spans="1:58" x14ac:dyDescent="0.15">
      <c r="A469" t="str">
        <f t="shared" si="762"/>
        <v>#back(text=戻る,left)</v>
      </c>
      <c r="B469" t="s">
        <v>346</v>
      </c>
      <c r="C469" t="s">
        <v>159</v>
      </c>
      <c r="R469"/>
      <c r="S469"/>
      <c r="T469"/>
      <c r="U469"/>
      <c r="V469"/>
      <c r="BF469" s="31" t="s">
        <v>165</v>
      </c>
    </row>
    <row r="470" spans="1:58" x14ac:dyDescent="0.15">
      <c r="A470" t="str">
        <f t="shared" si="762"/>
        <v>&amp;br;</v>
      </c>
      <c r="B470" t="s">
        <v>346</v>
      </c>
      <c r="C470" t="s">
        <v>1</v>
      </c>
      <c r="R470"/>
      <c r="S470"/>
      <c r="T470"/>
      <c r="U470"/>
      <c r="V470"/>
      <c r="BF470" s="31" t="s">
        <v>165</v>
      </c>
    </row>
    <row r="471" spans="1:58" x14ac:dyDescent="0.15">
      <c r="A471" t="str">
        <f t="shared" si="762"/>
        <v>#comment(above,nsize=[15],size=[30],num=[10])</v>
      </c>
      <c r="B471" t="s">
        <v>346</v>
      </c>
      <c r="C471" t="s">
        <v>160</v>
      </c>
      <c r="R471"/>
      <c r="S471"/>
      <c r="T471"/>
      <c r="U471"/>
      <c r="V471"/>
      <c r="BF471" s="31" t="s">
        <v>165</v>
      </c>
    </row>
    <row r="472" spans="1:58" x14ac:dyDescent="0.15">
      <c r="A472" t="str">
        <f t="shared" si="762"/>
        <v>&amp;br;&amp;br;</v>
      </c>
      <c r="B472" t="s">
        <v>346</v>
      </c>
      <c r="C472" t="s">
        <v>158</v>
      </c>
      <c r="R472"/>
      <c r="S472"/>
      <c r="T472"/>
      <c r="U472"/>
      <c r="V472"/>
      <c r="AC472" s="5"/>
      <c r="AD472" s="5"/>
      <c r="BF472" s="31" t="s">
        <v>165</v>
      </c>
    </row>
    <row r="473" spans="1:58" x14ac:dyDescent="0.15">
      <c r="A473" t="str">
        <f t="shared" si="762"/>
        <v/>
      </c>
      <c r="B473" t="s">
        <v>346</v>
      </c>
      <c r="Q473" s="3"/>
      <c r="R473" s="14"/>
      <c r="S473" s="14"/>
      <c r="T473" s="14"/>
      <c r="U473" s="14"/>
      <c r="V473" s="15"/>
      <c r="W473" s="36">
        <v>37</v>
      </c>
      <c r="X473" s="3"/>
      <c r="Y473" s="34"/>
      <c r="Z473" s="34"/>
      <c r="AA473" s="41"/>
      <c r="AC473" s="5"/>
      <c r="AD473" s="5"/>
      <c r="BF473" s="31" t="s">
        <v>165</v>
      </c>
    </row>
    <row r="474" spans="1:58" x14ac:dyDescent="0.15">
      <c r="A474" t="str">
        <f t="shared" si="762"/>
        <v>*0/0</v>
      </c>
      <c r="B474" t="s">
        <v>346</v>
      </c>
      <c r="C474" t="str">
        <f t="shared" si="698"/>
        <v>*0/0</v>
      </c>
      <c r="Q474" s="6" t="s">
        <v>34</v>
      </c>
      <c r="R474" s="12">
        <f>INDEX(AJ:AJ,W473+1)</f>
        <v>0</v>
      </c>
      <c r="S474" s="16" t="s">
        <v>35</v>
      </c>
      <c r="T474" s="12">
        <f t="shared" ref="T474" si="784">INDEX(AK:AK,W473+1)</f>
        <v>0</v>
      </c>
      <c r="U474" s="16"/>
      <c r="V474" s="17"/>
      <c r="W474" s="9"/>
      <c r="X474" s="6"/>
      <c r="Y474" s="5"/>
      <c r="Z474" s="5"/>
      <c r="AA474" s="30"/>
      <c r="AC474" s="5"/>
      <c r="AD474" s="5"/>
      <c r="BF474" s="31" t="s">
        <v>165</v>
      </c>
    </row>
    <row r="475" spans="1:58" x14ac:dyDescent="0.15">
      <c r="A475" t="str">
        <f t="shared" si="762"/>
        <v>|LEFT:80|LEFT:100|LEFT:100|LEFT:100|LEFT:100|LEFT:100|c</v>
      </c>
      <c r="B475" t="s">
        <v>346</v>
      </c>
      <c r="C475" t="s">
        <v>24</v>
      </c>
      <c r="D475" s="2" t="str">
        <f t="shared" ref="D475" si="785">$Q$1</f>
        <v>LEFT:80</v>
      </c>
      <c r="E475" s="2" t="s">
        <v>24</v>
      </c>
      <c r="F475" s="2" t="str">
        <f t="shared" ref="F475" si="786">$R$1</f>
        <v>LEFT:100</v>
      </c>
      <c r="G475" s="2" t="s">
        <v>24</v>
      </c>
      <c r="H475" s="2" t="str">
        <f t="shared" ref="H475" si="787">$R$1</f>
        <v>LEFT:100</v>
      </c>
      <c r="I475" s="2" t="s">
        <v>24</v>
      </c>
      <c r="J475" s="2" t="str">
        <f t="shared" ref="J475" si="788">$R$1</f>
        <v>LEFT:100</v>
      </c>
      <c r="K475" s="2" t="s">
        <v>24</v>
      </c>
      <c r="L475" s="2" t="str">
        <f t="shared" ref="L475" si="789">$R$1</f>
        <v>LEFT:100</v>
      </c>
      <c r="M475" s="2" t="s">
        <v>24</v>
      </c>
      <c r="N475" s="2" t="str">
        <f t="shared" ref="N475" si="790">$R$1</f>
        <v>LEFT:100</v>
      </c>
      <c r="O475" t="s">
        <v>24</v>
      </c>
      <c r="P475" t="s">
        <v>138</v>
      </c>
      <c r="Q475" s="4" t="s">
        <v>44</v>
      </c>
      <c r="R475" s="12" t="str">
        <f>INDEX(AF:AF,W473+1)</f>
        <v>白</v>
      </c>
      <c r="S475" s="18" t="s">
        <v>46</v>
      </c>
      <c r="T475" s="12">
        <f>INDEX(AG:AG,W473+1)</f>
        <v>0</v>
      </c>
      <c r="U475" s="18" t="s">
        <v>36</v>
      </c>
      <c r="V475" s="12">
        <f>INDEX(AI:AI,W473+1)</f>
        <v>0</v>
      </c>
      <c r="W475" s="10"/>
      <c r="X475" s="12">
        <f t="shared" ref="X475" si="791">INDEX(AQ:AQ,W473+1)</f>
        <v>0</v>
      </c>
      <c r="Y475" s="5"/>
      <c r="Z475" s="5"/>
      <c r="AA475" s="30"/>
      <c r="AC475" s="16"/>
      <c r="AD475" s="16"/>
      <c r="BF475" s="31" t="s">
        <v>165</v>
      </c>
    </row>
    <row r="476" spans="1:58" x14ac:dyDescent="0.15">
      <c r="A476" t="str">
        <f t="shared" si="762"/>
        <v>|色|白|レアリティ||マナコスト||</v>
      </c>
      <c r="B476" t="s">
        <v>346</v>
      </c>
      <c r="C476" t="s">
        <v>24</v>
      </c>
      <c r="D476" s="1" t="s">
        <v>5</v>
      </c>
      <c r="E476" t="s">
        <v>24</v>
      </c>
      <c r="F476" t="str">
        <f t="shared" ref="F476:F477" si="792">IF(R475=0,"",R475)</f>
        <v>白</v>
      </c>
      <c r="G476" t="s">
        <v>24</v>
      </c>
      <c r="H476" s="1" t="s">
        <v>6</v>
      </c>
      <c r="I476" t="s">
        <v>24</v>
      </c>
      <c r="J476" t="str">
        <f t="shared" ref="J476:J477" si="793">IF(T475=0,"",T475)</f>
        <v/>
      </c>
      <c r="K476" t="s">
        <v>24</v>
      </c>
      <c r="L476" s="1" t="s">
        <v>8</v>
      </c>
      <c r="M476" t="s">
        <v>24</v>
      </c>
      <c r="N476" t="str">
        <f t="shared" ref="N476:N477" si="794">IF(V475=0,"",V475)</f>
        <v/>
      </c>
      <c r="O476" t="s">
        <v>24</v>
      </c>
      <c r="Q476" s="6" t="s">
        <v>37</v>
      </c>
      <c r="R476" s="12">
        <f>INDEX(AL:AL,W473+1)</f>
        <v>0</v>
      </c>
      <c r="S476" s="18" t="s">
        <v>38</v>
      </c>
      <c r="T476" s="12">
        <f>INDEX(AN:AN,W473+1)</f>
        <v>0</v>
      </c>
      <c r="U476" s="12">
        <f>INDEX(AO:AO,W473+1)</f>
        <v>0</v>
      </c>
      <c r="V476" s="12">
        <f>INDEX(AP:AP,W473+1)</f>
        <v>0</v>
      </c>
      <c r="W476" s="10"/>
      <c r="X476" s="12" t="str">
        <f t="shared" ref="X476" si="795">INDEX(AZ:AZ,W473+1)</f>
        <v/>
      </c>
      <c r="Y476" s="12" t="str">
        <f t="shared" ref="Y476" si="796">INDEX(BA:BA,W473+1)</f>
        <v/>
      </c>
      <c r="Z476" s="12" t="str">
        <f t="shared" ref="Z476" si="797">INDEX(BB:BB,W473+1)</f>
        <v/>
      </c>
      <c r="AA476" s="12">
        <f t="shared" ref="AA476" si="798">INDEX(BC:BC,W473+1)</f>
        <v>0</v>
      </c>
      <c r="AC476" s="5"/>
      <c r="AD476" s="5"/>
      <c r="BF476" s="31" t="s">
        <v>165</v>
      </c>
    </row>
    <row r="477" spans="1:58" x14ac:dyDescent="0.15">
      <c r="A477" t="str">
        <f t="shared" si="762"/>
        <v>|種別||サブタイプ||||</v>
      </c>
      <c r="B477" t="s">
        <v>346</v>
      </c>
      <c r="C477" t="s">
        <v>24</v>
      </c>
      <c r="D477" s="1" t="s">
        <v>9</v>
      </c>
      <c r="E477" t="s">
        <v>24</v>
      </c>
      <c r="F477" t="str">
        <f t="shared" si="792"/>
        <v/>
      </c>
      <c r="G477" t="s">
        <v>24</v>
      </c>
      <c r="H477" s="1" t="s">
        <v>11</v>
      </c>
      <c r="I477" t="s">
        <v>24</v>
      </c>
      <c r="J477" t="str">
        <f t="shared" si="793"/>
        <v/>
      </c>
      <c r="K477" t="s">
        <v>24</v>
      </c>
      <c r="L477" t="str">
        <f t="shared" ref="L477" si="799">IF(U476=0,"",U476)</f>
        <v/>
      </c>
      <c r="M477" t="s">
        <v>24</v>
      </c>
      <c r="N477" t="str">
        <f t="shared" si="794"/>
        <v/>
      </c>
      <c r="O477" t="s">
        <v>24</v>
      </c>
      <c r="Q477" s="6" t="s">
        <v>39</v>
      </c>
      <c r="R477" s="12" t="str">
        <f>INDEX(BD:BD,W473+1)</f>
        <v/>
      </c>
      <c r="S477" s="16"/>
      <c r="T477" s="16"/>
      <c r="U477" s="16"/>
      <c r="V477" s="17"/>
      <c r="W477" s="10"/>
      <c r="X477" s="36"/>
      <c r="Y477" s="36"/>
      <c r="Z477" s="36"/>
      <c r="AA477" s="25"/>
      <c r="AC477" s="5"/>
      <c r="AD477" s="5"/>
      <c r="BF477" s="31" t="s">
        <v>165</v>
      </c>
    </row>
    <row r="478" spans="1:58" x14ac:dyDescent="0.15">
      <c r="A478" t="str">
        <f t="shared" si="762"/>
        <v>|テキスト|&gt;|&gt;|&gt;|&gt;||</v>
      </c>
      <c r="B478" t="s">
        <v>346</v>
      </c>
      <c r="C478" t="s">
        <v>24</v>
      </c>
      <c r="D478" s="1" t="s">
        <v>12</v>
      </c>
      <c r="E478" t="s">
        <v>24</v>
      </c>
      <c r="F478" s="1" t="s">
        <v>4</v>
      </c>
      <c r="G478" t="s">
        <v>24</v>
      </c>
      <c r="H478" s="1" t="s">
        <v>4</v>
      </c>
      <c r="I478" t="s">
        <v>24</v>
      </c>
      <c r="J478" s="1" t="s">
        <v>4</v>
      </c>
      <c r="K478" t="s">
        <v>24</v>
      </c>
      <c r="L478" s="1" t="s">
        <v>4</v>
      </c>
      <c r="M478" t="s">
        <v>24</v>
      </c>
      <c r="N478" t="str">
        <f t="shared" ref="N478" si="800">IF(R477=0,"",R477)</f>
        <v/>
      </c>
      <c r="O478" t="s">
        <v>24</v>
      </c>
      <c r="Q478" s="4" t="s">
        <v>40</v>
      </c>
      <c r="R478" s="12" t="str">
        <f>INDEX(BE:BE,W473+1)</f>
        <v/>
      </c>
      <c r="S478" s="16" t="s">
        <v>51</v>
      </c>
      <c r="T478" s="12" t="str">
        <f>IF(X478="","",X478&amp;IF(Y478="",""," "&amp;Y478)&amp;IF(Z478="",""," "&amp;Z478)&amp;IF(AA478="",""," "&amp;AA478))</f>
        <v/>
      </c>
      <c r="U478" s="16"/>
      <c r="V478" s="17"/>
      <c r="W478" s="10" t="s">
        <v>342</v>
      </c>
      <c r="X478" s="6" t="str">
        <f t="shared" ref="X478:AA478" si="801">IF(ISERROR(IF(LEN(X477)&gt;1,X477,VLOOKUP(X476,$AC:$AD,2,FALSE))),"",IF(LEN(X477)&gt;1,X477,VLOOKUP(X476,$AC:$AD,2,FALSE)))</f>
        <v/>
      </c>
      <c r="Y478" s="6" t="str">
        <f t="shared" si="801"/>
        <v/>
      </c>
      <c r="Z478" s="6" t="str">
        <f t="shared" si="801"/>
        <v/>
      </c>
      <c r="AA478" s="6" t="str">
        <f t="shared" si="801"/>
        <v xml:space="preserve"> </v>
      </c>
      <c r="AC478" s="5"/>
      <c r="AD478" s="5"/>
      <c r="BF478" s="31" t="s">
        <v>165</v>
      </c>
    </row>
    <row r="479" spans="1:58" x14ac:dyDescent="0.15">
      <c r="A479" t="str">
        <f t="shared" si="762"/>
        <v>|英テキスト|&gt;|&gt;|&gt;|&gt;||</v>
      </c>
      <c r="B479" t="s">
        <v>346</v>
      </c>
      <c r="C479" t="s">
        <v>24</v>
      </c>
      <c r="D479" s="1" t="s">
        <v>26</v>
      </c>
      <c r="E479" t="s">
        <v>24</v>
      </c>
      <c r="F479" s="1" t="s">
        <v>4</v>
      </c>
      <c r="G479" t="s">
        <v>24</v>
      </c>
      <c r="H479" s="1" t="s">
        <v>4</v>
      </c>
      <c r="I479" t="s">
        <v>24</v>
      </c>
      <c r="J479" s="1" t="s">
        <v>4</v>
      </c>
      <c r="K479" t="s">
        <v>24</v>
      </c>
      <c r="L479" s="1" t="s">
        <v>4</v>
      </c>
      <c r="M479" t="s">
        <v>24</v>
      </c>
      <c r="N479" t="str">
        <f t="shared" ref="N479" si="802">IF(T478="","",T478&amp;"&amp;br;")&amp;IF(R478=0,"",R478)</f>
        <v/>
      </c>
      <c r="O479" t="s">
        <v>24</v>
      </c>
      <c r="Q479" s="6" t="s">
        <v>41</v>
      </c>
      <c r="R479" s="12">
        <f>IF(INDEX(AX:AX,W473+1)="",0,INDEX(AX:AX,W473+1)&amp;"/"&amp;INDEX(AY:AY,W473+1))</f>
        <v>0</v>
      </c>
      <c r="S479" s="16"/>
      <c r="T479" s="16"/>
      <c r="U479" s="16"/>
      <c r="V479" s="17"/>
      <c r="W479" s="10"/>
      <c r="X479" s="6"/>
      <c r="Y479" s="5"/>
      <c r="Z479" s="5"/>
      <c r="AA479" s="30"/>
      <c r="AC479" s="5"/>
      <c r="AD479" s="5"/>
      <c r="BF479" s="31" t="s">
        <v>165</v>
      </c>
    </row>
    <row r="480" spans="1:58" x14ac:dyDescent="0.15">
      <c r="A480" t="str">
        <f t="shared" si="762"/>
        <v>|PT|&gt;||シールド数|&gt;||</v>
      </c>
      <c r="B480" t="s">
        <v>346</v>
      </c>
      <c r="C480" t="s">
        <v>24</v>
      </c>
      <c r="D480" t="s">
        <v>13</v>
      </c>
      <c r="E480" t="s">
        <v>24</v>
      </c>
      <c r="F480" t="s">
        <v>4</v>
      </c>
      <c r="G480" t="s">
        <v>24</v>
      </c>
      <c r="H480" t="str">
        <f t="shared" ref="H480" si="803">IF(R479=0,"",R479)</f>
        <v/>
      </c>
      <c r="I480" t="s">
        <v>24</v>
      </c>
      <c r="J480" t="s">
        <v>14</v>
      </c>
      <c r="K480" t="s">
        <v>24</v>
      </c>
      <c r="L480" t="s">
        <v>4</v>
      </c>
      <c r="M480" t="s">
        <v>24</v>
      </c>
      <c r="N480" t="str">
        <f t="shared" ref="N480" si="804">IF(R480=0,"",R480)</f>
        <v/>
      </c>
      <c r="O480" t="s">
        <v>24</v>
      </c>
      <c r="Q480" s="7" t="s">
        <v>43</v>
      </c>
      <c r="R480" s="12">
        <f>INDEX(AW:AW,W473+1)</f>
        <v>0</v>
      </c>
      <c r="S480" s="19"/>
      <c r="T480" s="19"/>
      <c r="U480" s="19"/>
      <c r="V480" s="20"/>
      <c r="W480" s="11"/>
      <c r="X480" s="37"/>
      <c r="Y480" s="35"/>
      <c r="Z480" s="35"/>
      <c r="AA480" s="42"/>
      <c r="BF480" s="31" t="s">
        <v>165</v>
      </c>
    </row>
    <row r="481" spans="1:58" x14ac:dyDescent="0.15">
      <c r="A481" t="str">
        <f t="shared" si="762"/>
        <v>&amp;br;&amp;br;</v>
      </c>
      <c r="B481" t="s">
        <v>346</v>
      </c>
      <c r="C481" t="s">
        <v>158</v>
      </c>
      <c r="R481"/>
      <c r="S481"/>
      <c r="T481"/>
      <c r="U481"/>
      <c r="V481"/>
      <c r="BF481" s="31" t="s">
        <v>165</v>
      </c>
    </row>
    <row r="482" spans="1:58" x14ac:dyDescent="0.15">
      <c r="A482" t="str">
        <f t="shared" si="762"/>
        <v>#back(text=戻る,left)</v>
      </c>
      <c r="B482" t="s">
        <v>346</v>
      </c>
      <c r="C482" t="s">
        <v>159</v>
      </c>
      <c r="R482"/>
      <c r="S482"/>
      <c r="T482"/>
      <c r="U482"/>
      <c r="V482"/>
      <c r="BF482" s="31" t="s">
        <v>165</v>
      </c>
    </row>
    <row r="483" spans="1:58" x14ac:dyDescent="0.15">
      <c r="A483" t="str">
        <f t="shared" si="762"/>
        <v>&amp;br;</v>
      </c>
      <c r="B483" t="s">
        <v>346</v>
      </c>
      <c r="C483" t="s">
        <v>1</v>
      </c>
      <c r="R483"/>
      <c r="S483"/>
      <c r="T483"/>
      <c r="U483"/>
      <c r="V483"/>
      <c r="BF483" s="31" t="s">
        <v>165</v>
      </c>
    </row>
    <row r="484" spans="1:58" x14ac:dyDescent="0.15">
      <c r="A484" t="str">
        <f t="shared" si="762"/>
        <v>#comment(above,nsize=[15],size=[30],num=[10])</v>
      </c>
      <c r="B484" t="s">
        <v>346</v>
      </c>
      <c r="C484" t="s">
        <v>160</v>
      </c>
      <c r="R484"/>
      <c r="S484"/>
      <c r="T484"/>
      <c r="U484"/>
      <c r="V484"/>
      <c r="BF484" s="31" t="s">
        <v>165</v>
      </c>
    </row>
    <row r="485" spans="1:58" x14ac:dyDescent="0.15">
      <c r="A485" t="str">
        <f t="shared" si="762"/>
        <v>&amp;br;&amp;br;</v>
      </c>
      <c r="B485" t="s">
        <v>346</v>
      </c>
      <c r="C485" t="s">
        <v>158</v>
      </c>
      <c r="R485"/>
      <c r="S485"/>
      <c r="T485"/>
      <c r="U485"/>
      <c r="V485"/>
      <c r="AC485" s="5"/>
      <c r="AD485" s="5"/>
      <c r="BF485" s="31" t="s">
        <v>165</v>
      </c>
    </row>
    <row r="486" spans="1:58" x14ac:dyDescent="0.15">
      <c r="A486" t="str">
        <f t="shared" si="762"/>
        <v/>
      </c>
      <c r="B486" t="s">
        <v>346</v>
      </c>
      <c r="Q486" s="3"/>
      <c r="R486" s="14"/>
      <c r="S486" s="14"/>
      <c r="T486" s="14"/>
      <c r="U486" s="14"/>
      <c r="V486" s="15"/>
      <c r="W486" s="36">
        <v>38</v>
      </c>
      <c r="X486" s="3"/>
      <c r="Y486" s="34"/>
      <c r="Z486" s="34"/>
      <c r="AA486" s="41"/>
      <c r="AC486" s="5"/>
      <c r="AD486" s="5"/>
      <c r="BF486" s="31" t="s">
        <v>165</v>
      </c>
    </row>
    <row r="487" spans="1:58" x14ac:dyDescent="0.15">
      <c r="A487" t="str">
        <f t="shared" si="762"/>
        <v>*0/0</v>
      </c>
      <c r="B487" t="s">
        <v>346</v>
      </c>
      <c r="C487" t="str">
        <f t="shared" si="698"/>
        <v>*0/0</v>
      </c>
      <c r="Q487" s="6" t="s">
        <v>34</v>
      </c>
      <c r="R487" s="12">
        <f>INDEX(AJ:AJ,W486+1)</f>
        <v>0</v>
      </c>
      <c r="S487" s="16" t="s">
        <v>35</v>
      </c>
      <c r="T487" s="12">
        <f t="shared" ref="T487" si="805">INDEX(AK:AK,W486+1)</f>
        <v>0</v>
      </c>
      <c r="U487" s="16"/>
      <c r="V487" s="17"/>
      <c r="W487" s="9"/>
      <c r="X487" s="6"/>
      <c r="Y487" s="5"/>
      <c r="Z487" s="5"/>
      <c r="AA487" s="30"/>
      <c r="AC487" s="5"/>
      <c r="AD487" s="5"/>
      <c r="BF487" s="31" t="s">
        <v>165</v>
      </c>
    </row>
    <row r="488" spans="1:58" x14ac:dyDescent="0.15">
      <c r="A488" t="str">
        <f t="shared" si="762"/>
        <v>|LEFT:80|LEFT:100|LEFT:100|LEFT:100|LEFT:100|LEFT:100|c</v>
      </c>
      <c r="B488" t="s">
        <v>346</v>
      </c>
      <c r="C488" t="s">
        <v>24</v>
      </c>
      <c r="D488" s="2" t="str">
        <f t="shared" ref="D488" si="806">$Q$1</f>
        <v>LEFT:80</v>
      </c>
      <c r="E488" s="2" t="s">
        <v>24</v>
      </c>
      <c r="F488" s="2" t="str">
        <f t="shared" ref="F488" si="807">$R$1</f>
        <v>LEFT:100</v>
      </c>
      <c r="G488" s="2" t="s">
        <v>24</v>
      </c>
      <c r="H488" s="2" t="str">
        <f t="shared" ref="H488" si="808">$R$1</f>
        <v>LEFT:100</v>
      </c>
      <c r="I488" s="2" t="s">
        <v>24</v>
      </c>
      <c r="J488" s="2" t="str">
        <f t="shared" ref="J488" si="809">$R$1</f>
        <v>LEFT:100</v>
      </c>
      <c r="K488" s="2" t="s">
        <v>24</v>
      </c>
      <c r="L488" s="2" t="str">
        <f t="shared" ref="L488" si="810">$R$1</f>
        <v>LEFT:100</v>
      </c>
      <c r="M488" s="2" t="s">
        <v>24</v>
      </c>
      <c r="N488" s="2" t="str">
        <f t="shared" ref="N488" si="811">$R$1</f>
        <v>LEFT:100</v>
      </c>
      <c r="O488" t="s">
        <v>24</v>
      </c>
      <c r="P488" t="s">
        <v>138</v>
      </c>
      <c r="Q488" s="4" t="s">
        <v>44</v>
      </c>
      <c r="R488" s="12" t="str">
        <f>INDEX(AF:AF,W486+1)</f>
        <v>白</v>
      </c>
      <c r="S488" s="18" t="s">
        <v>46</v>
      </c>
      <c r="T488" s="12">
        <f>INDEX(AG:AG,W486+1)</f>
        <v>0</v>
      </c>
      <c r="U488" s="18" t="s">
        <v>36</v>
      </c>
      <c r="V488" s="12">
        <f>INDEX(AI:AI,W486+1)</f>
        <v>0</v>
      </c>
      <c r="W488" s="10"/>
      <c r="X488" s="12">
        <f t="shared" ref="X488" si="812">INDEX(AQ:AQ,W486+1)</f>
        <v>0</v>
      </c>
      <c r="Y488" s="5"/>
      <c r="Z488" s="5"/>
      <c r="AA488" s="30"/>
      <c r="AC488" s="16"/>
      <c r="AD488" s="16"/>
      <c r="BF488" s="31" t="s">
        <v>165</v>
      </c>
    </row>
    <row r="489" spans="1:58" x14ac:dyDescent="0.15">
      <c r="A489" t="str">
        <f t="shared" si="762"/>
        <v>|色|白|レアリティ||マナコスト||</v>
      </c>
      <c r="B489" t="s">
        <v>346</v>
      </c>
      <c r="C489" t="s">
        <v>24</v>
      </c>
      <c r="D489" s="1" t="s">
        <v>5</v>
      </c>
      <c r="E489" t="s">
        <v>24</v>
      </c>
      <c r="F489" t="str">
        <f t="shared" ref="F489:F490" si="813">IF(R488=0,"",R488)</f>
        <v>白</v>
      </c>
      <c r="G489" t="s">
        <v>24</v>
      </c>
      <c r="H489" s="1" t="s">
        <v>6</v>
      </c>
      <c r="I489" t="s">
        <v>24</v>
      </c>
      <c r="J489" t="str">
        <f t="shared" ref="J489:J490" si="814">IF(T488=0,"",T488)</f>
        <v/>
      </c>
      <c r="K489" t="s">
        <v>24</v>
      </c>
      <c r="L489" s="1" t="s">
        <v>8</v>
      </c>
      <c r="M489" t="s">
        <v>24</v>
      </c>
      <c r="N489" t="str">
        <f t="shared" ref="N489:N490" si="815">IF(V488=0,"",V488)</f>
        <v/>
      </c>
      <c r="O489" t="s">
        <v>24</v>
      </c>
      <c r="Q489" s="6" t="s">
        <v>37</v>
      </c>
      <c r="R489" s="12">
        <f>INDEX(AL:AL,W486+1)</f>
        <v>0</v>
      </c>
      <c r="S489" s="18" t="s">
        <v>38</v>
      </c>
      <c r="T489" s="12">
        <f>INDEX(AN:AN,W486+1)</f>
        <v>0</v>
      </c>
      <c r="U489" s="12">
        <f>INDEX(AO:AO,W486+1)</f>
        <v>0</v>
      </c>
      <c r="V489" s="12">
        <f>INDEX(AP:AP,W486+1)</f>
        <v>0</v>
      </c>
      <c r="W489" s="10"/>
      <c r="X489" s="12" t="str">
        <f t="shared" ref="X489" si="816">INDEX(AZ:AZ,W486+1)</f>
        <v/>
      </c>
      <c r="Y489" s="12" t="str">
        <f t="shared" ref="Y489" si="817">INDEX(BA:BA,W486+1)</f>
        <v/>
      </c>
      <c r="Z489" s="12" t="str">
        <f t="shared" ref="Z489" si="818">INDEX(BB:BB,W486+1)</f>
        <v/>
      </c>
      <c r="AA489" s="12">
        <f t="shared" ref="AA489" si="819">INDEX(BC:BC,W486+1)</f>
        <v>0</v>
      </c>
      <c r="AC489" s="5"/>
      <c r="AD489" s="5"/>
      <c r="BF489" s="31" t="s">
        <v>165</v>
      </c>
    </row>
    <row r="490" spans="1:58" x14ac:dyDescent="0.15">
      <c r="A490" t="str">
        <f t="shared" si="762"/>
        <v>|種別||サブタイプ||||</v>
      </c>
      <c r="B490" t="s">
        <v>346</v>
      </c>
      <c r="C490" t="s">
        <v>24</v>
      </c>
      <c r="D490" s="1" t="s">
        <v>9</v>
      </c>
      <c r="E490" t="s">
        <v>24</v>
      </c>
      <c r="F490" t="str">
        <f t="shared" si="813"/>
        <v/>
      </c>
      <c r="G490" t="s">
        <v>24</v>
      </c>
      <c r="H490" s="1" t="s">
        <v>11</v>
      </c>
      <c r="I490" t="s">
        <v>24</v>
      </c>
      <c r="J490" t="str">
        <f t="shared" si="814"/>
        <v/>
      </c>
      <c r="K490" t="s">
        <v>24</v>
      </c>
      <c r="L490" t="str">
        <f t="shared" ref="L490" si="820">IF(U489=0,"",U489)</f>
        <v/>
      </c>
      <c r="M490" t="s">
        <v>24</v>
      </c>
      <c r="N490" t="str">
        <f t="shared" si="815"/>
        <v/>
      </c>
      <c r="O490" t="s">
        <v>24</v>
      </c>
      <c r="Q490" s="6" t="s">
        <v>39</v>
      </c>
      <c r="R490" s="12" t="str">
        <f>INDEX(BD:BD,W486+1)</f>
        <v/>
      </c>
      <c r="S490" s="16"/>
      <c r="T490" s="16"/>
      <c r="U490" s="16"/>
      <c r="V490" s="17"/>
      <c r="W490" s="10"/>
      <c r="X490" s="36"/>
      <c r="Y490" s="36"/>
      <c r="Z490" s="36"/>
      <c r="AA490" s="25"/>
      <c r="AC490" s="5"/>
      <c r="AD490" s="5"/>
      <c r="BF490" s="31" t="s">
        <v>165</v>
      </c>
    </row>
    <row r="491" spans="1:58" x14ac:dyDescent="0.15">
      <c r="A491" t="str">
        <f t="shared" si="762"/>
        <v>|テキスト|&gt;|&gt;|&gt;|&gt;||</v>
      </c>
      <c r="B491" t="s">
        <v>346</v>
      </c>
      <c r="C491" t="s">
        <v>24</v>
      </c>
      <c r="D491" s="1" t="s">
        <v>12</v>
      </c>
      <c r="E491" t="s">
        <v>24</v>
      </c>
      <c r="F491" s="1" t="s">
        <v>4</v>
      </c>
      <c r="G491" t="s">
        <v>24</v>
      </c>
      <c r="H491" s="1" t="s">
        <v>4</v>
      </c>
      <c r="I491" t="s">
        <v>24</v>
      </c>
      <c r="J491" s="1" t="s">
        <v>4</v>
      </c>
      <c r="K491" t="s">
        <v>24</v>
      </c>
      <c r="L491" s="1" t="s">
        <v>4</v>
      </c>
      <c r="M491" t="s">
        <v>24</v>
      </c>
      <c r="N491" t="str">
        <f t="shared" ref="N491" si="821">IF(R490=0,"",R490)</f>
        <v/>
      </c>
      <c r="O491" t="s">
        <v>24</v>
      </c>
      <c r="Q491" s="4" t="s">
        <v>40</v>
      </c>
      <c r="R491" s="12" t="str">
        <f>INDEX(BE:BE,W486+1)</f>
        <v/>
      </c>
      <c r="S491" s="16" t="s">
        <v>51</v>
      </c>
      <c r="T491" s="12" t="str">
        <f>IF(X491="","",X491&amp;IF(Y491="",""," "&amp;Y491)&amp;IF(Z491="",""," "&amp;Z491)&amp;IF(AA491="",""," "&amp;AA491))</f>
        <v/>
      </c>
      <c r="U491" s="16"/>
      <c r="V491" s="17"/>
      <c r="W491" s="10" t="s">
        <v>342</v>
      </c>
      <c r="X491" s="6" t="str">
        <f t="shared" ref="X491:AA491" si="822">IF(ISERROR(IF(LEN(X490)&gt;1,X490,VLOOKUP(X489,$AC:$AD,2,FALSE))),"",IF(LEN(X490)&gt;1,X490,VLOOKUP(X489,$AC:$AD,2,FALSE)))</f>
        <v/>
      </c>
      <c r="Y491" s="6" t="str">
        <f t="shared" si="822"/>
        <v/>
      </c>
      <c r="Z491" s="6" t="str">
        <f t="shared" si="822"/>
        <v/>
      </c>
      <c r="AA491" s="6" t="str">
        <f t="shared" si="822"/>
        <v xml:space="preserve"> </v>
      </c>
      <c r="AC491" s="5"/>
      <c r="AD491" s="5"/>
      <c r="BF491" s="31" t="s">
        <v>165</v>
      </c>
    </row>
    <row r="492" spans="1:58" x14ac:dyDescent="0.15">
      <c r="A492" t="str">
        <f t="shared" si="762"/>
        <v>|英テキスト|&gt;|&gt;|&gt;|&gt;||</v>
      </c>
      <c r="B492" t="s">
        <v>346</v>
      </c>
      <c r="C492" t="s">
        <v>24</v>
      </c>
      <c r="D492" s="1" t="s">
        <v>26</v>
      </c>
      <c r="E492" t="s">
        <v>24</v>
      </c>
      <c r="F492" s="1" t="s">
        <v>4</v>
      </c>
      <c r="G492" t="s">
        <v>24</v>
      </c>
      <c r="H492" s="1" t="s">
        <v>4</v>
      </c>
      <c r="I492" t="s">
        <v>24</v>
      </c>
      <c r="J492" s="1" t="s">
        <v>4</v>
      </c>
      <c r="K492" t="s">
        <v>24</v>
      </c>
      <c r="L492" s="1" t="s">
        <v>4</v>
      </c>
      <c r="M492" t="s">
        <v>24</v>
      </c>
      <c r="N492" t="str">
        <f t="shared" ref="N492" si="823">IF(T491="","",T491&amp;"&amp;br;")&amp;IF(R491=0,"",R491)</f>
        <v/>
      </c>
      <c r="O492" t="s">
        <v>24</v>
      </c>
      <c r="Q492" s="6" t="s">
        <v>41</v>
      </c>
      <c r="R492" s="12">
        <f>IF(INDEX(AX:AX,W486+1)="",0,INDEX(AX:AX,W486+1)&amp;"/"&amp;INDEX(AY:AY,W486+1))</f>
        <v>0</v>
      </c>
      <c r="S492" s="16"/>
      <c r="T492" s="16"/>
      <c r="U492" s="16"/>
      <c r="V492" s="17"/>
      <c r="W492" s="10"/>
      <c r="X492" s="6"/>
      <c r="Y492" s="5"/>
      <c r="Z492" s="5"/>
      <c r="AA492" s="30"/>
      <c r="AC492" s="5"/>
      <c r="AD492" s="5"/>
      <c r="BF492" s="31" t="s">
        <v>165</v>
      </c>
    </row>
    <row r="493" spans="1:58" x14ac:dyDescent="0.15">
      <c r="A493" t="str">
        <f t="shared" si="762"/>
        <v>|PT|&gt;||シールド数|&gt;||</v>
      </c>
      <c r="B493" t="s">
        <v>346</v>
      </c>
      <c r="C493" t="s">
        <v>24</v>
      </c>
      <c r="D493" t="s">
        <v>13</v>
      </c>
      <c r="E493" t="s">
        <v>24</v>
      </c>
      <c r="F493" t="s">
        <v>4</v>
      </c>
      <c r="G493" t="s">
        <v>24</v>
      </c>
      <c r="H493" t="str">
        <f t="shared" ref="H493" si="824">IF(R492=0,"",R492)</f>
        <v/>
      </c>
      <c r="I493" t="s">
        <v>24</v>
      </c>
      <c r="J493" t="s">
        <v>14</v>
      </c>
      <c r="K493" t="s">
        <v>24</v>
      </c>
      <c r="L493" t="s">
        <v>4</v>
      </c>
      <c r="M493" t="s">
        <v>24</v>
      </c>
      <c r="N493" t="str">
        <f t="shared" ref="N493" si="825">IF(R493=0,"",R493)</f>
        <v/>
      </c>
      <c r="O493" t="s">
        <v>24</v>
      </c>
      <c r="Q493" s="7" t="s">
        <v>43</v>
      </c>
      <c r="R493" s="12">
        <f>INDEX(AW:AW,W486+1)</f>
        <v>0</v>
      </c>
      <c r="S493" s="19"/>
      <c r="T493" s="19"/>
      <c r="U493" s="19"/>
      <c r="V493" s="20"/>
      <c r="W493" s="11"/>
      <c r="X493" s="37"/>
      <c r="Y493" s="35"/>
      <c r="Z493" s="35"/>
      <c r="AA493" s="42"/>
      <c r="BF493" s="31" t="s">
        <v>165</v>
      </c>
    </row>
    <row r="494" spans="1:58" x14ac:dyDescent="0.15">
      <c r="A494" t="str">
        <f t="shared" si="762"/>
        <v>&amp;br;&amp;br;</v>
      </c>
      <c r="B494" t="s">
        <v>346</v>
      </c>
      <c r="C494" t="s">
        <v>158</v>
      </c>
      <c r="R494"/>
      <c r="S494"/>
      <c r="T494"/>
      <c r="U494"/>
      <c r="V494"/>
      <c r="BF494" s="31" t="s">
        <v>165</v>
      </c>
    </row>
    <row r="495" spans="1:58" x14ac:dyDescent="0.15">
      <c r="A495" t="str">
        <f t="shared" si="762"/>
        <v>#back(text=戻る,left)</v>
      </c>
      <c r="B495" t="s">
        <v>346</v>
      </c>
      <c r="C495" t="s">
        <v>159</v>
      </c>
      <c r="R495"/>
      <c r="S495"/>
      <c r="T495"/>
      <c r="U495"/>
      <c r="V495"/>
      <c r="BF495" s="31" t="s">
        <v>165</v>
      </c>
    </row>
    <row r="496" spans="1:58" x14ac:dyDescent="0.15">
      <c r="A496" t="str">
        <f t="shared" si="762"/>
        <v>&amp;br;</v>
      </c>
      <c r="B496" t="s">
        <v>346</v>
      </c>
      <c r="C496" t="s">
        <v>1</v>
      </c>
      <c r="R496"/>
      <c r="S496"/>
      <c r="T496"/>
      <c r="U496"/>
      <c r="V496"/>
      <c r="BF496" s="31" t="s">
        <v>165</v>
      </c>
    </row>
    <row r="497" spans="1:58" x14ac:dyDescent="0.15">
      <c r="A497" t="str">
        <f t="shared" si="762"/>
        <v>#comment(above,nsize=[15],size=[30],num=[10])</v>
      </c>
      <c r="B497" t="s">
        <v>346</v>
      </c>
      <c r="C497" t="s">
        <v>160</v>
      </c>
      <c r="R497"/>
      <c r="S497"/>
      <c r="T497"/>
      <c r="U497"/>
      <c r="V497"/>
      <c r="BF497" s="31" t="s">
        <v>165</v>
      </c>
    </row>
    <row r="498" spans="1:58" x14ac:dyDescent="0.15">
      <c r="A498" t="str">
        <f t="shared" si="762"/>
        <v>&amp;br;&amp;br;</v>
      </c>
      <c r="B498" t="s">
        <v>346</v>
      </c>
      <c r="C498" t="s">
        <v>158</v>
      </c>
      <c r="R498"/>
      <c r="S498"/>
      <c r="T498"/>
      <c r="U498"/>
      <c r="V498"/>
      <c r="AC498" s="5"/>
      <c r="AD498" s="5"/>
      <c r="BF498" s="31" t="s">
        <v>165</v>
      </c>
    </row>
    <row r="499" spans="1:58" x14ac:dyDescent="0.15">
      <c r="A499" t="str">
        <f t="shared" si="762"/>
        <v/>
      </c>
      <c r="B499" t="s">
        <v>346</v>
      </c>
      <c r="Q499" s="3"/>
      <c r="R499" s="14"/>
      <c r="S499" s="14"/>
      <c r="T499" s="14"/>
      <c r="U499" s="14"/>
      <c r="V499" s="15"/>
      <c r="W499" s="36">
        <v>39</v>
      </c>
      <c r="X499" s="3"/>
      <c r="Y499" s="34"/>
      <c r="Z499" s="34"/>
      <c r="AA499" s="41"/>
      <c r="AC499" s="5"/>
      <c r="AD499" s="5"/>
      <c r="BF499" s="31" t="s">
        <v>165</v>
      </c>
    </row>
    <row r="500" spans="1:58" x14ac:dyDescent="0.15">
      <c r="A500" t="str">
        <f t="shared" si="762"/>
        <v>*0/0</v>
      </c>
      <c r="B500" t="s">
        <v>346</v>
      </c>
      <c r="C500" t="str">
        <f t="shared" si="698"/>
        <v>*0/0</v>
      </c>
      <c r="Q500" s="6" t="s">
        <v>34</v>
      </c>
      <c r="R500" s="12">
        <f>INDEX(AJ:AJ,W499+1)</f>
        <v>0</v>
      </c>
      <c r="S500" s="16" t="s">
        <v>35</v>
      </c>
      <c r="T500" s="12">
        <f t="shared" ref="T500" si="826">INDEX(AK:AK,W499+1)</f>
        <v>0</v>
      </c>
      <c r="U500" s="16"/>
      <c r="V500" s="17"/>
      <c r="W500" s="9"/>
      <c r="X500" s="6"/>
      <c r="Y500" s="5"/>
      <c r="Z500" s="5"/>
      <c r="AA500" s="30"/>
      <c r="AC500" s="5"/>
      <c r="AD500" s="5"/>
      <c r="BF500" s="31" t="s">
        <v>165</v>
      </c>
    </row>
    <row r="501" spans="1:58" x14ac:dyDescent="0.15">
      <c r="A501" t="str">
        <f t="shared" si="762"/>
        <v>|LEFT:80|LEFT:100|LEFT:100|LEFT:100|LEFT:100|LEFT:100|c</v>
      </c>
      <c r="B501" t="s">
        <v>346</v>
      </c>
      <c r="C501" t="s">
        <v>24</v>
      </c>
      <c r="D501" s="2" t="str">
        <f t="shared" ref="D501" si="827">$Q$1</f>
        <v>LEFT:80</v>
      </c>
      <c r="E501" s="2" t="s">
        <v>24</v>
      </c>
      <c r="F501" s="2" t="str">
        <f t="shared" ref="F501" si="828">$R$1</f>
        <v>LEFT:100</v>
      </c>
      <c r="G501" s="2" t="s">
        <v>24</v>
      </c>
      <c r="H501" s="2" t="str">
        <f t="shared" ref="H501" si="829">$R$1</f>
        <v>LEFT:100</v>
      </c>
      <c r="I501" s="2" t="s">
        <v>24</v>
      </c>
      <c r="J501" s="2" t="str">
        <f t="shared" ref="J501" si="830">$R$1</f>
        <v>LEFT:100</v>
      </c>
      <c r="K501" s="2" t="s">
        <v>24</v>
      </c>
      <c r="L501" s="2" t="str">
        <f t="shared" ref="L501" si="831">$R$1</f>
        <v>LEFT:100</v>
      </c>
      <c r="M501" s="2" t="s">
        <v>24</v>
      </c>
      <c r="N501" s="2" t="str">
        <f t="shared" ref="N501" si="832">$R$1</f>
        <v>LEFT:100</v>
      </c>
      <c r="O501" t="s">
        <v>24</v>
      </c>
      <c r="P501" t="s">
        <v>138</v>
      </c>
      <c r="Q501" s="4" t="s">
        <v>44</v>
      </c>
      <c r="R501" s="12" t="str">
        <f>INDEX(AF:AF,W499+1)</f>
        <v>白</v>
      </c>
      <c r="S501" s="18" t="s">
        <v>46</v>
      </c>
      <c r="T501" s="12">
        <f>INDEX(AG:AG,W499+1)</f>
        <v>0</v>
      </c>
      <c r="U501" s="18" t="s">
        <v>36</v>
      </c>
      <c r="V501" s="12">
        <f>INDEX(AI:AI,W499+1)</f>
        <v>0</v>
      </c>
      <c r="W501" s="10"/>
      <c r="X501" s="12">
        <f t="shared" ref="X501" si="833">INDEX(AQ:AQ,W499+1)</f>
        <v>0</v>
      </c>
      <c r="Y501" s="5"/>
      <c r="Z501" s="5"/>
      <c r="AA501" s="30"/>
      <c r="AC501" s="16"/>
      <c r="AD501" s="16"/>
      <c r="BF501" s="31" t="s">
        <v>165</v>
      </c>
    </row>
    <row r="502" spans="1:58" x14ac:dyDescent="0.15">
      <c r="A502" t="str">
        <f t="shared" si="762"/>
        <v>|色|白|レアリティ||マナコスト||</v>
      </c>
      <c r="B502" t="s">
        <v>346</v>
      </c>
      <c r="C502" t="s">
        <v>24</v>
      </c>
      <c r="D502" s="1" t="s">
        <v>5</v>
      </c>
      <c r="E502" t="s">
        <v>24</v>
      </c>
      <c r="F502" t="str">
        <f t="shared" ref="F502:F503" si="834">IF(R501=0,"",R501)</f>
        <v>白</v>
      </c>
      <c r="G502" t="s">
        <v>24</v>
      </c>
      <c r="H502" s="1" t="s">
        <v>6</v>
      </c>
      <c r="I502" t="s">
        <v>24</v>
      </c>
      <c r="J502" t="str">
        <f t="shared" ref="J502:J503" si="835">IF(T501=0,"",T501)</f>
        <v/>
      </c>
      <c r="K502" t="s">
        <v>24</v>
      </c>
      <c r="L502" s="1" t="s">
        <v>8</v>
      </c>
      <c r="M502" t="s">
        <v>24</v>
      </c>
      <c r="N502" t="str">
        <f t="shared" ref="N502:N503" si="836">IF(V501=0,"",V501)</f>
        <v/>
      </c>
      <c r="O502" t="s">
        <v>24</v>
      </c>
      <c r="Q502" s="6" t="s">
        <v>37</v>
      </c>
      <c r="R502" s="12">
        <f>INDEX(AL:AL,W499+1)</f>
        <v>0</v>
      </c>
      <c r="S502" s="18" t="s">
        <v>38</v>
      </c>
      <c r="T502" s="12">
        <f>INDEX(AN:AN,W499+1)</f>
        <v>0</v>
      </c>
      <c r="U502" s="12">
        <f>INDEX(AO:AO,W499+1)</f>
        <v>0</v>
      </c>
      <c r="V502" s="12">
        <f>INDEX(AP:AP,W499+1)</f>
        <v>0</v>
      </c>
      <c r="W502" s="10"/>
      <c r="X502" s="12" t="str">
        <f t="shared" ref="X502" si="837">INDEX(AZ:AZ,W499+1)</f>
        <v/>
      </c>
      <c r="Y502" s="12" t="str">
        <f t="shared" ref="Y502" si="838">INDEX(BA:BA,W499+1)</f>
        <v/>
      </c>
      <c r="Z502" s="12" t="str">
        <f t="shared" ref="Z502" si="839">INDEX(BB:BB,W499+1)</f>
        <v/>
      </c>
      <c r="AA502" s="12">
        <f t="shared" ref="AA502" si="840">INDEX(BC:BC,W499+1)</f>
        <v>0</v>
      </c>
      <c r="AC502" s="5"/>
      <c r="AD502" s="5"/>
      <c r="BF502" s="31" t="s">
        <v>165</v>
      </c>
    </row>
    <row r="503" spans="1:58" x14ac:dyDescent="0.15">
      <c r="A503" t="str">
        <f t="shared" si="762"/>
        <v>|種別||サブタイプ||||</v>
      </c>
      <c r="B503" t="s">
        <v>346</v>
      </c>
      <c r="C503" t="s">
        <v>24</v>
      </c>
      <c r="D503" s="1" t="s">
        <v>9</v>
      </c>
      <c r="E503" t="s">
        <v>24</v>
      </c>
      <c r="F503" t="str">
        <f t="shared" si="834"/>
        <v/>
      </c>
      <c r="G503" t="s">
        <v>24</v>
      </c>
      <c r="H503" s="1" t="s">
        <v>11</v>
      </c>
      <c r="I503" t="s">
        <v>24</v>
      </c>
      <c r="J503" t="str">
        <f t="shared" si="835"/>
        <v/>
      </c>
      <c r="K503" t="s">
        <v>24</v>
      </c>
      <c r="L503" t="str">
        <f t="shared" ref="L503" si="841">IF(U502=0,"",U502)</f>
        <v/>
      </c>
      <c r="M503" t="s">
        <v>24</v>
      </c>
      <c r="N503" t="str">
        <f t="shared" si="836"/>
        <v/>
      </c>
      <c r="O503" t="s">
        <v>24</v>
      </c>
      <c r="Q503" s="6" t="s">
        <v>39</v>
      </c>
      <c r="R503" s="12" t="str">
        <f>INDEX(BD:BD,W499+1)</f>
        <v/>
      </c>
      <c r="S503" s="16"/>
      <c r="T503" s="16"/>
      <c r="U503" s="16"/>
      <c r="V503" s="17"/>
      <c r="W503" s="10"/>
      <c r="X503" s="36"/>
      <c r="Y503" s="36"/>
      <c r="Z503" s="36"/>
      <c r="AA503" s="25"/>
      <c r="AC503" s="5"/>
      <c r="AD503" s="5"/>
      <c r="BF503" s="31" t="s">
        <v>165</v>
      </c>
    </row>
    <row r="504" spans="1:58" x14ac:dyDescent="0.15">
      <c r="A504" t="str">
        <f t="shared" si="762"/>
        <v>|テキスト|&gt;|&gt;|&gt;|&gt;||</v>
      </c>
      <c r="B504" t="s">
        <v>346</v>
      </c>
      <c r="C504" t="s">
        <v>24</v>
      </c>
      <c r="D504" s="1" t="s">
        <v>12</v>
      </c>
      <c r="E504" t="s">
        <v>24</v>
      </c>
      <c r="F504" s="1" t="s">
        <v>4</v>
      </c>
      <c r="G504" t="s">
        <v>24</v>
      </c>
      <c r="H504" s="1" t="s">
        <v>4</v>
      </c>
      <c r="I504" t="s">
        <v>24</v>
      </c>
      <c r="J504" s="1" t="s">
        <v>4</v>
      </c>
      <c r="K504" t="s">
        <v>24</v>
      </c>
      <c r="L504" s="1" t="s">
        <v>4</v>
      </c>
      <c r="M504" t="s">
        <v>24</v>
      </c>
      <c r="N504" t="str">
        <f t="shared" ref="N504" si="842">IF(R503=0,"",R503)</f>
        <v/>
      </c>
      <c r="O504" t="s">
        <v>24</v>
      </c>
      <c r="Q504" s="4" t="s">
        <v>40</v>
      </c>
      <c r="R504" s="12" t="str">
        <f>INDEX(BE:BE,W499+1)</f>
        <v/>
      </c>
      <c r="S504" s="16" t="s">
        <v>51</v>
      </c>
      <c r="T504" s="12" t="str">
        <f>IF(X504="","",X504&amp;IF(Y504="",""," "&amp;Y504)&amp;IF(Z504="",""," "&amp;Z504)&amp;IF(AA504="",""," "&amp;AA504))</f>
        <v/>
      </c>
      <c r="U504" s="16"/>
      <c r="V504" s="17"/>
      <c r="W504" s="10" t="s">
        <v>342</v>
      </c>
      <c r="X504" s="6" t="str">
        <f t="shared" ref="X504:AA504" si="843">IF(ISERROR(IF(LEN(X503)&gt;1,X503,VLOOKUP(X502,$AC:$AD,2,FALSE))),"",IF(LEN(X503)&gt;1,X503,VLOOKUP(X502,$AC:$AD,2,FALSE)))</f>
        <v/>
      </c>
      <c r="Y504" s="6" t="str">
        <f t="shared" si="843"/>
        <v/>
      </c>
      <c r="Z504" s="6" t="str">
        <f t="shared" si="843"/>
        <v/>
      </c>
      <c r="AA504" s="6" t="str">
        <f t="shared" si="843"/>
        <v xml:space="preserve"> </v>
      </c>
      <c r="AC504" s="5"/>
      <c r="AD504" s="5"/>
      <c r="BF504" s="31" t="s">
        <v>165</v>
      </c>
    </row>
    <row r="505" spans="1:58" x14ac:dyDescent="0.15">
      <c r="A505" t="str">
        <f t="shared" si="762"/>
        <v>|英テキスト|&gt;|&gt;|&gt;|&gt;||</v>
      </c>
      <c r="B505" t="s">
        <v>346</v>
      </c>
      <c r="C505" t="s">
        <v>24</v>
      </c>
      <c r="D505" s="1" t="s">
        <v>26</v>
      </c>
      <c r="E505" t="s">
        <v>24</v>
      </c>
      <c r="F505" s="1" t="s">
        <v>4</v>
      </c>
      <c r="G505" t="s">
        <v>24</v>
      </c>
      <c r="H505" s="1" t="s">
        <v>4</v>
      </c>
      <c r="I505" t="s">
        <v>24</v>
      </c>
      <c r="J505" s="1" t="s">
        <v>4</v>
      </c>
      <c r="K505" t="s">
        <v>24</v>
      </c>
      <c r="L505" s="1" t="s">
        <v>4</v>
      </c>
      <c r="M505" t="s">
        <v>24</v>
      </c>
      <c r="N505" t="str">
        <f t="shared" ref="N505" si="844">IF(T504="","",T504&amp;"&amp;br;")&amp;IF(R504=0,"",R504)</f>
        <v/>
      </c>
      <c r="O505" t="s">
        <v>24</v>
      </c>
      <c r="Q505" s="6" t="s">
        <v>41</v>
      </c>
      <c r="R505" s="12">
        <f>IF(INDEX(AX:AX,W499+1)="",0,INDEX(AX:AX,W499+1)&amp;"/"&amp;INDEX(AY:AY,W499+1))</f>
        <v>0</v>
      </c>
      <c r="S505" s="16"/>
      <c r="T505" s="16"/>
      <c r="U505" s="16"/>
      <c r="V505" s="17"/>
      <c r="W505" s="10"/>
      <c r="X505" s="6"/>
      <c r="Y505" s="5"/>
      <c r="Z505" s="5"/>
      <c r="AA505" s="30"/>
      <c r="AC505" s="5"/>
      <c r="AD505" s="5"/>
      <c r="BF505" s="31" t="s">
        <v>165</v>
      </c>
    </row>
    <row r="506" spans="1:58" x14ac:dyDescent="0.15">
      <c r="A506" t="str">
        <f t="shared" si="762"/>
        <v>|PT|&gt;||シールド数|&gt;||</v>
      </c>
      <c r="B506" t="s">
        <v>346</v>
      </c>
      <c r="C506" t="s">
        <v>24</v>
      </c>
      <c r="D506" t="s">
        <v>13</v>
      </c>
      <c r="E506" t="s">
        <v>24</v>
      </c>
      <c r="F506" t="s">
        <v>4</v>
      </c>
      <c r="G506" t="s">
        <v>24</v>
      </c>
      <c r="H506" t="str">
        <f t="shared" ref="H506" si="845">IF(R505=0,"",R505)</f>
        <v/>
      </c>
      <c r="I506" t="s">
        <v>24</v>
      </c>
      <c r="J506" t="s">
        <v>14</v>
      </c>
      <c r="K506" t="s">
        <v>24</v>
      </c>
      <c r="L506" t="s">
        <v>4</v>
      </c>
      <c r="M506" t="s">
        <v>24</v>
      </c>
      <c r="N506" t="str">
        <f t="shared" ref="N506" si="846">IF(R506=0,"",R506)</f>
        <v/>
      </c>
      <c r="O506" t="s">
        <v>24</v>
      </c>
      <c r="Q506" s="7" t="s">
        <v>43</v>
      </c>
      <c r="R506" s="12">
        <f>INDEX(AW:AW,W499+1)</f>
        <v>0</v>
      </c>
      <c r="S506" s="19"/>
      <c r="T506" s="19"/>
      <c r="U506" s="19"/>
      <c r="V506" s="20"/>
      <c r="W506" s="11"/>
      <c r="X506" s="37"/>
      <c r="Y506" s="35"/>
      <c r="Z506" s="35"/>
      <c r="AA506" s="42"/>
      <c r="BF506" s="31" t="s">
        <v>165</v>
      </c>
    </row>
    <row r="507" spans="1:58" x14ac:dyDescent="0.15">
      <c r="A507" t="str">
        <f t="shared" si="762"/>
        <v>&amp;br;&amp;br;</v>
      </c>
      <c r="B507" t="s">
        <v>346</v>
      </c>
      <c r="C507" t="s">
        <v>158</v>
      </c>
      <c r="R507"/>
      <c r="S507"/>
      <c r="T507"/>
      <c r="U507"/>
      <c r="V507"/>
      <c r="BF507" s="31" t="s">
        <v>165</v>
      </c>
    </row>
    <row r="508" spans="1:58" x14ac:dyDescent="0.15">
      <c r="A508" t="str">
        <f t="shared" si="762"/>
        <v>#back(text=戻る,left)</v>
      </c>
      <c r="B508" t="s">
        <v>346</v>
      </c>
      <c r="C508" t="s">
        <v>159</v>
      </c>
      <c r="R508"/>
      <c r="S508"/>
      <c r="T508"/>
      <c r="U508"/>
      <c r="V508"/>
      <c r="BF508" s="31" t="s">
        <v>165</v>
      </c>
    </row>
    <row r="509" spans="1:58" x14ac:dyDescent="0.15">
      <c r="A509" t="str">
        <f t="shared" si="762"/>
        <v>&amp;br;</v>
      </c>
      <c r="B509" t="s">
        <v>346</v>
      </c>
      <c r="C509" t="s">
        <v>1</v>
      </c>
      <c r="R509"/>
      <c r="S509"/>
      <c r="T509"/>
      <c r="U509"/>
      <c r="V509"/>
      <c r="BF509" s="31" t="s">
        <v>165</v>
      </c>
    </row>
    <row r="510" spans="1:58" x14ac:dyDescent="0.15">
      <c r="A510" t="str">
        <f t="shared" si="762"/>
        <v>#comment(above,nsize=[15],size=[30],num=[10])</v>
      </c>
      <c r="B510" t="s">
        <v>346</v>
      </c>
      <c r="C510" t="s">
        <v>160</v>
      </c>
      <c r="R510"/>
      <c r="S510"/>
      <c r="T510"/>
      <c r="U510"/>
      <c r="V510"/>
      <c r="BF510" s="31" t="s">
        <v>165</v>
      </c>
    </row>
    <row r="511" spans="1:58" x14ac:dyDescent="0.15">
      <c r="A511" t="str">
        <f t="shared" si="762"/>
        <v>&amp;br;&amp;br;</v>
      </c>
      <c r="B511" t="s">
        <v>346</v>
      </c>
      <c r="C511" t="s">
        <v>158</v>
      </c>
      <c r="R511"/>
      <c r="S511"/>
      <c r="T511"/>
      <c r="U511"/>
      <c r="V511"/>
      <c r="AC511" s="5"/>
      <c r="AD511" s="5"/>
      <c r="BF511" s="31" t="s">
        <v>165</v>
      </c>
    </row>
    <row r="512" spans="1:58" x14ac:dyDescent="0.15">
      <c r="A512" t="str">
        <f t="shared" si="762"/>
        <v/>
      </c>
      <c r="B512" t="s">
        <v>346</v>
      </c>
      <c r="Q512" s="3"/>
      <c r="R512" s="14"/>
      <c r="S512" s="14"/>
      <c r="T512" s="14"/>
      <c r="U512" s="14"/>
      <c r="V512" s="15"/>
      <c r="W512" s="36">
        <v>40</v>
      </c>
      <c r="X512" s="3"/>
      <c r="Y512" s="34"/>
      <c r="Z512" s="34"/>
      <c r="AA512" s="41"/>
      <c r="AC512" s="5"/>
      <c r="AD512" s="5"/>
      <c r="BF512" s="31" t="s">
        <v>165</v>
      </c>
    </row>
    <row r="513" spans="1:58" x14ac:dyDescent="0.15">
      <c r="A513" t="str">
        <f t="shared" si="762"/>
        <v>*0/0</v>
      </c>
      <c r="B513" t="s">
        <v>346</v>
      </c>
      <c r="C513" t="str">
        <f t="shared" si="698"/>
        <v>*0/0</v>
      </c>
      <c r="Q513" s="6" t="s">
        <v>34</v>
      </c>
      <c r="R513" s="12">
        <f>INDEX(AJ:AJ,W512+1)</f>
        <v>0</v>
      </c>
      <c r="S513" s="16" t="s">
        <v>35</v>
      </c>
      <c r="T513" s="12">
        <f t="shared" ref="T513" si="847">INDEX(AK:AK,W512+1)</f>
        <v>0</v>
      </c>
      <c r="U513" s="16"/>
      <c r="V513" s="17"/>
      <c r="W513" s="9"/>
      <c r="X513" s="6"/>
      <c r="Y513" s="5"/>
      <c r="Z513" s="5"/>
      <c r="AA513" s="30"/>
      <c r="AC513" s="5"/>
      <c r="AD513" s="5"/>
      <c r="BF513" s="31" t="s">
        <v>165</v>
      </c>
    </row>
    <row r="514" spans="1:58" x14ac:dyDescent="0.15">
      <c r="A514" t="str">
        <f t="shared" si="762"/>
        <v>|LEFT:80|LEFT:100|LEFT:100|LEFT:100|LEFT:100|LEFT:100|c</v>
      </c>
      <c r="B514" t="s">
        <v>346</v>
      </c>
      <c r="C514" t="s">
        <v>24</v>
      </c>
      <c r="D514" s="2" t="str">
        <f t="shared" ref="D514" si="848">$Q$1</f>
        <v>LEFT:80</v>
      </c>
      <c r="E514" s="2" t="s">
        <v>24</v>
      </c>
      <c r="F514" s="2" t="str">
        <f t="shared" ref="F514" si="849">$R$1</f>
        <v>LEFT:100</v>
      </c>
      <c r="G514" s="2" t="s">
        <v>24</v>
      </c>
      <c r="H514" s="2" t="str">
        <f t="shared" ref="H514" si="850">$R$1</f>
        <v>LEFT:100</v>
      </c>
      <c r="I514" s="2" t="s">
        <v>24</v>
      </c>
      <c r="J514" s="2" t="str">
        <f t="shared" ref="J514" si="851">$R$1</f>
        <v>LEFT:100</v>
      </c>
      <c r="K514" s="2" t="s">
        <v>24</v>
      </c>
      <c r="L514" s="2" t="str">
        <f t="shared" ref="L514" si="852">$R$1</f>
        <v>LEFT:100</v>
      </c>
      <c r="M514" s="2" t="s">
        <v>24</v>
      </c>
      <c r="N514" s="2" t="str">
        <f t="shared" ref="N514" si="853">$R$1</f>
        <v>LEFT:100</v>
      </c>
      <c r="O514" t="s">
        <v>24</v>
      </c>
      <c r="P514" t="s">
        <v>138</v>
      </c>
      <c r="Q514" s="4" t="s">
        <v>44</v>
      </c>
      <c r="R514" s="12" t="str">
        <f>INDEX(AF:AF,W512+1)</f>
        <v>白</v>
      </c>
      <c r="S514" s="18" t="s">
        <v>46</v>
      </c>
      <c r="T514" s="12">
        <f>INDEX(AG:AG,W512+1)</f>
        <v>0</v>
      </c>
      <c r="U514" s="18" t="s">
        <v>36</v>
      </c>
      <c r="V514" s="12">
        <f>INDEX(AI:AI,W512+1)</f>
        <v>0</v>
      </c>
      <c r="W514" s="10"/>
      <c r="X514" s="12">
        <f t="shared" ref="X514" si="854">INDEX(AQ:AQ,W512+1)</f>
        <v>0</v>
      </c>
      <c r="Y514" s="5"/>
      <c r="Z514" s="5"/>
      <c r="AA514" s="30"/>
      <c r="AC514" s="16"/>
      <c r="AD514" s="16"/>
      <c r="BF514" s="31" t="s">
        <v>165</v>
      </c>
    </row>
    <row r="515" spans="1:58" x14ac:dyDescent="0.15">
      <c r="A515" t="str">
        <f t="shared" si="762"/>
        <v>|色|白|レアリティ||マナコスト||</v>
      </c>
      <c r="B515" t="s">
        <v>346</v>
      </c>
      <c r="C515" t="s">
        <v>24</v>
      </c>
      <c r="D515" s="1" t="s">
        <v>5</v>
      </c>
      <c r="E515" t="s">
        <v>24</v>
      </c>
      <c r="F515" t="str">
        <f t="shared" ref="F515:F516" si="855">IF(R514=0,"",R514)</f>
        <v>白</v>
      </c>
      <c r="G515" t="s">
        <v>24</v>
      </c>
      <c r="H515" s="1" t="s">
        <v>6</v>
      </c>
      <c r="I515" t="s">
        <v>24</v>
      </c>
      <c r="J515" t="str">
        <f t="shared" ref="J515:J516" si="856">IF(T514=0,"",T514)</f>
        <v/>
      </c>
      <c r="K515" t="s">
        <v>24</v>
      </c>
      <c r="L515" s="1" t="s">
        <v>8</v>
      </c>
      <c r="M515" t="s">
        <v>24</v>
      </c>
      <c r="N515" t="str">
        <f t="shared" ref="N515:N516" si="857">IF(V514=0,"",V514)</f>
        <v/>
      </c>
      <c r="O515" t="s">
        <v>24</v>
      </c>
      <c r="Q515" s="6" t="s">
        <v>37</v>
      </c>
      <c r="R515" s="12">
        <f>INDEX(AL:AL,W512+1)</f>
        <v>0</v>
      </c>
      <c r="S515" s="18" t="s">
        <v>38</v>
      </c>
      <c r="T515" s="12">
        <f>INDEX(AN:AN,W512+1)</f>
        <v>0</v>
      </c>
      <c r="U515" s="12">
        <f>INDEX(AO:AO,W512+1)</f>
        <v>0</v>
      </c>
      <c r="V515" s="12">
        <f>INDEX(AP:AP,W512+1)</f>
        <v>0</v>
      </c>
      <c r="W515" s="10"/>
      <c r="X515" s="12" t="str">
        <f t="shared" ref="X515" si="858">INDEX(AZ:AZ,W512+1)</f>
        <v/>
      </c>
      <c r="Y515" s="12" t="str">
        <f t="shared" ref="Y515" si="859">INDEX(BA:BA,W512+1)</f>
        <v/>
      </c>
      <c r="Z515" s="12" t="str">
        <f t="shared" ref="Z515" si="860">INDEX(BB:BB,W512+1)</f>
        <v/>
      </c>
      <c r="AA515" s="12">
        <f t="shared" ref="AA515" si="861">INDEX(BC:BC,W512+1)</f>
        <v>0</v>
      </c>
      <c r="AC515" s="5"/>
      <c r="AD515" s="5"/>
      <c r="BF515" s="31" t="s">
        <v>165</v>
      </c>
    </row>
    <row r="516" spans="1:58" x14ac:dyDescent="0.15">
      <c r="A516" t="str">
        <f t="shared" si="762"/>
        <v>|種別||サブタイプ||||</v>
      </c>
      <c r="B516" t="s">
        <v>346</v>
      </c>
      <c r="C516" t="s">
        <v>24</v>
      </c>
      <c r="D516" s="1" t="s">
        <v>9</v>
      </c>
      <c r="E516" t="s">
        <v>24</v>
      </c>
      <c r="F516" t="str">
        <f t="shared" si="855"/>
        <v/>
      </c>
      <c r="G516" t="s">
        <v>24</v>
      </c>
      <c r="H516" s="1" t="s">
        <v>11</v>
      </c>
      <c r="I516" t="s">
        <v>24</v>
      </c>
      <c r="J516" t="str">
        <f t="shared" si="856"/>
        <v/>
      </c>
      <c r="K516" t="s">
        <v>24</v>
      </c>
      <c r="L516" t="str">
        <f t="shared" ref="L516" si="862">IF(U515=0,"",U515)</f>
        <v/>
      </c>
      <c r="M516" t="s">
        <v>24</v>
      </c>
      <c r="N516" t="str">
        <f t="shared" si="857"/>
        <v/>
      </c>
      <c r="O516" t="s">
        <v>24</v>
      </c>
      <c r="Q516" s="6" t="s">
        <v>39</v>
      </c>
      <c r="R516" s="12" t="str">
        <f>INDEX(BD:BD,W512+1)</f>
        <v/>
      </c>
      <c r="S516" s="16"/>
      <c r="T516" s="16"/>
      <c r="U516" s="16"/>
      <c r="V516" s="17"/>
      <c r="W516" s="10"/>
      <c r="X516" s="36"/>
      <c r="Y516" s="36"/>
      <c r="Z516" s="36"/>
      <c r="AA516" s="25"/>
      <c r="AC516" s="5"/>
      <c r="AD516" s="5"/>
      <c r="BF516" s="31" t="s">
        <v>165</v>
      </c>
    </row>
    <row r="517" spans="1:58" x14ac:dyDescent="0.15">
      <c r="A517" t="str">
        <f t="shared" si="762"/>
        <v>|テキスト|&gt;|&gt;|&gt;|&gt;||</v>
      </c>
      <c r="B517" t="s">
        <v>346</v>
      </c>
      <c r="C517" t="s">
        <v>24</v>
      </c>
      <c r="D517" s="1" t="s">
        <v>12</v>
      </c>
      <c r="E517" t="s">
        <v>24</v>
      </c>
      <c r="F517" s="1" t="s">
        <v>4</v>
      </c>
      <c r="G517" t="s">
        <v>24</v>
      </c>
      <c r="H517" s="1" t="s">
        <v>4</v>
      </c>
      <c r="I517" t="s">
        <v>24</v>
      </c>
      <c r="J517" s="1" t="s">
        <v>4</v>
      </c>
      <c r="K517" t="s">
        <v>24</v>
      </c>
      <c r="L517" s="1" t="s">
        <v>4</v>
      </c>
      <c r="M517" t="s">
        <v>24</v>
      </c>
      <c r="N517" t="str">
        <f t="shared" ref="N517" si="863">IF(R516=0,"",R516)</f>
        <v/>
      </c>
      <c r="O517" t="s">
        <v>24</v>
      </c>
      <c r="Q517" s="4" t="s">
        <v>40</v>
      </c>
      <c r="R517" s="12" t="str">
        <f>INDEX(BE:BE,W512+1)</f>
        <v/>
      </c>
      <c r="S517" s="16" t="s">
        <v>51</v>
      </c>
      <c r="T517" s="12" t="str">
        <f>IF(X517="","",X517&amp;IF(Y517="",""," "&amp;Y517)&amp;IF(Z517="",""," "&amp;Z517)&amp;IF(AA517="",""," "&amp;AA517))</f>
        <v/>
      </c>
      <c r="U517" s="16"/>
      <c r="V517" s="17"/>
      <c r="W517" s="10" t="s">
        <v>342</v>
      </c>
      <c r="X517" s="6" t="str">
        <f t="shared" ref="X517:AA517" si="864">IF(ISERROR(IF(LEN(X516)&gt;1,X516,VLOOKUP(X515,$AC:$AD,2,FALSE))),"",IF(LEN(X516)&gt;1,X516,VLOOKUP(X515,$AC:$AD,2,FALSE)))</f>
        <v/>
      </c>
      <c r="Y517" s="6" t="str">
        <f t="shared" si="864"/>
        <v/>
      </c>
      <c r="Z517" s="6" t="str">
        <f t="shared" si="864"/>
        <v/>
      </c>
      <c r="AA517" s="6" t="str">
        <f t="shared" si="864"/>
        <v xml:space="preserve"> </v>
      </c>
      <c r="AC517" s="5"/>
      <c r="AD517" s="5"/>
      <c r="BF517" s="31" t="s">
        <v>165</v>
      </c>
    </row>
    <row r="518" spans="1:58" x14ac:dyDescent="0.15">
      <c r="A518" t="str">
        <f t="shared" si="762"/>
        <v>|英テキスト|&gt;|&gt;|&gt;|&gt;||</v>
      </c>
      <c r="B518" t="s">
        <v>346</v>
      </c>
      <c r="C518" t="s">
        <v>24</v>
      </c>
      <c r="D518" s="1" t="s">
        <v>26</v>
      </c>
      <c r="E518" t="s">
        <v>24</v>
      </c>
      <c r="F518" s="1" t="s">
        <v>4</v>
      </c>
      <c r="G518" t="s">
        <v>24</v>
      </c>
      <c r="H518" s="1" t="s">
        <v>4</v>
      </c>
      <c r="I518" t="s">
        <v>24</v>
      </c>
      <c r="J518" s="1" t="s">
        <v>4</v>
      </c>
      <c r="K518" t="s">
        <v>24</v>
      </c>
      <c r="L518" s="1" t="s">
        <v>4</v>
      </c>
      <c r="M518" t="s">
        <v>24</v>
      </c>
      <c r="N518" t="str">
        <f t="shared" ref="N518" si="865">IF(T517="","",T517&amp;"&amp;br;")&amp;IF(R517=0,"",R517)</f>
        <v/>
      </c>
      <c r="O518" t="s">
        <v>24</v>
      </c>
      <c r="Q518" s="6" t="s">
        <v>41</v>
      </c>
      <c r="R518" s="12">
        <f>IF(INDEX(AX:AX,W512+1)="",0,INDEX(AX:AX,W512+1)&amp;"/"&amp;INDEX(AY:AY,W512+1))</f>
        <v>0</v>
      </c>
      <c r="S518" s="16"/>
      <c r="T518" s="16"/>
      <c r="U518" s="16"/>
      <c r="V518" s="17"/>
      <c r="W518" s="10"/>
      <c r="X518" s="6"/>
      <c r="Y518" s="5"/>
      <c r="Z518" s="5"/>
      <c r="AA518" s="30"/>
      <c r="AC518" s="5"/>
      <c r="AD518" s="5"/>
      <c r="BF518" s="31" t="s">
        <v>165</v>
      </c>
    </row>
    <row r="519" spans="1:58" x14ac:dyDescent="0.15">
      <c r="A519" t="str">
        <f t="shared" ref="A519:A582" si="866">CONCATENATE(C519,D519,E519,F519,G519,H519,I519,J519,K519,L519,M519,N519,O519,P519)</f>
        <v>|PT|&gt;||シールド数|&gt;||</v>
      </c>
      <c r="B519" t="s">
        <v>346</v>
      </c>
      <c r="C519" t="s">
        <v>24</v>
      </c>
      <c r="D519" t="s">
        <v>13</v>
      </c>
      <c r="E519" t="s">
        <v>24</v>
      </c>
      <c r="F519" t="s">
        <v>4</v>
      </c>
      <c r="G519" t="s">
        <v>24</v>
      </c>
      <c r="H519" t="str">
        <f t="shared" ref="H519" si="867">IF(R518=0,"",R518)</f>
        <v/>
      </c>
      <c r="I519" t="s">
        <v>24</v>
      </c>
      <c r="J519" t="s">
        <v>14</v>
      </c>
      <c r="K519" t="s">
        <v>24</v>
      </c>
      <c r="L519" t="s">
        <v>4</v>
      </c>
      <c r="M519" t="s">
        <v>24</v>
      </c>
      <c r="N519" t="str">
        <f t="shared" ref="N519" si="868">IF(R519=0,"",R519)</f>
        <v/>
      </c>
      <c r="O519" t="s">
        <v>24</v>
      </c>
      <c r="Q519" s="7" t="s">
        <v>43</v>
      </c>
      <c r="R519" s="12">
        <f>INDEX(AW:AW,W512+1)</f>
        <v>0</v>
      </c>
      <c r="S519" s="19"/>
      <c r="T519" s="19"/>
      <c r="U519" s="19"/>
      <c r="V519" s="20"/>
      <c r="W519" s="11"/>
      <c r="X519" s="37"/>
      <c r="Y519" s="35"/>
      <c r="Z519" s="35"/>
      <c r="AA519" s="42"/>
      <c r="BF519" s="31" t="s">
        <v>165</v>
      </c>
    </row>
    <row r="520" spans="1:58" x14ac:dyDescent="0.15">
      <c r="A520" t="str">
        <f t="shared" si="866"/>
        <v>&amp;br;&amp;br;</v>
      </c>
      <c r="B520" t="s">
        <v>346</v>
      </c>
      <c r="C520" t="s">
        <v>158</v>
      </c>
      <c r="R520"/>
      <c r="S520"/>
      <c r="T520"/>
      <c r="U520"/>
      <c r="V520"/>
      <c r="BF520" s="31" t="s">
        <v>165</v>
      </c>
    </row>
    <row r="521" spans="1:58" x14ac:dyDescent="0.15">
      <c r="A521" t="str">
        <f t="shared" si="866"/>
        <v>#back(text=戻る,left)</v>
      </c>
      <c r="B521" t="s">
        <v>346</v>
      </c>
      <c r="C521" t="s">
        <v>159</v>
      </c>
      <c r="R521"/>
      <c r="S521"/>
      <c r="T521"/>
      <c r="U521"/>
      <c r="V521"/>
      <c r="BF521" s="31" t="s">
        <v>165</v>
      </c>
    </row>
    <row r="522" spans="1:58" x14ac:dyDescent="0.15">
      <c r="A522" t="str">
        <f t="shared" si="866"/>
        <v>&amp;br;</v>
      </c>
      <c r="B522" t="s">
        <v>346</v>
      </c>
      <c r="C522" t="s">
        <v>1</v>
      </c>
      <c r="R522"/>
      <c r="S522"/>
      <c r="T522"/>
      <c r="U522"/>
      <c r="V522"/>
      <c r="BF522" s="31" t="s">
        <v>165</v>
      </c>
    </row>
    <row r="523" spans="1:58" x14ac:dyDescent="0.15">
      <c r="A523" t="str">
        <f t="shared" si="866"/>
        <v>#comment(above,nsize=[15],size=[30],num=[10])</v>
      </c>
      <c r="B523" t="s">
        <v>346</v>
      </c>
      <c r="C523" t="s">
        <v>160</v>
      </c>
      <c r="R523"/>
      <c r="S523"/>
      <c r="T523"/>
      <c r="U523"/>
      <c r="V523"/>
      <c r="BF523" s="31" t="s">
        <v>165</v>
      </c>
    </row>
    <row r="524" spans="1:58" x14ac:dyDescent="0.15">
      <c r="A524" t="str">
        <f t="shared" si="866"/>
        <v>&amp;br;&amp;br;</v>
      </c>
      <c r="B524" t="s">
        <v>346</v>
      </c>
      <c r="C524" t="s">
        <v>158</v>
      </c>
      <c r="R524"/>
      <c r="S524"/>
      <c r="T524"/>
      <c r="U524"/>
      <c r="V524"/>
      <c r="AC524" s="5"/>
      <c r="AD524" s="5"/>
      <c r="BF524" s="31" t="s">
        <v>165</v>
      </c>
    </row>
    <row r="525" spans="1:58" x14ac:dyDescent="0.15">
      <c r="A525" t="str">
        <f t="shared" si="866"/>
        <v/>
      </c>
      <c r="B525" t="s">
        <v>346</v>
      </c>
      <c r="Q525" s="3"/>
      <c r="R525" s="14"/>
      <c r="S525" s="14"/>
      <c r="T525" s="14"/>
      <c r="U525" s="14"/>
      <c r="V525" s="15"/>
      <c r="W525" s="36">
        <v>41</v>
      </c>
      <c r="X525" s="3"/>
      <c r="Y525" s="34"/>
      <c r="Z525" s="34"/>
      <c r="AA525" s="41"/>
      <c r="AC525" s="5"/>
      <c r="AD525" s="5"/>
      <c r="BF525" s="31" t="s">
        <v>165</v>
      </c>
    </row>
    <row r="526" spans="1:58" x14ac:dyDescent="0.15">
      <c r="A526" t="str">
        <f t="shared" si="866"/>
        <v>*0/0</v>
      </c>
      <c r="B526" t="s">
        <v>346</v>
      </c>
      <c r="C526" t="str">
        <f t="shared" ref="C526:C617" si="869">"*"&amp;R526&amp;"/"&amp;T526</f>
        <v>*0/0</v>
      </c>
      <c r="Q526" s="6" t="s">
        <v>34</v>
      </c>
      <c r="R526" s="12">
        <f>INDEX(AJ:AJ,W525+1)</f>
        <v>0</v>
      </c>
      <c r="S526" s="16" t="s">
        <v>35</v>
      </c>
      <c r="T526" s="12">
        <f t="shared" ref="T526" si="870">INDEX(AK:AK,W525+1)</f>
        <v>0</v>
      </c>
      <c r="U526" s="16"/>
      <c r="V526" s="17"/>
      <c r="W526" s="9"/>
      <c r="X526" s="6"/>
      <c r="Y526" s="5"/>
      <c r="Z526" s="5"/>
      <c r="AA526" s="30"/>
      <c r="AC526" s="5"/>
      <c r="AD526" s="5"/>
      <c r="BF526" s="31" t="s">
        <v>165</v>
      </c>
    </row>
    <row r="527" spans="1:58" x14ac:dyDescent="0.15">
      <c r="A527" t="str">
        <f t="shared" si="866"/>
        <v>|LEFT:80|LEFT:100|LEFT:100|LEFT:100|LEFT:100|LEFT:100|c</v>
      </c>
      <c r="B527" t="s">
        <v>346</v>
      </c>
      <c r="C527" t="s">
        <v>24</v>
      </c>
      <c r="D527" s="2" t="str">
        <f t="shared" ref="D527" si="871">$Q$1</f>
        <v>LEFT:80</v>
      </c>
      <c r="E527" s="2" t="s">
        <v>24</v>
      </c>
      <c r="F527" s="2" t="str">
        <f t="shared" ref="F527" si="872">$R$1</f>
        <v>LEFT:100</v>
      </c>
      <c r="G527" s="2" t="s">
        <v>24</v>
      </c>
      <c r="H527" s="2" t="str">
        <f t="shared" ref="H527" si="873">$R$1</f>
        <v>LEFT:100</v>
      </c>
      <c r="I527" s="2" t="s">
        <v>24</v>
      </c>
      <c r="J527" s="2" t="str">
        <f t="shared" ref="J527" si="874">$R$1</f>
        <v>LEFT:100</v>
      </c>
      <c r="K527" s="2" t="s">
        <v>24</v>
      </c>
      <c r="L527" s="2" t="str">
        <f t="shared" ref="L527" si="875">$R$1</f>
        <v>LEFT:100</v>
      </c>
      <c r="M527" s="2" t="s">
        <v>24</v>
      </c>
      <c r="N527" s="2" t="str">
        <f t="shared" ref="N527" si="876">$R$1</f>
        <v>LEFT:100</v>
      </c>
      <c r="O527" t="s">
        <v>24</v>
      </c>
      <c r="P527" t="s">
        <v>138</v>
      </c>
      <c r="Q527" s="4" t="s">
        <v>44</v>
      </c>
      <c r="R527" s="12" t="str">
        <f>INDEX(AF:AF,W525+1)</f>
        <v>白</v>
      </c>
      <c r="S527" s="18" t="s">
        <v>46</v>
      </c>
      <c r="T527" s="12">
        <f>INDEX(AG:AG,W525+1)</f>
        <v>0</v>
      </c>
      <c r="U527" s="18" t="s">
        <v>36</v>
      </c>
      <c r="V527" s="12">
        <f>INDEX(AI:AI,W525+1)</f>
        <v>0</v>
      </c>
      <c r="W527" s="10"/>
      <c r="X527" s="12">
        <f t="shared" ref="X527" si="877">INDEX(AQ:AQ,W525+1)</f>
        <v>0</v>
      </c>
      <c r="Y527" s="5"/>
      <c r="Z527" s="5"/>
      <c r="AA527" s="30"/>
      <c r="AC527" s="16"/>
      <c r="AD527" s="16"/>
      <c r="BF527" s="31" t="s">
        <v>165</v>
      </c>
    </row>
    <row r="528" spans="1:58" x14ac:dyDescent="0.15">
      <c r="A528" t="str">
        <f t="shared" si="866"/>
        <v>|色|白|レアリティ||マナコスト||</v>
      </c>
      <c r="B528" t="s">
        <v>346</v>
      </c>
      <c r="C528" t="s">
        <v>24</v>
      </c>
      <c r="D528" s="1" t="s">
        <v>5</v>
      </c>
      <c r="E528" t="s">
        <v>24</v>
      </c>
      <c r="F528" t="str">
        <f t="shared" ref="F528:F529" si="878">IF(R527=0,"",R527)</f>
        <v>白</v>
      </c>
      <c r="G528" t="s">
        <v>24</v>
      </c>
      <c r="H528" s="1" t="s">
        <v>6</v>
      </c>
      <c r="I528" t="s">
        <v>24</v>
      </c>
      <c r="J528" t="str">
        <f t="shared" ref="J528:J529" si="879">IF(T527=0,"",T527)</f>
        <v/>
      </c>
      <c r="K528" t="s">
        <v>24</v>
      </c>
      <c r="L528" s="1" t="s">
        <v>8</v>
      </c>
      <c r="M528" t="s">
        <v>24</v>
      </c>
      <c r="N528" t="str">
        <f t="shared" ref="N528:N529" si="880">IF(V527=0,"",V527)</f>
        <v/>
      </c>
      <c r="O528" t="s">
        <v>24</v>
      </c>
      <c r="Q528" s="6" t="s">
        <v>37</v>
      </c>
      <c r="R528" s="12">
        <f>INDEX(AL:AL,W525+1)</f>
        <v>0</v>
      </c>
      <c r="S528" s="18" t="s">
        <v>38</v>
      </c>
      <c r="T528" s="12">
        <f>INDEX(AN:AN,W525+1)</f>
        <v>0</v>
      </c>
      <c r="U528" s="12">
        <f>INDEX(AO:AO,W525+1)</f>
        <v>0</v>
      </c>
      <c r="V528" s="12">
        <f>INDEX(AP:AP,W525+1)</f>
        <v>0</v>
      </c>
      <c r="W528" s="10"/>
      <c r="X528" s="12" t="str">
        <f t="shared" ref="X528" si="881">INDEX(AZ:AZ,W525+1)</f>
        <v/>
      </c>
      <c r="Y528" s="12" t="str">
        <f t="shared" ref="Y528" si="882">INDEX(BA:BA,W525+1)</f>
        <v/>
      </c>
      <c r="Z528" s="12" t="str">
        <f t="shared" ref="Z528" si="883">INDEX(BB:BB,W525+1)</f>
        <v/>
      </c>
      <c r="AA528" s="12">
        <f t="shared" ref="AA528" si="884">INDEX(BC:BC,W525+1)</f>
        <v>0</v>
      </c>
      <c r="AC528" s="5"/>
      <c r="AD528" s="5"/>
      <c r="BF528" s="31" t="s">
        <v>165</v>
      </c>
    </row>
    <row r="529" spans="1:58" x14ac:dyDescent="0.15">
      <c r="A529" t="str">
        <f t="shared" si="866"/>
        <v>|種別||サブタイプ||||</v>
      </c>
      <c r="B529" t="s">
        <v>346</v>
      </c>
      <c r="C529" t="s">
        <v>24</v>
      </c>
      <c r="D529" s="1" t="s">
        <v>9</v>
      </c>
      <c r="E529" t="s">
        <v>24</v>
      </c>
      <c r="F529" t="str">
        <f t="shared" si="878"/>
        <v/>
      </c>
      <c r="G529" t="s">
        <v>24</v>
      </c>
      <c r="H529" s="1" t="s">
        <v>11</v>
      </c>
      <c r="I529" t="s">
        <v>24</v>
      </c>
      <c r="J529" t="str">
        <f t="shared" si="879"/>
        <v/>
      </c>
      <c r="K529" t="s">
        <v>24</v>
      </c>
      <c r="L529" t="str">
        <f t="shared" ref="L529" si="885">IF(U528=0,"",U528)</f>
        <v/>
      </c>
      <c r="M529" t="s">
        <v>24</v>
      </c>
      <c r="N529" t="str">
        <f t="shared" si="880"/>
        <v/>
      </c>
      <c r="O529" t="s">
        <v>24</v>
      </c>
      <c r="Q529" s="6" t="s">
        <v>39</v>
      </c>
      <c r="R529" s="12" t="str">
        <f>INDEX(BD:BD,W525+1)</f>
        <v/>
      </c>
      <c r="S529" s="16"/>
      <c r="T529" s="16"/>
      <c r="U529" s="16"/>
      <c r="V529" s="17"/>
      <c r="W529" s="10"/>
      <c r="X529" s="36"/>
      <c r="Y529" s="36"/>
      <c r="Z529" s="36"/>
      <c r="AA529" s="25"/>
      <c r="AC529" s="5"/>
      <c r="AD529" s="5"/>
      <c r="BF529" s="31" t="s">
        <v>165</v>
      </c>
    </row>
    <row r="530" spans="1:58" x14ac:dyDescent="0.15">
      <c r="A530" t="str">
        <f t="shared" si="866"/>
        <v>|テキスト|&gt;|&gt;|&gt;|&gt;||</v>
      </c>
      <c r="B530" t="s">
        <v>346</v>
      </c>
      <c r="C530" t="s">
        <v>24</v>
      </c>
      <c r="D530" s="1" t="s">
        <v>12</v>
      </c>
      <c r="E530" t="s">
        <v>24</v>
      </c>
      <c r="F530" s="1" t="s">
        <v>4</v>
      </c>
      <c r="G530" t="s">
        <v>24</v>
      </c>
      <c r="H530" s="1" t="s">
        <v>4</v>
      </c>
      <c r="I530" t="s">
        <v>24</v>
      </c>
      <c r="J530" s="1" t="s">
        <v>4</v>
      </c>
      <c r="K530" t="s">
        <v>24</v>
      </c>
      <c r="L530" s="1" t="s">
        <v>4</v>
      </c>
      <c r="M530" t="s">
        <v>24</v>
      </c>
      <c r="N530" t="str">
        <f t="shared" ref="N530" si="886">IF(R529=0,"",R529)</f>
        <v/>
      </c>
      <c r="O530" t="s">
        <v>24</v>
      </c>
      <c r="Q530" s="4" t="s">
        <v>40</v>
      </c>
      <c r="R530" s="12" t="str">
        <f>INDEX(BE:BE,W525+1)</f>
        <v/>
      </c>
      <c r="S530" s="16" t="s">
        <v>51</v>
      </c>
      <c r="T530" s="12" t="str">
        <f>IF(X530="","",X530&amp;IF(Y530="",""," "&amp;Y530)&amp;IF(Z530="",""," "&amp;Z530)&amp;IF(AA530="",""," "&amp;AA530))</f>
        <v/>
      </c>
      <c r="U530" s="16"/>
      <c r="V530" s="17"/>
      <c r="W530" s="10" t="s">
        <v>342</v>
      </c>
      <c r="X530" s="6" t="str">
        <f t="shared" ref="X530:AA530" si="887">IF(ISERROR(IF(LEN(X529)&gt;1,X529,VLOOKUP(X528,$AC:$AD,2,FALSE))),"",IF(LEN(X529)&gt;1,X529,VLOOKUP(X528,$AC:$AD,2,FALSE)))</f>
        <v/>
      </c>
      <c r="Y530" s="6" t="str">
        <f t="shared" si="887"/>
        <v/>
      </c>
      <c r="Z530" s="6" t="str">
        <f t="shared" si="887"/>
        <v/>
      </c>
      <c r="AA530" s="6" t="str">
        <f t="shared" si="887"/>
        <v xml:space="preserve"> </v>
      </c>
      <c r="AC530" s="5"/>
      <c r="AD530" s="5"/>
      <c r="BF530" s="31" t="s">
        <v>165</v>
      </c>
    </row>
    <row r="531" spans="1:58" x14ac:dyDescent="0.15">
      <c r="A531" t="str">
        <f t="shared" si="866"/>
        <v>|英テキスト|&gt;|&gt;|&gt;|&gt;||</v>
      </c>
      <c r="B531" t="s">
        <v>346</v>
      </c>
      <c r="C531" t="s">
        <v>24</v>
      </c>
      <c r="D531" s="1" t="s">
        <v>26</v>
      </c>
      <c r="E531" t="s">
        <v>24</v>
      </c>
      <c r="F531" s="1" t="s">
        <v>4</v>
      </c>
      <c r="G531" t="s">
        <v>24</v>
      </c>
      <c r="H531" s="1" t="s">
        <v>4</v>
      </c>
      <c r="I531" t="s">
        <v>24</v>
      </c>
      <c r="J531" s="1" t="s">
        <v>4</v>
      </c>
      <c r="K531" t="s">
        <v>24</v>
      </c>
      <c r="L531" s="1" t="s">
        <v>4</v>
      </c>
      <c r="M531" t="s">
        <v>24</v>
      </c>
      <c r="N531" t="str">
        <f t="shared" ref="N531" si="888">IF(T530="","",T530&amp;"&amp;br;")&amp;IF(R530=0,"",R530)</f>
        <v/>
      </c>
      <c r="O531" t="s">
        <v>24</v>
      </c>
      <c r="Q531" s="6" t="s">
        <v>41</v>
      </c>
      <c r="R531" s="12">
        <f>IF(INDEX(AX:AX,W525+1)="",0,INDEX(AX:AX,W525+1)&amp;"/"&amp;INDEX(AY:AY,W525+1))</f>
        <v>0</v>
      </c>
      <c r="S531" s="16"/>
      <c r="T531" s="16"/>
      <c r="U531" s="16"/>
      <c r="V531" s="17"/>
      <c r="W531" s="10"/>
      <c r="X531" s="6"/>
      <c r="Y531" s="5"/>
      <c r="Z531" s="5"/>
      <c r="AA531" s="30"/>
      <c r="AC531" s="5"/>
      <c r="AD531" s="5"/>
      <c r="BF531" s="31" t="s">
        <v>165</v>
      </c>
    </row>
    <row r="532" spans="1:58" x14ac:dyDescent="0.15">
      <c r="A532" t="str">
        <f t="shared" si="866"/>
        <v>|PT|&gt;||シールド数|&gt;||</v>
      </c>
      <c r="B532" t="s">
        <v>346</v>
      </c>
      <c r="C532" t="s">
        <v>24</v>
      </c>
      <c r="D532" t="s">
        <v>13</v>
      </c>
      <c r="E532" t="s">
        <v>24</v>
      </c>
      <c r="F532" t="s">
        <v>4</v>
      </c>
      <c r="G532" t="s">
        <v>24</v>
      </c>
      <c r="H532" t="str">
        <f t="shared" ref="H532" si="889">IF(R531=0,"",R531)</f>
        <v/>
      </c>
      <c r="I532" t="s">
        <v>24</v>
      </c>
      <c r="J532" t="s">
        <v>14</v>
      </c>
      <c r="K532" t="s">
        <v>24</v>
      </c>
      <c r="L532" t="s">
        <v>4</v>
      </c>
      <c r="M532" t="s">
        <v>24</v>
      </c>
      <c r="N532" t="str">
        <f t="shared" ref="N532" si="890">IF(R532=0,"",R532)</f>
        <v/>
      </c>
      <c r="O532" t="s">
        <v>24</v>
      </c>
      <c r="Q532" s="7" t="s">
        <v>43</v>
      </c>
      <c r="R532" s="12">
        <f>INDEX(AW:AW,W525+1)</f>
        <v>0</v>
      </c>
      <c r="S532" s="19"/>
      <c r="T532" s="19"/>
      <c r="U532" s="19"/>
      <c r="V532" s="20"/>
      <c r="W532" s="11"/>
      <c r="X532" s="37"/>
      <c r="Y532" s="35"/>
      <c r="Z532" s="35"/>
      <c r="AA532" s="42"/>
      <c r="BF532" s="31" t="s">
        <v>165</v>
      </c>
    </row>
    <row r="533" spans="1:58" x14ac:dyDescent="0.15">
      <c r="A533" t="str">
        <f t="shared" si="866"/>
        <v>&amp;br;&amp;br;</v>
      </c>
      <c r="B533" t="s">
        <v>346</v>
      </c>
      <c r="C533" t="s">
        <v>158</v>
      </c>
      <c r="R533"/>
      <c r="S533"/>
      <c r="T533"/>
      <c r="U533"/>
      <c r="V533"/>
      <c r="BF533" s="31" t="s">
        <v>165</v>
      </c>
    </row>
    <row r="534" spans="1:58" x14ac:dyDescent="0.15">
      <c r="A534" t="str">
        <f t="shared" si="866"/>
        <v>#back(text=戻る,left)</v>
      </c>
      <c r="B534" t="s">
        <v>346</v>
      </c>
      <c r="C534" t="s">
        <v>159</v>
      </c>
      <c r="R534"/>
      <c r="S534"/>
      <c r="T534"/>
      <c r="U534"/>
      <c r="V534"/>
      <c r="BF534" s="31" t="s">
        <v>165</v>
      </c>
    </row>
    <row r="535" spans="1:58" x14ac:dyDescent="0.15">
      <c r="A535" t="str">
        <f t="shared" si="866"/>
        <v>&amp;br;</v>
      </c>
      <c r="B535" t="s">
        <v>346</v>
      </c>
      <c r="C535" t="s">
        <v>1</v>
      </c>
      <c r="R535"/>
      <c r="S535"/>
      <c r="T535"/>
      <c r="U535"/>
      <c r="V535"/>
      <c r="BF535" s="31" t="s">
        <v>165</v>
      </c>
    </row>
    <row r="536" spans="1:58" x14ac:dyDescent="0.15">
      <c r="A536" t="str">
        <f t="shared" si="866"/>
        <v>#comment(above,nsize=[15],size=[30],num=[10])</v>
      </c>
      <c r="B536" t="s">
        <v>346</v>
      </c>
      <c r="C536" t="s">
        <v>160</v>
      </c>
      <c r="R536"/>
      <c r="S536"/>
      <c r="T536"/>
      <c r="U536"/>
      <c r="V536"/>
      <c r="BF536" s="31" t="s">
        <v>165</v>
      </c>
    </row>
    <row r="537" spans="1:58" x14ac:dyDescent="0.15">
      <c r="A537" t="str">
        <f t="shared" si="866"/>
        <v>&amp;br;&amp;br;</v>
      </c>
      <c r="B537" t="s">
        <v>346</v>
      </c>
      <c r="C537" t="s">
        <v>158</v>
      </c>
      <c r="R537"/>
      <c r="S537"/>
      <c r="T537"/>
      <c r="U537"/>
      <c r="V537"/>
      <c r="AC537" s="5"/>
      <c r="AD537" s="5"/>
      <c r="BF537" s="31" t="s">
        <v>165</v>
      </c>
    </row>
    <row r="538" spans="1:58" x14ac:dyDescent="0.15">
      <c r="A538" t="str">
        <f t="shared" si="866"/>
        <v/>
      </c>
      <c r="B538" t="s">
        <v>346</v>
      </c>
      <c r="Q538" s="3"/>
      <c r="R538" s="14"/>
      <c r="S538" s="14"/>
      <c r="T538" s="14"/>
      <c r="U538" s="14"/>
      <c r="V538" s="15"/>
      <c r="W538" s="36">
        <v>42</v>
      </c>
      <c r="X538" s="3"/>
      <c r="Y538" s="34"/>
      <c r="Z538" s="34"/>
      <c r="AA538" s="41"/>
      <c r="AC538" s="5"/>
      <c r="AD538" s="5"/>
      <c r="BF538" s="31" t="s">
        <v>165</v>
      </c>
    </row>
    <row r="539" spans="1:58" x14ac:dyDescent="0.15">
      <c r="A539" t="str">
        <f t="shared" si="866"/>
        <v>*0/0</v>
      </c>
      <c r="B539" t="s">
        <v>346</v>
      </c>
      <c r="C539" t="str">
        <f t="shared" si="869"/>
        <v>*0/0</v>
      </c>
      <c r="Q539" s="6" t="s">
        <v>34</v>
      </c>
      <c r="R539" s="12">
        <f>INDEX(AJ:AJ,W538+1)</f>
        <v>0</v>
      </c>
      <c r="S539" s="16" t="s">
        <v>35</v>
      </c>
      <c r="T539" s="12">
        <f t="shared" ref="T539" si="891">INDEX(AK:AK,W538+1)</f>
        <v>0</v>
      </c>
      <c r="U539" s="16"/>
      <c r="V539" s="17"/>
      <c r="W539" s="9"/>
      <c r="X539" s="6"/>
      <c r="Y539" s="5"/>
      <c r="Z539" s="5"/>
      <c r="AA539" s="30"/>
      <c r="AC539" s="5"/>
      <c r="AD539" s="5"/>
      <c r="BF539" s="31" t="s">
        <v>165</v>
      </c>
    </row>
    <row r="540" spans="1:58" x14ac:dyDescent="0.15">
      <c r="A540" t="str">
        <f t="shared" si="866"/>
        <v>|LEFT:80|LEFT:100|LEFT:100|LEFT:100|LEFT:100|LEFT:100|c</v>
      </c>
      <c r="B540" t="s">
        <v>346</v>
      </c>
      <c r="C540" t="s">
        <v>24</v>
      </c>
      <c r="D540" s="2" t="str">
        <f t="shared" ref="D540" si="892">$Q$1</f>
        <v>LEFT:80</v>
      </c>
      <c r="E540" s="2" t="s">
        <v>24</v>
      </c>
      <c r="F540" s="2" t="str">
        <f t="shared" ref="F540" si="893">$R$1</f>
        <v>LEFT:100</v>
      </c>
      <c r="G540" s="2" t="s">
        <v>24</v>
      </c>
      <c r="H540" s="2" t="str">
        <f t="shared" ref="H540" si="894">$R$1</f>
        <v>LEFT:100</v>
      </c>
      <c r="I540" s="2" t="s">
        <v>24</v>
      </c>
      <c r="J540" s="2" t="str">
        <f t="shared" ref="J540" si="895">$R$1</f>
        <v>LEFT:100</v>
      </c>
      <c r="K540" s="2" t="s">
        <v>24</v>
      </c>
      <c r="L540" s="2" t="str">
        <f t="shared" ref="L540" si="896">$R$1</f>
        <v>LEFT:100</v>
      </c>
      <c r="M540" s="2" t="s">
        <v>24</v>
      </c>
      <c r="N540" s="2" t="str">
        <f t="shared" ref="N540" si="897">$R$1</f>
        <v>LEFT:100</v>
      </c>
      <c r="O540" t="s">
        <v>24</v>
      </c>
      <c r="P540" t="s">
        <v>138</v>
      </c>
      <c r="Q540" s="4" t="s">
        <v>44</v>
      </c>
      <c r="R540" s="12" t="str">
        <f>INDEX(AF:AF,W538+1)</f>
        <v>白</v>
      </c>
      <c r="S540" s="18" t="s">
        <v>46</v>
      </c>
      <c r="T540" s="12">
        <f>INDEX(AG:AG,W538+1)</f>
        <v>0</v>
      </c>
      <c r="U540" s="18" t="s">
        <v>36</v>
      </c>
      <c r="V540" s="12">
        <f>INDEX(AI:AI,W538+1)</f>
        <v>0</v>
      </c>
      <c r="W540" s="10"/>
      <c r="X540" s="12">
        <f t="shared" ref="X540" si="898">INDEX(AQ:AQ,W538+1)</f>
        <v>0</v>
      </c>
      <c r="Y540" s="5"/>
      <c r="Z540" s="5"/>
      <c r="AA540" s="30"/>
      <c r="AC540" s="16"/>
      <c r="AD540" s="16"/>
      <c r="BF540" s="31" t="s">
        <v>165</v>
      </c>
    </row>
    <row r="541" spans="1:58" x14ac:dyDescent="0.15">
      <c r="A541" t="str">
        <f t="shared" si="866"/>
        <v>|色|白|レアリティ||マナコスト||</v>
      </c>
      <c r="B541" t="s">
        <v>346</v>
      </c>
      <c r="C541" t="s">
        <v>24</v>
      </c>
      <c r="D541" s="1" t="s">
        <v>5</v>
      </c>
      <c r="E541" t="s">
        <v>24</v>
      </c>
      <c r="F541" t="str">
        <f t="shared" ref="F541:F542" si="899">IF(R540=0,"",R540)</f>
        <v>白</v>
      </c>
      <c r="G541" t="s">
        <v>24</v>
      </c>
      <c r="H541" s="1" t="s">
        <v>6</v>
      </c>
      <c r="I541" t="s">
        <v>24</v>
      </c>
      <c r="J541" t="str">
        <f t="shared" ref="J541:J542" si="900">IF(T540=0,"",T540)</f>
        <v/>
      </c>
      <c r="K541" t="s">
        <v>24</v>
      </c>
      <c r="L541" s="1" t="s">
        <v>8</v>
      </c>
      <c r="M541" t="s">
        <v>24</v>
      </c>
      <c r="N541" t="str">
        <f t="shared" ref="N541:N542" si="901">IF(V540=0,"",V540)</f>
        <v/>
      </c>
      <c r="O541" t="s">
        <v>24</v>
      </c>
      <c r="Q541" s="6" t="s">
        <v>37</v>
      </c>
      <c r="R541" s="12">
        <f>INDEX(AL:AL,W538+1)</f>
        <v>0</v>
      </c>
      <c r="S541" s="18" t="s">
        <v>38</v>
      </c>
      <c r="T541" s="12">
        <f>INDEX(AN:AN,W538+1)</f>
        <v>0</v>
      </c>
      <c r="U541" s="12">
        <f>INDEX(AO:AO,W538+1)</f>
        <v>0</v>
      </c>
      <c r="V541" s="12">
        <f>INDEX(AP:AP,W538+1)</f>
        <v>0</v>
      </c>
      <c r="W541" s="10"/>
      <c r="X541" s="12" t="str">
        <f t="shared" ref="X541" si="902">INDEX(AZ:AZ,W538+1)</f>
        <v/>
      </c>
      <c r="Y541" s="12" t="str">
        <f t="shared" ref="Y541" si="903">INDEX(BA:BA,W538+1)</f>
        <v/>
      </c>
      <c r="Z541" s="12" t="str">
        <f t="shared" ref="Z541" si="904">INDEX(BB:BB,W538+1)</f>
        <v/>
      </c>
      <c r="AA541" s="12">
        <f t="shared" ref="AA541" si="905">INDEX(BC:BC,W538+1)</f>
        <v>0</v>
      </c>
      <c r="AC541" s="5"/>
      <c r="AD541" s="5"/>
      <c r="BF541" s="31" t="s">
        <v>165</v>
      </c>
    </row>
    <row r="542" spans="1:58" x14ac:dyDescent="0.15">
      <c r="A542" t="str">
        <f t="shared" si="866"/>
        <v>|種別||サブタイプ||||</v>
      </c>
      <c r="B542" t="s">
        <v>346</v>
      </c>
      <c r="C542" t="s">
        <v>24</v>
      </c>
      <c r="D542" s="1" t="s">
        <v>9</v>
      </c>
      <c r="E542" t="s">
        <v>24</v>
      </c>
      <c r="F542" t="str">
        <f t="shared" si="899"/>
        <v/>
      </c>
      <c r="G542" t="s">
        <v>24</v>
      </c>
      <c r="H542" s="1" t="s">
        <v>11</v>
      </c>
      <c r="I542" t="s">
        <v>24</v>
      </c>
      <c r="J542" t="str">
        <f t="shared" si="900"/>
        <v/>
      </c>
      <c r="K542" t="s">
        <v>24</v>
      </c>
      <c r="L542" t="str">
        <f t="shared" ref="L542" si="906">IF(U541=0,"",U541)</f>
        <v/>
      </c>
      <c r="M542" t="s">
        <v>24</v>
      </c>
      <c r="N542" t="str">
        <f t="shared" si="901"/>
        <v/>
      </c>
      <c r="O542" t="s">
        <v>24</v>
      </c>
      <c r="Q542" s="6" t="s">
        <v>39</v>
      </c>
      <c r="R542" s="12" t="str">
        <f>INDEX(BD:BD,W538+1)</f>
        <v/>
      </c>
      <c r="S542" s="16"/>
      <c r="T542" s="16"/>
      <c r="U542" s="16"/>
      <c r="V542" s="17"/>
      <c r="W542" s="10"/>
      <c r="X542" s="36"/>
      <c r="Y542" s="36"/>
      <c r="Z542" s="36"/>
      <c r="AA542" s="25"/>
      <c r="AC542" s="5"/>
      <c r="AD542" s="5"/>
      <c r="BF542" s="31" t="s">
        <v>165</v>
      </c>
    </row>
    <row r="543" spans="1:58" x14ac:dyDescent="0.15">
      <c r="A543" t="str">
        <f t="shared" si="866"/>
        <v>|テキスト|&gt;|&gt;|&gt;|&gt;||</v>
      </c>
      <c r="B543" t="s">
        <v>346</v>
      </c>
      <c r="C543" t="s">
        <v>24</v>
      </c>
      <c r="D543" s="1" t="s">
        <v>12</v>
      </c>
      <c r="E543" t="s">
        <v>24</v>
      </c>
      <c r="F543" s="1" t="s">
        <v>4</v>
      </c>
      <c r="G543" t="s">
        <v>24</v>
      </c>
      <c r="H543" s="1" t="s">
        <v>4</v>
      </c>
      <c r="I543" t="s">
        <v>24</v>
      </c>
      <c r="J543" s="1" t="s">
        <v>4</v>
      </c>
      <c r="K543" t="s">
        <v>24</v>
      </c>
      <c r="L543" s="1" t="s">
        <v>4</v>
      </c>
      <c r="M543" t="s">
        <v>24</v>
      </c>
      <c r="N543" t="str">
        <f t="shared" ref="N543" si="907">IF(R542=0,"",R542)</f>
        <v/>
      </c>
      <c r="O543" t="s">
        <v>24</v>
      </c>
      <c r="Q543" s="4" t="s">
        <v>40</v>
      </c>
      <c r="R543" s="12" t="str">
        <f>INDEX(BE:BE,W538+1)</f>
        <v/>
      </c>
      <c r="S543" s="16" t="s">
        <v>51</v>
      </c>
      <c r="T543" s="12" t="str">
        <f>IF(X543="","",X543&amp;IF(Y543="",""," "&amp;Y543)&amp;IF(Z543="",""," "&amp;Z543)&amp;IF(AA543="",""," "&amp;AA543))</f>
        <v/>
      </c>
      <c r="U543" s="16"/>
      <c r="V543" s="17"/>
      <c r="W543" s="10" t="s">
        <v>342</v>
      </c>
      <c r="X543" s="6" t="str">
        <f t="shared" ref="X543:AA543" si="908">IF(ISERROR(IF(LEN(X542)&gt;1,X542,VLOOKUP(X541,$AC:$AD,2,FALSE))),"",IF(LEN(X542)&gt;1,X542,VLOOKUP(X541,$AC:$AD,2,FALSE)))</f>
        <v/>
      </c>
      <c r="Y543" s="6" t="str">
        <f t="shared" si="908"/>
        <v/>
      </c>
      <c r="Z543" s="6" t="str">
        <f t="shared" si="908"/>
        <v/>
      </c>
      <c r="AA543" s="6" t="str">
        <f t="shared" si="908"/>
        <v xml:space="preserve"> </v>
      </c>
      <c r="AC543" s="5"/>
      <c r="AD543" s="5"/>
      <c r="BF543" s="31" t="s">
        <v>165</v>
      </c>
    </row>
    <row r="544" spans="1:58" x14ac:dyDescent="0.15">
      <c r="A544" t="str">
        <f t="shared" si="866"/>
        <v>|英テキスト|&gt;|&gt;|&gt;|&gt;||</v>
      </c>
      <c r="B544" t="s">
        <v>346</v>
      </c>
      <c r="C544" t="s">
        <v>24</v>
      </c>
      <c r="D544" s="1" t="s">
        <v>26</v>
      </c>
      <c r="E544" t="s">
        <v>24</v>
      </c>
      <c r="F544" s="1" t="s">
        <v>4</v>
      </c>
      <c r="G544" t="s">
        <v>24</v>
      </c>
      <c r="H544" s="1" t="s">
        <v>4</v>
      </c>
      <c r="I544" t="s">
        <v>24</v>
      </c>
      <c r="J544" s="1" t="s">
        <v>4</v>
      </c>
      <c r="K544" t="s">
        <v>24</v>
      </c>
      <c r="L544" s="1" t="s">
        <v>4</v>
      </c>
      <c r="M544" t="s">
        <v>24</v>
      </c>
      <c r="N544" t="str">
        <f t="shared" ref="N544" si="909">IF(T543="","",T543&amp;"&amp;br;")&amp;IF(R543=0,"",R543)</f>
        <v/>
      </c>
      <c r="O544" t="s">
        <v>24</v>
      </c>
      <c r="Q544" s="6" t="s">
        <v>41</v>
      </c>
      <c r="R544" s="12">
        <f>IF(INDEX(AX:AX,W538+1)="",0,INDEX(AX:AX,W538+1)&amp;"/"&amp;INDEX(AY:AY,W538+1))</f>
        <v>0</v>
      </c>
      <c r="S544" s="16"/>
      <c r="T544" s="16"/>
      <c r="U544" s="16"/>
      <c r="V544" s="17"/>
      <c r="W544" s="10"/>
      <c r="X544" s="6"/>
      <c r="Y544" s="5"/>
      <c r="Z544" s="5"/>
      <c r="AA544" s="30"/>
      <c r="AC544" s="5"/>
      <c r="AD544" s="5"/>
      <c r="BF544" s="31" t="s">
        <v>165</v>
      </c>
    </row>
    <row r="545" spans="1:58" x14ac:dyDescent="0.15">
      <c r="A545" t="str">
        <f t="shared" si="866"/>
        <v>|PT|&gt;||シールド数|&gt;||</v>
      </c>
      <c r="B545" t="s">
        <v>346</v>
      </c>
      <c r="C545" t="s">
        <v>24</v>
      </c>
      <c r="D545" t="s">
        <v>13</v>
      </c>
      <c r="E545" t="s">
        <v>24</v>
      </c>
      <c r="F545" t="s">
        <v>4</v>
      </c>
      <c r="G545" t="s">
        <v>24</v>
      </c>
      <c r="H545" t="str">
        <f t="shared" ref="H545" si="910">IF(R544=0,"",R544)</f>
        <v/>
      </c>
      <c r="I545" t="s">
        <v>24</v>
      </c>
      <c r="J545" t="s">
        <v>14</v>
      </c>
      <c r="K545" t="s">
        <v>24</v>
      </c>
      <c r="L545" t="s">
        <v>4</v>
      </c>
      <c r="M545" t="s">
        <v>24</v>
      </c>
      <c r="N545" t="str">
        <f t="shared" ref="N545" si="911">IF(R545=0,"",R545)</f>
        <v/>
      </c>
      <c r="O545" t="s">
        <v>24</v>
      </c>
      <c r="Q545" s="7" t="s">
        <v>43</v>
      </c>
      <c r="R545" s="12">
        <f>INDEX(AW:AW,W538+1)</f>
        <v>0</v>
      </c>
      <c r="S545" s="19"/>
      <c r="T545" s="19"/>
      <c r="U545" s="19"/>
      <c r="V545" s="20"/>
      <c r="W545" s="11"/>
      <c r="X545" s="37"/>
      <c r="Y545" s="35"/>
      <c r="Z545" s="35"/>
      <c r="AA545" s="42"/>
      <c r="BF545" s="31" t="s">
        <v>165</v>
      </c>
    </row>
    <row r="546" spans="1:58" x14ac:dyDescent="0.15">
      <c r="A546" t="str">
        <f t="shared" si="866"/>
        <v>&amp;br;&amp;br;</v>
      </c>
      <c r="B546" t="s">
        <v>346</v>
      </c>
      <c r="C546" t="s">
        <v>158</v>
      </c>
      <c r="R546"/>
      <c r="S546"/>
      <c r="T546"/>
      <c r="U546"/>
      <c r="V546"/>
      <c r="BF546" s="31" t="s">
        <v>165</v>
      </c>
    </row>
    <row r="547" spans="1:58" x14ac:dyDescent="0.15">
      <c r="A547" t="str">
        <f t="shared" si="866"/>
        <v>#back(text=戻る,left)</v>
      </c>
      <c r="B547" t="s">
        <v>346</v>
      </c>
      <c r="C547" t="s">
        <v>159</v>
      </c>
      <c r="R547"/>
      <c r="S547"/>
      <c r="T547"/>
      <c r="U547"/>
      <c r="V547"/>
      <c r="BF547" s="31" t="s">
        <v>165</v>
      </c>
    </row>
    <row r="548" spans="1:58" x14ac:dyDescent="0.15">
      <c r="A548" t="str">
        <f t="shared" si="866"/>
        <v>&amp;br;</v>
      </c>
      <c r="B548" t="s">
        <v>346</v>
      </c>
      <c r="C548" t="s">
        <v>1</v>
      </c>
      <c r="R548"/>
      <c r="S548"/>
      <c r="T548"/>
      <c r="U548"/>
      <c r="V548"/>
      <c r="BF548" s="31" t="s">
        <v>165</v>
      </c>
    </row>
    <row r="549" spans="1:58" x14ac:dyDescent="0.15">
      <c r="A549" t="str">
        <f t="shared" si="866"/>
        <v>#comment(above,nsize=[15],size=[30],num=[10])</v>
      </c>
      <c r="B549" t="s">
        <v>346</v>
      </c>
      <c r="C549" t="s">
        <v>160</v>
      </c>
      <c r="R549"/>
      <c r="S549"/>
      <c r="T549"/>
      <c r="U549"/>
      <c r="V549"/>
      <c r="BF549" s="31" t="s">
        <v>165</v>
      </c>
    </row>
    <row r="550" spans="1:58" x14ac:dyDescent="0.15">
      <c r="A550" t="str">
        <f t="shared" si="866"/>
        <v>&amp;br;&amp;br;</v>
      </c>
      <c r="B550" t="s">
        <v>346</v>
      </c>
      <c r="C550" t="s">
        <v>158</v>
      </c>
      <c r="R550"/>
      <c r="S550"/>
      <c r="T550"/>
      <c r="U550"/>
      <c r="V550"/>
      <c r="AC550" s="5"/>
      <c r="AD550" s="5"/>
      <c r="BF550" s="31" t="s">
        <v>165</v>
      </c>
    </row>
    <row r="551" spans="1:58" x14ac:dyDescent="0.15">
      <c r="A551" t="str">
        <f t="shared" si="866"/>
        <v/>
      </c>
      <c r="B551" t="s">
        <v>346</v>
      </c>
      <c r="Q551" s="3"/>
      <c r="R551" s="14"/>
      <c r="S551" s="14"/>
      <c r="T551" s="14"/>
      <c r="U551" s="14"/>
      <c r="V551" s="15"/>
      <c r="W551" s="36">
        <v>43</v>
      </c>
      <c r="X551" s="3"/>
      <c r="Y551" s="34"/>
      <c r="Z551" s="34"/>
      <c r="AA551" s="41"/>
      <c r="AC551" s="5"/>
      <c r="AD551" s="5"/>
      <c r="BF551" s="31" t="s">
        <v>165</v>
      </c>
    </row>
    <row r="552" spans="1:58" x14ac:dyDescent="0.15">
      <c r="A552" t="str">
        <f t="shared" si="866"/>
        <v>*0/0</v>
      </c>
      <c r="B552" t="s">
        <v>346</v>
      </c>
      <c r="C552" t="str">
        <f t="shared" si="869"/>
        <v>*0/0</v>
      </c>
      <c r="Q552" s="6" t="s">
        <v>34</v>
      </c>
      <c r="R552" s="12">
        <f>INDEX(AJ:AJ,W551+1)</f>
        <v>0</v>
      </c>
      <c r="S552" s="16" t="s">
        <v>35</v>
      </c>
      <c r="T552" s="12">
        <f t="shared" ref="T552" si="912">INDEX(AK:AK,W551+1)</f>
        <v>0</v>
      </c>
      <c r="U552" s="16"/>
      <c r="V552" s="17"/>
      <c r="W552" s="9"/>
      <c r="X552" s="6"/>
      <c r="Y552" s="5"/>
      <c r="Z552" s="5"/>
      <c r="AA552" s="30"/>
      <c r="AC552" s="5"/>
      <c r="AD552" s="5"/>
      <c r="BF552" s="31" t="s">
        <v>165</v>
      </c>
    </row>
    <row r="553" spans="1:58" x14ac:dyDescent="0.15">
      <c r="A553" t="str">
        <f t="shared" si="866"/>
        <v>|LEFT:80|LEFT:100|LEFT:100|LEFT:100|LEFT:100|LEFT:100|c</v>
      </c>
      <c r="B553" t="s">
        <v>346</v>
      </c>
      <c r="C553" t="s">
        <v>24</v>
      </c>
      <c r="D553" s="2" t="str">
        <f t="shared" ref="D553" si="913">$Q$1</f>
        <v>LEFT:80</v>
      </c>
      <c r="E553" s="2" t="s">
        <v>24</v>
      </c>
      <c r="F553" s="2" t="str">
        <f t="shared" ref="F553" si="914">$R$1</f>
        <v>LEFT:100</v>
      </c>
      <c r="G553" s="2" t="s">
        <v>24</v>
      </c>
      <c r="H553" s="2" t="str">
        <f t="shared" ref="H553" si="915">$R$1</f>
        <v>LEFT:100</v>
      </c>
      <c r="I553" s="2" t="s">
        <v>24</v>
      </c>
      <c r="J553" s="2" t="str">
        <f t="shared" ref="J553" si="916">$R$1</f>
        <v>LEFT:100</v>
      </c>
      <c r="K553" s="2" t="s">
        <v>24</v>
      </c>
      <c r="L553" s="2" t="str">
        <f t="shared" ref="L553" si="917">$R$1</f>
        <v>LEFT:100</v>
      </c>
      <c r="M553" s="2" t="s">
        <v>24</v>
      </c>
      <c r="N553" s="2" t="str">
        <f t="shared" ref="N553" si="918">$R$1</f>
        <v>LEFT:100</v>
      </c>
      <c r="O553" t="s">
        <v>24</v>
      </c>
      <c r="P553" t="s">
        <v>138</v>
      </c>
      <c r="Q553" s="4" t="s">
        <v>44</v>
      </c>
      <c r="R553" s="12" t="str">
        <f>INDEX(AF:AF,W551+1)</f>
        <v>白</v>
      </c>
      <c r="S553" s="18" t="s">
        <v>46</v>
      </c>
      <c r="T553" s="12">
        <f>INDEX(AG:AG,W551+1)</f>
        <v>0</v>
      </c>
      <c r="U553" s="18" t="s">
        <v>36</v>
      </c>
      <c r="V553" s="12">
        <f>INDEX(AI:AI,W551+1)</f>
        <v>0</v>
      </c>
      <c r="W553" s="10"/>
      <c r="X553" s="12">
        <f t="shared" ref="X553" si="919">INDEX(AQ:AQ,W551+1)</f>
        <v>0</v>
      </c>
      <c r="Y553" s="5"/>
      <c r="Z553" s="5"/>
      <c r="AA553" s="30"/>
      <c r="AC553" s="16"/>
      <c r="AD553" s="16"/>
      <c r="BF553" s="31" t="s">
        <v>165</v>
      </c>
    </row>
    <row r="554" spans="1:58" x14ac:dyDescent="0.15">
      <c r="A554" t="str">
        <f t="shared" si="866"/>
        <v>|色|白|レアリティ||マナコスト||</v>
      </c>
      <c r="B554" t="s">
        <v>346</v>
      </c>
      <c r="C554" t="s">
        <v>24</v>
      </c>
      <c r="D554" s="1" t="s">
        <v>5</v>
      </c>
      <c r="E554" t="s">
        <v>24</v>
      </c>
      <c r="F554" t="str">
        <f t="shared" ref="F554:F555" si="920">IF(R553=0,"",R553)</f>
        <v>白</v>
      </c>
      <c r="G554" t="s">
        <v>24</v>
      </c>
      <c r="H554" s="1" t="s">
        <v>6</v>
      </c>
      <c r="I554" t="s">
        <v>24</v>
      </c>
      <c r="J554" t="str">
        <f t="shared" ref="J554:J555" si="921">IF(T553=0,"",T553)</f>
        <v/>
      </c>
      <c r="K554" t="s">
        <v>24</v>
      </c>
      <c r="L554" s="1" t="s">
        <v>8</v>
      </c>
      <c r="M554" t="s">
        <v>24</v>
      </c>
      <c r="N554" t="str">
        <f t="shared" ref="N554:N555" si="922">IF(V553=0,"",V553)</f>
        <v/>
      </c>
      <c r="O554" t="s">
        <v>24</v>
      </c>
      <c r="Q554" s="6" t="s">
        <v>37</v>
      </c>
      <c r="R554" s="12">
        <f>INDEX(AL:AL,W551+1)</f>
        <v>0</v>
      </c>
      <c r="S554" s="18" t="s">
        <v>38</v>
      </c>
      <c r="T554" s="12">
        <f>INDEX(AN:AN,W551+1)</f>
        <v>0</v>
      </c>
      <c r="U554" s="12">
        <f>INDEX(AO:AO,W551+1)</f>
        <v>0</v>
      </c>
      <c r="V554" s="12">
        <f>INDEX(AP:AP,W551+1)</f>
        <v>0</v>
      </c>
      <c r="W554" s="10"/>
      <c r="X554" s="12" t="str">
        <f t="shared" ref="X554" si="923">INDEX(AZ:AZ,W551+1)</f>
        <v/>
      </c>
      <c r="Y554" s="12" t="str">
        <f t="shared" ref="Y554" si="924">INDEX(BA:BA,W551+1)</f>
        <v/>
      </c>
      <c r="Z554" s="12" t="str">
        <f t="shared" ref="Z554" si="925">INDEX(BB:BB,W551+1)</f>
        <v/>
      </c>
      <c r="AA554" s="12">
        <f t="shared" ref="AA554" si="926">INDEX(BC:BC,W551+1)</f>
        <v>0</v>
      </c>
      <c r="AC554" s="5"/>
      <c r="AD554" s="5"/>
      <c r="BF554" s="31" t="s">
        <v>165</v>
      </c>
    </row>
    <row r="555" spans="1:58" x14ac:dyDescent="0.15">
      <c r="A555" t="str">
        <f t="shared" si="866"/>
        <v>|種別||サブタイプ||||</v>
      </c>
      <c r="B555" t="s">
        <v>346</v>
      </c>
      <c r="C555" t="s">
        <v>24</v>
      </c>
      <c r="D555" s="1" t="s">
        <v>9</v>
      </c>
      <c r="E555" t="s">
        <v>24</v>
      </c>
      <c r="F555" t="str">
        <f t="shared" si="920"/>
        <v/>
      </c>
      <c r="G555" t="s">
        <v>24</v>
      </c>
      <c r="H555" s="1" t="s">
        <v>11</v>
      </c>
      <c r="I555" t="s">
        <v>24</v>
      </c>
      <c r="J555" t="str">
        <f t="shared" si="921"/>
        <v/>
      </c>
      <c r="K555" t="s">
        <v>24</v>
      </c>
      <c r="L555" t="str">
        <f t="shared" ref="L555" si="927">IF(U554=0,"",U554)</f>
        <v/>
      </c>
      <c r="M555" t="s">
        <v>24</v>
      </c>
      <c r="N555" t="str">
        <f t="shared" si="922"/>
        <v/>
      </c>
      <c r="O555" t="s">
        <v>24</v>
      </c>
      <c r="Q555" s="6" t="s">
        <v>39</v>
      </c>
      <c r="R555" s="12" t="str">
        <f>INDEX(BD:BD,W551+1)</f>
        <v/>
      </c>
      <c r="S555" s="16"/>
      <c r="T555" s="16"/>
      <c r="U555" s="16"/>
      <c r="V555" s="17"/>
      <c r="W555" s="10"/>
      <c r="X555" s="36"/>
      <c r="Y555" s="36"/>
      <c r="Z555" s="36"/>
      <c r="AA555" s="25"/>
      <c r="AC555" s="5"/>
      <c r="AD555" s="5"/>
      <c r="BF555" s="31" t="s">
        <v>165</v>
      </c>
    </row>
    <row r="556" spans="1:58" x14ac:dyDescent="0.15">
      <c r="A556" t="str">
        <f t="shared" si="866"/>
        <v>|テキスト|&gt;|&gt;|&gt;|&gt;||</v>
      </c>
      <c r="B556" t="s">
        <v>346</v>
      </c>
      <c r="C556" t="s">
        <v>24</v>
      </c>
      <c r="D556" s="1" t="s">
        <v>12</v>
      </c>
      <c r="E556" t="s">
        <v>24</v>
      </c>
      <c r="F556" s="1" t="s">
        <v>4</v>
      </c>
      <c r="G556" t="s">
        <v>24</v>
      </c>
      <c r="H556" s="1" t="s">
        <v>4</v>
      </c>
      <c r="I556" t="s">
        <v>24</v>
      </c>
      <c r="J556" s="1" t="s">
        <v>4</v>
      </c>
      <c r="K556" t="s">
        <v>24</v>
      </c>
      <c r="L556" s="1" t="s">
        <v>4</v>
      </c>
      <c r="M556" t="s">
        <v>24</v>
      </c>
      <c r="N556" t="str">
        <f t="shared" ref="N556" si="928">IF(R555=0,"",R555)</f>
        <v/>
      </c>
      <c r="O556" t="s">
        <v>24</v>
      </c>
      <c r="Q556" s="4" t="s">
        <v>40</v>
      </c>
      <c r="R556" s="12" t="str">
        <f>INDEX(BE:BE,W551+1)</f>
        <v/>
      </c>
      <c r="S556" s="16" t="s">
        <v>51</v>
      </c>
      <c r="T556" s="12" t="str">
        <f>IF(X556="","",X556&amp;IF(Y556="",""," "&amp;Y556)&amp;IF(Z556="",""," "&amp;Z556)&amp;IF(AA556="",""," "&amp;AA556))</f>
        <v/>
      </c>
      <c r="U556" s="16"/>
      <c r="V556" s="17"/>
      <c r="W556" s="10" t="s">
        <v>342</v>
      </c>
      <c r="X556" s="6" t="str">
        <f t="shared" ref="X556:AA556" si="929">IF(ISERROR(IF(LEN(X555)&gt;1,X555,VLOOKUP(X554,$AC:$AD,2,FALSE))),"",IF(LEN(X555)&gt;1,X555,VLOOKUP(X554,$AC:$AD,2,FALSE)))</f>
        <v/>
      </c>
      <c r="Y556" s="6" t="str">
        <f t="shared" si="929"/>
        <v/>
      </c>
      <c r="Z556" s="6" t="str">
        <f t="shared" si="929"/>
        <v/>
      </c>
      <c r="AA556" s="6" t="str">
        <f t="shared" si="929"/>
        <v xml:space="preserve"> </v>
      </c>
      <c r="AC556" s="5"/>
      <c r="AD556" s="5"/>
      <c r="BF556" s="31" t="s">
        <v>165</v>
      </c>
    </row>
    <row r="557" spans="1:58" x14ac:dyDescent="0.15">
      <c r="A557" t="str">
        <f t="shared" si="866"/>
        <v>|英テキスト|&gt;|&gt;|&gt;|&gt;||</v>
      </c>
      <c r="B557" t="s">
        <v>346</v>
      </c>
      <c r="C557" t="s">
        <v>24</v>
      </c>
      <c r="D557" s="1" t="s">
        <v>26</v>
      </c>
      <c r="E557" t="s">
        <v>24</v>
      </c>
      <c r="F557" s="1" t="s">
        <v>4</v>
      </c>
      <c r="G557" t="s">
        <v>24</v>
      </c>
      <c r="H557" s="1" t="s">
        <v>4</v>
      </c>
      <c r="I557" t="s">
        <v>24</v>
      </c>
      <c r="J557" s="1" t="s">
        <v>4</v>
      </c>
      <c r="K557" t="s">
        <v>24</v>
      </c>
      <c r="L557" s="1" t="s">
        <v>4</v>
      </c>
      <c r="M557" t="s">
        <v>24</v>
      </c>
      <c r="N557" t="str">
        <f t="shared" ref="N557" si="930">IF(T556="","",T556&amp;"&amp;br;")&amp;IF(R556=0,"",R556)</f>
        <v/>
      </c>
      <c r="O557" t="s">
        <v>24</v>
      </c>
      <c r="Q557" s="6" t="s">
        <v>41</v>
      </c>
      <c r="R557" s="12">
        <f>IF(INDEX(AX:AX,W551+1)="",0,INDEX(AX:AX,W551+1)&amp;"/"&amp;INDEX(AY:AY,W551+1))</f>
        <v>0</v>
      </c>
      <c r="S557" s="16"/>
      <c r="T557" s="16"/>
      <c r="U557" s="16"/>
      <c r="V557" s="17"/>
      <c r="W557" s="10"/>
      <c r="X557" s="6"/>
      <c r="Y557" s="5"/>
      <c r="Z557" s="5"/>
      <c r="AA557" s="30"/>
      <c r="AC557" s="5"/>
      <c r="AD557" s="5"/>
      <c r="BF557" s="31" t="s">
        <v>165</v>
      </c>
    </row>
    <row r="558" spans="1:58" x14ac:dyDescent="0.15">
      <c r="A558" t="str">
        <f t="shared" si="866"/>
        <v>|PT|&gt;||シールド数|&gt;||</v>
      </c>
      <c r="B558" t="s">
        <v>346</v>
      </c>
      <c r="C558" t="s">
        <v>24</v>
      </c>
      <c r="D558" t="s">
        <v>13</v>
      </c>
      <c r="E558" t="s">
        <v>24</v>
      </c>
      <c r="F558" t="s">
        <v>4</v>
      </c>
      <c r="G558" t="s">
        <v>24</v>
      </c>
      <c r="H558" t="str">
        <f t="shared" ref="H558" si="931">IF(R557=0,"",R557)</f>
        <v/>
      </c>
      <c r="I558" t="s">
        <v>24</v>
      </c>
      <c r="J558" t="s">
        <v>14</v>
      </c>
      <c r="K558" t="s">
        <v>24</v>
      </c>
      <c r="L558" t="s">
        <v>4</v>
      </c>
      <c r="M558" t="s">
        <v>24</v>
      </c>
      <c r="N558" t="str">
        <f t="shared" ref="N558" si="932">IF(R558=0,"",R558)</f>
        <v/>
      </c>
      <c r="O558" t="s">
        <v>24</v>
      </c>
      <c r="Q558" s="7" t="s">
        <v>43</v>
      </c>
      <c r="R558" s="12">
        <f>INDEX(AW:AW,W551+1)</f>
        <v>0</v>
      </c>
      <c r="S558" s="19"/>
      <c r="T558" s="19"/>
      <c r="U558" s="19"/>
      <c r="V558" s="20"/>
      <c r="W558" s="11"/>
      <c r="X558" s="37"/>
      <c r="Y558" s="35"/>
      <c r="Z558" s="35"/>
      <c r="AA558" s="42"/>
      <c r="BF558" s="31" t="s">
        <v>165</v>
      </c>
    </row>
    <row r="559" spans="1:58" x14ac:dyDescent="0.15">
      <c r="A559" t="str">
        <f t="shared" si="866"/>
        <v>&amp;br;&amp;br;</v>
      </c>
      <c r="B559" t="s">
        <v>346</v>
      </c>
      <c r="C559" t="s">
        <v>158</v>
      </c>
      <c r="R559"/>
      <c r="S559"/>
      <c r="T559"/>
      <c r="U559"/>
      <c r="V559"/>
      <c r="BF559" s="31" t="s">
        <v>165</v>
      </c>
    </row>
    <row r="560" spans="1:58" x14ac:dyDescent="0.15">
      <c r="A560" t="str">
        <f t="shared" si="866"/>
        <v>#back(text=戻る,left)</v>
      </c>
      <c r="B560" t="s">
        <v>346</v>
      </c>
      <c r="C560" t="s">
        <v>159</v>
      </c>
      <c r="R560"/>
      <c r="S560"/>
      <c r="T560"/>
      <c r="U560"/>
      <c r="V560"/>
      <c r="BF560" s="31" t="s">
        <v>165</v>
      </c>
    </row>
    <row r="561" spans="1:58" x14ac:dyDescent="0.15">
      <c r="A561" t="str">
        <f t="shared" si="866"/>
        <v>&amp;br;</v>
      </c>
      <c r="B561" t="s">
        <v>346</v>
      </c>
      <c r="C561" t="s">
        <v>1</v>
      </c>
      <c r="R561"/>
      <c r="S561"/>
      <c r="T561"/>
      <c r="U561"/>
      <c r="V561"/>
      <c r="BF561" s="31" t="s">
        <v>165</v>
      </c>
    </row>
    <row r="562" spans="1:58" x14ac:dyDescent="0.15">
      <c r="A562" t="str">
        <f t="shared" si="866"/>
        <v>#comment(above,nsize=[15],size=[30],num=[10])</v>
      </c>
      <c r="B562" t="s">
        <v>346</v>
      </c>
      <c r="C562" t="s">
        <v>160</v>
      </c>
      <c r="R562"/>
      <c r="S562"/>
      <c r="T562"/>
      <c r="U562"/>
      <c r="V562"/>
      <c r="BF562" s="31" t="s">
        <v>165</v>
      </c>
    </row>
    <row r="563" spans="1:58" x14ac:dyDescent="0.15">
      <c r="A563" t="str">
        <f t="shared" si="866"/>
        <v>&amp;br;&amp;br;</v>
      </c>
      <c r="B563" t="s">
        <v>346</v>
      </c>
      <c r="C563" t="s">
        <v>158</v>
      </c>
      <c r="R563"/>
      <c r="S563"/>
      <c r="T563"/>
      <c r="U563"/>
      <c r="V563"/>
      <c r="AC563" s="5"/>
      <c r="AD563" s="5"/>
      <c r="BF563" s="31" t="s">
        <v>165</v>
      </c>
    </row>
    <row r="564" spans="1:58" x14ac:dyDescent="0.15">
      <c r="A564" t="str">
        <f t="shared" si="866"/>
        <v/>
      </c>
      <c r="B564" t="s">
        <v>346</v>
      </c>
      <c r="Q564" s="3"/>
      <c r="R564" s="14"/>
      <c r="S564" s="14"/>
      <c r="T564" s="14"/>
      <c r="U564" s="14"/>
      <c r="V564" s="15"/>
      <c r="W564" s="36">
        <v>44</v>
      </c>
      <c r="X564" s="3"/>
      <c r="Y564" s="34"/>
      <c r="Z564" s="34"/>
      <c r="AA564" s="41"/>
      <c r="AC564" s="5"/>
      <c r="AD564" s="5"/>
      <c r="BF564" s="31" t="s">
        <v>165</v>
      </c>
    </row>
    <row r="565" spans="1:58" x14ac:dyDescent="0.15">
      <c r="A565" t="str">
        <f t="shared" si="866"/>
        <v>*0/0</v>
      </c>
      <c r="B565" t="s">
        <v>346</v>
      </c>
      <c r="C565" t="str">
        <f t="shared" si="869"/>
        <v>*0/0</v>
      </c>
      <c r="Q565" s="6" t="s">
        <v>34</v>
      </c>
      <c r="R565" s="12">
        <f>INDEX(AJ:AJ,W564+1)</f>
        <v>0</v>
      </c>
      <c r="S565" s="16" t="s">
        <v>35</v>
      </c>
      <c r="T565" s="12">
        <f t="shared" ref="T565" si="933">INDEX(AK:AK,W564+1)</f>
        <v>0</v>
      </c>
      <c r="U565" s="16"/>
      <c r="V565" s="17"/>
      <c r="W565" s="9"/>
      <c r="X565" s="6"/>
      <c r="Y565" s="5"/>
      <c r="Z565" s="5"/>
      <c r="AA565" s="30"/>
      <c r="AC565" s="5"/>
      <c r="AD565" s="5"/>
      <c r="BF565" s="31" t="s">
        <v>165</v>
      </c>
    </row>
    <row r="566" spans="1:58" x14ac:dyDescent="0.15">
      <c r="A566" t="str">
        <f t="shared" si="866"/>
        <v>|LEFT:80|LEFT:100|LEFT:100|LEFT:100|LEFT:100|LEFT:100|c</v>
      </c>
      <c r="B566" t="s">
        <v>346</v>
      </c>
      <c r="C566" t="s">
        <v>24</v>
      </c>
      <c r="D566" s="2" t="str">
        <f t="shared" ref="D566" si="934">$Q$1</f>
        <v>LEFT:80</v>
      </c>
      <c r="E566" s="2" t="s">
        <v>24</v>
      </c>
      <c r="F566" s="2" t="str">
        <f t="shared" ref="F566" si="935">$R$1</f>
        <v>LEFT:100</v>
      </c>
      <c r="G566" s="2" t="s">
        <v>24</v>
      </c>
      <c r="H566" s="2" t="str">
        <f t="shared" ref="H566" si="936">$R$1</f>
        <v>LEFT:100</v>
      </c>
      <c r="I566" s="2" t="s">
        <v>24</v>
      </c>
      <c r="J566" s="2" t="str">
        <f t="shared" ref="J566" si="937">$R$1</f>
        <v>LEFT:100</v>
      </c>
      <c r="K566" s="2" t="s">
        <v>24</v>
      </c>
      <c r="L566" s="2" t="str">
        <f t="shared" ref="L566" si="938">$R$1</f>
        <v>LEFT:100</v>
      </c>
      <c r="M566" s="2" t="s">
        <v>24</v>
      </c>
      <c r="N566" s="2" t="str">
        <f t="shared" ref="N566" si="939">$R$1</f>
        <v>LEFT:100</v>
      </c>
      <c r="O566" t="s">
        <v>24</v>
      </c>
      <c r="P566" t="s">
        <v>138</v>
      </c>
      <c r="Q566" s="4" t="s">
        <v>44</v>
      </c>
      <c r="R566" s="12" t="str">
        <f>INDEX(AF:AF,W564+1)</f>
        <v>白</v>
      </c>
      <c r="S566" s="18" t="s">
        <v>46</v>
      </c>
      <c r="T566" s="12">
        <f>INDEX(AG:AG,W564+1)</f>
        <v>0</v>
      </c>
      <c r="U566" s="18" t="s">
        <v>36</v>
      </c>
      <c r="V566" s="12">
        <f>INDEX(AI:AI,W564+1)</f>
        <v>0</v>
      </c>
      <c r="W566" s="10"/>
      <c r="X566" s="12">
        <f t="shared" ref="X566" si="940">INDEX(AQ:AQ,W564+1)</f>
        <v>0</v>
      </c>
      <c r="Y566" s="5"/>
      <c r="Z566" s="5"/>
      <c r="AA566" s="30"/>
      <c r="AC566" s="16"/>
      <c r="AD566" s="16"/>
      <c r="BF566" s="31" t="s">
        <v>165</v>
      </c>
    </row>
    <row r="567" spans="1:58" x14ac:dyDescent="0.15">
      <c r="A567" t="str">
        <f t="shared" si="866"/>
        <v>|色|白|レアリティ||マナコスト||</v>
      </c>
      <c r="B567" t="s">
        <v>346</v>
      </c>
      <c r="C567" t="s">
        <v>24</v>
      </c>
      <c r="D567" s="1" t="s">
        <v>5</v>
      </c>
      <c r="E567" t="s">
        <v>24</v>
      </c>
      <c r="F567" t="str">
        <f t="shared" ref="F567:F568" si="941">IF(R566=0,"",R566)</f>
        <v>白</v>
      </c>
      <c r="G567" t="s">
        <v>24</v>
      </c>
      <c r="H567" s="1" t="s">
        <v>6</v>
      </c>
      <c r="I567" t="s">
        <v>24</v>
      </c>
      <c r="J567" t="str">
        <f t="shared" ref="J567:J568" si="942">IF(T566=0,"",T566)</f>
        <v/>
      </c>
      <c r="K567" t="s">
        <v>24</v>
      </c>
      <c r="L567" s="1" t="s">
        <v>8</v>
      </c>
      <c r="M567" t="s">
        <v>24</v>
      </c>
      <c r="N567" t="str">
        <f t="shared" ref="N567:N568" si="943">IF(V566=0,"",V566)</f>
        <v/>
      </c>
      <c r="O567" t="s">
        <v>24</v>
      </c>
      <c r="Q567" s="6" t="s">
        <v>37</v>
      </c>
      <c r="R567" s="12">
        <f>INDEX(AL:AL,W564+1)</f>
        <v>0</v>
      </c>
      <c r="S567" s="18" t="s">
        <v>38</v>
      </c>
      <c r="T567" s="12">
        <f>INDEX(AN:AN,W564+1)</f>
        <v>0</v>
      </c>
      <c r="U567" s="12">
        <f>INDEX(AO:AO,W564+1)</f>
        <v>0</v>
      </c>
      <c r="V567" s="12">
        <f>INDEX(AP:AP,W564+1)</f>
        <v>0</v>
      </c>
      <c r="W567" s="10"/>
      <c r="X567" s="12" t="str">
        <f t="shared" ref="X567" si="944">INDEX(AZ:AZ,W564+1)</f>
        <v/>
      </c>
      <c r="Y567" s="12" t="str">
        <f t="shared" ref="Y567" si="945">INDEX(BA:BA,W564+1)</f>
        <v/>
      </c>
      <c r="Z567" s="12" t="str">
        <f t="shared" ref="Z567" si="946">INDEX(BB:BB,W564+1)</f>
        <v/>
      </c>
      <c r="AA567" s="12">
        <f t="shared" ref="AA567" si="947">INDEX(BC:BC,W564+1)</f>
        <v>0</v>
      </c>
      <c r="AC567" s="5"/>
      <c r="AD567" s="5"/>
      <c r="BF567" s="31" t="s">
        <v>165</v>
      </c>
    </row>
    <row r="568" spans="1:58" x14ac:dyDescent="0.15">
      <c r="A568" t="str">
        <f t="shared" si="866"/>
        <v>|種別||サブタイプ||||</v>
      </c>
      <c r="B568" t="s">
        <v>346</v>
      </c>
      <c r="C568" t="s">
        <v>24</v>
      </c>
      <c r="D568" s="1" t="s">
        <v>9</v>
      </c>
      <c r="E568" t="s">
        <v>24</v>
      </c>
      <c r="F568" t="str">
        <f t="shared" si="941"/>
        <v/>
      </c>
      <c r="G568" t="s">
        <v>24</v>
      </c>
      <c r="H568" s="1" t="s">
        <v>11</v>
      </c>
      <c r="I568" t="s">
        <v>24</v>
      </c>
      <c r="J568" t="str">
        <f t="shared" si="942"/>
        <v/>
      </c>
      <c r="K568" t="s">
        <v>24</v>
      </c>
      <c r="L568" t="str">
        <f t="shared" ref="L568" si="948">IF(U567=0,"",U567)</f>
        <v/>
      </c>
      <c r="M568" t="s">
        <v>24</v>
      </c>
      <c r="N568" t="str">
        <f t="shared" si="943"/>
        <v/>
      </c>
      <c r="O568" t="s">
        <v>24</v>
      </c>
      <c r="Q568" s="6" t="s">
        <v>39</v>
      </c>
      <c r="R568" s="12" t="str">
        <f>INDEX(BD:BD,W564+1)</f>
        <v/>
      </c>
      <c r="S568" s="16"/>
      <c r="T568" s="16"/>
      <c r="U568" s="16"/>
      <c r="V568" s="17"/>
      <c r="W568" s="10"/>
      <c r="X568" s="36"/>
      <c r="Y568" s="36"/>
      <c r="Z568" s="36"/>
      <c r="AA568" s="25"/>
      <c r="AC568" s="5"/>
      <c r="AD568" s="5"/>
      <c r="BF568" s="31" t="s">
        <v>165</v>
      </c>
    </row>
    <row r="569" spans="1:58" x14ac:dyDescent="0.15">
      <c r="A569" t="str">
        <f t="shared" si="866"/>
        <v>|テキスト|&gt;|&gt;|&gt;|&gt;||</v>
      </c>
      <c r="B569" t="s">
        <v>346</v>
      </c>
      <c r="C569" t="s">
        <v>24</v>
      </c>
      <c r="D569" s="1" t="s">
        <v>12</v>
      </c>
      <c r="E569" t="s">
        <v>24</v>
      </c>
      <c r="F569" s="1" t="s">
        <v>4</v>
      </c>
      <c r="G569" t="s">
        <v>24</v>
      </c>
      <c r="H569" s="1" t="s">
        <v>4</v>
      </c>
      <c r="I569" t="s">
        <v>24</v>
      </c>
      <c r="J569" s="1" t="s">
        <v>4</v>
      </c>
      <c r="K569" t="s">
        <v>24</v>
      </c>
      <c r="L569" s="1" t="s">
        <v>4</v>
      </c>
      <c r="M569" t="s">
        <v>24</v>
      </c>
      <c r="N569" t="str">
        <f t="shared" ref="N569" si="949">IF(R568=0,"",R568)</f>
        <v/>
      </c>
      <c r="O569" t="s">
        <v>24</v>
      </c>
      <c r="Q569" s="4" t="s">
        <v>40</v>
      </c>
      <c r="R569" s="12" t="str">
        <f>INDEX(BE:BE,W564+1)</f>
        <v/>
      </c>
      <c r="S569" s="16" t="s">
        <v>51</v>
      </c>
      <c r="T569" s="12" t="str">
        <f>IF(X569="","",X569&amp;IF(Y569="",""," "&amp;Y569)&amp;IF(Z569="",""," "&amp;Z569)&amp;IF(AA569="",""," "&amp;AA569))</f>
        <v/>
      </c>
      <c r="U569" s="16"/>
      <c r="V569" s="17"/>
      <c r="W569" s="10" t="s">
        <v>342</v>
      </c>
      <c r="X569" s="6" t="str">
        <f t="shared" ref="X569:AA569" si="950">IF(ISERROR(IF(LEN(X568)&gt;1,X568,VLOOKUP(X567,$AC:$AD,2,FALSE))),"",IF(LEN(X568)&gt;1,X568,VLOOKUP(X567,$AC:$AD,2,FALSE)))</f>
        <v/>
      </c>
      <c r="Y569" s="6" t="str">
        <f t="shared" si="950"/>
        <v/>
      </c>
      <c r="Z569" s="6" t="str">
        <f t="shared" si="950"/>
        <v/>
      </c>
      <c r="AA569" s="6" t="str">
        <f t="shared" si="950"/>
        <v xml:space="preserve"> </v>
      </c>
      <c r="AC569" s="5"/>
      <c r="AD569" s="5"/>
      <c r="BF569" s="31" t="s">
        <v>165</v>
      </c>
    </row>
    <row r="570" spans="1:58" x14ac:dyDescent="0.15">
      <c r="A570" t="str">
        <f t="shared" si="866"/>
        <v>|英テキスト|&gt;|&gt;|&gt;|&gt;||</v>
      </c>
      <c r="B570" t="s">
        <v>346</v>
      </c>
      <c r="C570" t="s">
        <v>24</v>
      </c>
      <c r="D570" s="1" t="s">
        <v>26</v>
      </c>
      <c r="E570" t="s">
        <v>24</v>
      </c>
      <c r="F570" s="1" t="s">
        <v>4</v>
      </c>
      <c r="G570" t="s">
        <v>24</v>
      </c>
      <c r="H570" s="1" t="s">
        <v>4</v>
      </c>
      <c r="I570" t="s">
        <v>24</v>
      </c>
      <c r="J570" s="1" t="s">
        <v>4</v>
      </c>
      <c r="K570" t="s">
        <v>24</v>
      </c>
      <c r="L570" s="1" t="s">
        <v>4</v>
      </c>
      <c r="M570" t="s">
        <v>24</v>
      </c>
      <c r="N570" t="str">
        <f t="shared" ref="N570" si="951">IF(T569="","",T569&amp;"&amp;br;")&amp;IF(R569=0,"",R569)</f>
        <v/>
      </c>
      <c r="O570" t="s">
        <v>24</v>
      </c>
      <c r="Q570" s="6" t="s">
        <v>41</v>
      </c>
      <c r="R570" s="12">
        <f>IF(INDEX(AX:AX,W564+1)="",0,INDEX(AX:AX,W564+1)&amp;"/"&amp;INDEX(AY:AY,W564+1))</f>
        <v>0</v>
      </c>
      <c r="S570" s="16"/>
      <c r="T570" s="16"/>
      <c r="U570" s="16"/>
      <c r="V570" s="17"/>
      <c r="W570" s="10"/>
      <c r="X570" s="6"/>
      <c r="Y570" s="5"/>
      <c r="Z570" s="5"/>
      <c r="AA570" s="30"/>
      <c r="AC570" s="5"/>
      <c r="AD570" s="5"/>
      <c r="BF570" s="31" t="s">
        <v>165</v>
      </c>
    </row>
    <row r="571" spans="1:58" x14ac:dyDescent="0.15">
      <c r="A571" t="str">
        <f t="shared" si="866"/>
        <v>|PT|&gt;||シールド数|&gt;||</v>
      </c>
      <c r="B571" t="s">
        <v>346</v>
      </c>
      <c r="C571" t="s">
        <v>24</v>
      </c>
      <c r="D571" t="s">
        <v>13</v>
      </c>
      <c r="E571" t="s">
        <v>24</v>
      </c>
      <c r="F571" t="s">
        <v>4</v>
      </c>
      <c r="G571" t="s">
        <v>24</v>
      </c>
      <c r="H571" t="str">
        <f t="shared" ref="H571" si="952">IF(R570=0,"",R570)</f>
        <v/>
      </c>
      <c r="I571" t="s">
        <v>24</v>
      </c>
      <c r="J571" t="s">
        <v>14</v>
      </c>
      <c r="K571" t="s">
        <v>24</v>
      </c>
      <c r="L571" t="s">
        <v>4</v>
      </c>
      <c r="M571" t="s">
        <v>24</v>
      </c>
      <c r="N571" t="str">
        <f t="shared" ref="N571" si="953">IF(R571=0,"",R571)</f>
        <v/>
      </c>
      <c r="O571" t="s">
        <v>24</v>
      </c>
      <c r="Q571" s="7" t="s">
        <v>43</v>
      </c>
      <c r="R571" s="12">
        <f>INDEX(AW:AW,W564+1)</f>
        <v>0</v>
      </c>
      <c r="S571" s="19"/>
      <c r="T571" s="19"/>
      <c r="U571" s="19"/>
      <c r="V571" s="20"/>
      <c r="W571" s="11"/>
      <c r="X571" s="37"/>
      <c r="Y571" s="35"/>
      <c r="Z571" s="35"/>
      <c r="AA571" s="42"/>
      <c r="BF571" s="31" t="s">
        <v>165</v>
      </c>
    </row>
    <row r="572" spans="1:58" x14ac:dyDescent="0.15">
      <c r="A572" t="str">
        <f t="shared" si="866"/>
        <v>&amp;br;&amp;br;</v>
      </c>
      <c r="B572" t="s">
        <v>346</v>
      </c>
      <c r="C572" t="s">
        <v>158</v>
      </c>
      <c r="R572"/>
      <c r="S572"/>
      <c r="T572"/>
      <c r="U572"/>
      <c r="V572"/>
      <c r="BF572" s="31" t="s">
        <v>165</v>
      </c>
    </row>
    <row r="573" spans="1:58" x14ac:dyDescent="0.15">
      <c r="A573" t="str">
        <f t="shared" si="866"/>
        <v>#back(text=戻る,left)</v>
      </c>
      <c r="B573" t="s">
        <v>346</v>
      </c>
      <c r="C573" t="s">
        <v>159</v>
      </c>
      <c r="R573"/>
      <c r="S573"/>
      <c r="T573"/>
      <c r="U573"/>
      <c r="V573"/>
      <c r="BF573" s="31" t="s">
        <v>165</v>
      </c>
    </row>
    <row r="574" spans="1:58" x14ac:dyDescent="0.15">
      <c r="A574" t="str">
        <f t="shared" si="866"/>
        <v>&amp;br;</v>
      </c>
      <c r="B574" t="s">
        <v>346</v>
      </c>
      <c r="C574" t="s">
        <v>1</v>
      </c>
      <c r="R574"/>
      <c r="S574"/>
      <c r="T574"/>
      <c r="U574"/>
      <c r="V574"/>
      <c r="BF574" s="31" t="s">
        <v>165</v>
      </c>
    </row>
    <row r="575" spans="1:58" x14ac:dyDescent="0.15">
      <c r="A575" t="str">
        <f t="shared" si="866"/>
        <v>#comment(above,nsize=[15],size=[30],num=[10])</v>
      </c>
      <c r="B575" t="s">
        <v>346</v>
      </c>
      <c r="C575" t="s">
        <v>160</v>
      </c>
      <c r="R575"/>
      <c r="S575"/>
      <c r="T575"/>
      <c r="U575"/>
      <c r="V575"/>
      <c r="BF575" s="31" t="s">
        <v>165</v>
      </c>
    </row>
    <row r="576" spans="1:58" x14ac:dyDescent="0.15">
      <c r="A576" t="str">
        <f t="shared" si="866"/>
        <v>&amp;br;&amp;br;</v>
      </c>
      <c r="B576" t="s">
        <v>346</v>
      </c>
      <c r="C576" t="s">
        <v>158</v>
      </c>
      <c r="R576"/>
      <c r="S576"/>
      <c r="T576"/>
      <c r="U576"/>
      <c r="V576"/>
      <c r="AC576" s="5"/>
      <c r="AD576" s="5"/>
      <c r="BF576" s="31" t="s">
        <v>165</v>
      </c>
    </row>
    <row r="577" spans="1:58" x14ac:dyDescent="0.15">
      <c r="A577" t="str">
        <f t="shared" si="866"/>
        <v/>
      </c>
      <c r="B577" t="s">
        <v>346</v>
      </c>
      <c r="Q577" s="3"/>
      <c r="R577" s="14"/>
      <c r="S577" s="14"/>
      <c r="T577" s="14"/>
      <c r="U577" s="14"/>
      <c r="V577" s="15"/>
      <c r="W577" s="36">
        <v>45</v>
      </c>
      <c r="X577" s="3"/>
      <c r="Y577" s="34"/>
      <c r="Z577" s="34"/>
      <c r="AA577" s="41"/>
      <c r="AC577" s="5"/>
      <c r="AD577" s="5"/>
      <c r="BF577" s="31" t="s">
        <v>165</v>
      </c>
    </row>
    <row r="578" spans="1:58" x14ac:dyDescent="0.15">
      <c r="A578" t="str">
        <f t="shared" si="866"/>
        <v>*0/0</v>
      </c>
      <c r="B578" t="s">
        <v>346</v>
      </c>
      <c r="C578" t="str">
        <f t="shared" si="869"/>
        <v>*0/0</v>
      </c>
      <c r="Q578" s="6" t="s">
        <v>34</v>
      </c>
      <c r="R578" s="12">
        <f>INDEX(AJ:AJ,W577+1)</f>
        <v>0</v>
      </c>
      <c r="S578" s="16" t="s">
        <v>35</v>
      </c>
      <c r="T578" s="12">
        <f t="shared" ref="T578" si="954">INDEX(AK:AK,W577+1)</f>
        <v>0</v>
      </c>
      <c r="U578" s="16"/>
      <c r="V578" s="17"/>
      <c r="W578" s="9"/>
      <c r="X578" s="6"/>
      <c r="Y578" s="5"/>
      <c r="Z578" s="5"/>
      <c r="AA578" s="30"/>
      <c r="AC578" s="5"/>
      <c r="AD578" s="5"/>
      <c r="BF578" s="31" t="s">
        <v>165</v>
      </c>
    </row>
    <row r="579" spans="1:58" x14ac:dyDescent="0.15">
      <c r="A579" t="str">
        <f t="shared" si="866"/>
        <v>|LEFT:80|LEFT:100|LEFT:100|LEFT:100|LEFT:100|LEFT:100|c</v>
      </c>
      <c r="B579" t="s">
        <v>346</v>
      </c>
      <c r="C579" t="s">
        <v>24</v>
      </c>
      <c r="D579" s="2" t="str">
        <f t="shared" ref="D579" si="955">$Q$1</f>
        <v>LEFT:80</v>
      </c>
      <c r="E579" s="2" t="s">
        <v>24</v>
      </c>
      <c r="F579" s="2" t="str">
        <f t="shared" ref="F579" si="956">$R$1</f>
        <v>LEFT:100</v>
      </c>
      <c r="G579" s="2" t="s">
        <v>24</v>
      </c>
      <c r="H579" s="2" t="str">
        <f t="shared" ref="H579" si="957">$R$1</f>
        <v>LEFT:100</v>
      </c>
      <c r="I579" s="2" t="s">
        <v>24</v>
      </c>
      <c r="J579" s="2" t="str">
        <f t="shared" ref="J579" si="958">$R$1</f>
        <v>LEFT:100</v>
      </c>
      <c r="K579" s="2" t="s">
        <v>24</v>
      </c>
      <c r="L579" s="2" t="str">
        <f t="shared" ref="L579" si="959">$R$1</f>
        <v>LEFT:100</v>
      </c>
      <c r="M579" s="2" t="s">
        <v>24</v>
      </c>
      <c r="N579" s="2" t="str">
        <f t="shared" ref="N579" si="960">$R$1</f>
        <v>LEFT:100</v>
      </c>
      <c r="O579" t="s">
        <v>24</v>
      </c>
      <c r="P579" t="s">
        <v>138</v>
      </c>
      <c r="Q579" s="4" t="s">
        <v>44</v>
      </c>
      <c r="R579" s="12" t="str">
        <f>INDEX(AF:AF,W577+1)</f>
        <v>白</v>
      </c>
      <c r="S579" s="18" t="s">
        <v>46</v>
      </c>
      <c r="T579" s="12">
        <f>INDEX(AG:AG,W577+1)</f>
        <v>0</v>
      </c>
      <c r="U579" s="18" t="s">
        <v>36</v>
      </c>
      <c r="V579" s="12">
        <f>INDEX(AI:AI,W577+1)</f>
        <v>0</v>
      </c>
      <c r="W579" s="10"/>
      <c r="X579" s="12">
        <f t="shared" ref="X579" si="961">INDEX(AQ:AQ,W577+1)</f>
        <v>0</v>
      </c>
      <c r="Y579" s="5"/>
      <c r="Z579" s="5"/>
      <c r="AA579" s="30"/>
      <c r="AC579" s="16"/>
      <c r="AD579" s="16"/>
      <c r="BF579" s="31" t="s">
        <v>165</v>
      </c>
    </row>
    <row r="580" spans="1:58" x14ac:dyDescent="0.15">
      <c r="A580" t="str">
        <f t="shared" si="866"/>
        <v>|色|白|レアリティ||マナコスト||</v>
      </c>
      <c r="B580" t="s">
        <v>346</v>
      </c>
      <c r="C580" t="s">
        <v>24</v>
      </c>
      <c r="D580" s="1" t="s">
        <v>5</v>
      </c>
      <c r="E580" t="s">
        <v>24</v>
      </c>
      <c r="F580" t="str">
        <f t="shared" ref="F580:F581" si="962">IF(R579=0,"",R579)</f>
        <v>白</v>
      </c>
      <c r="G580" t="s">
        <v>24</v>
      </c>
      <c r="H580" s="1" t="s">
        <v>6</v>
      </c>
      <c r="I580" t="s">
        <v>24</v>
      </c>
      <c r="J580" t="str">
        <f t="shared" ref="J580:J581" si="963">IF(T579=0,"",T579)</f>
        <v/>
      </c>
      <c r="K580" t="s">
        <v>24</v>
      </c>
      <c r="L580" s="1" t="s">
        <v>8</v>
      </c>
      <c r="M580" t="s">
        <v>24</v>
      </c>
      <c r="N580" t="str">
        <f t="shared" ref="N580:N581" si="964">IF(V579=0,"",V579)</f>
        <v/>
      </c>
      <c r="O580" t="s">
        <v>24</v>
      </c>
      <c r="Q580" s="6" t="s">
        <v>37</v>
      </c>
      <c r="R580" s="12">
        <f>INDEX(AL:AL,W577+1)</f>
        <v>0</v>
      </c>
      <c r="S580" s="18" t="s">
        <v>38</v>
      </c>
      <c r="T580" s="12">
        <f>INDEX(AN:AN,W577+1)</f>
        <v>0</v>
      </c>
      <c r="U580" s="12">
        <f>INDEX(AO:AO,W577+1)</f>
        <v>0</v>
      </c>
      <c r="V580" s="12">
        <f>INDEX(AP:AP,W577+1)</f>
        <v>0</v>
      </c>
      <c r="W580" s="10"/>
      <c r="X580" s="12" t="str">
        <f t="shared" ref="X580" si="965">INDEX(AZ:AZ,W577+1)</f>
        <v/>
      </c>
      <c r="Y580" s="12" t="str">
        <f t="shared" ref="Y580" si="966">INDEX(BA:BA,W577+1)</f>
        <v/>
      </c>
      <c r="Z580" s="12" t="str">
        <f t="shared" ref="Z580" si="967">INDEX(BB:BB,W577+1)</f>
        <v/>
      </c>
      <c r="AA580" s="12">
        <f t="shared" ref="AA580" si="968">INDEX(BC:BC,W577+1)</f>
        <v>0</v>
      </c>
      <c r="AC580" s="5"/>
      <c r="AD580" s="5"/>
      <c r="BF580" s="31" t="s">
        <v>165</v>
      </c>
    </row>
    <row r="581" spans="1:58" x14ac:dyDescent="0.15">
      <c r="A581" t="str">
        <f t="shared" si="866"/>
        <v>|種別||サブタイプ||||</v>
      </c>
      <c r="B581" t="s">
        <v>346</v>
      </c>
      <c r="C581" t="s">
        <v>24</v>
      </c>
      <c r="D581" s="1" t="s">
        <v>9</v>
      </c>
      <c r="E581" t="s">
        <v>24</v>
      </c>
      <c r="F581" t="str">
        <f t="shared" si="962"/>
        <v/>
      </c>
      <c r="G581" t="s">
        <v>24</v>
      </c>
      <c r="H581" s="1" t="s">
        <v>11</v>
      </c>
      <c r="I581" t="s">
        <v>24</v>
      </c>
      <c r="J581" t="str">
        <f t="shared" si="963"/>
        <v/>
      </c>
      <c r="K581" t="s">
        <v>24</v>
      </c>
      <c r="L581" t="str">
        <f t="shared" ref="L581" si="969">IF(U580=0,"",U580)</f>
        <v/>
      </c>
      <c r="M581" t="s">
        <v>24</v>
      </c>
      <c r="N581" t="str">
        <f t="shared" si="964"/>
        <v/>
      </c>
      <c r="O581" t="s">
        <v>24</v>
      </c>
      <c r="Q581" s="6" t="s">
        <v>39</v>
      </c>
      <c r="R581" s="12" t="str">
        <f>INDEX(BD:BD,W577+1)</f>
        <v/>
      </c>
      <c r="S581" s="16"/>
      <c r="T581" s="16"/>
      <c r="U581" s="16"/>
      <c r="V581" s="17"/>
      <c r="W581" s="10"/>
      <c r="X581" s="36"/>
      <c r="Y581" s="36"/>
      <c r="Z581" s="36"/>
      <c r="AA581" s="25"/>
      <c r="AC581" s="5"/>
      <c r="AD581" s="5"/>
      <c r="BF581" s="31" t="s">
        <v>165</v>
      </c>
    </row>
    <row r="582" spans="1:58" x14ac:dyDescent="0.15">
      <c r="A582" t="str">
        <f t="shared" si="866"/>
        <v>|テキスト|&gt;|&gt;|&gt;|&gt;||</v>
      </c>
      <c r="B582" t="s">
        <v>346</v>
      </c>
      <c r="C582" t="s">
        <v>24</v>
      </c>
      <c r="D582" s="1" t="s">
        <v>12</v>
      </c>
      <c r="E582" t="s">
        <v>24</v>
      </c>
      <c r="F582" s="1" t="s">
        <v>4</v>
      </c>
      <c r="G582" t="s">
        <v>24</v>
      </c>
      <c r="H582" s="1" t="s">
        <v>4</v>
      </c>
      <c r="I582" t="s">
        <v>24</v>
      </c>
      <c r="J582" s="1" t="s">
        <v>4</v>
      </c>
      <c r="K582" t="s">
        <v>24</v>
      </c>
      <c r="L582" s="1" t="s">
        <v>4</v>
      </c>
      <c r="M582" t="s">
        <v>24</v>
      </c>
      <c r="N582" t="str">
        <f t="shared" ref="N582" si="970">IF(R581=0,"",R581)</f>
        <v/>
      </c>
      <c r="O582" t="s">
        <v>24</v>
      </c>
      <c r="Q582" s="4" t="s">
        <v>40</v>
      </c>
      <c r="R582" s="12" t="str">
        <f>INDEX(BE:BE,W577+1)</f>
        <v/>
      </c>
      <c r="S582" s="16" t="s">
        <v>51</v>
      </c>
      <c r="T582" s="12" t="str">
        <f>IF(X582="","",X582&amp;IF(Y582="",""," "&amp;Y582)&amp;IF(Z582="",""," "&amp;Z582)&amp;IF(AA582="",""," "&amp;AA582))</f>
        <v/>
      </c>
      <c r="U582" s="16"/>
      <c r="V582" s="17"/>
      <c r="W582" s="10" t="s">
        <v>342</v>
      </c>
      <c r="X582" s="6" t="str">
        <f t="shared" ref="X582:AA582" si="971">IF(ISERROR(IF(LEN(X581)&gt;1,X581,VLOOKUP(X580,$AC:$AD,2,FALSE))),"",IF(LEN(X581)&gt;1,X581,VLOOKUP(X580,$AC:$AD,2,FALSE)))</f>
        <v/>
      </c>
      <c r="Y582" s="6" t="str">
        <f t="shared" si="971"/>
        <v/>
      </c>
      <c r="Z582" s="6" t="str">
        <f t="shared" si="971"/>
        <v/>
      </c>
      <c r="AA582" s="6" t="str">
        <f t="shared" si="971"/>
        <v xml:space="preserve"> </v>
      </c>
      <c r="AC582" s="5"/>
      <c r="AD582" s="5"/>
      <c r="BF582" s="31" t="s">
        <v>165</v>
      </c>
    </row>
    <row r="583" spans="1:58" x14ac:dyDescent="0.15">
      <c r="A583" t="str">
        <f t="shared" ref="A583:A646" si="972">CONCATENATE(C583,D583,E583,F583,G583,H583,I583,J583,K583,L583,M583,N583,O583,P583)</f>
        <v>|英テキスト|&gt;|&gt;|&gt;|&gt;||</v>
      </c>
      <c r="B583" t="s">
        <v>346</v>
      </c>
      <c r="C583" t="s">
        <v>24</v>
      </c>
      <c r="D583" s="1" t="s">
        <v>26</v>
      </c>
      <c r="E583" t="s">
        <v>24</v>
      </c>
      <c r="F583" s="1" t="s">
        <v>4</v>
      </c>
      <c r="G583" t="s">
        <v>24</v>
      </c>
      <c r="H583" s="1" t="s">
        <v>4</v>
      </c>
      <c r="I583" t="s">
        <v>24</v>
      </c>
      <c r="J583" s="1" t="s">
        <v>4</v>
      </c>
      <c r="K583" t="s">
        <v>24</v>
      </c>
      <c r="L583" s="1" t="s">
        <v>4</v>
      </c>
      <c r="M583" t="s">
        <v>24</v>
      </c>
      <c r="N583" t="str">
        <f t="shared" ref="N583" si="973">IF(T582="","",T582&amp;"&amp;br;")&amp;IF(R582=0,"",R582)</f>
        <v/>
      </c>
      <c r="O583" t="s">
        <v>24</v>
      </c>
      <c r="Q583" s="6" t="s">
        <v>41</v>
      </c>
      <c r="R583" s="12">
        <f>IF(INDEX(AX:AX,W577+1)="",0,INDEX(AX:AX,W577+1)&amp;"/"&amp;INDEX(AY:AY,W577+1))</f>
        <v>0</v>
      </c>
      <c r="S583" s="16"/>
      <c r="T583" s="16"/>
      <c r="U583" s="16"/>
      <c r="V583" s="17"/>
      <c r="W583" s="10"/>
      <c r="X583" s="6"/>
      <c r="Y583" s="5"/>
      <c r="Z583" s="5"/>
      <c r="AA583" s="30"/>
      <c r="AC583" s="5"/>
      <c r="AD583" s="5"/>
      <c r="BF583" s="31" t="s">
        <v>165</v>
      </c>
    </row>
    <row r="584" spans="1:58" x14ac:dyDescent="0.15">
      <c r="A584" t="str">
        <f t="shared" si="972"/>
        <v>|PT|&gt;||シールド数|&gt;||</v>
      </c>
      <c r="B584" t="s">
        <v>346</v>
      </c>
      <c r="C584" t="s">
        <v>24</v>
      </c>
      <c r="D584" t="s">
        <v>13</v>
      </c>
      <c r="E584" t="s">
        <v>24</v>
      </c>
      <c r="F584" t="s">
        <v>4</v>
      </c>
      <c r="G584" t="s">
        <v>24</v>
      </c>
      <c r="H584" t="str">
        <f t="shared" ref="H584" si="974">IF(R583=0,"",R583)</f>
        <v/>
      </c>
      <c r="I584" t="s">
        <v>24</v>
      </c>
      <c r="J584" t="s">
        <v>14</v>
      </c>
      <c r="K584" t="s">
        <v>24</v>
      </c>
      <c r="L584" t="s">
        <v>4</v>
      </c>
      <c r="M584" t="s">
        <v>24</v>
      </c>
      <c r="N584" t="str">
        <f t="shared" ref="N584" si="975">IF(R584=0,"",R584)</f>
        <v/>
      </c>
      <c r="O584" t="s">
        <v>24</v>
      </c>
      <c r="Q584" s="7" t="s">
        <v>43</v>
      </c>
      <c r="R584" s="12">
        <f>INDEX(AW:AW,W577+1)</f>
        <v>0</v>
      </c>
      <c r="S584" s="19"/>
      <c r="T584" s="19"/>
      <c r="U584" s="19"/>
      <c r="V584" s="20"/>
      <c r="W584" s="11"/>
      <c r="X584" s="37"/>
      <c r="Y584" s="35"/>
      <c r="Z584" s="35"/>
      <c r="AA584" s="42"/>
      <c r="BF584" s="31" t="s">
        <v>165</v>
      </c>
    </row>
    <row r="585" spans="1:58" x14ac:dyDescent="0.15">
      <c r="A585" t="str">
        <f t="shared" si="972"/>
        <v>&amp;br;&amp;br;</v>
      </c>
      <c r="B585" t="s">
        <v>346</v>
      </c>
      <c r="C585" t="s">
        <v>158</v>
      </c>
      <c r="R585"/>
      <c r="S585"/>
      <c r="T585"/>
      <c r="U585"/>
      <c r="V585"/>
      <c r="BF585" s="31" t="s">
        <v>165</v>
      </c>
    </row>
    <row r="586" spans="1:58" x14ac:dyDescent="0.15">
      <c r="A586" t="str">
        <f t="shared" si="972"/>
        <v>#back(text=戻る,left)</v>
      </c>
      <c r="B586" t="s">
        <v>346</v>
      </c>
      <c r="C586" t="s">
        <v>159</v>
      </c>
      <c r="R586"/>
      <c r="S586"/>
      <c r="T586"/>
      <c r="U586"/>
      <c r="V586"/>
      <c r="BF586" s="31" t="s">
        <v>165</v>
      </c>
    </row>
    <row r="587" spans="1:58" x14ac:dyDescent="0.15">
      <c r="A587" t="str">
        <f t="shared" si="972"/>
        <v>&amp;br;</v>
      </c>
      <c r="B587" t="s">
        <v>346</v>
      </c>
      <c r="C587" t="s">
        <v>1</v>
      </c>
      <c r="R587"/>
      <c r="S587"/>
      <c r="T587"/>
      <c r="U587"/>
      <c r="V587"/>
      <c r="BF587" s="31" t="s">
        <v>165</v>
      </c>
    </row>
    <row r="588" spans="1:58" x14ac:dyDescent="0.15">
      <c r="A588" t="str">
        <f t="shared" si="972"/>
        <v>#comment(above,nsize=[15],size=[30],num=[10])</v>
      </c>
      <c r="B588" t="s">
        <v>346</v>
      </c>
      <c r="C588" t="s">
        <v>160</v>
      </c>
      <c r="R588"/>
      <c r="S588"/>
      <c r="T588"/>
      <c r="U588"/>
      <c r="V588"/>
      <c r="BF588" s="31" t="s">
        <v>165</v>
      </c>
    </row>
    <row r="589" spans="1:58" x14ac:dyDescent="0.15">
      <c r="A589" t="str">
        <f t="shared" si="972"/>
        <v>&amp;br;&amp;br;</v>
      </c>
      <c r="B589" t="s">
        <v>346</v>
      </c>
      <c r="C589" t="s">
        <v>158</v>
      </c>
      <c r="R589"/>
      <c r="S589"/>
      <c r="T589"/>
      <c r="U589"/>
      <c r="V589"/>
      <c r="AC589" s="5"/>
      <c r="AD589" s="5"/>
      <c r="BF589" s="31" t="s">
        <v>165</v>
      </c>
    </row>
    <row r="590" spans="1:58" x14ac:dyDescent="0.15">
      <c r="A590" t="str">
        <f t="shared" si="972"/>
        <v/>
      </c>
      <c r="B590" t="s">
        <v>346</v>
      </c>
      <c r="Q590" s="3"/>
      <c r="R590" s="14"/>
      <c r="S590" s="14"/>
      <c r="T590" s="14"/>
      <c r="U590" s="14"/>
      <c r="V590" s="15"/>
      <c r="W590" s="36">
        <v>46</v>
      </c>
      <c r="X590" s="3"/>
      <c r="Y590" s="34"/>
      <c r="Z590" s="34"/>
      <c r="AA590" s="41"/>
      <c r="AC590" s="5"/>
      <c r="AD590" s="5"/>
      <c r="BF590" s="31" t="s">
        <v>165</v>
      </c>
    </row>
    <row r="591" spans="1:58" x14ac:dyDescent="0.15">
      <c r="A591" t="str">
        <f t="shared" si="972"/>
        <v>*0/0</v>
      </c>
      <c r="B591" t="s">
        <v>346</v>
      </c>
      <c r="C591" t="str">
        <f t="shared" si="869"/>
        <v>*0/0</v>
      </c>
      <c r="Q591" s="6" t="s">
        <v>34</v>
      </c>
      <c r="R591" s="12">
        <f>INDEX(AJ:AJ,W590+1)</f>
        <v>0</v>
      </c>
      <c r="S591" s="16" t="s">
        <v>35</v>
      </c>
      <c r="T591" s="12">
        <f t="shared" ref="T591" si="976">INDEX(AK:AK,W590+1)</f>
        <v>0</v>
      </c>
      <c r="U591" s="16"/>
      <c r="V591" s="17"/>
      <c r="W591" s="9"/>
      <c r="X591" s="6"/>
      <c r="Y591" s="5"/>
      <c r="Z591" s="5"/>
      <c r="AA591" s="30"/>
      <c r="AC591" s="5"/>
      <c r="AD591" s="5"/>
      <c r="BF591" s="31" t="s">
        <v>165</v>
      </c>
    </row>
    <row r="592" spans="1:58" x14ac:dyDescent="0.15">
      <c r="A592" t="str">
        <f t="shared" si="972"/>
        <v>|LEFT:80|LEFT:100|LEFT:100|LEFT:100|LEFT:100|LEFT:100|c</v>
      </c>
      <c r="B592" t="s">
        <v>346</v>
      </c>
      <c r="C592" t="s">
        <v>24</v>
      </c>
      <c r="D592" s="2" t="str">
        <f t="shared" ref="D592" si="977">$Q$1</f>
        <v>LEFT:80</v>
      </c>
      <c r="E592" s="2" t="s">
        <v>24</v>
      </c>
      <c r="F592" s="2" t="str">
        <f t="shared" ref="F592" si="978">$R$1</f>
        <v>LEFT:100</v>
      </c>
      <c r="G592" s="2" t="s">
        <v>24</v>
      </c>
      <c r="H592" s="2" t="str">
        <f t="shared" ref="H592" si="979">$R$1</f>
        <v>LEFT:100</v>
      </c>
      <c r="I592" s="2" t="s">
        <v>24</v>
      </c>
      <c r="J592" s="2" t="str">
        <f t="shared" ref="J592" si="980">$R$1</f>
        <v>LEFT:100</v>
      </c>
      <c r="K592" s="2" t="s">
        <v>24</v>
      </c>
      <c r="L592" s="2" t="str">
        <f t="shared" ref="L592" si="981">$R$1</f>
        <v>LEFT:100</v>
      </c>
      <c r="M592" s="2" t="s">
        <v>24</v>
      </c>
      <c r="N592" s="2" t="str">
        <f t="shared" ref="N592" si="982">$R$1</f>
        <v>LEFT:100</v>
      </c>
      <c r="O592" t="s">
        <v>24</v>
      </c>
      <c r="P592" t="s">
        <v>138</v>
      </c>
      <c r="Q592" s="4" t="s">
        <v>44</v>
      </c>
      <c r="R592" s="12" t="str">
        <f>INDEX(AF:AF,W590+1)</f>
        <v>白</v>
      </c>
      <c r="S592" s="18" t="s">
        <v>46</v>
      </c>
      <c r="T592" s="12">
        <f>INDEX(AG:AG,W590+1)</f>
        <v>0</v>
      </c>
      <c r="U592" s="18" t="s">
        <v>36</v>
      </c>
      <c r="V592" s="12">
        <f>INDEX(AI:AI,W590+1)</f>
        <v>0</v>
      </c>
      <c r="W592" s="10"/>
      <c r="X592" s="12">
        <f t="shared" ref="X592" si="983">INDEX(AQ:AQ,W590+1)</f>
        <v>0</v>
      </c>
      <c r="Y592" s="5"/>
      <c r="Z592" s="5"/>
      <c r="AA592" s="30"/>
      <c r="AC592" s="16"/>
      <c r="AD592" s="16"/>
      <c r="BF592" s="31" t="s">
        <v>165</v>
      </c>
    </row>
    <row r="593" spans="1:58" x14ac:dyDescent="0.15">
      <c r="A593" t="str">
        <f t="shared" si="972"/>
        <v>|色|白|レアリティ||マナコスト||</v>
      </c>
      <c r="B593" t="s">
        <v>346</v>
      </c>
      <c r="C593" t="s">
        <v>24</v>
      </c>
      <c r="D593" s="1" t="s">
        <v>5</v>
      </c>
      <c r="E593" t="s">
        <v>24</v>
      </c>
      <c r="F593" t="str">
        <f t="shared" ref="F593:F594" si="984">IF(R592=0,"",R592)</f>
        <v>白</v>
      </c>
      <c r="G593" t="s">
        <v>24</v>
      </c>
      <c r="H593" s="1" t="s">
        <v>6</v>
      </c>
      <c r="I593" t="s">
        <v>24</v>
      </c>
      <c r="J593" t="str">
        <f t="shared" ref="J593:J594" si="985">IF(T592=0,"",T592)</f>
        <v/>
      </c>
      <c r="K593" t="s">
        <v>24</v>
      </c>
      <c r="L593" s="1" t="s">
        <v>8</v>
      </c>
      <c r="M593" t="s">
        <v>24</v>
      </c>
      <c r="N593" t="str">
        <f t="shared" ref="N593:N594" si="986">IF(V592=0,"",V592)</f>
        <v/>
      </c>
      <c r="O593" t="s">
        <v>24</v>
      </c>
      <c r="Q593" s="6" t="s">
        <v>37</v>
      </c>
      <c r="R593" s="12">
        <f>INDEX(AL:AL,W590+1)</f>
        <v>0</v>
      </c>
      <c r="S593" s="18" t="s">
        <v>38</v>
      </c>
      <c r="T593" s="12">
        <f>INDEX(AN:AN,W590+1)</f>
        <v>0</v>
      </c>
      <c r="U593" s="12">
        <f>INDEX(AO:AO,W590+1)</f>
        <v>0</v>
      </c>
      <c r="V593" s="12">
        <f>INDEX(AP:AP,W590+1)</f>
        <v>0</v>
      </c>
      <c r="W593" s="10"/>
      <c r="X593" s="12" t="str">
        <f t="shared" ref="X593" si="987">INDEX(AZ:AZ,W590+1)</f>
        <v/>
      </c>
      <c r="Y593" s="12" t="str">
        <f t="shared" ref="Y593" si="988">INDEX(BA:BA,W590+1)</f>
        <v/>
      </c>
      <c r="Z593" s="12" t="str">
        <f t="shared" ref="Z593" si="989">INDEX(BB:BB,W590+1)</f>
        <v/>
      </c>
      <c r="AA593" s="12">
        <f t="shared" ref="AA593" si="990">INDEX(BC:BC,W590+1)</f>
        <v>0</v>
      </c>
      <c r="AC593" s="5"/>
      <c r="AD593" s="5"/>
      <c r="BF593" s="31" t="s">
        <v>165</v>
      </c>
    </row>
    <row r="594" spans="1:58" x14ac:dyDescent="0.15">
      <c r="A594" t="str">
        <f t="shared" si="972"/>
        <v>|種別||サブタイプ||||</v>
      </c>
      <c r="B594" t="s">
        <v>346</v>
      </c>
      <c r="C594" t="s">
        <v>24</v>
      </c>
      <c r="D594" s="1" t="s">
        <v>9</v>
      </c>
      <c r="E594" t="s">
        <v>24</v>
      </c>
      <c r="F594" t="str">
        <f t="shared" si="984"/>
        <v/>
      </c>
      <c r="G594" t="s">
        <v>24</v>
      </c>
      <c r="H594" s="1" t="s">
        <v>11</v>
      </c>
      <c r="I594" t="s">
        <v>24</v>
      </c>
      <c r="J594" t="str">
        <f t="shared" si="985"/>
        <v/>
      </c>
      <c r="K594" t="s">
        <v>24</v>
      </c>
      <c r="L594" t="str">
        <f t="shared" ref="L594" si="991">IF(U593=0,"",U593)</f>
        <v/>
      </c>
      <c r="M594" t="s">
        <v>24</v>
      </c>
      <c r="N594" t="str">
        <f t="shared" si="986"/>
        <v/>
      </c>
      <c r="O594" t="s">
        <v>24</v>
      </c>
      <c r="Q594" s="6" t="s">
        <v>39</v>
      </c>
      <c r="R594" s="12" t="str">
        <f>INDEX(BD:BD,W590+1)</f>
        <v/>
      </c>
      <c r="S594" s="16"/>
      <c r="T594" s="16"/>
      <c r="U594" s="16"/>
      <c r="V594" s="17"/>
      <c r="W594" s="10"/>
      <c r="X594" s="36"/>
      <c r="Y594" s="36"/>
      <c r="Z594" s="36"/>
      <c r="AA594" s="25"/>
      <c r="AC594" s="5"/>
      <c r="AD594" s="5"/>
      <c r="BF594" s="31" t="s">
        <v>165</v>
      </c>
    </row>
    <row r="595" spans="1:58" x14ac:dyDescent="0.15">
      <c r="A595" t="str">
        <f t="shared" si="972"/>
        <v>|テキスト|&gt;|&gt;|&gt;|&gt;||</v>
      </c>
      <c r="B595" t="s">
        <v>346</v>
      </c>
      <c r="C595" t="s">
        <v>24</v>
      </c>
      <c r="D595" s="1" t="s">
        <v>12</v>
      </c>
      <c r="E595" t="s">
        <v>24</v>
      </c>
      <c r="F595" s="1" t="s">
        <v>4</v>
      </c>
      <c r="G595" t="s">
        <v>24</v>
      </c>
      <c r="H595" s="1" t="s">
        <v>4</v>
      </c>
      <c r="I595" t="s">
        <v>24</v>
      </c>
      <c r="J595" s="1" t="s">
        <v>4</v>
      </c>
      <c r="K595" t="s">
        <v>24</v>
      </c>
      <c r="L595" s="1" t="s">
        <v>4</v>
      </c>
      <c r="M595" t="s">
        <v>24</v>
      </c>
      <c r="N595" t="str">
        <f t="shared" ref="N595" si="992">IF(R594=0,"",R594)</f>
        <v/>
      </c>
      <c r="O595" t="s">
        <v>24</v>
      </c>
      <c r="Q595" s="4" t="s">
        <v>40</v>
      </c>
      <c r="R595" s="12" t="str">
        <f>INDEX(BE:BE,W590+1)</f>
        <v/>
      </c>
      <c r="S595" s="16" t="s">
        <v>51</v>
      </c>
      <c r="T595" s="12" t="str">
        <f>IF(X595="","",X595&amp;IF(Y595="",""," "&amp;Y595)&amp;IF(Z595="",""," "&amp;Z595)&amp;IF(AA595="",""," "&amp;AA595))</f>
        <v/>
      </c>
      <c r="U595" s="16"/>
      <c r="V595" s="17"/>
      <c r="W595" s="10" t="s">
        <v>342</v>
      </c>
      <c r="X595" s="6" t="str">
        <f t="shared" ref="X595:AA595" si="993">IF(ISERROR(IF(LEN(X594)&gt;1,X594,VLOOKUP(X593,$AC:$AD,2,FALSE))),"",IF(LEN(X594)&gt;1,X594,VLOOKUP(X593,$AC:$AD,2,FALSE)))</f>
        <v/>
      </c>
      <c r="Y595" s="6" t="str">
        <f t="shared" si="993"/>
        <v/>
      </c>
      <c r="Z595" s="6" t="str">
        <f t="shared" si="993"/>
        <v/>
      </c>
      <c r="AA595" s="6" t="str">
        <f t="shared" si="993"/>
        <v xml:space="preserve"> </v>
      </c>
      <c r="AC595" s="5"/>
      <c r="AD595" s="5"/>
      <c r="BF595" s="31" t="s">
        <v>165</v>
      </c>
    </row>
    <row r="596" spans="1:58" x14ac:dyDescent="0.15">
      <c r="A596" t="str">
        <f t="shared" si="972"/>
        <v>|英テキスト|&gt;|&gt;|&gt;|&gt;||</v>
      </c>
      <c r="B596" t="s">
        <v>346</v>
      </c>
      <c r="C596" t="s">
        <v>24</v>
      </c>
      <c r="D596" s="1" t="s">
        <v>26</v>
      </c>
      <c r="E596" t="s">
        <v>24</v>
      </c>
      <c r="F596" s="1" t="s">
        <v>4</v>
      </c>
      <c r="G596" t="s">
        <v>24</v>
      </c>
      <c r="H596" s="1" t="s">
        <v>4</v>
      </c>
      <c r="I596" t="s">
        <v>24</v>
      </c>
      <c r="J596" s="1" t="s">
        <v>4</v>
      </c>
      <c r="K596" t="s">
        <v>24</v>
      </c>
      <c r="L596" s="1" t="s">
        <v>4</v>
      </c>
      <c r="M596" t="s">
        <v>24</v>
      </c>
      <c r="N596" t="str">
        <f t="shared" ref="N596" si="994">IF(T595="","",T595&amp;"&amp;br;")&amp;IF(R595=0,"",R595)</f>
        <v/>
      </c>
      <c r="O596" t="s">
        <v>24</v>
      </c>
      <c r="Q596" s="6" t="s">
        <v>41</v>
      </c>
      <c r="R596" s="12">
        <f>IF(INDEX(AX:AX,W590+1)="",0,INDEX(AX:AX,W590+1)&amp;"/"&amp;INDEX(AY:AY,W590+1))</f>
        <v>0</v>
      </c>
      <c r="S596" s="16"/>
      <c r="T596" s="16"/>
      <c r="U596" s="16"/>
      <c r="V596" s="17"/>
      <c r="W596" s="10"/>
      <c r="X596" s="6"/>
      <c r="Y596" s="5"/>
      <c r="Z596" s="5"/>
      <c r="AA596" s="30"/>
      <c r="AC596" s="5"/>
      <c r="AD596" s="5"/>
      <c r="BF596" s="31" t="s">
        <v>165</v>
      </c>
    </row>
    <row r="597" spans="1:58" x14ac:dyDescent="0.15">
      <c r="A597" t="str">
        <f t="shared" si="972"/>
        <v>|PT|&gt;||シールド数|&gt;||</v>
      </c>
      <c r="B597" t="s">
        <v>346</v>
      </c>
      <c r="C597" t="s">
        <v>24</v>
      </c>
      <c r="D597" t="s">
        <v>13</v>
      </c>
      <c r="E597" t="s">
        <v>24</v>
      </c>
      <c r="F597" t="s">
        <v>4</v>
      </c>
      <c r="G597" t="s">
        <v>24</v>
      </c>
      <c r="H597" t="str">
        <f t="shared" ref="H597" si="995">IF(R596=0,"",R596)</f>
        <v/>
      </c>
      <c r="I597" t="s">
        <v>24</v>
      </c>
      <c r="J597" t="s">
        <v>14</v>
      </c>
      <c r="K597" t="s">
        <v>24</v>
      </c>
      <c r="L597" t="s">
        <v>4</v>
      </c>
      <c r="M597" t="s">
        <v>24</v>
      </c>
      <c r="N597" t="str">
        <f t="shared" ref="N597" si="996">IF(R597=0,"",R597)</f>
        <v/>
      </c>
      <c r="O597" t="s">
        <v>24</v>
      </c>
      <c r="Q597" s="7" t="s">
        <v>43</v>
      </c>
      <c r="R597" s="12">
        <f>INDEX(AW:AW,W590+1)</f>
        <v>0</v>
      </c>
      <c r="S597" s="19"/>
      <c r="T597" s="19"/>
      <c r="U597" s="19"/>
      <c r="V597" s="20"/>
      <c r="W597" s="11"/>
      <c r="X597" s="37"/>
      <c r="Y597" s="35"/>
      <c r="Z597" s="35"/>
      <c r="AA597" s="42"/>
      <c r="BF597" s="31" t="s">
        <v>165</v>
      </c>
    </row>
    <row r="598" spans="1:58" x14ac:dyDescent="0.15">
      <c r="A598" t="str">
        <f t="shared" si="972"/>
        <v>&amp;br;&amp;br;</v>
      </c>
      <c r="B598" t="s">
        <v>346</v>
      </c>
      <c r="C598" t="s">
        <v>158</v>
      </c>
      <c r="R598"/>
      <c r="S598"/>
      <c r="T598"/>
      <c r="U598"/>
      <c r="V598"/>
      <c r="BF598" s="31" t="s">
        <v>165</v>
      </c>
    </row>
    <row r="599" spans="1:58" x14ac:dyDescent="0.15">
      <c r="A599" t="str">
        <f t="shared" si="972"/>
        <v>#back(text=戻る,left)</v>
      </c>
      <c r="B599" t="s">
        <v>346</v>
      </c>
      <c r="C599" t="s">
        <v>159</v>
      </c>
      <c r="R599"/>
      <c r="S599"/>
      <c r="T599"/>
      <c r="U599"/>
      <c r="V599"/>
      <c r="BF599" s="31" t="s">
        <v>165</v>
      </c>
    </row>
    <row r="600" spans="1:58" x14ac:dyDescent="0.15">
      <c r="A600" t="str">
        <f t="shared" si="972"/>
        <v>&amp;br;</v>
      </c>
      <c r="B600" t="s">
        <v>346</v>
      </c>
      <c r="C600" t="s">
        <v>1</v>
      </c>
      <c r="R600"/>
      <c r="S600"/>
      <c r="T600"/>
      <c r="U600"/>
      <c r="V600"/>
      <c r="BF600" s="31" t="s">
        <v>165</v>
      </c>
    </row>
    <row r="601" spans="1:58" x14ac:dyDescent="0.15">
      <c r="A601" t="str">
        <f t="shared" si="972"/>
        <v>#comment(above,nsize=[15],size=[30],num=[10])</v>
      </c>
      <c r="B601" t="s">
        <v>346</v>
      </c>
      <c r="C601" t="s">
        <v>160</v>
      </c>
      <c r="R601"/>
      <c r="S601"/>
      <c r="T601"/>
      <c r="U601"/>
      <c r="V601"/>
      <c r="BF601" s="31" t="s">
        <v>165</v>
      </c>
    </row>
    <row r="602" spans="1:58" x14ac:dyDescent="0.15">
      <c r="A602" t="str">
        <f t="shared" si="972"/>
        <v>&amp;br;&amp;br;</v>
      </c>
      <c r="B602" t="s">
        <v>346</v>
      </c>
      <c r="C602" t="s">
        <v>158</v>
      </c>
      <c r="R602"/>
      <c r="S602"/>
      <c r="T602"/>
      <c r="U602"/>
      <c r="V602"/>
      <c r="AC602" s="5"/>
      <c r="AD602" s="5"/>
      <c r="BF602" s="31" t="s">
        <v>165</v>
      </c>
    </row>
    <row r="603" spans="1:58" x14ac:dyDescent="0.15">
      <c r="A603" t="str">
        <f t="shared" si="972"/>
        <v/>
      </c>
      <c r="B603" t="s">
        <v>346</v>
      </c>
      <c r="Q603" s="3"/>
      <c r="R603" s="14"/>
      <c r="S603" s="14"/>
      <c r="T603" s="14"/>
      <c r="U603" s="14"/>
      <c r="V603" s="15"/>
      <c r="W603" s="36">
        <v>47</v>
      </c>
      <c r="X603" s="3"/>
      <c r="Y603" s="34"/>
      <c r="Z603" s="34"/>
      <c r="AA603" s="41"/>
      <c r="AC603" s="5"/>
      <c r="AD603" s="5"/>
      <c r="BF603" s="31" t="s">
        <v>165</v>
      </c>
    </row>
    <row r="604" spans="1:58" x14ac:dyDescent="0.15">
      <c r="A604" t="str">
        <f t="shared" si="972"/>
        <v>*0/0</v>
      </c>
      <c r="B604" t="s">
        <v>346</v>
      </c>
      <c r="C604" t="str">
        <f t="shared" si="869"/>
        <v>*0/0</v>
      </c>
      <c r="Q604" s="6" t="s">
        <v>34</v>
      </c>
      <c r="R604" s="12">
        <f>INDEX(AJ:AJ,W603+1)</f>
        <v>0</v>
      </c>
      <c r="S604" s="16" t="s">
        <v>35</v>
      </c>
      <c r="T604" s="12">
        <f t="shared" ref="T604" si="997">INDEX(AK:AK,W603+1)</f>
        <v>0</v>
      </c>
      <c r="U604" s="16"/>
      <c r="V604" s="17"/>
      <c r="W604" s="9"/>
      <c r="X604" s="6"/>
      <c r="Y604" s="5"/>
      <c r="Z604" s="5"/>
      <c r="AA604" s="30"/>
      <c r="AC604" s="5"/>
      <c r="AD604" s="5"/>
      <c r="BF604" s="31" t="s">
        <v>165</v>
      </c>
    </row>
    <row r="605" spans="1:58" x14ac:dyDescent="0.15">
      <c r="A605" t="str">
        <f t="shared" si="972"/>
        <v>|LEFT:80|LEFT:100|LEFT:100|LEFT:100|LEFT:100|LEFT:100|c</v>
      </c>
      <c r="B605" t="s">
        <v>346</v>
      </c>
      <c r="C605" t="s">
        <v>24</v>
      </c>
      <c r="D605" s="2" t="str">
        <f t="shared" ref="D605" si="998">$Q$1</f>
        <v>LEFT:80</v>
      </c>
      <c r="E605" s="2" t="s">
        <v>24</v>
      </c>
      <c r="F605" s="2" t="str">
        <f t="shared" ref="F605" si="999">$R$1</f>
        <v>LEFT:100</v>
      </c>
      <c r="G605" s="2" t="s">
        <v>24</v>
      </c>
      <c r="H605" s="2" t="str">
        <f t="shared" ref="H605" si="1000">$R$1</f>
        <v>LEFT:100</v>
      </c>
      <c r="I605" s="2" t="s">
        <v>24</v>
      </c>
      <c r="J605" s="2" t="str">
        <f t="shared" ref="J605" si="1001">$R$1</f>
        <v>LEFT:100</v>
      </c>
      <c r="K605" s="2" t="s">
        <v>24</v>
      </c>
      <c r="L605" s="2" t="str">
        <f t="shared" ref="L605" si="1002">$R$1</f>
        <v>LEFT:100</v>
      </c>
      <c r="M605" s="2" t="s">
        <v>24</v>
      </c>
      <c r="N605" s="2" t="str">
        <f t="shared" ref="N605" si="1003">$R$1</f>
        <v>LEFT:100</v>
      </c>
      <c r="O605" t="s">
        <v>24</v>
      </c>
      <c r="P605" t="s">
        <v>138</v>
      </c>
      <c r="Q605" s="4" t="s">
        <v>44</v>
      </c>
      <c r="R605" s="12" t="str">
        <f>INDEX(AF:AF,W603+1)</f>
        <v>白</v>
      </c>
      <c r="S605" s="18" t="s">
        <v>46</v>
      </c>
      <c r="T605" s="12">
        <f>INDEX(AG:AG,W603+1)</f>
        <v>0</v>
      </c>
      <c r="U605" s="18" t="s">
        <v>36</v>
      </c>
      <c r="V605" s="12">
        <f>INDEX(AI:AI,W603+1)</f>
        <v>0</v>
      </c>
      <c r="W605" s="10"/>
      <c r="X605" s="12">
        <f t="shared" ref="X605" si="1004">INDEX(AQ:AQ,W603+1)</f>
        <v>0</v>
      </c>
      <c r="Y605" s="5"/>
      <c r="Z605" s="5"/>
      <c r="AA605" s="30"/>
      <c r="AC605" s="16"/>
      <c r="AD605" s="16"/>
      <c r="BF605" s="31" t="s">
        <v>165</v>
      </c>
    </row>
    <row r="606" spans="1:58" x14ac:dyDescent="0.15">
      <c r="A606" t="str">
        <f t="shared" si="972"/>
        <v>|色|白|レアリティ||マナコスト||</v>
      </c>
      <c r="B606" t="s">
        <v>346</v>
      </c>
      <c r="C606" t="s">
        <v>24</v>
      </c>
      <c r="D606" s="1" t="s">
        <v>5</v>
      </c>
      <c r="E606" t="s">
        <v>24</v>
      </c>
      <c r="F606" t="str">
        <f t="shared" ref="F606:F607" si="1005">IF(R605=0,"",R605)</f>
        <v>白</v>
      </c>
      <c r="G606" t="s">
        <v>24</v>
      </c>
      <c r="H606" s="1" t="s">
        <v>6</v>
      </c>
      <c r="I606" t="s">
        <v>24</v>
      </c>
      <c r="J606" t="str">
        <f t="shared" ref="J606:J607" si="1006">IF(T605=0,"",T605)</f>
        <v/>
      </c>
      <c r="K606" t="s">
        <v>24</v>
      </c>
      <c r="L606" s="1" t="s">
        <v>8</v>
      </c>
      <c r="M606" t="s">
        <v>24</v>
      </c>
      <c r="N606" t="str">
        <f t="shared" ref="N606:N607" si="1007">IF(V605=0,"",V605)</f>
        <v/>
      </c>
      <c r="O606" t="s">
        <v>24</v>
      </c>
      <c r="Q606" s="6" t="s">
        <v>37</v>
      </c>
      <c r="R606" s="12">
        <f>INDEX(AL:AL,W603+1)</f>
        <v>0</v>
      </c>
      <c r="S606" s="18" t="s">
        <v>38</v>
      </c>
      <c r="T606" s="12">
        <f>INDEX(AN:AN,W603+1)</f>
        <v>0</v>
      </c>
      <c r="U606" s="12">
        <f>INDEX(AO:AO,W603+1)</f>
        <v>0</v>
      </c>
      <c r="V606" s="12">
        <f>INDEX(AP:AP,W603+1)</f>
        <v>0</v>
      </c>
      <c r="W606" s="10"/>
      <c r="X606" s="12" t="str">
        <f t="shared" ref="X606" si="1008">INDEX(AZ:AZ,W603+1)</f>
        <v/>
      </c>
      <c r="Y606" s="12" t="str">
        <f t="shared" ref="Y606" si="1009">INDEX(BA:BA,W603+1)</f>
        <v/>
      </c>
      <c r="Z606" s="12" t="str">
        <f t="shared" ref="Z606" si="1010">INDEX(BB:BB,W603+1)</f>
        <v/>
      </c>
      <c r="AA606" s="12">
        <f t="shared" ref="AA606" si="1011">INDEX(BC:BC,W603+1)</f>
        <v>0</v>
      </c>
      <c r="AC606" s="5"/>
      <c r="AD606" s="5"/>
      <c r="BF606" s="31" t="s">
        <v>165</v>
      </c>
    </row>
    <row r="607" spans="1:58" x14ac:dyDescent="0.15">
      <c r="A607" t="str">
        <f t="shared" si="972"/>
        <v>|種別||サブタイプ||||</v>
      </c>
      <c r="B607" t="s">
        <v>346</v>
      </c>
      <c r="C607" t="s">
        <v>24</v>
      </c>
      <c r="D607" s="1" t="s">
        <v>9</v>
      </c>
      <c r="E607" t="s">
        <v>24</v>
      </c>
      <c r="F607" t="str">
        <f t="shared" si="1005"/>
        <v/>
      </c>
      <c r="G607" t="s">
        <v>24</v>
      </c>
      <c r="H607" s="1" t="s">
        <v>11</v>
      </c>
      <c r="I607" t="s">
        <v>24</v>
      </c>
      <c r="J607" t="str">
        <f t="shared" si="1006"/>
        <v/>
      </c>
      <c r="K607" t="s">
        <v>24</v>
      </c>
      <c r="L607" t="str">
        <f t="shared" ref="L607" si="1012">IF(U606=0,"",U606)</f>
        <v/>
      </c>
      <c r="M607" t="s">
        <v>24</v>
      </c>
      <c r="N607" t="str">
        <f t="shared" si="1007"/>
        <v/>
      </c>
      <c r="O607" t="s">
        <v>24</v>
      </c>
      <c r="Q607" s="6" t="s">
        <v>39</v>
      </c>
      <c r="R607" s="12" t="str">
        <f>INDEX(BD:BD,W603+1)</f>
        <v/>
      </c>
      <c r="S607" s="16"/>
      <c r="T607" s="16"/>
      <c r="U607" s="16"/>
      <c r="V607" s="17"/>
      <c r="W607" s="10"/>
      <c r="X607" s="36"/>
      <c r="Y607" s="36"/>
      <c r="Z607" s="36"/>
      <c r="AA607" s="25"/>
      <c r="AC607" s="5"/>
      <c r="AD607" s="5"/>
      <c r="BF607" s="31" t="s">
        <v>165</v>
      </c>
    </row>
    <row r="608" spans="1:58" x14ac:dyDescent="0.15">
      <c r="A608" t="str">
        <f t="shared" si="972"/>
        <v>|テキスト|&gt;|&gt;|&gt;|&gt;||</v>
      </c>
      <c r="B608" t="s">
        <v>346</v>
      </c>
      <c r="C608" t="s">
        <v>24</v>
      </c>
      <c r="D608" s="1" t="s">
        <v>12</v>
      </c>
      <c r="E608" t="s">
        <v>24</v>
      </c>
      <c r="F608" s="1" t="s">
        <v>4</v>
      </c>
      <c r="G608" t="s">
        <v>24</v>
      </c>
      <c r="H608" s="1" t="s">
        <v>4</v>
      </c>
      <c r="I608" t="s">
        <v>24</v>
      </c>
      <c r="J608" s="1" t="s">
        <v>4</v>
      </c>
      <c r="K608" t="s">
        <v>24</v>
      </c>
      <c r="L608" s="1" t="s">
        <v>4</v>
      </c>
      <c r="M608" t="s">
        <v>24</v>
      </c>
      <c r="N608" t="str">
        <f t="shared" ref="N608" si="1013">IF(R607=0,"",R607)</f>
        <v/>
      </c>
      <c r="O608" t="s">
        <v>24</v>
      </c>
      <c r="Q608" s="4" t="s">
        <v>40</v>
      </c>
      <c r="R608" s="12" t="str">
        <f>INDEX(BE:BE,W603+1)</f>
        <v/>
      </c>
      <c r="S608" s="16" t="s">
        <v>51</v>
      </c>
      <c r="T608" s="12" t="str">
        <f>IF(X608="","",X608&amp;IF(Y608="",""," "&amp;Y608)&amp;IF(Z608="",""," "&amp;Z608)&amp;IF(AA608="",""," "&amp;AA608))</f>
        <v/>
      </c>
      <c r="U608" s="16"/>
      <c r="V608" s="17"/>
      <c r="W608" s="10" t="s">
        <v>342</v>
      </c>
      <c r="X608" s="6" t="str">
        <f t="shared" ref="X608:AA608" si="1014">IF(ISERROR(IF(LEN(X607)&gt;1,X607,VLOOKUP(X606,$AC:$AD,2,FALSE))),"",IF(LEN(X607)&gt;1,X607,VLOOKUP(X606,$AC:$AD,2,FALSE)))</f>
        <v/>
      </c>
      <c r="Y608" s="6" t="str">
        <f t="shared" si="1014"/>
        <v/>
      </c>
      <c r="Z608" s="6" t="str">
        <f t="shared" si="1014"/>
        <v/>
      </c>
      <c r="AA608" s="6" t="str">
        <f t="shared" si="1014"/>
        <v xml:space="preserve"> </v>
      </c>
      <c r="AC608" s="5"/>
      <c r="AD608" s="5"/>
      <c r="BF608" s="31" t="s">
        <v>165</v>
      </c>
    </row>
    <row r="609" spans="1:58" x14ac:dyDescent="0.15">
      <c r="A609" t="str">
        <f t="shared" si="972"/>
        <v>|英テキスト|&gt;|&gt;|&gt;|&gt;||</v>
      </c>
      <c r="B609" t="s">
        <v>346</v>
      </c>
      <c r="C609" t="s">
        <v>24</v>
      </c>
      <c r="D609" s="1" t="s">
        <v>26</v>
      </c>
      <c r="E609" t="s">
        <v>24</v>
      </c>
      <c r="F609" s="1" t="s">
        <v>4</v>
      </c>
      <c r="G609" t="s">
        <v>24</v>
      </c>
      <c r="H609" s="1" t="s">
        <v>4</v>
      </c>
      <c r="I609" t="s">
        <v>24</v>
      </c>
      <c r="J609" s="1" t="s">
        <v>4</v>
      </c>
      <c r="K609" t="s">
        <v>24</v>
      </c>
      <c r="L609" s="1" t="s">
        <v>4</v>
      </c>
      <c r="M609" t="s">
        <v>24</v>
      </c>
      <c r="N609" t="str">
        <f t="shared" ref="N609" si="1015">IF(T608="","",T608&amp;"&amp;br;")&amp;IF(R608=0,"",R608)</f>
        <v/>
      </c>
      <c r="O609" t="s">
        <v>24</v>
      </c>
      <c r="Q609" s="6" t="s">
        <v>41</v>
      </c>
      <c r="R609" s="12">
        <f>IF(INDEX(AX:AX,W603+1)="",0,INDEX(AX:AX,W603+1)&amp;"/"&amp;INDEX(AY:AY,W603+1))</f>
        <v>0</v>
      </c>
      <c r="S609" s="16"/>
      <c r="T609" s="16"/>
      <c r="U609" s="16"/>
      <c r="V609" s="17"/>
      <c r="W609" s="10"/>
      <c r="X609" s="6"/>
      <c r="Y609" s="5"/>
      <c r="Z609" s="5"/>
      <c r="AA609" s="30"/>
      <c r="AC609" s="5"/>
      <c r="AD609" s="5"/>
      <c r="BF609" s="31" t="s">
        <v>165</v>
      </c>
    </row>
    <row r="610" spans="1:58" x14ac:dyDescent="0.15">
      <c r="A610" t="str">
        <f t="shared" si="972"/>
        <v>|PT|&gt;||シールド数|&gt;||</v>
      </c>
      <c r="B610" t="s">
        <v>346</v>
      </c>
      <c r="C610" t="s">
        <v>24</v>
      </c>
      <c r="D610" t="s">
        <v>13</v>
      </c>
      <c r="E610" t="s">
        <v>24</v>
      </c>
      <c r="F610" t="s">
        <v>4</v>
      </c>
      <c r="G610" t="s">
        <v>24</v>
      </c>
      <c r="H610" t="str">
        <f t="shared" ref="H610" si="1016">IF(R609=0,"",R609)</f>
        <v/>
      </c>
      <c r="I610" t="s">
        <v>24</v>
      </c>
      <c r="J610" t="s">
        <v>14</v>
      </c>
      <c r="K610" t="s">
        <v>24</v>
      </c>
      <c r="L610" t="s">
        <v>4</v>
      </c>
      <c r="M610" t="s">
        <v>24</v>
      </c>
      <c r="N610" t="str">
        <f t="shared" ref="N610" si="1017">IF(R610=0,"",R610)</f>
        <v/>
      </c>
      <c r="O610" t="s">
        <v>24</v>
      </c>
      <c r="Q610" s="7" t="s">
        <v>43</v>
      </c>
      <c r="R610" s="12">
        <f>INDEX(AW:AW,W603+1)</f>
        <v>0</v>
      </c>
      <c r="S610" s="19"/>
      <c r="T610" s="19"/>
      <c r="U610" s="19"/>
      <c r="V610" s="20"/>
      <c r="W610" s="11"/>
      <c r="X610" s="37"/>
      <c r="Y610" s="35"/>
      <c r="Z610" s="35"/>
      <c r="AA610" s="42"/>
      <c r="BF610" s="31" t="s">
        <v>165</v>
      </c>
    </row>
    <row r="611" spans="1:58" x14ac:dyDescent="0.15">
      <c r="A611" t="str">
        <f t="shared" si="972"/>
        <v>&amp;br;&amp;br;</v>
      </c>
      <c r="B611" t="s">
        <v>346</v>
      </c>
      <c r="C611" t="s">
        <v>158</v>
      </c>
      <c r="R611"/>
      <c r="S611"/>
      <c r="T611"/>
      <c r="U611"/>
      <c r="V611"/>
      <c r="BF611" s="31" t="s">
        <v>165</v>
      </c>
    </row>
    <row r="612" spans="1:58" x14ac:dyDescent="0.15">
      <c r="A612" t="str">
        <f t="shared" si="972"/>
        <v>#back(text=戻る,left)</v>
      </c>
      <c r="B612" t="s">
        <v>346</v>
      </c>
      <c r="C612" t="s">
        <v>159</v>
      </c>
      <c r="R612"/>
      <c r="S612"/>
      <c r="T612"/>
      <c r="U612"/>
      <c r="V612"/>
      <c r="BF612" s="31" t="s">
        <v>165</v>
      </c>
    </row>
    <row r="613" spans="1:58" x14ac:dyDescent="0.15">
      <c r="A613" t="str">
        <f t="shared" si="972"/>
        <v>&amp;br;</v>
      </c>
      <c r="B613" t="s">
        <v>346</v>
      </c>
      <c r="C613" t="s">
        <v>1</v>
      </c>
      <c r="R613"/>
      <c r="S613"/>
      <c r="T613"/>
      <c r="U613"/>
      <c r="V613"/>
      <c r="BF613" s="31" t="s">
        <v>165</v>
      </c>
    </row>
    <row r="614" spans="1:58" x14ac:dyDescent="0.15">
      <c r="A614" t="str">
        <f t="shared" si="972"/>
        <v>#comment(above,nsize=[15],size=[30],num=[10])</v>
      </c>
      <c r="B614" t="s">
        <v>346</v>
      </c>
      <c r="C614" t="s">
        <v>160</v>
      </c>
      <c r="R614"/>
      <c r="S614"/>
      <c r="T614"/>
      <c r="U614"/>
      <c r="V614"/>
      <c r="BF614" s="31" t="s">
        <v>165</v>
      </c>
    </row>
    <row r="615" spans="1:58" x14ac:dyDescent="0.15">
      <c r="A615" t="str">
        <f t="shared" si="972"/>
        <v>&amp;br;&amp;br;</v>
      </c>
      <c r="B615" t="s">
        <v>346</v>
      </c>
      <c r="C615" t="s">
        <v>158</v>
      </c>
      <c r="R615"/>
      <c r="S615"/>
      <c r="T615"/>
      <c r="U615"/>
      <c r="V615"/>
      <c r="AC615" s="5"/>
      <c r="AD615" s="5"/>
      <c r="BF615" s="31" t="s">
        <v>165</v>
      </c>
    </row>
    <row r="616" spans="1:58" x14ac:dyDescent="0.15">
      <c r="A616" t="str">
        <f t="shared" si="972"/>
        <v/>
      </c>
      <c r="B616" t="s">
        <v>346</v>
      </c>
      <c r="Q616" s="3"/>
      <c r="R616" s="14"/>
      <c r="S616" s="14"/>
      <c r="T616" s="14"/>
      <c r="U616" s="14"/>
      <c r="V616" s="15"/>
      <c r="W616" s="36">
        <v>48</v>
      </c>
      <c r="X616" s="3"/>
      <c r="Y616" s="34"/>
      <c r="Z616" s="34"/>
      <c r="AA616" s="41"/>
      <c r="AC616" s="5"/>
      <c r="AD616" s="5"/>
      <c r="BF616" s="31" t="s">
        <v>165</v>
      </c>
    </row>
    <row r="617" spans="1:58" x14ac:dyDescent="0.15">
      <c r="A617" t="str">
        <f t="shared" si="972"/>
        <v>*0/0</v>
      </c>
      <c r="B617" t="s">
        <v>346</v>
      </c>
      <c r="C617" t="str">
        <f t="shared" si="869"/>
        <v>*0/0</v>
      </c>
      <c r="Q617" s="6" t="s">
        <v>34</v>
      </c>
      <c r="R617" s="12">
        <f>INDEX(AJ:AJ,W616+1)</f>
        <v>0</v>
      </c>
      <c r="S617" s="16" t="s">
        <v>35</v>
      </c>
      <c r="T617" s="12">
        <f t="shared" ref="T617" si="1018">INDEX(AK:AK,W616+1)</f>
        <v>0</v>
      </c>
      <c r="U617" s="16"/>
      <c r="V617" s="17"/>
      <c r="W617" s="9"/>
      <c r="X617" s="6"/>
      <c r="Y617" s="5"/>
      <c r="Z617" s="5"/>
      <c r="AA617" s="30"/>
      <c r="AC617" s="5"/>
      <c r="AD617" s="5"/>
      <c r="BF617" s="31" t="s">
        <v>165</v>
      </c>
    </row>
    <row r="618" spans="1:58" x14ac:dyDescent="0.15">
      <c r="A618" t="str">
        <f t="shared" si="972"/>
        <v>|LEFT:80|LEFT:100|LEFT:100|LEFT:100|LEFT:100|LEFT:100|c</v>
      </c>
      <c r="B618" t="s">
        <v>346</v>
      </c>
      <c r="C618" t="s">
        <v>24</v>
      </c>
      <c r="D618" s="2" t="str">
        <f t="shared" ref="D618" si="1019">$Q$1</f>
        <v>LEFT:80</v>
      </c>
      <c r="E618" s="2" t="s">
        <v>24</v>
      </c>
      <c r="F618" s="2" t="str">
        <f t="shared" ref="F618" si="1020">$R$1</f>
        <v>LEFT:100</v>
      </c>
      <c r="G618" s="2" t="s">
        <v>24</v>
      </c>
      <c r="H618" s="2" t="str">
        <f t="shared" ref="H618" si="1021">$R$1</f>
        <v>LEFT:100</v>
      </c>
      <c r="I618" s="2" t="s">
        <v>24</v>
      </c>
      <c r="J618" s="2" t="str">
        <f t="shared" ref="J618" si="1022">$R$1</f>
        <v>LEFT:100</v>
      </c>
      <c r="K618" s="2" t="s">
        <v>24</v>
      </c>
      <c r="L618" s="2" t="str">
        <f t="shared" ref="L618" si="1023">$R$1</f>
        <v>LEFT:100</v>
      </c>
      <c r="M618" s="2" t="s">
        <v>24</v>
      </c>
      <c r="N618" s="2" t="str">
        <f t="shared" ref="N618" si="1024">$R$1</f>
        <v>LEFT:100</v>
      </c>
      <c r="O618" t="s">
        <v>24</v>
      </c>
      <c r="P618" t="s">
        <v>138</v>
      </c>
      <c r="Q618" s="4" t="s">
        <v>44</v>
      </c>
      <c r="R618" s="12" t="str">
        <f>INDEX(AF:AF,W616+1)</f>
        <v>白</v>
      </c>
      <c r="S618" s="18" t="s">
        <v>46</v>
      </c>
      <c r="T618" s="12">
        <f>INDEX(AG:AG,W616+1)</f>
        <v>0</v>
      </c>
      <c r="U618" s="18" t="s">
        <v>36</v>
      </c>
      <c r="V618" s="12">
        <f>INDEX(AI:AI,W616+1)</f>
        <v>0</v>
      </c>
      <c r="W618" s="10"/>
      <c r="X618" s="12">
        <f t="shared" ref="X618" si="1025">INDEX(AQ:AQ,W616+1)</f>
        <v>0</v>
      </c>
      <c r="Y618" s="5"/>
      <c r="Z618" s="5"/>
      <c r="AA618" s="30"/>
      <c r="AC618" s="16"/>
      <c r="AD618" s="16"/>
      <c r="BF618" s="31" t="s">
        <v>165</v>
      </c>
    </row>
    <row r="619" spans="1:58" x14ac:dyDescent="0.15">
      <c r="A619" t="str">
        <f t="shared" si="972"/>
        <v>|色|白|レアリティ||マナコスト||</v>
      </c>
      <c r="B619" t="s">
        <v>346</v>
      </c>
      <c r="C619" t="s">
        <v>24</v>
      </c>
      <c r="D619" s="1" t="s">
        <v>5</v>
      </c>
      <c r="E619" t="s">
        <v>24</v>
      </c>
      <c r="F619" t="str">
        <f t="shared" ref="F619:F620" si="1026">IF(R618=0,"",R618)</f>
        <v>白</v>
      </c>
      <c r="G619" t="s">
        <v>24</v>
      </c>
      <c r="H619" s="1" t="s">
        <v>6</v>
      </c>
      <c r="I619" t="s">
        <v>24</v>
      </c>
      <c r="J619" t="str">
        <f t="shared" ref="J619:J620" si="1027">IF(T618=0,"",T618)</f>
        <v/>
      </c>
      <c r="K619" t="s">
        <v>24</v>
      </c>
      <c r="L619" s="1" t="s">
        <v>8</v>
      </c>
      <c r="M619" t="s">
        <v>24</v>
      </c>
      <c r="N619" t="str">
        <f t="shared" ref="N619:N620" si="1028">IF(V618=0,"",V618)</f>
        <v/>
      </c>
      <c r="O619" t="s">
        <v>24</v>
      </c>
      <c r="Q619" s="6" t="s">
        <v>37</v>
      </c>
      <c r="R619" s="12">
        <f>INDEX(AL:AL,W616+1)</f>
        <v>0</v>
      </c>
      <c r="S619" s="18" t="s">
        <v>38</v>
      </c>
      <c r="T619" s="12">
        <f>INDEX(AN:AN,W616+1)</f>
        <v>0</v>
      </c>
      <c r="U619" s="12">
        <f>INDEX(AO:AO,W616+1)</f>
        <v>0</v>
      </c>
      <c r="V619" s="12">
        <f>INDEX(AP:AP,W616+1)</f>
        <v>0</v>
      </c>
      <c r="W619" s="10"/>
      <c r="X619" s="12" t="str">
        <f t="shared" ref="X619" si="1029">INDEX(AZ:AZ,W616+1)</f>
        <v/>
      </c>
      <c r="Y619" s="12" t="str">
        <f t="shared" ref="Y619" si="1030">INDEX(BA:BA,W616+1)</f>
        <v/>
      </c>
      <c r="Z619" s="12" t="str">
        <f t="shared" ref="Z619" si="1031">INDEX(BB:BB,W616+1)</f>
        <v/>
      </c>
      <c r="AA619" s="12">
        <f t="shared" ref="AA619" si="1032">INDEX(BC:BC,W616+1)</f>
        <v>0</v>
      </c>
      <c r="AC619" s="5"/>
      <c r="AD619" s="5"/>
      <c r="BF619" s="31" t="s">
        <v>165</v>
      </c>
    </row>
    <row r="620" spans="1:58" x14ac:dyDescent="0.15">
      <c r="A620" t="str">
        <f t="shared" si="972"/>
        <v>|種別||サブタイプ||||</v>
      </c>
      <c r="B620" t="s">
        <v>346</v>
      </c>
      <c r="C620" t="s">
        <v>24</v>
      </c>
      <c r="D620" s="1" t="s">
        <v>9</v>
      </c>
      <c r="E620" t="s">
        <v>24</v>
      </c>
      <c r="F620" t="str">
        <f t="shared" si="1026"/>
        <v/>
      </c>
      <c r="G620" t="s">
        <v>24</v>
      </c>
      <c r="H620" s="1" t="s">
        <v>11</v>
      </c>
      <c r="I620" t="s">
        <v>24</v>
      </c>
      <c r="J620" t="str">
        <f t="shared" si="1027"/>
        <v/>
      </c>
      <c r="K620" t="s">
        <v>24</v>
      </c>
      <c r="L620" t="str">
        <f t="shared" ref="L620" si="1033">IF(U619=0,"",U619)</f>
        <v/>
      </c>
      <c r="M620" t="s">
        <v>24</v>
      </c>
      <c r="N620" t="str">
        <f t="shared" si="1028"/>
        <v/>
      </c>
      <c r="O620" t="s">
        <v>24</v>
      </c>
      <c r="Q620" s="6" t="s">
        <v>39</v>
      </c>
      <c r="R620" s="12" t="str">
        <f>INDEX(BD:BD,W616+1)</f>
        <v/>
      </c>
      <c r="S620" s="16"/>
      <c r="T620" s="16"/>
      <c r="U620" s="16"/>
      <c r="V620" s="17"/>
      <c r="W620" s="10"/>
      <c r="X620" s="36"/>
      <c r="Y620" s="36"/>
      <c r="Z620" s="36"/>
      <c r="AA620" s="25"/>
      <c r="AC620" s="5"/>
      <c r="AD620" s="5"/>
      <c r="BF620" s="31" t="s">
        <v>165</v>
      </c>
    </row>
    <row r="621" spans="1:58" x14ac:dyDescent="0.15">
      <c r="A621" t="str">
        <f t="shared" si="972"/>
        <v>|テキスト|&gt;|&gt;|&gt;|&gt;||</v>
      </c>
      <c r="B621" t="s">
        <v>346</v>
      </c>
      <c r="C621" t="s">
        <v>24</v>
      </c>
      <c r="D621" s="1" t="s">
        <v>12</v>
      </c>
      <c r="E621" t="s">
        <v>24</v>
      </c>
      <c r="F621" s="1" t="s">
        <v>4</v>
      </c>
      <c r="G621" t="s">
        <v>24</v>
      </c>
      <c r="H621" s="1" t="s">
        <v>4</v>
      </c>
      <c r="I621" t="s">
        <v>24</v>
      </c>
      <c r="J621" s="1" t="s">
        <v>4</v>
      </c>
      <c r="K621" t="s">
        <v>24</v>
      </c>
      <c r="L621" s="1" t="s">
        <v>4</v>
      </c>
      <c r="M621" t="s">
        <v>24</v>
      </c>
      <c r="N621" t="str">
        <f t="shared" ref="N621" si="1034">IF(R620=0,"",R620)</f>
        <v/>
      </c>
      <c r="O621" t="s">
        <v>24</v>
      </c>
      <c r="Q621" s="4" t="s">
        <v>40</v>
      </c>
      <c r="R621" s="12" t="str">
        <f>INDEX(BE:BE,W616+1)</f>
        <v/>
      </c>
      <c r="S621" s="16" t="s">
        <v>51</v>
      </c>
      <c r="T621" s="12" t="str">
        <f>IF(X621="","",X621&amp;IF(Y621="",""," "&amp;Y621)&amp;IF(Z621="",""," "&amp;Z621)&amp;IF(AA621="",""," "&amp;AA621))</f>
        <v/>
      </c>
      <c r="U621" s="16"/>
      <c r="V621" s="17"/>
      <c r="W621" s="10" t="s">
        <v>342</v>
      </c>
      <c r="X621" s="6" t="str">
        <f t="shared" ref="X621:AA621" si="1035">IF(ISERROR(IF(LEN(X620)&gt;1,X620,VLOOKUP(X619,$AC:$AD,2,FALSE))),"",IF(LEN(X620)&gt;1,X620,VLOOKUP(X619,$AC:$AD,2,FALSE)))</f>
        <v/>
      </c>
      <c r="Y621" s="6" t="str">
        <f t="shared" si="1035"/>
        <v/>
      </c>
      <c r="Z621" s="6" t="str">
        <f t="shared" si="1035"/>
        <v/>
      </c>
      <c r="AA621" s="6" t="str">
        <f t="shared" si="1035"/>
        <v xml:space="preserve"> </v>
      </c>
      <c r="AC621" s="5"/>
      <c r="AD621" s="5"/>
      <c r="BF621" s="31" t="s">
        <v>165</v>
      </c>
    </row>
    <row r="622" spans="1:58" x14ac:dyDescent="0.15">
      <c r="A622" t="str">
        <f t="shared" si="972"/>
        <v>|英テキスト|&gt;|&gt;|&gt;|&gt;||</v>
      </c>
      <c r="B622" t="s">
        <v>346</v>
      </c>
      <c r="C622" t="s">
        <v>24</v>
      </c>
      <c r="D622" s="1" t="s">
        <v>26</v>
      </c>
      <c r="E622" t="s">
        <v>24</v>
      </c>
      <c r="F622" s="1" t="s">
        <v>4</v>
      </c>
      <c r="G622" t="s">
        <v>24</v>
      </c>
      <c r="H622" s="1" t="s">
        <v>4</v>
      </c>
      <c r="I622" t="s">
        <v>24</v>
      </c>
      <c r="J622" s="1" t="s">
        <v>4</v>
      </c>
      <c r="K622" t="s">
        <v>24</v>
      </c>
      <c r="L622" s="1" t="s">
        <v>4</v>
      </c>
      <c r="M622" t="s">
        <v>24</v>
      </c>
      <c r="N622" t="str">
        <f t="shared" ref="N622" si="1036">IF(T621="","",T621&amp;"&amp;br;")&amp;IF(R621=0,"",R621)</f>
        <v/>
      </c>
      <c r="O622" t="s">
        <v>24</v>
      </c>
      <c r="Q622" s="6" t="s">
        <v>41</v>
      </c>
      <c r="R622" s="12">
        <f>IF(INDEX(AX:AX,W616+1)="",0,INDEX(AX:AX,W616+1)&amp;"/"&amp;INDEX(AY:AY,W616+1))</f>
        <v>0</v>
      </c>
      <c r="S622" s="16"/>
      <c r="T622" s="16"/>
      <c r="U622" s="16"/>
      <c r="V622" s="17"/>
      <c r="W622" s="10"/>
      <c r="X622" s="6"/>
      <c r="Y622" s="5"/>
      <c r="Z622" s="5"/>
      <c r="AA622" s="30"/>
      <c r="AC622" s="5"/>
      <c r="AD622" s="5"/>
      <c r="BF622" s="31" t="s">
        <v>165</v>
      </c>
    </row>
    <row r="623" spans="1:58" x14ac:dyDescent="0.15">
      <c r="A623" t="str">
        <f t="shared" si="972"/>
        <v>|PT|&gt;||シールド数|&gt;||</v>
      </c>
      <c r="B623" t="s">
        <v>346</v>
      </c>
      <c r="C623" t="s">
        <v>24</v>
      </c>
      <c r="D623" t="s">
        <v>13</v>
      </c>
      <c r="E623" t="s">
        <v>24</v>
      </c>
      <c r="F623" t="s">
        <v>4</v>
      </c>
      <c r="G623" t="s">
        <v>24</v>
      </c>
      <c r="H623" t="str">
        <f t="shared" ref="H623" si="1037">IF(R622=0,"",R622)</f>
        <v/>
      </c>
      <c r="I623" t="s">
        <v>24</v>
      </c>
      <c r="J623" t="s">
        <v>14</v>
      </c>
      <c r="K623" t="s">
        <v>24</v>
      </c>
      <c r="L623" t="s">
        <v>4</v>
      </c>
      <c r="M623" t="s">
        <v>24</v>
      </c>
      <c r="N623" t="str">
        <f t="shared" ref="N623" si="1038">IF(R623=0,"",R623)</f>
        <v/>
      </c>
      <c r="O623" t="s">
        <v>24</v>
      </c>
      <c r="Q623" s="7" t="s">
        <v>43</v>
      </c>
      <c r="R623" s="12">
        <f>INDEX(AW:AW,W616+1)</f>
        <v>0</v>
      </c>
      <c r="S623" s="19"/>
      <c r="T623" s="19"/>
      <c r="U623" s="19"/>
      <c r="V623" s="20"/>
      <c r="W623" s="11"/>
      <c r="X623" s="37"/>
      <c r="Y623" s="35"/>
      <c r="Z623" s="35"/>
      <c r="AA623" s="42"/>
      <c r="BF623" s="31" t="s">
        <v>165</v>
      </c>
    </row>
    <row r="624" spans="1:58" x14ac:dyDescent="0.15">
      <c r="A624" t="str">
        <f t="shared" si="972"/>
        <v>&amp;br;&amp;br;</v>
      </c>
      <c r="B624" t="s">
        <v>346</v>
      </c>
      <c r="C624" t="s">
        <v>158</v>
      </c>
      <c r="R624"/>
      <c r="S624"/>
      <c r="T624"/>
      <c r="U624"/>
      <c r="V624"/>
      <c r="BF624" s="31" t="s">
        <v>165</v>
      </c>
    </row>
    <row r="625" spans="1:58" x14ac:dyDescent="0.15">
      <c r="A625" t="str">
        <f t="shared" si="972"/>
        <v>#back(text=戻る,left)</v>
      </c>
      <c r="B625" t="s">
        <v>346</v>
      </c>
      <c r="C625" t="s">
        <v>159</v>
      </c>
      <c r="R625"/>
      <c r="S625"/>
      <c r="T625"/>
      <c r="U625"/>
      <c r="V625"/>
      <c r="BF625" s="31" t="s">
        <v>165</v>
      </c>
    </row>
    <row r="626" spans="1:58" x14ac:dyDescent="0.15">
      <c r="A626" t="str">
        <f t="shared" si="972"/>
        <v>&amp;br;</v>
      </c>
      <c r="B626" t="s">
        <v>346</v>
      </c>
      <c r="C626" t="s">
        <v>1</v>
      </c>
      <c r="R626"/>
      <c r="S626"/>
      <c r="T626"/>
      <c r="U626"/>
      <c r="V626"/>
      <c r="BF626" s="31" t="s">
        <v>165</v>
      </c>
    </row>
    <row r="627" spans="1:58" x14ac:dyDescent="0.15">
      <c r="A627" t="str">
        <f t="shared" si="972"/>
        <v>#comment(above,nsize=[15],size=[30],num=[10])</v>
      </c>
      <c r="B627" t="s">
        <v>346</v>
      </c>
      <c r="C627" t="s">
        <v>160</v>
      </c>
      <c r="R627"/>
      <c r="S627"/>
      <c r="T627"/>
      <c r="U627"/>
      <c r="V627"/>
      <c r="BF627" s="31" t="s">
        <v>165</v>
      </c>
    </row>
    <row r="628" spans="1:58" x14ac:dyDescent="0.15">
      <c r="A628" t="str">
        <f t="shared" si="972"/>
        <v>&amp;br;&amp;br;</v>
      </c>
      <c r="B628" t="s">
        <v>346</v>
      </c>
      <c r="C628" t="s">
        <v>158</v>
      </c>
      <c r="R628"/>
      <c r="S628"/>
      <c r="T628"/>
      <c r="U628"/>
      <c r="V628"/>
      <c r="AC628" s="5"/>
      <c r="AD628" s="5"/>
      <c r="BF628" s="31" t="s">
        <v>165</v>
      </c>
    </row>
    <row r="629" spans="1:58" x14ac:dyDescent="0.15">
      <c r="A629" t="str">
        <f t="shared" si="972"/>
        <v/>
      </c>
      <c r="B629" t="s">
        <v>346</v>
      </c>
      <c r="Q629" s="3"/>
      <c r="R629" s="14"/>
      <c r="S629" s="14"/>
      <c r="T629" s="14"/>
      <c r="U629" s="14"/>
      <c r="V629" s="15"/>
      <c r="W629" s="36">
        <v>49</v>
      </c>
      <c r="X629" s="3"/>
      <c r="Y629" s="34"/>
      <c r="Z629" s="34"/>
      <c r="AA629" s="41"/>
      <c r="AC629" s="5"/>
      <c r="AD629" s="5"/>
      <c r="BF629" s="31" t="s">
        <v>165</v>
      </c>
    </row>
    <row r="630" spans="1:58" x14ac:dyDescent="0.15">
      <c r="A630" t="str">
        <f t="shared" si="972"/>
        <v>*0/0</v>
      </c>
      <c r="B630" t="s">
        <v>346</v>
      </c>
      <c r="C630" t="str">
        <f t="shared" ref="C630:C643" si="1039">"*"&amp;R630&amp;"/"&amp;T630</f>
        <v>*0/0</v>
      </c>
      <c r="Q630" s="6" t="s">
        <v>34</v>
      </c>
      <c r="R630" s="12">
        <f>INDEX(AJ:AJ,W629+1)</f>
        <v>0</v>
      </c>
      <c r="S630" s="16" t="s">
        <v>35</v>
      </c>
      <c r="T630" s="12">
        <f t="shared" ref="T630" si="1040">INDEX(AK:AK,W629+1)</f>
        <v>0</v>
      </c>
      <c r="U630" s="16"/>
      <c r="V630" s="17"/>
      <c r="W630" s="9"/>
      <c r="X630" s="6"/>
      <c r="Y630" s="5"/>
      <c r="Z630" s="5"/>
      <c r="AA630" s="30"/>
      <c r="AC630" s="5"/>
      <c r="AD630" s="5"/>
      <c r="BF630" s="31" t="s">
        <v>165</v>
      </c>
    </row>
    <row r="631" spans="1:58" x14ac:dyDescent="0.15">
      <c r="A631" t="str">
        <f t="shared" si="972"/>
        <v>|LEFT:80|LEFT:100|LEFT:100|LEFT:100|LEFT:100|LEFT:100|c</v>
      </c>
      <c r="B631" t="s">
        <v>346</v>
      </c>
      <c r="C631" t="s">
        <v>24</v>
      </c>
      <c r="D631" s="2" t="str">
        <f t="shared" ref="D631" si="1041">$Q$1</f>
        <v>LEFT:80</v>
      </c>
      <c r="E631" s="2" t="s">
        <v>24</v>
      </c>
      <c r="F631" s="2" t="str">
        <f t="shared" ref="F631" si="1042">$R$1</f>
        <v>LEFT:100</v>
      </c>
      <c r="G631" s="2" t="s">
        <v>24</v>
      </c>
      <c r="H631" s="2" t="str">
        <f t="shared" ref="H631" si="1043">$R$1</f>
        <v>LEFT:100</v>
      </c>
      <c r="I631" s="2" t="s">
        <v>24</v>
      </c>
      <c r="J631" s="2" t="str">
        <f t="shared" ref="J631" si="1044">$R$1</f>
        <v>LEFT:100</v>
      </c>
      <c r="K631" s="2" t="s">
        <v>24</v>
      </c>
      <c r="L631" s="2" t="str">
        <f t="shared" ref="L631" si="1045">$R$1</f>
        <v>LEFT:100</v>
      </c>
      <c r="M631" s="2" t="s">
        <v>24</v>
      </c>
      <c r="N631" s="2" t="str">
        <f t="shared" ref="N631" si="1046">$R$1</f>
        <v>LEFT:100</v>
      </c>
      <c r="O631" t="s">
        <v>24</v>
      </c>
      <c r="P631" t="s">
        <v>138</v>
      </c>
      <c r="Q631" s="4" t="s">
        <v>44</v>
      </c>
      <c r="R631" s="12" t="str">
        <f>INDEX(AF:AF,W629+1)</f>
        <v>白</v>
      </c>
      <c r="S631" s="18" t="s">
        <v>46</v>
      </c>
      <c r="T631" s="12">
        <f>INDEX(AG:AG,W629+1)</f>
        <v>0</v>
      </c>
      <c r="U631" s="18" t="s">
        <v>36</v>
      </c>
      <c r="V631" s="12">
        <f>INDEX(AI:AI,W629+1)</f>
        <v>0</v>
      </c>
      <c r="W631" s="10"/>
      <c r="X631" s="12">
        <f t="shared" ref="X631" si="1047">INDEX(AQ:AQ,W629+1)</f>
        <v>0</v>
      </c>
      <c r="Y631" s="5"/>
      <c r="Z631" s="5"/>
      <c r="AA631" s="30"/>
      <c r="AC631" s="16"/>
      <c r="AD631" s="16"/>
      <c r="BF631" s="31" t="s">
        <v>165</v>
      </c>
    </row>
    <row r="632" spans="1:58" x14ac:dyDescent="0.15">
      <c r="A632" t="str">
        <f t="shared" si="972"/>
        <v>|色|白|レアリティ||マナコスト||</v>
      </c>
      <c r="B632" t="s">
        <v>346</v>
      </c>
      <c r="C632" t="s">
        <v>24</v>
      </c>
      <c r="D632" s="1" t="s">
        <v>5</v>
      </c>
      <c r="E632" t="s">
        <v>24</v>
      </c>
      <c r="F632" t="str">
        <f t="shared" ref="F632:F633" si="1048">IF(R631=0,"",R631)</f>
        <v>白</v>
      </c>
      <c r="G632" t="s">
        <v>24</v>
      </c>
      <c r="H632" s="1" t="s">
        <v>6</v>
      </c>
      <c r="I632" t="s">
        <v>24</v>
      </c>
      <c r="J632" t="str">
        <f t="shared" ref="J632:J633" si="1049">IF(T631=0,"",T631)</f>
        <v/>
      </c>
      <c r="K632" t="s">
        <v>24</v>
      </c>
      <c r="L632" s="1" t="s">
        <v>8</v>
      </c>
      <c r="M632" t="s">
        <v>24</v>
      </c>
      <c r="N632" t="str">
        <f t="shared" ref="N632:N633" si="1050">IF(V631=0,"",V631)</f>
        <v/>
      </c>
      <c r="O632" t="s">
        <v>24</v>
      </c>
      <c r="Q632" s="6" t="s">
        <v>37</v>
      </c>
      <c r="R632" s="12">
        <f>INDEX(AL:AL,W629+1)</f>
        <v>0</v>
      </c>
      <c r="S632" s="18" t="s">
        <v>38</v>
      </c>
      <c r="T632" s="12">
        <f>INDEX(AN:AN,W629+1)</f>
        <v>0</v>
      </c>
      <c r="U632" s="12">
        <f>INDEX(AO:AO,W629+1)</f>
        <v>0</v>
      </c>
      <c r="V632" s="12">
        <f>INDEX(AP:AP,W629+1)</f>
        <v>0</v>
      </c>
      <c r="W632" s="10"/>
      <c r="X632" s="12" t="str">
        <f t="shared" ref="X632" si="1051">INDEX(AZ:AZ,W629+1)</f>
        <v/>
      </c>
      <c r="Y632" s="12" t="str">
        <f t="shared" ref="Y632" si="1052">INDEX(BA:BA,W629+1)</f>
        <v/>
      </c>
      <c r="Z632" s="12" t="str">
        <f t="shared" ref="Z632" si="1053">INDEX(BB:BB,W629+1)</f>
        <v/>
      </c>
      <c r="AA632" s="12">
        <f t="shared" ref="AA632" si="1054">INDEX(BC:BC,W629+1)</f>
        <v>0</v>
      </c>
      <c r="AC632" s="5"/>
      <c r="AD632" s="5"/>
      <c r="BF632" s="31" t="s">
        <v>165</v>
      </c>
    </row>
    <row r="633" spans="1:58" x14ac:dyDescent="0.15">
      <c r="A633" t="str">
        <f t="shared" si="972"/>
        <v>|種別||サブタイプ||||</v>
      </c>
      <c r="B633" t="s">
        <v>346</v>
      </c>
      <c r="C633" t="s">
        <v>24</v>
      </c>
      <c r="D633" s="1" t="s">
        <v>9</v>
      </c>
      <c r="E633" t="s">
        <v>24</v>
      </c>
      <c r="F633" t="str">
        <f t="shared" si="1048"/>
        <v/>
      </c>
      <c r="G633" t="s">
        <v>24</v>
      </c>
      <c r="H633" s="1" t="s">
        <v>11</v>
      </c>
      <c r="I633" t="s">
        <v>24</v>
      </c>
      <c r="J633" t="str">
        <f t="shared" si="1049"/>
        <v/>
      </c>
      <c r="K633" t="s">
        <v>24</v>
      </c>
      <c r="L633" t="str">
        <f t="shared" ref="L633" si="1055">IF(U632=0,"",U632)</f>
        <v/>
      </c>
      <c r="M633" t="s">
        <v>24</v>
      </c>
      <c r="N633" t="str">
        <f t="shared" si="1050"/>
        <v/>
      </c>
      <c r="O633" t="s">
        <v>24</v>
      </c>
      <c r="Q633" s="6" t="s">
        <v>39</v>
      </c>
      <c r="R633" s="12" t="str">
        <f>INDEX(BD:BD,W629+1)</f>
        <v/>
      </c>
      <c r="S633" s="16"/>
      <c r="T633" s="16"/>
      <c r="U633" s="16"/>
      <c r="V633" s="17"/>
      <c r="W633" s="10"/>
      <c r="X633" s="36"/>
      <c r="Y633" s="36"/>
      <c r="Z633" s="36"/>
      <c r="AA633" s="25"/>
      <c r="AC633" s="5"/>
      <c r="AD633" s="5"/>
      <c r="BF633" s="31" t="s">
        <v>165</v>
      </c>
    </row>
    <row r="634" spans="1:58" x14ac:dyDescent="0.15">
      <c r="A634" t="str">
        <f t="shared" si="972"/>
        <v>|テキスト|&gt;|&gt;|&gt;|&gt;||</v>
      </c>
      <c r="B634" t="s">
        <v>346</v>
      </c>
      <c r="C634" t="s">
        <v>24</v>
      </c>
      <c r="D634" s="1" t="s">
        <v>12</v>
      </c>
      <c r="E634" t="s">
        <v>24</v>
      </c>
      <c r="F634" s="1" t="s">
        <v>4</v>
      </c>
      <c r="G634" t="s">
        <v>24</v>
      </c>
      <c r="H634" s="1" t="s">
        <v>4</v>
      </c>
      <c r="I634" t="s">
        <v>24</v>
      </c>
      <c r="J634" s="1" t="s">
        <v>4</v>
      </c>
      <c r="K634" t="s">
        <v>24</v>
      </c>
      <c r="L634" s="1" t="s">
        <v>4</v>
      </c>
      <c r="M634" t="s">
        <v>24</v>
      </c>
      <c r="N634" t="str">
        <f t="shared" ref="N634" si="1056">IF(R633=0,"",R633)</f>
        <v/>
      </c>
      <c r="O634" t="s">
        <v>24</v>
      </c>
      <c r="Q634" s="4" t="s">
        <v>40</v>
      </c>
      <c r="R634" s="12" t="str">
        <f>INDEX(BE:BE,W629+1)</f>
        <v/>
      </c>
      <c r="S634" s="16" t="s">
        <v>51</v>
      </c>
      <c r="T634" s="12" t="str">
        <f>IF(X634="","",X634&amp;IF(Y634="",""," "&amp;Y634)&amp;IF(Z634="",""," "&amp;Z634)&amp;IF(AA634="",""," "&amp;AA634))</f>
        <v/>
      </c>
      <c r="U634" s="16"/>
      <c r="V634" s="17"/>
      <c r="W634" s="10" t="s">
        <v>342</v>
      </c>
      <c r="X634" s="6" t="str">
        <f t="shared" ref="X634:AA634" si="1057">IF(ISERROR(IF(LEN(X633)&gt;1,X633,VLOOKUP(X632,$AC:$AD,2,FALSE))),"",IF(LEN(X633)&gt;1,X633,VLOOKUP(X632,$AC:$AD,2,FALSE)))</f>
        <v/>
      </c>
      <c r="Y634" s="6" t="str">
        <f t="shared" si="1057"/>
        <v/>
      </c>
      <c r="Z634" s="6" t="str">
        <f t="shared" si="1057"/>
        <v/>
      </c>
      <c r="AA634" s="6" t="str">
        <f t="shared" si="1057"/>
        <v xml:space="preserve"> </v>
      </c>
      <c r="AC634" s="5"/>
      <c r="AD634" s="5"/>
      <c r="BF634" s="31" t="s">
        <v>165</v>
      </c>
    </row>
    <row r="635" spans="1:58" x14ac:dyDescent="0.15">
      <c r="A635" t="str">
        <f t="shared" si="972"/>
        <v>|英テキスト|&gt;|&gt;|&gt;|&gt;||</v>
      </c>
      <c r="B635" t="s">
        <v>346</v>
      </c>
      <c r="C635" t="s">
        <v>24</v>
      </c>
      <c r="D635" s="1" t="s">
        <v>26</v>
      </c>
      <c r="E635" t="s">
        <v>24</v>
      </c>
      <c r="F635" s="1" t="s">
        <v>4</v>
      </c>
      <c r="G635" t="s">
        <v>24</v>
      </c>
      <c r="H635" s="1" t="s">
        <v>4</v>
      </c>
      <c r="I635" t="s">
        <v>24</v>
      </c>
      <c r="J635" s="1" t="s">
        <v>4</v>
      </c>
      <c r="K635" t="s">
        <v>24</v>
      </c>
      <c r="L635" s="1" t="s">
        <v>4</v>
      </c>
      <c r="M635" t="s">
        <v>24</v>
      </c>
      <c r="N635" t="str">
        <f t="shared" ref="N635" si="1058">IF(T634="","",T634&amp;"&amp;br;")&amp;IF(R634=0,"",R634)</f>
        <v/>
      </c>
      <c r="O635" t="s">
        <v>24</v>
      </c>
      <c r="Q635" s="6" t="s">
        <v>41</v>
      </c>
      <c r="R635" s="12">
        <f>IF(INDEX(AX:AX,W629+1)="",0,INDEX(AX:AX,W629+1)&amp;"/"&amp;INDEX(AY:AY,W629+1))</f>
        <v>0</v>
      </c>
      <c r="S635" s="16"/>
      <c r="T635" s="16"/>
      <c r="U635" s="16"/>
      <c r="V635" s="17"/>
      <c r="W635" s="10"/>
      <c r="X635" s="6"/>
      <c r="Y635" s="5"/>
      <c r="Z635" s="5"/>
      <c r="AA635" s="30"/>
      <c r="AC635" s="5"/>
      <c r="AD635" s="5"/>
      <c r="BF635" s="31" t="s">
        <v>165</v>
      </c>
    </row>
    <row r="636" spans="1:58" x14ac:dyDescent="0.15">
      <c r="A636" t="str">
        <f t="shared" si="972"/>
        <v>|PT|&gt;||シールド数|&gt;||</v>
      </c>
      <c r="B636" t="s">
        <v>346</v>
      </c>
      <c r="C636" t="s">
        <v>24</v>
      </c>
      <c r="D636" t="s">
        <v>13</v>
      </c>
      <c r="E636" t="s">
        <v>24</v>
      </c>
      <c r="F636" t="s">
        <v>4</v>
      </c>
      <c r="G636" t="s">
        <v>24</v>
      </c>
      <c r="H636" t="str">
        <f t="shared" ref="H636" si="1059">IF(R635=0,"",R635)</f>
        <v/>
      </c>
      <c r="I636" t="s">
        <v>24</v>
      </c>
      <c r="J636" t="s">
        <v>14</v>
      </c>
      <c r="K636" t="s">
        <v>24</v>
      </c>
      <c r="L636" t="s">
        <v>4</v>
      </c>
      <c r="M636" t="s">
        <v>24</v>
      </c>
      <c r="N636" t="str">
        <f t="shared" ref="N636" si="1060">IF(R636=0,"",R636)</f>
        <v/>
      </c>
      <c r="O636" t="s">
        <v>24</v>
      </c>
      <c r="Q636" s="7" t="s">
        <v>43</v>
      </c>
      <c r="R636" s="12">
        <f>INDEX(AW:AW,W629+1)</f>
        <v>0</v>
      </c>
      <c r="S636" s="19"/>
      <c r="T636" s="19"/>
      <c r="U636" s="19"/>
      <c r="V636" s="20"/>
      <c r="W636" s="11"/>
      <c r="X636" s="37"/>
      <c r="Y636" s="35"/>
      <c r="Z636" s="35"/>
      <c r="AA636" s="42"/>
      <c r="BF636" s="31" t="s">
        <v>165</v>
      </c>
    </row>
    <row r="637" spans="1:58" x14ac:dyDescent="0.15">
      <c r="A637" t="str">
        <f t="shared" si="972"/>
        <v>&amp;br;&amp;br;</v>
      </c>
      <c r="B637" t="s">
        <v>346</v>
      </c>
      <c r="C637" t="s">
        <v>158</v>
      </c>
      <c r="R637"/>
      <c r="S637"/>
      <c r="T637"/>
      <c r="U637"/>
      <c r="V637"/>
      <c r="BF637" s="31" t="s">
        <v>165</v>
      </c>
    </row>
    <row r="638" spans="1:58" x14ac:dyDescent="0.15">
      <c r="A638" t="str">
        <f t="shared" si="972"/>
        <v>#back(text=戻る,left)</v>
      </c>
      <c r="B638" t="s">
        <v>346</v>
      </c>
      <c r="C638" t="s">
        <v>159</v>
      </c>
      <c r="R638"/>
      <c r="S638"/>
      <c r="T638"/>
      <c r="U638"/>
      <c r="V638"/>
      <c r="BF638" s="31" t="s">
        <v>165</v>
      </c>
    </row>
    <row r="639" spans="1:58" x14ac:dyDescent="0.15">
      <c r="A639" t="str">
        <f t="shared" si="972"/>
        <v>&amp;br;</v>
      </c>
      <c r="B639" t="s">
        <v>346</v>
      </c>
      <c r="C639" t="s">
        <v>1</v>
      </c>
      <c r="R639"/>
      <c r="S639"/>
      <c r="T639"/>
      <c r="U639"/>
      <c r="V639"/>
      <c r="BF639" s="31" t="s">
        <v>165</v>
      </c>
    </row>
    <row r="640" spans="1:58" x14ac:dyDescent="0.15">
      <c r="A640" t="str">
        <f t="shared" si="972"/>
        <v>#comment(above,nsize=[15],size=[30],num=[10])</v>
      </c>
      <c r="B640" t="s">
        <v>346</v>
      </c>
      <c r="C640" t="s">
        <v>160</v>
      </c>
      <c r="R640"/>
      <c r="S640"/>
      <c r="T640"/>
      <c r="U640"/>
      <c r="V640"/>
      <c r="BF640" s="31" t="s">
        <v>165</v>
      </c>
    </row>
    <row r="641" spans="1:58" x14ac:dyDescent="0.15">
      <c r="A641" t="str">
        <f t="shared" si="972"/>
        <v>&amp;br;&amp;br;</v>
      </c>
      <c r="B641" t="s">
        <v>346</v>
      </c>
      <c r="C641" t="s">
        <v>158</v>
      </c>
      <c r="R641"/>
      <c r="S641"/>
      <c r="T641"/>
      <c r="U641"/>
      <c r="V641"/>
      <c r="AC641" s="5"/>
      <c r="AD641" s="5"/>
      <c r="BF641" s="31" t="s">
        <v>165</v>
      </c>
    </row>
    <row r="642" spans="1:58" x14ac:dyDescent="0.15">
      <c r="A642" t="str">
        <f t="shared" si="972"/>
        <v/>
      </c>
      <c r="B642" t="s">
        <v>346</v>
      </c>
      <c r="Q642" s="3"/>
      <c r="R642" s="14"/>
      <c r="S642" s="14"/>
      <c r="T642" s="14"/>
      <c r="U642" s="14"/>
      <c r="V642" s="15"/>
      <c r="W642" s="36">
        <v>50</v>
      </c>
      <c r="X642" s="3"/>
      <c r="Y642" s="34"/>
      <c r="Z642" s="34"/>
      <c r="AA642" s="41"/>
      <c r="AC642" s="5"/>
      <c r="AD642" s="5"/>
      <c r="BF642" s="31" t="s">
        <v>165</v>
      </c>
    </row>
    <row r="643" spans="1:58" x14ac:dyDescent="0.15">
      <c r="A643" t="str">
        <f t="shared" si="972"/>
        <v>*0/0</v>
      </c>
      <c r="B643" t="s">
        <v>346</v>
      </c>
      <c r="C643" t="str">
        <f t="shared" si="1039"/>
        <v>*0/0</v>
      </c>
      <c r="Q643" s="6" t="s">
        <v>34</v>
      </c>
      <c r="R643" s="12">
        <f>INDEX(AJ:AJ,W642+1)</f>
        <v>0</v>
      </c>
      <c r="S643" s="16" t="s">
        <v>35</v>
      </c>
      <c r="T643" s="12">
        <f t="shared" ref="T643" si="1061">INDEX(AK:AK,W642+1)</f>
        <v>0</v>
      </c>
      <c r="U643" s="16"/>
      <c r="V643" s="17"/>
      <c r="W643" s="9"/>
      <c r="X643" s="6"/>
      <c r="Y643" s="5"/>
      <c r="Z643" s="5"/>
      <c r="AA643" s="30"/>
      <c r="AC643" s="5"/>
      <c r="AD643" s="5"/>
      <c r="BF643" s="31" t="s">
        <v>165</v>
      </c>
    </row>
    <row r="644" spans="1:58" x14ac:dyDescent="0.15">
      <c r="A644" t="str">
        <f t="shared" si="972"/>
        <v>|LEFT:80|LEFT:100|LEFT:100|LEFT:100|LEFT:100|LEFT:100|c</v>
      </c>
      <c r="B644" t="s">
        <v>346</v>
      </c>
      <c r="C644" t="s">
        <v>24</v>
      </c>
      <c r="D644" s="2" t="str">
        <f t="shared" ref="D644" si="1062">$Q$1</f>
        <v>LEFT:80</v>
      </c>
      <c r="E644" s="2" t="s">
        <v>24</v>
      </c>
      <c r="F644" s="2" t="str">
        <f t="shared" ref="F644" si="1063">$R$1</f>
        <v>LEFT:100</v>
      </c>
      <c r="G644" s="2" t="s">
        <v>24</v>
      </c>
      <c r="H644" s="2" t="str">
        <f t="shared" ref="H644" si="1064">$R$1</f>
        <v>LEFT:100</v>
      </c>
      <c r="I644" s="2" t="s">
        <v>24</v>
      </c>
      <c r="J644" s="2" t="str">
        <f t="shared" ref="J644" si="1065">$R$1</f>
        <v>LEFT:100</v>
      </c>
      <c r="K644" s="2" t="s">
        <v>24</v>
      </c>
      <c r="L644" s="2" t="str">
        <f t="shared" ref="L644" si="1066">$R$1</f>
        <v>LEFT:100</v>
      </c>
      <c r="M644" s="2" t="s">
        <v>24</v>
      </c>
      <c r="N644" s="2" t="str">
        <f t="shared" ref="N644" si="1067">$R$1</f>
        <v>LEFT:100</v>
      </c>
      <c r="O644" t="s">
        <v>24</v>
      </c>
      <c r="P644" t="s">
        <v>138</v>
      </c>
      <c r="Q644" s="4" t="s">
        <v>44</v>
      </c>
      <c r="R644" s="12" t="str">
        <f>INDEX(AF:AF,W642+1)</f>
        <v>白</v>
      </c>
      <c r="S644" s="18" t="s">
        <v>46</v>
      </c>
      <c r="T644" s="12">
        <f>INDEX(AG:AG,W642+1)</f>
        <v>0</v>
      </c>
      <c r="U644" s="18" t="s">
        <v>36</v>
      </c>
      <c r="V644" s="12">
        <f>INDEX(AI:AI,W642+1)</f>
        <v>0</v>
      </c>
      <c r="W644" s="10"/>
      <c r="X644" s="12">
        <f t="shared" ref="X644" si="1068">INDEX(AQ:AQ,W642+1)</f>
        <v>0</v>
      </c>
      <c r="Y644" s="5"/>
      <c r="Z644" s="5"/>
      <c r="AA644" s="30"/>
      <c r="AC644" s="16"/>
      <c r="AD644" s="16"/>
      <c r="BF644" s="31" t="s">
        <v>165</v>
      </c>
    </row>
    <row r="645" spans="1:58" x14ac:dyDescent="0.15">
      <c r="A645" t="str">
        <f t="shared" si="972"/>
        <v>|色|白|レアリティ||マナコスト||</v>
      </c>
      <c r="B645" t="s">
        <v>346</v>
      </c>
      <c r="C645" t="s">
        <v>24</v>
      </c>
      <c r="D645" s="1" t="s">
        <v>5</v>
      </c>
      <c r="E645" t="s">
        <v>24</v>
      </c>
      <c r="F645" t="str">
        <f t="shared" ref="F645:F646" si="1069">IF(R644=0,"",R644)</f>
        <v>白</v>
      </c>
      <c r="G645" t="s">
        <v>24</v>
      </c>
      <c r="H645" s="1" t="s">
        <v>6</v>
      </c>
      <c r="I645" t="s">
        <v>24</v>
      </c>
      <c r="J645" t="str">
        <f t="shared" ref="J645:J646" si="1070">IF(T644=0,"",T644)</f>
        <v/>
      </c>
      <c r="K645" t="s">
        <v>24</v>
      </c>
      <c r="L645" s="1" t="s">
        <v>8</v>
      </c>
      <c r="M645" t="s">
        <v>24</v>
      </c>
      <c r="N645" t="str">
        <f t="shared" ref="N645:N646" si="1071">IF(V644=0,"",V644)</f>
        <v/>
      </c>
      <c r="O645" t="s">
        <v>24</v>
      </c>
      <c r="Q645" s="6" t="s">
        <v>37</v>
      </c>
      <c r="R645" s="12">
        <f>INDEX(AL:AL,W642+1)</f>
        <v>0</v>
      </c>
      <c r="S645" s="18" t="s">
        <v>38</v>
      </c>
      <c r="T645" s="12">
        <f>INDEX(AN:AN,W642+1)</f>
        <v>0</v>
      </c>
      <c r="U645" s="12">
        <f>INDEX(AO:AO,W642+1)</f>
        <v>0</v>
      </c>
      <c r="V645" s="12">
        <f>INDEX(AP:AP,W642+1)</f>
        <v>0</v>
      </c>
      <c r="W645" s="10"/>
      <c r="X645" s="12" t="str">
        <f t="shared" ref="X645" si="1072">INDEX(AZ:AZ,W642+1)</f>
        <v/>
      </c>
      <c r="Y645" s="12" t="str">
        <f t="shared" ref="Y645" si="1073">INDEX(BA:BA,W642+1)</f>
        <v/>
      </c>
      <c r="Z645" s="12" t="str">
        <f t="shared" ref="Z645" si="1074">INDEX(BB:BB,W642+1)</f>
        <v/>
      </c>
      <c r="AA645" s="12">
        <f t="shared" ref="AA645" si="1075">INDEX(BC:BC,W642+1)</f>
        <v>0</v>
      </c>
      <c r="AC645" s="5"/>
      <c r="AD645" s="5"/>
      <c r="BF645" s="31" t="s">
        <v>165</v>
      </c>
    </row>
    <row r="646" spans="1:58" x14ac:dyDescent="0.15">
      <c r="A646" t="str">
        <f t="shared" si="972"/>
        <v>|種別||サブタイプ||||</v>
      </c>
      <c r="B646" t="s">
        <v>346</v>
      </c>
      <c r="C646" t="s">
        <v>24</v>
      </c>
      <c r="D646" s="1" t="s">
        <v>9</v>
      </c>
      <c r="E646" t="s">
        <v>24</v>
      </c>
      <c r="F646" t="str">
        <f t="shared" si="1069"/>
        <v/>
      </c>
      <c r="G646" t="s">
        <v>24</v>
      </c>
      <c r="H646" s="1" t="s">
        <v>11</v>
      </c>
      <c r="I646" t="s">
        <v>24</v>
      </c>
      <c r="J646" t="str">
        <f t="shared" si="1070"/>
        <v/>
      </c>
      <c r="K646" t="s">
        <v>24</v>
      </c>
      <c r="L646" t="str">
        <f t="shared" ref="L646" si="1076">IF(U645=0,"",U645)</f>
        <v/>
      </c>
      <c r="M646" t="s">
        <v>24</v>
      </c>
      <c r="N646" t="str">
        <f t="shared" si="1071"/>
        <v/>
      </c>
      <c r="O646" t="s">
        <v>24</v>
      </c>
      <c r="Q646" s="6" t="s">
        <v>39</v>
      </c>
      <c r="R646" s="12" t="str">
        <f>INDEX(BD:BD,W642+1)</f>
        <v/>
      </c>
      <c r="S646" s="16"/>
      <c r="T646" s="16"/>
      <c r="U646" s="16"/>
      <c r="V646" s="17"/>
      <c r="W646" s="10"/>
      <c r="X646" s="36"/>
      <c r="Y646" s="36"/>
      <c r="Z646" s="36"/>
      <c r="AA646" s="25"/>
      <c r="AC646" s="5"/>
      <c r="AD646" s="5"/>
      <c r="BF646" s="31" t="s">
        <v>165</v>
      </c>
    </row>
    <row r="647" spans="1:58" x14ac:dyDescent="0.15">
      <c r="A647" t="str">
        <f t="shared" ref="A647:A654" si="1077">CONCATENATE(C647,D647,E647,F647,G647,H647,I647,J647,K647,L647,M647,N647,O647,P647)</f>
        <v>|テキスト|&gt;|&gt;|&gt;|&gt;||</v>
      </c>
      <c r="B647" t="s">
        <v>346</v>
      </c>
      <c r="C647" t="s">
        <v>24</v>
      </c>
      <c r="D647" s="1" t="s">
        <v>12</v>
      </c>
      <c r="E647" t="s">
        <v>24</v>
      </c>
      <c r="F647" s="1" t="s">
        <v>4</v>
      </c>
      <c r="G647" t="s">
        <v>24</v>
      </c>
      <c r="H647" s="1" t="s">
        <v>4</v>
      </c>
      <c r="I647" t="s">
        <v>24</v>
      </c>
      <c r="J647" s="1" t="s">
        <v>4</v>
      </c>
      <c r="K647" t="s">
        <v>24</v>
      </c>
      <c r="L647" s="1" t="s">
        <v>4</v>
      </c>
      <c r="M647" t="s">
        <v>24</v>
      </c>
      <c r="N647" t="str">
        <f t="shared" ref="N647" si="1078">IF(R646=0,"",R646)</f>
        <v/>
      </c>
      <c r="O647" t="s">
        <v>24</v>
      </c>
      <c r="Q647" s="4" t="s">
        <v>40</v>
      </c>
      <c r="R647" s="12" t="str">
        <f>INDEX(BE:BE,W642+1)</f>
        <v/>
      </c>
      <c r="S647" s="16" t="s">
        <v>51</v>
      </c>
      <c r="T647" s="12" t="str">
        <f>IF(X647="","",X647&amp;IF(Y647="",""," "&amp;Y647)&amp;IF(Z647="",""," "&amp;Z647)&amp;IF(AA647="",""," "&amp;AA647))</f>
        <v/>
      </c>
      <c r="U647" s="16"/>
      <c r="V647" s="17"/>
      <c r="W647" s="10" t="s">
        <v>342</v>
      </c>
      <c r="X647" s="6" t="str">
        <f t="shared" ref="X647:AA647" si="1079">IF(ISERROR(IF(LEN(X646)&gt;1,X646,VLOOKUP(X645,$AC:$AD,2,FALSE))),"",IF(LEN(X646)&gt;1,X646,VLOOKUP(X645,$AC:$AD,2,FALSE)))</f>
        <v/>
      </c>
      <c r="Y647" s="6" t="str">
        <f t="shared" si="1079"/>
        <v/>
      </c>
      <c r="Z647" s="6" t="str">
        <f t="shared" si="1079"/>
        <v/>
      </c>
      <c r="AA647" s="6" t="str">
        <f t="shared" si="1079"/>
        <v xml:space="preserve"> </v>
      </c>
      <c r="AC647" s="5"/>
      <c r="AD647" s="5"/>
      <c r="BF647" s="31" t="s">
        <v>165</v>
      </c>
    </row>
    <row r="648" spans="1:58" x14ac:dyDescent="0.15">
      <c r="A648" t="str">
        <f t="shared" si="1077"/>
        <v>|英テキスト|&gt;|&gt;|&gt;|&gt;||</v>
      </c>
      <c r="B648" t="s">
        <v>346</v>
      </c>
      <c r="C648" t="s">
        <v>24</v>
      </c>
      <c r="D648" s="1" t="s">
        <v>26</v>
      </c>
      <c r="E648" t="s">
        <v>24</v>
      </c>
      <c r="F648" s="1" t="s">
        <v>4</v>
      </c>
      <c r="G648" t="s">
        <v>24</v>
      </c>
      <c r="H648" s="1" t="s">
        <v>4</v>
      </c>
      <c r="I648" t="s">
        <v>24</v>
      </c>
      <c r="J648" s="1" t="s">
        <v>4</v>
      </c>
      <c r="K648" t="s">
        <v>24</v>
      </c>
      <c r="L648" s="1" t="s">
        <v>4</v>
      </c>
      <c r="M648" t="s">
        <v>24</v>
      </c>
      <c r="N648" t="str">
        <f t="shared" ref="N648" si="1080">IF(T647="","",T647&amp;"&amp;br;")&amp;IF(R647=0,"",R647)</f>
        <v/>
      </c>
      <c r="O648" t="s">
        <v>24</v>
      </c>
      <c r="Q648" s="6" t="s">
        <v>41</v>
      </c>
      <c r="R648" s="12">
        <f>IF(INDEX(AX:AX,W642+1)="",0,INDEX(AX:AX,W642+1)&amp;"/"&amp;INDEX(AY:AY,W642+1))</f>
        <v>0</v>
      </c>
      <c r="S648" s="16"/>
      <c r="T648" s="16"/>
      <c r="U648" s="16"/>
      <c r="V648" s="17"/>
      <c r="W648" s="10"/>
      <c r="X648" s="6"/>
      <c r="Y648" s="5"/>
      <c r="Z648" s="5"/>
      <c r="AA648" s="30"/>
      <c r="AC648" s="5"/>
      <c r="AD648" s="5"/>
      <c r="BF648" s="31" t="s">
        <v>165</v>
      </c>
    </row>
    <row r="649" spans="1:58" x14ac:dyDescent="0.15">
      <c r="A649" t="str">
        <f t="shared" si="1077"/>
        <v>|PT|&gt;||シールド数|&gt;||</v>
      </c>
      <c r="B649" t="s">
        <v>346</v>
      </c>
      <c r="C649" t="s">
        <v>24</v>
      </c>
      <c r="D649" t="s">
        <v>13</v>
      </c>
      <c r="E649" t="s">
        <v>24</v>
      </c>
      <c r="F649" t="s">
        <v>4</v>
      </c>
      <c r="G649" t="s">
        <v>24</v>
      </c>
      <c r="H649" t="str">
        <f t="shared" ref="H649" si="1081">IF(R648=0,"",R648)</f>
        <v/>
      </c>
      <c r="I649" t="s">
        <v>24</v>
      </c>
      <c r="J649" t="s">
        <v>14</v>
      </c>
      <c r="K649" t="s">
        <v>24</v>
      </c>
      <c r="L649" t="s">
        <v>4</v>
      </c>
      <c r="M649" t="s">
        <v>24</v>
      </c>
      <c r="N649" t="str">
        <f t="shared" ref="N649" si="1082">IF(R649=0,"",R649)</f>
        <v/>
      </c>
      <c r="O649" t="s">
        <v>24</v>
      </c>
      <c r="Q649" s="7" t="s">
        <v>43</v>
      </c>
      <c r="R649" s="12">
        <f>INDEX(AW:AW,W642+1)</f>
        <v>0</v>
      </c>
      <c r="S649" s="19"/>
      <c r="T649" s="19"/>
      <c r="U649" s="19"/>
      <c r="V649" s="20"/>
      <c r="W649" s="11"/>
      <c r="X649" s="37"/>
      <c r="Y649" s="35"/>
      <c r="Z649" s="35"/>
      <c r="AA649" s="42"/>
      <c r="BF649" s="31" t="s">
        <v>165</v>
      </c>
    </row>
    <row r="650" spans="1:58" x14ac:dyDescent="0.15">
      <c r="A650" t="str">
        <f t="shared" si="1077"/>
        <v>&amp;br;&amp;br;</v>
      </c>
      <c r="B650" t="s">
        <v>346</v>
      </c>
      <c r="C650" t="s">
        <v>158</v>
      </c>
      <c r="R650"/>
      <c r="S650"/>
      <c r="T650"/>
      <c r="U650"/>
      <c r="V650"/>
      <c r="BF650" s="31" t="s">
        <v>165</v>
      </c>
    </row>
    <row r="651" spans="1:58" x14ac:dyDescent="0.15">
      <c r="A651" t="str">
        <f t="shared" si="1077"/>
        <v>#back(text=戻る,left)</v>
      </c>
      <c r="B651" t="s">
        <v>346</v>
      </c>
      <c r="C651" t="s">
        <v>159</v>
      </c>
      <c r="R651"/>
      <c r="S651"/>
      <c r="T651"/>
      <c r="U651"/>
      <c r="V651"/>
      <c r="BF651" s="31" t="s">
        <v>165</v>
      </c>
    </row>
    <row r="652" spans="1:58" x14ac:dyDescent="0.15">
      <c r="A652" t="str">
        <f t="shared" si="1077"/>
        <v>&amp;br;</v>
      </c>
      <c r="B652" t="s">
        <v>346</v>
      </c>
      <c r="C652" t="s">
        <v>1</v>
      </c>
      <c r="R652"/>
      <c r="S652"/>
      <c r="T652"/>
      <c r="U652"/>
      <c r="V652"/>
      <c r="BF652" s="31" t="s">
        <v>165</v>
      </c>
    </row>
    <row r="653" spans="1:58" x14ac:dyDescent="0.15">
      <c r="A653" t="str">
        <f t="shared" si="1077"/>
        <v>#comment(above,nsize=[15],size=[30],num=[10])</v>
      </c>
      <c r="B653" t="s">
        <v>346</v>
      </c>
      <c r="C653" t="s">
        <v>160</v>
      </c>
      <c r="R653"/>
      <c r="S653"/>
      <c r="T653"/>
      <c r="U653"/>
      <c r="V653"/>
      <c r="BF653" s="31" t="s">
        <v>165</v>
      </c>
    </row>
    <row r="654" spans="1:58" x14ac:dyDescent="0.15">
      <c r="A654" t="str">
        <f t="shared" si="1077"/>
        <v>&amp;br;&amp;br;</v>
      </c>
      <c r="B654" t="s">
        <v>346</v>
      </c>
      <c r="C654" t="s">
        <v>158</v>
      </c>
      <c r="R654"/>
      <c r="S654"/>
      <c r="T654"/>
      <c r="U654"/>
      <c r="V654"/>
      <c r="BF654" s="31" t="s">
        <v>165</v>
      </c>
    </row>
  </sheetData>
  <sortState ref="AB2:AD20">
    <sortCondition ref="AB54:AB72"/>
  </sortState>
  <phoneticPr fontId="1"/>
  <dataValidations count="3">
    <dataValidation type="list" allowBlank="1" showInputMessage="1" showErrorMessage="1" sqref="AG2:AH51">
      <formula1>$Q$4:$T$4</formula1>
    </dataValidation>
    <dataValidation type="list" allowBlank="1" showInputMessage="1" showErrorMessage="1" sqref="AC268:AD268 AC359:AD359 AC645:AD645 AC450:AD450 AC632:AD632 AC307:AD307 AC619:AD619 AC437:AD437 AC606:AD606 AC346:AD346 AC593:AD593 AC424:AD424 AC580:AD580 AC281:AD281 AC567:AD567 AC411:AD411 AC554:AD554 AC333:AD333 AC541:AD541 AC398:AD398 AC528:AD528 AC294:AD294 AC515:AD515 AC385:AD385 AC502:AD502 AC320:AD320 AC489:AD489 AC372:AD372 AC476:AD476 X9:AA9 AC463:AD463 X22:AA22 X35:AA35 X48:AA48 X61:AA61 X74:AA74 X87:AA87 X100:AA100 X113:AA113 X126:AA126 X139:AA139 X152:AA152 X165:AA165 X178:AA178 X191:AA191 X204:AA204 X217:AA217 X230:AA230 X243:AA243 X256:AA256 X269:AA269 X282:AA282 X295:AA295 X308:AA308 X321:AA321 X334:AA334 X347:AA347 X360:AA360 X373:AA373 X386:AA386 X399:AA399 X412:AA412 X425:AA425 X438:AA438 X451:AA451 X464:AA464 X477:AA477 X490:AA490 X503:AA503 X516:AA516 X529:AA529 X542:AA542 X555:AA555 X568:AA568 X581:AA581 X594:AA594 X607:AA607 X620:AA620 X633:AA633 X646:AA646">
      <formula1>$AD$1:$AD$24</formula1>
    </dataValidation>
    <dataValidation type="list" allowBlank="1" showInputMessage="1" showErrorMessage="1" sqref="AF2">
      <formula1>$AB$1:$AB$16</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S279"/>
  <sheetViews>
    <sheetView workbookViewId="0">
      <selection activeCell="H85" sqref="H85"/>
    </sheetView>
  </sheetViews>
  <sheetFormatPr defaultRowHeight="13.5" x14ac:dyDescent="0.15"/>
  <cols>
    <col min="2" max="2" width="2" bestFit="1" customWidth="1"/>
    <col min="3" max="4" width="2" customWidth="1"/>
    <col min="5" max="5" width="13" customWidth="1"/>
    <col min="6" max="7" width="2.5" bestFit="1" customWidth="1"/>
    <col min="9" max="9" width="2.75" bestFit="1" customWidth="1"/>
    <col min="10" max="10" width="2" bestFit="1" customWidth="1"/>
    <col min="11" max="11" width="5.25" customWidth="1"/>
    <col min="12" max="12" width="4" customWidth="1"/>
    <col min="13" max="13" width="2" bestFit="1" customWidth="1"/>
    <col min="14" max="14" width="7.875" customWidth="1"/>
    <col min="15" max="15" width="4.375" customWidth="1"/>
    <col min="16" max="16" width="2" bestFit="1" customWidth="1"/>
    <col min="17" max="17" width="8.5" customWidth="1"/>
    <col min="18" max="18" width="3.5" customWidth="1"/>
    <col min="19" max="19" width="3" bestFit="1" customWidth="1"/>
  </cols>
  <sheetData>
    <row r="1" spans="1:19" x14ac:dyDescent="0.15">
      <c r="A1" t="str">
        <f>B1&amp;C1&amp;D1&amp;E1&amp;F1&amp;G1&amp;H1&amp;I1&amp;J1&amp;K1&amp;L1&amp;M1&amp;N1&amp;O1&amp;P1&amp;Q1&amp;R1&amp;S1</f>
        <v>#contents()</v>
      </c>
      <c r="B1" t="s">
        <v>0</v>
      </c>
    </row>
    <row r="2" spans="1:19" x14ac:dyDescent="0.15">
      <c r="A2" t="str">
        <f t="shared" ref="A2:A65" si="0">B2&amp;C2&amp;D2&amp;E2&amp;F2&amp;G2&amp;H2&amp;I2&amp;J2&amp;K2&amp;L2&amp;M2&amp;N2&amp;O2&amp;P2&amp;Q2&amp;R2&amp;S2</f>
        <v/>
      </c>
    </row>
    <row r="3" spans="1:19" x14ac:dyDescent="0.15">
      <c r="A3" t="str">
        <f t="shared" si="0"/>
        <v>**白</v>
      </c>
      <c r="B3" t="s">
        <v>283</v>
      </c>
    </row>
    <row r="4" spans="1:19" x14ac:dyDescent="0.15">
      <c r="A4" t="str">
        <f t="shared" si="0"/>
        <v>|LEFT:500|LEFT:50|LEFT:80|LEFT:100|c</v>
      </c>
      <c r="B4" t="s">
        <v>285</v>
      </c>
      <c r="H4" t="s">
        <v>286</v>
      </c>
      <c r="J4" t="s">
        <v>285</v>
      </c>
      <c r="L4" t="s">
        <v>287</v>
      </c>
      <c r="M4" t="s">
        <v>285</v>
      </c>
      <c r="O4" t="s">
        <v>2</v>
      </c>
      <c r="P4" t="s">
        <v>285</v>
      </c>
      <c r="R4" t="s">
        <v>3</v>
      </c>
      <c r="S4" t="s">
        <v>288</v>
      </c>
    </row>
    <row r="5" spans="1:19" x14ac:dyDescent="0.15">
      <c r="A5" t="str">
        <f t="shared" si="0"/>
        <v>|カード名|コスト|レアリティ|種別|</v>
      </c>
      <c r="B5" t="s">
        <v>285</v>
      </c>
      <c r="H5" t="s">
        <v>289</v>
      </c>
      <c r="J5" t="s">
        <v>285</v>
      </c>
      <c r="L5" t="s">
        <v>290</v>
      </c>
      <c r="M5" t="s">
        <v>285</v>
      </c>
      <c r="O5" t="s">
        <v>6</v>
      </c>
      <c r="P5" t="s">
        <v>285</v>
      </c>
      <c r="R5" t="s">
        <v>37</v>
      </c>
      <c r="S5" t="s">
        <v>24</v>
      </c>
    </row>
    <row r="6" spans="1:19" x14ac:dyDescent="0.15">
      <c r="A6" t="str">
        <f t="shared" si="0"/>
        <v>|[[《聖別されたスフィンクス/Consecrated Sphinx》&gt;聖別されたスフィンクス/Consecrated Sphinx]]||Masterpiece|クリーチャー|</v>
      </c>
      <c r="B6" t="s">
        <v>285</v>
      </c>
      <c r="C6" t="s">
        <v>292</v>
      </c>
      <c r="D6" t="s">
        <v>294</v>
      </c>
      <c r="E6" t="s">
        <v>374</v>
      </c>
      <c r="F6" t="s">
        <v>296</v>
      </c>
      <c r="G6" t="s">
        <v>298</v>
      </c>
      <c r="H6" t="str">
        <f>E6</f>
        <v>聖別されたスフィンクス/Consecrated Sphinx</v>
      </c>
      <c r="I6" t="s">
        <v>299</v>
      </c>
      <c r="J6" t="s">
        <v>300</v>
      </c>
      <c r="M6" t="s">
        <v>300</v>
      </c>
      <c r="N6" t="s">
        <v>382</v>
      </c>
      <c r="P6" t="s">
        <v>300</v>
      </c>
      <c r="Q6" t="s">
        <v>10</v>
      </c>
      <c r="S6" t="s">
        <v>24</v>
      </c>
    </row>
    <row r="7" spans="1:19" x14ac:dyDescent="0.15">
      <c r="A7" t="str">
        <f t="shared" si="0"/>
        <v>|[[《忠臣/Loyal Retainers》&gt;忠臣/Loyal Retainers]]||Masterpiece|クリーチャー|</v>
      </c>
      <c r="B7" t="s">
        <v>300</v>
      </c>
      <c r="C7" t="s">
        <v>301</v>
      </c>
      <c r="D7" t="s">
        <v>302</v>
      </c>
      <c r="E7" t="s">
        <v>377</v>
      </c>
      <c r="F7" t="s">
        <v>303</v>
      </c>
      <c r="G7" t="s">
        <v>304</v>
      </c>
      <c r="H7" t="str">
        <f t="shared" ref="H7:H38" si="1">E7</f>
        <v>忠臣/Loyal Retainers</v>
      </c>
      <c r="I7" t="s">
        <v>299</v>
      </c>
      <c r="J7" t="s">
        <v>300</v>
      </c>
      <c r="M7" t="s">
        <v>300</v>
      </c>
      <c r="N7" t="s">
        <v>382</v>
      </c>
      <c r="P7" t="s">
        <v>300</v>
      </c>
      <c r="Q7" t="s">
        <v>10</v>
      </c>
      <c r="S7" t="s">
        <v>24</v>
      </c>
    </row>
    <row r="8" spans="1:19" x14ac:dyDescent="0.15">
      <c r="A8" t="str">
        <f t="shared" si="0"/>
        <v>|[[《稲妻の連鎖/Chain Lightning》&gt;稲妻の連鎖/Chain Lightning]]||Masterpiece|呪文|</v>
      </c>
      <c r="B8" t="s">
        <v>300</v>
      </c>
      <c r="C8" t="s">
        <v>301</v>
      </c>
      <c r="D8" t="s">
        <v>302</v>
      </c>
      <c r="E8" t="s">
        <v>373</v>
      </c>
      <c r="F8" t="s">
        <v>303</v>
      </c>
      <c r="G8" t="s">
        <v>304</v>
      </c>
      <c r="H8" t="str">
        <f t="shared" si="1"/>
        <v>稲妻の連鎖/Chain Lightning</v>
      </c>
      <c r="I8" t="s">
        <v>299</v>
      </c>
      <c r="J8" t="s">
        <v>300</v>
      </c>
      <c r="M8" t="s">
        <v>300</v>
      </c>
      <c r="N8" t="s">
        <v>382</v>
      </c>
      <c r="P8" t="s">
        <v>300</v>
      </c>
      <c r="Q8" t="s">
        <v>66</v>
      </c>
      <c r="S8" t="s">
        <v>24</v>
      </c>
    </row>
    <row r="9" spans="1:19" x14ac:dyDescent="0.15">
      <c r="A9" t="str">
        <f t="shared" si="0"/>
        <v>|[[《対抗呪文/Counterspell》&gt;対抗呪文/Counterspell]]||Masterpiece|呪文|</v>
      </c>
      <c r="B9" t="s">
        <v>300</v>
      </c>
      <c r="C9" t="s">
        <v>301</v>
      </c>
      <c r="D9" t="s">
        <v>302</v>
      </c>
      <c r="E9" t="s">
        <v>375</v>
      </c>
      <c r="F9" t="s">
        <v>303</v>
      </c>
      <c r="G9" t="s">
        <v>304</v>
      </c>
      <c r="H9" t="str">
        <f t="shared" si="1"/>
        <v>対抗呪文/Counterspell</v>
      </c>
      <c r="I9" t="s">
        <v>299</v>
      </c>
      <c r="J9" t="s">
        <v>300</v>
      </c>
      <c r="M9" t="s">
        <v>300</v>
      </c>
      <c r="N9" t="s">
        <v>382</v>
      </c>
      <c r="P9" t="s">
        <v>300</v>
      </c>
      <c r="Q9" t="s">
        <v>66</v>
      </c>
      <c r="S9" t="s">
        <v>24</v>
      </c>
    </row>
    <row r="10" spans="1:19" x14ac:dyDescent="0.15">
      <c r="A10" t="str">
        <f t="shared" si="0"/>
        <v>|[[《暗黒の儀式/Dark Ritual》&gt;暗黒の儀式/Dark Ritual]]||Masterpiece|呪文|</v>
      </c>
      <c r="B10" t="s">
        <v>300</v>
      </c>
      <c r="C10" t="s">
        <v>301</v>
      </c>
      <c r="D10" t="s">
        <v>302</v>
      </c>
      <c r="E10" t="s">
        <v>376</v>
      </c>
      <c r="F10" t="s">
        <v>303</v>
      </c>
      <c r="G10" t="s">
        <v>304</v>
      </c>
      <c r="H10" t="str">
        <f t="shared" si="1"/>
        <v>暗黒の儀式/Dark Ritual</v>
      </c>
      <c r="I10" t="s">
        <v>299</v>
      </c>
      <c r="J10" t="s">
        <v>300</v>
      </c>
      <c r="M10" t="s">
        <v>300</v>
      </c>
      <c r="N10" t="s">
        <v>382</v>
      </c>
      <c r="P10" t="s">
        <v>300</v>
      </c>
      <c r="Q10" t="s">
        <v>66</v>
      </c>
      <c r="S10" t="s">
        <v>24</v>
      </c>
    </row>
    <row r="11" spans="1:19" x14ac:dyDescent="0.15">
      <c r="A11" t="str">
        <f t="shared" si="0"/>
        <v>|[[《大渦の脈動/Maelstrom Pulse》&gt;大渦の脈動/Maelstrom Pulse]]||Masterpiece|呪文|</v>
      </c>
      <c r="B11" t="s">
        <v>300</v>
      </c>
      <c r="C11" t="s">
        <v>301</v>
      </c>
      <c r="D11" t="s">
        <v>302</v>
      </c>
      <c r="E11" t="s">
        <v>378</v>
      </c>
      <c r="F11" t="s">
        <v>303</v>
      </c>
      <c r="G11" t="s">
        <v>304</v>
      </c>
      <c r="H11" t="str">
        <f t="shared" si="1"/>
        <v>大渦の脈動/Maelstrom Pulse</v>
      </c>
      <c r="I11" t="s">
        <v>299</v>
      </c>
      <c r="J11" t="s">
        <v>300</v>
      </c>
      <c r="M11" t="s">
        <v>300</v>
      </c>
      <c r="N11" t="s">
        <v>382</v>
      </c>
      <c r="P11" t="s">
        <v>300</v>
      </c>
      <c r="Q11" t="s">
        <v>66</v>
      </c>
      <c r="S11" t="s">
        <v>24</v>
      </c>
    </row>
    <row r="12" spans="1:19" x14ac:dyDescent="0.15">
      <c r="A12" t="str">
        <f t="shared" si="0"/>
        <v>|[[《名誉回復/Vindicate》&gt;名誉回復/Vindicate]]||Masterpiece|呪文|</v>
      </c>
      <c r="B12" t="s">
        <v>300</v>
      </c>
      <c r="C12" t="s">
        <v>301</v>
      </c>
      <c r="D12" t="s">
        <v>302</v>
      </c>
      <c r="E12" t="s">
        <v>380</v>
      </c>
      <c r="F12" t="s">
        <v>303</v>
      </c>
      <c r="G12" t="s">
        <v>304</v>
      </c>
      <c r="H12" t="str">
        <f t="shared" si="1"/>
        <v>名誉回復/Vindicate</v>
      </c>
      <c r="I12" t="s">
        <v>299</v>
      </c>
      <c r="J12" t="s">
        <v>300</v>
      </c>
      <c r="M12" t="s">
        <v>300</v>
      </c>
      <c r="N12" t="s">
        <v>382</v>
      </c>
      <c r="P12" t="s">
        <v>300</v>
      </c>
      <c r="Q12" t="s">
        <v>66</v>
      </c>
      <c r="S12" t="s">
        <v>24</v>
      </c>
    </row>
    <row r="13" spans="1:19" x14ac:dyDescent="0.15">
      <c r="A13" t="str">
        <f t="shared" si="0"/>
        <v>|[[《神の怒り/Wrath of God》&gt;神の怒り/Wrath of God]]||Masterpiece|呪文|</v>
      </c>
      <c r="B13" t="s">
        <v>300</v>
      </c>
      <c r="C13" t="s">
        <v>301</v>
      </c>
      <c r="D13" t="s">
        <v>302</v>
      </c>
      <c r="E13" t="s">
        <v>381</v>
      </c>
      <c r="F13" t="s">
        <v>303</v>
      </c>
      <c r="G13" t="s">
        <v>304</v>
      </c>
      <c r="H13" t="str">
        <f t="shared" si="1"/>
        <v>神の怒り/Wrath of God</v>
      </c>
      <c r="I13" t="s">
        <v>299</v>
      </c>
      <c r="J13" t="s">
        <v>300</v>
      </c>
      <c r="M13" t="s">
        <v>300</v>
      </c>
      <c r="N13" t="s">
        <v>382</v>
      </c>
      <c r="P13" t="s">
        <v>300</v>
      </c>
      <c r="Q13" t="s">
        <v>66</v>
      </c>
      <c r="S13" t="s">
        <v>24</v>
      </c>
    </row>
    <row r="14" spans="1:19" x14ac:dyDescent="0.15">
      <c r="A14" t="str">
        <f t="shared" si="0"/>
        <v>|[[《追い討ち/Aggravated Assault》&gt;追い討ち/Aggravated Assault]]||Masterpiece|サポート|</v>
      </c>
      <c r="B14" t="s">
        <v>300</v>
      </c>
      <c r="C14" t="s">
        <v>301</v>
      </c>
      <c r="D14" t="s">
        <v>302</v>
      </c>
      <c r="E14" t="s">
        <v>372</v>
      </c>
      <c r="F14" t="s">
        <v>303</v>
      </c>
      <c r="G14" t="s">
        <v>304</v>
      </c>
      <c r="H14" t="str">
        <f t="shared" si="1"/>
        <v>追い討ち/Aggravated Assault</v>
      </c>
      <c r="I14" t="s">
        <v>299</v>
      </c>
      <c r="J14" t="s">
        <v>300</v>
      </c>
      <c r="M14" t="s">
        <v>300</v>
      </c>
      <c r="N14" t="s">
        <v>382</v>
      </c>
      <c r="P14" t="s">
        <v>300</v>
      </c>
      <c r="Q14" t="s">
        <v>20</v>
      </c>
      <c r="S14" t="s">
        <v>24</v>
      </c>
    </row>
    <row r="15" spans="1:19" x14ac:dyDescent="0.15">
      <c r="A15" t="str">
        <f t="shared" si="0"/>
        <v>|[[《否定の契約/Pact of Negation》&gt;否定の契約/Pact of Negation]]||Masterpiece|サポート|</v>
      </c>
      <c r="B15" t="s">
        <v>300</v>
      </c>
      <c r="C15" t="s">
        <v>301</v>
      </c>
      <c r="D15" t="s">
        <v>302</v>
      </c>
      <c r="E15" t="s">
        <v>379</v>
      </c>
      <c r="F15" t="s">
        <v>303</v>
      </c>
      <c r="G15" t="s">
        <v>304</v>
      </c>
      <c r="H15" t="str">
        <f t="shared" si="1"/>
        <v>否定の契約/Pact of Negation</v>
      </c>
      <c r="I15" t="s">
        <v>299</v>
      </c>
      <c r="J15" t="s">
        <v>300</v>
      </c>
      <c r="M15" t="s">
        <v>300</v>
      </c>
      <c r="N15" t="s">
        <v>382</v>
      </c>
      <c r="P15" t="s">
        <v>300</v>
      </c>
      <c r="Q15" t="s">
        <v>20</v>
      </c>
      <c r="S15" t="s">
        <v>24</v>
      </c>
    </row>
    <row r="16" spans="1:19" x14ac:dyDescent="0.15">
      <c r="A16" t="str">
        <f t="shared" si="0"/>
        <v>|[[《》&gt;0]]||||</v>
      </c>
      <c r="B16" t="s">
        <v>300</v>
      </c>
      <c r="C16" t="s">
        <v>301</v>
      </c>
      <c r="D16" t="s">
        <v>302</v>
      </c>
      <c r="F16" t="s">
        <v>303</v>
      </c>
      <c r="G16" t="s">
        <v>304</v>
      </c>
      <c r="H16">
        <f t="shared" si="1"/>
        <v>0</v>
      </c>
      <c r="I16" t="s">
        <v>299</v>
      </c>
      <c r="J16" t="s">
        <v>300</v>
      </c>
      <c r="M16" t="s">
        <v>300</v>
      </c>
      <c r="P16" t="s">
        <v>300</v>
      </c>
      <c r="S16" t="s">
        <v>24</v>
      </c>
    </row>
    <row r="17" spans="1:19" x14ac:dyDescent="0.15">
      <c r="A17" t="str">
        <f t="shared" si="0"/>
        <v>|[[《》&gt;0]]||||</v>
      </c>
      <c r="B17" t="s">
        <v>300</v>
      </c>
      <c r="C17" t="s">
        <v>301</v>
      </c>
      <c r="D17" t="s">
        <v>302</v>
      </c>
      <c r="F17" t="s">
        <v>303</v>
      </c>
      <c r="G17" t="s">
        <v>304</v>
      </c>
      <c r="H17">
        <f t="shared" si="1"/>
        <v>0</v>
      </c>
      <c r="I17" t="s">
        <v>299</v>
      </c>
      <c r="J17" t="s">
        <v>300</v>
      </c>
      <c r="M17" t="s">
        <v>300</v>
      </c>
      <c r="P17" t="s">
        <v>300</v>
      </c>
      <c r="S17" t="s">
        <v>24</v>
      </c>
    </row>
    <row r="18" spans="1:19" x14ac:dyDescent="0.15">
      <c r="A18" t="str">
        <f t="shared" si="0"/>
        <v>|[[《》&gt;0]]||||</v>
      </c>
      <c r="B18" t="s">
        <v>300</v>
      </c>
      <c r="C18" t="s">
        <v>301</v>
      </c>
      <c r="D18" t="s">
        <v>302</v>
      </c>
      <c r="F18" t="s">
        <v>303</v>
      </c>
      <c r="G18" t="s">
        <v>304</v>
      </c>
      <c r="H18">
        <f t="shared" si="1"/>
        <v>0</v>
      </c>
      <c r="I18" t="s">
        <v>299</v>
      </c>
      <c r="J18" t="s">
        <v>300</v>
      </c>
      <c r="M18" t="s">
        <v>300</v>
      </c>
      <c r="P18" t="s">
        <v>300</v>
      </c>
      <c r="S18" t="s">
        <v>24</v>
      </c>
    </row>
    <row r="19" spans="1:19" x14ac:dyDescent="0.15">
      <c r="A19" t="str">
        <f t="shared" si="0"/>
        <v>|[[《》&gt;0]]||||</v>
      </c>
      <c r="B19" t="s">
        <v>300</v>
      </c>
      <c r="C19" t="s">
        <v>301</v>
      </c>
      <c r="D19" t="s">
        <v>302</v>
      </c>
      <c r="F19" t="s">
        <v>303</v>
      </c>
      <c r="G19" t="s">
        <v>304</v>
      </c>
      <c r="H19">
        <f t="shared" si="1"/>
        <v>0</v>
      </c>
      <c r="I19" t="s">
        <v>299</v>
      </c>
      <c r="J19" t="s">
        <v>300</v>
      </c>
      <c r="M19" t="s">
        <v>300</v>
      </c>
      <c r="P19" t="s">
        <v>300</v>
      </c>
      <c r="S19" t="s">
        <v>24</v>
      </c>
    </row>
    <row r="20" spans="1:19" x14ac:dyDescent="0.15">
      <c r="A20" t="str">
        <f t="shared" si="0"/>
        <v>|[[《》&gt;0]]||||</v>
      </c>
      <c r="B20" t="s">
        <v>300</v>
      </c>
      <c r="C20" t="s">
        <v>301</v>
      </c>
      <c r="D20" t="s">
        <v>302</v>
      </c>
      <c r="F20" t="s">
        <v>303</v>
      </c>
      <c r="G20" t="s">
        <v>304</v>
      </c>
      <c r="H20">
        <f t="shared" si="1"/>
        <v>0</v>
      </c>
      <c r="I20" t="s">
        <v>299</v>
      </c>
      <c r="J20" t="s">
        <v>300</v>
      </c>
      <c r="M20" t="s">
        <v>300</v>
      </c>
      <c r="P20" t="s">
        <v>300</v>
      </c>
      <c r="S20" t="s">
        <v>24</v>
      </c>
    </row>
    <row r="21" spans="1:19" x14ac:dyDescent="0.15">
      <c r="A21" t="str">
        <f t="shared" si="0"/>
        <v>|[[《》&gt;0]]||||</v>
      </c>
      <c r="B21" t="s">
        <v>300</v>
      </c>
      <c r="C21" t="s">
        <v>301</v>
      </c>
      <c r="D21" t="s">
        <v>302</v>
      </c>
      <c r="F21" t="s">
        <v>303</v>
      </c>
      <c r="G21" t="s">
        <v>304</v>
      </c>
      <c r="H21">
        <f t="shared" si="1"/>
        <v>0</v>
      </c>
      <c r="I21" t="s">
        <v>299</v>
      </c>
      <c r="J21" t="s">
        <v>300</v>
      </c>
      <c r="M21" t="s">
        <v>300</v>
      </c>
      <c r="P21" t="s">
        <v>300</v>
      </c>
      <c r="S21" t="s">
        <v>24</v>
      </c>
    </row>
    <row r="22" spans="1:19" x14ac:dyDescent="0.15">
      <c r="A22" t="str">
        <f t="shared" si="0"/>
        <v>|[[《》&gt;0]]||||</v>
      </c>
      <c r="B22" t="s">
        <v>300</v>
      </c>
      <c r="C22" t="s">
        <v>301</v>
      </c>
      <c r="D22" t="s">
        <v>302</v>
      </c>
      <c r="F22" t="s">
        <v>303</v>
      </c>
      <c r="G22" t="s">
        <v>304</v>
      </c>
      <c r="H22">
        <f t="shared" si="1"/>
        <v>0</v>
      </c>
      <c r="I22" t="s">
        <v>299</v>
      </c>
      <c r="J22" t="s">
        <v>300</v>
      </c>
      <c r="M22" t="s">
        <v>300</v>
      </c>
      <c r="P22" t="s">
        <v>300</v>
      </c>
      <c r="S22" t="s">
        <v>24</v>
      </c>
    </row>
    <row r="23" spans="1:19" x14ac:dyDescent="0.15">
      <c r="A23" t="str">
        <f t="shared" si="0"/>
        <v>|[[《》&gt;0]]||||</v>
      </c>
      <c r="B23" t="s">
        <v>300</v>
      </c>
      <c r="C23" t="s">
        <v>301</v>
      </c>
      <c r="D23" t="s">
        <v>302</v>
      </c>
      <c r="F23" t="s">
        <v>303</v>
      </c>
      <c r="G23" t="s">
        <v>304</v>
      </c>
      <c r="H23">
        <f t="shared" si="1"/>
        <v>0</v>
      </c>
      <c r="I23" t="s">
        <v>299</v>
      </c>
      <c r="J23" t="s">
        <v>300</v>
      </c>
      <c r="M23" t="s">
        <v>300</v>
      </c>
      <c r="P23" t="s">
        <v>300</v>
      </c>
      <c r="S23" t="s">
        <v>24</v>
      </c>
    </row>
    <row r="24" spans="1:19" x14ac:dyDescent="0.15">
      <c r="A24" t="str">
        <f t="shared" si="0"/>
        <v>|[[《》&gt;0]]||||</v>
      </c>
      <c r="B24" t="s">
        <v>300</v>
      </c>
      <c r="C24" t="s">
        <v>301</v>
      </c>
      <c r="D24" t="s">
        <v>302</v>
      </c>
      <c r="F24" t="s">
        <v>303</v>
      </c>
      <c r="G24" t="s">
        <v>304</v>
      </c>
      <c r="H24">
        <f t="shared" si="1"/>
        <v>0</v>
      </c>
      <c r="I24" t="s">
        <v>299</v>
      </c>
      <c r="J24" t="s">
        <v>300</v>
      </c>
      <c r="M24" t="s">
        <v>300</v>
      </c>
      <c r="P24" t="s">
        <v>300</v>
      </c>
      <c r="S24" t="s">
        <v>24</v>
      </c>
    </row>
    <row r="25" spans="1:19" x14ac:dyDescent="0.15">
      <c r="A25" t="str">
        <f t="shared" si="0"/>
        <v>|[[《》&gt;0]]||||</v>
      </c>
      <c r="B25" t="s">
        <v>300</v>
      </c>
      <c r="C25" t="s">
        <v>301</v>
      </c>
      <c r="D25" t="s">
        <v>302</v>
      </c>
      <c r="F25" t="s">
        <v>303</v>
      </c>
      <c r="G25" t="s">
        <v>304</v>
      </c>
      <c r="H25">
        <f t="shared" si="1"/>
        <v>0</v>
      </c>
      <c r="I25" t="s">
        <v>299</v>
      </c>
      <c r="J25" t="s">
        <v>300</v>
      </c>
      <c r="M25" t="s">
        <v>300</v>
      </c>
      <c r="P25" t="s">
        <v>300</v>
      </c>
      <c r="S25" t="s">
        <v>24</v>
      </c>
    </row>
    <row r="26" spans="1:19" x14ac:dyDescent="0.15">
      <c r="A26" t="str">
        <f t="shared" si="0"/>
        <v>|[[《》&gt;0]]||||</v>
      </c>
      <c r="B26" t="s">
        <v>300</v>
      </c>
      <c r="C26" t="s">
        <v>301</v>
      </c>
      <c r="D26" t="s">
        <v>302</v>
      </c>
      <c r="F26" t="s">
        <v>303</v>
      </c>
      <c r="G26" t="s">
        <v>304</v>
      </c>
      <c r="H26">
        <f t="shared" si="1"/>
        <v>0</v>
      </c>
      <c r="I26" t="s">
        <v>299</v>
      </c>
      <c r="J26" t="s">
        <v>300</v>
      </c>
      <c r="M26" t="s">
        <v>300</v>
      </c>
      <c r="P26" t="s">
        <v>300</v>
      </c>
      <c r="S26" t="s">
        <v>24</v>
      </c>
    </row>
    <row r="27" spans="1:19" x14ac:dyDescent="0.15">
      <c r="A27" t="str">
        <f t="shared" si="0"/>
        <v>|[[《》&gt;0]]||||</v>
      </c>
      <c r="B27" t="s">
        <v>300</v>
      </c>
      <c r="C27" t="s">
        <v>301</v>
      </c>
      <c r="D27" t="s">
        <v>302</v>
      </c>
      <c r="F27" t="s">
        <v>303</v>
      </c>
      <c r="G27" t="s">
        <v>304</v>
      </c>
      <c r="H27">
        <f t="shared" si="1"/>
        <v>0</v>
      </c>
      <c r="I27" t="s">
        <v>299</v>
      </c>
      <c r="J27" t="s">
        <v>300</v>
      </c>
      <c r="M27" t="s">
        <v>300</v>
      </c>
      <c r="P27" t="s">
        <v>300</v>
      </c>
      <c r="S27" t="s">
        <v>24</v>
      </c>
    </row>
    <row r="28" spans="1:19" x14ac:dyDescent="0.15">
      <c r="A28" t="str">
        <f t="shared" si="0"/>
        <v>|[[《》&gt;0]]||||</v>
      </c>
      <c r="B28" t="s">
        <v>300</v>
      </c>
      <c r="C28" t="s">
        <v>301</v>
      </c>
      <c r="D28" t="s">
        <v>302</v>
      </c>
      <c r="F28" t="s">
        <v>303</v>
      </c>
      <c r="G28" t="s">
        <v>304</v>
      </c>
      <c r="H28">
        <f t="shared" si="1"/>
        <v>0</v>
      </c>
      <c r="I28" t="s">
        <v>299</v>
      </c>
      <c r="J28" t="s">
        <v>300</v>
      </c>
      <c r="M28" t="s">
        <v>300</v>
      </c>
      <c r="P28" t="s">
        <v>300</v>
      </c>
      <c r="S28" t="s">
        <v>24</v>
      </c>
    </row>
    <row r="29" spans="1:19" x14ac:dyDescent="0.15">
      <c r="A29" t="str">
        <f t="shared" si="0"/>
        <v>|[[《》&gt;0]]||||</v>
      </c>
      <c r="B29" t="s">
        <v>300</v>
      </c>
      <c r="C29" t="s">
        <v>301</v>
      </c>
      <c r="D29" t="s">
        <v>302</v>
      </c>
      <c r="F29" t="s">
        <v>303</v>
      </c>
      <c r="G29" t="s">
        <v>304</v>
      </c>
      <c r="H29">
        <f t="shared" si="1"/>
        <v>0</v>
      </c>
      <c r="I29" t="s">
        <v>299</v>
      </c>
      <c r="J29" t="s">
        <v>300</v>
      </c>
      <c r="M29" t="s">
        <v>300</v>
      </c>
      <c r="P29" t="s">
        <v>300</v>
      </c>
      <c r="S29" t="s">
        <v>24</v>
      </c>
    </row>
    <row r="30" spans="1:19" x14ac:dyDescent="0.15">
      <c r="A30" t="str">
        <f t="shared" si="0"/>
        <v>|[[《》&gt;0]]||||</v>
      </c>
      <c r="B30" t="s">
        <v>300</v>
      </c>
      <c r="C30" t="s">
        <v>301</v>
      </c>
      <c r="D30" t="s">
        <v>302</v>
      </c>
      <c r="F30" t="s">
        <v>303</v>
      </c>
      <c r="G30" t="s">
        <v>304</v>
      </c>
      <c r="H30">
        <f t="shared" si="1"/>
        <v>0</v>
      </c>
      <c r="I30" t="s">
        <v>299</v>
      </c>
      <c r="J30" t="s">
        <v>300</v>
      </c>
      <c r="M30" t="s">
        <v>300</v>
      </c>
      <c r="P30" t="s">
        <v>300</v>
      </c>
      <c r="S30" t="s">
        <v>24</v>
      </c>
    </row>
    <row r="31" spans="1:19" x14ac:dyDescent="0.15">
      <c r="A31" t="str">
        <f t="shared" si="0"/>
        <v>|[[《》&gt;0]]||||</v>
      </c>
      <c r="B31" t="s">
        <v>300</v>
      </c>
      <c r="C31" t="s">
        <v>301</v>
      </c>
      <c r="D31" t="s">
        <v>302</v>
      </c>
      <c r="F31" t="s">
        <v>303</v>
      </c>
      <c r="G31" t="s">
        <v>304</v>
      </c>
      <c r="H31">
        <f t="shared" si="1"/>
        <v>0</v>
      </c>
      <c r="I31" t="s">
        <v>299</v>
      </c>
      <c r="J31" t="s">
        <v>300</v>
      </c>
      <c r="M31" t="s">
        <v>300</v>
      </c>
      <c r="P31" t="s">
        <v>300</v>
      </c>
      <c r="S31" t="s">
        <v>24</v>
      </c>
    </row>
    <row r="32" spans="1:19" x14ac:dyDescent="0.15">
      <c r="A32" t="str">
        <f t="shared" si="0"/>
        <v>|[[《》&gt;0]]||||</v>
      </c>
      <c r="B32" t="s">
        <v>300</v>
      </c>
      <c r="C32" t="s">
        <v>301</v>
      </c>
      <c r="D32" t="s">
        <v>302</v>
      </c>
      <c r="F32" t="s">
        <v>303</v>
      </c>
      <c r="G32" t="s">
        <v>304</v>
      </c>
      <c r="H32">
        <f t="shared" si="1"/>
        <v>0</v>
      </c>
      <c r="I32" t="s">
        <v>299</v>
      </c>
      <c r="J32" t="s">
        <v>300</v>
      </c>
      <c r="M32" t="s">
        <v>300</v>
      </c>
      <c r="P32" t="s">
        <v>300</v>
      </c>
      <c r="S32" t="s">
        <v>24</v>
      </c>
    </row>
    <row r="33" spans="1:19" x14ac:dyDescent="0.15">
      <c r="A33" t="str">
        <f t="shared" si="0"/>
        <v>|[[《》&gt;0]]||||</v>
      </c>
      <c r="B33" t="s">
        <v>300</v>
      </c>
      <c r="C33" t="s">
        <v>301</v>
      </c>
      <c r="D33" t="s">
        <v>302</v>
      </c>
      <c r="F33" t="s">
        <v>303</v>
      </c>
      <c r="G33" t="s">
        <v>304</v>
      </c>
      <c r="H33">
        <f t="shared" si="1"/>
        <v>0</v>
      </c>
      <c r="I33" t="s">
        <v>299</v>
      </c>
      <c r="J33" t="s">
        <v>300</v>
      </c>
      <c r="M33" t="s">
        <v>300</v>
      </c>
      <c r="P33" t="s">
        <v>300</v>
      </c>
      <c r="S33" t="s">
        <v>24</v>
      </c>
    </row>
    <row r="34" spans="1:19" x14ac:dyDescent="0.15">
      <c r="A34" t="str">
        <f t="shared" si="0"/>
        <v>|[[《》&gt;0]]||||</v>
      </c>
      <c r="B34" t="s">
        <v>300</v>
      </c>
      <c r="C34" t="s">
        <v>301</v>
      </c>
      <c r="D34" t="s">
        <v>302</v>
      </c>
      <c r="F34" t="s">
        <v>303</v>
      </c>
      <c r="G34" t="s">
        <v>304</v>
      </c>
      <c r="H34">
        <f t="shared" si="1"/>
        <v>0</v>
      </c>
      <c r="I34" t="s">
        <v>299</v>
      </c>
      <c r="J34" t="s">
        <v>300</v>
      </c>
      <c r="M34" t="s">
        <v>300</v>
      </c>
      <c r="P34" t="s">
        <v>300</v>
      </c>
      <c r="S34" t="s">
        <v>24</v>
      </c>
    </row>
    <row r="35" spans="1:19" x14ac:dyDescent="0.15">
      <c r="A35" t="str">
        <f t="shared" si="0"/>
        <v>|[[《》&gt;0]]||||</v>
      </c>
      <c r="B35" t="s">
        <v>300</v>
      </c>
      <c r="C35" t="s">
        <v>301</v>
      </c>
      <c r="D35" t="s">
        <v>302</v>
      </c>
      <c r="F35" t="s">
        <v>303</v>
      </c>
      <c r="G35" t="s">
        <v>304</v>
      </c>
      <c r="H35">
        <f t="shared" si="1"/>
        <v>0</v>
      </c>
      <c r="I35" t="s">
        <v>299</v>
      </c>
      <c r="J35" t="s">
        <v>300</v>
      </c>
      <c r="M35" t="s">
        <v>300</v>
      </c>
      <c r="P35" t="s">
        <v>300</v>
      </c>
      <c r="S35" t="s">
        <v>24</v>
      </c>
    </row>
    <row r="36" spans="1:19" x14ac:dyDescent="0.15">
      <c r="A36" t="str">
        <f t="shared" si="0"/>
        <v>|[[《》&gt;0]]||||</v>
      </c>
      <c r="B36" t="s">
        <v>300</v>
      </c>
      <c r="C36" t="s">
        <v>301</v>
      </c>
      <c r="D36" t="s">
        <v>302</v>
      </c>
      <c r="F36" t="s">
        <v>303</v>
      </c>
      <c r="G36" t="s">
        <v>304</v>
      </c>
      <c r="H36">
        <f t="shared" si="1"/>
        <v>0</v>
      </c>
      <c r="I36" t="s">
        <v>299</v>
      </c>
      <c r="J36" t="s">
        <v>300</v>
      </c>
      <c r="M36" t="s">
        <v>300</v>
      </c>
      <c r="P36" t="s">
        <v>300</v>
      </c>
      <c r="S36" t="s">
        <v>24</v>
      </c>
    </row>
    <row r="37" spans="1:19" x14ac:dyDescent="0.15">
      <c r="A37" t="str">
        <f t="shared" si="0"/>
        <v>|[[《》&gt;0]]||||</v>
      </c>
      <c r="B37" t="s">
        <v>300</v>
      </c>
      <c r="C37" t="s">
        <v>301</v>
      </c>
      <c r="D37" t="s">
        <v>302</v>
      </c>
      <c r="F37" t="s">
        <v>303</v>
      </c>
      <c r="G37" t="s">
        <v>304</v>
      </c>
      <c r="H37">
        <f t="shared" si="1"/>
        <v>0</v>
      </c>
      <c r="I37" t="s">
        <v>299</v>
      </c>
      <c r="J37" t="s">
        <v>300</v>
      </c>
      <c r="M37" t="s">
        <v>300</v>
      </c>
      <c r="P37" t="s">
        <v>300</v>
      </c>
      <c r="S37" t="s">
        <v>24</v>
      </c>
    </row>
    <row r="38" spans="1:19" x14ac:dyDescent="0.15">
      <c r="A38" t="str">
        <f t="shared" si="0"/>
        <v>|[[《》&gt;0]]||||</v>
      </c>
      <c r="B38" t="s">
        <v>300</v>
      </c>
      <c r="C38" t="s">
        <v>301</v>
      </c>
      <c r="D38" t="s">
        <v>302</v>
      </c>
      <c r="F38" t="s">
        <v>303</v>
      </c>
      <c r="G38" t="s">
        <v>304</v>
      </c>
      <c r="H38">
        <f t="shared" si="1"/>
        <v>0</v>
      </c>
      <c r="I38" t="s">
        <v>299</v>
      </c>
      <c r="J38" t="s">
        <v>300</v>
      </c>
      <c r="M38" t="s">
        <v>300</v>
      </c>
      <c r="P38" t="s">
        <v>300</v>
      </c>
      <c r="S38" t="s">
        <v>24</v>
      </c>
    </row>
    <row r="39" spans="1:19" x14ac:dyDescent="0.15">
      <c r="A39" t="str">
        <f t="shared" si="0"/>
        <v/>
      </c>
    </row>
    <row r="40" spans="1:19" x14ac:dyDescent="0.15">
      <c r="A40" t="str">
        <f t="shared" si="0"/>
        <v>**青</v>
      </c>
      <c r="B40" t="s">
        <v>305</v>
      </c>
    </row>
    <row r="41" spans="1:19" x14ac:dyDescent="0.15">
      <c r="A41" t="str">
        <f t="shared" si="0"/>
        <v>|LEFT:500|LEFT:50|LEFT:80|LEFT:100|c</v>
      </c>
      <c r="B41" t="s">
        <v>300</v>
      </c>
      <c r="H41" t="s">
        <v>286</v>
      </c>
      <c r="J41" t="s">
        <v>300</v>
      </c>
      <c r="L41" t="s">
        <v>287</v>
      </c>
      <c r="M41" t="s">
        <v>300</v>
      </c>
      <c r="O41" t="s">
        <v>2</v>
      </c>
      <c r="P41" t="s">
        <v>300</v>
      </c>
      <c r="R41" t="s">
        <v>3</v>
      </c>
      <c r="S41" t="s">
        <v>288</v>
      </c>
    </row>
    <row r="42" spans="1:19" x14ac:dyDescent="0.15">
      <c r="A42" t="str">
        <f t="shared" si="0"/>
        <v>|カード名|コスト|レアリティ|種別|</v>
      </c>
      <c r="B42" t="s">
        <v>300</v>
      </c>
      <c r="H42" t="s">
        <v>289</v>
      </c>
      <c r="J42" t="s">
        <v>300</v>
      </c>
      <c r="L42" t="s">
        <v>290</v>
      </c>
      <c r="M42" t="s">
        <v>300</v>
      </c>
      <c r="O42" t="s">
        <v>6</v>
      </c>
      <c r="P42" t="s">
        <v>300</v>
      </c>
      <c r="R42" t="s">
        <v>37</v>
      </c>
      <c r="S42" t="s">
        <v>24</v>
      </c>
    </row>
    <row r="43" spans="1:19" x14ac:dyDescent="0.15">
      <c r="A43" t="str">
        <f t="shared" si="0"/>
        <v>|[[《》&gt;0]]||||</v>
      </c>
      <c r="B43" t="s">
        <v>300</v>
      </c>
      <c r="C43" t="s">
        <v>301</v>
      </c>
      <c r="D43" t="s">
        <v>302</v>
      </c>
      <c r="F43" t="s">
        <v>303</v>
      </c>
      <c r="G43" t="s">
        <v>304</v>
      </c>
      <c r="H43">
        <f t="shared" ref="H43:H79" si="2">E43</f>
        <v>0</v>
      </c>
      <c r="I43" t="s">
        <v>306</v>
      </c>
      <c r="J43" t="s">
        <v>24</v>
      </c>
      <c r="M43" t="s">
        <v>24</v>
      </c>
      <c r="P43" t="s">
        <v>24</v>
      </c>
      <c r="S43" t="s">
        <v>24</v>
      </c>
    </row>
    <row r="44" spans="1:19" x14ac:dyDescent="0.15">
      <c r="A44" t="str">
        <f t="shared" si="0"/>
        <v>|[[《》&gt;0]]||||</v>
      </c>
      <c r="B44" t="s">
        <v>307</v>
      </c>
      <c r="C44" t="s">
        <v>308</v>
      </c>
      <c r="D44" t="s">
        <v>309</v>
      </c>
      <c r="F44" t="s">
        <v>310</v>
      </c>
      <c r="G44" t="s">
        <v>311</v>
      </c>
      <c r="H44">
        <f t="shared" si="2"/>
        <v>0</v>
      </c>
      <c r="I44" t="s">
        <v>306</v>
      </c>
      <c r="J44" t="s">
        <v>24</v>
      </c>
      <c r="M44" t="s">
        <v>24</v>
      </c>
      <c r="P44" t="s">
        <v>24</v>
      </c>
      <c r="S44" t="s">
        <v>24</v>
      </c>
    </row>
    <row r="45" spans="1:19" x14ac:dyDescent="0.15">
      <c r="A45" t="str">
        <f t="shared" si="0"/>
        <v>|[[《》&gt;0]]||||</v>
      </c>
      <c r="B45" t="s">
        <v>307</v>
      </c>
      <c r="C45" t="s">
        <v>308</v>
      </c>
      <c r="D45" t="s">
        <v>309</v>
      </c>
      <c r="F45" t="s">
        <v>310</v>
      </c>
      <c r="G45" t="s">
        <v>311</v>
      </c>
      <c r="H45">
        <f t="shared" si="2"/>
        <v>0</v>
      </c>
      <c r="I45" t="s">
        <v>306</v>
      </c>
      <c r="J45" t="s">
        <v>24</v>
      </c>
      <c r="M45" t="s">
        <v>24</v>
      </c>
      <c r="P45" t="s">
        <v>24</v>
      </c>
      <c r="S45" t="s">
        <v>24</v>
      </c>
    </row>
    <row r="46" spans="1:19" x14ac:dyDescent="0.15">
      <c r="A46" t="str">
        <f t="shared" si="0"/>
        <v>|[[《》&gt;0]]||||</v>
      </c>
      <c r="B46" t="s">
        <v>307</v>
      </c>
      <c r="C46" t="s">
        <v>308</v>
      </c>
      <c r="D46" t="s">
        <v>309</v>
      </c>
      <c r="F46" t="s">
        <v>310</v>
      </c>
      <c r="G46" t="s">
        <v>311</v>
      </c>
      <c r="H46">
        <f t="shared" si="2"/>
        <v>0</v>
      </c>
      <c r="I46" t="s">
        <v>306</v>
      </c>
      <c r="J46" t="s">
        <v>24</v>
      </c>
      <c r="M46" t="s">
        <v>24</v>
      </c>
      <c r="P46" t="s">
        <v>24</v>
      </c>
      <c r="S46" t="s">
        <v>24</v>
      </c>
    </row>
    <row r="47" spans="1:19" x14ac:dyDescent="0.15">
      <c r="A47" t="str">
        <f t="shared" si="0"/>
        <v>|[[《》&gt;0]]||||</v>
      </c>
      <c r="B47" t="s">
        <v>307</v>
      </c>
      <c r="C47" t="s">
        <v>308</v>
      </c>
      <c r="D47" t="s">
        <v>309</v>
      </c>
      <c r="F47" t="s">
        <v>310</v>
      </c>
      <c r="G47" t="s">
        <v>311</v>
      </c>
      <c r="H47">
        <f t="shared" si="2"/>
        <v>0</v>
      </c>
      <c r="I47" t="s">
        <v>306</v>
      </c>
      <c r="J47" t="s">
        <v>24</v>
      </c>
      <c r="M47" t="s">
        <v>24</v>
      </c>
      <c r="P47" t="s">
        <v>24</v>
      </c>
      <c r="S47" t="s">
        <v>24</v>
      </c>
    </row>
    <row r="48" spans="1:19" x14ac:dyDescent="0.15">
      <c r="A48" t="str">
        <f t="shared" si="0"/>
        <v>|[[《》&gt;0]]||||</v>
      </c>
      <c r="B48" t="s">
        <v>307</v>
      </c>
      <c r="C48" t="s">
        <v>308</v>
      </c>
      <c r="D48" t="s">
        <v>309</v>
      </c>
      <c r="F48" t="s">
        <v>310</v>
      </c>
      <c r="G48" t="s">
        <v>311</v>
      </c>
      <c r="H48">
        <f t="shared" si="2"/>
        <v>0</v>
      </c>
      <c r="I48" t="s">
        <v>306</v>
      </c>
      <c r="J48" t="s">
        <v>24</v>
      </c>
      <c r="M48" t="s">
        <v>24</v>
      </c>
      <c r="P48" t="s">
        <v>24</v>
      </c>
      <c r="S48" t="s">
        <v>24</v>
      </c>
    </row>
    <row r="49" spans="1:19" x14ac:dyDescent="0.15">
      <c r="A49" t="str">
        <f t="shared" si="0"/>
        <v>|[[《》&gt;0]]||||</v>
      </c>
      <c r="B49" t="s">
        <v>307</v>
      </c>
      <c r="C49" t="s">
        <v>308</v>
      </c>
      <c r="D49" t="s">
        <v>309</v>
      </c>
      <c r="F49" t="s">
        <v>310</v>
      </c>
      <c r="G49" t="s">
        <v>311</v>
      </c>
      <c r="H49">
        <f t="shared" si="2"/>
        <v>0</v>
      </c>
      <c r="I49" t="s">
        <v>306</v>
      </c>
      <c r="J49" t="s">
        <v>24</v>
      </c>
      <c r="M49" t="s">
        <v>24</v>
      </c>
      <c r="P49" t="s">
        <v>24</v>
      </c>
      <c r="S49" t="s">
        <v>24</v>
      </c>
    </row>
    <row r="50" spans="1:19" x14ac:dyDescent="0.15">
      <c r="A50" t="str">
        <f t="shared" si="0"/>
        <v>|[[《》&gt;0]]||||</v>
      </c>
      <c r="B50" t="s">
        <v>307</v>
      </c>
      <c r="C50" t="s">
        <v>308</v>
      </c>
      <c r="D50" t="s">
        <v>309</v>
      </c>
      <c r="F50" t="s">
        <v>310</v>
      </c>
      <c r="G50" t="s">
        <v>311</v>
      </c>
      <c r="H50">
        <f t="shared" si="2"/>
        <v>0</v>
      </c>
      <c r="I50" t="s">
        <v>306</v>
      </c>
      <c r="J50" t="s">
        <v>24</v>
      </c>
      <c r="M50" t="s">
        <v>24</v>
      </c>
      <c r="P50" t="s">
        <v>24</v>
      </c>
      <c r="S50" t="s">
        <v>24</v>
      </c>
    </row>
    <row r="51" spans="1:19" x14ac:dyDescent="0.15">
      <c r="A51" t="str">
        <f t="shared" si="0"/>
        <v>|[[《》&gt;0]]||||</v>
      </c>
      <c r="B51" t="s">
        <v>307</v>
      </c>
      <c r="C51" t="s">
        <v>308</v>
      </c>
      <c r="D51" t="s">
        <v>309</v>
      </c>
      <c r="F51" t="s">
        <v>310</v>
      </c>
      <c r="G51" t="s">
        <v>311</v>
      </c>
      <c r="H51">
        <f t="shared" si="2"/>
        <v>0</v>
      </c>
      <c r="I51" t="s">
        <v>306</v>
      </c>
      <c r="J51" t="s">
        <v>24</v>
      </c>
      <c r="M51" t="s">
        <v>24</v>
      </c>
      <c r="P51" t="s">
        <v>24</v>
      </c>
      <c r="S51" t="s">
        <v>24</v>
      </c>
    </row>
    <row r="52" spans="1:19" x14ac:dyDescent="0.15">
      <c r="A52" t="str">
        <f t="shared" si="0"/>
        <v>|[[《》&gt;0]]||||</v>
      </c>
      <c r="B52" t="s">
        <v>307</v>
      </c>
      <c r="C52" t="s">
        <v>308</v>
      </c>
      <c r="D52" t="s">
        <v>309</v>
      </c>
      <c r="F52" t="s">
        <v>310</v>
      </c>
      <c r="G52" t="s">
        <v>311</v>
      </c>
      <c r="H52">
        <f t="shared" si="2"/>
        <v>0</v>
      </c>
      <c r="I52" t="s">
        <v>306</v>
      </c>
      <c r="J52" t="s">
        <v>24</v>
      </c>
      <c r="M52" t="s">
        <v>24</v>
      </c>
      <c r="P52" t="s">
        <v>24</v>
      </c>
      <c r="S52" t="s">
        <v>24</v>
      </c>
    </row>
    <row r="53" spans="1:19" x14ac:dyDescent="0.15">
      <c r="A53" t="str">
        <f t="shared" si="0"/>
        <v>|[[《》&gt;0]]||||</v>
      </c>
      <c r="B53" t="s">
        <v>307</v>
      </c>
      <c r="C53" t="s">
        <v>308</v>
      </c>
      <c r="D53" t="s">
        <v>309</v>
      </c>
      <c r="F53" t="s">
        <v>310</v>
      </c>
      <c r="G53" t="s">
        <v>311</v>
      </c>
      <c r="H53">
        <f t="shared" si="2"/>
        <v>0</v>
      </c>
      <c r="I53" t="s">
        <v>306</v>
      </c>
      <c r="J53" t="s">
        <v>24</v>
      </c>
      <c r="M53" t="s">
        <v>24</v>
      </c>
      <c r="P53" t="s">
        <v>24</v>
      </c>
      <c r="S53" t="s">
        <v>24</v>
      </c>
    </row>
    <row r="54" spans="1:19" x14ac:dyDescent="0.15">
      <c r="A54" t="str">
        <f t="shared" si="0"/>
        <v>|[[《》&gt;0]]||||</v>
      </c>
      <c r="B54" t="s">
        <v>307</v>
      </c>
      <c r="C54" t="s">
        <v>308</v>
      </c>
      <c r="D54" t="s">
        <v>309</v>
      </c>
      <c r="F54" t="s">
        <v>310</v>
      </c>
      <c r="G54" t="s">
        <v>311</v>
      </c>
      <c r="H54">
        <f t="shared" si="2"/>
        <v>0</v>
      </c>
      <c r="I54" t="s">
        <v>306</v>
      </c>
      <c r="J54" t="s">
        <v>24</v>
      </c>
      <c r="M54" t="s">
        <v>24</v>
      </c>
      <c r="P54" t="s">
        <v>24</v>
      </c>
      <c r="S54" t="s">
        <v>24</v>
      </c>
    </row>
    <row r="55" spans="1:19" x14ac:dyDescent="0.15">
      <c r="A55" t="str">
        <f t="shared" si="0"/>
        <v>|[[《》&gt;0]]||||</v>
      </c>
      <c r="B55" t="s">
        <v>307</v>
      </c>
      <c r="C55" t="s">
        <v>308</v>
      </c>
      <c r="D55" t="s">
        <v>309</v>
      </c>
      <c r="F55" t="s">
        <v>310</v>
      </c>
      <c r="G55" t="s">
        <v>311</v>
      </c>
      <c r="H55">
        <f t="shared" si="2"/>
        <v>0</v>
      </c>
      <c r="I55" t="s">
        <v>306</v>
      </c>
      <c r="J55" t="s">
        <v>24</v>
      </c>
      <c r="M55" t="s">
        <v>24</v>
      </c>
      <c r="P55" t="s">
        <v>24</v>
      </c>
      <c r="S55" t="s">
        <v>24</v>
      </c>
    </row>
    <row r="56" spans="1:19" x14ac:dyDescent="0.15">
      <c r="A56" t="str">
        <f t="shared" si="0"/>
        <v>|[[《》&gt;0]]||||</v>
      </c>
      <c r="B56" t="s">
        <v>307</v>
      </c>
      <c r="C56" t="s">
        <v>308</v>
      </c>
      <c r="D56" t="s">
        <v>309</v>
      </c>
      <c r="F56" t="s">
        <v>310</v>
      </c>
      <c r="G56" t="s">
        <v>311</v>
      </c>
      <c r="H56">
        <f t="shared" si="2"/>
        <v>0</v>
      </c>
      <c r="I56" t="s">
        <v>306</v>
      </c>
      <c r="J56" t="s">
        <v>24</v>
      </c>
      <c r="M56" t="s">
        <v>24</v>
      </c>
      <c r="P56" t="s">
        <v>24</v>
      </c>
      <c r="S56" t="s">
        <v>24</v>
      </c>
    </row>
    <row r="57" spans="1:19" x14ac:dyDescent="0.15">
      <c r="A57" t="str">
        <f t="shared" si="0"/>
        <v>|[[《》&gt;0]]||||</v>
      </c>
      <c r="B57" t="s">
        <v>307</v>
      </c>
      <c r="C57" t="s">
        <v>308</v>
      </c>
      <c r="D57" t="s">
        <v>309</v>
      </c>
      <c r="F57" t="s">
        <v>310</v>
      </c>
      <c r="G57" t="s">
        <v>311</v>
      </c>
      <c r="H57">
        <f t="shared" si="2"/>
        <v>0</v>
      </c>
      <c r="I57" t="s">
        <v>306</v>
      </c>
      <c r="J57" t="s">
        <v>24</v>
      </c>
      <c r="M57" t="s">
        <v>24</v>
      </c>
      <c r="P57" t="s">
        <v>24</v>
      </c>
      <c r="S57" t="s">
        <v>24</v>
      </c>
    </row>
    <row r="58" spans="1:19" x14ac:dyDescent="0.15">
      <c r="A58" t="str">
        <f t="shared" si="0"/>
        <v>|[[《》&gt;0]]||||</v>
      </c>
      <c r="B58" t="s">
        <v>307</v>
      </c>
      <c r="C58" t="s">
        <v>308</v>
      </c>
      <c r="D58" t="s">
        <v>309</v>
      </c>
      <c r="F58" t="s">
        <v>310</v>
      </c>
      <c r="G58" t="s">
        <v>311</v>
      </c>
      <c r="H58">
        <f t="shared" si="2"/>
        <v>0</v>
      </c>
      <c r="I58" t="s">
        <v>306</v>
      </c>
      <c r="J58" t="s">
        <v>24</v>
      </c>
      <c r="M58" t="s">
        <v>24</v>
      </c>
      <c r="P58" t="s">
        <v>24</v>
      </c>
      <c r="S58" t="s">
        <v>24</v>
      </c>
    </row>
    <row r="59" spans="1:19" x14ac:dyDescent="0.15">
      <c r="A59" t="str">
        <f t="shared" si="0"/>
        <v>|[[《》&gt;0]]||||</v>
      </c>
      <c r="B59" t="s">
        <v>307</v>
      </c>
      <c r="C59" t="s">
        <v>308</v>
      </c>
      <c r="D59" t="s">
        <v>309</v>
      </c>
      <c r="F59" t="s">
        <v>310</v>
      </c>
      <c r="G59" t="s">
        <v>311</v>
      </c>
      <c r="H59">
        <f t="shared" si="2"/>
        <v>0</v>
      </c>
      <c r="I59" t="s">
        <v>306</v>
      </c>
      <c r="J59" t="s">
        <v>24</v>
      </c>
      <c r="M59" t="s">
        <v>24</v>
      </c>
      <c r="P59" t="s">
        <v>24</v>
      </c>
      <c r="S59" t="s">
        <v>24</v>
      </c>
    </row>
    <row r="60" spans="1:19" x14ac:dyDescent="0.15">
      <c r="A60" t="str">
        <f t="shared" si="0"/>
        <v>|[[《》&gt;0]]||||</v>
      </c>
      <c r="B60" t="s">
        <v>307</v>
      </c>
      <c r="C60" t="s">
        <v>308</v>
      </c>
      <c r="D60" t="s">
        <v>309</v>
      </c>
      <c r="F60" t="s">
        <v>310</v>
      </c>
      <c r="G60" t="s">
        <v>311</v>
      </c>
      <c r="H60">
        <f t="shared" si="2"/>
        <v>0</v>
      </c>
      <c r="I60" t="s">
        <v>306</v>
      </c>
      <c r="J60" t="s">
        <v>24</v>
      </c>
      <c r="M60" t="s">
        <v>24</v>
      </c>
      <c r="P60" t="s">
        <v>24</v>
      </c>
      <c r="S60" t="s">
        <v>24</v>
      </c>
    </row>
    <row r="61" spans="1:19" x14ac:dyDescent="0.15">
      <c r="A61" t="str">
        <f t="shared" si="0"/>
        <v>|[[《》&gt;0]]||||</v>
      </c>
      <c r="B61" t="s">
        <v>307</v>
      </c>
      <c r="C61" t="s">
        <v>308</v>
      </c>
      <c r="D61" t="s">
        <v>309</v>
      </c>
      <c r="F61" t="s">
        <v>310</v>
      </c>
      <c r="G61" t="s">
        <v>311</v>
      </c>
      <c r="H61">
        <f t="shared" si="2"/>
        <v>0</v>
      </c>
      <c r="I61" t="s">
        <v>306</v>
      </c>
      <c r="J61" t="s">
        <v>24</v>
      </c>
      <c r="M61" t="s">
        <v>24</v>
      </c>
      <c r="P61" t="s">
        <v>24</v>
      </c>
      <c r="S61" t="s">
        <v>24</v>
      </c>
    </row>
    <row r="62" spans="1:19" x14ac:dyDescent="0.15">
      <c r="A62" t="str">
        <f t="shared" si="0"/>
        <v>|[[《》&gt;0]]||||</v>
      </c>
      <c r="B62" t="s">
        <v>307</v>
      </c>
      <c r="C62" t="s">
        <v>308</v>
      </c>
      <c r="D62" t="s">
        <v>309</v>
      </c>
      <c r="F62" t="s">
        <v>310</v>
      </c>
      <c r="G62" t="s">
        <v>311</v>
      </c>
      <c r="H62">
        <f t="shared" si="2"/>
        <v>0</v>
      </c>
      <c r="I62" t="s">
        <v>306</v>
      </c>
      <c r="J62" t="s">
        <v>24</v>
      </c>
      <c r="M62" t="s">
        <v>24</v>
      </c>
      <c r="P62" t="s">
        <v>24</v>
      </c>
      <c r="S62" t="s">
        <v>24</v>
      </c>
    </row>
    <row r="63" spans="1:19" x14ac:dyDescent="0.15">
      <c r="A63" t="str">
        <f t="shared" si="0"/>
        <v>|[[《》&gt;0]]||||</v>
      </c>
      <c r="B63" t="s">
        <v>307</v>
      </c>
      <c r="C63" t="s">
        <v>308</v>
      </c>
      <c r="D63" t="s">
        <v>309</v>
      </c>
      <c r="F63" t="s">
        <v>310</v>
      </c>
      <c r="G63" t="s">
        <v>311</v>
      </c>
      <c r="H63">
        <f t="shared" si="2"/>
        <v>0</v>
      </c>
      <c r="I63" t="s">
        <v>306</v>
      </c>
      <c r="J63" t="s">
        <v>24</v>
      </c>
      <c r="M63" t="s">
        <v>24</v>
      </c>
      <c r="P63" t="s">
        <v>24</v>
      </c>
      <c r="S63" t="s">
        <v>24</v>
      </c>
    </row>
    <row r="64" spans="1:19" x14ac:dyDescent="0.15">
      <c r="A64" t="str">
        <f t="shared" si="0"/>
        <v>|[[《》&gt;0]]||||</v>
      </c>
      <c r="B64" t="s">
        <v>307</v>
      </c>
      <c r="C64" t="s">
        <v>308</v>
      </c>
      <c r="D64" t="s">
        <v>309</v>
      </c>
      <c r="F64" t="s">
        <v>310</v>
      </c>
      <c r="G64" t="s">
        <v>311</v>
      </c>
      <c r="H64">
        <f t="shared" si="2"/>
        <v>0</v>
      </c>
      <c r="I64" t="s">
        <v>306</v>
      </c>
      <c r="J64" t="s">
        <v>24</v>
      </c>
      <c r="M64" t="s">
        <v>24</v>
      </c>
      <c r="P64" t="s">
        <v>24</v>
      </c>
      <c r="S64" t="s">
        <v>24</v>
      </c>
    </row>
    <row r="65" spans="1:19" x14ac:dyDescent="0.15">
      <c r="A65" t="str">
        <f t="shared" si="0"/>
        <v>|[[《》&gt;0]]||||</v>
      </c>
      <c r="B65" t="s">
        <v>307</v>
      </c>
      <c r="C65" t="s">
        <v>308</v>
      </c>
      <c r="D65" t="s">
        <v>309</v>
      </c>
      <c r="F65" t="s">
        <v>310</v>
      </c>
      <c r="G65" t="s">
        <v>311</v>
      </c>
      <c r="H65">
        <f t="shared" si="2"/>
        <v>0</v>
      </c>
      <c r="I65" t="s">
        <v>306</v>
      </c>
      <c r="J65" t="s">
        <v>24</v>
      </c>
      <c r="M65" t="s">
        <v>24</v>
      </c>
      <c r="P65" t="s">
        <v>24</v>
      </c>
      <c r="S65" t="s">
        <v>24</v>
      </c>
    </row>
    <row r="66" spans="1:19" x14ac:dyDescent="0.15">
      <c r="A66" t="str">
        <f t="shared" ref="A66:A129" si="3">B66&amp;C66&amp;D66&amp;E66&amp;F66&amp;G66&amp;H66&amp;I66&amp;J66&amp;K66&amp;L66&amp;M66&amp;N66&amp;O66&amp;P66&amp;Q66&amp;R66&amp;S66</f>
        <v>|[[《》&gt;0]]||||</v>
      </c>
      <c r="B66" t="s">
        <v>307</v>
      </c>
      <c r="C66" t="s">
        <v>308</v>
      </c>
      <c r="D66" t="s">
        <v>309</v>
      </c>
      <c r="F66" t="s">
        <v>310</v>
      </c>
      <c r="G66" t="s">
        <v>311</v>
      </c>
      <c r="H66">
        <f t="shared" si="2"/>
        <v>0</v>
      </c>
      <c r="I66" t="s">
        <v>306</v>
      </c>
      <c r="J66" t="s">
        <v>24</v>
      </c>
      <c r="M66" t="s">
        <v>24</v>
      </c>
      <c r="P66" t="s">
        <v>24</v>
      </c>
      <c r="S66" t="s">
        <v>24</v>
      </c>
    </row>
    <row r="67" spans="1:19" x14ac:dyDescent="0.15">
      <c r="A67" t="str">
        <f t="shared" si="3"/>
        <v>|[[《》&gt;0]]||||</v>
      </c>
      <c r="B67" t="s">
        <v>307</v>
      </c>
      <c r="C67" t="s">
        <v>308</v>
      </c>
      <c r="D67" t="s">
        <v>309</v>
      </c>
      <c r="F67" t="s">
        <v>310</v>
      </c>
      <c r="G67" t="s">
        <v>311</v>
      </c>
      <c r="H67">
        <f t="shared" si="2"/>
        <v>0</v>
      </c>
      <c r="I67" t="s">
        <v>306</v>
      </c>
      <c r="J67" t="s">
        <v>24</v>
      </c>
      <c r="M67" t="s">
        <v>24</v>
      </c>
      <c r="P67" t="s">
        <v>24</v>
      </c>
      <c r="S67" t="s">
        <v>24</v>
      </c>
    </row>
    <row r="68" spans="1:19" x14ac:dyDescent="0.15">
      <c r="A68" t="str">
        <f t="shared" si="3"/>
        <v>|[[《》&gt;0]]||||</v>
      </c>
      <c r="B68" t="s">
        <v>307</v>
      </c>
      <c r="C68" t="s">
        <v>308</v>
      </c>
      <c r="D68" t="s">
        <v>309</v>
      </c>
      <c r="F68" t="s">
        <v>310</v>
      </c>
      <c r="G68" t="s">
        <v>311</v>
      </c>
      <c r="H68">
        <f t="shared" si="2"/>
        <v>0</v>
      </c>
      <c r="I68" t="s">
        <v>306</v>
      </c>
      <c r="J68" t="s">
        <v>24</v>
      </c>
      <c r="M68" t="s">
        <v>24</v>
      </c>
      <c r="P68" t="s">
        <v>24</v>
      </c>
      <c r="S68" t="s">
        <v>24</v>
      </c>
    </row>
    <row r="69" spans="1:19" x14ac:dyDescent="0.15">
      <c r="A69" t="str">
        <f t="shared" si="3"/>
        <v>|[[《》&gt;0]]||||</v>
      </c>
      <c r="B69" t="s">
        <v>307</v>
      </c>
      <c r="C69" t="s">
        <v>308</v>
      </c>
      <c r="D69" t="s">
        <v>309</v>
      </c>
      <c r="F69" t="s">
        <v>310</v>
      </c>
      <c r="G69" t="s">
        <v>311</v>
      </c>
      <c r="H69">
        <f t="shared" si="2"/>
        <v>0</v>
      </c>
      <c r="I69" t="s">
        <v>306</v>
      </c>
      <c r="J69" t="s">
        <v>24</v>
      </c>
      <c r="M69" t="s">
        <v>24</v>
      </c>
      <c r="P69" t="s">
        <v>24</v>
      </c>
      <c r="S69" t="s">
        <v>24</v>
      </c>
    </row>
    <row r="70" spans="1:19" x14ac:dyDescent="0.15">
      <c r="A70" t="str">
        <f t="shared" si="3"/>
        <v>|[[《》&gt;0]]||||</v>
      </c>
      <c r="B70" t="s">
        <v>307</v>
      </c>
      <c r="C70" t="s">
        <v>308</v>
      </c>
      <c r="D70" t="s">
        <v>309</v>
      </c>
      <c r="F70" t="s">
        <v>310</v>
      </c>
      <c r="G70" t="s">
        <v>311</v>
      </c>
      <c r="H70">
        <f t="shared" si="2"/>
        <v>0</v>
      </c>
      <c r="I70" t="s">
        <v>306</v>
      </c>
      <c r="J70" t="s">
        <v>24</v>
      </c>
      <c r="M70" t="s">
        <v>24</v>
      </c>
      <c r="P70" t="s">
        <v>24</v>
      </c>
      <c r="S70" t="s">
        <v>24</v>
      </c>
    </row>
    <row r="71" spans="1:19" x14ac:dyDescent="0.15">
      <c r="A71" t="str">
        <f t="shared" si="3"/>
        <v>|[[《》&gt;0]]||||</v>
      </c>
      <c r="B71" t="s">
        <v>307</v>
      </c>
      <c r="C71" t="s">
        <v>308</v>
      </c>
      <c r="D71" t="s">
        <v>309</v>
      </c>
      <c r="F71" t="s">
        <v>310</v>
      </c>
      <c r="G71" t="s">
        <v>311</v>
      </c>
      <c r="H71">
        <f t="shared" si="2"/>
        <v>0</v>
      </c>
      <c r="I71" t="s">
        <v>306</v>
      </c>
      <c r="J71" t="s">
        <v>24</v>
      </c>
      <c r="M71" t="s">
        <v>24</v>
      </c>
      <c r="P71" t="s">
        <v>24</v>
      </c>
      <c r="S71" t="s">
        <v>24</v>
      </c>
    </row>
    <row r="72" spans="1:19" x14ac:dyDescent="0.15">
      <c r="A72" t="str">
        <f t="shared" si="3"/>
        <v>|[[《》&gt;0]]||||</v>
      </c>
      <c r="B72" t="s">
        <v>307</v>
      </c>
      <c r="C72" t="s">
        <v>308</v>
      </c>
      <c r="D72" t="s">
        <v>309</v>
      </c>
      <c r="F72" t="s">
        <v>310</v>
      </c>
      <c r="G72" t="s">
        <v>311</v>
      </c>
      <c r="H72">
        <f t="shared" si="2"/>
        <v>0</v>
      </c>
      <c r="I72" t="s">
        <v>306</v>
      </c>
      <c r="J72" t="s">
        <v>24</v>
      </c>
      <c r="M72" t="s">
        <v>24</v>
      </c>
      <c r="P72" t="s">
        <v>24</v>
      </c>
      <c r="S72" t="s">
        <v>24</v>
      </c>
    </row>
    <row r="73" spans="1:19" x14ac:dyDescent="0.15">
      <c r="A73" t="str">
        <f t="shared" si="3"/>
        <v>|[[《》&gt;0]]||||</v>
      </c>
      <c r="B73" t="s">
        <v>307</v>
      </c>
      <c r="C73" t="s">
        <v>308</v>
      </c>
      <c r="D73" t="s">
        <v>309</v>
      </c>
      <c r="F73" t="s">
        <v>310</v>
      </c>
      <c r="G73" t="s">
        <v>311</v>
      </c>
      <c r="H73">
        <f t="shared" si="2"/>
        <v>0</v>
      </c>
      <c r="I73" t="s">
        <v>306</v>
      </c>
      <c r="J73" t="s">
        <v>24</v>
      </c>
      <c r="M73" t="s">
        <v>24</v>
      </c>
      <c r="P73" t="s">
        <v>24</v>
      </c>
      <c r="S73" t="s">
        <v>24</v>
      </c>
    </row>
    <row r="74" spans="1:19" x14ac:dyDescent="0.15">
      <c r="A74" t="str">
        <f t="shared" si="3"/>
        <v>|[[《》&gt;0]]||||</v>
      </c>
      <c r="B74" t="s">
        <v>307</v>
      </c>
      <c r="C74" t="s">
        <v>308</v>
      </c>
      <c r="D74" t="s">
        <v>309</v>
      </c>
      <c r="F74" t="s">
        <v>310</v>
      </c>
      <c r="G74" t="s">
        <v>311</v>
      </c>
      <c r="H74">
        <f t="shared" si="2"/>
        <v>0</v>
      </c>
      <c r="I74" t="s">
        <v>306</v>
      </c>
      <c r="J74" t="s">
        <v>24</v>
      </c>
      <c r="M74" t="s">
        <v>24</v>
      </c>
      <c r="P74" t="s">
        <v>24</v>
      </c>
      <c r="S74" t="s">
        <v>24</v>
      </c>
    </row>
    <row r="75" spans="1:19" x14ac:dyDescent="0.15">
      <c r="A75" t="str">
        <f t="shared" si="3"/>
        <v>|[[《》&gt;0]]||||</v>
      </c>
      <c r="B75" t="s">
        <v>307</v>
      </c>
      <c r="C75" t="s">
        <v>308</v>
      </c>
      <c r="D75" t="s">
        <v>309</v>
      </c>
      <c r="F75" t="s">
        <v>310</v>
      </c>
      <c r="G75" t="s">
        <v>311</v>
      </c>
      <c r="H75">
        <f t="shared" si="2"/>
        <v>0</v>
      </c>
      <c r="I75" t="s">
        <v>306</v>
      </c>
      <c r="J75" t="s">
        <v>24</v>
      </c>
      <c r="M75" t="s">
        <v>24</v>
      </c>
      <c r="P75" t="s">
        <v>24</v>
      </c>
      <c r="S75" t="s">
        <v>24</v>
      </c>
    </row>
    <row r="76" spans="1:19" x14ac:dyDescent="0.15">
      <c r="A76" t="str">
        <f t="shared" si="3"/>
        <v>|[[《》&gt;0]]||||</v>
      </c>
      <c r="B76" t="s">
        <v>307</v>
      </c>
      <c r="C76" t="s">
        <v>308</v>
      </c>
      <c r="D76" t="s">
        <v>309</v>
      </c>
      <c r="F76" t="s">
        <v>310</v>
      </c>
      <c r="G76" t="s">
        <v>311</v>
      </c>
      <c r="H76">
        <f t="shared" si="2"/>
        <v>0</v>
      </c>
      <c r="I76" t="s">
        <v>306</v>
      </c>
      <c r="J76" t="s">
        <v>24</v>
      </c>
      <c r="M76" t="s">
        <v>24</v>
      </c>
      <c r="P76" t="s">
        <v>24</v>
      </c>
      <c r="S76" t="s">
        <v>24</v>
      </c>
    </row>
    <row r="77" spans="1:19" x14ac:dyDescent="0.15">
      <c r="A77" t="str">
        <f t="shared" si="3"/>
        <v>|[[《》&gt;0]]||||</v>
      </c>
      <c r="B77" t="s">
        <v>307</v>
      </c>
      <c r="C77" t="s">
        <v>308</v>
      </c>
      <c r="D77" t="s">
        <v>309</v>
      </c>
      <c r="F77" t="s">
        <v>310</v>
      </c>
      <c r="G77" t="s">
        <v>311</v>
      </c>
      <c r="H77">
        <f t="shared" si="2"/>
        <v>0</v>
      </c>
      <c r="I77" t="s">
        <v>306</v>
      </c>
      <c r="J77" t="s">
        <v>24</v>
      </c>
      <c r="M77" t="s">
        <v>24</v>
      </c>
      <c r="P77" t="s">
        <v>24</v>
      </c>
      <c r="S77" t="s">
        <v>24</v>
      </c>
    </row>
    <row r="78" spans="1:19" x14ac:dyDescent="0.15">
      <c r="A78" t="str">
        <f t="shared" si="3"/>
        <v>|[[《》&gt;0]]||||</v>
      </c>
      <c r="B78" t="s">
        <v>307</v>
      </c>
      <c r="C78" t="s">
        <v>308</v>
      </c>
      <c r="D78" t="s">
        <v>309</v>
      </c>
      <c r="F78" t="s">
        <v>310</v>
      </c>
      <c r="G78" t="s">
        <v>311</v>
      </c>
      <c r="H78">
        <f t="shared" si="2"/>
        <v>0</v>
      </c>
      <c r="I78" t="s">
        <v>306</v>
      </c>
      <c r="J78" t="s">
        <v>24</v>
      </c>
      <c r="M78" t="s">
        <v>24</v>
      </c>
      <c r="P78" t="s">
        <v>24</v>
      </c>
      <c r="S78" t="s">
        <v>24</v>
      </c>
    </row>
    <row r="79" spans="1:19" x14ac:dyDescent="0.15">
      <c r="A79" t="str">
        <f t="shared" si="3"/>
        <v>|[[《》&gt;0]]||||</v>
      </c>
      <c r="B79" t="s">
        <v>307</v>
      </c>
      <c r="C79" t="s">
        <v>308</v>
      </c>
      <c r="D79" t="s">
        <v>309</v>
      </c>
      <c r="F79" t="s">
        <v>310</v>
      </c>
      <c r="G79" t="s">
        <v>311</v>
      </c>
      <c r="H79">
        <f t="shared" si="2"/>
        <v>0</v>
      </c>
      <c r="I79" t="s">
        <v>306</v>
      </c>
      <c r="J79" t="s">
        <v>24</v>
      </c>
      <c r="M79" t="s">
        <v>24</v>
      </c>
      <c r="P79" t="s">
        <v>24</v>
      </c>
      <c r="S79" t="s">
        <v>24</v>
      </c>
    </row>
    <row r="80" spans="1:19" x14ac:dyDescent="0.15">
      <c r="A80" t="str">
        <f t="shared" si="3"/>
        <v/>
      </c>
    </row>
    <row r="81" spans="1:19" x14ac:dyDescent="0.15">
      <c r="A81" t="str">
        <f t="shared" si="3"/>
        <v>**黒</v>
      </c>
      <c r="B81" t="s">
        <v>312</v>
      </c>
    </row>
    <row r="82" spans="1:19" x14ac:dyDescent="0.15">
      <c r="A82" t="str">
        <f t="shared" si="3"/>
        <v>|LEFT:500|LEFT:50|LEFT:80|LEFT:100|c</v>
      </c>
      <c r="B82" t="s">
        <v>307</v>
      </c>
      <c r="H82" t="s">
        <v>286</v>
      </c>
      <c r="J82" t="s">
        <v>307</v>
      </c>
      <c r="L82" t="s">
        <v>287</v>
      </c>
      <c r="M82" t="s">
        <v>307</v>
      </c>
      <c r="O82" t="s">
        <v>2</v>
      </c>
      <c r="P82" t="s">
        <v>307</v>
      </c>
      <c r="R82" t="s">
        <v>3</v>
      </c>
      <c r="S82" t="s">
        <v>288</v>
      </c>
    </row>
    <row r="83" spans="1:19" x14ac:dyDescent="0.15">
      <c r="A83" t="str">
        <f t="shared" si="3"/>
        <v>|カード名|コスト|レアリティ|種別|</v>
      </c>
      <c r="B83" t="s">
        <v>307</v>
      </c>
      <c r="H83" t="s">
        <v>289</v>
      </c>
      <c r="J83" t="s">
        <v>307</v>
      </c>
      <c r="L83" t="s">
        <v>290</v>
      </c>
      <c r="M83" t="s">
        <v>307</v>
      </c>
      <c r="O83" t="s">
        <v>6</v>
      </c>
      <c r="P83" t="s">
        <v>307</v>
      </c>
      <c r="R83" t="s">
        <v>37</v>
      </c>
      <c r="S83" t="s">
        <v>24</v>
      </c>
    </row>
    <row r="84" spans="1:19" x14ac:dyDescent="0.15">
      <c r="A84" t="str">
        <f t="shared" si="3"/>
        <v>|[[《》&gt;0]]||||</v>
      </c>
      <c r="B84" t="s">
        <v>307</v>
      </c>
      <c r="C84" t="s">
        <v>308</v>
      </c>
      <c r="D84" t="s">
        <v>309</v>
      </c>
      <c r="F84" t="s">
        <v>310</v>
      </c>
      <c r="G84" t="s">
        <v>311</v>
      </c>
      <c r="H84">
        <f>E84</f>
        <v>0</v>
      </c>
      <c r="I84" t="s">
        <v>313</v>
      </c>
      <c r="J84" t="s">
        <v>314</v>
      </c>
      <c r="M84" t="s">
        <v>314</v>
      </c>
      <c r="P84" t="s">
        <v>314</v>
      </c>
      <c r="S84" t="s">
        <v>24</v>
      </c>
    </row>
    <row r="85" spans="1:19" x14ac:dyDescent="0.15">
      <c r="A85" t="str">
        <f t="shared" si="3"/>
        <v>|[[《》&gt;0]]||||</v>
      </c>
      <c r="B85" t="s">
        <v>314</v>
      </c>
      <c r="C85" t="s">
        <v>315</v>
      </c>
      <c r="D85" t="s">
        <v>316</v>
      </c>
      <c r="F85" t="s">
        <v>317</v>
      </c>
      <c r="G85" t="s">
        <v>318</v>
      </c>
      <c r="H85">
        <f t="shared" ref="H84:H123" si="4">E85</f>
        <v>0</v>
      </c>
      <c r="I85" t="s">
        <v>313</v>
      </c>
      <c r="J85" t="s">
        <v>314</v>
      </c>
      <c r="M85" t="s">
        <v>314</v>
      </c>
      <c r="P85" t="s">
        <v>314</v>
      </c>
      <c r="S85" t="s">
        <v>24</v>
      </c>
    </row>
    <row r="86" spans="1:19" x14ac:dyDescent="0.15">
      <c r="A86" t="str">
        <f t="shared" si="3"/>
        <v>|[[《》&gt;0]]||||</v>
      </c>
      <c r="B86" t="s">
        <v>314</v>
      </c>
      <c r="C86" t="s">
        <v>315</v>
      </c>
      <c r="D86" t="s">
        <v>316</v>
      </c>
      <c r="F86" t="s">
        <v>317</v>
      </c>
      <c r="G86" t="s">
        <v>318</v>
      </c>
      <c r="H86">
        <f t="shared" si="4"/>
        <v>0</v>
      </c>
      <c r="I86" t="s">
        <v>313</v>
      </c>
      <c r="J86" t="s">
        <v>314</v>
      </c>
      <c r="M86" t="s">
        <v>314</v>
      </c>
      <c r="P86" t="s">
        <v>314</v>
      </c>
      <c r="S86" t="s">
        <v>24</v>
      </c>
    </row>
    <row r="87" spans="1:19" x14ac:dyDescent="0.15">
      <c r="A87" t="str">
        <f t="shared" si="3"/>
        <v>|[[《》&gt;0]]||||</v>
      </c>
      <c r="B87" t="s">
        <v>314</v>
      </c>
      <c r="C87" t="s">
        <v>315</v>
      </c>
      <c r="D87" t="s">
        <v>316</v>
      </c>
      <c r="F87" t="s">
        <v>317</v>
      </c>
      <c r="G87" t="s">
        <v>318</v>
      </c>
      <c r="H87">
        <f t="shared" si="4"/>
        <v>0</v>
      </c>
      <c r="I87" t="s">
        <v>313</v>
      </c>
      <c r="J87" t="s">
        <v>314</v>
      </c>
      <c r="M87" t="s">
        <v>314</v>
      </c>
      <c r="P87" t="s">
        <v>314</v>
      </c>
      <c r="S87" t="s">
        <v>24</v>
      </c>
    </row>
    <row r="88" spans="1:19" x14ac:dyDescent="0.15">
      <c r="A88" t="str">
        <f t="shared" si="3"/>
        <v>|[[《》&gt;0]]||||</v>
      </c>
      <c r="B88" t="s">
        <v>314</v>
      </c>
      <c r="C88" t="s">
        <v>315</v>
      </c>
      <c r="D88" t="s">
        <v>316</v>
      </c>
      <c r="F88" t="s">
        <v>317</v>
      </c>
      <c r="G88" t="s">
        <v>318</v>
      </c>
      <c r="H88">
        <f t="shared" si="4"/>
        <v>0</v>
      </c>
      <c r="I88" t="s">
        <v>313</v>
      </c>
      <c r="J88" t="s">
        <v>314</v>
      </c>
      <c r="M88" t="s">
        <v>314</v>
      </c>
      <c r="P88" t="s">
        <v>314</v>
      </c>
      <c r="S88" t="s">
        <v>24</v>
      </c>
    </row>
    <row r="89" spans="1:19" x14ac:dyDescent="0.15">
      <c r="A89" t="str">
        <f t="shared" si="3"/>
        <v>|[[《》&gt;0]]||||</v>
      </c>
      <c r="B89" t="s">
        <v>314</v>
      </c>
      <c r="C89" t="s">
        <v>315</v>
      </c>
      <c r="D89" t="s">
        <v>316</v>
      </c>
      <c r="F89" t="s">
        <v>317</v>
      </c>
      <c r="G89" t="s">
        <v>318</v>
      </c>
      <c r="H89">
        <f t="shared" si="4"/>
        <v>0</v>
      </c>
      <c r="I89" t="s">
        <v>313</v>
      </c>
      <c r="J89" t="s">
        <v>314</v>
      </c>
      <c r="M89" t="s">
        <v>314</v>
      </c>
      <c r="P89" t="s">
        <v>314</v>
      </c>
      <c r="S89" t="s">
        <v>24</v>
      </c>
    </row>
    <row r="90" spans="1:19" x14ac:dyDescent="0.15">
      <c r="A90" t="str">
        <f t="shared" si="3"/>
        <v>|[[《》&gt;0]]||||</v>
      </c>
      <c r="B90" t="s">
        <v>314</v>
      </c>
      <c r="C90" t="s">
        <v>315</v>
      </c>
      <c r="D90" t="s">
        <v>316</v>
      </c>
      <c r="F90" t="s">
        <v>317</v>
      </c>
      <c r="G90" t="s">
        <v>318</v>
      </c>
      <c r="H90">
        <f t="shared" si="4"/>
        <v>0</v>
      </c>
      <c r="I90" t="s">
        <v>313</v>
      </c>
      <c r="J90" t="s">
        <v>314</v>
      </c>
      <c r="M90" t="s">
        <v>314</v>
      </c>
      <c r="P90" t="s">
        <v>314</v>
      </c>
      <c r="S90" t="s">
        <v>24</v>
      </c>
    </row>
    <row r="91" spans="1:19" x14ac:dyDescent="0.15">
      <c r="A91" t="str">
        <f t="shared" si="3"/>
        <v>|[[《》&gt;0]]||||</v>
      </c>
      <c r="B91" t="s">
        <v>314</v>
      </c>
      <c r="C91" t="s">
        <v>315</v>
      </c>
      <c r="D91" t="s">
        <v>316</v>
      </c>
      <c r="F91" t="s">
        <v>317</v>
      </c>
      <c r="G91" t="s">
        <v>318</v>
      </c>
      <c r="H91">
        <f t="shared" si="4"/>
        <v>0</v>
      </c>
      <c r="I91" t="s">
        <v>313</v>
      </c>
      <c r="J91" t="s">
        <v>314</v>
      </c>
      <c r="M91" t="s">
        <v>314</v>
      </c>
      <c r="P91" t="s">
        <v>314</v>
      </c>
      <c r="S91" t="s">
        <v>24</v>
      </c>
    </row>
    <row r="92" spans="1:19" x14ac:dyDescent="0.15">
      <c r="A92" t="str">
        <f t="shared" si="3"/>
        <v>|[[《》&gt;0]]||||</v>
      </c>
      <c r="B92" t="s">
        <v>314</v>
      </c>
      <c r="C92" t="s">
        <v>315</v>
      </c>
      <c r="D92" t="s">
        <v>316</v>
      </c>
      <c r="F92" t="s">
        <v>317</v>
      </c>
      <c r="G92" t="s">
        <v>318</v>
      </c>
      <c r="H92">
        <f t="shared" si="4"/>
        <v>0</v>
      </c>
      <c r="I92" t="s">
        <v>313</v>
      </c>
      <c r="J92" t="s">
        <v>314</v>
      </c>
      <c r="M92" t="s">
        <v>314</v>
      </c>
      <c r="P92" t="s">
        <v>314</v>
      </c>
      <c r="S92" t="s">
        <v>24</v>
      </c>
    </row>
    <row r="93" spans="1:19" x14ac:dyDescent="0.15">
      <c r="A93" t="str">
        <f t="shared" si="3"/>
        <v>|[[《》&gt;0]]||||</v>
      </c>
      <c r="B93" t="s">
        <v>314</v>
      </c>
      <c r="C93" t="s">
        <v>315</v>
      </c>
      <c r="D93" t="s">
        <v>316</v>
      </c>
      <c r="F93" t="s">
        <v>317</v>
      </c>
      <c r="G93" t="s">
        <v>318</v>
      </c>
      <c r="H93">
        <f t="shared" si="4"/>
        <v>0</v>
      </c>
      <c r="I93" t="s">
        <v>313</v>
      </c>
      <c r="J93" t="s">
        <v>314</v>
      </c>
      <c r="M93" t="s">
        <v>314</v>
      </c>
      <c r="P93" t="s">
        <v>314</v>
      </c>
      <c r="S93" t="s">
        <v>24</v>
      </c>
    </row>
    <row r="94" spans="1:19" x14ac:dyDescent="0.15">
      <c r="A94" t="str">
        <f t="shared" si="3"/>
        <v>|[[《》&gt;0]]||||</v>
      </c>
      <c r="B94" t="s">
        <v>314</v>
      </c>
      <c r="C94" t="s">
        <v>315</v>
      </c>
      <c r="D94" t="s">
        <v>316</v>
      </c>
      <c r="F94" t="s">
        <v>317</v>
      </c>
      <c r="G94" t="s">
        <v>318</v>
      </c>
      <c r="H94">
        <f t="shared" si="4"/>
        <v>0</v>
      </c>
      <c r="I94" t="s">
        <v>313</v>
      </c>
      <c r="J94" t="s">
        <v>314</v>
      </c>
      <c r="M94" t="s">
        <v>314</v>
      </c>
      <c r="P94" t="s">
        <v>314</v>
      </c>
      <c r="S94" t="s">
        <v>24</v>
      </c>
    </row>
    <row r="95" spans="1:19" x14ac:dyDescent="0.15">
      <c r="A95" t="str">
        <f t="shared" si="3"/>
        <v>|[[《》&gt;0]]||||</v>
      </c>
      <c r="B95" t="s">
        <v>314</v>
      </c>
      <c r="C95" t="s">
        <v>315</v>
      </c>
      <c r="D95" t="s">
        <v>316</v>
      </c>
      <c r="F95" t="s">
        <v>317</v>
      </c>
      <c r="G95" t="s">
        <v>318</v>
      </c>
      <c r="H95">
        <f t="shared" si="4"/>
        <v>0</v>
      </c>
      <c r="I95" t="s">
        <v>313</v>
      </c>
      <c r="J95" t="s">
        <v>314</v>
      </c>
      <c r="M95" t="s">
        <v>314</v>
      </c>
      <c r="P95" t="s">
        <v>314</v>
      </c>
      <c r="S95" t="s">
        <v>24</v>
      </c>
    </row>
    <row r="96" spans="1:19" x14ac:dyDescent="0.15">
      <c r="A96" t="str">
        <f t="shared" si="3"/>
        <v>|[[《》&gt;0]]||||</v>
      </c>
      <c r="B96" t="s">
        <v>314</v>
      </c>
      <c r="C96" t="s">
        <v>315</v>
      </c>
      <c r="D96" t="s">
        <v>316</v>
      </c>
      <c r="F96" t="s">
        <v>317</v>
      </c>
      <c r="G96" t="s">
        <v>318</v>
      </c>
      <c r="H96">
        <f t="shared" si="4"/>
        <v>0</v>
      </c>
      <c r="I96" t="s">
        <v>313</v>
      </c>
      <c r="J96" t="s">
        <v>314</v>
      </c>
      <c r="M96" t="s">
        <v>314</v>
      </c>
      <c r="P96" t="s">
        <v>314</v>
      </c>
      <c r="S96" t="s">
        <v>24</v>
      </c>
    </row>
    <row r="97" spans="1:19" x14ac:dyDescent="0.15">
      <c r="A97" t="str">
        <f t="shared" si="3"/>
        <v>|[[《》&gt;0]]||||</v>
      </c>
      <c r="B97" t="s">
        <v>314</v>
      </c>
      <c r="C97" t="s">
        <v>315</v>
      </c>
      <c r="D97" t="s">
        <v>316</v>
      </c>
      <c r="F97" t="s">
        <v>317</v>
      </c>
      <c r="G97" t="s">
        <v>318</v>
      </c>
      <c r="H97">
        <f t="shared" si="4"/>
        <v>0</v>
      </c>
      <c r="I97" t="s">
        <v>313</v>
      </c>
      <c r="J97" t="s">
        <v>314</v>
      </c>
      <c r="M97" t="s">
        <v>314</v>
      </c>
      <c r="P97" t="s">
        <v>314</v>
      </c>
      <c r="S97" t="s">
        <v>24</v>
      </c>
    </row>
    <row r="98" spans="1:19" x14ac:dyDescent="0.15">
      <c r="A98" t="str">
        <f t="shared" si="3"/>
        <v>|[[《》&gt;0]]||||</v>
      </c>
      <c r="B98" t="s">
        <v>314</v>
      </c>
      <c r="C98" t="s">
        <v>315</v>
      </c>
      <c r="D98" t="s">
        <v>316</v>
      </c>
      <c r="F98" t="s">
        <v>317</v>
      </c>
      <c r="G98" t="s">
        <v>318</v>
      </c>
      <c r="H98">
        <f t="shared" si="4"/>
        <v>0</v>
      </c>
      <c r="I98" t="s">
        <v>313</v>
      </c>
      <c r="J98" t="s">
        <v>314</v>
      </c>
      <c r="M98" t="s">
        <v>314</v>
      </c>
      <c r="P98" t="s">
        <v>314</v>
      </c>
      <c r="S98" t="s">
        <v>24</v>
      </c>
    </row>
    <row r="99" spans="1:19" x14ac:dyDescent="0.15">
      <c r="A99" t="str">
        <f t="shared" si="3"/>
        <v>|[[《》&gt;0]]||||</v>
      </c>
      <c r="B99" t="s">
        <v>314</v>
      </c>
      <c r="C99" t="s">
        <v>315</v>
      </c>
      <c r="D99" t="s">
        <v>316</v>
      </c>
      <c r="F99" t="s">
        <v>317</v>
      </c>
      <c r="G99" t="s">
        <v>318</v>
      </c>
      <c r="H99">
        <f t="shared" si="4"/>
        <v>0</v>
      </c>
      <c r="I99" t="s">
        <v>313</v>
      </c>
      <c r="J99" t="s">
        <v>314</v>
      </c>
      <c r="M99" t="s">
        <v>314</v>
      </c>
      <c r="P99" t="s">
        <v>314</v>
      </c>
      <c r="S99" t="s">
        <v>24</v>
      </c>
    </row>
    <row r="100" spans="1:19" x14ac:dyDescent="0.15">
      <c r="A100" t="str">
        <f t="shared" si="3"/>
        <v>|[[《》&gt;0]]||||</v>
      </c>
      <c r="B100" t="s">
        <v>314</v>
      </c>
      <c r="C100" t="s">
        <v>315</v>
      </c>
      <c r="D100" t="s">
        <v>316</v>
      </c>
      <c r="F100" t="s">
        <v>317</v>
      </c>
      <c r="G100" t="s">
        <v>318</v>
      </c>
      <c r="H100">
        <f t="shared" si="4"/>
        <v>0</v>
      </c>
      <c r="I100" t="s">
        <v>313</v>
      </c>
      <c r="J100" t="s">
        <v>314</v>
      </c>
      <c r="M100" t="s">
        <v>314</v>
      </c>
      <c r="P100" t="s">
        <v>314</v>
      </c>
      <c r="S100" t="s">
        <v>24</v>
      </c>
    </row>
    <row r="101" spans="1:19" x14ac:dyDescent="0.15">
      <c r="A101" t="str">
        <f t="shared" si="3"/>
        <v>|[[《》&gt;0]]||||</v>
      </c>
      <c r="B101" t="s">
        <v>314</v>
      </c>
      <c r="C101" t="s">
        <v>315</v>
      </c>
      <c r="D101" t="s">
        <v>316</v>
      </c>
      <c r="F101" t="s">
        <v>317</v>
      </c>
      <c r="G101" t="s">
        <v>318</v>
      </c>
      <c r="H101">
        <f t="shared" si="4"/>
        <v>0</v>
      </c>
      <c r="I101" t="s">
        <v>313</v>
      </c>
      <c r="J101" t="s">
        <v>314</v>
      </c>
      <c r="M101" t="s">
        <v>314</v>
      </c>
      <c r="P101" t="s">
        <v>314</v>
      </c>
      <c r="S101" t="s">
        <v>24</v>
      </c>
    </row>
    <row r="102" spans="1:19" x14ac:dyDescent="0.15">
      <c r="A102" t="str">
        <f t="shared" si="3"/>
        <v>|[[《》&gt;0]]||||</v>
      </c>
      <c r="B102" t="s">
        <v>314</v>
      </c>
      <c r="C102" t="s">
        <v>315</v>
      </c>
      <c r="D102" t="s">
        <v>316</v>
      </c>
      <c r="F102" t="s">
        <v>317</v>
      </c>
      <c r="G102" t="s">
        <v>318</v>
      </c>
      <c r="H102">
        <f t="shared" si="4"/>
        <v>0</v>
      </c>
      <c r="I102" t="s">
        <v>313</v>
      </c>
      <c r="J102" t="s">
        <v>314</v>
      </c>
      <c r="M102" t="s">
        <v>314</v>
      </c>
      <c r="P102" t="s">
        <v>314</v>
      </c>
      <c r="S102" t="s">
        <v>24</v>
      </c>
    </row>
    <row r="103" spans="1:19" x14ac:dyDescent="0.15">
      <c r="A103" t="str">
        <f t="shared" si="3"/>
        <v>|[[《》&gt;0]]||||</v>
      </c>
      <c r="B103" t="s">
        <v>314</v>
      </c>
      <c r="C103" t="s">
        <v>315</v>
      </c>
      <c r="D103" t="s">
        <v>316</v>
      </c>
      <c r="F103" t="s">
        <v>317</v>
      </c>
      <c r="G103" t="s">
        <v>318</v>
      </c>
      <c r="H103">
        <f t="shared" si="4"/>
        <v>0</v>
      </c>
      <c r="I103" t="s">
        <v>313</v>
      </c>
      <c r="J103" t="s">
        <v>314</v>
      </c>
      <c r="M103" t="s">
        <v>314</v>
      </c>
      <c r="P103" t="s">
        <v>314</v>
      </c>
      <c r="S103" t="s">
        <v>24</v>
      </c>
    </row>
    <row r="104" spans="1:19" x14ac:dyDescent="0.15">
      <c r="A104" t="str">
        <f t="shared" si="3"/>
        <v>|[[《》&gt;0]]||||</v>
      </c>
      <c r="B104" t="s">
        <v>314</v>
      </c>
      <c r="C104" t="s">
        <v>315</v>
      </c>
      <c r="D104" t="s">
        <v>316</v>
      </c>
      <c r="F104" t="s">
        <v>317</v>
      </c>
      <c r="G104" t="s">
        <v>318</v>
      </c>
      <c r="H104">
        <f t="shared" si="4"/>
        <v>0</v>
      </c>
      <c r="I104" t="s">
        <v>313</v>
      </c>
      <c r="J104" t="s">
        <v>314</v>
      </c>
      <c r="M104" t="s">
        <v>314</v>
      </c>
      <c r="P104" t="s">
        <v>314</v>
      </c>
      <c r="S104" t="s">
        <v>24</v>
      </c>
    </row>
    <row r="105" spans="1:19" x14ac:dyDescent="0.15">
      <c r="A105" t="str">
        <f t="shared" si="3"/>
        <v>|[[《》&gt;0]]||||</v>
      </c>
      <c r="B105" t="s">
        <v>314</v>
      </c>
      <c r="C105" t="s">
        <v>315</v>
      </c>
      <c r="D105" t="s">
        <v>316</v>
      </c>
      <c r="F105" t="s">
        <v>317</v>
      </c>
      <c r="G105" t="s">
        <v>318</v>
      </c>
      <c r="H105">
        <f t="shared" si="4"/>
        <v>0</v>
      </c>
      <c r="I105" t="s">
        <v>313</v>
      </c>
      <c r="J105" t="s">
        <v>314</v>
      </c>
      <c r="M105" t="s">
        <v>314</v>
      </c>
      <c r="P105" t="s">
        <v>314</v>
      </c>
      <c r="S105" t="s">
        <v>24</v>
      </c>
    </row>
    <row r="106" spans="1:19" x14ac:dyDescent="0.15">
      <c r="A106" t="str">
        <f t="shared" si="3"/>
        <v>|[[《》&gt;0]]||||</v>
      </c>
      <c r="B106" t="s">
        <v>314</v>
      </c>
      <c r="C106" t="s">
        <v>315</v>
      </c>
      <c r="D106" t="s">
        <v>316</v>
      </c>
      <c r="F106" t="s">
        <v>317</v>
      </c>
      <c r="G106" t="s">
        <v>318</v>
      </c>
      <c r="H106">
        <f t="shared" si="4"/>
        <v>0</v>
      </c>
      <c r="I106" t="s">
        <v>313</v>
      </c>
      <c r="J106" t="s">
        <v>314</v>
      </c>
      <c r="M106" t="s">
        <v>314</v>
      </c>
      <c r="P106" t="s">
        <v>314</v>
      </c>
      <c r="S106" t="s">
        <v>24</v>
      </c>
    </row>
    <row r="107" spans="1:19" x14ac:dyDescent="0.15">
      <c r="A107" t="str">
        <f t="shared" si="3"/>
        <v>|[[《》&gt;0]]||||</v>
      </c>
      <c r="B107" t="s">
        <v>314</v>
      </c>
      <c r="C107" t="s">
        <v>315</v>
      </c>
      <c r="D107" t="s">
        <v>316</v>
      </c>
      <c r="F107" t="s">
        <v>317</v>
      </c>
      <c r="G107" t="s">
        <v>318</v>
      </c>
      <c r="H107">
        <f t="shared" si="4"/>
        <v>0</v>
      </c>
      <c r="I107" t="s">
        <v>313</v>
      </c>
      <c r="J107" t="s">
        <v>314</v>
      </c>
      <c r="M107" t="s">
        <v>314</v>
      </c>
      <c r="P107" t="s">
        <v>314</v>
      </c>
      <c r="S107" t="s">
        <v>24</v>
      </c>
    </row>
    <row r="108" spans="1:19" x14ac:dyDescent="0.15">
      <c r="A108" t="str">
        <f t="shared" si="3"/>
        <v>|[[《》&gt;0]]||||</v>
      </c>
      <c r="B108" t="s">
        <v>314</v>
      </c>
      <c r="C108" t="s">
        <v>315</v>
      </c>
      <c r="D108" t="s">
        <v>316</v>
      </c>
      <c r="F108" t="s">
        <v>317</v>
      </c>
      <c r="G108" t="s">
        <v>318</v>
      </c>
      <c r="H108">
        <f t="shared" si="4"/>
        <v>0</v>
      </c>
      <c r="I108" t="s">
        <v>313</v>
      </c>
      <c r="J108" t="s">
        <v>314</v>
      </c>
      <c r="M108" t="s">
        <v>314</v>
      </c>
      <c r="P108" t="s">
        <v>314</v>
      </c>
      <c r="S108" t="s">
        <v>24</v>
      </c>
    </row>
    <row r="109" spans="1:19" x14ac:dyDescent="0.15">
      <c r="A109" t="str">
        <f t="shared" si="3"/>
        <v>|[[《》&gt;0]]||||</v>
      </c>
      <c r="B109" t="s">
        <v>314</v>
      </c>
      <c r="C109" t="s">
        <v>315</v>
      </c>
      <c r="D109" t="s">
        <v>316</v>
      </c>
      <c r="F109" t="s">
        <v>317</v>
      </c>
      <c r="G109" t="s">
        <v>318</v>
      </c>
      <c r="H109">
        <f t="shared" si="4"/>
        <v>0</v>
      </c>
      <c r="I109" t="s">
        <v>313</v>
      </c>
      <c r="J109" t="s">
        <v>314</v>
      </c>
      <c r="M109" t="s">
        <v>314</v>
      </c>
      <c r="P109" t="s">
        <v>314</v>
      </c>
      <c r="S109" t="s">
        <v>24</v>
      </c>
    </row>
    <row r="110" spans="1:19" x14ac:dyDescent="0.15">
      <c r="A110" t="str">
        <f t="shared" si="3"/>
        <v>|[[《》&gt;0]]||||</v>
      </c>
      <c r="B110" t="s">
        <v>314</v>
      </c>
      <c r="C110" t="s">
        <v>315</v>
      </c>
      <c r="D110" t="s">
        <v>316</v>
      </c>
      <c r="F110" t="s">
        <v>317</v>
      </c>
      <c r="G110" t="s">
        <v>318</v>
      </c>
      <c r="H110">
        <f t="shared" si="4"/>
        <v>0</v>
      </c>
      <c r="I110" t="s">
        <v>313</v>
      </c>
      <c r="J110" t="s">
        <v>314</v>
      </c>
      <c r="M110" t="s">
        <v>314</v>
      </c>
      <c r="P110" t="s">
        <v>314</v>
      </c>
      <c r="S110" t="s">
        <v>24</v>
      </c>
    </row>
    <row r="111" spans="1:19" x14ac:dyDescent="0.15">
      <c r="A111" t="str">
        <f t="shared" si="3"/>
        <v>|[[《》&gt;0]]||||</v>
      </c>
      <c r="B111" t="s">
        <v>314</v>
      </c>
      <c r="C111" t="s">
        <v>315</v>
      </c>
      <c r="D111" t="s">
        <v>316</v>
      </c>
      <c r="F111" t="s">
        <v>317</v>
      </c>
      <c r="G111" t="s">
        <v>318</v>
      </c>
      <c r="H111">
        <f t="shared" si="4"/>
        <v>0</v>
      </c>
      <c r="I111" t="s">
        <v>313</v>
      </c>
      <c r="J111" t="s">
        <v>314</v>
      </c>
      <c r="M111" t="s">
        <v>314</v>
      </c>
      <c r="P111" t="s">
        <v>314</v>
      </c>
      <c r="S111" t="s">
        <v>24</v>
      </c>
    </row>
    <row r="112" spans="1:19" x14ac:dyDescent="0.15">
      <c r="A112" t="str">
        <f t="shared" si="3"/>
        <v>|[[《》&gt;0]]||||</v>
      </c>
      <c r="B112" t="s">
        <v>314</v>
      </c>
      <c r="C112" t="s">
        <v>315</v>
      </c>
      <c r="D112" t="s">
        <v>316</v>
      </c>
      <c r="F112" t="s">
        <v>317</v>
      </c>
      <c r="G112" t="s">
        <v>318</v>
      </c>
      <c r="H112">
        <f t="shared" si="4"/>
        <v>0</v>
      </c>
      <c r="I112" t="s">
        <v>313</v>
      </c>
      <c r="J112" t="s">
        <v>314</v>
      </c>
      <c r="M112" t="s">
        <v>314</v>
      </c>
      <c r="P112" t="s">
        <v>314</v>
      </c>
      <c r="S112" t="s">
        <v>24</v>
      </c>
    </row>
    <row r="113" spans="1:19" x14ac:dyDescent="0.15">
      <c r="A113" t="str">
        <f t="shared" si="3"/>
        <v>|[[《》&gt;0]]||||</v>
      </c>
      <c r="B113" t="s">
        <v>314</v>
      </c>
      <c r="C113" t="s">
        <v>315</v>
      </c>
      <c r="D113" t="s">
        <v>316</v>
      </c>
      <c r="F113" t="s">
        <v>317</v>
      </c>
      <c r="G113" t="s">
        <v>318</v>
      </c>
      <c r="H113">
        <f t="shared" si="4"/>
        <v>0</v>
      </c>
      <c r="I113" t="s">
        <v>313</v>
      </c>
      <c r="J113" t="s">
        <v>314</v>
      </c>
      <c r="M113" t="s">
        <v>314</v>
      </c>
      <c r="P113" t="s">
        <v>314</v>
      </c>
      <c r="S113" t="s">
        <v>24</v>
      </c>
    </row>
    <row r="114" spans="1:19" x14ac:dyDescent="0.15">
      <c r="A114" t="str">
        <f t="shared" si="3"/>
        <v>|[[《》&gt;0]]||||</v>
      </c>
      <c r="B114" t="s">
        <v>314</v>
      </c>
      <c r="C114" t="s">
        <v>315</v>
      </c>
      <c r="D114" t="s">
        <v>316</v>
      </c>
      <c r="F114" t="s">
        <v>317</v>
      </c>
      <c r="G114" t="s">
        <v>318</v>
      </c>
      <c r="H114">
        <f t="shared" si="4"/>
        <v>0</v>
      </c>
      <c r="I114" t="s">
        <v>313</v>
      </c>
      <c r="J114" t="s">
        <v>314</v>
      </c>
      <c r="M114" t="s">
        <v>314</v>
      </c>
      <c r="P114" t="s">
        <v>314</v>
      </c>
      <c r="S114" t="s">
        <v>24</v>
      </c>
    </row>
    <row r="115" spans="1:19" x14ac:dyDescent="0.15">
      <c r="A115" t="str">
        <f t="shared" si="3"/>
        <v>|[[《》&gt;0]]||||</v>
      </c>
      <c r="B115" t="s">
        <v>314</v>
      </c>
      <c r="C115" t="s">
        <v>315</v>
      </c>
      <c r="D115" t="s">
        <v>316</v>
      </c>
      <c r="F115" t="s">
        <v>317</v>
      </c>
      <c r="G115" t="s">
        <v>318</v>
      </c>
      <c r="H115">
        <f t="shared" si="4"/>
        <v>0</v>
      </c>
      <c r="I115" t="s">
        <v>313</v>
      </c>
      <c r="J115" t="s">
        <v>314</v>
      </c>
      <c r="M115" t="s">
        <v>314</v>
      </c>
      <c r="P115" t="s">
        <v>314</v>
      </c>
      <c r="S115" t="s">
        <v>24</v>
      </c>
    </row>
    <row r="116" spans="1:19" x14ac:dyDescent="0.15">
      <c r="A116" t="str">
        <f t="shared" si="3"/>
        <v>|[[《》&gt;0]]||||</v>
      </c>
      <c r="B116" t="s">
        <v>314</v>
      </c>
      <c r="C116" t="s">
        <v>315</v>
      </c>
      <c r="D116" t="s">
        <v>316</v>
      </c>
      <c r="F116" t="s">
        <v>317</v>
      </c>
      <c r="G116" t="s">
        <v>318</v>
      </c>
      <c r="H116">
        <f t="shared" si="4"/>
        <v>0</v>
      </c>
      <c r="I116" t="s">
        <v>313</v>
      </c>
      <c r="J116" t="s">
        <v>314</v>
      </c>
      <c r="M116" t="s">
        <v>314</v>
      </c>
      <c r="P116" t="s">
        <v>314</v>
      </c>
      <c r="S116" t="s">
        <v>24</v>
      </c>
    </row>
    <row r="117" spans="1:19" x14ac:dyDescent="0.15">
      <c r="A117" t="str">
        <f t="shared" si="3"/>
        <v>|[[《》&gt;0]]||||</v>
      </c>
      <c r="B117" t="s">
        <v>314</v>
      </c>
      <c r="C117" t="s">
        <v>315</v>
      </c>
      <c r="D117" t="s">
        <v>316</v>
      </c>
      <c r="F117" t="s">
        <v>317</v>
      </c>
      <c r="G117" t="s">
        <v>318</v>
      </c>
      <c r="H117">
        <f t="shared" si="4"/>
        <v>0</v>
      </c>
      <c r="I117" t="s">
        <v>313</v>
      </c>
      <c r="J117" t="s">
        <v>314</v>
      </c>
      <c r="M117" t="s">
        <v>314</v>
      </c>
      <c r="P117" t="s">
        <v>314</v>
      </c>
      <c r="S117" t="s">
        <v>24</v>
      </c>
    </row>
    <row r="118" spans="1:19" x14ac:dyDescent="0.15">
      <c r="A118" t="str">
        <f t="shared" si="3"/>
        <v>|[[《》&gt;0]]||||</v>
      </c>
      <c r="B118" t="s">
        <v>314</v>
      </c>
      <c r="C118" t="s">
        <v>315</v>
      </c>
      <c r="D118" t="s">
        <v>316</v>
      </c>
      <c r="F118" t="s">
        <v>317</v>
      </c>
      <c r="G118" t="s">
        <v>318</v>
      </c>
      <c r="H118">
        <f t="shared" si="4"/>
        <v>0</v>
      </c>
      <c r="I118" t="s">
        <v>313</v>
      </c>
      <c r="J118" t="s">
        <v>314</v>
      </c>
      <c r="M118" t="s">
        <v>314</v>
      </c>
      <c r="P118" t="s">
        <v>314</v>
      </c>
      <c r="S118" t="s">
        <v>24</v>
      </c>
    </row>
    <row r="119" spans="1:19" x14ac:dyDescent="0.15">
      <c r="A119" t="str">
        <f t="shared" si="3"/>
        <v>|[[《》&gt;0]]||||</v>
      </c>
      <c r="B119" t="s">
        <v>314</v>
      </c>
      <c r="C119" t="s">
        <v>315</v>
      </c>
      <c r="D119" t="s">
        <v>316</v>
      </c>
      <c r="F119" t="s">
        <v>317</v>
      </c>
      <c r="G119" t="s">
        <v>318</v>
      </c>
      <c r="H119">
        <f t="shared" si="4"/>
        <v>0</v>
      </c>
      <c r="I119" t="s">
        <v>313</v>
      </c>
      <c r="J119" t="s">
        <v>314</v>
      </c>
      <c r="M119" t="s">
        <v>314</v>
      </c>
      <c r="P119" t="s">
        <v>314</v>
      </c>
      <c r="S119" t="s">
        <v>24</v>
      </c>
    </row>
    <row r="120" spans="1:19" x14ac:dyDescent="0.15">
      <c r="A120" t="str">
        <f t="shared" si="3"/>
        <v>|[[《》&gt;0]]||||</v>
      </c>
      <c r="B120" t="s">
        <v>314</v>
      </c>
      <c r="C120" t="s">
        <v>315</v>
      </c>
      <c r="D120" t="s">
        <v>316</v>
      </c>
      <c r="F120" t="s">
        <v>317</v>
      </c>
      <c r="G120" t="s">
        <v>318</v>
      </c>
      <c r="H120">
        <f t="shared" si="4"/>
        <v>0</v>
      </c>
      <c r="I120" t="s">
        <v>313</v>
      </c>
      <c r="J120" t="s">
        <v>314</v>
      </c>
      <c r="M120" t="s">
        <v>314</v>
      </c>
      <c r="P120" t="s">
        <v>314</v>
      </c>
      <c r="S120" t="s">
        <v>24</v>
      </c>
    </row>
    <row r="121" spans="1:19" x14ac:dyDescent="0.15">
      <c r="A121" t="str">
        <f t="shared" si="3"/>
        <v>|[[《》&gt;0]]||||</v>
      </c>
      <c r="B121" t="s">
        <v>314</v>
      </c>
      <c r="C121" t="s">
        <v>315</v>
      </c>
      <c r="D121" t="s">
        <v>316</v>
      </c>
      <c r="F121" t="s">
        <v>317</v>
      </c>
      <c r="G121" t="s">
        <v>318</v>
      </c>
      <c r="H121">
        <f t="shared" si="4"/>
        <v>0</v>
      </c>
      <c r="I121" t="s">
        <v>313</v>
      </c>
      <c r="J121" t="s">
        <v>314</v>
      </c>
      <c r="M121" t="s">
        <v>314</v>
      </c>
      <c r="P121" t="s">
        <v>314</v>
      </c>
      <c r="S121" t="s">
        <v>24</v>
      </c>
    </row>
    <row r="122" spans="1:19" x14ac:dyDescent="0.15">
      <c r="A122" t="str">
        <f t="shared" si="3"/>
        <v>|[[《》&gt;0]]||||</v>
      </c>
      <c r="B122" t="s">
        <v>314</v>
      </c>
      <c r="C122" t="s">
        <v>315</v>
      </c>
      <c r="D122" t="s">
        <v>316</v>
      </c>
      <c r="F122" t="s">
        <v>317</v>
      </c>
      <c r="G122" t="s">
        <v>318</v>
      </c>
      <c r="H122">
        <f t="shared" si="4"/>
        <v>0</v>
      </c>
      <c r="I122" t="s">
        <v>313</v>
      </c>
      <c r="J122" t="s">
        <v>314</v>
      </c>
      <c r="M122" t="s">
        <v>314</v>
      </c>
      <c r="P122" t="s">
        <v>314</v>
      </c>
      <c r="S122" t="s">
        <v>24</v>
      </c>
    </row>
    <row r="123" spans="1:19" x14ac:dyDescent="0.15">
      <c r="A123" t="str">
        <f t="shared" si="3"/>
        <v>|[[《》&gt;0]]||||</v>
      </c>
      <c r="B123" t="s">
        <v>314</v>
      </c>
      <c r="C123" t="s">
        <v>315</v>
      </c>
      <c r="D123" t="s">
        <v>316</v>
      </c>
      <c r="F123" t="s">
        <v>317</v>
      </c>
      <c r="G123" t="s">
        <v>318</v>
      </c>
      <c r="H123">
        <f t="shared" si="4"/>
        <v>0</v>
      </c>
      <c r="I123" t="s">
        <v>313</v>
      </c>
      <c r="J123" t="s">
        <v>314</v>
      </c>
      <c r="M123" t="s">
        <v>314</v>
      </c>
      <c r="P123" t="s">
        <v>314</v>
      </c>
      <c r="S123" t="s">
        <v>24</v>
      </c>
    </row>
    <row r="124" spans="1:19" x14ac:dyDescent="0.15">
      <c r="A124" t="str">
        <f t="shared" si="3"/>
        <v/>
      </c>
    </row>
    <row r="125" spans="1:19" x14ac:dyDescent="0.15">
      <c r="A125" t="str">
        <f t="shared" si="3"/>
        <v>**赤</v>
      </c>
      <c r="B125" t="s">
        <v>319</v>
      </c>
    </row>
    <row r="126" spans="1:19" x14ac:dyDescent="0.15">
      <c r="A126" t="str">
        <f t="shared" si="3"/>
        <v>|LEFT:500|LEFT:50|LEFT:80|LEFT:100|c</v>
      </c>
      <c r="B126" t="s">
        <v>314</v>
      </c>
      <c r="H126" t="s">
        <v>286</v>
      </c>
      <c r="J126" t="s">
        <v>314</v>
      </c>
      <c r="L126" t="s">
        <v>287</v>
      </c>
      <c r="M126" t="s">
        <v>314</v>
      </c>
      <c r="O126" t="s">
        <v>2</v>
      </c>
      <c r="P126" t="s">
        <v>314</v>
      </c>
      <c r="R126" t="s">
        <v>3</v>
      </c>
      <c r="S126" t="s">
        <v>288</v>
      </c>
    </row>
    <row r="127" spans="1:19" x14ac:dyDescent="0.15">
      <c r="A127" t="str">
        <f t="shared" si="3"/>
        <v>|カード名|コスト|レアリティ|種別|</v>
      </c>
      <c r="B127" t="s">
        <v>314</v>
      </c>
      <c r="H127" t="s">
        <v>289</v>
      </c>
      <c r="J127" t="s">
        <v>314</v>
      </c>
      <c r="L127" t="s">
        <v>290</v>
      </c>
      <c r="M127" t="s">
        <v>314</v>
      </c>
      <c r="O127" t="s">
        <v>6</v>
      </c>
      <c r="P127" t="s">
        <v>314</v>
      </c>
      <c r="R127" t="s">
        <v>37</v>
      </c>
      <c r="S127" t="s">
        <v>24</v>
      </c>
    </row>
    <row r="128" spans="1:19" x14ac:dyDescent="0.15">
      <c r="A128" t="str">
        <f t="shared" si="3"/>
        <v>|[[《》&gt;0]]||||</v>
      </c>
      <c r="B128" t="s">
        <v>314</v>
      </c>
      <c r="C128" t="s">
        <v>315</v>
      </c>
      <c r="D128" t="s">
        <v>316</v>
      </c>
      <c r="F128" t="s">
        <v>317</v>
      </c>
      <c r="G128" t="s">
        <v>318</v>
      </c>
      <c r="H128">
        <f t="shared" ref="H128:H167" si="5">E128</f>
        <v>0</v>
      </c>
      <c r="I128" t="s">
        <v>320</v>
      </c>
      <c r="J128" t="s">
        <v>321</v>
      </c>
      <c r="M128" t="s">
        <v>321</v>
      </c>
      <c r="P128" t="s">
        <v>321</v>
      </c>
      <c r="S128" t="s">
        <v>24</v>
      </c>
    </row>
    <row r="129" spans="1:19" x14ac:dyDescent="0.15">
      <c r="A129" t="str">
        <f t="shared" si="3"/>
        <v>|[[《》&gt;0]]||||</v>
      </c>
      <c r="B129" t="s">
        <v>321</v>
      </c>
      <c r="C129" t="s">
        <v>322</v>
      </c>
      <c r="D129" t="s">
        <v>323</v>
      </c>
      <c r="F129" t="s">
        <v>324</v>
      </c>
      <c r="G129" t="s">
        <v>325</v>
      </c>
      <c r="H129">
        <f t="shared" si="5"/>
        <v>0</v>
      </c>
      <c r="I129" t="s">
        <v>320</v>
      </c>
      <c r="J129" t="s">
        <v>321</v>
      </c>
      <c r="M129" t="s">
        <v>321</v>
      </c>
      <c r="P129" t="s">
        <v>321</v>
      </c>
      <c r="S129" t="s">
        <v>24</v>
      </c>
    </row>
    <row r="130" spans="1:19" x14ac:dyDescent="0.15">
      <c r="A130" t="str">
        <f t="shared" ref="A130:A193" si="6">B130&amp;C130&amp;D130&amp;E130&amp;F130&amp;G130&amp;H130&amp;I130&amp;J130&amp;K130&amp;L130&amp;M130&amp;N130&amp;O130&amp;P130&amp;Q130&amp;R130&amp;S130</f>
        <v>|[[《》&gt;0]]||||</v>
      </c>
      <c r="B130" t="s">
        <v>321</v>
      </c>
      <c r="C130" t="s">
        <v>322</v>
      </c>
      <c r="D130" t="s">
        <v>323</v>
      </c>
      <c r="F130" t="s">
        <v>324</v>
      </c>
      <c r="G130" t="s">
        <v>325</v>
      </c>
      <c r="H130">
        <f t="shared" si="5"/>
        <v>0</v>
      </c>
      <c r="I130" t="s">
        <v>320</v>
      </c>
      <c r="J130" t="s">
        <v>321</v>
      </c>
      <c r="M130" t="s">
        <v>321</v>
      </c>
      <c r="P130" t="s">
        <v>321</v>
      </c>
      <c r="S130" t="s">
        <v>24</v>
      </c>
    </row>
    <row r="131" spans="1:19" x14ac:dyDescent="0.15">
      <c r="A131" t="str">
        <f t="shared" si="6"/>
        <v>|[[《》&gt;0]]||||</v>
      </c>
      <c r="B131" t="s">
        <v>321</v>
      </c>
      <c r="C131" t="s">
        <v>322</v>
      </c>
      <c r="D131" t="s">
        <v>323</v>
      </c>
      <c r="F131" t="s">
        <v>324</v>
      </c>
      <c r="G131" t="s">
        <v>325</v>
      </c>
      <c r="H131">
        <f t="shared" si="5"/>
        <v>0</v>
      </c>
      <c r="I131" t="s">
        <v>320</v>
      </c>
      <c r="J131" t="s">
        <v>321</v>
      </c>
      <c r="M131" t="s">
        <v>321</v>
      </c>
      <c r="P131" t="s">
        <v>321</v>
      </c>
      <c r="S131" t="s">
        <v>24</v>
      </c>
    </row>
    <row r="132" spans="1:19" x14ac:dyDescent="0.15">
      <c r="A132" t="str">
        <f t="shared" si="6"/>
        <v>|[[《》&gt;0]]||||</v>
      </c>
      <c r="B132" t="s">
        <v>321</v>
      </c>
      <c r="C132" t="s">
        <v>322</v>
      </c>
      <c r="D132" t="s">
        <v>323</v>
      </c>
      <c r="F132" t="s">
        <v>324</v>
      </c>
      <c r="G132" t="s">
        <v>325</v>
      </c>
      <c r="H132">
        <f t="shared" si="5"/>
        <v>0</v>
      </c>
      <c r="I132" t="s">
        <v>320</v>
      </c>
      <c r="J132" t="s">
        <v>321</v>
      </c>
      <c r="M132" t="s">
        <v>321</v>
      </c>
      <c r="P132" t="s">
        <v>321</v>
      </c>
      <c r="S132" t="s">
        <v>24</v>
      </c>
    </row>
    <row r="133" spans="1:19" x14ac:dyDescent="0.15">
      <c r="A133" t="str">
        <f t="shared" si="6"/>
        <v>|[[《》&gt;0]]||||</v>
      </c>
      <c r="B133" t="s">
        <v>321</v>
      </c>
      <c r="C133" t="s">
        <v>322</v>
      </c>
      <c r="D133" t="s">
        <v>323</v>
      </c>
      <c r="F133" t="s">
        <v>324</v>
      </c>
      <c r="G133" t="s">
        <v>325</v>
      </c>
      <c r="H133">
        <f t="shared" si="5"/>
        <v>0</v>
      </c>
      <c r="I133" t="s">
        <v>320</v>
      </c>
      <c r="J133" t="s">
        <v>321</v>
      </c>
      <c r="M133" t="s">
        <v>321</v>
      </c>
      <c r="P133" t="s">
        <v>321</v>
      </c>
      <c r="S133" t="s">
        <v>24</v>
      </c>
    </row>
    <row r="134" spans="1:19" x14ac:dyDescent="0.15">
      <c r="A134" t="str">
        <f t="shared" si="6"/>
        <v>|[[《》&gt;0]]||||</v>
      </c>
      <c r="B134" t="s">
        <v>321</v>
      </c>
      <c r="C134" t="s">
        <v>322</v>
      </c>
      <c r="D134" t="s">
        <v>323</v>
      </c>
      <c r="F134" t="s">
        <v>324</v>
      </c>
      <c r="G134" t="s">
        <v>325</v>
      </c>
      <c r="H134">
        <f t="shared" si="5"/>
        <v>0</v>
      </c>
      <c r="I134" t="s">
        <v>320</v>
      </c>
      <c r="J134" t="s">
        <v>321</v>
      </c>
      <c r="M134" t="s">
        <v>321</v>
      </c>
      <c r="P134" t="s">
        <v>321</v>
      </c>
      <c r="S134" t="s">
        <v>24</v>
      </c>
    </row>
    <row r="135" spans="1:19" x14ac:dyDescent="0.15">
      <c r="A135" t="str">
        <f t="shared" si="6"/>
        <v>|[[《》&gt;0]]||||</v>
      </c>
      <c r="B135" t="s">
        <v>321</v>
      </c>
      <c r="C135" t="s">
        <v>322</v>
      </c>
      <c r="D135" t="s">
        <v>323</v>
      </c>
      <c r="F135" t="s">
        <v>324</v>
      </c>
      <c r="G135" t="s">
        <v>325</v>
      </c>
      <c r="H135">
        <f t="shared" si="5"/>
        <v>0</v>
      </c>
      <c r="I135" t="s">
        <v>320</v>
      </c>
      <c r="J135" t="s">
        <v>321</v>
      </c>
      <c r="M135" t="s">
        <v>321</v>
      </c>
      <c r="P135" t="s">
        <v>321</v>
      </c>
      <c r="S135" t="s">
        <v>24</v>
      </c>
    </row>
    <row r="136" spans="1:19" x14ac:dyDescent="0.15">
      <c r="A136" t="str">
        <f t="shared" si="6"/>
        <v>|[[《》&gt;0]]||||</v>
      </c>
      <c r="B136" t="s">
        <v>321</v>
      </c>
      <c r="C136" t="s">
        <v>322</v>
      </c>
      <c r="D136" t="s">
        <v>323</v>
      </c>
      <c r="F136" t="s">
        <v>324</v>
      </c>
      <c r="G136" t="s">
        <v>325</v>
      </c>
      <c r="H136">
        <f t="shared" si="5"/>
        <v>0</v>
      </c>
      <c r="I136" t="s">
        <v>320</v>
      </c>
      <c r="J136" t="s">
        <v>321</v>
      </c>
      <c r="M136" t="s">
        <v>321</v>
      </c>
      <c r="P136" t="s">
        <v>321</v>
      </c>
      <c r="S136" t="s">
        <v>24</v>
      </c>
    </row>
    <row r="137" spans="1:19" x14ac:dyDescent="0.15">
      <c r="A137" t="str">
        <f t="shared" si="6"/>
        <v>|[[《》&gt;0]]||||</v>
      </c>
      <c r="B137" t="s">
        <v>321</v>
      </c>
      <c r="C137" t="s">
        <v>322</v>
      </c>
      <c r="D137" t="s">
        <v>323</v>
      </c>
      <c r="F137" t="s">
        <v>324</v>
      </c>
      <c r="G137" t="s">
        <v>325</v>
      </c>
      <c r="H137">
        <f t="shared" si="5"/>
        <v>0</v>
      </c>
      <c r="I137" t="s">
        <v>320</v>
      </c>
      <c r="J137" t="s">
        <v>321</v>
      </c>
      <c r="M137" t="s">
        <v>321</v>
      </c>
      <c r="P137" t="s">
        <v>321</v>
      </c>
      <c r="S137" t="s">
        <v>24</v>
      </c>
    </row>
    <row r="138" spans="1:19" x14ac:dyDescent="0.15">
      <c r="A138" t="str">
        <f t="shared" si="6"/>
        <v>|[[《》&gt;0]]||||</v>
      </c>
      <c r="B138" t="s">
        <v>321</v>
      </c>
      <c r="C138" t="s">
        <v>322</v>
      </c>
      <c r="D138" t="s">
        <v>323</v>
      </c>
      <c r="F138" t="s">
        <v>324</v>
      </c>
      <c r="G138" t="s">
        <v>325</v>
      </c>
      <c r="H138">
        <f t="shared" si="5"/>
        <v>0</v>
      </c>
      <c r="I138" t="s">
        <v>320</v>
      </c>
      <c r="J138" t="s">
        <v>321</v>
      </c>
      <c r="M138" t="s">
        <v>321</v>
      </c>
      <c r="P138" t="s">
        <v>321</v>
      </c>
      <c r="S138" t="s">
        <v>24</v>
      </c>
    </row>
    <row r="139" spans="1:19" x14ac:dyDescent="0.15">
      <c r="A139" t="str">
        <f t="shared" si="6"/>
        <v>|[[《》&gt;0]]||||</v>
      </c>
      <c r="B139" t="s">
        <v>321</v>
      </c>
      <c r="C139" t="s">
        <v>322</v>
      </c>
      <c r="D139" t="s">
        <v>323</v>
      </c>
      <c r="F139" t="s">
        <v>324</v>
      </c>
      <c r="G139" t="s">
        <v>325</v>
      </c>
      <c r="H139">
        <f t="shared" si="5"/>
        <v>0</v>
      </c>
      <c r="I139" t="s">
        <v>320</v>
      </c>
      <c r="J139" t="s">
        <v>321</v>
      </c>
      <c r="M139" t="s">
        <v>321</v>
      </c>
      <c r="P139" t="s">
        <v>321</v>
      </c>
      <c r="S139" t="s">
        <v>24</v>
      </c>
    </row>
    <row r="140" spans="1:19" x14ac:dyDescent="0.15">
      <c r="A140" t="str">
        <f t="shared" si="6"/>
        <v>|[[《》&gt;0]]||||</v>
      </c>
      <c r="B140" t="s">
        <v>321</v>
      </c>
      <c r="C140" t="s">
        <v>322</v>
      </c>
      <c r="D140" t="s">
        <v>323</v>
      </c>
      <c r="F140" t="s">
        <v>324</v>
      </c>
      <c r="G140" t="s">
        <v>325</v>
      </c>
      <c r="H140">
        <f t="shared" si="5"/>
        <v>0</v>
      </c>
      <c r="I140" t="s">
        <v>320</v>
      </c>
      <c r="J140" t="s">
        <v>321</v>
      </c>
      <c r="M140" t="s">
        <v>321</v>
      </c>
      <c r="P140" t="s">
        <v>321</v>
      </c>
      <c r="S140" t="s">
        <v>24</v>
      </c>
    </row>
    <row r="141" spans="1:19" x14ac:dyDescent="0.15">
      <c r="A141" t="str">
        <f t="shared" si="6"/>
        <v>|[[《》&gt;0]]||||</v>
      </c>
      <c r="B141" t="s">
        <v>321</v>
      </c>
      <c r="C141" t="s">
        <v>322</v>
      </c>
      <c r="D141" t="s">
        <v>323</v>
      </c>
      <c r="F141" t="s">
        <v>324</v>
      </c>
      <c r="G141" t="s">
        <v>325</v>
      </c>
      <c r="H141">
        <f t="shared" si="5"/>
        <v>0</v>
      </c>
      <c r="I141" t="s">
        <v>320</v>
      </c>
      <c r="J141" t="s">
        <v>321</v>
      </c>
      <c r="M141" t="s">
        <v>321</v>
      </c>
      <c r="P141" t="s">
        <v>321</v>
      </c>
      <c r="S141" t="s">
        <v>24</v>
      </c>
    </row>
    <row r="142" spans="1:19" x14ac:dyDescent="0.15">
      <c r="A142" t="str">
        <f t="shared" si="6"/>
        <v>|[[《》&gt;0]]||||</v>
      </c>
      <c r="B142" t="s">
        <v>321</v>
      </c>
      <c r="C142" t="s">
        <v>322</v>
      </c>
      <c r="D142" t="s">
        <v>323</v>
      </c>
      <c r="F142" t="s">
        <v>324</v>
      </c>
      <c r="G142" t="s">
        <v>325</v>
      </c>
      <c r="H142">
        <f t="shared" si="5"/>
        <v>0</v>
      </c>
      <c r="I142" t="s">
        <v>320</v>
      </c>
      <c r="J142" t="s">
        <v>321</v>
      </c>
      <c r="M142" t="s">
        <v>321</v>
      </c>
      <c r="P142" t="s">
        <v>321</v>
      </c>
      <c r="S142" t="s">
        <v>24</v>
      </c>
    </row>
    <row r="143" spans="1:19" x14ac:dyDescent="0.15">
      <c r="A143" t="str">
        <f t="shared" si="6"/>
        <v>|[[《》&gt;0]]||||</v>
      </c>
      <c r="B143" t="s">
        <v>321</v>
      </c>
      <c r="C143" t="s">
        <v>322</v>
      </c>
      <c r="D143" t="s">
        <v>323</v>
      </c>
      <c r="F143" t="s">
        <v>324</v>
      </c>
      <c r="G143" t="s">
        <v>325</v>
      </c>
      <c r="H143">
        <f t="shared" si="5"/>
        <v>0</v>
      </c>
      <c r="I143" t="s">
        <v>320</v>
      </c>
      <c r="J143" t="s">
        <v>321</v>
      </c>
      <c r="M143" t="s">
        <v>321</v>
      </c>
      <c r="P143" t="s">
        <v>321</v>
      </c>
      <c r="S143" t="s">
        <v>24</v>
      </c>
    </row>
    <row r="144" spans="1:19" x14ac:dyDescent="0.15">
      <c r="A144" t="str">
        <f t="shared" si="6"/>
        <v>|[[《》&gt;0]]||||</v>
      </c>
      <c r="B144" t="s">
        <v>321</v>
      </c>
      <c r="C144" t="s">
        <v>322</v>
      </c>
      <c r="D144" t="s">
        <v>323</v>
      </c>
      <c r="F144" t="s">
        <v>324</v>
      </c>
      <c r="G144" t="s">
        <v>325</v>
      </c>
      <c r="H144">
        <f t="shared" si="5"/>
        <v>0</v>
      </c>
      <c r="I144" t="s">
        <v>320</v>
      </c>
      <c r="J144" t="s">
        <v>321</v>
      </c>
      <c r="M144" t="s">
        <v>321</v>
      </c>
      <c r="P144" t="s">
        <v>321</v>
      </c>
      <c r="S144" t="s">
        <v>24</v>
      </c>
    </row>
    <row r="145" spans="1:19" x14ac:dyDescent="0.15">
      <c r="A145" t="str">
        <f t="shared" si="6"/>
        <v>|[[《》&gt;0]]||||</v>
      </c>
      <c r="B145" t="s">
        <v>321</v>
      </c>
      <c r="C145" t="s">
        <v>322</v>
      </c>
      <c r="D145" t="s">
        <v>323</v>
      </c>
      <c r="F145" t="s">
        <v>324</v>
      </c>
      <c r="G145" t="s">
        <v>325</v>
      </c>
      <c r="H145">
        <f t="shared" si="5"/>
        <v>0</v>
      </c>
      <c r="I145" t="s">
        <v>320</v>
      </c>
      <c r="J145" t="s">
        <v>321</v>
      </c>
      <c r="M145" t="s">
        <v>321</v>
      </c>
      <c r="P145" t="s">
        <v>321</v>
      </c>
      <c r="S145" t="s">
        <v>24</v>
      </c>
    </row>
    <row r="146" spans="1:19" x14ac:dyDescent="0.15">
      <c r="A146" t="str">
        <f t="shared" si="6"/>
        <v>|[[《》&gt;0]]||||</v>
      </c>
      <c r="B146" t="s">
        <v>321</v>
      </c>
      <c r="C146" t="s">
        <v>322</v>
      </c>
      <c r="D146" t="s">
        <v>323</v>
      </c>
      <c r="F146" t="s">
        <v>324</v>
      </c>
      <c r="G146" t="s">
        <v>325</v>
      </c>
      <c r="H146">
        <f t="shared" si="5"/>
        <v>0</v>
      </c>
      <c r="I146" t="s">
        <v>320</v>
      </c>
      <c r="J146" t="s">
        <v>321</v>
      </c>
      <c r="M146" t="s">
        <v>321</v>
      </c>
      <c r="P146" t="s">
        <v>321</v>
      </c>
      <c r="S146" t="s">
        <v>24</v>
      </c>
    </row>
    <row r="147" spans="1:19" x14ac:dyDescent="0.15">
      <c r="A147" t="str">
        <f t="shared" si="6"/>
        <v>|[[《》&gt;0]]||||</v>
      </c>
      <c r="B147" t="s">
        <v>321</v>
      </c>
      <c r="C147" t="s">
        <v>322</v>
      </c>
      <c r="D147" t="s">
        <v>323</v>
      </c>
      <c r="F147" t="s">
        <v>324</v>
      </c>
      <c r="G147" t="s">
        <v>325</v>
      </c>
      <c r="H147">
        <f t="shared" si="5"/>
        <v>0</v>
      </c>
      <c r="I147" t="s">
        <v>320</v>
      </c>
      <c r="J147" t="s">
        <v>321</v>
      </c>
      <c r="M147" t="s">
        <v>321</v>
      </c>
      <c r="P147" t="s">
        <v>321</v>
      </c>
      <c r="S147" t="s">
        <v>24</v>
      </c>
    </row>
    <row r="148" spans="1:19" x14ac:dyDescent="0.15">
      <c r="A148" t="str">
        <f t="shared" si="6"/>
        <v>|[[《》&gt;0]]||||</v>
      </c>
      <c r="B148" t="s">
        <v>321</v>
      </c>
      <c r="C148" t="s">
        <v>322</v>
      </c>
      <c r="D148" t="s">
        <v>323</v>
      </c>
      <c r="F148" t="s">
        <v>324</v>
      </c>
      <c r="G148" t="s">
        <v>325</v>
      </c>
      <c r="H148">
        <f t="shared" si="5"/>
        <v>0</v>
      </c>
      <c r="I148" t="s">
        <v>320</v>
      </c>
      <c r="J148" t="s">
        <v>321</v>
      </c>
      <c r="M148" t="s">
        <v>321</v>
      </c>
      <c r="P148" t="s">
        <v>321</v>
      </c>
      <c r="S148" t="s">
        <v>24</v>
      </c>
    </row>
    <row r="149" spans="1:19" x14ac:dyDescent="0.15">
      <c r="A149" t="str">
        <f t="shared" si="6"/>
        <v>|[[《》&gt;0]]||||</v>
      </c>
      <c r="B149" t="s">
        <v>321</v>
      </c>
      <c r="C149" t="s">
        <v>322</v>
      </c>
      <c r="D149" t="s">
        <v>323</v>
      </c>
      <c r="F149" t="s">
        <v>324</v>
      </c>
      <c r="G149" t="s">
        <v>325</v>
      </c>
      <c r="H149">
        <f t="shared" si="5"/>
        <v>0</v>
      </c>
      <c r="I149" t="s">
        <v>320</v>
      </c>
      <c r="J149" t="s">
        <v>321</v>
      </c>
      <c r="M149" t="s">
        <v>321</v>
      </c>
      <c r="P149" t="s">
        <v>321</v>
      </c>
      <c r="S149" t="s">
        <v>24</v>
      </c>
    </row>
    <row r="150" spans="1:19" x14ac:dyDescent="0.15">
      <c r="A150" t="str">
        <f t="shared" si="6"/>
        <v>|[[《》&gt;0]]||||</v>
      </c>
      <c r="B150" t="s">
        <v>321</v>
      </c>
      <c r="C150" t="s">
        <v>322</v>
      </c>
      <c r="D150" t="s">
        <v>323</v>
      </c>
      <c r="F150" t="s">
        <v>324</v>
      </c>
      <c r="G150" t="s">
        <v>325</v>
      </c>
      <c r="H150">
        <f t="shared" si="5"/>
        <v>0</v>
      </c>
      <c r="I150" t="s">
        <v>320</v>
      </c>
      <c r="J150" t="s">
        <v>321</v>
      </c>
      <c r="M150" t="s">
        <v>321</v>
      </c>
      <c r="P150" t="s">
        <v>321</v>
      </c>
      <c r="S150" t="s">
        <v>24</v>
      </c>
    </row>
    <row r="151" spans="1:19" x14ac:dyDescent="0.15">
      <c r="A151" t="str">
        <f t="shared" si="6"/>
        <v>|[[《》&gt;0]]||||</v>
      </c>
      <c r="B151" t="s">
        <v>321</v>
      </c>
      <c r="C151" t="s">
        <v>322</v>
      </c>
      <c r="D151" t="s">
        <v>323</v>
      </c>
      <c r="F151" t="s">
        <v>324</v>
      </c>
      <c r="G151" t="s">
        <v>325</v>
      </c>
      <c r="H151">
        <f t="shared" si="5"/>
        <v>0</v>
      </c>
      <c r="I151" t="s">
        <v>320</v>
      </c>
      <c r="J151" t="s">
        <v>321</v>
      </c>
      <c r="M151" t="s">
        <v>321</v>
      </c>
      <c r="P151" t="s">
        <v>321</v>
      </c>
      <c r="S151" t="s">
        <v>24</v>
      </c>
    </row>
    <row r="152" spans="1:19" x14ac:dyDescent="0.15">
      <c r="A152" t="str">
        <f t="shared" si="6"/>
        <v>|[[《》&gt;0]]||||</v>
      </c>
      <c r="B152" t="s">
        <v>321</v>
      </c>
      <c r="C152" t="s">
        <v>322</v>
      </c>
      <c r="D152" t="s">
        <v>323</v>
      </c>
      <c r="F152" t="s">
        <v>324</v>
      </c>
      <c r="G152" t="s">
        <v>325</v>
      </c>
      <c r="H152">
        <f t="shared" si="5"/>
        <v>0</v>
      </c>
      <c r="I152" t="s">
        <v>320</v>
      </c>
      <c r="J152" t="s">
        <v>321</v>
      </c>
      <c r="M152" t="s">
        <v>321</v>
      </c>
      <c r="P152" t="s">
        <v>321</v>
      </c>
      <c r="S152" t="s">
        <v>24</v>
      </c>
    </row>
    <row r="153" spans="1:19" x14ac:dyDescent="0.15">
      <c r="A153" t="str">
        <f t="shared" si="6"/>
        <v>|[[《》&gt;0]]||||</v>
      </c>
      <c r="B153" t="s">
        <v>321</v>
      </c>
      <c r="C153" t="s">
        <v>322</v>
      </c>
      <c r="D153" t="s">
        <v>323</v>
      </c>
      <c r="F153" t="s">
        <v>324</v>
      </c>
      <c r="G153" t="s">
        <v>325</v>
      </c>
      <c r="H153">
        <f t="shared" si="5"/>
        <v>0</v>
      </c>
      <c r="I153" t="s">
        <v>320</v>
      </c>
      <c r="J153" t="s">
        <v>321</v>
      </c>
      <c r="M153" t="s">
        <v>321</v>
      </c>
      <c r="P153" t="s">
        <v>321</v>
      </c>
      <c r="S153" t="s">
        <v>24</v>
      </c>
    </row>
    <row r="154" spans="1:19" x14ac:dyDescent="0.15">
      <c r="A154" t="str">
        <f t="shared" si="6"/>
        <v>|[[《》&gt;0]]||||</v>
      </c>
      <c r="B154" t="s">
        <v>321</v>
      </c>
      <c r="C154" t="s">
        <v>322</v>
      </c>
      <c r="D154" t="s">
        <v>323</v>
      </c>
      <c r="F154" t="s">
        <v>324</v>
      </c>
      <c r="G154" t="s">
        <v>325</v>
      </c>
      <c r="H154">
        <f t="shared" si="5"/>
        <v>0</v>
      </c>
      <c r="I154" t="s">
        <v>320</v>
      </c>
      <c r="J154" t="s">
        <v>321</v>
      </c>
      <c r="M154" t="s">
        <v>321</v>
      </c>
      <c r="P154" t="s">
        <v>321</v>
      </c>
      <c r="S154" t="s">
        <v>24</v>
      </c>
    </row>
    <row r="155" spans="1:19" x14ac:dyDescent="0.15">
      <c r="A155" t="str">
        <f t="shared" si="6"/>
        <v>|[[《》&gt;0]]||||</v>
      </c>
      <c r="B155" t="s">
        <v>321</v>
      </c>
      <c r="C155" t="s">
        <v>322</v>
      </c>
      <c r="D155" t="s">
        <v>323</v>
      </c>
      <c r="F155" t="s">
        <v>324</v>
      </c>
      <c r="G155" t="s">
        <v>325</v>
      </c>
      <c r="H155">
        <f t="shared" si="5"/>
        <v>0</v>
      </c>
      <c r="I155" t="s">
        <v>320</v>
      </c>
      <c r="J155" t="s">
        <v>321</v>
      </c>
      <c r="M155" t="s">
        <v>321</v>
      </c>
      <c r="P155" t="s">
        <v>321</v>
      </c>
      <c r="S155" t="s">
        <v>24</v>
      </c>
    </row>
    <row r="156" spans="1:19" x14ac:dyDescent="0.15">
      <c r="A156" t="str">
        <f t="shared" si="6"/>
        <v>|[[《》&gt;0]]||||</v>
      </c>
      <c r="B156" t="s">
        <v>321</v>
      </c>
      <c r="C156" t="s">
        <v>322</v>
      </c>
      <c r="D156" t="s">
        <v>323</v>
      </c>
      <c r="F156" t="s">
        <v>324</v>
      </c>
      <c r="G156" t="s">
        <v>325</v>
      </c>
      <c r="H156">
        <f t="shared" si="5"/>
        <v>0</v>
      </c>
      <c r="I156" t="s">
        <v>320</v>
      </c>
      <c r="J156" t="s">
        <v>321</v>
      </c>
      <c r="M156" t="s">
        <v>321</v>
      </c>
      <c r="P156" t="s">
        <v>321</v>
      </c>
      <c r="S156" t="s">
        <v>24</v>
      </c>
    </row>
    <row r="157" spans="1:19" x14ac:dyDescent="0.15">
      <c r="A157" t="str">
        <f t="shared" si="6"/>
        <v>|[[《》&gt;0]]||||</v>
      </c>
      <c r="B157" t="s">
        <v>321</v>
      </c>
      <c r="C157" t="s">
        <v>322</v>
      </c>
      <c r="D157" t="s">
        <v>323</v>
      </c>
      <c r="F157" t="s">
        <v>324</v>
      </c>
      <c r="G157" t="s">
        <v>325</v>
      </c>
      <c r="H157">
        <f t="shared" si="5"/>
        <v>0</v>
      </c>
      <c r="I157" t="s">
        <v>320</v>
      </c>
      <c r="J157" t="s">
        <v>321</v>
      </c>
      <c r="M157" t="s">
        <v>321</v>
      </c>
      <c r="P157" t="s">
        <v>321</v>
      </c>
      <c r="S157" t="s">
        <v>24</v>
      </c>
    </row>
    <row r="158" spans="1:19" x14ac:dyDescent="0.15">
      <c r="A158" t="str">
        <f t="shared" si="6"/>
        <v>|[[《》&gt;0]]||||</v>
      </c>
      <c r="B158" t="s">
        <v>321</v>
      </c>
      <c r="C158" t="s">
        <v>322</v>
      </c>
      <c r="D158" t="s">
        <v>323</v>
      </c>
      <c r="F158" t="s">
        <v>324</v>
      </c>
      <c r="G158" t="s">
        <v>325</v>
      </c>
      <c r="H158">
        <f t="shared" si="5"/>
        <v>0</v>
      </c>
      <c r="I158" t="s">
        <v>320</v>
      </c>
      <c r="J158" t="s">
        <v>321</v>
      </c>
      <c r="M158" t="s">
        <v>321</v>
      </c>
      <c r="P158" t="s">
        <v>321</v>
      </c>
      <c r="S158" t="s">
        <v>24</v>
      </c>
    </row>
    <row r="159" spans="1:19" x14ac:dyDescent="0.15">
      <c r="A159" t="str">
        <f t="shared" si="6"/>
        <v>|[[《》&gt;0]]||||</v>
      </c>
      <c r="B159" t="s">
        <v>321</v>
      </c>
      <c r="C159" t="s">
        <v>322</v>
      </c>
      <c r="D159" t="s">
        <v>323</v>
      </c>
      <c r="F159" t="s">
        <v>324</v>
      </c>
      <c r="G159" t="s">
        <v>325</v>
      </c>
      <c r="H159">
        <f t="shared" si="5"/>
        <v>0</v>
      </c>
      <c r="I159" t="s">
        <v>320</v>
      </c>
      <c r="J159" t="s">
        <v>321</v>
      </c>
      <c r="M159" t="s">
        <v>321</v>
      </c>
      <c r="P159" t="s">
        <v>321</v>
      </c>
      <c r="S159" t="s">
        <v>24</v>
      </c>
    </row>
    <row r="160" spans="1:19" x14ac:dyDescent="0.15">
      <c r="A160" t="str">
        <f t="shared" si="6"/>
        <v>|[[《》&gt;0]]||||</v>
      </c>
      <c r="B160" t="s">
        <v>321</v>
      </c>
      <c r="C160" t="s">
        <v>322</v>
      </c>
      <c r="D160" t="s">
        <v>323</v>
      </c>
      <c r="F160" t="s">
        <v>324</v>
      </c>
      <c r="G160" t="s">
        <v>325</v>
      </c>
      <c r="H160">
        <f t="shared" si="5"/>
        <v>0</v>
      </c>
      <c r="I160" t="s">
        <v>320</v>
      </c>
      <c r="J160" t="s">
        <v>321</v>
      </c>
      <c r="M160" t="s">
        <v>321</v>
      </c>
      <c r="P160" t="s">
        <v>321</v>
      </c>
      <c r="S160" t="s">
        <v>24</v>
      </c>
    </row>
    <row r="161" spans="1:19" x14ac:dyDescent="0.15">
      <c r="A161" t="str">
        <f t="shared" si="6"/>
        <v>|[[《》&gt;0]]||||</v>
      </c>
      <c r="B161" t="s">
        <v>321</v>
      </c>
      <c r="C161" t="s">
        <v>322</v>
      </c>
      <c r="D161" t="s">
        <v>323</v>
      </c>
      <c r="F161" t="s">
        <v>324</v>
      </c>
      <c r="G161" t="s">
        <v>325</v>
      </c>
      <c r="H161">
        <f t="shared" si="5"/>
        <v>0</v>
      </c>
      <c r="I161" t="s">
        <v>320</v>
      </c>
      <c r="J161" t="s">
        <v>321</v>
      </c>
      <c r="M161" t="s">
        <v>321</v>
      </c>
      <c r="P161" t="s">
        <v>321</v>
      </c>
      <c r="S161" t="s">
        <v>24</v>
      </c>
    </row>
    <row r="162" spans="1:19" x14ac:dyDescent="0.15">
      <c r="A162" t="str">
        <f t="shared" si="6"/>
        <v>|[[《》&gt;0]]||||</v>
      </c>
      <c r="B162" t="s">
        <v>321</v>
      </c>
      <c r="C162" t="s">
        <v>322</v>
      </c>
      <c r="D162" t="s">
        <v>323</v>
      </c>
      <c r="F162" t="s">
        <v>324</v>
      </c>
      <c r="G162" t="s">
        <v>325</v>
      </c>
      <c r="H162">
        <f t="shared" si="5"/>
        <v>0</v>
      </c>
      <c r="I162" t="s">
        <v>320</v>
      </c>
      <c r="J162" t="s">
        <v>321</v>
      </c>
      <c r="M162" t="s">
        <v>321</v>
      </c>
      <c r="P162" t="s">
        <v>321</v>
      </c>
      <c r="S162" t="s">
        <v>24</v>
      </c>
    </row>
    <row r="163" spans="1:19" x14ac:dyDescent="0.15">
      <c r="A163" t="str">
        <f t="shared" si="6"/>
        <v>|[[《》&gt;0]]||||</v>
      </c>
      <c r="B163" t="s">
        <v>321</v>
      </c>
      <c r="C163" t="s">
        <v>322</v>
      </c>
      <c r="D163" t="s">
        <v>323</v>
      </c>
      <c r="F163" t="s">
        <v>324</v>
      </c>
      <c r="G163" t="s">
        <v>325</v>
      </c>
      <c r="H163">
        <f t="shared" si="5"/>
        <v>0</v>
      </c>
      <c r="I163" t="s">
        <v>320</v>
      </c>
      <c r="J163" t="s">
        <v>321</v>
      </c>
      <c r="M163" t="s">
        <v>321</v>
      </c>
      <c r="P163" t="s">
        <v>321</v>
      </c>
      <c r="S163" t="s">
        <v>24</v>
      </c>
    </row>
    <row r="164" spans="1:19" x14ac:dyDescent="0.15">
      <c r="A164" t="str">
        <f t="shared" si="6"/>
        <v>|[[《》&gt;0]]||||</v>
      </c>
      <c r="B164" t="s">
        <v>321</v>
      </c>
      <c r="C164" t="s">
        <v>322</v>
      </c>
      <c r="D164" t="s">
        <v>323</v>
      </c>
      <c r="F164" t="s">
        <v>324</v>
      </c>
      <c r="G164" t="s">
        <v>325</v>
      </c>
      <c r="H164">
        <f t="shared" si="5"/>
        <v>0</v>
      </c>
      <c r="I164" t="s">
        <v>320</v>
      </c>
      <c r="J164" t="s">
        <v>321</v>
      </c>
      <c r="M164" t="s">
        <v>321</v>
      </c>
      <c r="P164" t="s">
        <v>321</v>
      </c>
      <c r="S164" t="s">
        <v>24</v>
      </c>
    </row>
    <row r="165" spans="1:19" x14ac:dyDescent="0.15">
      <c r="A165" t="str">
        <f t="shared" si="6"/>
        <v>|[[《》&gt;0]]||||</v>
      </c>
      <c r="B165" t="s">
        <v>321</v>
      </c>
      <c r="C165" t="s">
        <v>322</v>
      </c>
      <c r="D165" t="s">
        <v>323</v>
      </c>
      <c r="F165" t="s">
        <v>324</v>
      </c>
      <c r="G165" t="s">
        <v>325</v>
      </c>
      <c r="H165">
        <f t="shared" si="5"/>
        <v>0</v>
      </c>
      <c r="I165" t="s">
        <v>320</v>
      </c>
      <c r="J165" t="s">
        <v>321</v>
      </c>
      <c r="M165" t="s">
        <v>321</v>
      </c>
      <c r="P165" t="s">
        <v>321</v>
      </c>
      <c r="S165" t="s">
        <v>24</v>
      </c>
    </row>
    <row r="166" spans="1:19" x14ac:dyDescent="0.15">
      <c r="A166" t="str">
        <f t="shared" si="6"/>
        <v>|[[《》&gt;0]]||||</v>
      </c>
      <c r="B166" t="s">
        <v>321</v>
      </c>
      <c r="C166" t="s">
        <v>322</v>
      </c>
      <c r="D166" t="s">
        <v>323</v>
      </c>
      <c r="F166" t="s">
        <v>324</v>
      </c>
      <c r="G166" t="s">
        <v>325</v>
      </c>
      <c r="H166">
        <f t="shared" si="5"/>
        <v>0</v>
      </c>
      <c r="I166" t="s">
        <v>320</v>
      </c>
      <c r="J166" t="s">
        <v>321</v>
      </c>
      <c r="M166" t="s">
        <v>321</v>
      </c>
      <c r="P166" t="s">
        <v>321</v>
      </c>
      <c r="S166" t="s">
        <v>24</v>
      </c>
    </row>
    <row r="167" spans="1:19" x14ac:dyDescent="0.15">
      <c r="A167" t="str">
        <f t="shared" si="6"/>
        <v>|[[《》&gt;0]]||||</v>
      </c>
      <c r="B167" t="s">
        <v>321</v>
      </c>
      <c r="C167" t="s">
        <v>322</v>
      </c>
      <c r="D167" t="s">
        <v>323</v>
      </c>
      <c r="F167" t="s">
        <v>324</v>
      </c>
      <c r="G167" t="s">
        <v>325</v>
      </c>
      <c r="H167">
        <f t="shared" si="5"/>
        <v>0</v>
      </c>
      <c r="I167" t="s">
        <v>320</v>
      </c>
      <c r="J167" t="s">
        <v>321</v>
      </c>
      <c r="M167" t="s">
        <v>321</v>
      </c>
      <c r="P167" t="s">
        <v>321</v>
      </c>
      <c r="S167" t="s">
        <v>24</v>
      </c>
    </row>
    <row r="168" spans="1:19" x14ac:dyDescent="0.15">
      <c r="A168" t="str">
        <f t="shared" si="6"/>
        <v/>
      </c>
    </row>
    <row r="169" spans="1:19" x14ac:dyDescent="0.15">
      <c r="A169" t="str">
        <f t="shared" si="6"/>
        <v>**緑</v>
      </c>
      <c r="B169" t="s">
        <v>326</v>
      </c>
    </row>
    <row r="170" spans="1:19" x14ac:dyDescent="0.15">
      <c r="A170" t="str">
        <f t="shared" si="6"/>
        <v>|LEFT:500|LEFT:50|LEFT:80|LEFT:100|c</v>
      </c>
      <c r="B170" t="s">
        <v>321</v>
      </c>
      <c r="H170" t="s">
        <v>286</v>
      </c>
      <c r="J170" t="s">
        <v>321</v>
      </c>
      <c r="L170" t="s">
        <v>287</v>
      </c>
      <c r="M170" t="s">
        <v>321</v>
      </c>
      <c r="O170" t="s">
        <v>2</v>
      </c>
      <c r="P170" t="s">
        <v>321</v>
      </c>
      <c r="R170" t="s">
        <v>3</v>
      </c>
      <c r="S170" t="s">
        <v>288</v>
      </c>
    </row>
    <row r="171" spans="1:19" x14ac:dyDescent="0.15">
      <c r="A171" t="str">
        <f t="shared" si="6"/>
        <v>|カード名|コスト|レアリティ|種別|</v>
      </c>
      <c r="B171" t="s">
        <v>321</v>
      </c>
      <c r="H171" t="s">
        <v>289</v>
      </c>
      <c r="J171" t="s">
        <v>321</v>
      </c>
      <c r="L171" t="s">
        <v>290</v>
      </c>
      <c r="M171" t="s">
        <v>321</v>
      </c>
      <c r="O171" t="s">
        <v>6</v>
      </c>
      <c r="P171" t="s">
        <v>321</v>
      </c>
      <c r="R171" t="s">
        <v>37</v>
      </c>
      <c r="S171" t="s">
        <v>24</v>
      </c>
    </row>
    <row r="172" spans="1:19" x14ac:dyDescent="0.15">
      <c r="A172" t="str">
        <f t="shared" si="6"/>
        <v>|[[《》&gt;0]]||||</v>
      </c>
      <c r="B172" t="s">
        <v>321</v>
      </c>
      <c r="C172" t="s">
        <v>322</v>
      </c>
      <c r="D172" t="s">
        <v>323</v>
      </c>
      <c r="F172" t="s">
        <v>324</v>
      </c>
      <c r="G172" t="s">
        <v>325</v>
      </c>
      <c r="H172">
        <f t="shared" ref="H172:H211" si="7">E172</f>
        <v>0</v>
      </c>
      <c r="I172" t="s">
        <v>327</v>
      </c>
      <c r="J172" t="s">
        <v>328</v>
      </c>
      <c r="M172" t="s">
        <v>328</v>
      </c>
      <c r="P172" t="s">
        <v>328</v>
      </c>
      <c r="S172" t="s">
        <v>24</v>
      </c>
    </row>
    <row r="173" spans="1:19" x14ac:dyDescent="0.15">
      <c r="A173" t="str">
        <f t="shared" si="6"/>
        <v>|[[《》&gt;0]]||||</v>
      </c>
      <c r="B173" t="s">
        <v>328</v>
      </c>
      <c r="C173" t="s">
        <v>329</v>
      </c>
      <c r="D173" t="s">
        <v>330</v>
      </c>
      <c r="F173" t="s">
        <v>331</v>
      </c>
      <c r="G173" t="s">
        <v>332</v>
      </c>
      <c r="H173">
        <f t="shared" si="7"/>
        <v>0</v>
      </c>
      <c r="I173" t="s">
        <v>327</v>
      </c>
      <c r="J173" t="s">
        <v>328</v>
      </c>
      <c r="M173" t="s">
        <v>328</v>
      </c>
      <c r="P173" t="s">
        <v>328</v>
      </c>
      <c r="S173" t="s">
        <v>24</v>
      </c>
    </row>
    <row r="174" spans="1:19" x14ac:dyDescent="0.15">
      <c r="A174" t="str">
        <f t="shared" si="6"/>
        <v>|[[《》&gt;0]]||||</v>
      </c>
      <c r="B174" t="s">
        <v>328</v>
      </c>
      <c r="C174" t="s">
        <v>329</v>
      </c>
      <c r="D174" t="s">
        <v>330</v>
      </c>
      <c r="F174" t="s">
        <v>331</v>
      </c>
      <c r="G174" t="s">
        <v>332</v>
      </c>
      <c r="H174">
        <f t="shared" si="7"/>
        <v>0</v>
      </c>
      <c r="I174" t="s">
        <v>327</v>
      </c>
      <c r="J174" t="s">
        <v>328</v>
      </c>
      <c r="M174" t="s">
        <v>328</v>
      </c>
      <c r="P174" t="s">
        <v>328</v>
      </c>
      <c r="S174" t="s">
        <v>24</v>
      </c>
    </row>
    <row r="175" spans="1:19" x14ac:dyDescent="0.15">
      <c r="A175" t="str">
        <f t="shared" si="6"/>
        <v>|[[《》&gt;0]]||||</v>
      </c>
      <c r="B175" t="s">
        <v>328</v>
      </c>
      <c r="C175" t="s">
        <v>329</v>
      </c>
      <c r="D175" t="s">
        <v>330</v>
      </c>
      <c r="F175" t="s">
        <v>331</v>
      </c>
      <c r="G175" t="s">
        <v>332</v>
      </c>
      <c r="H175">
        <f t="shared" si="7"/>
        <v>0</v>
      </c>
      <c r="I175" t="s">
        <v>327</v>
      </c>
      <c r="J175" t="s">
        <v>328</v>
      </c>
      <c r="M175" t="s">
        <v>328</v>
      </c>
      <c r="P175" t="s">
        <v>328</v>
      </c>
      <c r="S175" t="s">
        <v>24</v>
      </c>
    </row>
    <row r="176" spans="1:19" x14ac:dyDescent="0.15">
      <c r="A176" t="str">
        <f t="shared" si="6"/>
        <v>|[[《》&gt;0]]||||</v>
      </c>
      <c r="B176" t="s">
        <v>328</v>
      </c>
      <c r="C176" t="s">
        <v>329</v>
      </c>
      <c r="D176" t="s">
        <v>330</v>
      </c>
      <c r="F176" t="s">
        <v>331</v>
      </c>
      <c r="G176" t="s">
        <v>332</v>
      </c>
      <c r="H176">
        <f t="shared" si="7"/>
        <v>0</v>
      </c>
      <c r="I176" t="s">
        <v>327</v>
      </c>
      <c r="J176" t="s">
        <v>328</v>
      </c>
      <c r="M176" t="s">
        <v>328</v>
      </c>
      <c r="P176" t="s">
        <v>328</v>
      </c>
      <c r="S176" t="s">
        <v>24</v>
      </c>
    </row>
    <row r="177" spans="1:19" x14ac:dyDescent="0.15">
      <c r="A177" t="str">
        <f t="shared" si="6"/>
        <v>|[[《》&gt;0]]||||</v>
      </c>
      <c r="B177" t="s">
        <v>328</v>
      </c>
      <c r="C177" t="s">
        <v>329</v>
      </c>
      <c r="D177" t="s">
        <v>330</v>
      </c>
      <c r="F177" t="s">
        <v>331</v>
      </c>
      <c r="G177" t="s">
        <v>332</v>
      </c>
      <c r="H177">
        <f t="shared" si="7"/>
        <v>0</v>
      </c>
      <c r="I177" t="s">
        <v>327</v>
      </c>
      <c r="J177" t="s">
        <v>328</v>
      </c>
      <c r="M177" t="s">
        <v>328</v>
      </c>
      <c r="P177" t="s">
        <v>328</v>
      </c>
      <c r="S177" t="s">
        <v>24</v>
      </c>
    </row>
    <row r="178" spans="1:19" x14ac:dyDescent="0.15">
      <c r="A178" t="str">
        <f t="shared" si="6"/>
        <v>|[[《》&gt;0]]||||</v>
      </c>
      <c r="B178" t="s">
        <v>328</v>
      </c>
      <c r="C178" t="s">
        <v>329</v>
      </c>
      <c r="D178" t="s">
        <v>330</v>
      </c>
      <c r="F178" t="s">
        <v>331</v>
      </c>
      <c r="G178" t="s">
        <v>332</v>
      </c>
      <c r="H178">
        <f t="shared" si="7"/>
        <v>0</v>
      </c>
      <c r="I178" t="s">
        <v>327</v>
      </c>
      <c r="J178" t="s">
        <v>328</v>
      </c>
      <c r="M178" t="s">
        <v>328</v>
      </c>
      <c r="P178" t="s">
        <v>328</v>
      </c>
      <c r="S178" t="s">
        <v>24</v>
      </c>
    </row>
    <row r="179" spans="1:19" x14ac:dyDescent="0.15">
      <c r="A179" t="str">
        <f t="shared" si="6"/>
        <v>|[[《》&gt;0]]||||</v>
      </c>
      <c r="B179" t="s">
        <v>328</v>
      </c>
      <c r="C179" t="s">
        <v>329</v>
      </c>
      <c r="D179" t="s">
        <v>330</v>
      </c>
      <c r="F179" t="s">
        <v>331</v>
      </c>
      <c r="G179" t="s">
        <v>332</v>
      </c>
      <c r="H179">
        <f t="shared" si="7"/>
        <v>0</v>
      </c>
      <c r="I179" t="s">
        <v>327</v>
      </c>
      <c r="J179" t="s">
        <v>328</v>
      </c>
      <c r="M179" t="s">
        <v>328</v>
      </c>
      <c r="P179" t="s">
        <v>328</v>
      </c>
      <c r="S179" t="s">
        <v>24</v>
      </c>
    </row>
    <row r="180" spans="1:19" x14ac:dyDescent="0.15">
      <c r="A180" t="str">
        <f t="shared" si="6"/>
        <v>|[[《》&gt;0]]||||</v>
      </c>
      <c r="B180" t="s">
        <v>328</v>
      </c>
      <c r="C180" t="s">
        <v>329</v>
      </c>
      <c r="D180" t="s">
        <v>330</v>
      </c>
      <c r="F180" t="s">
        <v>331</v>
      </c>
      <c r="G180" t="s">
        <v>332</v>
      </c>
      <c r="H180">
        <f t="shared" si="7"/>
        <v>0</v>
      </c>
      <c r="I180" t="s">
        <v>327</v>
      </c>
      <c r="J180" t="s">
        <v>328</v>
      </c>
      <c r="M180" t="s">
        <v>328</v>
      </c>
      <c r="P180" t="s">
        <v>328</v>
      </c>
      <c r="S180" t="s">
        <v>24</v>
      </c>
    </row>
    <row r="181" spans="1:19" x14ac:dyDescent="0.15">
      <c r="A181" t="str">
        <f t="shared" si="6"/>
        <v>|[[《》&gt;0]]||||</v>
      </c>
      <c r="B181" t="s">
        <v>328</v>
      </c>
      <c r="C181" t="s">
        <v>329</v>
      </c>
      <c r="D181" t="s">
        <v>330</v>
      </c>
      <c r="F181" t="s">
        <v>331</v>
      </c>
      <c r="G181" t="s">
        <v>332</v>
      </c>
      <c r="H181">
        <f t="shared" si="7"/>
        <v>0</v>
      </c>
      <c r="I181" t="s">
        <v>327</v>
      </c>
      <c r="J181" t="s">
        <v>328</v>
      </c>
      <c r="M181" t="s">
        <v>328</v>
      </c>
      <c r="P181" t="s">
        <v>328</v>
      </c>
      <c r="S181" t="s">
        <v>24</v>
      </c>
    </row>
    <row r="182" spans="1:19" x14ac:dyDescent="0.15">
      <c r="A182" t="str">
        <f t="shared" si="6"/>
        <v>|[[《》&gt;0]]||||</v>
      </c>
      <c r="B182" t="s">
        <v>328</v>
      </c>
      <c r="C182" t="s">
        <v>329</v>
      </c>
      <c r="D182" t="s">
        <v>330</v>
      </c>
      <c r="F182" t="s">
        <v>331</v>
      </c>
      <c r="G182" t="s">
        <v>332</v>
      </c>
      <c r="H182">
        <f t="shared" si="7"/>
        <v>0</v>
      </c>
      <c r="I182" t="s">
        <v>327</v>
      </c>
      <c r="J182" t="s">
        <v>328</v>
      </c>
      <c r="M182" t="s">
        <v>328</v>
      </c>
      <c r="P182" t="s">
        <v>328</v>
      </c>
      <c r="S182" t="s">
        <v>24</v>
      </c>
    </row>
    <row r="183" spans="1:19" x14ac:dyDescent="0.15">
      <c r="A183" t="str">
        <f t="shared" si="6"/>
        <v>|[[《》&gt;0]]||||</v>
      </c>
      <c r="B183" t="s">
        <v>328</v>
      </c>
      <c r="C183" t="s">
        <v>329</v>
      </c>
      <c r="D183" t="s">
        <v>330</v>
      </c>
      <c r="F183" t="s">
        <v>331</v>
      </c>
      <c r="G183" t="s">
        <v>332</v>
      </c>
      <c r="H183">
        <f t="shared" si="7"/>
        <v>0</v>
      </c>
      <c r="I183" t="s">
        <v>327</v>
      </c>
      <c r="J183" t="s">
        <v>328</v>
      </c>
      <c r="M183" t="s">
        <v>328</v>
      </c>
      <c r="P183" t="s">
        <v>328</v>
      </c>
      <c r="S183" t="s">
        <v>24</v>
      </c>
    </row>
    <row r="184" spans="1:19" x14ac:dyDescent="0.15">
      <c r="A184" t="str">
        <f t="shared" si="6"/>
        <v>|[[《》&gt;0]]||||</v>
      </c>
      <c r="B184" t="s">
        <v>328</v>
      </c>
      <c r="C184" t="s">
        <v>329</v>
      </c>
      <c r="D184" t="s">
        <v>330</v>
      </c>
      <c r="F184" t="s">
        <v>331</v>
      </c>
      <c r="G184" t="s">
        <v>332</v>
      </c>
      <c r="H184">
        <f t="shared" si="7"/>
        <v>0</v>
      </c>
      <c r="I184" t="s">
        <v>327</v>
      </c>
      <c r="J184" t="s">
        <v>328</v>
      </c>
      <c r="M184" t="s">
        <v>328</v>
      </c>
      <c r="P184" t="s">
        <v>328</v>
      </c>
      <c r="S184" t="s">
        <v>24</v>
      </c>
    </row>
    <row r="185" spans="1:19" x14ac:dyDescent="0.15">
      <c r="A185" t="str">
        <f t="shared" si="6"/>
        <v>|[[《》&gt;0]]||||</v>
      </c>
      <c r="B185" t="s">
        <v>328</v>
      </c>
      <c r="C185" t="s">
        <v>329</v>
      </c>
      <c r="D185" t="s">
        <v>330</v>
      </c>
      <c r="F185" t="s">
        <v>331</v>
      </c>
      <c r="G185" t="s">
        <v>332</v>
      </c>
      <c r="H185">
        <f t="shared" si="7"/>
        <v>0</v>
      </c>
      <c r="I185" t="s">
        <v>327</v>
      </c>
      <c r="J185" t="s">
        <v>328</v>
      </c>
      <c r="M185" t="s">
        <v>328</v>
      </c>
      <c r="P185" t="s">
        <v>328</v>
      </c>
      <c r="S185" t="s">
        <v>24</v>
      </c>
    </row>
    <row r="186" spans="1:19" x14ac:dyDescent="0.15">
      <c r="A186" t="str">
        <f t="shared" si="6"/>
        <v>|[[《》&gt;0]]||||</v>
      </c>
      <c r="B186" t="s">
        <v>328</v>
      </c>
      <c r="C186" t="s">
        <v>329</v>
      </c>
      <c r="D186" t="s">
        <v>330</v>
      </c>
      <c r="F186" t="s">
        <v>331</v>
      </c>
      <c r="G186" t="s">
        <v>332</v>
      </c>
      <c r="H186">
        <f t="shared" si="7"/>
        <v>0</v>
      </c>
      <c r="I186" t="s">
        <v>327</v>
      </c>
      <c r="J186" t="s">
        <v>328</v>
      </c>
      <c r="M186" t="s">
        <v>328</v>
      </c>
      <c r="P186" t="s">
        <v>328</v>
      </c>
      <c r="S186" t="s">
        <v>24</v>
      </c>
    </row>
    <row r="187" spans="1:19" x14ac:dyDescent="0.15">
      <c r="A187" t="str">
        <f t="shared" si="6"/>
        <v>|[[《》&gt;0]]||||</v>
      </c>
      <c r="B187" t="s">
        <v>328</v>
      </c>
      <c r="C187" t="s">
        <v>329</v>
      </c>
      <c r="D187" t="s">
        <v>330</v>
      </c>
      <c r="F187" t="s">
        <v>331</v>
      </c>
      <c r="G187" t="s">
        <v>332</v>
      </c>
      <c r="H187">
        <f t="shared" si="7"/>
        <v>0</v>
      </c>
      <c r="I187" t="s">
        <v>327</v>
      </c>
      <c r="J187" t="s">
        <v>328</v>
      </c>
      <c r="M187" t="s">
        <v>328</v>
      </c>
      <c r="P187" t="s">
        <v>328</v>
      </c>
      <c r="S187" t="s">
        <v>24</v>
      </c>
    </row>
    <row r="188" spans="1:19" x14ac:dyDescent="0.15">
      <c r="A188" t="str">
        <f t="shared" si="6"/>
        <v>|[[《》&gt;0]]||||</v>
      </c>
      <c r="B188" t="s">
        <v>328</v>
      </c>
      <c r="C188" t="s">
        <v>329</v>
      </c>
      <c r="D188" t="s">
        <v>330</v>
      </c>
      <c r="F188" t="s">
        <v>331</v>
      </c>
      <c r="G188" t="s">
        <v>332</v>
      </c>
      <c r="H188">
        <f t="shared" si="7"/>
        <v>0</v>
      </c>
      <c r="I188" t="s">
        <v>327</v>
      </c>
      <c r="J188" t="s">
        <v>328</v>
      </c>
      <c r="M188" t="s">
        <v>328</v>
      </c>
      <c r="P188" t="s">
        <v>328</v>
      </c>
      <c r="S188" t="s">
        <v>24</v>
      </c>
    </row>
    <row r="189" spans="1:19" x14ac:dyDescent="0.15">
      <c r="A189" t="str">
        <f t="shared" si="6"/>
        <v>|[[《》&gt;0]]||||</v>
      </c>
      <c r="B189" t="s">
        <v>328</v>
      </c>
      <c r="C189" t="s">
        <v>329</v>
      </c>
      <c r="D189" t="s">
        <v>330</v>
      </c>
      <c r="F189" t="s">
        <v>331</v>
      </c>
      <c r="G189" t="s">
        <v>332</v>
      </c>
      <c r="H189">
        <f t="shared" si="7"/>
        <v>0</v>
      </c>
      <c r="I189" t="s">
        <v>327</v>
      </c>
      <c r="J189" t="s">
        <v>328</v>
      </c>
      <c r="M189" t="s">
        <v>328</v>
      </c>
      <c r="P189" t="s">
        <v>328</v>
      </c>
      <c r="S189" t="s">
        <v>24</v>
      </c>
    </row>
    <row r="190" spans="1:19" x14ac:dyDescent="0.15">
      <c r="A190" t="str">
        <f t="shared" si="6"/>
        <v>|[[《》&gt;0]]||||</v>
      </c>
      <c r="B190" t="s">
        <v>328</v>
      </c>
      <c r="C190" t="s">
        <v>329</v>
      </c>
      <c r="D190" t="s">
        <v>330</v>
      </c>
      <c r="F190" t="s">
        <v>331</v>
      </c>
      <c r="G190" t="s">
        <v>332</v>
      </c>
      <c r="H190">
        <f t="shared" si="7"/>
        <v>0</v>
      </c>
      <c r="I190" t="s">
        <v>327</v>
      </c>
      <c r="J190" t="s">
        <v>328</v>
      </c>
      <c r="M190" t="s">
        <v>328</v>
      </c>
      <c r="P190" t="s">
        <v>328</v>
      </c>
      <c r="S190" t="s">
        <v>24</v>
      </c>
    </row>
    <row r="191" spans="1:19" x14ac:dyDescent="0.15">
      <c r="A191" t="str">
        <f t="shared" si="6"/>
        <v>|[[《》&gt;0]]||||</v>
      </c>
      <c r="B191" t="s">
        <v>328</v>
      </c>
      <c r="C191" t="s">
        <v>329</v>
      </c>
      <c r="D191" t="s">
        <v>330</v>
      </c>
      <c r="F191" t="s">
        <v>331</v>
      </c>
      <c r="G191" t="s">
        <v>332</v>
      </c>
      <c r="H191">
        <f t="shared" si="7"/>
        <v>0</v>
      </c>
      <c r="I191" t="s">
        <v>327</v>
      </c>
      <c r="J191" t="s">
        <v>328</v>
      </c>
      <c r="M191" t="s">
        <v>328</v>
      </c>
      <c r="P191" t="s">
        <v>328</v>
      </c>
      <c r="S191" t="s">
        <v>24</v>
      </c>
    </row>
    <row r="192" spans="1:19" x14ac:dyDescent="0.15">
      <c r="A192" t="str">
        <f t="shared" si="6"/>
        <v>|[[《》&gt;0]]||||</v>
      </c>
      <c r="B192" t="s">
        <v>328</v>
      </c>
      <c r="C192" t="s">
        <v>329</v>
      </c>
      <c r="D192" t="s">
        <v>330</v>
      </c>
      <c r="F192" t="s">
        <v>331</v>
      </c>
      <c r="G192" t="s">
        <v>332</v>
      </c>
      <c r="H192">
        <f t="shared" si="7"/>
        <v>0</v>
      </c>
      <c r="I192" t="s">
        <v>327</v>
      </c>
      <c r="J192" t="s">
        <v>328</v>
      </c>
      <c r="M192" t="s">
        <v>328</v>
      </c>
      <c r="P192" t="s">
        <v>328</v>
      </c>
      <c r="S192" t="s">
        <v>24</v>
      </c>
    </row>
    <row r="193" spans="1:19" x14ac:dyDescent="0.15">
      <c r="A193" t="str">
        <f t="shared" si="6"/>
        <v>|[[《》&gt;0]]||||</v>
      </c>
      <c r="B193" t="s">
        <v>328</v>
      </c>
      <c r="C193" t="s">
        <v>329</v>
      </c>
      <c r="D193" t="s">
        <v>330</v>
      </c>
      <c r="F193" t="s">
        <v>331</v>
      </c>
      <c r="G193" t="s">
        <v>332</v>
      </c>
      <c r="H193">
        <f t="shared" si="7"/>
        <v>0</v>
      </c>
      <c r="I193" t="s">
        <v>327</v>
      </c>
      <c r="J193" t="s">
        <v>328</v>
      </c>
      <c r="M193" t="s">
        <v>328</v>
      </c>
      <c r="P193" t="s">
        <v>328</v>
      </c>
      <c r="S193" t="s">
        <v>24</v>
      </c>
    </row>
    <row r="194" spans="1:19" x14ac:dyDescent="0.15">
      <c r="A194" t="str">
        <f t="shared" ref="A194:A257" si="8">B194&amp;C194&amp;D194&amp;E194&amp;F194&amp;G194&amp;H194&amp;I194&amp;J194&amp;K194&amp;L194&amp;M194&amp;N194&amp;O194&amp;P194&amp;Q194&amp;R194&amp;S194</f>
        <v>|[[《》&gt;0]]||||</v>
      </c>
      <c r="B194" t="s">
        <v>328</v>
      </c>
      <c r="C194" t="s">
        <v>329</v>
      </c>
      <c r="D194" t="s">
        <v>330</v>
      </c>
      <c r="F194" t="s">
        <v>331</v>
      </c>
      <c r="G194" t="s">
        <v>332</v>
      </c>
      <c r="H194">
        <f t="shared" si="7"/>
        <v>0</v>
      </c>
      <c r="I194" t="s">
        <v>327</v>
      </c>
      <c r="J194" t="s">
        <v>328</v>
      </c>
      <c r="M194" t="s">
        <v>328</v>
      </c>
      <c r="P194" t="s">
        <v>328</v>
      </c>
      <c r="S194" t="s">
        <v>24</v>
      </c>
    </row>
    <row r="195" spans="1:19" x14ac:dyDescent="0.15">
      <c r="A195" t="str">
        <f t="shared" si="8"/>
        <v>|[[《》&gt;0]]||||</v>
      </c>
      <c r="B195" t="s">
        <v>328</v>
      </c>
      <c r="C195" t="s">
        <v>329</v>
      </c>
      <c r="D195" t="s">
        <v>330</v>
      </c>
      <c r="F195" t="s">
        <v>331</v>
      </c>
      <c r="G195" t="s">
        <v>332</v>
      </c>
      <c r="H195">
        <f t="shared" si="7"/>
        <v>0</v>
      </c>
      <c r="I195" t="s">
        <v>327</v>
      </c>
      <c r="J195" t="s">
        <v>328</v>
      </c>
      <c r="M195" t="s">
        <v>328</v>
      </c>
      <c r="P195" t="s">
        <v>328</v>
      </c>
      <c r="S195" t="s">
        <v>24</v>
      </c>
    </row>
    <row r="196" spans="1:19" x14ac:dyDescent="0.15">
      <c r="A196" t="str">
        <f t="shared" si="8"/>
        <v>|[[《》&gt;0]]||||</v>
      </c>
      <c r="B196" t="s">
        <v>328</v>
      </c>
      <c r="C196" t="s">
        <v>329</v>
      </c>
      <c r="D196" t="s">
        <v>330</v>
      </c>
      <c r="F196" t="s">
        <v>331</v>
      </c>
      <c r="G196" t="s">
        <v>332</v>
      </c>
      <c r="H196">
        <f t="shared" si="7"/>
        <v>0</v>
      </c>
      <c r="I196" t="s">
        <v>327</v>
      </c>
      <c r="J196" t="s">
        <v>328</v>
      </c>
      <c r="M196" t="s">
        <v>328</v>
      </c>
      <c r="P196" t="s">
        <v>328</v>
      </c>
      <c r="S196" t="s">
        <v>24</v>
      </c>
    </row>
    <row r="197" spans="1:19" x14ac:dyDescent="0.15">
      <c r="A197" t="str">
        <f t="shared" si="8"/>
        <v>|[[《》&gt;0]]||||</v>
      </c>
      <c r="B197" t="s">
        <v>328</v>
      </c>
      <c r="C197" t="s">
        <v>329</v>
      </c>
      <c r="D197" t="s">
        <v>330</v>
      </c>
      <c r="F197" t="s">
        <v>331</v>
      </c>
      <c r="G197" t="s">
        <v>332</v>
      </c>
      <c r="H197">
        <f t="shared" si="7"/>
        <v>0</v>
      </c>
      <c r="I197" t="s">
        <v>327</v>
      </c>
      <c r="J197" t="s">
        <v>328</v>
      </c>
      <c r="M197" t="s">
        <v>328</v>
      </c>
      <c r="P197" t="s">
        <v>328</v>
      </c>
      <c r="S197" t="s">
        <v>24</v>
      </c>
    </row>
    <row r="198" spans="1:19" x14ac:dyDescent="0.15">
      <c r="A198" t="str">
        <f t="shared" si="8"/>
        <v>|[[《》&gt;0]]||||</v>
      </c>
      <c r="B198" t="s">
        <v>328</v>
      </c>
      <c r="C198" t="s">
        <v>329</v>
      </c>
      <c r="D198" t="s">
        <v>330</v>
      </c>
      <c r="F198" t="s">
        <v>331</v>
      </c>
      <c r="G198" t="s">
        <v>332</v>
      </c>
      <c r="H198">
        <f t="shared" si="7"/>
        <v>0</v>
      </c>
      <c r="I198" t="s">
        <v>327</v>
      </c>
      <c r="J198" t="s">
        <v>328</v>
      </c>
      <c r="M198" t="s">
        <v>328</v>
      </c>
      <c r="P198" t="s">
        <v>328</v>
      </c>
      <c r="S198" t="s">
        <v>24</v>
      </c>
    </row>
    <row r="199" spans="1:19" x14ac:dyDescent="0.15">
      <c r="A199" t="str">
        <f t="shared" si="8"/>
        <v>|[[《》&gt;0]]||||</v>
      </c>
      <c r="B199" t="s">
        <v>328</v>
      </c>
      <c r="C199" t="s">
        <v>329</v>
      </c>
      <c r="D199" t="s">
        <v>330</v>
      </c>
      <c r="F199" t="s">
        <v>331</v>
      </c>
      <c r="G199" t="s">
        <v>332</v>
      </c>
      <c r="H199">
        <f t="shared" si="7"/>
        <v>0</v>
      </c>
      <c r="I199" t="s">
        <v>327</v>
      </c>
      <c r="J199" t="s">
        <v>328</v>
      </c>
      <c r="M199" t="s">
        <v>328</v>
      </c>
      <c r="P199" t="s">
        <v>328</v>
      </c>
      <c r="S199" t="s">
        <v>24</v>
      </c>
    </row>
    <row r="200" spans="1:19" x14ac:dyDescent="0.15">
      <c r="A200" t="str">
        <f t="shared" si="8"/>
        <v>|[[《》&gt;0]]||||</v>
      </c>
      <c r="B200" t="s">
        <v>328</v>
      </c>
      <c r="C200" t="s">
        <v>329</v>
      </c>
      <c r="D200" t="s">
        <v>330</v>
      </c>
      <c r="F200" t="s">
        <v>331</v>
      </c>
      <c r="G200" t="s">
        <v>332</v>
      </c>
      <c r="H200">
        <f t="shared" si="7"/>
        <v>0</v>
      </c>
      <c r="I200" t="s">
        <v>327</v>
      </c>
      <c r="J200" t="s">
        <v>328</v>
      </c>
      <c r="M200" t="s">
        <v>328</v>
      </c>
      <c r="P200" t="s">
        <v>328</v>
      </c>
      <c r="S200" t="s">
        <v>24</v>
      </c>
    </row>
    <row r="201" spans="1:19" x14ac:dyDescent="0.15">
      <c r="A201" t="str">
        <f t="shared" si="8"/>
        <v>|[[《》&gt;0]]||||</v>
      </c>
      <c r="B201" t="s">
        <v>328</v>
      </c>
      <c r="C201" t="s">
        <v>329</v>
      </c>
      <c r="D201" t="s">
        <v>330</v>
      </c>
      <c r="F201" t="s">
        <v>331</v>
      </c>
      <c r="G201" t="s">
        <v>332</v>
      </c>
      <c r="H201">
        <f t="shared" si="7"/>
        <v>0</v>
      </c>
      <c r="I201" t="s">
        <v>327</v>
      </c>
      <c r="J201" t="s">
        <v>328</v>
      </c>
      <c r="M201" t="s">
        <v>328</v>
      </c>
      <c r="P201" t="s">
        <v>328</v>
      </c>
      <c r="S201" t="s">
        <v>24</v>
      </c>
    </row>
    <row r="202" spans="1:19" x14ac:dyDescent="0.15">
      <c r="A202" t="str">
        <f t="shared" si="8"/>
        <v>|[[《》&gt;0]]||||</v>
      </c>
      <c r="B202" t="s">
        <v>328</v>
      </c>
      <c r="C202" t="s">
        <v>329</v>
      </c>
      <c r="D202" t="s">
        <v>330</v>
      </c>
      <c r="F202" t="s">
        <v>331</v>
      </c>
      <c r="G202" t="s">
        <v>332</v>
      </c>
      <c r="H202">
        <f t="shared" si="7"/>
        <v>0</v>
      </c>
      <c r="I202" t="s">
        <v>327</v>
      </c>
      <c r="J202" t="s">
        <v>328</v>
      </c>
      <c r="M202" t="s">
        <v>328</v>
      </c>
      <c r="P202" t="s">
        <v>328</v>
      </c>
      <c r="S202" t="s">
        <v>24</v>
      </c>
    </row>
    <row r="203" spans="1:19" x14ac:dyDescent="0.15">
      <c r="A203" t="str">
        <f t="shared" si="8"/>
        <v>|[[《》&gt;0]]||||</v>
      </c>
      <c r="B203" t="s">
        <v>328</v>
      </c>
      <c r="C203" t="s">
        <v>329</v>
      </c>
      <c r="D203" t="s">
        <v>330</v>
      </c>
      <c r="F203" t="s">
        <v>331</v>
      </c>
      <c r="G203" t="s">
        <v>332</v>
      </c>
      <c r="H203">
        <f t="shared" si="7"/>
        <v>0</v>
      </c>
      <c r="I203" t="s">
        <v>327</v>
      </c>
      <c r="J203" t="s">
        <v>328</v>
      </c>
      <c r="M203" t="s">
        <v>328</v>
      </c>
      <c r="P203" t="s">
        <v>328</v>
      </c>
      <c r="S203" t="s">
        <v>24</v>
      </c>
    </row>
    <row r="204" spans="1:19" x14ac:dyDescent="0.15">
      <c r="A204" t="str">
        <f t="shared" si="8"/>
        <v>|[[《》&gt;0]]||||</v>
      </c>
      <c r="B204" t="s">
        <v>328</v>
      </c>
      <c r="C204" t="s">
        <v>329</v>
      </c>
      <c r="D204" t="s">
        <v>330</v>
      </c>
      <c r="F204" t="s">
        <v>331</v>
      </c>
      <c r="G204" t="s">
        <v>332</v>
      </c>
      <c r="H204">
        <f t="shared" si="7"/>
        <v>0</v>
      </c>
      <c r="I204" t="s">
        <v>327</v>
      </c>
      <c r="J204" t="s">
        <v>328</v>
      </c>
      <c r="M204" t="s">
        <v>328</v>
      </c>
      <c r="P204" t="s">
        <v>328</v>
      </c>
      <c r="S204" t="s">
        <v>24</v>
      </c>
    </row>
    <row r="205" spans="1:19" x14ac:dyDescent="0.15">
      <c r="A205" t="str">
        <f t="shared" si="8"/>
        <v>|[[《》&gt;0]]||||</v>
      </c>
      <c r="B205" t="s">
        <v>328</v>
      </c>
      <c r="C205" t="s">
        <v>329</v>
      </c>
      <c r="D205" t="s">
        <v>330</v>
      </c>
      <c r="F205" t="s">
        <v>331</v>
      </c>
      <c r="G205" t="s">
        <v>332</v>
      </c>
      <c r="H205">
        <f t="shared" si="7"/>
        <v>0</v>
      </c>
      <c r="I205" t="s">
        <v>327</v>
      </c>
      <c r="J205" t="s">
        <v>328</v>
      </c>
      <c r="M205" t="s">
        <v>328</v>
      </c>
      <c r="P205" t="s">
        <v>328</v>
      </c>
      <c r="S205" t="s">
        <v>24</v>
      </c>
    </row>
    <row r="206" spans="1:19" x14ac:dyDescent="0.15">
      <c r="A206" t="str">
        <f t="shared" si="8"/>
        <v>|[[《》&gt;0]]||||</v>
      </c>
      <c r="B206" t="s">
        <v>328</v>
      </c>
      <c r="C206" t="s">
        <v>329</v>
      </c>
      <c r="D206" t="s">
        <v>330</v>
      </c>
      <c r="F206" t="s">
        <v>331</v>
      </c>
      <c r="G206" t="s">
        <v>332</v>
      </c>
      <c r="H206">
        <f t="shared" si="7"/>
        <v>0</v>
      </c>
      <c r="I206" t="s">
        <v>327</v>
      </c>
      <c r="J206" t="s">
        <v>328</v>
      </c>
      <c r="M206" t="s">
        <v>328</v>
      </c>
      <c r="P206" t="s">
        <v>328</v>
      </c>
      <c r="S206" t="s">
        <v>24</v>
      </c>
    </row>
    <row r="207" spans="1:19" x14ac:dyDescent="0.15">
      <c r="A207" t="str">
        <f t="shared" si="8"/>
        <v>|[[《》&gt;0]]||||</v>
      </c>
      <c r="B207" t="s">
        <v>328</v>
      </c>
      <c r="C207" t="s">
        <v>329</v>
      </c>
      <c r="D207" t="s">
        <v>330</v>
      </c>
      <c r="F207" t="s">
        <v>331</v>
      </c>
      <c r="G207" t="s">
        <v>332</v>
      </c>
      <c r="H207">
        <f t="shared" si="7"/>
        <v>0</v>
      </c>
      <c r="I207" t="s">
        <v>327</v>
      </c>
      <c r="J207" t="s">
        <v>328</v>
      </c>
      <c r="M207" t="s">
        <v>328</v>
      </c>
      <c r="P207" t="s">
        <v>328</v>
      </c>
      <c r="S207" t="s">
        <v>24</v>
      </c>
    </row>
    <row r="208" spans="1:19" x14ac:dyDescent="0.15">
      <c r="A208" t="str">
        <f t="shared" si="8"/>
        <v>|[[《》&gt;0]]||||</v>
      </c>
      <c r="B208" t="s">
        <v>328</v>
      </c>
      <c r="C208" t="s">
        <v>329</v>
      </c>
      <c r="D208" t="s">
        <v>330</v>
      </c>
      <c r="F208" t="s">
        <v>331</v>
      </c>
      <c r="G208" t="s">
        <v>332</v>
      </c>
      <c r="H208">
        <f t="shared" si="7"/>
        <v>0</v>
      </c>
      <c r="I208" t="s">
        <v>327</v>
      </c>
      <c r="J208" t="s">
        <v>328</v>
      </c>
      <c r="M208" t="s">
        <v>328</v>
      </c>
      <c r="P208" t="s">
        <v>328</v>
      </c>
      <c r="S208" t="s">
        <v>24</v>
      </c>
    </row>
    <row r="209" spans="1:19" x14ac:dyDescent="0.15">
      <c r="A209" t="str">
        <f t="shared" si="8"/>
        <v>|[[《》&gt;0]]||||</v>
      </c>
      <c r="B209" t="s">
        <v>328</v>
      </c>
      <c r="C209" t="s">
        <v>329</v>
      </c>
      <c r="D209" t="s">
        <v>330</v>
      </c>
      <c r="F209" t="s">
        <v>331</v>
      </c>
      <c r="G209" t="s">
        <v>332</v>
      </c>
      <c r="H209">
        <f t="shared" si="7"/>
        <v>0</v>
      </c>
      <c r="I209" t="s">
        <v>327</v>
      </c>
      <c r="J209" t="s">
        <v>328</v>
      </c>
      <c r="M209" t="s">
        <v>328</v>
      </c>
      <c r="P209" t="s">
        <v>328</v>
      </c>
      <c r="S209" t="s">
        <v>24</v>
      </c>
    </row>
    <row r="210" spans="1:19" x14ac:dyDescent="0.15">
      <c r="A210" t="str">
        <f t="shared" si="8"/>
        <v>|[[《》&gt;0]]||||</v>
      </c>
      <c r="B210" t="s">
        <v>328</v>
      </c>
      <c r="C210" t="s">
        <v>329</v>
      </c>
      <c r="D210" t="s">
        <v>330</v>
      </c>
      <c r="F210" t="s">
        <v>331</v>
      </c>
      <c r="G210" t="s">
        <v>332</v>
      </c>
      <c r="H210">
        <f t="shared" si="7"/>
        <v>0</v>
      </c>
      <c r="I210" t="s">
        <v>327</v>
      </c>
      <c r="J210" t="s">
        <v>328</v>
      </c>
      <c r="M210" t="s">
        <v>328</v>
      </c>
      <c r="P210" t="s">
        <v>328</v>
      </c>
      <c r="S210" t="s">
        <v>24</v>
      </c>
    </row>
    <row r="211" spans="1:19" x14ac:dyDescent="0.15">
      <c r="A211" t="str">
        <f t="shared" si="8"/>
        <v>|[[《》&gt;0]]||||</v>
      </c>
      <c r="B211" t="s">
        <v>328</v>
      </c>
      <c r="C211" t="s">
        <v>329</v>
      </c>
      <c r="D211" t="s">
        <v>330</v>
      </c>
      <c r="F211" t="s">
        <v>331</v>
      </c>
      <c r="G211" t="s">
        <v>332</v>
      </c>
      <c r="H211">
        <f t="shared" si="7"/>
        <v>0</v>
      </c>
      <c r="I211" t="s">
        <v>327</v>
      </c>
      <c r="J211" t="s">
        <v>328</v>
      </c>
      <c r="M211" t="s">
        <v>328</v>
      </c>
      <c r="P211" t="s">
        <v>328</v>
      </c>
      <c r="S211" t="s">
        <v>24</v>
      </c>
    </row>
    <row r="212" spans="1:19" x14ac:dyDescent="0.15">
      <c r="A212" t="str">
        <f t="shared" si="8"/>
        <v/>
      </c>
    </row>
    <row r="213" spans="1:19" x14ac:dyDescent="0.15">
      <c r="A213" t="str">
        <f t="shared" si="8"/>
        <v>**多色</v>
      </c>
      <c r="B213" t="s">
        <v>333</v>
      </c>
    </row>
    <row r="214" spans="1:19" x14ac:dyDescent="0.15">
      <c r="A214" t="str">
        <f t="shared" si="8"/>
        <v>|LEFT:500|LEFT:50|LEFT:80|LEFT:100|c</v>
      </c>
      <c r="B214" t="s">
        <v>284</v>
      </c>
      <c r="H214" t="s">
        <v>286</v>
      </c>
      <c r="J214" t="s">
        <v>284</v>
      </c>
      <c r="L214" t="s">
        <v>287</v>
      </c>
      <c r="M214" t="s">
        <v>284</v>
      </c>
      <c r="O214" t="s">
        <v>2</v>
      </c>
      <c r="P214" t="s">
        <v>284</v>
      </c>
      <c r="R214" t="s">
        <v>3</v>
      </c>
      <c r="S214" t="s">
        <v>288</v>
      </c>
    </row>
    <row r="215" spans="1:19" x14ac:dyDescent="0.15">
      <c r="A215" t="str">
        <f t="shared" si="8"/>
        <v>|カード名|コスト|レアリティ|種別|</v>
      </c>
      <c r="B215" t="s">
        <v>284</v>
      </c>
      <c r="H215" t="s">
        <v>289</v>
      </c>
      <c r="J215" t="s">
        <v>284</v>
      </c>
      <c r="L215" t="s">
        <v>290</v>
      </c>
      <c r="M215" t="s">
        <v>284</v>
      </c>
      <c r="O215" t="s">
        <v>6</v>
      </c>
      <c r="P215" t="s">
        <v>284</v>
      </c>
      <c r="R215" t="s">
        <v>37</v>
      </c>
      <c r="S215" t="s">
        <v>24</v>
      </c>
    </row>
    <row r="216" spans="1:19" x14ac:dyDescent="0.15">
      <c r="A216" t="str">
        <f t="shared" si="8"/>
        <v>|[[《》&gt;0]]||||</v>
      </c>
      <c r="B216" t="s">
        <v>284</v>
      </c>
      <c r="C216" t="s">
        <v>291</v>
      </c>
      <c r="D216" t="s">
        <v>293</v>
      </c>
      <c r="F216" t="s">
        <v>295</v>
      </c>
      <c r="G216" t="s">
        <v>297</v>
      </c>
      <c r="H216">
        <f t="shared" ref="H216:H235" si="9">E216</f>
        <v>0</v>
      </c>
      <c r="I216" t="s">
        <v>334</v>
      </c>
      <c r="J216" t="s">
        <v>335</v>
      </c>
      <c r="M216" t="s">
        <v>335</v>
      </c>
      <c r="P216" t="s">
        <v>335</v>
      </c>
      <c r="S216" t="s">
        <v>24</v>
      </c>
    </row>
    <row r="217" spans="1:19" x14ac:dyDescent="0.15">
      <c r="A217" t="str">
        <f t="shared" si="8"/>
        <v>|[[《》&gt;0]]||||</v>
      </c>
      <c r="B217" t="s">
        <v>335</v>
      </c>
      <c r="C217" t="s">
        <v>336</v>
      </c>
      <c r="D217" t="s">
        <v>337</v>
      </c>
      <c r="F217" t="s">
        <v>338</v>
      </c>
      <c r="G217" t="s">
        <v>339</v>
      </c>
      <c r="H217">
        <f t="shared" si="9"/>
        <v>0</v>
      </c>
      <c r="I217" t="s">
        <v>334</v>
      </c>
      <c r="J217" t="s">
        <v>335</v>
      </c>
      <c r="M217" t="s">
        <v>335</v>
      </c>
      <c r="P217" t="s">
        <v>335</v>
      </c>
      <c r="S217" t="s">
        <v>24</v>
      </c>
    </row>
    <row r="218" spans="1:19" x14ac:dyDescent="0.15">
      <c r="A218" t="str">
        <f t="shared" si="8"/>
        <v>|[[《》&gt;0]]||||</v>
      </c>
      <c r="B218" t="s">
        <v>335</v>
      </c>
      <c r="C218" t="s">
        <v>336</v>
      </c>
      <c r="D218" t="s">
        <v>337</v>
      </c>
      <c r="F218" t="s">
        <v>338</v>
      </c>
      <c r="G218" t="s">
        <v>339</v>
      </c>
      <c r="H218">
        <f t="shared" si="9"/>
        <v>0</v>
      </c>
      <c r="I218" t="s">
        <v>334</v>
      </c>
      <c r="J218" t="s">
        <v>335</v>
      </c>
      <c r="M218" t="s">
        <v>335</v>
      </c>
      <c r="P218" t="s">
        <v>335</v>
      </c>
      <c r="S218" t="s">
        <v>24</v>
      </c>
    </row>
    <row r="219" spans="1:19" x14ac:dyDescent="0.15">
      <c r="A219" t="str">
        <f t="shared" si="8"/>
        <v>|[[《》&gt;0]]||||</v>
      </c>
      <c r="B219" t="s">
        <v>335</v>
      </c>
      <c r="C219" t="s">
        <v>336</v>
      </c>
      <c r="D219" t="s">
        <v>337</v>
      </c>
      <c r="F219" t="s">
        <v>338</v>
      </c>
      <c r="G219" t="s">
        <v>339</v>
      </c>
      <c r="H219">
        <f t="shared" si="9"/>
        <v>0</v>
      </c>
      <c r="I219" t="s">
        <v>334</v>
      </c>
      <c r="J219" t="s">
        <v>335</v>
      </c>
      <c r="M219" t="s">
        <v>335</v>
      </c>
      <c r="P219" t="s">
        <v>335</v>
      </c>
      <c r="S219" t="s">
        <v>24</v>
      </c>
    </row>
    <row r="220" spans="1:19" x14ac:dyDescent="0.15">
      <c r="A220" t="str">
        <f t="shared" si="8"/>
        <v>|[[《》&gt;0]]||||</v>
      </c>
      <c r="B220" t="s">
        <v>335</v>
      </c>
      <c r="C220" t="s">
        <v>336</v>
      </c>
      <c r="D220" t="s">
        <v>337</v>
      </c>
      <c r="F220" t="s">
        <v>338</v>
      </c>
      <c r="G220" t="s">
        <v>339</v>
      </c>
      <c r="H220">
        <f t="shared" si="9"/>
        <v>0</v>
      </c>
      <c r="I220" t="s">
        <v>334</v>
      </c>
      <c r="J220" t="s">
        <v>335</v>
      </c>
      <c r="M220" t="s">
        <v>335</v>
      </c>
      <c r="P220" t="s">
        <v>335</v>
      </c>
      <c r="S220" t="s">
        <v>24</v>
      </c>
    </row>
    <row r="221" spans="1:19" x14ac:dyDescent="0.15">
      <c r="A221" t="str">
        <f t="shared" si="8"/>
        <v>|[[《》&gt;0]]||||</v>
      </c>
      <c r="B221" t="s">
        <v>335</v>
      </c>
      <c r="C221" t="s">
        <v>336</v>
      </c>
      <c r="D221" t="s">
        <v>337</v>
      </c>
      <c r="F221" t="s">
        <v>338</v>
      </c>
      <c r="G221" t="s">
        <v>339</v>
      </c>
      <c r="H221">
        <f t="shared" si="9"/>
        <v>0</v>
      </c>
      <c r="I221" t="s">
        <v>334</v>
      </c>
      <c r="J221" t="s">
        <v>335</v>
      </c>
      <c r="M221" t="s">
        <v>335</v>
      </c>
      <c r="P221" t="s">
        <v>335</v>
      </c>
      <c r="S221" t="s">
        <v>24</v>
      </c>
    </row>
    <row r="222" spans="1:19" x14ac:dyDescent="0.15">
      <c r="A222" t="str">
        <f t="shared" si="8"/>
        <v>|[[《》&gt;0]]||||</v>
      </c>
      <c r="B222" t="s">
        <v>335</v>
      </c>
      <c r="C222" t="s">
        <v>336</v>
      </c>
      <c r="D222" t="s">
        <v>337</v>
      </c>
      <c r="F222" t="s">
        <v>338</v>
      </c>
      <c r="G222" t="s">
        <v>339</v>
      </c>
      <c r="H222">
        <f t="shared" si="9"/>
        <v>0</v>
      </c>
      <c r="I222" t="s">
        <v>334</v>
      </c>
      <c r="J222" t="s">
        <v>335</v>
      </c>
      <c r="M222" t="s">
        <v>335</v>
      </c>
      <c r="P222" t="s">
        <v>335</v>
      </c>
      <c r="S222" t="s">
        <v>24</v>
      </c>
    </row>
    <row r="223" spans="1:19" x14ac:dyDescent="0.15">
      <c r="A223" t="str">
        <f t="shared" si="8"/>
        <v>|[[《》&gt;0]]||||</v>
      </c>
      <c r="B223" t="s">
        <v>335</v>
      </c>
      <c r="C223" t="s">
        <v>336</v>
      </c>
      <c r="D223" t="s">
        <v>337</v>
      </c>
      <c r="F223" t="s">
        <v>338</v>
      </c>
      <c r="G223" t="s">
        <v>339</v>
      </c>
      <c r="H223">
        <f t="shared" si="9"/>
        <v>0</v>
      </c>
      <c r="I223" t="s">
        <v>334</v>
      </c>
      <c r="J223" t="s">
        <v>335</v>
      </c>
      <c r="M223" t="s">
        <v>335</v>
      </c>
      <c r="P223" t="s">
        <v>335</v>
      </c>
      <c r="S223" t="s">
        <v>24</v>
      </c>
    </row>
    <row r="224" spans="1:19" x14ac:dyDescent="0.15">
      <c r="A224" t="str">
        <f t="shared" si="8"/>
        <v>|[[《》&gt;0]]||||</v>
      </c>
      <c r="B224" t="s">
        <v>335</v>
      </c>
      <c r="C224" t="s">
        <v>336</v>
      </c>
      <c r="D224" t="s">
        <v>337</v>
      </c>
      <c r="F224" t="s">
        <v>338</v>
      </c>
      <c r="G224" t="s">
        <v>339</v>
      </c>
      <c r="H224">
        <f t="shared" si="9"/>
        <v>0</v>
      </c>
      <c r="I224" t="s">
        <v>334</v>
      </c>
      <c r="J224" t="s">
        <v>335</v>
      </c>
      <c r="M224" t="s">
        <v>335</v>
      </c>
      <c r="P224" t="s">
        <v>335</v>
      </c>
      <c r="S224" t="s">
        <v>24</v>
      </c>
    </row>
    <row r="225" spans="1:19" x14ac:dyDescent="0.15">
      <c r="A225" t="str">
        <f t="shared" si="8"/>
        <v>|[[《》&gt;0]]||||</v>
      </c>
      <c r="B225" t="s">
        <v>335</v>
      </c>
      <c r="C225" t="s">
        <v>336</v>
      </c>
      <c r="D225" t="s">
        <v>337</v>
      </c>
      <c r="F225" t="s">
        <v>338</v>
      </c>
      <c r="G225" t="s">
        <v>339</v>
      </c>
      <c r="H225">
        <f t="shared" si="9"/>
        <v>0</v>
      </c>
      <c r="I225" t="s">
        <v>334</v>
      </c>
      <c r="J225" t="s">
        <v>335</v>
      </c>
      <c r="M225" t="s">
        <v>335</v>
      </c>
      <c r="P225" t="s">
        <v>335</v>
      </c>
      <c r="S225" t="s">
        <v>24</v>
      </c>
    </row>
    <row r="226" spans="1:19" x14ac:dyDescent="0.15">
      <c r="A226" t="str">
        <f t="shared" si="8"/>
        <v>|[[《》&gt;0]]||||</v>
      </c>
      <c r="B226" t="s">
        <v>335</v>
      </c>
      <c r="C226" t="s">
        <v>336</v>
      </c>
      <c r="D226" t="s">
        <v>337</v>
      </c>
      <c r="F226" t="s">
        <v>338</v>
      </c>
      <c r="G226" t="s">
        <v>339</v>
      </c>
      <c r="H226">
        <f t="shared" si="9"/>
        <v>0</v>
      </c>
      <c r="I226" t="s">
        <v>334</v>
      </c>
      <c r="J226" t="s">
        <v>335</v>
      </c>
      <c r="M226" t="s">
        <v>335</v>
      </c>
      <c r="P226" t="s">
        <v>335</v>
      </c>
      <c r="S226" t="s">
        <v>24</v>
      </c>
    </row>
    <row r="227" spans="1:19" x14ac:dyDescent="0.15">
      <c r="A227" t="str">
        <f t="shared" si="8"/>
        <v>|[[《》&gt;0]]||||</v>
      </c>
      <c r="B227" t="s">
        <v>335</v>
      </c>
      <c r="C227" t="s">
        <v>336</v>
      </c>
      <c r="D227" t="s">
        <v>337</v>
      </c>
      <c r="F227" t="s">
        <v>338</v>
      </c>
      <c r="G227" t="s">
        <v>339</v>
      </c>
      <c r="H227">
        <f t="shared" si="9"/>
        <v>0</v>
      </c>
      <c r="I227" t="s">
        <v>334</v>
      </c>
      <c r="J227" t="s">
        <v>335</v>
      </c>
      <c r="M227" t="s">
        <v>335</v>
      </c>
      <c r="P227" t="s">
        <v>335</v>
      </c>
      <c r="S227" t="s">
        <v>24</v>
      </c>
    </row>
    <row r="228" spans="1:19" x14ac:dyDescent="0.15">
      <c r="A228" t="str">
        <f t="shared" si="8"/>
        <v>|[[《》&gt;0]]||||</v>
      </c>
      <c r="B228" t="s">
        <v>335</v>
      </c>
      <c r="C228" t="s">
        <v>336</v>
      </c>
      <c r="D228" t="s">
        <v>337</v>
      </c>
      <c r="F228" t="s">
        <v>338</v>
      </c>
      <c r="G228" t="s">
        <v>339</v>
      </c>
      <c r="H228">
        <f t="shared" si="9"/>
        <v>0</v>
      </c>
      <c r="I228" t="s">
        <v>334</v>
      </c>
      <c r="J228" t="s">
        <v>335</v>
      </c>
      <c r="M228" t="s">
        <v>335</v>
      </c>
      <c r="P228" t="s">
        <v>335</v>
      </c>
      <c r="S228" t="s">
        <v>24</v>
      </c>
    </row>
    <row r="229" spans="1:19" x14ac:dyDescent="0.15">
      <c r="A229" t="str">
        <f t="shared" si="8"/>
        <v>|[[《》&gt;0]]||||</v>
      </c>
      <c r="B229" t="s">
        <v>335</v>
      </c>
      <c r="C229" t="s">
        <v>336</v>
      </c>
      <c r="D229" t="s">
        <v>337</v>
      </c>
      <c r="F229" t="s">
        <v>338</v>
      </c>
      <c r="G229" t="s">
        <v>339</v>
      </c>
      <c r="H229">
        <f t="shared" si="9"/>
        <v>0</v>
      </c>
      <c r="I229" t="s">
        <v>334</v>
      </c>
      <c r="J229" t="s">
        <v>335</v>
      </c>
      <c r="M229" t="s">
        <v>335</v>
      </c>
      <c r="P229" t="s">
        <v>335</v>
      </c>
      <c r="S229" t="s">
        <v>24</v>
      </c>
    </row>
    <row r="230" spans="1:19" x14ac:dyDescent="0.15">
      <c r="A230" t="str">
        <f t="shared" si="8"/>
        <v>|[[《》&gt;0]]||||</v>
      </c>
      <c r="B230" t="s">
        <v>335</v>
      </c>
      <c r="C230" t="s">
        <v>336</v>
      </c>
      <c r="D230" t="s">
        <v>337</v>
      </c>
      <c r="F230" t="s">
        <v>338</v>
      </c>
      <c r="G230" t="s">
        <v>339</v>
      </c>
      <c r="H230">
        <f t="shared" si="9"/>
        <v>0</v>
      </c>
      <c r="I230" t="s">
        <v>334</v>
      </c>
      <c r="J230" t="s">
        <v>335</v>
      </c>
      <c r="M230" t="s">
        <v>335</v>
      </c>
      <c r="P230" t="s">
        <v>335</v>
      </c>
      <c r="S230" t="s">
        <v>24</v>
      </c>
    </row>
    <row r="231" spans="1:19" x14ac:dyDescent="0.15">
      <c r="A231" t="str">
        <f t="shared" si="8"/>
        <v>|[[《》&gt;0]]||||</v>
      </c>
      <c r="B231" t="s">
        <v>335</v>
      </c>
      <c r="C231" t="s">
        <v>336</v>
      </c>
      <c r="D231" t="s">
        <v>337</v>
      </c>
      <c r="F231" t="s">
        <v>338</v>
      </c>
      <c r="G231" t="s">
        <v>339</v>
      </c>
      <c r="H231">
        <f t="shared" si="9"/>
        <v>0</v>
      </c>
      <c r="I231" t="s">
        <v>334</v>
      </c>
      <c r="J231" t="s">
        <v>335</v>
      </c>
      <c r="M231" t="s">
        <v>335</v>
      </c>
      <c r="P231" t="s">
        <v>335</v>
      </c>
      <c r="S231" t="s">
        <v>24</v>
      </c>
    </row>
    <row r="232" spans="1:19" x14ac:dyDescent="0.15">
      <c r="A232" t="str">
        <f t="shared" si="8"/>
        <v>|[[《》&gt;0]]||||</v>
      </c>
      <c r="B232" t="s">
        <v>335</v>
      </c>
      <c r="C232" t="s">
        <v>336</v>
      </c>
      <c r="D232" t="s">
        <v>337</v>
      </c>
      <c r="F232" t="s">
        <v>338</v>
      </c>
      <c r="G232" t="s">
        <v>339</v>
      </c>
      <c r="H232">
        <f t="shared" si="9"/>
        <v>0</v>
      </c>
      <c r="I232" t="s">
        <v>334</v>
      </c>
      <c r="J232" t="s">
        <v>335</v>
      </c>
      <c r="M232" t="s">
        <v>335</v>
      </c>
      <c r="P232" t="s">
        <v>335</v>
      </c>
      <c r="S232" t="s">
        <v>24</v>
      </c>
    </row>
    <row r="233" spans="1:19" x14ac:dyDescent="0.15">
      <c r="A233" t="str">
        <f t="shared" si="8"/>
        <v>|[[《》&gt;0]]||||</v>
      </c>
      <c r="B233" t="s">
        <v>335</v>
      </c>
      <c r="C233" t="s">
        <v>336</v>
      </c>
      <c r="D233" t="s">
        <v>337</v>
      </c>
      <c r="F233" t="s">
        <v>338</v>
      </c>
      <c r="G233" t="s">
        <v>339</v>
      </c>
      <c r="H233">
        <f t="shared" si="9"/>
        <v>0</v>
      </c>
      <c r="I233" t="s">
        <v>334</v>
      </c>
      <c r="J233" t="s">
        <v>335</v>
      </c>
      <c r="M233" t="s">
        <v>335</v>
      </c>
      <c r="P233" t="s">
        <v>335</v>
      </c>
      <c r="S233" t="s">
        <v>24</v>
      </c>
    </row>
    <row r="234" spans="1:19" x14ac:dyDescent="0.15">
      <c r="A234" t="str">
        <f t="shared" si="8"/>
        <v>|[[《》&gt;0]]||||</v>
      </c>
      <c r="B234" t="s">
        <v>335</v>
      </c>
      <c r="C234" t="s">
        <v>336</v>
      </c>
      <c r="D234" t="s">
        <v>337</v>
      </c>
      <c r="F234" t="s">
        <v>338</v>
      </c>
      <c r="G234" t="s">
        <v>339</v>
      </c>
      <c r="H234">
        <f t="shared" si="9"/>
        <v>0</v>
      </c>
      <c r="I234" t="s">
        <v>334</v>
      </c>
      <c r="J234" t="s">
        <v>335</v>
      </c>
      <c r="M234" t="s">
        <v>335</v>
      </c>
      <c r="P234" t="s">
        <v>335</v>
      </c>
      <c r="S234" t="s">
        <v>24</v>
      </c>
    </row>
    <row r="235" spans="1:19" x14ac:dyDescent="0.15">
      <c r="A235" t="str">
        <f t="shared" si="8"/>
        <v>|[[《》&gt;0]]||||</v>
      </c>
      <c r="B235" t="s">
        <v>335</v>
      </c>
      <c r="C235" t="s">
        <v>336</v>
      </c>
      <c r="D235" t="s">
        <v>337</v>
      </c>
      <c r="F235" t="s">
        <v>338</v>
      </c>
      <c r="G235" t="s">
        <v>339</v>
      </c>
      <c r="H235">
        <f t="shared" si="9"/>
        <v>0</v>
      </c>
      <c r="I235" t="s">
        <v>334</v>
      </c>
      <c r="J235" t="s">
        <v>335</v>
      </c>
      <c r="M235" t="s">
        <v>335</v>
      </c>
      <c r="P235" t="s">
        <v>335</v>
      </c>
      <c r="S235" t="s">
        <v>24</v>
      </c>
    </row>
    <row r="236" spans="1:19" x14ac:dyDescent="0.15">
      <c r="A236" t="str">
        <f t="shared" si="8"/>
        <v/>
      </c>
    </row>
    <row r="237" spans="1:19" x14ac:dyDescent="0.15">
      <c r="A237" t="str">
        <f t="shared" si="8"/>
        <v>**無色</v>
      </c>
      <c r="B237" t="s">
        <v>340</v>
      </c>
    </row>
    <row r="238" spans="1:19" x14ac:dyDescent="0.15">
      <c r="A238" t="str">
        <f t="shared" si="8"/>
        <v>|LEFT:500|LEFT:50|LEFT:80|LEFT:100|c</v>
      </c>
      <c r="B238" t="s">
        <v>335</v>
      </c>
      <c r="H238" t="s">
        <v>286</v>
      </c>
      <c r="J238" t="s">
        <v>335</v>
      </c>
      <c r="L238" t="s">
        <v>287</v>
      </c>
      <c r="M238" t="s">
        <v>335</v>
      </c>
      <c r="O238" t="s">
        <v>2</v>
      </c>
      <c r="P238" t="s">
        <v>335</v>
      </c>
      <c r="R238" t="s">
        <v>3</v>
      </c>
      <c r="S238" t="s">
        <v>288</v>
      </c>
    </row>
    <row r="239" spans="1:19" x14ac:dyDescent="0.15">
      <c r="A239" t="str">
        <f t="shared" si="8"/>
        <v>|カード名|コスト|レアリティ|種別|</v>
      </c>
      <c r="B239" t="s">
        <v>335</v>
      </c>
      <c r="H239" t="s">
        <v>289</v>
      </c>
      <c r="J239" t="s">
        <v>335</v>
      </c>
      <c r="L239" t="s">
        <v>290</v>
      </c>
      <c r="M239" t="s">
        <v>335</v>
      </c>
      <c r="O239" t="s">
        <v>6</v>
      </c>
      <c r="P239" t="s">
        <v>335</v>
      </c>
      <c r="R239" t="s">
        <v>37</v>
      </c>
      <c r="S239" t="s">
        <v>24</v>
      </c>
    </row>
    <row r="240" spans="1:19" x14ac:dyDescent="0.15">
      <c r="A240" t="str">
        <f t="shared" si="8"/>
        <v>|[[《》&gt;0]]||||</v>
      </c>
      <c r="B240" t="s">
        <v>335</v>
      </c>
      <c r="C240" t="s">
        <v>336</v>
      </c>
      <c r="D240" t="s">
        <v>337</v>
      </c>
      <c r="F240" t="s">
        <v>338</v>
      </c>
      <c r="G240" t="s">
        <v>339</v>
      </c>
      <c r="H240">
        <f t="shared" ref="H240:H279" si="10">E240</f>
        <v>0</v>
      </c>
      <c r="I240" t="s">
        <v>334</v>
      </c>
      <c r="J240" t="s">
        <v>335</v>
      </c>
      <c r="M240" t="s">
        <v>335</v>
      </c>
      <c r="P240" t="s">
        <v>335</v>
      </c>
      <c r="S240" t="s">
        <v>24</v>
      </c>
    </row>
    <row r="241" spans="1:19" x14ac:dyDescent="0.15">
      <c r="A241" t="str">
        <f t="shared" si="8"/>
        <v>|[[《》&gt;0]]||||</v>
      </c>
      <c r="B241" t="s">
        <v>335</v>
      </c>
      <c r="C241" t="s">
        <v>336</v>
      </c>
      <c r="D241" t="s">
        <v>337</v>
      </c>
      <c r="F241" t="s">
        <v>338</v>
      </c>
      <c r="G241" t="s">
        <v>339</v>
      </c>
      <c r="H241">
        <f t="shared" si="10"/>
        <v>0</v>
      </c>
      <c r="I241" t="s">
        <v>334</v>
      </c>
      <c r="J241" t="s">
        <v>335</v>
      </c>
      <c r="M241" t="s">
        <v>335</v>
      </c>
      <c r="P241" t="s">
        <v>335</v>
      </c>
      <c r="S241" t="s">
        <v>24</v>
      </c>
    </row>
    <row r="242" spans="1:19" x14ac:dyDescent="0.15">
      <c r="A242" t="str">
        <f t="shared" si="8"/>
        <v>|[[《》&gt;0]]||||</v>
      </c>
      <c r="B242" t="s">
        <v>335</v>
      </c>
      <c r="C242" t="s">
        <v>336</v>
      </c>
      <c r="D242" t="s">
        <v>337</v>
      </c>
      <c r="F242" t="s">
        <v>338</v>
      </c>
      <c r="G242" t="s">
        <v>339</v>
      </c>
      <c r="H242">
        <f t="shared" si="10"/>
        <v>0</v>
      </c>
      <c r="I242" t="s">
        <v>334</v>
      </c>
      <c r="J242" t="s">
        <v>335</v>
      </c>
      <c r="M242" t="s">
        <v>335</v>
      </c>
      <c r="P242" t="s">
        <v>335</v>
      </c>
      <c r="S242" t="s">
        <v>24</v>
      </c>
    </row>
    <row r="243" spans="1:19" x14ac:dyDescent="0.15">
      <c r="A243" t="str">
        <f t="shared" si="8"/>
        <v>|[[《》&gt;0]]||||</v>
      </c>
      <c r="B243" t="s">
        <v>335</v>
      </c>
      <c r="C243" t="s">
        <v>336</v>
      </c>
      <c r="D243" t="s">
        <v>337</v>
      </c>
      <c r="F243" t="s">
        <v>338</v>
      </c>
      <c r="G243" t="s">
        <v>339</v>
      </c>
      <c r="H243">
        <f t="shared" si="10"/>
        <v>0</v>
      </c>
      <c r="I243" t="s">
        <v>334</v>
      </c>
      <c r="J243" t="s">
        <v>335</v>
      </c>
      <c r="M243" t="s">
        <v>335</v>
      </c>
      <c r="P243" t="s">
        <v>335</v>
      </c>
      <c r="S243" t="s">
        <v>24</v>
      </c>
    </row>
    <row r="244" spans="1:19" x14ac:dyDescent="0.15">
      <c r="A244" t="str">
        <f t="shared" si="8"/>
        <v>|[[《》&gt;0]]||||</v>
      </c>
      <c r="B244" t="s">
        <v>335</v>
      </c>
      <c r="C244" t="s">
        <v>336</v>
      </c>
      <c r="D244" t="s">
        <v>337</v>
      </c>
      <c r="F244" t="s">
        <v>338</v>
      </c>
      <c r="G244" t="s">
        <v>339</v>
      </c>
      <c r="H244">
        <f t="shared" si="10"/>
        <v>0</v>
      </c>
      <c r="I244" t="s">
        <v>334</v>
      </c>
      <c r="J244" t="s">
        <v>335</v>
      </c>
      <c r="M244" t="s">
        <v>335</v>
      </c>
      <c r="P244" t="s">
        <v>335</v>
      </c>
      <c r="S244" t="s">
        <v>24</v>
      </c>
    </row>
    <row r="245" spans="1:19" x14ac:dyDescent="0.15">
      <c r="A245" t="str">
        <f t="shared" si="8"/>
        <v>|[[《》&gt;0]]||||</v>
      </c>
      <c r="B245" t="s">
        <v>335</v>
      </c>
      <c r="C245" t="s">
        <v>336</v>
      </c>
      <c r="D245" t="s">
        <v>337</v>
      </c>
      <c r="F245" t="s">
        <v>338</v>
      </c>
      <c r="G245" t="s">
        <v>339</v>
      </c>
      <c r="H245">
        <f t="shared" si="10"/>
        <v>0</v>
      </c>
      <c r="I245" t="s">
        <v>334</v>
      </c>
      <c r="J245" t="s">
        <v>335</v>
      </c>
      <c r="M245" t="s">
        <v>335</v>
      </c>
      <c r="P245" t="s">
        <v>335</v>
      </c>
      <c r="S245" t="s">
        <v>24</v>
      </c>
    </row>
    <row r="246" spans="1:19" x14ac:dyDescent="0.15">
      <c r="A246" t="str">
        <f t="shared" si="8"/>
        <v>|[[《》&gt;0]]||||</v>
      </c>
      <c r="B246" t="s">
        <v>335</v>
      </c>
      <c r="C246" t="s">
        <v>336</v>
      </c>
      <c r="D246" t="s">
        <v>337</v>
      </c>
      <c r="F246" t="s">
        <v>338</v>
      </c>
      <c r="G246" t="s">
        <v>339</v>
      </c>
      <c r="H246">
        <f t="shared" si="10"/>
        <v>0</v>
      </c>
      <c r="I246" t="s">
        <v>334</v>
      </c>
      <c r="J246" t="s">
        <v>335</v>
      </c>
      <c r="M246" t="s">
        <v>335</v>
      </c>
      <c r="P246" t="s">
        <v>335</v>
      </c>
      <c r="S246" t="s">
        <v>24</v>
      </c>
    </row>
    <row r="247" spans="1:19" x14ac:dyDescent="0.15">
      <c r="A247" t="str">
        <f t="shared" si="8"/>
        <v>|[[《》&gt;0]]||||</v>
      </c>
      <c r="B247" t="s">
        <v>335</v>
      </c>
      <c r="C247" t="s">
        <v>336</v>
      </c>
      <c r="D247" t="s">
        <v>337</v>
      </c>
      <c r="F247" t="s">
        <v>338</v>
      </c>
      <c r="G247" t="s">
        <v>339</v>
      </c>
      <c r="H247">
        <f t="shared" si="10"/>
        <v>0</v>
      </c>
      <c r="I247" t="s">
        <v>334</v>
      </c>
      <c r="J247" t="s">
        <v>335</v>
      </c>
      <c r="M247" t="s">
        <v>335</v>
      </c>
      <c r="P247" t="s">
        <v>335</v>
      </c>
      <c r="S247" t="s">
        <v>24</v>
      </c>
    </row>
    <row r="248" spans="1:19" x14ac:dyDescent="0.15">
      <c r="A248" t="str">
        <f t="shared" si="8"/>
        <v>|[[《》&gt;0]]||||</v>
      </c>
      <c r="B248" t="s">
        <v>335</v>
      </c>
      <c r="C248" t="s">
        <v>336</v>
      </c>
      <c r="D248" t="s">
        <v>337</v>
      </c>
      <c r="F248" t="s">
        <v>338</v>
      </c>
      <c r="G248" t="s">
        <v>339</v>
      </c>
      <c r="H248">
        <f t="shared" si="10"/>
        <v>0</v>
      </c>
      <c r="I248" t="s">
        <v>334</v>
      </c>
      <c r="J248" t="s">
        <v>335</v>
      </c>
      <c r="M248" t="s">
        <v>335</v>
      </c>
      <c r="P248" t="s">
        <v>335</v>
      </c>
      <c r="S248" t="s">
        <v>24</v>
      </c>
    </row>
    <row r="249" spans="1:19" x14ac:dyDescent="0.15">
      <c r="A249" t="str">
        <f t="shared" si="8"/>
        <v>|[[《》&gt;0]]||||</v>
      </c>
      <c r="B249" t="s">
        <v>335</v>
      </c>
      <c r="C249" t="s">
        <v>336</v>
      </c>
      <c r="D249" t="s">
        <v>337</v>
      </c>
      <c r="F249" t="s">
        <v>338</v>
      </c>
      <c r="G249" t="s">
        <v>339</v>
      </c>
      <c r="H249">
        <f t="shared" si="10"/>
        <v>0</v>
      </c>
      <c r="I249" t="s">
        <v>334</v>
      </c>
      <c r="J249" t="s">
        <v>335</v>
      </c>
      <c r="M249" t="s">
        <v>335</v>
      </c>
      <c r="P249" t="s">
        <v>335</v>
      </c>
      <c r="S249" t="s">
        <v>24</v>
      </c>
    </row>
    <row r="250" spans="1:19" x14ac:dyDescent="0.15">
      <c r="A250" t="str">
        <f t="shared" si="8"/>
        <v>|[[《》&gt;0]]||||</v>
      </c>
      <c r="B250" t="s">
        <v>335</v>
      </c>
      <c r="C250" t="s">
        <v>336</v>
      </c>
      <c r="D250" t="s">
        <v>337</v>
      </c>
      <c r="F250" t="s">
        <v>338</v>
      </c>
      <c r="G250" t="s">
        <v>339</v>
      </c>
      <c r="H250">
        <f t="shared" si="10"/>
        <v>0</v>
      </c>
      <c r="I250" t="s">
        <v>334</v>
      </c>
      <c r="J250" t="s">
        <v>335</v>
      </c>
      <c r="M250" t="s">
        <v>335</v>
      </c>
      <c r="P250" t="s">
        <v>335</v>
      </c>
      <c r="S250" t="s">
        <v>24</v>
      </c>
    </row>
    <row r="251" spans="1:19" x14ac:dyDescent="0.15">
      <c r="A251" t="str">
        <f t="shared" si="8"/>
        <v>|[[《》&gt;0]]||||</v>
      </c>
      <c r="B251" t="s">
        <v>335</v>
      </c>
      <c r="C251" t="s">
        <v>336</v>
      </c>
      <c r="D251" t="s">
        <v>337</v>
      </c>
      <c r="F251" t="s">
        <v>338</v>
      </c>
      <c r="G251" t="s">
        <v>339</v>
      </c>
      <c r="H251">
        <f t="shared" si="10"/>
        <v>0</v>
      </c>
      <c r="I251" t="s">
        <v>334</v>
      </c>
      <c r="J251" t="s">
        <v>335</v>
      </c>
      <c r="M251" t="s">
        <v>335</v>
      </c>
      <c r="P251" t="s">
        <v>335</v>
      </c>
      <c r="S251" t="s">
        <v>24</v>
      </c>
    </row>
    <row r="252" spans="1:19" x14ac:dyDescent="0.15">
      <c r="A252" t="str">
        <f t="shared" si="8"/>
        <v>|[[《》&gt;0]]||||</v>
      </c>
      <c r="B252" t="s">
        <v>335</v>
      </c>
      <c r="C252" t="s">
        <v>336</v>
      </c>
      <c r="D252" t="s">
        <v>337</v>
      </c>
      <c r="F252" t="s">
        <v>338</v>
      </c>
      <c r="G252" t="s">
        <v>339</v>
      </c>
      <c r="H252">
        <f t="shared" si="10"/>
        <v>0</v>
      </c>
      <c r="I252" t="s">
        <v>334</v>
      </c>
      <c r="J252" t="s">
        <v>335</v>
      </c>
      <c r="M252" t="s">
        <v>335</v>
      </c>
      <c r="P252" t="s">
        <v>335</v>
      </c>
      <c r="S252" t="s">
        <v>24</v>
      </c>
    </row>
    <row r="253" spans="1:19" x14ac:dyDescent="0.15">
      <c r="A253" t="str">
        <f t="shared" si="8"/>
        <v>|[[《》&gt;0]]||||</v>
      </c>
      <c r="B253" t="s">
        <v>335</v>
      </c>
      <c r="C253" t="s">
        <v>336</v>
      </c>
      <c r="D253" t="s">
        <v>337</v>
      </c>
      <c r="F253" t="s">
        <v>338</v>
      </c>
      <c r="G253" t="s">
        <v>339</v>
      </c>
      <c r="H253">
        <f t="shared" si="10"/>
        <v>0</v>
      </c>
      <c r="I253" t="s">
        <v>334</v>
      </c>
      <c r="J253" t="s">
        <v>335</v>
      </c>
      <c r="M253" t="s">
        <v>335</v>
      </c>
      <c r="P253" t="s">
        <v>335</v>
      </c>
      <c r="S253" t="s">
        <v>24</v>
      </c>
    </row>
    <row r="254" spans="1:19" x14ac:dyDescent="0.15">
      <c r="A254" t="str">
        <f t="shared" si="8"/>
        <v>|[[《》&gt;0]]||||</v>
      </c>
      <c r="B254" t="s">
        <v>335</v>
      </c>
      <c r="C254" t="s">
        <v>336</v>
      </c>
      <c r="D254" t="s">
        <v>337</v>
      </c>
      <c r="F254" t="s">
        <v>338</v>
      </c>
      <c r="G254" t="s">
        <v>339</v>
      </c>
      <c r="H254">
        <f t="shared" si="10"/>
        <v>0</v>
      </c>
      <c r="I254" t="s">
        <v>334</v>
      </c>
      <c r="J254" t="s">
        <v>335</v>
      </c>
      <c r="M254" t="s">
        <v>335</v>
      </c>
      <c r="P254" t="s">
        <v>335</v>
      </c>
      <c r="S254" t="s">
        <v>24</v>
      </c>
    </row>
    <row r="255" spans="1:19" x14ac:dyDescent="0.15">
      <c r="A255" t="str">
        <f t="shared" si="8"/>
        <v>|[[《》&gt;0]]||||</v>
      </c>
      <c r="B255" t="s">
        <v>335</v>
      </c>
      <c r="C255" t="s">
        <v>336</v>
      </c>
      <c r="D255" t="s">
        <v>337</v>
      </c>
      <c r="F255" t="s">
        <v>338</v>
      </c>
      <c r="G255" t="s">
        <v>339</v>
      </c>
      <c r="H255">
        <f t="shared" si="10"/>
        <v>0</v>
      </c>
      <c r="I255" t="s">
        <v>334</v>
      </c>
      <c r="J255" t="s">
        <v>335</v>
      </c>
      <c r="M255" t="s">
        <v>335</v>
      </c>
      <c r="P255" t="s">
        <v>335</v>
      </c>
      <c r="S255" t="s">
        <v>24</v>
      </c>
    </row>
    <row r="256" spans="1:19" x14ac:dyDescent="0.15">
      <c r="A256" t="str">
        <f t="shared" si="8"/>
        <v>|[[《》&gt;0]]||||</v>
      </c>
      <c r="B256" t="s">
        <v>335</v>
      </c>
      <c r="C256" t="s">
        <v>336</v>
      </c>
      <c r="D256" t="s">
        <v>337</v>
      </c>
      <c r="F256" t="s">
        <v>338</v>
      </c>
      <c r="G256" t="s">
        <v>339</v>
      </c>
      <c r="H256">
        <f t="shared" si="10"/>
        <v>0</v>
      </c>
      <c r="I256" t="s">
        <v>334</v>
      </c>
      <c r="J256" t="s">
        <v>335</v>
      </c>
      <c r="M256" t="s">
        <v>335</v>
      </c>
      <c r="P256" t="s">
        <v>335</v>
      </c>
      <c r="S256" t="s">
        <v>24</v>
      </c>
    </row>
    <row r="257" spans="1:19" x14ac:dyDescent="0.15">
      <c r="A257" t="str">
        <f t="shared" si="8"/>
        <v>|[[《》&gt;0]]||||</v>
      </c>
      <c r="B257" t="s">
        <v>335</v>
      </c>
      <c r="C257" t="s">
        <v>336</v>
      </c>
      <c r="D257" t="s">
        <v>337</v>
      </c>
      <c r="F257" t="s">
        <v>338</v>
      </c>
      <c r="G257" t="s">
        <v>339</v>
      </c>
      <c r="H257">
        <f t="shared" si="10"/>
        <v>0</v>
      </c>
      <c r="I257" t="s">
        <v>334</v>
      </c>
      <c r="J257" t="s">
        <v>335</v>
      </c>
      <c r="M257" t="s">
        <v>335</v>
      </c>
      <c r="P257" t="s">
        <v>335</v>
      </c>
      <c r="S257" t="s">
        <v>24</v>
      </c>
    </row>
    <row r="258" spans="1:19" x14ac:dyDescent="0.15">
      <c r="A258" t="str">
        <f t="shared" ref="A258:A279" si="11">B258&amp;C258&amp;D258&amp;E258&amp;F258&amp;G258&amp;H258&amp;I258&amp;J258&amp;K258&amp;L258&amp;M258&amp;N258&amp;O258&amp;P258&amp;Q258&amp;R258&amp;S258</f>
        <v>|[[《》&gt;0]]||||</v>
      </c>
      <c r="B258" t="s">
        <v>335</v>
      </c>
      <c r="C258" t="s">
        <v>336</v>
      </c>
      <c r="D258" t="s">
        <v>337</v>
      </c>
      <c r="F258" t="s">
        <v>338</v>
      </c>
      <c r="G258" t="s">
        <v>339</v>
      </c>
      <c r="H258">
        <f t="shared" si="10"/>
        <v>0</v>
      </c>
      <c r="I258" t="s">
        <v>334</v>
      </c>
      <c r="J258" t="s">
        <v>335</v>
      </c>
      <c r="M258" t="s">
        <v>335</v>
      </c>
      <c r="P258" t="s">
        <v>335</v>
      </c>
      <c r="S258" t="s">
        <v>24</v>
      </c>
    </row>
    <row r="259" spans="1:19" x14ac:dyDescent="0.15">
      <c r="A259" t="str">
        <f t="shared" si="11"/>
        <v>|[[《》&gt;0]]||||</v>
      </c>
      <c r="B259" t="s">
        <v>335</v>
      </c>
      <c r="C259" t="s">
        <v>336</v>
      </c>
      <c r="D259" t="s">
        <v>337</v>
      </c>
      <c r="F259" t="s">
        <v>338</v>
      </c>
      <c r="G259" t="s">
        <v>339</v>
      </c>
      <c r="H259">
        <f t="shared" si="10"/>
        <v>0</v>
      </c>
      <c r="I259" t="s">
        <v>334</v>
      </c>
      <c r="J259" t="s">
        <v>335</v>
      </c>
      <c r="M259" t="s">
        <v>335</v>
      </c>
      <c r="P259" t="s">
        <v>335</v>
      </c>
      <c r="S259" t="s">
        <v>24</v>
      </c>
    </row>
    <row r="260" spans="1:19" x14ac:dyDescent="0.15">
      <c r="A260" t="str">
        <f t="shared" si="11"/>
        <v>|[[《》&gt;0]]||||</v>
      </c>
      <c r="B260" t="s">
        <v>335</v>
      </c>
      <c r="C260" t="s">
        <v>336</v>
      </c>
      <c r="D260" t="s">
        <v>337</v>
      </c>
      <c r="F260" t="s">
        <v>338</v>
      </c>
      <c r="G260" t="s">
        <v>339</v>
      </c>
      <c r="H260">
        <f t="shared" si="10"/>
        <v>0</v>
      </c>
      <c r="I260" t="s">
        <v>334</v>
      </c>
      <c r="J260" t="s">
        <v>335</v>
      </c>
      <c r="M260" t="s">
        <v>335</v>
      </c>
      <c r="P260" t="s">
        <v>335</v>
      </c>
      <c r="S260" t="s">
        <v>24</v>
      </c>
    </row>
    <row r="261" spans="1:19" x14ac:dyDescent="0.15">
      <c r="A261" t="str">
        <f t="shared" si="11"/>
        <v>|[[《》&gt;0]]||||</v>
      </c>
      <c r="B261" t="s">
        <v>335</v>
      </c>
      <c r="C261" t="s">
        <v>336</v>
      </c>
      <c r="D261" t="s">
        <v>337</v>
      </c>
      <c r="F261" t="s">
        <v>338</v>
      </c>
      <c r="G261" t="s">
        <v>339</v>
      </c>
      <c r="H261">
        <f t="shared" si="10"/>
        <v>0</v>
      </c>
      <c r="I261" t="s">
        <v>334</v>
      </c>
      <c r="J261" t="s">
        <v>335</v>
      </c>
      <c r="M261" t="s">
        <v>335</v>
      </c>
      <c r="P261" t="s">
        <v>335</v>
      </c>
      <c r="S261" t="s">
        <v>24</v>
      </c>
    </row>
    <row r="262" spans="1:19" x14ac:dyDescent="0.15">
      <c r="A262" t="str">
        <f t="shared" si="11"/>
        <v>|[[《》&gt;0]]||||</v>
      </c>
      <c r="B262" t="s">
        <v>335</v>
      </c>
      <c r="C262" t="s">
        <v>336</v>
      </c>
      <c r="D262" t="s">
        <v>337</v>
      </c>
      <c r="F262" t="s">
        <v>338</v>
      </c>
      <c r="G262" t="s">
        <v>339</v>
      </c>
      <c r="H262">
        <f t="shared" si="10"/>
        <v>0</v>
      </c>
      <c r="I262" t="s">
        <v>334</v>
      </c>
      <c r="J262" t="s">
        <v>335</v>
      </c>
      <c r="M262" t="s">
        <v>335</v>
      </c>
      <c r="P262" t="s">
        <v>335</v>
      </c>
      <c r="S262" t="s">
        <v>24</v>
      </c>
    </row>
    <row r="263" spans="1:19" x14ac:dyDescent="0.15">
      <c r="A263" t="str">
        <f t="shared" si="11"/>
        <v>|[[《》&gt;0]]||||</v>
      </c>
      <c r="B263" t="s">
        <v>335</v>
      </c>
      <c r="C263" t="s">
        <v>336</v>
      </c>
      <c r="D263" t="s">
        <v>337</v>
      </c>
      <c r="F263" t="s">
        <v>338</v>
      </c>
      <c r="G263" t="s">
        <v>339</v>
      </c>
      <c r="H263">
        <f t="shared" si="10"/>
        <v>0</v>
      </c>
      <c r="I263" t="s">
        <v>334</v>
      </c>
      <c r="J263" t="s">
        <v>335</v>
      </c>
      <c r="M263" t="s">
        <v>335</v>
      </c>
      <c r="P263" t="s">
        <v>335</v>
      </c>
      <c r="S263" t="s">
        <v>24</v>
      </c>
    </row>
    <row r="264" spans="1:19" x14ac:dyDescent="0.15">
      <c r="A264" t="str">
        <f t="shared" si="11"/>
        <v>|[[《》&gt;0]]||||</v>
      </c>
      <c r="B264" t="s">
        <v>335</v>
      </c>
      <c r="C264" t="s">
        <v>336</v>
      </c>
      <c r="D264" t="s">
        <v>337</v>
      </c>
      <c r="F264" t="s">
        <v>338</v>
      </c>
      <c r="G264" t="s">
        <v>339</v>
      </c>
      <c r="H264">
        <f t="shared" si="10"/>
        <v>0</v>
      </c>
      <c r="I264" t="s">
        <v>334</v>
      </c>
      <c r="J264" t="s">
        <v>335</v>
      </c>
      <c r="M264" t="s">
        <v>335</v>
      </c>
      <c r="P264" t="s">
        <v>335</v>
      </c>
      <c r="S264" t="s">
        <v>24</v>
      </c>
    </row>
    <row r="265" spans="1:19" x14ac:dyDescent="0.15">
      <c r="A265" t="str">
        <f t="shared" si="11"/>
        <v>|[[《》&gt;0]]||||</v>
      </c>
      <c r="B265" t="s">
        <v>335</v>
      </c>
      <c r="C265" t="s">
        <v>336</v>
      </c>
      <c r="D265" t="s">
        <v>337</v>
      </c>
      <c r="F265" t="s">
        <v>338</v>
      </c>
      <c r="G265" t="s">
        <v>339</v>
      </c>
      <c r="H265">
        <f t="shared" si="10"/>
        <v>0</v>
      </c>
      <c r="I265" t="s">
        <v>334</v>
      </c>
      <c r="J265" t="s">
        <v>335</v>
      </c>
      <c r="M265" t="s">
        <v>335</v>
      </c>
      <c r="P265" t="s">
        <v>335</v>
      </c>
      <c r="S265" t="s">
        <v>24</v>
      </c>
    </row>
    <row r="266" spans="1:19" x14ac:dyDescent="0.15">
      <c r="A266" t="str">
        <f t="shared" si="11"/>
        <v>|[[《》&gt;0]]||||</v>
      </c>
      <c r="B266" t="s">
        <v>335</v>
      </c>
      <c r="C266" t="s">
        <v>336</v>
      </c>
      <c r="D266" t="s">
        <v>337</v>
      </c>
      <c r="F266" t="s">
        <v>338</v>
      </c>
      <c r="G266" t="s">
        <v>339</v>
      </c>
      <c r="H266">
        <f t="shared" si="10"/>
        <v>0</v>
      </c>
      <c r="I266" t="s">
        <v>334</v>
      </c>
      <c r="J266" t="s">
        <v>335</v>
      </c>
      <c r="M266" t="s">
        <v>335</v>
      </c>
      <c r="P266" t="s">
        <v>335</v>
      </c>
      <c r="S266" t="s">
        <v>24</v>
      </c>
    </row>
    <row r="267" spans="1:19" x14ac:dyDescent="0.15">
      <c r="A267" t="str">
        <f t="shared" si="11"/>
        <v>|[[《》&gt;0]]||||</v>
      </c>
      <c r="B267" t="s">
        <v>335</v>
      </c>
      <c r="C267" t="s">
        <v>336</v>
      </c>
      <c r="D267" t="s">
        <v>337</v>
      </c>
      <c r="F267" t="s">
        <v>338</v>
      </c>
      <c r="G267" t="s">
        <v>339</v>
      </c>
      <c r="H267">
        <f t="shared" si="10"/>
        <v>0</v>
      </c>
      <c r="I267" t="s">
        <v>334</v>
      </c>
      <c r="J267" t="s">
        <v>335</v>
      </c>
      <c r="M267" t="s">
        <v>335</v>
      </c>
      <c r="P267" t="s">
        <v>335</v>
      </c>
      <c r="S267" t="s">
        <v>24</v>
      </c>
    </row>
    <row r="268" spans="1:19" x14ac:dyDescent="0.15">
      <c r="A268" t="str">
        <f t="shared" si="11"/>
        <v>|[[《》&gt;0]]||||</v>
      </c>
      <c r="B268" t="s">
        <v>335</v>
      </c>
      <c r="C268" t="s">
        <v>336</v>
      </c>
      <c r="D268" t="s">
        <v>337</v>
      </c>
      <c r="F268" t="s">
        <v>338</v>
      </c>
      <c r="G268" t="s">
        <v>339</v>
      </c>
      <c r="H268">
        <f t="shared" si="10"/>
        <v>0</v>
      </c>
      <c r="I268" t="s">
        <v>334</v>
      </c>
      <c r="J268" t="s">
        <v>335</v>
      </c>
      <c r="M268" t="s">
        <v>335</v>
      </c>
      <c r="P268" t="s">
        <v>335</v>
      </c>
      <c r="S268" t="s">
        <v>24</v>
      </c>
    </row>
    <row r="269" spans="1:19" x14ac:dyDescent="0.15">
      <c r="A269" t="str">
        <f t="shared" si="11"/>
        <v>|[[《》&gt;0]]||||</v>
      </c>
      <c r="B269" t="s">
        <v>335</v>
      </c>
      <c r="C269" t="s">
        <v>336</v>
      </c>
      <c r="D269" t="s">
        <v>337</v>
      </c>
      <c r="F269" t="s">
        <v>338</v>
      </c>
      <c r="G269" t="s">
        <v>339</v>
      </c>
      <c r="H269">
        <f t="shared" si="10"/>
        <v>0</v>
      </c>
      <c r="I269" t="s">
        <v>334</v>
      </c>
      <c r="J269" t="s">
        <v>335</v>
      </c>
      <c r="M269" t="s">
        <v>335</v>
      </c>
      <c r="P269" t="s">
        <v>335</v>
      </c>
      <c r="S269" t="s">
        <v>24</v>
      </c>
    </row>
    <row r="270" spans="1:19" x14ac:dyDescent="0.15">
      <c r="A270" t="str">
        <f t="shared" si="11"/>
        <v>|[[《》&gt;0]]||||</v>
      </c>
      <c r="B270" t="s">
        <v>335</v>
      </c>
      <c r="C270" t="s">
        <v>336</v>
      </c>
      <c r="D270" t="s">
        <v>337</v>
      </c>
      <c r="F270" t="s">
        <v>338</v>
      </c>
      <c r="G270" t="s">
        <v>339</v>
      </c>
      <c r="H270">
        <f t="shared" si="10"/>
        <v>0</v>
      </c>
      <c r="I270" t="s">
        <v>334</v>
      </c>
      <c r="J270" t="s">
        <v>335</v>
      </c>
      <c r="M270" t="s">
        <v>335</v>
      </c>
      <c r="P270" t="s">
        <v>335</v>
      </c>
      <c r="S270" t="s">
        <v>24</v>
      </c>
    </row>
    <row r="271" spans="1:19" x14ac:dyDescent="0.15">
      <c r="A271" t="str">
        <f t="shared" si="11"/>
        <v>|[[《》&gt;0]]||||</v>
      </c>
      <c r="B271" t="s">
        <v>335</v>
      </c>
      <c r="C271" t="s">
        <v>336</v>
      </c>
      <c r="D271" t="s">
        <v>337</v>
      </c>
      <c r="F271" t="s">
        <v>338</v>
      </c>
      <c r="G271" t="s">
        <v>339</v>
      </c>
      <c r="H271">
        <f t="shared" si="10"/>
        <v>0</v>
      </c>
      <c r="I271" t="s">
        <v>334</v>
      </c>
      <c r="J271" t="s">
        <v>335</v>
      </c>
      <c r="M271" t="s">
        <v>335</v>
      </c>
      <c r="P271" t="s">
        <v>335</v>
      </c>
      <c r="S271" t="s">
        <v>24</v>
      </c>
    </row>
    <row r="272" spans="1:19" x14ac:dyDescent="0.15">
      <c r="A272" t="str">
        <f t="shared" si="11"/>
        <v>|[[《》&gt;0]]||||</v>
      </c>
      <c r="B272" t="s">
        <v>335</v>
      </c>
      <c r="C272" t="s">
        <v>336</v>
      </c>
      <c r="D272" t="s">
        <v>337</v>
      </c>
      <c r="F272" t="s">
        <v>338</v>
      </c>
      <c r="G272" t="s">
        <v>339</v>
      </c>
      <c r="H272">
        <f t="shared" si="10"/>
        <v>0</v>
      </c>
      <c r="I272" t="s">
        <v>334</v>
      </c>
      <c r="J272" t="s">
        <v>335</v>
      </c>
      <c r="M272" t="s">
        <v>335</v>
      </c>
      <c r="P272" t="s">
        <v>335</v>
      </c>
      <c r="S272" t="s">
        <v>24</v>
      </c>
    </row>
    <row r="273" spans="1:19" x14ac:dyDescent="0.15">
      <c r="A273" t="str">
        <f t="shared" si="11"/>
        <v>|[[《》&gt;0]]||||</v>
      </c>
      <c r="B273" t="s">
        <v>335</v>
      </c>
      <c r="C273" t="s">
        <v>336</v>
      </c>
      <c r="D273" t="s">
        <v>337</v>
      </c>
      <c r="F273" t="s">
        <v>338</v>
      </c>
      <c r="G273" t="s">
        <v>339</v>
      </c>
      <c r="H273">
        <f t="shared" si="10"/>
        <v>0</v>
      </c>
      <c r="I273" t="s">
        <v>334</v>
      </c>
      <c r="J273" t="s">
        <v>335</v>
      </c>
      <c r="M273" t="s">
        <v>335</v>
      </c>
      <c r="P273" t="s">
        <v>335</v>
      </c>
      <c r="S273" t="s">
        <v>24</v>
      </c>
    </row>
    <row r="274" spans="1:19" x14ac:dyDescent="0.15">
      <c r="A274" t="str">
        <f t="shared" si="11"/>
        <v>|[[《》&gt;0]]||||</v>
      </c>
      <c r="B274" t="s">
        <v>335</v>
      </c>
      <c r="C274" t="s">
        <v>336</v>
      </c>
      <c r="D274" t="s">
        <v>337</v>
      </c>
      <c r="F274" t="s">
        <v>338</v>
      </c>
      <c r="G274" t="s">
        <v>339</v>
      </c>
      <c r="H274">
        <f t="shared" si="10"/>
        <v>0</v>
      </c>
      <c r="I274" t="s">
        <v>334</v>
      </c>
      <c r="J274" t="s">
        <v>335</v>
      </c>
      <c r="M274" t="s">
        <v>335</v>
      </c>
      <c r="P274" t="s">
        <v>335</v>
      </c>
      <c r="S274" t="s">
        <v>24</v>
      </c>
    </row>
    <row r="275" spans="1:19" x14ac:dyDescent="0.15">
      <c r="A275" t="str">
        <f t="shared" si="11"/>
        <v>|[[《》&gt;0]]||||</v>
      </c>
      <c r="B275" t="s">
        <v>335</v>
      </c>
      <c r="C275" t="s">
        <v>336</v>
      </c>
      <c r="D275" t="s">
        <v>337</v>
      </c>
      <c r="F275" t="s">
        <v>338</v>
      </c>
      <c r="G275" t="s">
        <v>339</v>
      </c>
      <c r="H275">
        <f t="shared" si="10"/>
        <v>0</v>
      </c>
      <c r="I275" t="s">
        <v>334</v>
      </c>
      <c r="J275" t="s">
        <v>335</v>
      </c>
      <c r="M275" t="s">
        <v>335</v>
      </c>
      <c r="P275" t="s">
        <v>335</v>
      </c>
      <c r="S275" t="s">
        <v>24</v>
      </c>
    </row>
    <row r="276" spans="1:19" x14ac:dyDescent="0.15">
      <c r="A276" t="str">
        <f t="shared" si="11"/>
        <v>|[[《》&gt;0]]||||</v>
      </c>
      <c r="B276" t="s">
        <v>335</v>
      </c>
      <c r="C276" t="s">
        <v>336</v>
      </c>
      <c r="D276" t="s">
        <v>337</v>
      </c>
      <c r="F276" t="s">
        <v>338</v>
      </c>
      <c r="G276" t="s">
        <v>339</v>
      </c>
      <c r="H276">
        <f t="shared" si="10"/>
        <v>0</v>
      </c>
      <c r="I276" t="s">
        <v>334</v>
      </c>
      <c r="J276" t="s">
        <v>335</v>
      </c>
      <c r="M276" t="s">
        <v>335</v>
      </c>
      <c r="P276" t="s">
        <v>335</v>
      </c>
      <c r="S276" t="s">
        <v>24</v>
      </c>
    </row>
    <row r="277" spans="1:19" x14ac:dyDescent="0.15">
      <c r="A277" t="str">
        <f t="shared" si="11"/>
        <v>|[[《》&gt;0]]||||</v>
      </c>
      <c r="B277" t="s">
        <v>335</v>
      </c>
      <c r="C277" t="s">
        <v>336</v>
      </c>
      <c r="D277" t="s">
        <v>337</v>
      </c>
      <c r="F277" t="s">
        <v>338</v>
      </c>
      <c r="G277" t="s">
        <v>339</v>
      </c>
      <c r="H277">
        <f t="shared" si="10"/>
        <v>0</v>
      </c>
      <c r="I277" t="s">
        <v>334</v>
      </c>
      <c r="J277" t="s">
        <v>335</v>
      </c>
      <c r="M277" t="s">
        <v>335</v>
      </c>
      <c r="P277" t="s">
        <v>335</v>
      </c>
      <c r="S277" t="s">
        <v>24</v>
      </c>
    </row>
    <row r="278" spans="1:19" x14ac:dyDescent="0.15">
      <c r="A278" t="str">
        <f t="shared" si="11"/>
        <v>|[[《》&gt;0]]||||</v>
      </c>
      <c r="B278" t="s">
        <v>335</v>
      </c>
      <c r="C278" t="s">
        <v>336</v>
      </c>
      <c r="D278" t="s">
        <v>337</v>
      </c>
      <c r="F278" t="s">
        <v>338</v>
      </c>
      <c r="G278" t="s">
        <v>339</v>
      </c>
      <c r="H278">
        <f t="shared" si="10"/>
        <v>0</v>
      </c>
      <c r="I278" t="s">
        <v>334</v>
      </c>
      <c r="J278" t="s">
        <v>335</v>
      </c>
      <c r="M278" t="s">
        <v>335</v>
      </c>
      <c r="P278" t="s">
        <v>335</v>
      </c>
      <c r="S278" t="s">
        <v>24</v>
      </c>
    </row>
    <row r="279" spans="1:19" x14ac:dyDescent="0.15">
      <c r="A279" t="str">
        <f t="shared" si="11"/>
        <v>|[[《》&gt;0]]||||</v>
      </c>
      <c r="B279" t="s">
        <v>335</v>
      </c>
      <c r="C279" t="s">
        <v>336</v>
      </c>
      <c r="D279" t="s">
        <v>337</v>
      </c>
      <c r="F279" t="s">
        <v>338</v>
      </c>
      <c r="G279" t="s">
        <v>339</v>
      </c>
      <c r="H279">
        <f t="shared" si="10"/>
        <v>0</v>
      </c>
      <c r="I279" t="s">
        <v>334</v>
      </c>
      <c r="J279" t="s">
        <v>335</v>
      </c>
      <c r="M279" t="s">
        <v>335</v>
      </c>
      <c r="P279" t="s">
        <v>335</v>
      </c>
      <c r="S279" t="s">
        <v>24</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29"/>
  <sheetViews>
    <sheetView workbookViewId="0">
      <selection activeCell="G22" sqref="G22"/>
    </sheetView>
  </sheetViews>
  <sheetFormatPr defaultRowHeight="13.5" x14ac:dyDescent="0.15"/>
  <cols>
    <col min="1" max="1" width="14.75" bestFit="1" customWidth="1"/>
  </cols>
  <sheetData>
    <row r="1" spans="1:8" x14ac:dyDescent="0.15">
      <c r="A1" t="s">
        <v>18</v>
      </c>
      <c r="B1" s="8" t="s">
        <v>168</v>
      </c>
      <c r="C1" t="s">
        <v>99</v>
      </c>
      <c r="D1" s="8" t="s">
        <v>100</v>
      </c>
      <c r="E1" t="s">
        <v>125</v>
      </c>
      <c r="F1" s="8" t="s">
        <v>126</v>
      </c>
      <c r="G1" t="s">
        <v>111</v>
      </c>
      <c r="H1" s="8" t="s">
        <v>112</v>
      </c>
    </row>
    <row r="2" spans="1:8" x14ac:dyDescent="0.15">
      <c r="A2" t="s">
        <v>70</v>
      </c>
      <c r="B2" s="8" t="s">
        <v>279</v>
      </c>
      <c r="C2" t="s">
        <v>101</v>
      </c>
      <c r="D2" s="8" t="s">
        <v>102</v>
      </c>
      <c r="E2" t="s">
        <v>127</v>
      </c>
      <c r="F2" s="8" t="s">
        <v>128</v>
      </c>
      <c r="G2" t="s">
        <v>113</v>
      </c>
      <c r="H2" s="8" t="s">
        <v>114</v>
      </c>
    </row>
    <row r="3" spans="1:8" x14ac:dyDescent="0.15">
      <c r="A3" t="s">
        <v>72</v>
      </c>
      <c r="B3" s="8" t="s">
        <v>156</v>
      </c>
      <c r="C3" t="s">
        <v>103</v>
      </c>
      <c r="D3" s="8" t="s">
        <v>170</v>
      </c>
      <c r="E3" t="s">
        <v>117</v>
      </c>
      <c r="F3" s="8" t="s">
        <v>118</v>
      </c>
      <c r="G3" t="s">
        <v>121</v>
      </c>
      <c r="H3" s="8" t="s">
        <v>122</v>
      </c>
    </row>
    <row r="4" spans="1:8" x14ac:dyDescent="0.15">
      <c r="A4" t="s">
        <v>73</v>
      </c>
      <c r="B4" s="8" t="s">
        <v>277</v>
      </c>
      <c r="C4" t="s">
        <v>105</v>
      </c>
      <c r="D4" s="8" t="s">
        <v>166</v>
      </c>
      <c r="E4" t="s">
        <v>109</v>
      </c>
      <c r="F4" s="8" t="s">
        <v>110</v>
      </c>
      <c r="G4" t="s">
        <v>136</v>
      </c>
      <c r="H4" s="8" t="s">
        <v>137</v>
      </c>
    </row>
    <row r="5" spans="1:8" x14ac:dyDescent="0.15">
      <c r="A5" t="s">
        <v>75</v>
      </c>
      <c r="B5" s="8" t="s">
        <v>281</v>
      </c>
      <c r="C5" t="s">
        <v>107</v>
      </c>
      <c r="D5" s="8" t="s">
        <v>108</v>
      </c>
      <c r="E5" t="s">
        <v>134</v>
      </c>
      <c r="F5" s="8" t="s">
        <v>135</v>
      </c>
    </row>
    <row r="6" spans="1:8" x14ac:dyDescent="0.15">
      <c r="A6" t="s">
        <v>77</v>
      </c>
      <c r="B6" s="8" t="s">
        <v>167</v>
      </c>
      <c r="C6" t="s">
        <v>115</v>
      </c>
      <c r="D6" s="8" t="s">
        <v>116</v>
      </c>
      <c r="E6" t="s">
        <v>119</v>
      </c>
      <c r="F6" s="8" t="s">
        <v>120</v>
      </c>
    </row>
    <row r="7" spans="1:8" x14ac:dyDescent="0.15">
      <c r="A7" t="s">
        <v>78</v>
      </c>
      <c r="B7" s="8" t="s">
        <v>282</v>
      </c>
      <c r="C7" t="s">
        <v>123</v>
      </c>
      <c r="D7" s="8" t="s">
        <v>124</v>
      </c>
    </row>
    <row r="8" spans="1:8" x14ac:dyDescent="0.15">
      <c r="A8" t="s">
        <v>80</v>
      </c>
      <c r="B8" s="8" t="s">
        <v>280</v>
      </c>
    </row>
    <row r="9" spans="1:8" x14ac:dyDescent="0.15">
      <c r="A9" t="s">
        <v>82</v>
      </c>
      <c r="B9" s="8" t="s">
        <v>83</v>
      </c>
    </row>
    <row r="10" spans="1:8" x14ac:dyDescent="0.15">
      <c r="A10" t="s">
        <v>84</v>
      </c>
      <c r="B10" s="8" t="s">
        <v>169</v>
      </c>
    </row>
    <row r="11" spans="1:8" x14ac:dyDescent="0.15">
      <c r="A11" t="s">
        <v>86</v>
      </c>
      <c r="B11" s="8" t="s">
        <v>383</v>
      </c>
      <c r="D11" t="s">
        <v>29</v>
      </c>
    </row>
    <row r="12" spans="1:8" x14ac:dyDescent="0.15">
      <c r="A12" t="s">
        <v>88</v>
      </c>
      <c r="B12" s="8" t="s">
        <v>278</v>
      </c>
      <c r="D12" t="s">
        <v>71</v>
      </c>
    </row>
    <row r="13" spans="1:8" x14ac:dyDescent="0.15">
      <c r="A13" t="s">
        <v>90</v>
      </c>
      <c r="B13" s="8" t="s">
        <v>91</v>
      </c>
      <c r="D13" t="s">
        <v>33</v>
      </c>
    </row>
    <row r="14" spans="1:8" x14ac:dyDescent="0.15">
      <c r="A14" t="s">
        <v>92</v>
      </c>
      <c r="B14" s="8" t="s">
        <v>93</v>
      </c>
      <c r="D14" t="s">
        <v>74</v>
      </c>
    </row>
    <row r="15" spans="1:8" x14ac:dyDescent="0.15">
      <c r="A15" t="s">
        <v>94</v>
      </c>
      <c r="B15" s="8" t="s">
        <v>95</v>
      </c>
      <c r="D15" t="s">
        <v>76</v>
      </c>
    </row>
    <row r="16" spans="1:8" x14ac:dyDescent="0.15">
      <c r="A16" t="s">
        <v>96</v>
      </c>
      <c r="B16" s="8" t="s">
        <v>97</v>
      </c>
      <c r="D16" t="s">
        <v>27</v>
      </c>
    </row>
    <row r="17" spans="1:4" x14ac:dyDescent="0.15">
      <c r="A17" t="s">
        <v>17</v>
      </c>
      <c r="B17" s="8" t="s">
        <v>157</v>
      </c>
      <c r="D17" t="s">
        <v>79</v>
      </c>
    </row>
    <row r="18" spans="1:4" x14ac:dyDescent="0.15">
      <c r="A18" t="s">
        <v>98</v>
      </c>
      <c r="B18" s="8" t="s">
        <v>171</v>
      </c>
      <c r="D18" t="s">
        <v>81</v>
      </c>
    </row>
    <row r="19" spans="1:4" x14ac:dyDescent="0.15">
      <c r="A19" t="s">
        <v>129</v>
      </c>
      <c r="B19" s="8" t="s">
        <v>130</v>
      </c>
      <c r="D19" t="s">
        <v>83</v>
      </c>
    </row>
    <row r="20" spans="1:4" x14ac:dyDescent="0.15">
      <c r="A20" t="s">
        <v>131</v>
      </c>
      <c r="B20" s="8" t="s">
        <v>132</v>
      </c>
      <c r="D20" t="s">
        <v>85</v>
      </c>
    </row>
    <row r="21" spans="1:4" x14ac:dyDescent="0.15">
      <c r="A21" t="s">
        <v>133</v>
      </c>
      <c r="B21" s="8" t="s">
        <v>341</v>
      </c>
      <c r="D21" t="s">
        <v>87</v>
      </c>
    </row>
    <row r="22" spans="1:4" x14ac:dyDescent="0.15">
      <c r="D22" t="s">
        <v>89</v>
      </c>
    </row>
    <row r="23" spans="1:4" x14ac:dyDescent="0.15">
      <c r="D23" s="8" t="s">
        <v>95</v>
      </c>
    </row>
    <row r="24" spans="1:4" x14ac:dyDescent="0.15">
      <c r="D24" s="8" t="s">
        <v>32</v>
      </c>
    </row>
    <row r="25" spans="1:4" x14ac:dyDescent="0.15">
      <c r="D25" s="8" t="s">
        <v>171</v>
      </c>
    </row>
    <row r="26" spans="1:4" x14ac:dyDescent="0.15">
      <c r="D26" s="8" t="s">
        <v>170</v>
      </c>
    </row>
    <row r="27" spans="1:4" x14ac:dyDescent="0.15">
      <c r="D27" s="8" t="s">
        <v>166</v>
      </c>
    </row>
    <row r="28" spans="1:4" x14ac:dyDescent="0.15">
      <c r="D28" s="8" t="s">
        <v>126</v>
      </c>
    </row>
    <row r="29" spans="1:4" x14ac:dyDescent="0.15">
      <c r="D29" s="8" t="s">
        <v>128</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XLN_W</vt:lpstr>
      <vt:lpstr>XLN_U</vt:lpstr>
      <vt:lpstr>XLN_B</vt:lpstr>
      <vt:lpstr>XLN_R</vt:lpstr>
      <vt:lpstr>XLN_G</vt:lpstr>
      <vt:lpstr>XLN_M</vt:lpstr>
      <vt:lpstr>XLN_N</vt:lpstr>
      <vt:lpstr>XLN_E</vt:lpstr>
      <vt:lpstr>一覧</vt:lpstr>
      <vt:lpstr>個別tnpl</vt:lpstr>
      <vt:lpstr>一覧tnpl</vt:lpstr>
      <vt:lpstr>keyword</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komamura</cp:lastModifiedBy>
  <dcterms:created xsi:type="dcterms:W3CDTF">2017-02-08T00:15:39Z</dcterms:created>
  <dcterms:modified xsi:type="dcterms:W3CDTF">2018-02-20T08:50:25Z</dcterms:modified>
</cp:coreProperties>
</file>