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" activeTab="3"/>
  </bookViews>
  <sheets>
    <sheet name="ΔΑΝΕΙΑ" sheetId="1" r:id="rId1"/>
    <sheet name="ΚΑΤΑΘΕΣΕΙΣ" sheetId="2" r:id="rId2"/>
    <sheet name="ΕΠΕΝΔΥΣΕΙΣ" sheetId="3" r:id="rId3"/>
    <sheet name="ΑΣΦΑΛΙΣΤΙΚΟ ΠΡΟΓΡΑΜΜΑ" sheetId="4" r:id="rId4"/>
    <sheet name="Τεκμηριωση" sheetId="5" r:id="rId5"/>
  </sheets>
  <calcPr calcId="124519"/>
</workbook>
</file>

<file path=xl/calcChain.xml><?xml version="1.0" encoding="utf-8"?>
<calcChain xmlns="http://schemas.openxmlformats.org/spreadsheetml/2006/main">
  <c r="B13" i="4"/>
  <c r="B12"/>
  <c r="B11"/>
  <c r="B11" i="1"/>
  <c r="B13" i="3"/>
  <c r="B14" s="1"/>
  <c r="C13"/>
  <c r="C14" s="1"/>
  <c r="D13"/>
  <c r="E13"/>
  <c r="E14" s="1"/>
  <c r="D14"/>
  <c r="C12"/>
  <c r="D12"/>
  <c r="E12"/>
  <c r="B12"/>
  <c r="B15" l="1"/>
  <c r="B16" s="1"/>
  <c r="D15"/>
  <c r="D16" s="1"/>
  <c r="E15"/>
  <c r="E16" s="1"/>
  <c r="C15"/>
  <c r="C16" s="1"/>
  <c r="B11" i="2"/>
  <c r="B12" s="1"/>
  <c r="B13" s="1"/>
  <c r="B10"/>
  <c r="B12" i="1"/>
  <c r="B13" s="1"/>
  <c r="B14" s="1"/>
  <c r="B10"/>
</calcChain>
</file>

<file path=xl/sharedStrings.xml><?xml version="1.0" encoding="utf-8"?>
<sst xmlns="http://schemas.openxmlformats.org/spreadsheetml/2006/main" count="45" uniqueCount="37">
  <si>
    <t>ΥΨΟΣ ΔΑΝΕΙΟΥ</t>
  </si>
  <si>
    <t>Αριθμος ετών αποληρωμής</t>
  </si>
  <si>
    <t>Αριθμος ετήσιων δόσεων</t>
  </si>
  <si>
    <t>Συνολικός αριθμός δόσεων</t>
  </si>
  <si>
    <t>ΔΕΔΟΜΕΝΑ</t>
  </si>
  <si>
    <t>ΥΠΟΛΟΓΙΣΜΟΙ</t>
  </si>
  <si>
    <t>Επιτόκιο ανα δόση</t>
  </si>
  <si>
    <t>Ποσό δόσης</t>
  </si>
  <si>
    <t>Ποσό καταβολής μέχρι αποπληρωμή</t>
  </si>
  <si>
    <t>Ετήσιο επιτόκιο</t>
  </si>
  <si>
    <t>Συνολό τόκων</t>
  </si>
  <si>
    <t>Προσδοκώμενο ύψος αποταμίευσης</t>
  </si>
  <si>
    <t>Ετησιο επιτόκιο</t>
  </si>
  <si>
    <t>Ετη αποταμίευσης</t>
  </si>
  <si>
    <t>Αριθμος ετήσιων καταθέσεων</t>
  </si>
  <si>
    <t>Συνολικός αριθμός καταθέσεων</t>
  </si>
  <si>
    <t>Επιτόκιο ανα κατάθεση</t>
  </si>
  <si>
    <t>Ποσο που θα πρεπει να κατατίθεται</t>
  </si>
  <si>
    <t>Ποσο τόκων που θα εισπραχθούν</t>
  </si>
  <si>
    <t>Υψος Επένδυσης</t>
  </si>
  <si>
    <t>Έτη</t>
  </si>
  <si>
    <t>Αριθμός ετήσιων εισπράξεων</t>
  </si>
  <si>
    <t>Ποσο είσπραξης</t>
  </si>
  <si>
    <t>Συνολικός αριθμός εισπράξεων</t>
  </si>
  <si>
    <t>Επιτόκιο ανα είσπραξη</t>
  </si>
  <si>
    <t>Παρούσα αξία επένδυσης</t>
  </si>
  <si>
    <t>Διαφορά ύψους επένδυσης (πριν-μετα)</t>
  </si>
  <si>
    <t>Η ΕΠΕΝΔΥΣΗ ΕΊΝΑΙ:</t>
  </si>
  <si>
    <t>Εισπραξή στην: (0=ΑΡΧΗ / 1=ΤΕΛΟΣ)</t>
  </si>
  <si>
    <t>Αριθμός ετών</t>
  </si>
  <si>
    <t>Αριθμός ετήσιων πληρωμών</t>
  </si>
  <si>
    <t>Ποσο πληρωμής</t>
  </si>
  <si>
    <t>Πληρωμή στην: (0=ΑΡΧΗ / 1=ΤΕΛΟΣ)</t>
  </si>
  <si>
    <t>Συνολικός αριθμός πληρωμών</t>
  </si>
  <si>
    <t>Επιτόκιο ανα πληρωμή</t>
  </si>
  <si>
    <t>Μελλοντική αξία πληρωμών</t>
  </si>
  <si>
    <t>ΚΟΚΟΒΙΔΗΣ ΣΥΜΕΩΝ 61/13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</si>
</sst>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6" tint="-0.499984740745262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44" fontId="0" fillId="2" borderId="1" xfId="1" applyFont="1" applyFill="1" applyBorder="1" applyAlignment="1" applyProtection="1">
      <alignment horizontal="center"/>
      <protection locked="0"/>
    </xf>
    <xf numFmtId="9" fontId="0" fillId="2" borderId="1" xfId="2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8" fontId="0" fillId="3" borderId="0" xfId="0" applyNumberForma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44" fontId="0" fillId="4" borderId="1" xfId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/>
    <xf numFmtId="0" fontId="0" fillId="4" borderId="3" xfId="0" applyFont="1" applyFill="1" applyBorder="1" applyAlignment="1">
      <alignment horizontal="center"/>
    </xf>
    <xf numFmtId="10" fontId="0" fillId="4" borderId="0" xfId="2" applyNumberFormat="1" applyFont="1" applyFill="1" applyAlignment="1">
      <alignment horizontal="center"/>
    </xf>
    <xf numFmtId="8" fontId="0" fillId="4" borderId="0" xfId="0" applyNumberFormat="1" applyFont="1" applyFill="1" applyAlignment="1">
      <alignment horizontal="center"/>
    </xf>
    <xf numFmtId="0" fontId="0" fillId="5" borderId="0" xfId="0" applyFill="1"/>
    <xf numFmtId="9" fontId="0" fillId="5" borderId="0" xfId="2" applyFont="1" applyFill="1"/>
    <xf numFmtId="10" fontId="0" fillId="5" borderId="0" xfId="2" applyNumberFormat="1" applyFont="1" applyFill="1"/>
    <xf numFmtId="8" fontId="0" fillId="5" borderId="0" xfId="0" applyNumberFormat="1" applyFill="1"/>
  </cellXfs>
  <cellStyles count="3">
    <cellStyle name="Κανονικό" xfId="0" builtinId="0"/>
    <cellStyle name="Νόμισμα" xfId="1" builtinId="4"/>
    <cellStyle name="Ποσοστό" xfId="2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15"/>
  <sheetViews>
    <sheetView workbookViewId="0">
      <selection activeCell="B14" sqref="B5:B14"/>
    </sheetView>
  </sheetViews>
  <sheetFormatPr defaultRowHeight="15"/>
  <cols>
    <col min="1" max="1" width="38.140625" style="1" customWidth="1"/>
    <col min="2" max="2" width="12.28515625" style="1" bestFit="1" customWidth="1"/>
    <col min="3" max="16384" width="9.140625" style="1"/>
  </cols>
  <sheetData>
    <row r="4" spans="1:2">
      <c r="A4" s="3" t="s">
        <v>4</v>
      </c>
    </row>
    <row r="5" spans="1:2">
      <c r="A5" s="2" t="s">
        <v>0</v>
      </c>
      <c r="B5" s="7">
        <v>10745</v>
      </c>
    </row>
    <row r="6" spans="1:2">
      <c r="A6" s="2" t="s">
        <v>9</v>
      </c>
      <c r="B6" s="8">
        <v>0.13250000000000001</v>
      </c>
    </row>
    <row r="7" spans="1:2">
      <c r="A7" s="2" t="s">
        <v>1</v>
      </c>
      <c r="B7" s="9">
        <v>2</v>
      </c>
    </row>
    <row r="8" spans="1:2">
      <c r="A8" s="2" t="s">
        <v>2</v>
      </c>
      <c r="B8" s="9">
        <v>12</v>
      </c>
    </row>
    <row r="9" spans="1:2">
      <c r="A9" s="4" t="s">
        <v>5</v>
      </c>
      <c r="B9" s="10"/>
    </row>
    <row r="10" spans="1:2">
      <c r="A10" s="2" t="s">
        <v>3</v>
      </c>
      <c r="B10" s="11">
        <f>(B7*B8)</f>
        <v>24</v>
      </c>
    </row>
    <row r="11" spans="1:2">
      <c r="A11" s="2" t="s">
        <v>6</v>
      </c>
      <c r="B11" s="12">
        <f>NOMINAL(B6,B10)</f>
        <v>0.12475068280723534</v>
      </c>
    </row>
    <row r="12" spans="1:2">
      <c r="A12" s="2" t="s">
        <v>7</v>
      </c>
      <c r="B12" s="13">
        <f>PMT(B6/12,B10,B5)*(-1)</f>
        <v>512.09954281966623</v>
      </c>
    </row>
    <row r="13" spans="1:2">
      <c r="A13" s="2" t="s">
        <v>8</v>
      </c>
      <c r="B13" s="13">
        <f>B12*B10</f>
        <v>12290.38902767199</v>
      </c>
    </row>
    <row r="14" spans="1:2">
      <c r="A14" s="2" t="s">
        <v>10</v>
      </c>
      <c r="B14" s="13">
        <f>B13-B5</f>
        <v>1545.3890276719903</v>
      </c>
    </row>
    <row r="15" spans="1:2">
      <c r="A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13"/>
  <sheetViews>
    <sheetView workbookViewId="0">
      <selection activeCell="B5" sqref="B5:B13"/>
    </sheetView>
  </sheetViews>
  <sheetFormatPr defaultRowHeight="15"/>
  <cols>
    <col min="1" max="1" width="38" style="5" customWidth="1"/>
    <col min="2" max="2" width="12" style="5" bestFit="1" customWidth="1"/>
    <col min="3" max="16384" width="9.140625" style="5"/>
  </cols>
  <sheetData>
    <row r="4" spans="1:2">
      <c r="A4" s="5" t="s">
        <v>4</v>
      </c>
    </row>
    <row r="5" spans="1:2">
      <c r="A5" s="5" t="s">
        <v>11</v>
      </c>
      <c r="B5" s="14">
        <v>10000</v>
      </c>
    </row>
    <row r="6" spans="1:2">
      <c r="A6" s="5" t="s">
        <v>12</v>
      </c>
      <c r="B6" s="15">
        <v>3.2500000000000001E-2</v>
      </c>
    </row>
    <row r="7" spans="1:2">
      <c r="A7" s="5" t="s">
        <v>13</v>
      </c>
      <c r="B7" s="16">
        <v>2</v>
      </c>
    </row>
    <row r="8" spans="1:2">
      <c r="A8" s="5" t="s">
        <v>14</v>
      </c>
      <c r="B8" s="16">
        <v>6</v>
      </c>
    </row>
    <row r="9" spans="1:2">
      <c r="A9" s="5" t="s">
        <v>5</v>
      </c>
      <c r="B9" s="17"/>
    </row>
    <row r="10" spans="1:2">
      <c r="A10" s="5" t="s">
        <v>15</v>
      </c>
      <c r="B10" s="17">
        <f>B7*B8</f>
        <v>12</v>
      </c>
    </row>
    <row r="11" spans="1:2">
      <c r="A11" s="5" t="s">
        <v>16</v>
      </c>
      <c r="B11" s="18">
        <f>NOMINAL(B6,B10)</f>
        <v>3.2025705211555788E-2</v>
      </c>
    </row>
    <row r="12" spans="1:2">
      <c r="A12" s="5" t="s">
        <v>17</v>
      </c>
      <c r="B12" s="19">
        <f>PMT(B11,B10,B5)*(-1)</f>
        <v>1016.8074468680769</v>
      </c>
    </row>
    <row r="13" spans="1:2">
      <c r="A13" s="5" t="s">
        <v>18</v>
      </c>
      <c r="B13" s="19">
        <f>B12*B10-B5</f>
        <v>2201.6893624169224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16"/>
  <sheetViews>
    <sheetView workbookViewId="0">
      <selection sqref="A1:XFD1048576"/>
    </sheetView>
  </sheetViews>
  <sheetFormatPr defaultRowHeight="15"/>
  <cols>
    <col min="1" max="1" width="37" style="20" customWidth="1"/>
    <col min="2" max="2" width="14.28515625" style="21" customWidth="1"/>
    <col min="3" max="3" width="15.42578125" style="21" customWidth="1"/>
    <col min="4" max="4" width="13.28515625" style="21" customWidth="1"/>
    <col min="5" max="5" width="13.140625" style="21" customWidth="1"/>
    <col min="6" max="16384" width="9.140625" style="20"/>
  </cols>
  <sheetData>
    <row r="4" spans="1:5">
      <c r="A4" s="20" t="s">
        <v>4</v>
      </c>
    </row>
    <row r="5" spans="1:5">
      <c r="A5" s="20" t="s">
        <v>19</v>
      </c>
      <c r="B5" s="22">
        <v>60000</v>
      </c>
      <c r="C5" s="22">
        <v>60000</v>
      </c>
      <c r="D5" s="22">
        <v>60000</v>
      </c>
      <c r="E5" s="22">
        <v>60000</v>
      </c>
    </row>
    <row r="6" spans="1:5">
      <c r="A6" s="20" t="s">
        <v>9</v>
      </c>
      <c r="B6" s="23">
        <v>0.08</v>
      </c>
      <c r="C6" s="23">
        <v>0.08</v>
      </c>
      <c r="D6" s="23">
        <v>0.08</v>
      </c>
      <c r="E6" s="23">
        <v>0.08</v>
      </c>
    </row>
    <row r="7" spans="1:5">
      <c r="A7" s="20" t="s">
        <v>20</v>
      </c>
      <c r="B7" s="24">
        <v>30</v>
      </c>
      <c r="C7" s="24">
        <v>30</v>
      </c>
      <c r="D7" s="24">
        <v>30</v>
      </c>
      <c r="E7" s="24">
        <v>30</v>
      </c>
    </row>
    <row r="8" spans="1:5">
      <c r="A8" s="20" t="s">
        <v>21</v>
      </c>
      <c r="B8" s="24">
        <v>12</v>
      </c>
      <c r="C8" s="24">
        <v>12</v>
      </c>
      <c r="D8" s="24">
        <v>12</v>
      </c>
      <c r="E8" s="24">
        <v>12</v>
      </c>
    </row>
    <row r="9" spans="1:5">
      <c r="A9" s="20" t="s">
        <v>22</v>
      </c>
      <c r="B9" s="24">
        <v>500</v>
      </c>
      <c r="C9" s="24">
        <v>500</v>
      </c>
      <c r="D9" s="24">
        <v>600</v>
      </c>
      <c r="E9" s="24">
        <v>600</v>
      </c>
    </row>
    <row r="10" spans="1:5">
      <c r="A10" s="6" t="s">
        <v>28</v>
      </c>
      <c r="B10" s="24">
        <v>0</v>
      </c>
      <c r="C10" s="24">
        <v>1</v>
      </c>
      <c r="D10" s="24">
        <v>0</v>
      </c>
      <c r="E10" s="24">
        <v>1</v>
      </c>
    </row>
    <row r="11" spans="1:5">
      <c r="A11" s="25" t="s">
        <v>5</v>
      </c>
      <c r="B11" s="26"/>
      <c r="C11" s="26"/>
      <c r="D11" s="26"/>
      <c r="E11" s="26"/>
    </row>
    <row r="12" spans="1:5">
      <c r="A12" s="25" t="s">
        <v>23</v>
      </c>
      <c r="B12" s="21">
        <f>B7*B8</f>
        <v>360</v>
      </c>
      <c r="C12" s="21">
        <f t="shared" ref="C12:E12" si="0">C7*C8</f>
        <v>360</v>
      </c>
      <c r="D12" s="21">
        <f t="shared" si="0"/>
        <v>360</v>
      </c>
      <c r="E12" s="21">
        <f t="shared" si="0"/>
        <v>360</v>
      </c>
    </row>
    <row r="13" spans="1:5">
      <c r="A13" s="25" t="s">
        <v>24</v>
      </c>
      <c r="B13" s="27">
        <f>B6/12</f>
        <v>6.6666666666666671E-3</v>
      </c>
      <c r="C13" s="27">
        <f t="shared" ref="C13:E13" si="1">C6/12</f>
        <v>6.6666666666666671E-3</v>
      </c>
      <c r="D13" s="27">
        <f t="shared" si="1"/>
        <v>6.6666666666666671E-3</v>
      </c>
      <c r="E13" s="27">
        <f t="shared" si="1"/>
        <v>6.6666666666666671E-3</v>
      </c>
    </row>
    <row r="14" spans="1:5">
      <c r="A14" s="25" t="s">
        <v>25</v>
      </c>
      <c r="B14" s="28">
        <f>PV(B13,B12,B9,,B10) *-1</f>
        <v>68141.747066981479</v>
      </c>
      <c r="C14" s="28">
        <f t="shared" ref="C14:E14" si="2">PV(C13,C12,C9,,C10) *-1</f>
        <v>68596.025380761348</v>
      </c>
      <c r="D14" s="28">
        <f t="shared" si="2"/>
        <v>81770.096480377775</v>
      </c>
      <c r="E14" s="28">
        <f t="shared" si="2"/>
        <v>82315.230456913632</v>
      </c>
    </row>
    <row r="15" spans="1:5">
      <c r="A15" s="25" t="s">
        <v>26</v>
      </c>
      <c r="B15" s="28">
        <f>B14-B5</f>
        <v>8141.7470669814793</v>
      </c>
      <c r="C15" s="28">
        <f t="shared" ref="C15:E15" si="3">C14-C5</f>
        <v>8596.0253807613481</v>
      </c>
      <c r="D15" s="28">
        <f t="shared" si="3"/>
        <v>21770.096480377775</v>
      </c>
      <c r="E15" s="28">
        <f t="shared" si="3"/>
        <v>22315.230456913632</v>
      </c>
    </row>
    <row r="16" spans="1:5">
      <c r="A16" s="25" t="s">
        <v>27</v>
      </c>
      <c r="B16" s="21" t="str">
        <f>IF(B15&gt;0,"ΣΥΜΦΕΡΟΥΣΑ","ΑΠΟΡΡΙΠΤΕΤΑΙ")</f>
        <v>ΣΥΜΦΕΡΟΥΣΑ</v>
      </c>
      <c r="C16" s="21" t="str">
        <f t="shared" ref="C16:E16" si="4">IF(C15&gt;0,"ΣΥΜΦΕΡΟΥΣΑ","ΑΠΟΡΡΙΠΤΕΤΑΙ")</f>
        <v>ΣΥΜΦΕΡΟΥΣΑ</v>
      </c>
      <c r="D16" s="21" t="str">
        <f t="shared" si="4"/>
        <v>ΣΥΜΦΕΡΟΥΣΑ</v>
      </c>
      <c r="E16" s="21" t="str">
        <f t="shared" si="4"/>
        <v>ΣΥΜΦΕΡΟΥΣΑ</v>
      </c>
    </row>
  </sheetData>
  <conditionalFormatting sqref="B16:E16">
    <cfRule type="cellIs" dxfId="2" priority="2" operator="equal">
      <formula>"ΣΥΜΦΕΡΟΥΣΑ"</formula>
    </cfRule>
    <cfRule type="cellIs" dxfId="3" priority="1" operator="equal">
      <formula>"ΑΠΟΡΡΙΠΤΕΤΑΙ"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B13"/>
  <sheetViews>
    <sheetView tabSelected="1" workbookViewId="0">
      <selection activeCell="B27" sqref="B27"/>
    </sheetView>
  </sheetViews>
  <sheetFormatPr defaultRowHeight="15"/>
  <cols>
    <col min="1" max="1" width="32.5703125" style="29" customWidth="1"/>
    <col min="2" max="2" width="10.28515625" style="29" bestFit="1" customWidth="1"/>
    <col min="3" max="16384" width="9.140625" style="29"/>
  </cols>
  <sheetData>
    <row r="4" spans="1:2">
      <c r="A4" s="29" t="s">
        <v>4</v>
      </c>
    </row>
    <row r="5" spans="1:2">
      <c r="A5" s="29" t="s">
        <v>9</v>
      </c>
      <c r="B5" s="30">
        <v>0.1</v>
      </c>
    </row>
    <row r="6" spans="1:2">
      <c r="A6" s="29" t="s">
        <v>29</v>
      </c>
      <c r="B6" s="29">
        <v>2</v>
      </c>
    </row>
    <row r="7" spans="1:2">
      <c r="A7" s="29" t="s">
        <v>30</v>
      </c>
      <c r="B7" s="29">
        <v>12</v>
      </c>
    </row>
    <row r="8" spans="1:2">
      <c r="A8" s="29" t="s">
        <v>31</v>
      </c>
      <c r="B8" s="29">
        <v>50</v>
      </c>
    </row>
    <row r="9" spans="1:2">
      <c r="A9" s="29" t="s">
        <v>32</v>
      </c>
      <c r="B9" s="29">
        <v>0</v>
      </c>
    </row>
    <row r="10" spans="1:2">
      <c r="A10" s="29" t="s">
        <v>5</v>
      </c>
    </row>
    <row r="11" spans="1:2">
      <c r="A11" s="29" t="s">
        <v>33</v>
      </c>
      <c r="B11" s="29">
        <f>B6*B7</f>
        <v>24</v>
      </c>
    </row>
    <row r="12" spans="1:2">
      <c r="A12" s="29" t="s">
        <v>34</v>
      </c>
      <c r="B12" s="31">
        <f>NOMINAL(B5,B11)</f>
        <v>9.5499681207039444E-2</v>
      </c>
    </row>
    <row r="13" spans="1:2">
      <c r="A13" s="29" t="s">
        <v>35</v>
      </c>
      <c r="B13" s="32">
        <f>FV(B12,B11,B8,,B9)*-1</f>
        <v>4150.1529244722842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4" sqref="B4"/>
    </sheetView>
  </sheetViews>
  <sheetFormatPr defaultRowHeight="15"/>
  <cols>
    <col min="2" max="2" width="40" customWidth="1"/>
  </cols>
  <sheetData>
    <row r="3" spans="2:2"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ΔΑΝΕΙΑ</vt:lpstr>
      <vt:lpstr>ΚΑΤΑΘΕΣΕΙΣ</vt:lpstr>
      <vt:lpstr>ΕΠΕΝΔΥΣΕΙΣ</vt:lpstr>
      <vt:lpstr>ΑΣΦΑΛΙΣΤΙΚΟ ΠΡΟΓΡΑΜΜΑ</vt:lpstr>
      <vt:lpstr>Τεκμηριωση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2013-05-12T20:51:01Z</dcterms:created>
  <dcterms:modified xsi:type="dcterms:W3CDTF">2013-05-13T15:02:28Z</dcterms:modified>
</cp:coreProperties>
</file>