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015" windowHeight="2850"/>
  </bookViews>
  <sheets>
    <sheet name="ΠΡΟΥΠΟΛΟΓΙΣΜΟΣ" sheetId="1" r:id="rId1"/>
    <sheet name="ΤΕΚΜΗΡΙΩΣΗ" sheetId="2" r:id="rId2"/>
    <sheet name="Φύλλο3" sheetId="3" state="hidden" r:id="rId3"/>
  </sheets>
  <calcPr calcId="124519"/>
</workbook>
</file>

<file path=xl/calcChain.xml><?xml version="1.0" encoding="utf-8"?>
<calcChain xmlns="http://schemas.openxmlformats.org/spreadsheetml/2006/main">
  <c r="B18" i="1"/>
  <c r="C18"/>
  <c r="D18"/>
  <c r="J8"/>
  <c r="I7"/>
  <c r="I6"/>
  <c r="G18"/>
  <c r="I8"/>
  <c r="I9"/>
  <c r="I10"/>
  <c r="I11"/>
  <c r="I12"/>
  <c r="I13"/>
  <c r="I14"/>
  <c r="I15"/>
  <c r="I16"/>
  <c r="I17"/>
  <c r="E18"/>
  <c r="F18"/>
  <c r="H18"/>
  <c r="N18"/>
  <c r="N7"/>
  <c r="N8"/>
  <c r="N9"/>
  <c r="N10"/>
  <c r="N11"/>
  <c r="N12"/>
  <c r="N13"/>
  <c r="N14"/>
  <c r="N15"/>
  <c r="N16"/>
  <c r="N17"/>
  <c r="N6"/>
  <c r="M18"/>
  <c r="L18"/>
  <c r="J4"/>
  <c r="P13" l="1"/>
  <c r="Q8"/>
  <c r="P15"/>
  <c r="Q11"/>
  <c r="P7"/>
  <c r="J12"/>
  <c r="P12"/>
  <c r="J29"/>
  <c r="Q7"/>
  <c r="J25"/>
  <c r="J16"/>
  <c r="Q16"/>
  <c r="J14"/>
  <c r="P6"/>
  <c r="Q6"/>
  <c r="J27"/>
  <c r="Q17"/>
  <c r="Q13"/>
  <c r="Q12"/>
  <c r="Q14"/>
  <c r="J23"/>
  <c r="P10"/>
  <c r="P16"/>
  <c r="Q15"/>
  <c r="P14"/>
  <c r="P17"/>
  <c r="P11"/>
  <c r="Q10"/>
  <c r="J10"/>
  <c r="Q9"/>
  <c r="P9"/>
  <c r="P8"/>
  <c r="I18"/>
  <c r="P18" l="1"/>
  <c r="J19" s="1"/>
  <c r="Q18"/>
</calcChain>
</file>

<file path=xl/comments1.xml><?xml version="1.0" encoding="utf-8"?>
<comments xmlns="http://schemas.openxmlformats.org/spreadsheetml/2006/main">
  <authors>
    <author>Simon</author>
  </authors>
  <commentList>
    <comment ref="J4" authorId="0">
      <text>
        <r>
          <rPr>
            <b/>
            <sz val="9"/>
            <color indexed="81"/>
            <rFont val="Tahoma"/>
            <family val="2"/>
            <charset val="161"/>
          </rPr>
          <t>Simon:</t>
        </r>
        <r>
          <rPr>
            <sz val="9"/>
            <color indexed="81"/>
            <rFont val="Tahoma"/>
            <family val="2"/>
            <charset val="161"/>
          </rPr>
          <t xml:space="preserve">
Μετά από πολύωρη αναζήτηση δε βρέθηκε η κατάλληλη εντολή που να συνδιάζει την εντολή =TODAY() σε συνδιασμο με κείμενο (''Ημερομηνία'')</t>
        </r>
      </text>
    </comment>
  </commentList>
</comments>
</file>

<file path=xl/sharedStrings.xml><?xml version="1.0" encoding="utf-8"?>
<sst xmlns="http://schemas.openxmlformats.org/spreadsheetml/2006/main" count="75" uniqueCount="45">
  <si>
    <t>ΟΙΚΟΓΕΝΕΙΑΚΟΣ ΠΡΟΥΠΟΛΟΓΙΣΜΟΣ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</si>
  <si>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</si>
  <si>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</si>
  <si>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</si>
  <si>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</si>
  <si>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</si>
  <si>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</si>
  <si>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</si>
  <si>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</si>
  <si>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</si>
  <si>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</si>
  <si>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</si>
  <si>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</si>
  <si>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Κώστας</t>
  </si>
  <si>
    <t>Μαρία</t>
  </si>
  <si>
    <t>Μηνας\Μέλος</t>
  </si>
  <si>
    <t>ΕΣΟΔΑ</t>
  </si>
  <si>
    <t>Συνολικά Εσοδα Κώστα &amp; Μαρίας ανα μήνα</t>
  </si>
  <si>
    <t>ΣΥΝΟΛΟ:</t>
  </si>
  <si>
    <t>ΕΞΟΔΑ</t>
  </si>
  <si>
    <t>Ενοίκιο</t>
  </si>
  <si>
    <t>Διατροφή</t>
  </si>
  <si>
    <t>ΔΕΚΟ</t>
  </si>
  <si>
    <t>Κιν. Τηλεφωνία</t>
  </si>
  <si>
    <t>Φροντιστήρια</t>
  </si>
  <si>
    <t>Διακοπές</t>
  </si>
  <si>
    <t>Δίαφορα</t>
  </si>
  <si>
    <t>Μηνας\λογαριασμός</t>
  </si>
  <si>
    <t>Ημερομηνία</t>
  </si>
  <si>
    <t>èèè</t>
  </si>
  <si>
    <t>Σύνολο εξόδων ανα μήνα</t>
  </si>
  <si>
    <t>Συνολο εσόδων</t>
  </si>
  <si>
    <t>Μέγιστο όλων των μηνών</t>
  </si>
  <si>
    <t>Mεσος όρος εσόδων</t>
  </si>
  <si>
    <t>Συνολό διαθέσιμων</t>
  </si>
  <si>
    <t xml:space="preserve">Ελαχίστο όλων των μηνών </t>
  </si>
  <si>
    <t>ΣΥΓΚΕΝΤΡΩΤΙΚΟΣ ΠΙΝΑΚΑΣ</t>
  </si>
  <si>
    <t xml:space="preserve">Συνήθη μηνιαία έσοδα </t>
  </si>
  <si>
    <t>Συνήθη μηνιαία έξοδα</t>
  </si>
  <si>
    <t>ΔΙΑΘΕΣΙΜΑ(ΣΥΓΚΕΝΤΡΩΤΙΚΑ)</t>
  </si>
  <si>
    <t>ΑΠΟΤΕΛΕΣΜΑ ΕΤΟΥΣ</t>
  </si>
  <si>
    <t>ΤΟ ΦΥΛΛΟ ΕΙΝΑΙ ΚΛΕΙΔΩΜΕΝΟ  ΕΠΙΤΡΕΠΤΗ ΜΟΝΟ Η ΕΠΕΞΕΡΓΑΣΙΑ ΣΤΑ ΓΑΛΑΖΙΑ ΠΛΑΙΣΙΑ</t>
  </si>
  <si>
    <t xml:space="preserve">ΚΟΚΟΒΙΔΗΣ ΣΥΜΕΩΝ 61/13 </t>
  </si>
  <si>
    <t>ΤΕΑΜ51</t>
  </si>
  <si>
    <t>ba1361@uom.edu.gr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</si>
</sst>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dd/mm/yy;@"/>
  </numFmts>
  <fonts count="1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0"/>
      <color rgb="FF333333"/>
      <name val="Verdana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i/>
      <sz val="11"/>
      <color rgb="FFFF0000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b/>
      <i/>
      <sz val="11"/>
      <color rgb="FF00B050"/>
      <name val="Calibri"/>
      <family val="2"/>
      <charset val="161"/>
      <scheme val="minor"/>
    </font>
    <font>
      <sz val="11"/>
      <color theme="1"/>
      <name val="Wingdings"/>
      <charset val="2"/>
    </font>
    <font>
      <sz val="8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theme="0" tint="-0.499984740745262"/>
      <name val="Calibri"/>
      <family val="2"/>
      <charset val="161"/>
      <scheme val="minor"/>
    </font>
    <font>
      <sz val="11"/>
      <color theme="6" tint="-0.249977111117893"/>
      <name val="Calibri"/>
      <family val="2"/>
      <charset val="161"/>
      <scheme val="minor"/>
    </font>
    <font>
      <u/>
      <sz val="11"/>
      <color theme="1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44" fontId="0" fillId="0" borderId="0" xfId="1" applyFont="1" applyAlignment="1" applyProtection="1">
      <alignment horizontal="center"/>
    </xf>
    <xf numFmtId="44" fontId="0" fillId="0" borderId="0" xfId="1" applyFont="1" applyProtection="1"/>
    <xf numFmtId="14" fontId="0" fillId="0" borderId="0" xfId="0" applyNumberFormat="1" applyProtection="1"/>
    <xf numFmtId="0" fontId="0" fillId="0" borderId="0" xfId="0" applyProtection="1"/>
    <xf numFmtId="0" fontId="0" fillId="2" borderId="2" xfId="0" applyFill="1" applyBorder="1" applyProtection="1"/>
    <xf numFmtId="0" fontId="0" fillId="0" borderId="1" xfId="0" applyBorder="1" applyProtection="1"/>
    <xf numFmtId="0" fontId="0" fillId="2" borderId="2" xfId="0" applyFill="1" applyBorder="1" applyAlignment="1" applyProtection="1">
      <alignment horizontal="center"/>
    </xf>
    <xf numFmtId="0" fontId="6" fillId="0" borderId="0" xfId="0" applyFont="1" applyProtection="1"/>
    <xf numFmtId="164" fontId="3" fillId="2" borderId="2" xfId="0" applyNumberFormat="1" applyFont="1" applyFill="1" applyBorder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44" fontId="0" fillId="0" borderId="1" xfId="1" applyFont="1" applyBorder="1" applyProtection="1"/>
    <xf numFmtId="44" fontId="0" fillId="2" borderId="2" xfId="0" applyNumberFormat="1" applyFill="1" applyBorder="1" applyProtection="1"/>
    <xf numFmtId="0" fontId="0" fillId="2" borderId="2" xfId="0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/>
    </xf>
    <xf numFmtId="0" fontId="0" fillId="0" borderId="0" xfId="0" applyBorder="1" applyProtection="1"/>
    <xf numFmtId="0" fontId="9" fillId="0" borderId="0" xfId="0" applyFont="1" applyBorder="1" applyProtection="1"/>
    <xf numFmtId="0" fontId="0" fillId="2" borderId="2" xfId="0" applyFill="1" applyBorder="1" applyAlignment="1" applyProtection="1">
      <alignment horizontal="left"/>
    </xf>
    <xf numFmtId="44" fontId="0" fillId="2" borderId="2" xfId="0" applyNumberFormat="1" applyFill="1" applyBorder="1" applyAlignment="1" applyProtection="1">
      <alignment horizontal="left"/>
    </xf>
    <xf numFmtId="0" fontId="0" fillId="3" borderId="0" xfId="0" applyFill="1" applyBorder="1" applyProtection="1"/>
    <xf numFmtId="0" fontId="0" fillId="2" borderId="2" xfId="0" applyNumberForma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1" fillId="0" borderId="0" xfId="0" applyFont="1" applyProtection="1"/>
    <xf numFmtId="0" fontId="11" fillId="0" borderId="0" xfId="0" applyFont="1" applyBorder="1" applyProtection="1"/>
    <xf numFmtId="44" fontId="0" fillId="2" borderId="2" xfId="0" applyNumberFormat="1" applyFill="1" applyBorder="1" applyAlignment="1" applyProtection="1">
      <alignment horizontal="center"/>
    </xf>
    <xf numFmtId="44" fontId="0" fillId="2" borderId="2" xfId="0" applyNumberFormat="1" applyFill="1" applyBorder="1" applyAlignment="1" applyProtection="1">
      <alignment horizontal="right"/>
    </xf>
    <xf numFmtId="44" fontId="12" fillId="2" borderId="1" xfId="0" applyNumberFormat="1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Alignment="1" applyProtection="1">
      <alignment horizontal="right"/>
    </xf>
    <xf numFmtId="0" fontId="13" fillId="0" borderId="0" xfId="0" applyFont="1" applyProtection="1"/>
    <xf numFmtId="44" fontId="0" fillId="2" borderId="2" xfId="1" applyFont="1" applyFill="1" applyBorder="1" applyProtection="1"/>
    <xf numFmtId="0" fontId="14" fillId="0" borderId="0" xfId="0" applyFont="1" applyProtection="1"/>
    <xf numFmtId="0" fontId="14" fillId="0" borderId="0" xfId="0" applyFont="1" applyBorder="1" applyProtection="1"/>
    <xf numFmtId="44" fontId="0" fillId="4" borderId="6" xfId="1" applyFont="1" applyFill="1" applyBorder="1" applyProtection="1">
      <protection locked="0"/>
    </xf>
    <xf numFmtId="44" fontId="0" fillId="4" borderId="6" xfId="1" applyFont="1" applyFill="1" applyBorder="1" applyProtection="1"/>
    <xf numFmtId="44" fontId="0" fillId="5" borderId="6" xfId="1" applyFont="1" applyFill="1" applyBorder="1" applyProtection="1">
      <protection locked="0"/>
    </xf>
    <xf numFmtId="0" fontId="11" fillId="2" borderId="2" xfId="0" applyFont="1" applyFill="1" applyBorder="1" applyAlignment="1" applyProtection="1">
      <alignment horizontal="center" wrapText="1"/>
    </xf>
    <xf numFmtId="0" fontId="15" fillId="0" borderId="0" xfId="2" applyAlignment="1" applyProtection="1"/>
    <xf numFmtId="0" fontId="0" fillId="0" borderId="8" xfId="0" applyBorder="1" applyAlignment="1" applyProtection="1">
      <alignment horizontal="center"/>
    </xf>
    <xf numFmtId="44" fontId="11" fillId="0" borderId="7" xfId="0" applyNumberFormat="1" applyFont="1" applyBorder="1" applyProtection="1"/>
  </cellXfs>
  <cellStyles count="3">
    <cellStyle name="Κανονικό" xfId="0" builtinId="0"/>
    <cellStyle name="Νόμισμα" xfId="1" builtinId="4"/>
    <cellStyle name="Υπερ-σύνδεση" xfId="2" builtinId="8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1047750</xdr:colOff>
      <xdr:row>4</xdr:row>
      <xdr:rowOff>9525</xdr:rowOff>
    </xdr:from>
    <xdr:ext cx="184731" cy="264560"/>
    <xdr:sp macro="" textlink="">
      <xdr:nvSpPr>
        <xdr:cNvPr id="2" name="1 - TextBox"/>
        <xdr:cNvSpPr txBox="1"/>
      </xdr:nvSpPr>
      <xdr:spPr>
        <a:xfrm>
          <a:off x="4095750" y="58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l-GR" sz="1100"/>
        </a:p>
      </xdr:txBody>
    </xdr:sp>
    <xdr:clientData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a1361@uom.edu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G29" sqref="G29"/>
    </sheetView>
  </sheetViews>
  <sheetFormatPr defaultRowHeight="15"/>
  <cols>
    <col min="1" max="1" width="21.42578125" style="4" customWidth="1"/>
    <col min="2" max="2" width="11.42578125" style="4" customWidth="1"/>
    <col min="3" max="3" width="12.28515625" style="4" customWidth="1"/>
    <col min="4" max="4" width="12.85546875" style="4" customWidth="1"/>
    <col min="5" max="5" width="14.7109375" style="4" customWidth="1"/>
    <col min="6" max="6" width="13.5703125" style="4" bestFit="1" customWidth="1"/>
    <col min="7" max="9" width="14.5703125" style="4" customWidth="1"/>
    <col min="10" max="10" width="38" style="5" customWidth="1"/>
    <col min="11" max="11" width="17.5703125" style="4" customWidth="1"/>
    <col min="12" max="12" width="13.140625" style="4" customWidth="1"/>
    <col min="13" max="13" width="12.7109375" style="4" customWidth="1"/>
    <col min="14" max="14" width="13.7109375" style="6" customWidth="1"/>
    <col min="15" max="15" width="26" style="4" customWidth="1"/>
    <col min="16" max="16" width="18.7109375" style="27" customWidth="1"/>
    <col min="17" max="17" width="10.5703125" style="36" customWidth="1"/>
    <col min="18" max="18" width="14" style="4" customWidth="1"/>
    <col min="19" max="16384" width="9.140625" style="4"/>
  </cols>
  <sheetData>
    <row r="1" spans="1:17">
      <c r="A1" s="3"/>
    </row>
    <row r="2" spans="1:17">
      <c r="J2" s="7" t="s">
        <v>0</v>
      </c>
    </row>
    <row r="3" spans="1:17">
      <c r="J3" s="7" t="s">
        <v>28</v>
      </c>
    </row>
    <row r="4" spans="1:17">
      <c r="A4" s="8" t="s">
        <v>19</v>
      </c>
      <c r="J4" s="9">
        <f ca="1">TODAY()</f>
        <v>41394</v>
      </c>
      <c r="K4" s="10" t="s">
        <v>16</v>
      </c>
      <c r="O4" s="34" t="s">
        <v>39</v>
      </c>
    </row>
    <row r="5" spans="1:17" ht="60" customHeight="1">
      <c r="A5" s="11" t="s">
        <v>27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26</v>
      </c>
      <c r="I5" s="12" t="s">
        <v>30</v>
      </c>
      <c r="J5" s="24" t="s">
        <v>36</v>
      </c>
      <c r="K5" s="11" t="s">
        <v>15</v>
      </c>
      <c r="L5" s="11" t="s">
        <v>13</v>
      </c>
      <c r="M5" s="11" t="s">
        <v>14</v>
      </c>
      <c r="N5" s="13" t="s">
        <v>17</v>
      </c>
    </row>
    <row r="6" spans="1:17">
      <c r="A6" s="14" t="s">
        <v>1</v>
      </c>
      <c r="B6" s="38">
        <v>350</v>
      </c>
      <c r="C6" s="38">
        <v>200</v>
      </c>
      <c r="D6" s="38">
        <v>150</v>
      </c>
      <c r="E6" s="38">
        <v>75</v>
      </c>
      <c r="F6" s="38">
        <v>25</v>
      </c>
      <c r="G6" s="38">
        <v>0</v>
      </c>
      <c r="H6" s="39">
        <v>200</v>
      </c>
      <c r="I6" s="2">
        <f>SUM(B6:H6)</f>
        <v>1000</v>
      </c>
      <c r="J6" s="25" t="s">
        <v>16</v>
      </c>
      <c r="K6" s="14" t="s">
        <v>1</v>
      </c>
      <c r="L6" s="40">
        <v>800</v>
      </c>
      <c r="M6" s="40">
        <v>1200</v>
      </c>
      <c r="N6" s="15">
        <f>SUM(L6:M6)</f>
        <v>2000</v>
      </c>
      <c r="O6" s="43" t="s">
        <v>1</v>
      </c>
      <c r="P6" s="44">
        <f>N6-I6</f>
        <v>1000</v>
      </c>
      <c r="Q6" s="36" t="str">
        <f>IF(N6&gt;I6,"Πλεόνασμα"," ")</f>
        <v>Πλεόνασμα</v>
      </c>
    </row>
    <row r="7" spans="1:17">
      <c r="A7" s="14" t="s">
        <v>2</v>
      </c>
      <c r="B7" s="38">
        <v>350</v>
      </c>
      <c r="C7" s="38">
        <v>200</v>
      </c>
      <c r="D7" s="38">
        <v>150</v>
      </c>
      <c r="E7" s="38">
        <v>75</v>
      </c>
      <c r="F7" s="38">
        <v>0</v>
      </c>
      <c r="G7" s="38">
        <v>0</v>
      </c>
      <c r="H7" s="39">
        <v>500</v>
      </c>
      <c r="I7" s="2">
        <f>SUM(B7:H7)</f>
        <v>1275</v>
      </c>
      <c r="J7" s="17" t="s">
        <v>31</v>
      </c>
      <c r="K7" s="14" t="s">
        <v>2</v>
      </c>
      <c r="L7" s="40">
        <v>800</v>
      </c>
      <c r="M7" s="40">
        <v>1200</v>
      </c>
      <c r="N7" s="15">
        <f t="shared" ref="N7:N17" si="0">SUM(L7:M7)</f>
        <v>2000</v>
      </c>
      <c r="O7" s="43" t="s">
        <v>2</v>
      </c>
      <c r="P7" s="44">
        <f t="shared" ref="P7:P18" si="1">N7-I7</f>
        <v>725</v>
      </c>
      <c r="Q7" s="36" t="str">
        <f t="shared" ref="Q7:Q18" si="2">IF(N7&gt;I7,"Πλεόνασμα"," ")</f>
        <v>Πλεόνασμα</v>
      </c>
    </row>
    <row r="8" spans="1:17">
      <c r="A8" s="14" t="s">
        <v>3</v>
      </c>
      <c r="B8" s="38">
        <v>350</v>
      </c>
      <c r="C8" s="38">
        <v>200</v>
      </c>
      <c r="D8" s="38">
        <v>150</v>
      </c>
      <c r="E8" s="38">
        <v>75</v>
      </c>
      <c r="F8" s="38">
        <v>300</v>
      </c>
      <c r="G8" s="38">
        <v>500</v>
      </c>
      <c r="H8" s="39">
        <v>0</v>
      </c>
      <c r="I8" s="2">
        <f t="shared" ref="I8:I18" si="3">SUM(B8:H8)</f>
        <v>1575</v>
      </c>
      <c r="J8" s="29">
        <f>SUM(L6:M17)</f>
        <v>26100</v>
      </c>
      <c r="K8" s="14" t="s">
        <v>3</v>
      </c>
      <c r="L8" s="40">
        <v>800</v>
      </c>
      <c r="M8" s="40">
        <v>1200</v>
      </c>
      <c r="N8" s="15">
        <f t="shared" si="0"/>
        <v>2000</v>
      </c>
      <c r="O8" s="43" t="s">
        <v>3</v>
      </c>
      <c r="P8" s="44">
        <f t="shared" si="1"/>
        <v>425</v>
      </c>
      <c r="Q8" s="36" t="str">
        <f t="shared" si="2"/>
        <v>Πλεόνασμα</v>
      </c>
    </row>
    <row r="9" spans="1:17">
      <c r="A9" s="14" t="s">
        <v>4</v>
      </c>
      <c r="B9" s="38">
        <v>350</v>
      </c>
      <c r="C9" s="38">
        <v>200</v>
      </c>
      <c r="D9" s="38">
        <v>150</v>
      </c>
      <c r="E9" s="38">
        <v>75</v>
      </c>
      <c r="F9" s="38">
        <v>0</v>
      </c>
      <c r="G9" s="38">
        <v>0</v>
      </c>
      <c r="H9" s="39">
        <v>200</v>
      </c>
      <c r="I9" s="2">
        <f t="shared" si="3"/>
        <v>975</v>
      </c>
      <c r="J9" s="18" t="s">
        <v>35</v>
      </c>
      <c r="K9" s="14" t="s">
        <v>4</v>
      </c>
      <c r="L9" s="40">
        <v>800</v>
      </c>
      <c r="M9" s="40">
        <v>1200</v>
      </c>
      <c r="N9" s="15">
        <f t="shared" si="0"/>
        <v>2000</v>
      </c>
      <c r="O9" s="43" t="s">
        <v>4</v>
      </c>
      <c r="P9" s="44">
        <f t="shared" si="1"/>
        <v>1025</v>
      </c>
      <c r="Q9" s="36" t="str">
        <f t="shared" si="2"/>
        <v>Πλεόνασμα</v>
      </c>
    </row>
    <row r="10" spans="1:17">
      <c r="A10" s="14" t="s">
        <v>5</v>
      </c>
      <c r="B10" s="38">
        <v>350</v>
      </c>
      <c r="C10" s="38">
        <v>300</v>
      </c>
      <c r="D10" s="38">
        <v>150</v>
      </c>
      <c r="E10" s="38">
        <v>75</v>
      </c>
      <c r="F10" s="38">
        <v>0</v>
      </c>
      <c r="G10" s="38">
        <v>0</v>
      </c>
      <c r="H10" s="39">
        <v>100</v>
      </c>
      <c r="I10" s="2">
        <f t="shared" si="3"/>
        <v>975</v>
      </c>
      <c r="J10" s="16">
        <f>MIN(N6:N17)</f>
        <v>1400</v>
      </c>
      <c r="K10" s="14" t="s">
        <v>5</v>
      </c>
      <c r="L10" s="40">
        <v>1500</v>
      </c>
      <c r="M10" s="40">
        <v>2000</v>
      </c>
      <c r="N10" s="15">
        <f t="shared" si="0"/>
        <v>3500</v>
      </c>
      <c r="O10" s="43" t="s">
        <v>5</v>
      </c>
      <c r="P10" s="44">
        <f t="shared" si="1"/>
        <v>2525</v>
      </c>
      <c r="Q10" s="36" t="str">
        <f t="shared" si="2"/>
        <v>Πλεόνασμα</v>
      </c>
    </row>
    <row r="11" spans="1:17">
      <c r="A11" s="14" t="s">
        <v>6</v>
      </c>
      <c r="B11" s="38">
        <v>350</v>
      </c>
      <c r="C11" s="38">
        <v>200</v>
      </c>
      <c r="D11" s="38">
        <v>150</v>
      </c>
      <c r="E11" s="38">
        <v>75</v>
      </c>
      <c r="F11" s="38">
        <v>300</v>
      </c>
      <c r="G11" s="38">
        <v>0</v>
      </c>
      <c r="H11" s="39">
        <v>700</v>
      </c>
      <c r="I11" s="2">
        <f t="shared" si="3"/>
        <v>1775</v>
      </c>
      <c r="J11" s="18" t="s">
        <v>32</v>
      </c>
      <c r="K11" s="14" t="s">
        <v>6</v>
      </c>
      <c r="L11" s="40">
        <v>800</v>
      </c>
      <c r="M11" s="40">
        <v>1200</v>
      </c>
      <c r="N11" s="15">
        <f t="shared" si="0"/>
        <v>2000</v>
      </c>
      <c r="O11" s="43" t="s">
        <v>6</v>
      </c>
      <c r="P11" s="44">
        <f t="shared" si="1"/>
        <v>225</v>
      </c>
      <c r="Q11" s="36" t="str">
        <f t="shared" si="2"/>
        <v>Πλεόνασμα</v>
      </c>
    </row>
    <row r="12" spans="1:17">
      <c r="A12" s="14" t="s">
        <v>7</v>
      </c>
      <c r="B12" s="38">
        <v>350</v>
      </c>
      <c r="C12" s="38">
        <v>200</v>
      </c>
      <c r="D12" s="38">
        <v>150</v>
      </c>
      <c r="E12" s="38">
        <v>75</v>
      </c>
      <c r="F12" s="38">
        <v>0</v>
      </c>
      <c r="G12" s="38">
        <v>1500</v>
      </c>
      <c r="H12" s="39">
        <v>0</v>
      </c>
      <c r="I12" s="2">
        <f t="shared" si="3"/>
        <v>2275</v>
      </c>
      <c r="J12" s="16">
        <f>MAX(N6:N17)</f>
        <v>3500</v>
      </c>
      <c r="K12" s="14" t="s">
        <v>7</v>
      </c>
      <c r="L12" s="40">
        <v>800</v>
      </c>
      <c r="M12" s="40">
        <v>1200</v>
      </c>
      <c r="N12" s="15">
        <f t="shared" si="0"/>
        <v>2000</v>
      </c>
      <c r="O12" s="43" t="s">
        <v>7</v>
      </c>
      <c r="P12" s="44">
        <f t="shared" si="1"/>
        <v>-275</v>
      </c>
      <c r="Q12" s="36" t="str">
        <f t="shared" si="2"/>
        <v xml:space="preserve"> </v>
      </c>
    </row>
    <row r="13" spans="1:17">
      <c r="A13" s="14" t="s">
        <v>8</v>
      </c>
      <c r="B13" s="38">
        <v>350</v>
      </c>
      <c r="C13" s="38">
        <v>200</v>
      </c>
      <c r="D13" s="38">
        <v>150</v>
      </c>
      <c r="E13" s="38">
        <v>75</v>
      </c>
      <c r="F13" s="38">
        <v>0</v>
      </c>
      <c r="G13" s="38">
        <v>0</v>
      </c>
      <c r="H13" s="39">
        <v>0</v>
      </c>
      <c r="I13" s="2">
        <f t="shared" si="3"/>
        <v>775</v>
      </c>
      <c r="J13" s="18" t="s">
        <v>33</v>
      </c>
      <c r="K13" s="14" t="s">
        <v>8</v>
      </c>
      <c r="L13" s="40">
        <v>800</v>
      </c>
      <c r="M13" s="40">
        <v>1200</v>
      </c>
      <c r="N13" s="15">
        <f t="shared" si="0"/>
        <v>2000</v>
      </c>
      <c r="O13" s="43" t="s">
        <v>8</v>
      </c>
      <c r="P13" s="44">
        <f t="shared" si="1"/>
        <v>1225</v>
      </c>
      <c r="Q13" s="36" t="str">
        <f t="shared" si="2"/>
        <v>Πλεόνασμα</v>
      </c>
    </row>
    <row r="14" spans="1:17">
      <c r="A14" s="14" t="s">
        <v>9</v>
      </c>
      <c r="B14" s="38">
        <v>350</v>
      </c>
      <c r="C14" s="38">
        <v>200</v>
      </c>
      <c r="D14" s="38">
        <v>150</v>
      </c>
      <c r="E14" s="38">
        <v>75</v>
      </c>
      <c r="F14" s="38">
        <v>300</v>
      </c>
      <c r="G14" s="38">
        <v>0</v>
      </c>
      <c r="H14" s="39">
        <v>2000</v>
      </c>
      <c r="I14" s="2">
        <f t="shared" si="3"/>
        <v>3075</v>
      </c>
      <c r="J14" s="30">
        <f>AVERAGE(N6:N17)</f>
        <v>2175</v>
      </c>
      <c r="K14" s="14" t="s">
        <v>9</v>
      </c>
      <c r="L14" s="40">
        <v>800</v>
      </c>
      <c r="M14" s="40">
        <v>1200</v>
      </c>
      <c r="N14" s="15">
        <f t="shared" si="0"/>
        <v>2000</v>
      </c>
      <c r="O14" s="43" t="s">
        <v>9</v>
      </c>
      <c r="P14" s="44">
        <f t="shared" si="1"/>
        <v>-1075</v>
      </c>
      <c r="Q14" s="36" t="str">
        <f t="shared" si="2"/>
        <v xml:space="preserve"> </v>
      </c>
    </row>
    <row r="15" spans="1:17">
      <c r="A15" s="14" t="s">
        <v>10</v>
      </c>
      <c r="B15" s="38">
        <v>350</v>
      </c>
      <c r="C15" s="38">
        <v>200</v>
      </c>
      <c r="D15" s="38">
        <v>150</v>
      </c>
      <c r="E15" s="38">
        <v>75</v>
      </c>
      <c r="F15" s="38">
        <v>0</v>
      </c>
      <c r="G15" s="38">
        <v>0</v>
      </c>
      <c r="H15" s="39">
        <v>500</v>
      </c>
      <c r="I15" s="2">
        <f t="shared" si="3"/>
        <v>1275</v>
      </c>
      <c r="J15" s="18" t="s">
        <v>37</v>
      </c>
      <c r="K15" s="14" t="s">
        <v>10</v>
      </c>
      <c r="L15" s="40">
        <v>200</v>
      </c>
      <c r="M15" s="40">
        <v>1200</v>
      </c>
      <c r="N15" s="15">
        <f t="shared" si="0"/>
        <v>1400</v>
      </c>
      <c r="O15" s="43" t="s">
        <v>10</v>
      </c>
      <c r="P15" s="44">
        <f t="shared" si="1"/>
        <v>125</v>
      </c>
      <c r="Q15" s="36" t="str">
        <f t="shared" si="2"/>
        <v>Πλεόνασμα</v>
      </c>
    </row>
    <row r="16" spans="1:17">
      <c r="A16" s="14" t="s">
        <v>11</v>
      </c>
      <c r="B16" s="38">
        <v>350</v>
      </c>
      <c r="C16" s="38">
        <v>200</v>
      </c>
      <c r="D16" s="38">
        <v>150</v>
      </c>
      <c r="E16" s="38">
        <v>75</v>
      </c>
      <c r="F16" s="38">
        <v>0</v>
      </c>
      <c r="G16" s="38">
        <v>0</v>
      </c>
      <c r="H16" s="39">
        <v>700</v>
      </c>
      <c r="I16" s="2">
        <f t="shared" si="3"/>
        <v>1475</v>
      </c>
      <c r="J16" s="35">
        <f>MODE(N6:N17)</f>
        <v>2000</v>
      </c>
      <c r="K16" s="14" t="s">
        <v>11</v>
      </c>
      <c r="L16" s="40">
        <v>800</v>
      </c>
      <c r="M16" s="40">
        <v>1200</v>
      </c>
      <c r="N16" s="15">
        <f t="shared" si="0"/>
        <v>2000</v>
      </c>
      <c r="O16" s="43" t="s">
        <v>11</v>
      </c>
      <c r="P16" s="44">
        <f t="shared" si="1"/>
        <v>525</v>
      </c>
      <c r="Q16" s="36" t="str">
        <f t="shared" si="2"/>
        <v>Πλεόνασμα</v>
      </c>
    </row>
    <row r="17" spans="1:17">
      <c r="A17" s="14" t="s">
        <v>12</v>
      </c>
      <c r="B17" s="38">
        <v>350</v>
      </c>
      <c r="C17" s="38">
        <v>250</v>
      </c>
      <c r="D17" s="38">
        <v>500</v>
      </c>
      <c r="E17" s="38">
        <v>75</v>
      </c>
      <c r="F17" s="38">
        <v>300</v>
      </c>
      <c r="G17" s="38">
        <v>0</v>
      </c>
      <c r="H17" s="39">
        <v>75</v>
      </c>
      <c r="I17" s="2">
        <f t="shared" si="3"/>
        <v>1550</v>
      </c>
      <c r="J17" s="32"/>
      <c r="K17" s="14" t="s">
        <v>12</v>
      </c>
      <c r="L17" s="40">
        <v>2000</v>
      </c>
      <c r="M17" s="40">
        <v>1200</v>
      </c>
      <c r="N17" s="15">
        <f t="shared" si="0"/>
        <v>3200</v>
      </c>
      <c r="O17" s="43" t="s">
        <v>12</v>
      </c>
      <c r="P17" s="44">
        <f t="shared" si="1"/>
        <v>1650</v>
      </c>
      <c r="Q17" s="36" t="str">
        <f t="shared" si="2"/>
        <v>Πλεόνασμα</v>
      </c>
    </row>
    <row r="18" spans="1:17">
      <c r="A18" s="14" t="s">
        <v>18</v>
      </c>
      <c r="B18" s="1">
        <f>SUM(B6:B17)</f>
        <v>4200</v>
      </c>
      <c r="C18" s="1">
        <f t="shared" ref="C18:H18" si="4">SUM(C6:C17)</f>
        <v>2550</v>
      </c>
      <c r="D18" s="1">
        <f t="shared" si="4"/>
        <v>2150</v>
      </c>
      <c r="E18" s="1">
        <f t="shared" si="4"/>
        <v>900</v>
      </c>
      <c r="F18" s="1">
        <f t="shared" si="4"/>
        <v>1225</v>
      </c>
      <c r="G18" s="1">
        <f>SUM(G6:G17)</f>
        <v>2000</v>
      </c>
      <c r="H18" s="1">
        <f t="shared" si="4"/>
        <v>4975</v>
      </c>
      <c r="I18" s="15">
        <f t="shared" si="3"/>
        <v>18000</v>
      </c>
      <c r="J18" s="33" t="s">
        <v>34</v>
      </c>
      <c r="K18" s="14" t="s">
        <v>18</v>
      </c>
      <c r="L18" s="2">
        <f>SUM(L6:L17)</f>
        <v>10900</v>
      </c>
      <c r="M18" s="2">
        <f>SUM(M6:M17)</f>
        <v>15200</v>
      </c>
      <c r="N18" s="15">
        <f>SUM(L6:M17)</f>
        <v>26100</v>
      </c>
      <c r="O18" s="43" t="s">
        <v>40</v>
      </c>
      <c r="P18" s="44">
        <f t="shared" si="1"/>
        <v>8100</v>
      </c>
      <c r="Q18" s="36" t="str">
        <f t="shared" si="2"/>
        <v>Πλεόνασμα</v>
      </c>
    </row>
    <row r="19" spans="1:17">
      <c r="I19" s="6"/>
      <c r="J19" s="31">
        <f>P18</f>
        <v>8100</v>
      </c>
    </row>
    <row r="20" spans="1:17" s="19" customFormat="1">
      <c r="A20" s="20" t="s">
        <v>29</v>
      </c>
      <c r="J20" s="23"/>
      <c r="N20" s="6"/>
      <c r="P20" s="28"/>
      <c r="Q20" s="37"/>
    </row>
    <row r="21" spans="1:17">
      <c r="J21" s="26" t="s">
        <v>19</v>
      </c>
    </row>
    <row r="22" spans="1:17">
      <c r="F22" s="19"/>
      <c r="J22" s="21" t="s">
        <v>35</v>
      </c>
    </row>
    <row r="23" spans="1:17">
      <c r="J23" s="22">
        <f>MIN(I6:I17)</f>
        <v>775</v>
      </c>
    </row>
    <row r="24" spans="1:17">
      <c r="J24" s="21" t="s">
        <v>32</v>
      </c>
    </row>
    <row r="25" spans="1:17">
      <c r="J25" s="22">
        <f>MAX(I6:I17)</f>
        <v>3075</v>
      </c>
    </row>
    <row r="26" spans="1:17">
      <c r="J26" s="21" t="s">
        <v>33</v>
      </c>
    </row>
    <row r="27" spans="1:17">
      <c r="J27" s="22">
        <f>AVERAGE(I6:I17)</f>
        <v>1500</v>
      </c>
    </row>
    <row r="28" spans="1:17">
      <c r="J28" s="21" t="s">
        <v>38</v>
      </c>
    </row>
    <row r="29" spans="1:17">
      <c r="J29" s="35">
        <f>MODE(I6:I17)</f>
        <v>1275</v>
      </c>
    </row>
    <row r="31" spans="1:17" ht="44.25" customHeight="1">
      <c r="J31" s="41" t="s">
        <v>41</v>
      </c>
    </row>
    <row r="37" spans="1:1">
      <c r="A37" s="3"/>
    </row>
  </sheetData>
  <sheetProtection sheet="1" objects="1" scenarios="1"/>
  <conditionalFormatting sqref="P7">
    <cfRule type="cellIs" dxfId="5" priority="6" operator="lessThan">
      <formula>0</formula>
    </cfRule>
  </conditionalFormatting>
  <conditionalFormatting sqref="J19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P1:P1048576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C3:E4"/>
  <sheetViews>
    <sheetView workbookViewId="0">
      <selection activeCell="C3" sqref="C3"/>
    </sheetView>
  </sheetViews>
  <sheetFormatPr defaultRowHeight="15"/>
  <cols>
    <col min="3" max="3" width="26" customWidth="1"/>
  </cols>
  <sheetData>
    <row r="3" spans="3:5">
      <c r="C3" t="s">
        <v>42</v>
      </c>
      <c r="E3" t="s">
        <v>43</v>
      </c>
    </row>
    <row r="4" spans="3:5">
      <c r="C4" s="42" t="s">
        <v>44</v>
      </c>
    </row>
  </sheetData>
  <sheetProtection sheet="1" objects="1" scenarios="1"/>
  <hyperlinks>
    <hyperlink ref="C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ΠΡΟΥΠΟΛΟΓΙΣΜΟΣ</vt:lpstr>
      <vt:lpstr>ΤΕΚΜΗΡΙΩΣΗ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2013-04-29T17:42:46Z</dcterms:created>
  <dcterms:modified xsi:type="dcterms:W3CDTF">2013-04-30T16:54:03Z</dcterms:modified>
</cp:coreProperties>
</file>