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tmp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Tables/pivotTable1.xml" ContentType="application/vnd.openxmlformats-officedocument.spreadsheetml.pivotTable+xml"/>
  <Override PartName="/xl/drawings/drawing8.xml" ContentType="application/vnd.openxmlformats-officedocument.drawing+xml"/>
  <Override PartName="/xl/pivotTables/pivotTable2.xml" ContentType="application/vnd.openxmlformats-officedocument.spreadsheetml.pivotTable+xml"/>
  <Override PartName="/xl/drawings/drawing9.xml" ContentType="application/vnd.openxmlformats-officedocument.drawing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5600" windowHeight="11760" tabRatio="892"/>
  </bookViews>
  <sheets>
    <sheet name="목표값1(예제)" sheetId="19" r:id="rId1"/>
    <sheet name="목표값1(결과)" sheetId="1" r:id="rId2"/>
    <sheet name="시나리오2(예제)" sheetId="5" r:id="rId3"/>
    <sheet name="시나리오2(결과)" sheetId="25" r:id="rId4"/>
    <sheet name="데이터표2(예제)" sheetId="8" r:id="rId5"/>
    <sheet name="데이터표2(결과)" sheetId="29" r:id="rId6"/>
    <sheet name="통합1(예제)" sheetId="31" r:id="rId7"/>
    <sheet name="통합1(결과)" sheetId="10" r:id="rId8"/>
    <sheet name="통합3(예제)" sheetId="34" r:id="rId9"/>
    <sheet name="통합3(결과)" sheetId="12" r:id="rId10"/>
    <sheet name="부분합1(예제)" sheetId="13" r:id="rId11"/>
    <sheet name="부분합1(결과)" sheetId="35" r:id="rId12"/>
    <sheet name="피벗1(예제)" sheetId="38" r:id="rId13"/>
    <sheet name="피벗1(결과)" sheetId="16" r:id="rId14"/>
    <sheet name="피벗2(예제)" sheetId="39" r:id="rId15"/>
    <sheet name="피벗2(결과)" sheetId="17" r:id="rId16"/>
    <sheet name="피벗3(예제)" sheetId="40" r:id="rId17"/>
    <sheet name="피벗3(결과)" sheetId="18" r:id="rId18"/>
  </sheets>
  <calcPr calcId="145621"/>
  <pivotCaches>
    <pivotCache cacheId="0" r:id="rId19"/>
    <pivotCache cacheId="1" r:id="rId20"/>
    <pivotCache cacheId="2" r:id="rId21"/>
  </pivotCaches>
</workbook>
</file>

<file path=xl/calcChain.xml><?xml version="1.0" encoding="utf-8"?>
<calcChain xmlns="http://schemas.openxmlformats.org/spreadsheetml/2006/main">
  <c r="E13" i="39" l="1"/>
  <c r="F12" i="39"/>
  <c r="G12" i="39" s="1"/>
  <c r="F11" i="39"/>
  <c r="G11" i="39" s="1"/>
  <c r="F10" i="39"/>
  <c r="G10" i="39" s="1"/>
  <c r="F9" i="39"/>
  <c r="G9" i="39" s="1"/>
  <c r="F8" i="39"/>
  <c r="G8" i="39" s="1"/>
  <c r="F7" i="39"/>
  <c r="G7" i="39" s="1"/>
  <c r="F6" i="39"/>
  <c r="G6" i="39" s="1"/>
  <c r="F5" i="39"/>
  <c r="G5" i="39" s="1"/>
  <c r="F4" i="39"/>
  <c r="G4" i="39" s="1"/>
  <c r="F16" i="38"/>
  <c r="F15" i="38"/>
  <c r="F14" i="38"/>
  <c r="F13" i="38"/>
  <c r="G13" i="39" l="1"/>
  <c r="F13" i="39"/>
  <c r="H19" i="35"/>
  <c r="G19" i="35"/>
  <c r="H13" i="35"/>
  <c r="G13" i="35"/>
  <c r="H7" i="35"/>
  <c r="H21" i="35" s="1"/>
  <c r="G7" i="35"/>
  <c r="F20" i="35"/>
  <c r="E20" i="35"/>
  <c r="F14" i="35"/>
  <c r="E14" i="35"/>
  <c r="F8" i="35"/>
  <c r="E8" i="35"/>
  <c r="E22" i="35" s="1"/>
  <c r="F22" i="35" l="1"/>
  <c r="G21" i="35"/>
  <c r="B5" i="29"/>
  <c r="B8" i="29" s="1"/>
  <c r="B12" i="29" s="1"/>
  <c r="E5" i="29" s="1"/>
  <c r="E13" i="19" l="1"/>
  <c r="D13" i="19"/>
  <c r="F12" i="19"/>
  <c r="G12" i="19" s="1"/>
  <c r="C12" i="19"/>
  <c r="F11" i="19"/>
  <c r="G11" i="19" s="1"/>
  <c r="C11" i="19"/>
  <c r="F10" i="19"/>
  <c r="G10" i="19" s="1"/>
  <c r="C10" i="19"/>
  <c r="F9" i="19"/>
  <c r="G9" i="19" s="1"/>
  <c r="C9" i="19"/>
  <c r="F8" i="19"/>
  <c r="G8" i="19" s="1"/>
  <c r="C8" i="19"/>
  <c r="F7" i="19"/>
  <c r="G7" i="19" s="1"/>
  <c r="C7" i="19"/>
  <c r="G6" i="19"/>
  <c r="F6" i="19"/>
  <c r="C6" i="19"/>
  <c r="F5" i="19"/>
  <c r="G5" i="19" s="1"/>
  <c r="C5" i="19"/>
  <c r="G4" i="19"/>
  <c r="F4" i="19"/>
  <c r="C4" i="19"/>
  <c r="F13" i="19" l="1"/>
  <c r="G13" i="19"/>
  <c r="E13" i="17"/>
  <c r="F12" i="17"/>
  <c r="G12" i="17" s="1"/>
  <c r="F11" i="17"/>
  <c r="G11" i="17" s="1"/>
  <c r="F10" i="17"/>
  <c r="G10" i="17" s="1"/>
  <c r="F9" i="17"/>
  <c r="G9" i="17" s="1"/>
  <c r="F8" i="17"/>
  <c r="G8" i="17" s="1"/>
  <c r="F7" i="17"/>
  <c r="G7" i="17" s="1"/>
  <c r="F6" i="17"/>
  <c r="G6" i="17" s="1"/>
  <c r="F5" i="17"/>
  <c r="G5" i="17" s="1"/>
  <c r="F4" i="17"/>
  <c r="G4" i="17" s="1"/>
  <c r="F16" i="16"/>
  <c r="F15" i="16"/>
  <c r="F14" i="16"/>
  <c r="F13" i="16"/>
  <c r="B8" i="8"/>
  <c r="B12" i="8" s="1"/>
  <c r="B5" i="8"/>
  <c r="D10" i="5"/>
  <c r="C9" i="5"/>
  <c r="E9" i="5" s="1"/>
  <c r="F9" i="5" s="1"/>
  <c r="C8" i="5"/>
  <c r="E8" i="5" s="1"/>
  <c r="F8" i="5" s="1"/>
  <c r="C7" i="5"/>
  <c r="E7" i="5" s="1"/>
  <c r="F7" i="5" s="1"/>
  <c r="C6" i="5"/>
  <c r="E6" i="5" s="1"/>
  <c r="F6" i="5" s="1"/>
  <c r="C5" i="5"/>
  <c r="E5" i="5" s="1"/>
  <c r="F5" i="5" s="1"/>
  <c r="C4" i="5"/>
  <c r="E4" i="5" s="1"/>
  <c r="E13" i="1"/>
  <c r="D13" i="1"/>
  <c r="F12" i="1"/>
  <c r="G12" i="1" s="1"/>
  <c r="C12" i="1"/>
  <c r="F11" i="1"/>
  <c r="G11" i="1" s="1"/>
  <c r="C11" i="1"/>
  <c r="F10" i="1"/>
  <c r="G10" i="1" s="1"/>
  <c r="C10" i="1"/>
  <c r="F9" i="1"/>
  <c r="G9" i="1" s="1"/>
  <c r="C9" i="1"/>
  <c r="F8" i="1"/>
  <c r="G8" i="1" s="1"/>
  <c r="C8" i="1"/>
  <c r="F7" i="1"/>
  <c r="G7" i="1" s="1"/>
  <c r="C7" i="1"/>
  <c r="F6" i="1"/>
  <c r="G6" i="1" s="1"/>
  <c r="C6" i="1"/>
  <c r="F5" i="1"/>
  <c r="G5" i="1" s="1"/>
  <c r="C5" i="1"/>
  <c r="F4" i="1"/>
  <c r="C4" i="1"/>
  <c r="G13" i="17" l="1"/>
  <c r="F13" i="1"/>
  <c r="F13" i="17"/>
  <c r="F4" i="5"/>
  <c r="F10" i="5" s="1"/>
  <c r="E10" i="5"/>
  <c r="G4" i="1"/>
  <c r="G13" i="1" s="1"/>
</calcChain>
</file>

<file path=xl/sharedStrings.xml><?xml version="1.0" encoding="utf-8"?>
<sst xmlns="http://schemas.openxmlformats.org/spreadsheetml/2006/main" count="619" uniqueCount="250">
  <si>
    <t>생산 및 수익 현황</t>
    <phoneticPr fontId="4" type="noConversion"/>
  </si>
  <si>
    <t>모델명</t>
    <phoneticPr fontId="4" type="noConversion"/>
  </si>
  <si>
    <t>종류</t>
    <phoneticPr fontId="4" type="noConversion"/>
  </si>
  <si>
    <t>판매량</t>
    <phoneticPr fontId="4" type="noConversion"/>
  </si>
  <si>
    <t>생산가</t>
    <phoneticPr fontId="4" type="noConversion"/>
  </si>
  <si>
    <t>판매가</t>
    <phoneticPr fontId="4" type="noConversion"/>
  </si>
  <si>
    <t>수익</t>
    <phoneticPr fontId="4" type="noConversion"/>
  </si>
  <si>
    <t>가021</t>
    <phoneticPr fontId="4" type="noConversion"/>
  </si>
  <si>
    <t>나032</t>
    <phoneticPr fontId="4" type="noConversion"/>
  </si>
  <si>
    <t>다045</t>
    <phoneticPr fontId="4" type="noConversion"/>
  </si>
  <si>
    <t>나065</t>
    <phoneticPr fontId="4" type="noConversion"/>
  </si>
  <si>
    <t>가023</t>
    <phoneticPr fontId="4" type="noConversion"/>
  </si>
  <si>
    <t>나035</t>
    <phoneticPr fontId="4" type="noConversion"/>
  </si>
  <si>
    <t>다087</t>
    <phoneticPr fontId="4" type="noConversion"/>
  </si>
  <si>
    <t>가013</t>
    <phoneticPr fontId="4" type="noConversion"/>
  </si>
  <si>
    <t>다011</t>
    <phoneticPr fontId="4" type="noConversion"/>
  </si>
  <si>
    <t>합계</t>
    <phoneticPr fontId="4" type="noConversion"/>
  </si>
  <si>
    <t>판매이익률</t>
    <phoneticPr fontId="4" type="noConversion"/>
  </si>
  <si>
    <t>합계</t>
    <phoneticPr fontId="4" type="noConversion"/>
  </si>
  <si>
    <t>목표</t>
  </si>
  <si>
    <t>실적</t>
  </si>
  <si>
    <t>P-102</t>
  </si>
  <si>
    <t>P-103</t>
  </si>
  <si>
    <t>P-104</t>
  </si>
  <si>
    <t>P-105</t>
  </si>
  <si>
    <t>P-106</t>
  </si>
  <si>
    <t>P-107</t>
  </si>
  <si>
    <t>P-108</t>
  </si>
  <si>
    <t>P-109</t>
  </si>
  <si>
    <t>P-110</t>
  </si>
  <si>
    <t>P-111</t>
  </si>
  <si>
    <t>이자액</t>
  </si>
  <si>
    <t>지급액</t>
  </si>
  <si>
    <t>김수자</t>
  </si>
  <si>
    <t>종로</t>
    <phoneticPr fontId="4" type="noConversion"/>
  </si>
  <si>
    <t>정한나</t>
    <phoneticPr fontId="4" type="noConversion"/>
  </si>
  <si>
    <t>3년</t>
    <phoneticPr fontId="4" type="noConversion"/>
  </si>
  <si>
    <t>강서</t>
    <phoneticPr fontId="4" type="noConversion"/>
  </si>
  <si>
    <t>홍예나</t>
    <phoneticPr fontId="4" type="noConversion"/>
  </si>
  <si>
    <t>5년</t>
    <phoneticPr fontId="4" type="noConversion"/>
  </si>
  <si>
    <t>반포</t>
    <phoneticPr fontId="4" type="noConversion"/>
  </si>
  <si>
    <t>이슬비</t>
    <phoneticPr fontId="4" type="noConversion"/>
  </si>
  <si>
    <t>이나미</t>
    <phoneticPr fontId="4" type="noConversion"/>
  </si>
  <si>
    <t>1년</t>
    <phoneticPr fontId="4" type="noConversion"/>
  </si>
  <si>
    <t>강미선</t>
    <phoneticPr fontId="4" type="noConversion"/>
  </si>
  <si>
    <t>조미영</t>
    <phoneticPr fontId="4" type="noConversion"/>
  </si>
  <si>
    <t>이은주</t>
    <phoneticPr fontId="4" type="noConversion"/>
  </si>
  <si>
    <t>장은진</t>
    <phoneticPr fontId="4" type="noConversion"/>
  </si>
  <si>
    <t>김정숙</t>
    <phoneticPr fontId="4" type="noConversion"/>
  </si>
  <si>
    <t>3년</t>
    <phoneticPr fontId="4" type="noConversion"/>
  </si>
  <si>
    <t>종로</t>
    <phoneticPr fontId="4" type="noConversion"/>
  </si>
  <si>
    <t>이민정</t>
    <phoneticPr fontId="4" type="noConversion"/>
  </si>
  <si>
    <t>4년</t>
    <phoneticPr fontId="4" type="noConversion"/>
  </si>
  <si>
    <t>반포</t>
    <phoneticPr fontId="4" type="noConversion"/>
  </si>
  <si>
    <t>김영균</t>
    <phoneticPr fontId="4" type="noConversion"/>
  </si>
  <si>
    <t>2년</t>
    <phoneticPr fontId="4" type="noConversion"/>
  </si>
  <si>
    <t>강서</t>
    <phoneticPr fontId="4" type="noConversion"/>
  </si>
  <si>
    <t>박경석</t>
    <phoneticPr fontId="4" type="noConversion"/>
  </si>
  <si>
    <t>1년</t>
    <phoneticPr fontId="4" type="noConversion"/>
  </si>
  <si>
    <t>지점별 판매현황</t>
    <phoneticPr fontId="4" type="noConversion"/>
  </si>
  <si>
    <t>번호</t>
    <phoneticPr fontId="4" type="noConversion"/>
  </si>
  <si>
    <t>코드</t>
    <phoneticPr fontId="4" type="noConversion"/>
  </si>
  <si>
    <t>지점</t>
    <phoneticPr fontId="4" type="noConversion"/>
  </si>
  <si>
    <t>제품명</t>
    <phoneticPr fontId="4" type="noConversion"/>
  </si>
  <si>
    <t>생산원가</t>
    <phoneticPr fontId="4" type="noConversion"/>
  </si>
  <si>
    <t>판매금액</t>
    <phoneticPr fontId="4" type="noConversion"/>
  </si>
  <si>
    <t>A01</t>
    <phoneticPr fontId="4" type="noConversion"/>
  </si>
  <si>
    <t>서구</t>
    <phoneticPr fontId="4" type="noConversion"/>
  </si>
  <si>
    <t>오디오</t>
    <phoneticPr fontId="4" type="noConversion"/>
  </si>
  <si>
    <t>W01</t>
    <phoneticPr fontId="4" type="noConversion"/>
  </si>
  <si>
    <t>북구</t>
    <phoneticPr fontId="4" type="noConversion"/>
  </si>
  <si>
    <t>세탁기</t>
    <phoneticPr fontId="4" type="noConversion"/>
  </si>
  <si>
    <t>B02</t>
    <phoneticPr fontId="4" type="noConversion"/>
  </si>
  <si>
    <t>동구</t>
    <phoneticPr fontId="4" type="noConversion"/>
  </si>
  <si>
    <t>에어컨</t>
    <phoneticPr fontId="4" type="noConversion"/>
  </si>
  <si>
    <t>남구</t>
    <phoneticPr fontId="4" type="noConversion"/>
  </si>
  <si>
    <t>F01</t>
    <phoneticPr fontId="4" type="noConversion"/>
  </si>
  <si>
    <t>냉장고</t>
    <phoneticPr fontId="4" type="noConversion"/>
  </si>
  <si>
    <t>임금명세표</t>
    <phoneticPr fontId="4" type="noConversion"/>
  </si>
  <si>
    <t>성명</t>
    <phoneticPr fontId="4" type="noConversion"/>
  </si>
  <si>
    <t>직위</t>
    <phoneticPr fontId="4" type="noConversion"/>
  </si>
  <si>
    <t>근속기간</t>
    <phoneticPr fontId="4" type="noConversion"/>
  </si>
  <si>
    <t>상여율</t>
    <phoneticPr fontId="4" type="noConversion"/>
  </si>
  <si>
    <t>기본급</t>
    <phoneticPr fontId="4" type="noConversion"/>
  </si>
  <si>
    <t>상여금</t>
    <phoneticPr fontId="4" type="noConversion"/>
  </si>
  <si>
    <t>총급여액</t>
    <phoneticPr fontId="4" type="noConversion"/>
  </si>
  <si>
    <t>하길주</t>
    <phoneticPr fontId="4" type="noConversion"/>
  </si>
  <si>
    <t>과장</t>
    <phoneticPr fontId="4" type="noConversion"/>
  </si>
  <si>
    <t>이선호</t>
    <phoneticPr fontId="4" type="noConversion"/>
  </si>
  <si>
    <t>부장</t>
    <phoneticPr fontId="4" type="noConversion"/>
  </si>
  <si>
    <t>강성수</t>
    <phoneticPr fontId="4" type="noConversion"/>
  </si>
  <si>
    <t>이사</t>
    <phoneticPr fontId="4" type="noConversion"/>
  </si>
  <si>
    <t>김보견</t>
    <phoneticPr fontId="4" type="noConversion"/>
  </si>
  <si>
    <t>천수만</t>
    <phoneticPr fontId="4" type="noConversion"/>
  </si>
  <si>
    <t>이성수</t>
    <phoneticPr fontId="4" type="noConversion"/>
  </si>
  <si>
    <t>이영숙</t>
    <phoneticPr fontId="4" type="noConversion"/>
  </si>
  <si>
    <t>서지원</t>
    <phoneticPr fontId="4" type="noConversion"/>
  </si>
  <si>
    <t>김은수</t>
    <phoneticPr fontId="4" type="noConversion"/>
  </si>
  <si>
    <t>고객 예금 현황</t>
    <phoneticPr fontId="4" type="noConversion"/>
  </si>
  <si>
    <t xml:space="preserve">   </t>
    <phoneticPr fontId="4" type="noConversion"/>
  </si>
  <si>
    <t>점포명</t>
    <phoneticPr fontId="4" type="noConversion"/>
  </si>
  <si>
    <t>이름</t>
    <phoneticPr fontId="4" type="noConversion"/>
  </si>
  <si>
    <t>계약기간</t>
    <phoneticPr fontId="4" type="noConversion"/>
  </si>
  <si>
    <t>계약금액</t>
    <phoneticPr fontId="4" type="noConversion"/>
  </si>
  <si>
    <t>판매가</t>
    <phoneticPr fontId="4" type="noConversion"/>
  </si>
  <si>
    <t>서울청과 과일 판매현황</t>
    <phoneticPr fontId="4" type="noConversion"/>
  </si>
  <si>
    <t>거래번호</t>
    <phoneticPr fontId="4" type="noConversion"/>
  </si>
  <si>
    <t>거래처</t>
    <phoneticPr fontId="4" type="noConversion"/>
  </si>
  <si>
    <t>품목</t>
    <phoneticPr fontId="4" type="noConversion"/>
  </si>
  <si>
    <t>매입가</t>
    <phoneticPr fontId="4" type="noConversion"/>
  </si>
  <si>
    <t>판매량</t>
    <phoneticPr fontId="4" type="noConversion"/>
  </si>
  <si>
    <t>판매이익금</t>
    <phoneticPr fontId="4" type="noConversion"/>
  </si>
  <si>
    <t>P-101</t>
    <phoneticPr fontId="4" type="noConversion"/>
  </si>
  <si>
    <t>대구상회</t>
    <phoneticPr fontId="4" type="noConversion"/>
  </si>
  <si>
    <t>포도</t>
    <phoneticPr fontId="4" type="noConversion"/>
  </si>
  <si>
    <t>충청상회</t>
    <phoneticPr fontId="4" type="noConversion"/>
  </si>
  <si>
    <t>사과</t>
    <phoneticPr fontId="4" type="noConversion"/>
  </si>
  <si>
    <t>호남청과</t>
    <phoneticPr fontId="4" type="noConversion"/>
  </si>
  <si>
    <t>배</t>
    <phoneticPr fontId="4" type="noConversion"/>
  </si>
  <si>
    <t>직급별 실적현황</t>
    <phoneticPr fontId="4" type="noConversion"/>
  </si>
  <si>
    <t>서울본사</t>
    <phoneticPr fontId="4" type="noConversion"/>
  </si>
  <si>
    <t>부산지구</t>
    <phoneticPr fontId="4" type="noConversion"/>
  </si>
  <si>
    <t>사원명</t>
    <phoneticPr fontId="4" type="noConversion"/>
  </si>
  <si>
    <t>목표</t>
    <phoneticPr fontId="4" type="noConversion"/>
  </si>
  <si>
    <t>실적</t>
    <phoneticPr fontId="4" type="noConversion"/>
  </si>
  <si>
    <t>장하나</t>
    <phoneticPr fontId="4" type="noConversion"/>
  </si>
  <si>
    <t>김원희</t>
    <phoneticPr fontId="4" type="noConversion"/>
  </si>
  <si>
    <t>홍영표</t>
    <phoneticPr fontId="4" type="noConversion"/>
  </si>
  <si>
    <t>강미선</t>
    <phoneticPr fontId="4" type="noConversion"/>
  </si>
  <si>
    <t>이슬비</t>
    <phoneticPr fontId="4" type="noConversion"/>
  </si>
  <si>
    <t>구민정</t>
    <phoneticPr fontId="4" type="noConversion"/>
  </si>
  <si>
    <t>강두영</t>
    <phoneticPr fontId="4" type="noConversion"/>
  </si>
  <si>
    <t>박정희</t>
    <phoneticPr fontId="4" type="noConversion"/>
  </si>
  <si>
    <t>김현수</t>
    <phoneticPr fontId="4" type="noConversion"/>
  </si>
  <si>
    <t>광주지구</t>
    <phoneticPr fontId="4" type="noConversion"/>
  </si>
  <si>
    <t>(김,이,박) 성씨별 실적 합계</t>
    <phoneticPr fontId="4" type="noConversion"/>
  </si>
  <si>
    <t>박인순</t>
    <phoneticPr fontId="4" type="noConversion"/>
  </si>
  <si>
    <t>이정수</t>
    <phoneticPr fontId="4" type="noConversion"/>
  </si>
  <si>
    <t>박동식</t>
    <phoneticPr fontId="4" type="noConversion"/>
  </si>
  <si>
    <t>강명수</t>
    <phoneticPr fontId="4" type="noConversion"/>
  </si>
  <si>
    <t>이영구</t>
    <phoneticPr fontId="4" type="noConversion"/>
  </si>
  <si>
    <t>윤수인</t>
    <phoneticPr fontId="4" type="noConversion"/>
  </si>
  <si>
    <t>지출 내역서(서울)</t>
    <phoneticPr fontId="4" type="noConversion"/>
  </si>
  <si>
    <t>항목</t>
    <phoneticPr fontId="4" type="noConversion"/>
  </si>
  <si>
    <t>1월</t>
    <phoneticPr fontId="4" type="noConversion"/>
  </si>
  <si>
    <t>2월</t>
    <phoneticPr fontId="4" type="noConversion"/>
  </si>
  <si>
    <t>3월</t>
    <phoneticPr fontId="4" type="noConversion"/>
  </si>
  <si>
    <t>교육비</t>
    <phoneticPr fontId="4" type="noConversion"/>
  </si>
  <si>
    <t>1/4분기 평균지출 내역서</t>
    <phoneticPr fontId="4" type="noConversion"/>
  </si>
  <si>
    <t>임대료</t>
    <phoneticPr fontId="4" type="noConversion"/>
  </si>
  <si>
    <t>전기료</t>
    <phoneticPr fontId="4" type="noConversion"/>
  </si>
  <si>
    <t>주차비</t>
    <phoneticPr fontId="4" type="noConversion"/>
  </si>
  <si>
    <t>지출 내역서(부산)</t>
    <phoneticPr fontId="4" type="noConversion"/>
  </si>
  <si>
    <t>지출 내역서(대전)</t>
    <phoneticPr fontId="4" type="noConversion"/>
  </si>
  <si>
    <t>영업이익 계산시트</t>
    <phoneticPr fontId="4" type="noConversion"/>
  </si>
  <si>
    <t>판매량</t>
    <phoneticPr fontId="4" type="noConversion"/>
  </si>
  <si>
    <t>판매단가</t>
    <phoneticPr fontId="4" type="noConversion"/>
  </si>
  <si>
    <t xml:space="preserve">판매량 </t>
    <phoneticPr fontId="4" type="noConversion"/>
  </si>
  <si>
    <t>매출액</t>
    <phoneticPr fontId="4" type="noConversion"/>
  </si>
  <si>
    <t>판
매
단
가</t>
    <phoneticPr fontId="4" type="noConversion"/>
  </si>
  <si>
    <t>매출원가</t>
    <phoneticPr fontId="4" type="noConversion"/>
  </si>
  <si>
    <t>총이익</t>
    <phoneticPr fontId="4" type="noConversion"/>
  </si>
  <si>
    <t>판매비</t>
    <phoneticPr fontId="4" type="noConversion"/>
  </si>
  <si>
    <t>관리비</t>
    <phoneticPr fontId="4" type="noConversion"/>
  </si>
  <si>
    <t>영업이익</t>
    <phoneticPr fontId="4" type="noConversion"/>
  </si>
  <si>
    <t>KS 마트 특별기획전 원피스 판매 현황</t>
    <phoneticPr fontId="4" type="noConversion"/>
  </si>
  <si>
    <t>매장</t>
    <phoneticPr fontId="4" type="noConversion"/>
  </si>
  <si>
    <t>매입원가</t>
    <phoneticPr fontId="4" type="noConversion"/>
  </si>
  <si>
    <t>판매가</t>
    <phoneticPr fontId="4" type="noConversion"/>
  </si>
  <si>
    <t>판매수량</t>
    <phoneticPr fontId="4" type="noConversion"/>
  </si>
  <si>
    <t>판매금액</t>
    <phoneticPr fontId="4" type="noConversion"/>
  </si>
  <si>
    <t>이익금액</t>
    <phoneticPr fontId="4" type="noConversion"/>
  </si>
  <si>
    <t>아이잠</t>
    <phoneticPr fontId="4" type="noConversion"/>
  </si>
  <si>
    <t>승주군</t>
    <phoneticPr fontId="4" type="noConversion"/>
  </si>
  <si>
    <t>데쿠</t>
    <phoneticPr fontId="4" type="noConversion"/>
  </si>
  <si>
    <t>머니엄</t>
    <phoneticPr fontId="4" type="noConversion"/>
  </si>
  <si>
    <t>카스</t>
    <phoneticPr fontId="4" type="noConversion"/>
  </si>
  <si>
    <t>오보제</t>
    <phoneticPr fontId="4" type="noConversion"/>
  </si>
  <si>
    <t>합 계</t>
    <phoneticPr fontId="4" type="noConversion"/>
  </si>
  <si>
    <t>마진율</t>
    <phoneticPr fontId="4" type="noConversion"/>
  </si>
  <si>
    <t>할인율</t>
    <phoneticPr fontId="4" type="noConversion"/>
  </si>
  <si>
    <t>시나리오 요약</t>
  </si>
  <si>
    <t>변경 셀:</t>
  </si>
  <si>
    <t>현재 값:</t>
  </si>
  <si>
    <t>결과 셀:</t>
  </si>
  <si>
    <t>참고: 현재 값 열은 시나리오 요약 보고서가 작성될 때의</t>
  </si>
  <si>
    <t>변경 셀 값을 나타냅니다. 각 시나리오의 변경 셀들은</t>
  </si>
  <si>
    <t>회색으로 표시됩니다.</t>
  </si>
  <si>
    <t>마진율</t>
  </si>
  <si>
    <t>할인율</t>
  </si>
  <si>
    <t>판매금액합계</t>
  </si>
  <si>
    <t>이익금액합계</t>
  </si>
  <si>
    <t>이익증가</t>
  </si>
  <si>
    <t>이익감소</t>
  </si>
  <si>
    <t>김*</t>
    <phoneticPr fontId="1" type="noConversion"/>
  </si>
  <si>
    <t>이*</t>
    <phoneticPr fontId="1" type="noConversion"/>
  </si>
  <si>
    <t>박*</t>
    <phoneticPr fontId="1" type="noConversion"/>
  </si>
  <si>
    <t>전체 평균</t>
  </si>
  <si>
    <t>배 평균</t>
  </si>
  <si>
    <t>사과 평균</t>
  </si>
  <si>
    <t>포도 평균</t>
  </si>
  <si>
    <t>배 요약</t>
  </si>
  <si>
    <t>사과 요약</t>
  </si>
  <si>
    <t>포도 요약</t>
  </si>
  <si>
    <t>총합계</t>
  </si>
  <si>
    <t>이름</t>
  </si>
  <si>
    <t>(모두)</t>
  </si>
  <si>
    <t>1년</t>
  </si>
  <si>
    <t>2년</t>
  </si>
  <si>
    <t>3년</t>
  </si>
  <si>
    <t>4년</t>
  </si>
  <si>
    <t>5년</t>
  </si>
  <si>
    <t>강서</t>
  </si>
  <si>
    <t>반포</t>
  </si>
  <si>
    <t>종로</t>
  </si>
  <si>
    <t>합계 : 계약금액</t>
  </si>
  <si>
    <t>평균 : 이자액</t>
  </si>
  <si>
    <t>계약기간</t>
  </si>
  <si>
    <t>점포명</t>
  </si>
  <si>
    <t>값</t>
  </si>
  <si>
    <t>성명</t>
  </si>
  <si>
    <t>과장</t>
  </si>
  <si>
    <t>부장</t>
  </si>
  <si>
    <t>이사</t>
  </si>
  <si>
    <t>합계 : 기본급</t>
  </si>
  <si>
    <t>전체 합계 : 기본급</t>
  </si>
  <si>
    <t>전체 합계 : 총급여액</t>
  </si>
  <si>
    <t>합계 : 총급여액</t>
  </si>
  <si>
    <t>1-5</t>
  </si>
  <si>
    <t>6-10</t>
  </si>
  <si>
    <t>11-15</t>
  </si>
  <si>
    <t>16-20</t>
  </si>
  <si>
    <t>직위</t>
  </si>
  <si>
    <t>근속기간</t>
  </si>
  <si>
    <t>코드</t>
  </si>
  <si>
    <t>냉장고</t>
  </si>
  <si>
    <t>세탁기</t>
  </si>
  <si>
    <t>에어컨</t>
  </si>
  <si>
    <t>오디오</t>
  </si>
  <si>
    <t>남구</t>
  </si>
  <si>
    <t>동구</t>
  </si>
  <si>
    <t>북구</t>
  </si>
  <si>
    <t>서구</t>
  </si>
  <si>
    <t>*</t>
  </si>
  <si>
    <t>제품명</t>
  </si>
  <si>
    <t>지점</t>
  </si>
  <si>
    <t>생산원가</t>
  </si>
  <si>
    <t>판매금액</t>
  </si>
  <si>
    <t>전체 합계 : 생산원가</t>
  </si>
  <si>
    <t>전체 합계 : 판매금액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</si>
</sst>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177" formatCode="&quot;₩&quot;#,##0_);[Red]\(&quot;₩&quot;#,##0\)"/>
    <numFmt numFmtId="180" formatCode="&quot;₩&quot;#,##0"/>
  </numFmts>
  <fonts count="2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sz val="11"/>
      <color indexed="63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  <font>
      <sz val="11"/>
      <color indexed="9"/>
      <name val="맑은 고딕"/>
      <family val="2"/>
      <charset val="129"/>
      <scheme val="minor"/>
    </font>
    <font>
      <sz val="11"/>
      <color indexed="9"/>
      <name val="맑은 고딕"/>
      <family val="3"/>
      <charset val="129"/>
      <scheme val="minor"/>
    </font>
    <font>
      <sz val="11"/>
      <color indexed="8"/>
      <name val="맑은 고딕"/>
      <family val="2"/>
      <charset val="129"/>
      <scheme val="minor"/>
    </font>
    <font>
      <sz val="11"/>
      <color indexed="18"/>
      <name val="맑은 고딕"/>
      <family val="2"/>
      <charset val="129"/>
      <scheme val="minor"/>
    </font>
    <font>
      <sz val="11"/>
      <color indexed="1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b/>
      <sz val="11"/>
      <color indexed="51"/>
      <name val="맑은 고딕"/>
      <family val="2"/>
      <charset val="129"/>
      <scheme val="minor"/>
    </font>
    <font>
      <b/>
      <sz val="10"/>
      <color indexed="51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  <fill>
      <patternFill patternType="solid">
        <fgColor indexed="8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indexed="8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5"/>
      </top>
      <bottom/>
      <diagonal/>
    </border>
  </borders>
  <cellStyleXfs count="4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" fillId="0" borderId="0"/>
  </cellStyleXfs>
  <cellXfs count="153">
    <xf numFmtId="0" fontId="0" fillId="0" borderId="0" xfId="0">
      <alignment vertical="center"/>
    </xf>
    <xf numFmtId="0" fontId="5" fillId="0" borderId="0" xfId="0" applyFont="1">
      <alignment vertical="center"/>
    </xf>
    <xf numFmtId="41" fontId="5" fillId="0" borderId="1" xfId="1" applyFont="1" applyBorder="1" applyAlignment="1">
      <alignment horizontal="center"/>
    </xf>
    <xf numFmtId="41" fontId="5" fillId="0" borderId="0" xfId="1" applyFont="1" applyAlignment="1">
      <alignment horizontal="center"/>
    </xf>
    <xf numFmtId="0" fontId="6" fillId="0" borderId="0" xfId="0" applyFont="1">
      <alignment vertical="center"/>
    </xf>
    <xf numFmtId="0" fontId="5" fillId="0" borderId="2" xfId="0" applyFont="1" applyBorder="1" applyAlignment="1">
      <alignment horizontal="center"/>
    </xf>
    <xf numFmtId="41" fontId="5" fillId="0" borderId="2" xfId="1" applyFont="1" applyBorder="1" applyAlignment="1">
      <alignment horizontal="center"/>
    </xf>
    <xf numFmtId="41" fontId="5" fillId="0" borderId="2" xfId="1" applyFont="1" applyBorder="1" applyAlignment="1"/>
    <xf numFmtId="0" fontId="5" fillId="0" borderId="4" xfId="0" applyFont="1" applyBorder="1" applyAlignment="1">
      <alignment horizontal="center"/>
    </xf>
    <xf numFmtId="41" fontId="5" fillId="0" borderId="5" xfId="1" applyFont="1" applyBorder="1" applyAlignment="1">
      <alignment horizontal="center"/>
    </xf>
    <xf numFmtId="41" fontId="5" fillId="0" borderId="8" xfId="1" applyFont="1" applyBorder="1" applyAlignment="1">
      <alignment horizontal="center"/>
    </xf>
    <xf numFmtId="41" fontId="5" fillId="0" borderId="9" xfId="1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1" fontId="5" fillId="0" borderId="11" xfId="1" applyFont="1" applyBorder="1" applyAlignment="1">
      <alignment horizontal="center"/>
    </xf>
    <xf numFmtId="41" fontId="5" fillId="0" borderId="11" xfId="1" applyFont="1" applyBorder="1" applyAlignment="1"/>
    <xf numFmtId="41" fontId="5" fillId="0" borderId="12" xfId="1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41" fontId="5" fillId="0" borderId="3" xfId="1" applyFont="1" applyBorder="1" applyAlignment="1">
      <alignment horizontal="center"/>
    </xf>
    <xf numFmtId="41" fontId="5" fillId="0" borderId="3" xfId="1" applyFont="1" applyBorder="1" applyAlignment="1"/>
    <xf numFmtId="41" fontId="5" fillId="0" borderId="14" xfId="1" applyFont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/>
    </xf>
    <xf numFmtId="0" fontId="5" fillId="2" borderId="17" xfId="0" applyFont="1" applyFill="1" applyBorder="1" applyAlignment="1">
      <alignment horizontal="center"/>
    </xf>
    <xf numFmtId="9" fontId="5" fillId="2" borderId="20" xfId="0" applyNumberFormat="1" applyFont="1" applyFill="1" applyBorder="1">
      <alignment vertical="center"/>
    </xf>
    <xf numFmtId="0" fontId="5" fillId="0" borderId="0" xfId="0" applyFont="1" applyAlignment="1"/>
    <xf numFmtId="0" fontId="6" fillId="0" borderId="2" xfId="0" applyFont="1" applyBorder="1" applyAlignment="1">
      <alignment horizontal="center"/>
    </xf>
    <xf numFmtId="41" fontId="6" fillId="0" borderId="2" xfId="0" applyNumberFormat="1" applyFont="1" applyBorder="1">
      <alignment vertical="center"/>
    </xf>
    <xf numFmtId="41" fontId="6" fillId="0" borderId="0" xfId="0" applyNumberFormat="1" applyFont="1" applyBorder="1">
      <alignment vertical="center"/>
    </xf>
    <xf numFmtId="41" fontId="6" fillId="0" borderId="2" xfId="1" applyFont="1" applyBorder="1" applyAlignment="1"/>
    <xf numFmtId="41" fontId="6" fillId="0" borderId="2" xfId="1" applyFont="1" applyBorder="1" applyAlignment="1">
      <alignment horizontal="center"/>
    </xf>
    <xf numFmtId="41" fontId="6" fillId="0" borderId="2" xfId="0" applyNumberFormat="1" applyFont="1" applyBorder="1" applyAlignment="1">
      <alignment horizontal="center" vertical="center"/>
    </xf>
    <xf numFmtId="41" fontId="6" fillId="0" borderId="0" xfId="1" applyFont="1" applyBorder="1" applyAlignment="1"/>
    <xf numFmtId="22" fontId="6" fillId="0" borderId="0" xfId="0" applyNumberFormat="1" applyFont="1">
      <alignment vertical="center"/>
    </xf>
    <xf numFmtId="9" fontId="6" fillId="0" borderId="2" xfId="0" applyNumberFormat="1" applyFont="1" applyBorder="1" applyAlignment="1">
      <alignment horizontal="center"/>
    </xf>
    <xf numFmtId="9" fontId="6" fillId="0" borderId="2" xfId="1" applyNumberFormat="1" applyFont="1" applyBorder="1" applyAlignment="1">
      <alignment horizontal="center"/>
    </xf>
    <xf numFmtId="0" fontId="5" fillId="0" borderId="0" xfId="3" applyFont="1"/>
    <xf numFmtId="41" fontId="5" fillId="0" borderId="0" xfId="1" applyFont="1" applyAlignment="1"/>
    <xf numFmtId="0" fontId="6" fillId="0" borderId="23" xfId="0" applyFont="1" applyBorder="1">
      <alignment vertical="center"/>
    </xf>
    <xf numFmtId="0" fontId="10" fillId="0" borderId="22" xfId="0" applyFont="1" applyBorder="1">
      <alignment vertical="center"/>
    </xf>
    <xf numFmtId="0" fontId="6" fillId="0" borderId="24" xfId="0" applyFont="1" applyBorder="1">
      <alignment vertical="center"/>
    </xf>
    <xf numFmtId="177" fontId="10" fillId="0" borderId="25" xfId="0" applyNumberFormat="1" applyFont="1" applyBorder="1">
      <alignment vertical="center"/>
    </xf>
    <xf numFmtId="0" fontId="5" fillId="0" borderId="0" xfId="3" applyFont="1" applyBorder="1"/>
    <xf numFmtId="0" fontId="6" fillId="0" borderId="25" xfId="0" applyFont="1" applyBorder="1">
      <alignment vertical="center"/>
    </xf>
    <xf numFmtId="0" fontId="6" fillId="0" borderId="2" xfId="0" applyFont="1" applyBorder="1" applyAlignment="1">
      <alignment horizontal="center"/>
    </xf>
    <xf numFmtId="0" fontId="6" fillId="0" borderId="26" xfId="0" applyFont="1" applyBorder="1">
      <alignment vertical="center"/>
    </xf>
    <xf numFmtId="177" fontId="10" fillId="0" borderId="27" xfId="1" applyNumberFormat="1" applyFont="1" applyBorder="1" applyAlignment="1"/>
    <xf numFmtId="0" fontId="5" fillId="0" borderId="28" xfId="3" applyFont="1" applyBorder="1"/>
    <xf numFmtId="177" fontId="10" fillId="0" borderId="27" xfId="0" applyNumberFormat="1" applyFont="1" applyBorder="1">
      <alignment vertical="center"/>
    </xf>
    <xf numFmtId="0" fontId="10" fillId="0" borderId="2" xfId="0" applyFont="1" applyFill="1" applyBorder="1" applyAlignment="1">
      <alignment horizontal="center"/>
    </xf>
    <xf numFmtId="177" fontId="10" fillId="0" borderId="0" xfId="0" applyNumberFormat="1" applyFont="1">
      <alignment vertical="center"/>
    </xf>
    <xf numFmtId="177" fontId="10" fillId="0" borderId="2" xfId="0" applyNumberFormat="1" applyFont="1" applyFill="1" applyBorder="1">
      <alignment vertical="center"/>
    </xf>
    <xf numFmtId="177" fontId="10" fillId="0" borderId="22" xfId="0" applyNumberFormat="1" applyFont="1" applyBorder="1">
      <alignment vertical="center"/>
    </xf>
    <xf numFmtId="0" fontId="6" fillId="0" borderId="2" xfId="0" applyFont="1" applyBorder="1">
      <alignment vertical="center"/>
    </xf>
    <xf numFmtId="41" fontId="6" fillId="0" borderId="2" xfId="1" applyFont="1" applyBorder="1">
      <alignment vertical="center"/>
    </xf>
    <xf numFmtId="0" fontId="8" fillId="0" borderId="0" xfId="0" applyFont="1" applyAlignment="1">
      <alignment vertical="center"/>
    </xf>
    <xf numFmtId="41" fontId="5" fillId="0" borderId="2" xfId="0" applyNumberFormat="1" applyFont="1" applyBorder="1">
      <alignment vertical="center"/>
    </xf>
    <xf numFmtId="41" fontId="5" fillId="0" borderId="2" xfId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Fill="1" applyBorder="1" applyAlignment="1">
      <alignment horizontal="center"/>
    </xf>
    <xf numFmtId="41" fontId="5" fillId="0" borderId="2" xfId="0" applyNumberFormat="1" applyFont="1" applyFill="1" applyBorder="1">
      <alignment vertical="center"/>
    </xf>
    <xf numFmtId="0" fontId="6" fillId="0" borderId="2" xfId="0" applyFont="1" applyBorder="1" applyAlignment="1">
      <alignment horizontal="center" vertical="center"/>
    </xf>
    <xf numFmtId="41" fontId="6" fillId="0" borderId="2" xfId="0" applyNumberFormat="1" applyFont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41" fontId="6" fillId="0" borderId="2" xfId="0" applyNumberFormat="1" applyFont="1" applyFill="1" applyBorder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0" xfId="0" applyNumberFormat="1" applyFont="1" applyAlignment="1">
      <alignment horizontal="center"/>
    </xf>
    <xf numFmtId="9" fontId="5" fillId="0" borderId="0" xfId="2" applyFont="1" applyAlignment="1"/>
    <xf numFmtId="0" fontId="5" fillId="0" borderId="30" xfId="0" applyFont="1" applyBorder="1" applyAlignment="1">
      <alignment horizontal="center"/>
    </xf>
    <xf numFmtId="0" fontId="5" fillId="0" borderId="30" xfId="0" applyNumberFormat="1" applyFont="1" applyBorder="1" applyAlignment="1">
      <alignment horizontal="center"/>
    </xf>
    <xf numFmtId="9" fontId="5" fillId="0" borderId="30" xfId="2" applyFont="1" applyBorder="1" applyAlignment="1"/>
    <xf numFmtId="41" fontId="5" fillId="0" borderId="30" xfId="1" applyFont="1" applyBorder="1" applyAlignment="1">
      <alignment horizontal="center"/>
    </xf>
    <xf numFmtId="41" fontId="5" fillId="0" borderId="30" xfId="1" applyFont="1" applyBorder="1" applyAlignment="1"/>
    <xf numFmtId="0" fontId="5" fillId="0" borderId="29" xfId="0" applyFont="1" applyBorder="1" applyAlignment="1">
      <alignment horizontal="center"/>
    </xf>
    <xf numFmtId="41" fontId="5" fillId="0" borderId="0" xfId="1" applyFont="1">
      <alignment vertical="center"/>
    </xf>
    <xf numFmtId="41" fontId="5" fillId="0" borderId="29" xfId="1" applyFont="1" applyBorder="1" applyAlignment="1">
      <alignment horizontal="center"/>
    </xf>
    <xf numFmtId="0" fontId="6" fillId="0" borderId="6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1" fontId="6" fillId="0" borderId="3" xfId="1" applyFont="1" applyBorder="1" applyAlignment="1">
      <alignment horizontal="center" vertical="center"/>
    </xf>
    <xf numFmtId="41" fontId="6" fillId="0" borderId="2" xfId="1" applyFont="1" applyBorder="1" applyAlignment="1">
      <alignment horizontal="center" vertical="center"/>
    </xf>
    <xf numFmtId="41" fontId="6" fillId="0" borderId="0" xfId="1" applyFont="1">
      <alignment vertical="center"/>
    </xf>
    <xf numFmtId="41" fontId="6" fillId="0" borderId="2" xfId="1" applyFont="1" applyBorder="1" applyAlignment="1">
      <alignment vertical="center"/>
    </xf>
    <xf numFmtId="0" fontId="0" fillId="0" borderId="0" xfId="0" applyFill="1" applyBorder="1" applyAlignment="1">
      <alignment vertical="center"/>
    </xf>
    <xf numFmtId="9" fontId="0" fillId="0" borderId="0" xfId="0" applyNumberFormat="1" applyFill="1" applyBorder="1" applyAlignment="1">
      <alignment vertical="center"/>
    </xf>
    <xf numFmtId="41" fontId="0" fillId="0" borderId="30" xfId="0" applyNumberFormat="1" applyFill="1" applyBorder="1" applyAlignment="1">
      <alignment vertical="center"/>
    </xf>
    <xf numFmtId="0" fontId="14" fillId="3" borderId="28" xfId="0" applyFont="1" applyFill="1" applyBorder="1" applyAlignment="1">
      <alignment horizontal="left" vertical="center"/>
    </xf>
    <xf numFmtId="0" fontId="13" fillId="3" borderId="31" xfId="0" applyFont="1" applyFill="1" applyBorder="1" applyAlignment="1">
      <alignment horizontal="left" vertical="center"/>
    </xf>
    <xf numFmtId="0" fontId="14" fillId="3" borderId="31" xfId="0" applyFont="1" applyFill="1" applyBorder="1" applyAlignment="1">
      <alignment horizontal="left" vertical="center"/>
    </xf>
    <xf numFmtId="0" fontId="0" fillId="0" borderId="21" xfId="0" applyFill="1" applyBorder="1" applyAlignment="1">
      <alignment vertical="center"/>
    </xf>
    <xf numFmtId="0" fontId="15" fillId="4" borderId="0" xfId="0" applyFont="1" applyFill="1" applyBorder="1" applyAlignment="1">
      <alignment horizontal="left" vertical="center"/>
    </xf>
    <xf numFmtId="0" fontId="16" fillId="4" borderId="21" xfId="0" applyFont="1" applyFill="1" applyBorder="1" applyAlignment="1">
      <alignment horizontal="left" vertical="center"/>
    </xf>
    <xf numFmtId="0" fontId="17" fillId="4" borderId="21" xfId="0" applyFont="1" applyFill="1" applyBorder="1" applyAlignment="1">
      <alignment horizontal="left" vertical="center"/>
    </xf>
    <xf numFmtId="0" fontId="15" fillId="4" borderId="30" xfId="0" applyFont="1" applyFill="1" applyBorder="1" applyAlignment="1">
      <alignment horizontal="left" vertical="center"/>
    </xf>
    <xf numFmtId="0" fontId="13" fillId="3" borderId="31" xfId="0" applyFont="1" applyFill="1" applyBorder="1" applyAlignment="1">
      <alignment horizontal="right" vertical="center"/>
    </xf>
    <xf numFmtId="0" fontId="13" fillId="3" borderId="28" xfId="0" applyFont="1" applyFill="1" applyBorder="1" applyAlignment="1">
      <alignment horizontal="right" vertical="center"/>
    </xf>
    <xf numFmtId="9" fontId="0" fillId="5" borderId="0" xfId="0" applyNumberFormat="1" applyFill="1" applyBorder="1" applyAlignment="1">
      <alignment vertical="center"/>
    </xf>
    <xf numFmtId="0" fontId="18" fillId="0" borderId="0" xfId="0" applyFont="1" applyFill="1" applyBorder="1" applyAlignment="1">
      <alignment vertical="top" wrapText="1"/>
    </xf>
    <xf numFmtId="41" fontId="0" fillId="0" borderId="0" xfId="0" applyNumberFormat="1" applyFill="1" applyBorder="1" applyAlignment="1">
      <alignment vertical="center"/>
    </xf>
    <xf numFmtId="0" fontId="6" fillId="0" borderId="2" xfId="0" applyFont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41" fontId="6" fillId="0" borderId="0" xfId="0" applyNumberFormat="1" applyFont="1" applyBorder="1" applyAlignment="1">
      <alignment horizontal="center"/>
    </xf>
    <xf numFmtId="41" fontId="6" fillId="0" borderId="0" xfId="0" applyNumberFormat="1" applyFont="1" applyFill="1" applyBorder="1" applyAlignment="1">
      <alignment horizontal="center"/>
    </xf>
    <xf numFmtId="0" fontId="19" fillId="0" borderId="2" xfId="0" applyNumberFormat="1" applyFont="1" applyFill="1" applyBorder="1" applyAlignment="1">
      <alignment horizontal="center"/>
    </xf>
    <xf numFmtId="0" fontId="19" fillId="0" borderId="2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0" fontId="0" fillId="0" borderId="39" xfId="0" pivotButton="1" applyBorder="1">
      <alignment vertical="center"/>
    </xf>
    <xf numFmtId="0" fontId="0" fillId="0" borderId="39" xfId="0" applyBorder="1">
      <alignment vertical="center"/>
    </xf>
    <xf numFmtId="0" fontId="0" fillId="0" borderId="0" xfId="0" applyBorder="1">
      <alignment vertical="center"/>
    </xf>
    <xf numFmtId="0" fontId="21" fillId="6" borderId="32" xfId="0" applyFont="1" applyFill="1" applyBorder="1">
      <alignment vertical="center"/>
    </xf>
    <xf numFmtId="0" fontId="21" fillId="6" borderId="33" xfId="0" applyFont="1" applyFill="1" applyBorder="1">
      <alignment vertical="center"/>
    </xf>
    <xf numFmtId="0" fontId="20" fillId="0" borderId="40" xfId="0" applyFont="1" applyBorder="1">
      <alignment vertical="center"/>
    </xf>
    <xf numFmtId="0" fontId="21" fillId="6" borderId="36" xfId="0" applyFont="1" applyFill="1" applyBorder="1">
      <alignment vertical="center"/>
    </xf>
    <xf numFmtId="0" fontId="0" fillId="0" borderId="33" xfId="0" applyBorder="1">
      <alignment vertical="center"/>
    </xf>
    <xf numFmtId="0" fontId="0" fillId="0" borderId="42" xfId="0" applyBorder="1">
      <alignment vertical="center"/>
    </xf>
    <xf numFmtId="0" fontId="0" fillId="0" borderId="40" xfId="0" applyBorder="1">
      <alignment vertical="center"/>
    </xf>
    <xf numFmtId="0" fontId="0" fillId="0" borderId="46" xfId="0" applyBorder="1">
      <alignment vertical="center"/>
    </xf>
    <xf numFmtId="0" fontId="20" fillId="0" borderId="34" xfId="0" applyFont="1" applyBorder="1">
      <alignment vertical="center"/>
    </xf>
    <xf numFmtId="0" fontId="21" fillId="6" borderId="45" xfId="0" applyFont="1" applyFill="1" applyBorder="1">
      <alignment vertical="center"/>
    </xf>
    <xf numFmtId="0" fontId="22" fillId="6" borderId="32" xfId="0" applyFont="1" applyFill="1" applyBorder="1" applyAlignment="1">
      <alignment horizontal="center" vertical="center"/>
    </xf>
    <xf numFmtId="0" fontId="22" fillId="6" borderId="34" xfId="0" applyFont="1" applyFill="1" applyBorder="1" applyAlignment="1">
      <alignment horizontal="center" vertical="center"/>
    </xf>
    <xf numFmtId="0" fontId="22" fillId="6" borderId="35" xfId="0" applyFont="1" applyFill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180" fontId="0" fillId="0" borderId="35" xfId="0" applyNumberFormat="1" applyBorder="1" applyAlignment="1">
      <alignment horizontal="center" vertical="center"/>
    </xf>
    <xf numFmtId="180" fontId="0" fillId="0" borderId="41" xfId="0" applyNumberFormat="1" applyBorder="1" applyAlignment="1">
      <alignment horizontal="center" vertical="center"/>
    </xf>
    <xf numFmtId="180" fontId="0" fillId="0" borderId="43" xfId="0" applyNumberFormat="1" applyBorder="1" applyAlignment="1">
      <alignment horizontal="center" vertical="center"/>
    </xf>
    <xf numFmtId="180" fontId="0" fillId="0" borderId="44" xfId="0" applyNumberFormat="1" applyBorder="1" applyAlignment="1">
      <alignment horizontal="center" vertical="center"/>
    </xf>
    <xf numFmtId="180" fontId="21" fillId="6" borderId="32" xfId="0" applyNumberFormat="1" applyFont="1" applyFill="1" applyBorder="1" applyAlignment="1">
      <alignment horizontal="center" vertical="center"/>
    </xf>
    <xf numFmtId="180" fontId="21" fillId="6" borderId="34" xfId="0" applyNumberFormat="1" applyFont="1" applyFill="1" applyBorder="1" applyAlignment="1">
      <alignment horizontal="center" vertical="center"/>
    </xf>
    <xf numFmtId="180" fontId="21" fillId="6" borderId="35" xfId="0" applyNumberFormat="1" applyFont="1" applyFill="1" applyBorder="1" applyAlignment="1">
      <alignment horizontal="center" vertical="center"/>
    </xf>
    <xf numFmtId="180" fontId="21" fillId="6" borderId="36" xfId="0" applyNumberFormat="1" applyFont="1" applyFill="1" applyBorder="1" applyAlignment="1">
      <alignment horizontal="center" vertical="center"/>
    </xf>
    <xf numFmtId="180" fontId="21" fillId="6" borderId="37" xfId="0" applyNumberFormat="1" applyFont="1" applyFill="1" applyBorder="1" applyAlignment="1">
      <alignment horizontal="center" vertical="center"/>
    </xf>
    <xf numFmtId="180" fontId="21" fillId="6" borderId="38" xfId="0" applyNumberFormat="1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2" xfId="3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0" fontId="5" fillId="0" borderId="2" xfId="3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0" borderId="28" xfId="0" applyFont="1" applyBorder="1" applyAlignment="1">
      <alignment horizontal="center" vertical="center"/>
    </xf>
  </cellXfs>
  <cellStyles count="4">
    <cellStyle name="백분율" xfId="2" builtinId="5"/>
    <cellStyle name="쉼표 [0]" xfId="1" builtinId="6"/>
    <cellStyle name="표준" xfId="0" builtinId="0"/>
    <cellStyle name="표준_상공회의소문제" xfId="3"/>
  </cellStyles>
  <dxfs count="3">
    <dxf>
      <numFmt numFmtId="180" formatCode="&quot;₩&quot;#,##0"/>
    </dxf>
    <dxf>
      <font>
        <b val="0"/>
        <i val="0"/>
        <condense val="0"/>
        <extend val="0"/>
      </font>
    </dxf>
    <dxf>
      <font>
        <b/>
        <i val="0"/>
        <condense val="0"/>
        <extend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171450</xdr:rowOff>
    </xdr:from>
    <xdr:to>
      <xdr:col>9</xdr:col>
      <xdr:colOff>142875</xdr:colOff>
      <xdr:row>18</xdr:row>
      <xdr:rowOff>118759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95650"/>
          <a:ext cx="6486525" cy="7855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114301</xdr:rowOff>
    </xdr:from>
    <xdr:to>
      <xdr:col>7</xdr:col>
      <xdr:colOff>257175</xdr:colOff>
      <xdr:row>24</xdr:row>
      <xdr:rowOff>1315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62276"/>
          <a:ext cx="6086475" cy="21920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161926</xdr:rowOff>
    </xdr:from>
    <xdr:to>
      <xdr:col>9</xdr:col>
      <xdr:colOff>171450</xdr:colOff>
      <xdr:row>20</xdr:row>
      <xdr:rowOff>79200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05176"/>
          <a:ext cx="6438900" cy="9650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11</xdr:row>
      <xdr:rowOff>190500</xdr:rowOff>
    </xdr:from>
    <xdr:to>
      <xdr:col>14</xdr:col>
      <xdr:colOff>104775</xdr:colOff>
      <xdr:row>16</xdr:row>
      <xdr:rowOff>154073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67125" y="2495550"/>
          <a:ext cx="6124575" cy="101132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1</xdr:rowOff>
    </xdr:from>
    <xdr:to>
      <xdr:col>7</xdr:col>
      <xdr:colOff>9525</xdr:colOff>
      <xdr:row>24</xdr:row>
      <xdr:rowOff>130389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19601"/>
          <a:ext cx="6296025" cy="7590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14</xdr:row>
      <xdr:rowOff>114301</xdr:rowOff>
    </xdr:from>
    <xdr:to>
      <xdr:col>9</xdr:col>
      <xdr:colOff>390526</xdr:colOff>
      <xdr:row>20</xdr:row>
      <xdr:rowOff>37909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057526"/>
          <a:ext cx="6153150" cy="118090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104775</xdr:rowOff>
    </xdr:from>
    <xdr:to>
      <xdr:col>8</xdr:col>
      <xdr:colOff>266700</xdr:colOff>
      <xdr:row>24</xdr:row>
      <xdr:rowOff>192338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"/>
          <a:ext cx="6067425" cy="17639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13</xdr:row>
      <xdr:rowOff>209550</xdr:rowOff>
    </xdr:from>
    <xdr:to>
      <xdr:col>8</xdr:col>
      <xdr:colOff>609600</xdr:colOff>
      <xdr:row>21</xdr:row>
      <xdr:rowOff>195529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81325"/>
          <a:ext cx="6410325" cy="16719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114300</xdr:rowOff>
    </xdr:from>
    <xdr:to>
      <xdr:col>8</xdr:col>
      <xdr:colOff>523875</xdr:colOff>
      <xdr:row>21</xdr:row>
      <xdr:rowOff>156883</xdr:rowOff>
    </xdr:to>
    <xdr:pic>
      <xdr:nvPicPr>
        <xdr:cNvPr id="2" name="그림 1" descr="화면 캡처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2250"/>
          <a:ext cx="5800725" cy="19285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사용자" refreshedDate="41775.977086689818" createdVersion="3" refreshedVersion="3" minRefreshableVersion="3" recordCount="13">
  <cacheSource type="worksheet">
    <worksheetSource ref="A3:F16" sheet="피벗1(결과)"/>
  </cacheSource>
  <cacheFields count="6">
    <cacheField name="점포명" numFmtId="0">
      <sharedItems count="3">
        <s v="종로"/>
        <s v="강서"/>
        <s v="반포"/>
      </sharedItems>
    </cacheField>
    <cacheField name="이름" numFmtId="0">
      <sharedItems count="13">
        <s v="정한나"/>
        <s v="홍예나"/>
        <s v="이슬비"/>
        <s v="이나미"/>
        <s v="강미선"/>
        <s v="조미영"/>
        <s v="이은주"/>
        <s v="장은진"/>
        <s v="김정숙"/>
        <s v="김수자"/>
        <s v="이민정"/>
        <s v="김영균"/>
        <s v="박경석"/>
      </sharedItems>
    </cacheField>
    <cacheField name="계약기간" numFmtId="0">
      <sharedItems count="5">
        <s v="3년"/>
        <s v="5년"/>
        <s v="1년"/>
        <s v="4년"/>
        <s v="2년"/>
      </sharedItems>
    </cacheField>
    <cacheField name="계약금액" numFmtId="41">
      <sharedItems containsSemiMixedTypes="0" containsString="0" containsNumber="1" containsInteger="1" minValue="1500000" maxValue="4500000"/>
    </cacheField>
    <cacheField name="이자액" numFmtId="41">
      <sharedItems containsSemiMixedTypes="0" containsString="0" containsNumber="1" containsInteger="1" minValue="15000" maxValue="360000"/>
    </cacheField>
    <cacheField name="지급액" numFmtId="41">
      <sharedItems containsSemiMixedTypes="0" containsString="0" containsNumber="1" containsInteger="1" minValue="1515000" maxValue="48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사용자" refreshedDate="41776.26440821759" createdVersion="3" refreshedVersion="3" minRefreshableVersion="3" recordCount="9">
  <cacheSource type="worksheet">
    <worksheetSource ref="A3:G12" sheet="피벗2(결과)"/>
  </cacheSource>
  <cacheFields count="7">
    <cacheField name="성명" numFmtId="0">
      <sharedItems count="9">
        <s v="하길주"/>
        <s v="이선호"/>
        <s v="강성수"/>
        <s v="김보견"/>
        <s v="천수만"/>
        <s v="이성수"/>
        <s v="이영숙"/>
        <s v="서지원"/>
        <s v="김은수"/>
      </sharedItems>
    </cacheField>
    <cacheField name="직위" numFmtId="0">
      <sharedItems count="3">
        <s v="과장"/>
        <s v="부장"/>
        <s v="이사"/>
      </sharedItems>
    </cacheField>
    <cacheField name="근속기간" numFmtId="0">
      <sharedItems containsSemiMixedTypes="0" containsString="0" containsNumber="1" containsInteger="1" minValue="4" maxValue="19" count="9">
        <n v="4"/>
        <n v="8"/>
        <n v="13"/>
        <n v="10"/>
        <n v="19"/>
        <n v="14"/>
        <n v="7"/>
        <n v="9"/>
        <n v="18"/>
      </sharedItems>
      <fieldGroup base="2">
        <rangePr autoStart="0" autoEnd="0" startNum="1" endNum="20" groupInterval="5"/>
        <groupItems count="6">
          <s v="&lt;1"/>
          <s v="1-5"/>
          <s v="6-10"/>
          <s v="11-15"/>
          <s v="16-20"/>
          <s v="&gt;21"/>
        </groupItems>
      </fieldGroup>
    </cacheField>
    <cacheField name="상여율" numFmtId="9">
      <sharedItems containsSemiMixedTypes="0" containsString="0" containsNumber="1" minValue="0.35" maxValue="0.55000000000000004"/>
    </cacheField>
    <cacheField name="기본급" numFmtId="41">
      <sharedItems containsSemiMixedTypes="0" containsString="0" containsNumber="1" containsInteger="1" minValue="150000" maxValue="270000"/>
    </cacheField>
    <cacheField name="상여금" numFmtId="41">
      <sharedItems containsSemiMixedTypes="0" containsString="0" containsNumber="1" containsInteger="1" minValue="52500" maxValue="148500"/>
    </cacheField>
    <cacheField name="총급여액" numFmtId="41">
      <sharedItems containsSemiMixedTypes="0" containsString="0" containsNumber="1" containsInteger="1" minValue="202500" maxValue="418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2171.889384027774" createdVersion="3" refreshedVersion="3" minRefreshableVersion="3" recordCount="10">
  <cacheSource type="worksheet">
    <worksheetSource ref="B2:G12" sheet="피벗3(결과)"/>
  </cacheSource>
  <cacheFields count="6">
    <cacheField name="번호" numFmtId="0">
      <sharedItems containsSemiMixedTypes="0" containsString="0" containsNumber="1" containsInteger="1" minValue="1" maxValue="10"/>
    </cacheField>
    <cacheField name="코드" numFmtId="0">
      <sharedItems count="4">
        <s v="A01"/>
        <s v="W01"/>
        <s v="B02"/>
        <s v="F01"/>
      </sharedItems>
    </cacheField>
    <cacheField name="지점" numFmtId="0">
      <sharedItems count="4">
        <s v="서구"/>
        <s v="북구"/>
        <s v="동구"/>
        <s v="남구"/>
      </sharedItems>
    </cacheField>
    <cacheField name="제품명" numFmtId="0">
      <sharedItems count="4">
        <s v="오디오"/>
        <s v="세탁기"/>
        <s v="에어컨"/>
        <s v="냉장고"/>
      </sharedItems>
    </cacheField>
    <cacheField name="생산원가" numFmtId="41">
      <sharedItems containsSemiMixedTypes="0" containsString="0" containsNumber="1" containsInteger="1" minValue="16400" maxValue="81000"/>
    </cacheField>
    <cacheField name="판매금액" numFmtId="41">
      <sharedItems containsSemiMixedTypes="0" containsString="0" containsNumber="1" containsInteger="1" minValue="20500" maxValue="1012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">
  <r>
    <x v="0"/>
    <x v="0"/>
    <x v="0"/>
    <n v="1500000"/>
    <n v="45000"/>
    <n v="1545000"/>
  </r>
  <r>
    <x v="1"/>
    <x v="1"/>
    <x v="1"/>
    <n v="2000000"/>
    <n v="200000"/>
    <n v="2200000"/>
  </r>
  <r>
    <x v="2"/>
    <x v="2"/>
    <x v="0"/>
    <n v="2500000"/>
    <n v="75000"/>
    <n v="2575000"/>
  </r>
  <r>
    <x v="2"/>
    <x v="3"/>
    <x v="2"/>
    <n v="2000000"/>
    <n v="20000"/>
    <n v="2020000"/>
  </r>
  <r>
    <x v="0"/>
    <x v="4"/>
    <x v="2"/>
    <n v="3000000"/>
    <n v="30000"/>
    <n v="3030000"/>
  </r>
  <r>
    <x v="1"/>
    <x v="5"/>
    <x v="0"/>
    <n v="1500000"/>
    <n v="45000"/>
    <n v="1545000"/>
  </r>
  <r>
    <x v="0"/>
    <x v="6"/>
    <x v="1"/>
    <n v="2000000"/>
    <n v="200000"/>
    <n v="2200000"/>
  </r>
  <r>
    <x v="2"/>
    <x v="7"/>
    <x v="2"/>
    <n v="1500000"/>
    <n v="15000"/>
    <n v="1515000"/>
  </r>
  <r>
    <x v="1"/>
    <x v="8"/>
    <x v="1"/>
    <n v="3000000"/>
    <n v="300000"/>
    <n v="3300000"/>
  </r>
  <r>
    <x v="1"/>
    <x v="9"/>
    <x v="0"/>
    <n v="2000000"/>
    <n v="230000"/>
    <n v="2230000"/>
  </r>
  <r>
    <x v="0"/>
    <x v="10"/>
    <x v="3"/>
    <n v="3000000"/>
    <n v="360000"/>
    <n v="3360000"/>
  </r>
  <r>
    <x v="2"/>
    <x v="11"/>
    <x v="4"/>
    <n v="4500000"/>
    <n v="320000"/>
    <n v="4820000"/>
  </r>
  <r>
    <x v="1"/>
    <x v="12"/>
    <x v="2"/>
    <n v="3500000"/>
    <n v="120000"/>
    <n v="362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">
  <r>
    <x v="0"/>
    <x v="0"/>
    <x v="0"/>
    <n v="0.35"/>
    <n v="150000"/>
    <n v="52500"/>
    <n v="202500"/>
  </r>
  <r>
    <x v="1"/>
    <x v="1"/>
    <x v="1"/>
    <n v="0.4"/>
    <n v="230000"/>
    <n v="92000"/>
    <n v="322000"/>
  </r>
  <r>
    <x v="2"/>
    <x v="2"/>
    <x v="2"/>
    <n v="0.5"/>
    <n v="260000"/>
    <n v="130000"/>
    <n v="390000"/>
  </r>
  <r>
    <x v="3"/>
    <x v="1"/>
    <x v="3"/>
    <n v="0.5"/>
    <n v="220000"/>
    <n v="110000"/>
    <n v="330000"/>
  </r>
  <r>
    <x v="4"/>
    <x v="2"/>
    <x v="4"/>
    <n v="0.55000000000000004"/>
    <n v="270000"/>
    <n v="148500"/>
    <n v="418500"/>
  </r>
  <r>
    <x v="5"/>
    <x v="1"/>
    <x v="5"/>
    <n v="0.5"/>
    <n v="230000"/>
    <n v="115000"/>
    <n v="345000"/>
  </r>
  <r>
    <x v="6"/>
    <x v="0"/>
    <x v="6"/>
    <n v="0.4"/>
    <n v="180000"/>
    <n v="72000"/>
    <n v="252000"/>
  </r>
  <r>
    <x v="7"/>
    <x v="0"/>
    <x v="7"/>
    <n v="0.4"/>
    <n v="190000"/>
    <n v="76000"/>
    <n v="266000"/>
  </r>
  <r>
    <x v="8"/>
    <x v="2"/>
    <x v="8"/>
    <n v="0.55000000000000004"/>
    <n v="265000"/>
    <n v="145750"/>
    <n v="41075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">
  <r>
    <n v="1"/>
    <x v="0"/>
    <x v="0"/>
    <x v="0"/>
    <n v="81000"/>
    <n v="101200"/>
  </r>
  <r>
    <n v="2"/>
    <x v="1"/>
    <x v="1"/>
    <x v="1"/>
    <n v="67700"/>
    <n v="84510"/>
  </r>
  <r>
    <n v="3"/>
    <x v="2"/>
    <x v="2"/>
    <x v="2"/>
    <n v="16400"/>
    <n v="20500"/>
  </r>
  <r>
    <n v="4"/>
    <x v="2"/>
    <x v="3"/>
    <x v="2"/>
    <n v="68400"/>
    <n v="85500"/>
  </r>
  <r>
    <n v="5"/>
    <x v="1"/>
    <x v="0"/>
    <x v="1"/>
    <n v="39100"/>
    <n v="48860"/>
  </r>
  <r>
    <n v="6"/>
    <x v="0"/>
    <x v="2"/>
    <x v="0"/>
    <n v="45500"/>
    <n v="56850"/>
  </r>
  <r>
    <n v="7"/>
    <x v="1"/>
    <x v="3"/>
    <x v="1"/>
    <n v="63700"/>
    <n v="79530"/>
  </r>
  <r>
    <n v="8"/>
    <x v="3"/>
    <x v="1"/>
    <x v="3"/>
    <n v="17900"/>
    <n v="22350"/>
  </r>
  <r>
    <n v="9"/>
    <x v="0"/>
    <x v="2"/>
    <x v="0"/>
    <n v="38200"/>
    <n v="47630"/>
  </r>
  <r>
    <n v="10"/>
    <x v="3"/>
    <x v="0"/>
    <x v="3"/>
    <n v="67400"/>
    <n v="842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1" cacheId="0" dataOnRows="1" applyNumberFormats="0" applyBorderFormats="0" applyFontFormats="0" applyPatternFormats="0" applyAlignmentFormats="0" applyWidthHeightFormats="1" dataCaption="값" updatedVersion="3" minRefreshableVersion="3" showCalcMbrs="0" useAutoFormatting="1" rowGrandTotals="0" colGrandTotals="0" itemPrintTitles="1" createdVersion="3" indent="0" compact="0" outline="1" outlineData="1" compactData="0" multipleFieldFilters="0">
  <location ref="A21:G31" firstHeaderRow="1" firstDataRow="2" firstDataCol="2" rowPageCount="1" colPageCount="1"/>
  <pivotFields count="6">
    <pivotField axis="axisRow" compact="0" showAll="0">
      <items count="4">
        <item x="1"/>
        <item x="2"/>
        <item x="0"/>
        <item t="default"/>
      </items>
    </pivotField>
    <pivotField axis="axisPage" compact="0" showAll="0">
      <items count="14">
        <item x="4"/>
        <item x="9"/>
        <item x="11"/>
        <item x="8"/>
        <item x="12"/>
        <item x="3"/>
        <item x="10"/>
        <item x="2"/>
        <item x="6"/>
        <item x="7"/>
        <item x="0"/>
        <item x="5"/>
        <item x="1"/>
        <item t="default"/>
      </items>
    </pivotField>
    <pivotField axis="axisCol" compact="0" showAll="0">
      <items count="6">
        <item x="2"/>
        <item x="4"/>
        <item x="0"/>
        <item x="3"/>
        <item x="1"/>
        <item t="default"/>
      </items>
    </pivotField>
    <pivotField dataField="1" compact="0" numFmtId="41" showAll="0"/>
    <pivotField dataField="1" compact="0" numFmtId="41" showAll="0"/>
    <pivotField compact="0" numFmtId="41" showAll="0"/>
  </pivotFields>
  <rowFields count="2">
    <field x="0"/>
    <field x="-2"/>
  </rowFields>
  <rowItems count="9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</rowItems>
  <colFields count="1">
    <field x="2"/>
  </colFields>
  <colItems count="5">
    <i>
      <x/>
    </i>
    <i>
      <x v="1"/>
    </i>
    <i>
      <x v="2"/>
    </i>
    <i>
      <x v="3"/>
    </i>
    <i>
      <x v="4"/>
    </i>
  </colItems>
  <pageFields count="1">
    <pageField fld="1" hier="-1"/>
  </pageFields>
  <dataFields count="2">
    <dataField name="합계 : 계약금액" fld="3" baseField="0" baseItem="0"/>
    <dataField name="평균 : 이자액" fld="4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피벗 테이블1" cacheId="1" dataOnRows="1" applyNumberFormats="0" applyBorderFormats="0" applyFontFormats="0" applyPatternFormats="0" applyAlignmentFormats="0" applyWidthHeightFormats="1" dataCaption="값" updatedVersion="3" minRefreshableVersion="3" showCalcMbrs="0" useAutoFormatting="1" itemPrintTitles="1" createdVersion="3" indent="0" compact="0" outline="1" outlineData="1" compactData="0" multipleFieldFilters="0">
  <location ref="A19:F34" firstHeaderRow="1" firstDataRow="2" firstDataCol="2" rowPageCount="1" colPageCount="1"/>
  <pivotFields count="7">
    <pivotField axis="axisPage" compact="0" showAll="0">
      <items count="10">
        <item x="2"/>
        <item x="3"/>
        <item x="8"/>
        <item x="7"/>
        <item x="1"/>
        <item x="5"/>
        <item x="6"/>
        <item x="4"/>
        <item x="0"/>
        <item t="default"/>
      </items>
    </pivotField>
    <pivotField axis="axisCol" compact="0" showAll="0">
      <items count="4">
        <item x="0"/>
        <item x="1"/>
        <item x="2"/>
        <item t="default"/>
      </items>
    </pivotField>
    <pivotField axis="axisRow" compact="0" showAll="0">
      <items count="7">
        <item x="0"/>
        <item x="1"/>
        <item x="2"/>
        <item x="3"/>
        <item x="4"/>
        <item x="5"/>
        <item t="default"/>
      </items>
    </pivotField>
    <pivotField compact="0" numFmtId="9" showAll="0"/>
    <pivotField dataField="1" compact="0" numFmtId="41" showAll="0"/>
    <pivotField compact="0" numFmtId="41" showAll="0"/>
    <pivotField dataField="1" compact="0" numFmtId="41" showAll="0"/>
  </pivotFields>
  <rowFields count="2">
    <field x="2"/>
    <field x="-2"/>
  </rowFields>
  <rowItems count="14"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 t="grand">
      <x/>
    </i>
    <i t="grand" i="1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0" hier="-1"/>
  </pageFields>
  <dataFields count="2">
    <dataField name="합계 : 기본급" fld="4" baseField="0" baseItem="0"/>
    <dataField name="합계 : 총급여액" fld="6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피벗 테이블2" cacheId="2" dataOnRows="1" autoFormatId="4115" applyNumberFormats="1" applyBorderFormats="1" applyFontFormats="1" applyPatternFormats="1" applyAlignmentFormats="1" applyWidthHeightFormats="1" dataCaption="값" missingCaption="*" updatedVersion="3" minRefreshableVersion="3" showCalcMbrs="0" useAutoFormatting="1" colGrandTotals="0" itemPrintTitles="1" createdVersion="3" indent="0" compact="0" outline="1" outlineData="1" compactData="0" multipleFieldFilters="0">
  <location ref="B18:G29" firstHeaderRow="1" firstDataRow="2" firstDataCol="2" rowPageCount="1" colPageCount="1"/>
  <pivotFields count="6">
    <pivotField compact="0" outline="0" subtotalTop="0" showAll="0"/>
    <pivotField axis="axisPage" compact="0" outline="0" subtotalTop="0" showAll="0">
      <items count="5">
        <item x="0"/>
        <item x="2"/>
        <item x="3"/>
        <item x="1"/>
        <item t="default"/>
      </items>
    </pivotField>
    <pivotField axis="axisRow" compact="0" outline="0" subtotalTop="0" showAll="0">
      <items count="5">
        <item x="3"/>
        <item x="2"/>
        <item x="1"/>
        <item x="0"/>
        <item t="default"/>
      </items>
    </pivotField>
    <pivotField axis="axisCol" compact="0" outline="0" subtotalTop="0" showAll="0">
      <items count="5">
        <item x="3"/>
        <item x="1"/>
        <item x="2"/>
        <item x="0"/>
        <item t="default"/>
      </items>
    </pivotField>
    <pivotField dataField="1" compact="0" numFmtId="41" outline="0" subtotalTop="0" showAll="0"/>
    <pivotField dataField="1" compact="0" numFmtId="41" outline="0" subtotalTop="0" showAll="0"/>
  </pivotFields>
  <rowFields count="2">
    <field x="2"/>
    <field x="-2"/>
  </rowFields>
  <row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rowItems>
  <colFields count="1">
    <field x="3"/>
  </colFields>
  <colItems count="4">
    <i>
      <x/>
    </i>
    <i>
      <x v="1"/>
    </i>
    <i>
      <x v="2"/>
    </i>
    <i>
      <x v="3"/>
    </i>
  </colItems>
  <pageFields count="1">
    <pageField fld="1" hier="-1"/>
  </pageFields>
  <dataFields count="2">
    <dataField name="합계 : 생산원가" fld="4" baseField="0" baseItem="0"/>
    <dataField name="합계 : 판매금액" fld="5" baseField="0" baseItem="0"/>
  </dataFields>
  <formats count="1">
    <format dxfId="0">
      <pivotArea outline="0" collapsedLevelsAreSubtotals="1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4"/>
  <sheetViews>
    <sheetView tabSelected="1" workbookViewId="0">
      <selection activeCell="D25" sqref="D25"/>
    </sheetView>
  </sheetViews>
  <sheetFormatPr defaultRowHeight="16.5"/>
  <cols>
    <col min="1" max="3" width="9" style="4"/>
    <col min="4" max="6" width="9.125" style="4" bestFit="1" customWidth="1"/>
    <col min="7" max="7" width="10.875" style="4" bestFit="1" customWidth="1"/>
    <col min="8" max="16384" width="9" style="4"/>
  </cols>
  <sheetData>
    <row r="1" spans="2:7" ht="26.25">
      <c r="B1" s="137" t="s">
        <v>0</v>
      </c>
      <c r="C1" s="137"/>
      <c r="D1" s="137"/>
      <c r="E1" s="137"/>
      <c r="F1" s="137"/>
      <c r="G1" s="137"/>
    </row>
    <row r="2" spans="2:7" ht="17.25" thickBot="1">
      <c r="B2" s="1"/>
      <c r="C2" s="1"/>
      <c r="D2" s="1"/>
      <c r="E2" s="1"/>
      <c r="F2" s="1"/>
      <c r="G2" s="1"/>
    </row>
    <row r="3" spans="2:7" ht="17.25" thickBot="1">
      <c r="B3" s="22" t="s">
        <v>1</v>
      </c>
      <c r="C3" s="23" t="s">
        <v>2</v>
      </c>
      <c r="D3" s="23" t="s">
        <v>3</v>
      </c>
      <c r="E3" s="23" t="s">
        <v>4</v>
      </c>
      <c r="F3" s="23" t="s">
        <v>5</v>
      </c>
      <c r="G3" s="24" t="s">
        <v>6</v>
      </c>
    </row>
    <row r="4" spans="2:7" ht="17.25" thickTop="1">
      <c r="B4" s="17" t="s">
        <v>7</v>
      </c>
      <c r="C4" s="18" t="str">
        <f>IF(LEFT(B4) ="가", "샴퓨", IF(LEFT(B4) ="나", "린스",IF(LEFT(B4) ="다", "비누", "")))</f>
        <v>샴퓨</v>
      </c>
      <c r="D4" s="19">
        <v>320</v>
      </c>
      <c r="E4" s="20">
        <v>6600</v>
      </c>
      <c r="F4" s="19">
        <f>INT(E4*(1+$D$14))</f>
        <v>7590</v>
      </c>
      <c r="G4" s="21">
        <f>INT(( F4- E4) *D4)</f>
        <v>316800</v>
      </c>
    </row>
    <row r="5" spans="2:7">
      <c r="B5" s="8" t="s">
        <v>8</v>
      </c>
      <c r="C5" s="5" t="str">
        <f t="shared" ref="C5:C12" si="0">IF(LEFT(B5) ="가", "샴퓨", IF(LEFT(B5) ="나", "린스",IF(LEFT(B5) ="다", "비누", "")))</f>
        <v>린스</v>
      </c>
      <c r="D5" s="6">
        <v>240</v>
      </c>
      <c r="E5" s="7">
        <v>7200</v>
      </c>
      <c r="F5" s="6">
        <f t="shared" ref="F5:F12" si="1">INT(E5*(1+$D$14))</f>
        <v>8280</v>
      </c>
      <c r="G5" s="9">
        <f t="shared" ref="G5:G12" si="2">INT(( F5- E5) *D5)</f>
        <v>259200</v>
      </c>
    </row>
    <row r="6" spans="2:7">
      <c r="B6" s="8" t="s">
        <v>9</v>
      </c>
      <c r="C6" s="5" t="str">
        <f t="shared" si="0"/>
        <v>비누</v>
      </c>
      <c r="D6" s="6">
        <v>140</v>
      </c>
      <c r="E6" s="7">
        <v>5400</v>
      </c>
      <c r="F6" s="6">
        <f t="shared" si="1"/>
        <v>6210</v>
      </c>
      <c r="G6" s="9">
        <f t="shared" si="2"/>
        <v>113400</v>
      </c>
    </row>
    <row r="7" spans="2:7">
      <c r="B7" s="8" t="s">
        <v>10</v>
      </c>
      <c r="C7" s="5" t="str">
        <f t="shared" si="0"/>
        <v>린스</v>
      </c>
      <c r="D7" s="6">
        <v>350</v>
      </c>
      <c r="E7" s="7">
        <v>4600</v>
      </c>
      <c r="F7" s="6">
        <f t="shared" si="1"/>
        <v>5290</v>
      </c>
      <c r="G7" s="9">
        <f t="shared" si="2"/>
        <v>241500</v>
      </c>
    </row>
    <row r="8" spans="2:7">
      <c r="B8" s="8" t="s">
        <v>11</v>
      </c>
      <c r="C8" s="5" t="str">
        <f t="shared" si="0"/>
        <v>샴퓨</v>
      </c>
      <c r="D8" s="6">
        <v>270</v>
      </c>
      <c r="E8" s="7">
        <v>7200</v>
      </c>
      <c r="F8" s="6">
        <f t="shared" si="1"/>
        <v>8280</v>
      </c>
      <c r="G8" s="9">
        <f t="shared" si="2"/>
        <v>291600</v>
      </c>
    </row>
    <row r="9" spans="2:7">
      <c r="B9" s="8" t="s">
        <v>12</v>
      </c>
      <c r="C9" s="5" t="str">
        <f t="shared" si="0"/>
        <v>린스</v>
      </c>
      <c r="D9" s="6">
        <v>90</v>
      </c>
      <c r="E9" s="7">
        <v>8400</v>
      </c>
      <c r="F9" s="6">
        <f t="shared" si="1"/>
        <v>9660</v>
      </c>
      <c r="G9" s="9">
        <f t="shared" si="2"/>
        <v>113400</v>
      </c>
    </row>
    <row r="10" spans="2:7">
      <c r="B10" s="8" t="s">
        <v>13</v>
      </c>
      <c r="C10" s="5" t="str">
        <f t="shared" si="0"/>
        <v>비누</v>
      </c>
      <c r="D10" s="6">
        <v>180</v>
      </c>
      <c r="E10" s="7">
        <v>5600</v>
      </c>
      <c r="F10" s="6">
        <f t="shared" si="1"/>
        <v>6440</v>
      </c>
      <c r="G10" s="9">
        <f t="shared" si="2"/>
        <v>151200</v>
      </c>
    </row>
    <row r="11" spans="2:7">
      <c r="B11" s="8" t="s">
        <v>14</v>
      </c>
      <c r="C11" s="5" t="str">
        <f t="shared" si="0"/>
        <v>샴퓨</v>
      </c>
      <c r="D11" s="6">
        <v>270</v>
      </c>
      <c r="E11" s="7">
        <v>6200</v>
      </c>
      <c r="F11" s="6">
        <f t="shared" si="1"/>
        <v>7130</v>
      </c>
      <c r="G11" s="9">
        <f t="shared" si="2"/>
        <v>251100</v>
      </c>
    </row>
    <row r="12" spans="2:7" ht="17.25" thickBot="1">
      <c r="B12" s="12" t="s">
        <v>15</v>
      </c>
      <c r="C12" s="13" t="str">
        <f t="shared" si="0"/>
        <v>비누</v>
      </c>
      <c r="D12" s="14">
        <v>190</v>
      </c>
      <c r="E12" s="15">
        <v>5800</v>
      </c>
      <c r="F12" s="14">
        <f t="shared" si="1"/>
        <v>6670</v>
      </c>
      <c r="G12" s="16">
        <f t="shared" si="2"/>
        <v>165300</v>
      </c>
    </row>
    <row r="13" spans="2:7" ht="18" thickTop="1" thickBot="1">
      <c r="B13" s="138" t="s">
        <v>16</v>
      </c>
      <c r="C13" s="139"/>
      <c r="D13" s="10">
        <f>SUM(D4:D12)</f>
        <v>2050</v>
      </c>
      <c r="E13" s="10">
        <f>SUM(E4:E12)</f>
        <v>57000</v>
      </c>
      <c r="F13" s="10">
        <f>SUM(F4:F12)</f>
        <v>65550</v>
      </c>
      <c r="G13" s="11">
        <f>SUM(G4:G12)</f>
        <v>1903500</v>
      </c>
    </row>
    <row r="14" spans="2:7" ht="17.25" thickBot="1">
      <c r="B14" s="140" t="s">
        <v>17</v>
      </c>
      <c r="C14" s="141"/>
      <c r="D14" s="25">
        <v>0.15</v>
      </c>
      <c r="E14" s="1"/>
      <c r="F14" s="1"/>
      <c r="G14" s="1"/>
    </row>
  </sheetData>
  <mergeCells count="3">
    <mergeCell ref="B1:G1"/>
    <mergeCell ref="B13:C13"/>
    <mergeCell ref="B14:C14"/>
  </mergeCells>
  <phoneticPr fontId="1" type="noConversion"/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4"/>
  <sheetViews>
    <sheetView workbookViewId="0"/>
  </sheetViews>
  <sheetFormatPr defaultRowHeight="16.5"/>
  <cols>
    <col min="1" max="3" width="9" style="4"/>
    <col min="4" max="6" width="9.125" style="4" bestFit="1" customWidth="1"/>
    <col min="7" max="7" width="10.875" style="4" bestFit="1" customWidth="1"/>
    <col min="8" max="16384" width="9" style="4"/>
  </cols>
  <sheetData>
    <row r="1" spans="2:7" ht="26.25">
      <c r="B1" s="137" t="s">
        <v>0</v>
      </c>
      <c r="C1" s="137"/>
      <c r="D1" s="137"/>
      <c r="E1" s="137"/>
      <c r="F1" s="137"/>
      <c r="G1" s="137"/>
    </row>
    <row r="2" spans="2:7" ht="17.25" thickBot="1">
      <c r="B2" s="1"/>
      <c r="C2" s="1"/>
      <c r="D2" s="1"/>
      <c r="E2" s="1"/>
      <c r="F2" s="1"/>
      <c r="G2" s="1"/>
    </row>
    <row r="3" spans="2:7" ht="17.25" thickBot="1">
      <c r="B3" s="22" t="s">
        <v>1</v>
      </c>
      <c r="C3" s="23" t="s">
        <v>2</v>
      </c>
      <c r="D3" s="23" t="s">
        <v>3</v>
      </c>
      <c r="E3" s="23" t="s">
        <v>4</v>
      </c>
      <c r="F3" s="23" t="s">
        <v>5</v>
      </c>
      <c r="G3" s="24" t="s">
        <v>6</v>
      </c>
    </row>
    <row r="4" spans="2:7" ht="17.25" thickTop="1">
      <c r="B4" s="17" t="s">
        <v>7</v>
      </c>
      <c r="C4" s="18" t="str">
        <f>IF(LEFT(B4) ="가", "샴퓨", IF(LEFT(B4) ="나", "린스",IF(LEFT(B4) ="다", "비누", "")))</f>
        <v>샴퓨</v>
      </c>
      <c r="D4" s="19">
        <v>320</v>
      </c>
      <c r="E4" s="20">
        <v>6600</v>
      </c>
      <c r="F4" s="19">
        <f>INT(E4*(1+$D$14))</f>
        <v>8680</v>
      </c>
      <c r="G4" s="21">
        <f>INT(( F4- E4) *D4)</f>
        <v>665600</v>
      </c>
    </row>
    <row r="5" spans="2:7">
      <c r="B5" s="8" t="s">
        <v>8</v>
      </c>
      <c r="C5" s="5" t="str">
        <f t="shared" ref="C5:C12" si="0">IF(LEFT(B5) ="가", "샴퓨", IF(LEFT(B5) ="나", "린스",IF(LEFT(B5) ="다", "비누", "")))</f>
        <v>린스</v>
      </c>
      <c r="D5" s="6">
        <v>240</v>
      </c>
      <c r="E5" s="7">
        <v>7200</v>
      </c>
      <c r="F5" s="6">
        <f t="shared" ref="F5:F12" si="1">INT(E5*(1+$D$14))</f>
        <v>9470</v>
      </c>
      <c r="G5" s="9">
        <f t="shared" ref="G5:G12" si="2">INT(( F5- E5) *D5)</f>
        <v>544800</v>
      </c>
    </row>
    <row r="6" spans="2:7">
      <c r="B6" s="8" t="s">
        <v>9</v>
      </c>
      <c r="C6" s="5" t="str">
        <f t="shared" si="0"/>
        <v>비누</v>
      </c>
      <c r="D6" s="6">
        <v>140</v>
      </c>
      <c r="E6" s="7">
        <v>5400</v>
      </c>
      <c r="F6" s="6">
        <f t="shared" si="1"/>
        <v>7102</v>
      </c>
      <c r="G6" s="9">
        <f t="shared" si="2"/>
        <v>238280</v>
      </c>
    </row>
    <row r="7" spans="2:7">
      <c r="B7" s="8" t="s">
        <v>10</v>
      </c>
      <c r="C7" s="5" t="str">
        <f t="shared" si="0"/>
        <v>린스</v>
      </c>
      <c r="D7" s="6">
        <v>350</v>
      </c>
      <c r="E7" s="7">
        <v>4600</v>
      </c>
      <c r="F7" s="6">
        <f t="shared" si="1"/>
        <v>6050</v>
      </c>
      <c r="G7" s="9">
        <f t="shared" si="2"/>
        <v>507500</v>
      </c>
    </row>
    <row r="8" spans="2:7">
      <c r="B8" s="8" t="s">
        <v>11</v>
      </c>
      <c r="C8" s="5" t="str">
        <f t="shared" si="0"/>
        <v>샴퓨</v>
      </c>
      <c r="D8" s="6">
        <v>270</v>
      </c>
      <c r="E8" s="7">
        <v>7200</v>
      </c>
      <c r="F8" s="6">
        <f t="shared" si="1"/>
        <v>9470</v>
      </c>
      <c r="G8" s="9">
        <f t="shared" si="2"/>
        <v>612900</v>
      </c>
    </row>
    <row r="9" spans="2:7">
      <c r="B9" s="8" t="s">
        <v>12</v>
      </c>
      <c r="C9" s="5" t="str">
        <f t="shared" si="0"/>
        <v>린스</v>
      </c>
      <c r="D9" s="6">
        <v>90</v>
      </c>
      <c r="E9" s="7">
        <v>8400</v>
      </c>
      <c r="F9" s="6">
        <f t="shared" si="1"/>
        <v>11048</v>
      </c>
      <c r="G9" s="9">
        <f t="shared" si="2"/>
        <v>238320</v>
      </c>
    </row>
    <row r="10" spans="2:7">
      <c r="B10" s="8" t="s">
        <v>13</v>
      </c>
      <c r="C10" s="5" t="str">
        <f t="shared" si="0"/>
        <v>비누</v>
      </c>
      <c r="D10" s="6">
        <v>180</v>
      </c>
      <c r="E10" s="7">
        <v>5600</v>
      </c>
      <c r="F10" s="6">
        <f t="shared" si="1"/>
        <v>7365</v>
      </c>
      <c r="G10" s="9">
        <f t="shared" si="2"/>
        <v>317700</v>
      </c>
    </row>
    <row r="11" spans="2:7">
      <c r="B11" s="8" t="s">
        <v>14</v>
      </c>
      <c r="C11" s="5" t="str">
        <f t="shared" si="0"/>
        <v>샴퓨</v>
      </c>
      <c r="D11" s="6">
        <v>270</v>
      </c>
      <c r="E11" s="7">
        <v>6200</v>
      </c>
      <c r="F11" s="6">
        <f t="shared" si="1"/>
        <v>8154</v>
      </c>
      <c r="G11" s="9">
        <f t="shared" si="2"/>
        <v>527580</v>
      </c>
    </row>
    <row r="12" spans="2:7" ht="17.25" thickBot="1">
      <c r="B12" s="12" t="s">
        <v>15</v>
      </c>
      <c r="C12" s="13" t="str">
        <f t="shared" si="0"/>
        <v>비누</v>
      </c>
      <c r="D12" s="14">
        <v>190</v>
      </c>
      <c r="E12" s="15">
        <v>5800</v>
      </c>
      <c r="F12" s="14">
        <f t="shared" si="1"/>
        <v>7628</v>
      </c>
      <c r="G12" s="16">
        <f t="shared" si="2"/>
        <v>347320</v>
      </c>
    </row>
    <row r="13" spans="2:7" ht="18" thickTop="1" thickBot="1">
      <c r="B13" s="138" t="s">
        <v>16</v>
      </c>
      <c r="C13" s="139"/>
      <c r="D13" s="10">
        <f>SUM(D4:D12)</f>
        <v>2050</v>
      </c>
      <c r="E13" s="10">
        <f>SUM(E4:E12)</f>
        <v>57000</v>
      </c>
      <c r="F13" s="10">
        <f>SUM(F4:F12)</f>
        <v>74967</v>
      </c>
      <c r="G13" s="11">
        <f>SUM(G4:G12)</f>
        <v>4000000</v>
      </c>
    </row>
    <row r="14" spans="2:7" ht="17.25" thickBot="1">
      <c r="B14" s="140" t="s">
        <v>17</v>
      </c>
      <c r="C14" s="141"/>
      <c r="D14" s="25">
        <v>0.31529118495955361</v>
      </c>
      <c r="E14" s="1"/>
      <c r="F14" s="1"/>
      <c r="G14" s="1"/>
    </row>
  </sheetData>
  <mergeCells count="3">
    <mergeCell ref="B13:C13"/>
    <mergeCell ref="B14:C14"/>
    <mergeCell ref="B1:G1"/>
  </mergeCells>
  <phoneticPr fontId="1" type="noConversion"/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workbookViewId="0">
      <selection activeCell="L20" sqref="L20"/>
    </sheetView>
  </sheetViews>
  <sheetFormatPr defaultRowHeight="16.5"/>
  <cols>
    <col min="1" max="1" width="9" style="4"/>
    <col min="2" max="3" width="11" style="4" customWidth="1"/>
    <col min="4" max="4" width="9" style="4"/>
    <col min="5" max="6" width="13.75" style="4" customWidth="1"/>
    <col min="7" max="16384" width="9" style="4"/>
  </cols>
  <sheetData>
    <row r="1" spans="1:6" ht="26.25">
      <c r="A1" s="143" t="s">
        <v>165</v>
      </c>
      <c r="B1" s="143"/>
      <c r="C1" s="143"/>
      <c r="D1" s="143"/>
      <c r="E1" s="143"/>
      <c r="F1" s="143"/>
    </row>
    <row r="3" spans="1:6">
      <c r="A3" s="27" t="s">
        <v>166</v>
      </c>
      <c r="B3" s="27" t="s">
        <v>167</v>
      </c>
      <c r="C3" s="27" t="s">
        <v>168</v>
      </c>
      <c r="D3" s="27" t="s">
        <v>169</v>
      </c>
      <c r="E3" s="27" t="s">
        <v>170</v>
      </c>
      <c r="F3" s="27" t="s">
        <v>171</v>
      </c>
    </row>
    <row r="4" spans="1:6">
      <c r="A4" s="27" t="s">
        <v>172</v>
      </c>
      <c r="B4" s="30">
        <v>251900</v>
      </c>
      <c r="C4" s="30">
        <f t="shared" ref="C4:C9" si="0">B4+B4*$A$13</f>
        <v>340065</v>
      </c>
      <c r="D4" s="31">
        <v>23</v>
      </c>
      <c r="E4" s="30">
        <f t="shared" ref="E4:E9" si="1">C4*D4</f>
        <v>7821495</v>
      </c>
      <c r="F4" s="30">
        <f t="shared" ref="F4:F9" si="2">E4-E4*B13-B4*D4</f>
        <v>1636720.25</v>
      </c>
    </row>
    <row r="5" spans="1:6">
      <c r="A5" s="27" t="s">
        <v>173</v>
      </c>
      <c r="B5" s="30">
        <v>180400</v>
      </c>
      <c r="C5" s="30">
        <f t="shared" si="0"/>
        <v>243540</v>
      </c>
      <c r="D5" s="31">
        <v>67</v>
      </c>
      <c r="E5" s="30">
        <f t="shared" si="1"/>
        <v>16317180</v>
      </c>
      <c r="F5" s="30">
        <f t="shared" si="2"/>
        <v>4230380</v>
      </c>
    </row>
    <row r="6" spans="1:6">
      <c r="A6" s="27" t="s">
        <v>174</v>
      </c>
      <c r="B6" s="30">
        <v>273900</v>
      </c>
      <c r="C6" s="30">
        <f t="shared" si="0"/>
        <v>369765</v>
      </c>
      <c r="D6" s="31">
        <v>34</v>
      </c>
      <c r="E6" s="30">
        <f t="shared" si="1"/>
        <v>12572010</v>
      </c>
      <c r="F6" s="30">
        <f t="shared" si="2"/>
        <v>3259410</v>
      </c>
    </row>
    <row r="7" spans="1:6">
      <c r="A7" s="27" t="s">
        <v>175</v>
      </c>
      <c r="B7" s="30">
        <v>178750</v>
      </c>
      <c r="C7" s="30">
        <f t="shared" si="0"/>
        <v>241312.5</v>
      </c>
      <c r="D7" s="31">
        <v>56</v>
      </c>
      <c r="E7" s="30">
        <f t="shared" si="1"/>
        <v>13513500</v>
      </c>
      <c r="F7" s="30">
        <f t="shared" si="2"/>
        <v>3503500</v>
      </c>
    </row>
    <row r="8" spans="1:6">
      <c r="A8" s="27" t="s">
        <v>176</v>
      </c>
      <c r="B8" s="30">
        <v>489500</v>
      </c>
      <c r="C8" s="30">
        <f t="shared" si="0"/>
        <v>660825</v>
      </c>
      <c r="D8" s="31">
        <v>78</v>
      </c>
      <c r="E8" s="30">
        <f t="shared" si="1"/>
        <v>51544350</v>
      </c>
      <c r="F8" s="30">
        <f t="shared" si="2"/>
        <v>13363350</v>
      </c>
    </row>
    <row r="9" spans="1:6">
      <c r="A9" s="27" t="s">
        <v>177</v>
      </c>
      <c r="B9" s="30">
        <v>539000</v>
      </c>
      <c r="C9" s="30">
        <f t="shared" si="0"/>
        <v>727650</v>
      </c>
      <c r="D9" s="31">
        <v>92</v>
      </c>
      <c r="E9" s="30">
        <f t="shared" si="1"/>
        <v>66943800</v>
      </c>
      <c r="F9" s="30">
        <f t="shared" si="2"/>
        <v>17355800</v>
      </c>
    </row>
    <row r="10" spans="1:6">
      <c r="A10" s="142" t="s">
        <v>178</v>
      </c>
      <c r="B10" s="142"/>
      <c r="C10" s="142"/>
      <c r="D10" s="32">
        <f>SUM(D4:D9)</f>
        <v>350</v>
      </c>
      <c r="E10" s="30">
        <f>SUM(E4:E9)</f>
        <v>168712335</v>
      </c>
      <c r="F10" s="30">
        <f>SUM(F4:F9)</f>
        <v>43349160.25</v>
      </c>
    </row>
    <row r="11" spans="1:6">
      <c r="A11" s="33"/>
      <c r="B11" s="33"/>
      <c r="C11" s="33"/>
      <c r="D11" s="33"/>
      <c r="E11" s="33"/>
      <c r="F11" s="33"/>
    </row>
    <row r="12" spans="1:6">
      <c r="A12" s="27" t="s">
        <v>179</v>
      </c>
      <c r="B12" s="27" t="s">
        <v>180</v>
      </c>
      <c r="E12" s="34"/>
    </row>
    <row r="13" spans="1:6">
      <c r="A13" s="35">
        <v>0.35</v>
      </c>
      <c r="B13" s="36">
        <v>0.05</v>
      </c>
    </row>
  </sheetData>
  <mergeCells count="2">
    <mergeCell ref="A1:F1"/>
    <mergeCell ref="A10:C10"/>
  </mergeCells>
  <phoneticPr fontId="1" type="noConversion"/>
  <conditionalFormatting sqref="A4:A9">
    <cfRule type="cellIs" dxfId="2" priority="2" stopIfTrue="1" operator="equal">
      <formula>"소계"</formula>
    </cfRule>
  </conditionalFormatting>
  <conditionalFormatting sqref="F4:F10">
    <cfRule type="cellIs" dxfId="1" priority="1" stopIfTrue="1" operator="greaterThanOrEqual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F13"/>
  <sheetViews>
    <sheetView showGridLines="0" workbookViewId="0"/>
  </sheetViews>
  <sheetFormatPr defaultRowHeight="16.5" outlineLevelRow="1" outlineLevelCol="1"/>
  <cols>
    <col min="3" max="3" width="13" bestFit="1" customWidth="1"/>
    <col min="4" max="6" width="13" bestFit="1" customWidth="1" outlineLevel="1"/>
  </cols>
  <sheetData>
    <row r="1" spans="2:6" ht="17.25" thickBot="1"/>
    <row r="2" spans="2:6">
      <c r="B2" s="87" t="s">
        <v>181</v>
      </c>
      <c r="C2" s="88"/>
      <c r="D2" s="94"/>
      <c r="E2" s="94"/>
      <c r="F2" s="94"/>
    </row>
    <row r="3" spans="2:6" collapsed="1">
      <c r="B3" s="86"/>
      <c r="C3" s="86"/>
      <c r="D3" s="95" t="s">
        <v>183</v>
      </c>
      <c r="E3" s="95" t="s">
        <v>192</v>
      </c>
      <c r="F3" s="95" t="s">
        <v>193</v>
      </c>
    </row>
    <row r="4" spans="2:6" hidden="1" outlineLevel="1">
      <c r="B4" s="90"/>
      <c r="C4" s="90"/>
      <c r="D4" s="83"/>
      <c r="E4" s="97"/>
      <c r="F4" s="97"/>
    </row>
    <row r="5" spans="2:6">
      <c r="B5" s="91" t="s">
        <v>182</v>
      </c>
      <c r="C5" s="92"/>
      <c r="D5" s="89"/>
      <c r="E5" s="89"/>
      <c r="F5" s="89"/>
    </row>
    <row r="6" spans="2:6" outlineLevel="1">
      <c r="B6" s="90"/>
      <c r="C6" s="90" t="s">
        <v>188</v>
      </c>
      <c r="D6" s="84">
        <v>0.35</v>
      </c>
      <c r="E6" s="96">
        <v>0.45</v>
      </c>
      <c r="F6" s="96">
        <v>0.25</v>
      </c>
    </row>
    <row r="7" spans="2:6" outlineLevel="1">
      <c r="B7" s="90"/>
      <c r="C7" s="90" t="s">
        <v>189</v>
      </c>
      <c r="D7" s="84">
        <v>0.05</v>
      </c>
      <c r="E7" s="96">
        <v>0.03</v>
      </c>
      <c r="F7" s="96">
        <v>0.08</v>
      </c>
    </row>
    <row r="8" spans="2:6">
      <c r="B8" s="91" t="s">
        <v>184</v>
      </c>
      <c r="C8" s="92"/>
      <c r="D8" s="89"/>
      <c r="E8" s="89"/>
      <c r="F8" s="89"/>
    </row>
    <row r="9" spans="2:6" outlineLevel="1">
      <c r="B9" s="90"/>
      <c r="C9" s="90" t="s">
        <v>190</v>
      </c>
      <c r="D9" s="98">
        <v>168712335</v>
      </c>
      <c r="E9" s="98">
        <v>181209545</v>
      </c>
      <c r="F9" s="98">
        <v>156215125</v>
      </c>
    </row>
    <row r="10" spans="2:6" ht="17.25" outlineLevel="1" thickBot="1">
      <c r="B10" s="93"/>
      <c r="C10" s="93" t="s">
        <v>191</v>
      </c>
      <c r="D10" s="85">
        <v>43349160.25</v>
      </c>
      <c r="E10" s="85">
        <v>55985419.049999997</v>
      </c>
      <c r="F10" s="85">
        <v>30663655</v>
      </c>
    </row>
    <row r="11" spans="2:6">
      <c r="B11" t="s">
        <v>185</v>
      </c>
    </row>
    <row r="12" spans="2:6">
      <c r="B12" t="s">
        <v>186</v>
      </c>
    </row>
    <row r="13" spans="2:6">
      <c r="B13" t="s">
        <v>187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K19" sqref="K19"/>
    </sheetView>
  </sheetViews>
  <sheetFormatPr defaultRowHeight="16.5"/>
  <cols>
    <col min="1" max="1" width="9" style="4"/>
    <col min="2" max="2" width="10.25" style="4" customWidth="1"/>
    <col min="3" max="16384" width="9" style="4"/>
  </cols>
  <sheetData>
    <row r="1" spans="1:10">
      <c r="A1" s="4" t="s">
        <v>154</v>
      </c>
      <c r="J1" s="37"/>
    </row>
    <row r="2" spans="1:10">
      <c r="D2" s="37"/>
      <c r="E2" s="37"/>
      <c r="F2" s="37"/>
      <c r="G2" s="37"/>
      <c r="H2" s="37"/>
      <c r="I2" s="37"/>
      <c r="J2" s="37"/>
    </row>
    <row r="3" spans="1:10">
      <c r="A3" s="39" t="s">
        <v>155</v>
      </c>
      <c r="B3" s="40">
        <v>30</v>
      </c>
      <c r="D3" s="37"/>
      <c r="E3" s="37"/>
      <c r="F3" s="37"/>
      <c r="G3" s="37"/>
      <c r="H3" s="37"/>
      <c r="I3" s="37"/>
      <c r="J3" s="37"/>
    </row>
    <row r="4" spans="1:10">
      <c r="A4" s="41" t="s">
        <v>156</v>
      </c>
      <c r="B4" s="42">
        <v>100</v>
      </c>
      <c r="D4" s="43"/>
      <c r="E4" s="44"/>
      <c r="F4" s="145" t="s">
        <v>157</v>
      </c>
      <c r="G4" s="145"/>
      <c r="H4" s="145"/>
      <c r="I4" s="145"/>
      <c r="J4" s="145"/>
    </row>
    <row r="5" spans="1:10">
      <c r="A5" s="46" t="s">
        <v>158</v>
      </c>
      <c r="B5" s="47">
        <f>B3*B4</f>
        <v>3000</v>
      </c>
      <c r="D5" s="48"/>
      <c r="E5" s="49"/>
      <c r="F5" s="50">
        <v>10</v>
      </c>
      <c r="G5" s="50">
        <v>20</v>
      </c>
      <c r="H5" s="50">
        <v>30</v>
      </c>
      <c r="I5" s="50">
        <v>40</v>
      </c>
      <c r="J5" s="50">
        <v>50</v>
      </c>
    </row>
    <row r="6" spans="1:10">
      <c r="B6" s="51"/>
      <c r="D6" s="146" t="s">
        <v>159</v>
      </c>
      <c r="E6" s="52">
        <v>50</v>
      </c>
      <c r="F6" s="52"/>
      <c r="G6" s="52"/>
      <c r="H6" s="52"/>
      <c r="I6" s="52"/>
      <c r="J6" s="52"/>
    </row>
    <row r="7" spans="1:10">
      <c r="A7" s="39" t="s">
        <v>160</v>
      </c>
      <c r="B7" s="53">
        <v>900</v>
      </c>
      <c r="D7" s="144"/>
      <c r="E7" s="52">
        <v>60</v>
      </c>
      <c r="F7" s="52"/>
      <c r="G7" s="52"/>
      <c r="H7" s="52"/>
      <c r="I7" s="52"/>
      <c r="J7" s="52"/>
    </row>
    <row r="8" spans="1:10">
      <c r="A8" s="46" t="s">
        <v>161</v>
      </c>
      <c r="B8" s="49">
        <f>B5-B7</f>
        <v>2100</v>
      </c>
      <c r="D8" s="144"/>
      <c r="E8" s="52">
        <v>70</v>
      </c>
      <c r="F8" s="52"/>
      <c r="G8" s="52"/>
      <c r="H8" s="52"/>
      <c r="I8" s="52"/>
      <c r="J8" s="52"/>
    </row>
    <row r="9" spans="1:10">
      <c r="B9" s="51"/>
      <c r="D9" s="144"/>
      <c r="E9" s="52">
        <v>80</v>
      </c>
      <c r="F9" s="52"/>
      <c r="G9" s="52"/>
      <c r="H9" s="52"/>
      <c r="I9" s="52"/>
      <c r="J9" s="52"/>
    </row>
    <row r="10" spans="1:10">
      <c r="A10" s="39" t="s">
        <v>162</v>
      </c>
      <c r="B10" s="53">
        <v>50</v>
      </c>
      <c r="D10" s="144"/>
      <c r="E10" s="52">
        <v>90</v>
      </c>
      <c r="F10" s="52"/>
      <c r="G10" s="52"/>
      <c r="H10" s="52"/>
      <c r="I10" s="52"/>
      <c r="J10" s="52"/>
    </row>
    <row r="11" spans="1:10">
      <c r="A11" s="41" t="s">
        <v>163</v>
      </c>
      <c r="B11" s="42">
        <v>10</v>
      </c>
      <c r="D11" s="144"/>
      <c r="E11" s="52">
        <v>100</v>
      </c>
      <c r="F11" s="52"/>
      <c r="G11" s="52"/>
      <c r="H11" s="52"/>
      <c r="I11" s="52"/>
      <c r="J11" s="52"/>
    </row>
    <row r="12" spans="1:10">
      <c r="A12" s="46" t="s">
        <v>164</v>
      </c>
      <c r="B12" s="49">
        <f>$B$8-$B$10-$B$11</f>
        <v>2040</v>
      </c>
      <c r="D12" s="144"/>
      <c r="E12" s="52">
        <v>110</v>
      </c>
      <c r="F12" s="52"/>
      <c r="G12" s="52"/>
      <c r="H12" s="52"/>
      <c r="I12" s="52"/>
      <c r="J12" s="52"/>
    </row>
    <row r="13" spans="1:10">
      <c r="A13" s="37"/>
      <c r="B13" s="37"/>
      <c r="C13" s="37"/>
      <c r="D13" s="144"/>
      <c r="E13" s="52">
        <v>120</v>
      </c>
      <c r="F13" s="52"/>
      <c r="G13" s="52"/>
      <c r="H13" s="52"/>
      <c r="I13" s="52"/>
      <c r="J13" s="52"/>
    </row>
    <row r="14" spans="1:10">
      <c r="A14" s="37"/>
      <c r="B14" s="37"/>
      <c r="C14" s="37"/>
      <c r="D14" s="144"/>
      <c r="E14" s="52">
        <v>130</v>
      </c>
      <c r="F14" s="52"/>
      <c r="G14" s="52"/>
      <c r="H14" s="52"/>
      <c r="I14" s="52"/>
      <c r="J14" s="52"/>
    </row>
    <row r="15" spans="1:10">
      <c r="A15" s="37"/>
      <c r="B15" s="37"/>
      <c r="C15" s="37"/>
      <c r="D15" s="144"/>
      <c r="E15" s="52">
        <v>140</v>
      </c>
      <c r="F15" s="52"/>
      <c r="G15" s="52"/>
      <c r="H15" s="52"/>
      <c r="I15" s="52"/>
      <c r="J15" s="52"/>
    </row>
  </sheetData>
  <mergeCells count="2">
    <mergeCell ref="F4:J4"/>
    <mergeCell ref="D6:D15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H29" sqref="H29"/>
    </sheetView>
  </sheetViews>
  <sheetFormatPr defaultRowHeight="16.5"/>
  <cols>
    <col min="1" max="1" width="9" style="4"/>
    <col min="2" max="2" width="10.25" style="4" customWidth="1"/>
    <col min="3" max="16384" width="9" style="4"/>
  </cols>
  <sheetData>
    <row r="1" spans="1:10">
      <c r="A1" s="4" t="s">
        <v>154</v>
      </c>
      <c r="J1" s="37"/>
    </row>
    <row r="2" spans="1:10">
      <c r="D2" s="37"/>
      <c r="E2" s="37"/>
      <c r="F2" s="37"/>
      <c r="G2" s="37"/>
      <c r="H2" s="37"/>
      <c r="I2" s="37"/>
      <c r="J2" s="37"/>
    </row>
    <row r="3" spans="1:10">
      <c r="A3" s="39" t="s">
        <v>110</v>
      </c>
      <c r="B3" s="40">
        <v>30</v>
      </c>
      <c r="D3" s="37"/>
      <c r="E3" s="37"/>
      <c r="F3" s="37"/>
      <c r="G3" s="37"/>
      <c r="H3" s="37"/>
      <c r="I3" s="37"/>
      <c r="J3" s="37"/>
    </row>
    <row r="4" spans="1:10">
      <c r="A4" s="41" t="s">
        <v>156</v>
      </c>
      <c r="B4" s="42">
        <v>100</v>
      </c>
      <c r="D4" s="43"/>
      <c r="E4" s="44"/>
      <c r="F4" s="145" t="s">
        <v>157</v>
      </c>
      <c r="G4" s="145"/>
      <c r="H4" s="145"/>
      <c r="I4" s="145"/>
      <c r="J4" s="145"/>
    </row>
    <row r="5" spans="1:10">
      <c r="A5" s="46" t="s">
        <v>158</v>
      </c>
      <c r="B5" s="47">
        <f>B3*B4</f>
        <v>3000</v>
      </c>
      <c r="D5" s="48"/>
      <c r="E5" s="49">
        <f>B12</f>
        <v>2040</v>
      </c>
      <c r="F5" s="50">
        <v>10</v>
      </c>
      <c r="G5" s="50">
        <v>20</v>
      </c>
      <c r="H5" s="50">
        <v>30</v>
      </c>
      <c r="I5" s="50">
        <v>40</v>
      </c>
      <c r="J5" s="50">
        <v>50</v>
      </c>
    </row>
    <row r="6" spans="1:10">
      <c r="B6" s="51"/>
      <c r="D6" s="146" t="s">
        <v>159</v>
      </c>
      <c r="E6" s="52">
        <v>50</v>
      </c>
      <c r="F6" s="52">
        <f t="dataTable" ref="F6:J15" dt2D="1" dtr="1" r1="B3" r2="B4"/>
        <v>-460</v>
      </c>
      <c r="G6" s="52">
        <v>40</v>
      </c>
      <c r="H6" s="52">
        <v>540</v>
      </c>
      <c r="I6" s="52">
        <v>1040</v>
      </c>
      <c r="J6" s="52">
        <v>1540</v>
      </c>
    </row>
    <row r="7" spans="1:10">
      <c r="A7" s="39" t="s">
        <v>160</v>
      </c>
      <c r="B7" s="53">
        <v>900</v>
      </c>
      <c r="D7" s="144"/>
      <c r="E7" s="52">
        <v>60</v>
      </c>
      <c r="F7" s="52">
        <v>-360</v>
      </c>
      <c r="G7" s="52">
        <v>240</v>
      </c>
      <c r="H7" s="52">
        <v>840</v>
      </c>
      <c r="I7" s="52">
        <v>1440</v>
      </c>
      <c r="J7" s="52">
        <v>2040</v>
      </c>
    </row>
    <row r="8" spans="1:10">
      <c r="A8" s="46" t="s">
        <v>161</v>
      </c>
      <c r="B8" s="49">
        <f>B5-B7</f>
        <v>2100</v>
      </c>
      <c r="D8" s="144"/>
      <c r="E8" s="52">
        <v>70</v>
      </c>
      <c r="F8" s="52">
        <v>-260</v>
      </c>
      <c r="G8" s="52">
        <v>440</v>
      </c>
      <c r="H8" s="52">
        <v>1140</v>
      </c>
      <c r="I8" s="52">
        <v>1840</v>
      </c>
      <c r="J8" s="52">
        <v>2540</v>
      </c>
    </row>
    <row r="9" spans="1:10">
      <c r="B9" s="51"/>
      <c r="D9" s="144"/>
      <c r="E9" s="52">
        <v>80</v>
      </c>
      <c r="F9" s="52">
        <v>-160</v>
      </c>
      <c r="G9" s="52">
        <v>640</v>
      </c>
      <c r="H9" s="52">
        <v>1440</v>
      </c>
      <c r="I9" s="52">
        <v>2240</v>
      </c>
      <c r="J9" s="52">
        <v>3040</v>
      </c>
    </row>
    <row r="10" spans="1:10">
      <c r="A10" s="39" t="s">
        <v>162</v>
      </c>
      <c r="B10" s="53">
        <v>50</v>
      </c>
      <c r="D10" s="144"/>
      <c r="E10" s="52">
        <v>90</v>
      </c>
      <c r="F10" s="52">
        <v>-60</v>
      </c>
      <c r="G10" s="52">
        <v>840</v>
      </c>
      <c r="H10" s="52">
        <v>1740</v>
      </c>
      <c r="I10" s="52">
        <v>2640</v>
      </c>
      <c r="J10" s="52">
        <v>3540</v>
      </c>
    </row>
    <row r="11" spans="1:10">
      <c r="A11" s="41" t="s">
        <v>163</v>
      </c>
      <c r="B11" s="42">
        <v>10</v>
      </c>
      <c r="D11" s="144"/>
      <c r="E11" s="52">
        <v>100</v>
      </c>
      <c r="F11" s="52">
        <v>40</v>
      </c>
      <c r="G11" s="52">
        <v>1040</v>
      </c>
      <c r="H11" s="52">
        <v>2040</v>
      </c>
      <c r="I11" s="52">
        <v>3040</v>
      </c>
      <c r="J11" s="52">
        <v>4040</v>
      </c>
    </row>
    <row r="12" spans="1:10">
      <c r="A12" s="46" t="s">
        <v>164</v>
      </c>
      <c r="B12" s="49">
        <f>$B$8-$B$10-$B$11</f>
        <v>2040</v>
      </c>
      <c r="D12" s="144"/>
      <c r="E12" s="52">
        <v>110</v>
      </c>
      <c r="F12" s="52">
        <v>140</v>
      </c>
      <c r="G12" s="52">
        <v>1240</v>
      </c>
      <c r="H12" s="52">
        <v>2340</v>
      </c>
      <c r="I12" s="52">
        <v>3440</v>
      </c>
      <c r="J12" s="52">
        <v>4540</v>
      </c>
    </row>
    <row r="13" spans="1:10">
      <c r="A13" s="37"/>
      <c r="B13" s="37"/>
      <c r="C13" s="37"/>
      <c r="D13" s="144"/>
      <c r="E13" s="52">
        <v>120</v>
      </c>
      <c r="F13" s="52">
        <v>240</v>
      </c>
      <c r="G13" s="52">
        <v>1440</v>
      </c>
      <c r="H13" s="52">
        <v>2640</v>
      </c>
      <c r="I13" s="52">
        <v>3840</v>
      </c>
      <c r="J13" s="52">
        <v>5040</v>
      </c>
    </row>
    <row r="14" spans="1:10">
      <c r="A14" s="37"/>
      <c r="B14" s="37"/>
      <c r="C14" s="37"/>
      <c r="D14" s="144"/>
      <c r="E14" s="52">
        <v>130</v>
      </c>
      <c r="F14" s="52">
        <v>340</v>
      </c>
      <c r="G14" s="52">
        <v>1640</v>
      </c>
      <c r="H14" s="52">
        <v>2940</v>
      </c>
      <c r="I14" s="52">
        <v>4240</v>
      </c>
      <c r="J14" s="52">
        <v>5540</v>
      </c>
    </row>
    <row r="15" spans="1:10">
      <c r="A15" s="37"/>
      <c r="B15" s="37"/>
      <c r="C15" s="37"/>
      <c r="D15" s="144"/>
      <c r="E15" s="52">
        <v>140</v>
      </c>
      <c r="F15" s="52">
        <v>440</v>
      </c>
      <c r="G15" s="52">
        <v>1840</v>
      </c>
      <c r="H15" s="52">
        <v>3240</v>
      </c>
      <c r="I15" s="52">
        <v>4640</v>
      </c>
      <c r="J15" s="52">
        <v>6040</v>
      </c>
    </row>
  </sheetData>
  <mergeCells count="2">
    <mergeCell ref="F4:J4"/>
    <mergeCell ref="D6:D1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3"/>
  <sheetViews>
    <sheetView workbookViewId="0">
      <selection activeCell="P17" sqref="P17"/>
    </sheetView>
  </sheetViews>
  <sheetFormatPr defaultRowHeight="16.5"/>
  <cols>
    <col min="1" max="2" width="9" style="4"/>
    <col min="3" max="5" width="9.375" style="4" bestFit="1" customWidth="1"/>
    <col min="6" max="16384" width="9" style="4"/>
  </cols>
  <sheetData>
    <row r="2" spans="2:10">
      <c r="C2" s="4" t="s">
        <v>142</v>
      </c>
    </row>
    <row r="3" spans="2:10">
      <c r="B3" s="62" t="s">
        <v>143</v>
      </c>
      <c r="C3" s="62" t="s">
        <v>144</v>
      </c>
      <c r="D3" s="62" t="s">
        <v>145</v>
      </c>
      <c r="E3" s="62" t="s">
        <v>146</v>
      </c>
    </row>
    <row r="4" spans="2:10">
      <c r="B4" s="62" t="s">
        <v>147</v>
      </c>
      <c r="C4" s="55">
        <v>368000</v>
      </c>
      <c r="D4" s="55">
        <v>567000</v>
      </c>
      <c r="E4" s="55">
        <v>483000</v>
      </c>
      <c r="H4" s="4" t="s">
        <v>148</v>
      </c>
    </row>
    <row r="5" spans="2:10">
      <c r="B5" s="62" t="s">
        <v>149</v>
      </c>
      <c r="C5" s="55">
        <v>456000</v>
      </c>
      <c r="D5" s="55">
        <v>489000</v>
      </c>
      <c r="E5" s="55">
        <v>423000</v>
      </c>
      <c r="G5" s="62" t="s">
        <v>143</v>
      </c>
      <c r="H5" s="62" t="s">
        <v>144</v>
      </c>
      <c r="I5" s="62" t="s">
        <v>145</v>
      </c>
      <c r="J5" s="62" t="s">
        <v>146</v>
      </c>
    </row>
    <row r="6" spans="2:10">
      <c r="B6" s="62" t="s">
        <v>150</v>
      </c>
      <c r="C6" s="55">
        <v>57900</v>
      </c>
      <c r="D6" s="55">
        <v>76500</v>
      </c>
      <c r="E6" s="55">
        <v>87000</v>
      </c>
      <c r="G6" s="62" t="s">
        <v>147</v>
      </c>
      <c r="H6" s="54"/>
      <c r="I6" s="54"/>
      <c r="J6" s="54"/>
    </row>
    <row r="7" spans="2:10">
      <c r="B7" s="62" t="s">
        <v>151</v>
      </c>
      <c r="C7" s="55">
        <v>69000</v>
      </c>
      <c r="D7" s="55">
        <v>89000</v>
      </c>
      <c r="E7" s="55">
        <v>95000</v>
      </c>
      <c r="G7" s="62" t="s">
        <v>149</v>
      </c>
      <c r="H7" s="54"/>
      <c r="I7" s="54"/>
      <c r="J7" s="54"/>
    </row>
    <row r="8" spans="2:10">
      <c r="G8" s="62" t="s">
        <v>150</v>
      </c>
      <c r="H8" s="54"/>
      <c r="I8" s="54"/>
      <c r="J8" s="54"/>
    </row>
    <row r="9" spans="2:10">
      <c r="G9" s="62" t="s">
        <v>151</v>
      </c>
      <c r="H9" s="54"/>
      <c r="I9" s="54"/>
      <c r="J9" s="54"/>
    </row>
    <row r="10" spans="2:10">
      <c r="C10" s="4" t="s">
        <v>152</v>
      </c>
    </row>
    <row r="11" spans="2:10">
      <c r="B11" s="62" t="s">
        <v>143</v>
      </c>
      <c r="C11" s="62" t="s">
        <v>144</v>
      </c>
      <c r="D11" s="62" t="s">
        <v>145</v>
      </c>
      <c r="E11" s="62" t="s">
        <v>146</v>
      </c>
    </row>
    <row r="12" spans="2:10">
      <c r="B12" s="62" t="s">
        <v>150</v>
      </c>
      <c r="C12" s="55">
        <v>40000</v>
      </c>
      <c r="D12" s="55">
        <v>45000</v>
      </c>
      <c r="E12" s="55">
        <v>87000</v>
      </c>
    </row>
    <row r="13" spans="2:10">
      <c r="B13" s="62" t="s">
        <v>151</v>
      </c>
      <c r="C13" s="55">
        <v>20000</v>
      </c>
      <c r="D13" s="55">
        <v>55000</v>
      </c>
      <c r="E13" s="55">
        <v>68000</v>
      </c>
    </row>
    <row r="14" spans="2:10">
      <c r="B14" s="62" t="s">
        <v>147</v>
      </c>
      <c r="C14" s="55">
        <v>430000</v>
      </c>
      <c r="D14" s="55">
        <v>444000</v>
      </c>
      <c r="E14" s="55">
        <v>456000</v>
      </c>
    </row>
    <row r="15" spans="2:10">
      <c r="B15" s="62" t="s">
        <v>149</v>
      </c>
      <c r="C15" s="55">
        <v>378000</v>
      </c>
      <c r="D15" s="55">
        <v>289000</v>
      </c>
      <c r="E15" s="55">
        <v>354000</v>
      </c>
    </row>
    <row r="18" spans="2:5">
      <c r="C18" s="4" t="s">
        <v>153</v>
      </c>
    </row>
    <row r="19" spans="2:5">
      <c r="B19" s="62" t="s">
        <v>143</v>
      </c>
      <c r="C19" s="62" t="s">
        <v>144</v>
      </c>
      <c r="D19" s="62" t="s">
        <v>145</v>
      </c>
      <c r="E19" s="62" t="s">
        <v>146</v>
      </c>
    </row>
    <row r="20" spans="2:5">
      <c r="B20" s="62" t="s">
        <v>147</v>
      </c>
      <c r="C20" s="82">
        <v>300000</v>
      </c>
      <c r="D20" s="82">
        <v>255000</v>
      </c>
      <c r="E20" s="82">
        <v>342000</v>
      </c>
    </row>
    <row r="21" spans="2:5">
      <c r="B21" s="62" t="s">
        <v>151</v>
      </c>
      <c r="C21" s="55">
        <v>55000</v>
      </c>
      <c r="D21" s="55">
        <v>55500</v>
      </c>
      <c r="E21" s="55">
        <v>53000</v>
      </c>
    </row>
    <row r="22" spans="2:5">
      <c r="B22" s="62" t="s">
        <v>149</v>
      </c>
      <c r="C22" s="55">
        <v>387000</v>
      </c>
      <c r="D22" s="55">
        <v>356000</v>
      </c>
      <c r="E22" s="55">
        <v>384000</v>
      </c>
    </row>
    <row r="23" spans="2:5">
      <c r="B23" s="62" t="s">
        <v>150</v>
      </c>
      <c r="C23" s="55">
        <v>76400</v>
      </c>
      <c r="D23" s="55">
        <v>57000</v>
      </c>
      <c r="E23" s="55">
        <v>78000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23"/>
  <sheetViews>
    <sheetView workbookViewId="0"/>
  </sheetViews>
  <sheetFormatPr defaultRowHeight="16.5"/>
  <cols>
    <col min="1" max="2" width="9" style="4"/>
    <col min="3" max="5" width="9.375" style="4" bestFit="1" customWidth="1"/>
    <col min="6" max="16384" width="9" style="4"/>
  </cols>
  <sheetData>
    <row r="2" spans="2:10">
      <c r="C2" s="4" t="s">
        <v>142</v>
      </c>
    </row>
    <row r="3" spans="2:10">
      <c r="B3" s="62" t="s">
        <v>143</v>
      </c>
      <c r="C3" s="62" t="s">
        <v>144</v>
      </c>
      <c r="D3" s="62" t="s">
        <v>145</v>
      </c>
      <c r="E3" s="62" t="s">
        <v>146</v>
      </c>
    </row>
    <row r="4" spans="2:10">
      <c r="B4" s="62" t="s">
        <v>147</v>
      </c>
      <c r="C4" s="55">
        <v>368000</v>
      </c>
      <c r="D4" s="55">
        <v>567000</v>
      </c>
      <c r="E4" s="55">
        <v>483000</v>
      </c>
      <c r="H4" s="4" t="s">
        <v>148</v>
      </c>
    </row>
    <row r="5" spans="2:10">
      <c r="B5" s="62" t="s">
        <v>149</v>
      </c>
      <c r="C5" s="55">
        <v>456000</v>
      </c>
      <c r="D5" s="55">
        <v>489000</v>
      </c>
      <c r="E5" s="55">
        <v>423000</v>
      </c>
      <c r="G5" s="62" t="s">
        <v>143</v>
      </c>
      <c r="H5" s="62" t="s">
        <v>144</v>
      </c>
      <c r="I5" s="62" t="s">
        <v>145</v>
      </c>
      <c r="J5" s="62" t="s">
        <v>146</v>
      </c>
    </row>
    <row r="6" spans="2:10">
      <c r="B6" s="62" t="s">
        <v>150</v>
      </c>
      <c r="C6" s="55">
        <v>57900</v>
      </c>
      <c r="D6" s="55">
        <v>76500</v>
      </c>
      <c r="E6" s="55">
        <v>87000</v>
      </c>
      <c r="G6" s="62" t="s">
        <v>147</v>
      </c>
      <c r="H6" s="28">
        <v>366000</v>
      </c>
      <c r="I6" s="28">
        <v>422000</v>
      </c>
      <c r="J6" s="28">
        <v>427000</v>
      </c>
    </row>
    <row r="7" spans="2:10">
      <c r="B7" s="62" t="s">
        <v>151</v>
      </c>
      <c r="C7" s="55">
        <v>69000</v>
      </c>
      <c r="D7" s="55">
        <v>89000</v>
      </c>
      <c r="E7" s="55">
        <v>95000</v>
      </c>
      <c r="G7" s="62" t="s">
        <v>149</v>
      </c>
      <c r="H7" s="28">
        <v>407000</v>
      </c>
      <c r="I7" s="28">
        <v>378000</v>
      </c>
      <c r="J7" s="28">
        <v>387000</v>
      </c>
    </row>
    <row r="8" spans="2:10">
      <c r="G8" s="62" t="s">
        <v>150</v>
      </c>
      <c r="H8" s="28">
        <v>58100</v>
      </c>
      <c r="I8" s="28">
        <v>59500</v>
      </c>
      <c r="J8" s="28">
        <v>84000</v>
      </c>
    </row>
    <row r="9" spans="2:10">
      <c r="G9" s="62" t="s">
        <v>151</v>
      </c>
      <c r="H9" s="28">
        <v>48000</v>
      </c>
      <c r="I9" s="28">
        <v>66500</v>
      </c>
      <c r="J9" s="28">
        <v>72000</v>
      </c>
    </row>
    <row r="10" spans="2:10">
      <c r="C10" s="4" t="s">
        <v>152</v>
      </c>
    </row>
    <row r="11" spans="2:10">
      <c r="B11" s="62" t="s">
        <v>143</v>
      </c>
      <c r="C11" s="62" t="s">
        <v>144</v>
      </c>
      <c r="D11" s="62" t="s">
        <v>145</v>
      </c>
      <c r="E11" s="62" t="s">
        <v>146</v>
      </c>
    </row>
    <row r="12" spans="2:10">
      <c r="B12" s="62" t="s">
        <v>150</v>
      </c>
      <c r="C12" s="55">
        <v>40000</v>
      </c>
      <c r="D12" s="55">
        <v>45000</v>
      </c>
      <c r="E12" s="55">
        <v>87000</v>
      </c>
    </row>
    <row r="13" spans="2:10">
      <c r="B13" s="62" t="s">
        <v>151</v>
      </c>
      <c r="C13" s="55">
        <v>20000</v>
      </c>
      <c r="D13" s="55">
        <v>55000</v>
      </c>
      <c r="E13" s="55">
        <v>68000</v>
      </c>
    </row>
    <row r="14" spans="2:10">
      <c r="B14" s="62" t="s">
        <v>147</v>
      </c>
      <c r="C14" s="55">
        <v>430000</v>
      </c>
      <c r="D14" s="55">
        <v>444000</v>
      </c>
      <c r="E14" s="55">
        <v>456000</v>
      </c>
    </row>
    <row r="15" spans="2:10">
      <c r="B15" s="62" t="s">
        <v>149</v>
      </c>
      <c r="C15" s="55">
        <v>378000</v>
      </c>
      <c r="D15" s="55">
        <v>289000</v>
      </c>
      <c r="E15" s="55">
        <v>354000</v>
      </c>
    </row>
    <row r="18" spans="2:5">
      <c r="C18" s="4" t="s">
        <v>153</v>
      </c>
    </row>
    <row r="19" spans="2:5">
      <c r="B19" s="62" t="s">
        <v>143</v>
      </c>
      <c r="C19" s="62" t="s">
        <v>144</v>
      </c>
      <c r="D19" s="62" t="s">
        <v>145</v>
      </c>
      <c r="E19" s="62" t="s">
        <v>146</v>
      </c>
    </row>
    <row r="20" spans="2:5">
      <c r="B20" s="62" t="s">
        <v>147</v>
      </c>
      <c r="C20" s="82">
        <v>300000</v>
      </c>
      <c r="D20" s="82">
        <v>255000</v>
      </c>
      <c r="E20" s="82">
        <v>342000</v>
      </c>
    </row>
    <row r="21" spans="2:5">
      <c r="B21" s="62" t="s">
        <v>151</v>
      </c>
      <c r="C21" s="55">
        <v>55000</v>
      </c>
      <c r="D21" s="55">
        <v>55500</v>
      </c>
      <c r="E21" s="55">
        <v>53000</v>
      </c>
    </row>
    <row r="22" spans="2:5">
      <c r="B22" s="62" t="s">
        <v>149</v>
      </c>
      <c r="C22" s="55">
        <v>387000</v>
      </c>
      <c r="D22" s="55">
        <v>356000</v>
      </c>
      <c r="E22" s="55">
        <v>384000</v>
      </c>
    </row>
    <row r="23" spans="2:5">
      <c r="B23" s="62" t="s">
        <v>150</v>
      </c>
      <c r="C23" s="55">
        <v>76400</v>
      </c>
      <c r="D23" s="55">
        <v>57000</v>
      </c>
      <c r="E23" s="55">
        <v>78000</v>
      </c>
    </row>
  </sheetData>
  <dataConsolidate function="average" topLabels="1">
    <dataRefs count="3">
      <dataRef ref="B3:E7" sheet="통합1(결과)"/>
      <dataRef ref="B11:E15" sheet="통합1(결과)"/>
      <dataRef ref="B19:E23" sheet="통합1(결과)"/>
    </dataRefs>
  </dataConsolidate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>
      <selection activeCell="J22" sqref="J22"/>
    </sheetView>
  </sheetViews>
  <sheetFormatPr defaultRowHeight="16.5"/>
  <cols>
    <col min="1" max="1" width="10.25" style="4" customWidth="1"/>
    <col min="2" max="3" width="13.25" style="4" customWidth="1"/>
    <col min="4" max="4" width="9" style="4"/>
    <col min="5" max="5" width="10.25" style="4" customWidth="1"/>
    <col min="6" max="7" width="13.25" style="4" customWidth="1"/>
    <col min="8" max="16384" width="9" style="4"/>
  </cols>
  <sheetData>
    <row r="1" spans="1:7" ht="17.25">
      <c r="A1" s="56" t="s">
        <v>119</v>
      </c>
      <c r="B1" s="1"/>
      <c r="C1" s="1"/>
      <c r="D1" s="1"/>
      <c r="E1" s="1"/>
      <c r="F1" s="1"/>
      <c r="G1" s="1"/>
    </row>
    <row r="2" spans="1:7" ht="17.25">
      <c r="A2" s="56"/>
      <c r="B2" s="1"/>
      <c r="C2" s="1"/>
      <c r="D2" s="1"/>
      <c r="E2" s="1"/>
      <c r="F2" s="1"/>
      <c r="G2" s="1"/>
    </row>
    <row r="3" spans="1:7">
      <c r="A3" s="1" t="s">
        <v>120</v>
      </c>
      <c r="B3" s="1"/>
      <c r="C3" s="1"/>
      <c r="D3" s="1"/>
      <c r="E3" s="1" t="s">
        <v>121</v>
      </c>
      <c r="F3" s="1"/>
      <c r="G3" s="1"/>
    </row>
    <row r="4" spans="1:7">
      <c r="A4" s="5" t="s">
        <v>122</v>
      </c>
      <c r="B4" s="5" t="s">
        <v>123</v>
      </c>
      <c r="C4" s="5" t="s">
        <v>124</v>
      </c>
      <c r="D4" s="1"/>
      <c r="E4" s="5" t="s">
        <v>122</v>
      </c>
      <c r="F4" s="5" t="s">
        <v>123</v>
      </c>
      <c r="G4" s="5" t="s">
        <v>124</v>
      </c>
    </row>
    <row r="5" spans="1:7">
      <c r="A5" s="5" t="s">
        <v>125</v>
      </c>
      <c r="B5" s="6">
        <v>150000</v>
      </c>
      <c r="C5" s="57">
        <v>123400</v>
      </c>
      <c r="D5" s="1"/>
      <c r="E5" s="5" t="s">
        <v>126</v>
      </c>
      <c r="F5" s="6">
        <v>180000</v>
      </c>
      <c r="G5" s="57">
        <v>178000</v>
      </c>
    </row>
    <row r="6" spans="1:7">
      <c r="A6" s="5" t="s">
        <v>127</v>
      </c>
      <c r="B6" s="6">
        <v>256000</v>
      </c>
      <c r="C6" s="57">
        <v>234500</v>
      </c>
      <c r="D6" s="1"/>
      <c r="E6" s="5" t="s">
        <v>128</v>
      </c>
      <c r="F6" s="6">
        <v>198000</v>
      </c>
      <c r="G6" s="57">
        <v>194500</v>
      </c>
    </row>
    <row r="7" spans="1:7">
      <c r="A7" s="5" t="s">
        <v>41</v>
      </c>
      <c r="B7" s="6">
        <v>378000</v>
      </c>
      <c r="C7" s="57">
        <v>398000</v>
      </c>
      <c r="D7" s="1"/>
      <c r="E7" s="5" t="s">
        <v>130</v>
      </c>
      <c r="F7" s="6">
        <v>263000</v>
      </c>
      <c r="G7" s="57">
        <v>267800</v>
      </c>
    </row>
    <row r="8" spans="1:7">
      <c r="A8" s="5" t="s">
        <v>131</v>
      </c>
      <c r="B8" s="6">
        <v>178500</v>
      </c>
      <c r="C8" s="57">
        <v>178900</v>
      </c>
      <c r="D8" s="1"/>
      <c r="E8" s="5" t="s">
        <v>132</v>
      </c>
      <c r="F8" s="58">
        <v>335900</v>
      </c>
      <c r="G8" s="57">
        <v>345000</v>
      </c>
    </row>
    <row r="9" spans="1:7">
      <c r="A9" s="1"/>
      <c r="B9" s="1"/>
      <c r="C9" s="1"/>
      <c r="D9" s="1"/>
      <c r="E9" s="5" t="s">
        <v>133</v>
      </c>
      <c r="F9" s="58">
        <v>200400</v>
      </c>
      <c r="G9" s="57">
        <v>198500</v>
      </c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59" t="s">
        <v>134</v>
      </c>
      <c r="B12" s="1"/>
      <c r="C12" s="1"/>
      <c r="D12" s="1"/>
      <c r="E12" s="147" t="s">
        <v>135</v>
      </c>
      <c r="F12" s="147"/>
      <c r="G12" s="147"/>
    </row>
    <row r="13" spans="1:7">
      <c r="A13" s="5" t="s">
        <v>122</v>
      </c>
      <c r="B13" s="5" t="s">
        <v>123</v>
      </c>
      <c r="C13" s="5" t="s">
        <v>124</v>
      </c>
      <c r="D13" s="1"/>
      <c r="E13" s="60" t="s">
        <v>122</v>
      </c>
      <c r="F13" s="60" t="s">
        <v>19</v>
      </c>
      <c r="G13" s="60" t="s">
        <v>20</v>
      </c>
    </row>
    <row r="14" spans="1:7">
      <c r="A14" s="5" t="s">
        <v>136</v>
      </c>
      <c r="B14" s="7">
        <v>194500</v>
      </c>
      <c r="C14" s="57">
        <v>187600</v>
      </c>
      <c r="D14" s="1"/>
      <c r="E14" s="60"/>
      <c r="F14" s="61"/>
      <c r="G14" s="61"/>
    </row>
    <row r="15" spans="1:7">
      <c r="A15" s="5" t="s">
        <v>137</v>
      </c>
      <c r="B15" s="7">
        <v>146000</v>
      </c>
      <c r="C15" s="57">
        <v>146700</v>
      </c>
      <c r="D15" s="1"/>
      <c r="E15" s="60"/>
      <c r="F15" s="61"/>
      <c r="G15" s="61"/>
    </row>
    <row r="16" spans="1:7">
      <c r="A16" s="5" t="s">
        <v>138</v>
      </c>
      <c r="B16" s="6">
        <v>345600</v>
      </c>
      <c r="C16" s="57">
        <v>345000</v>
      </c>
      <c r="D16" s="1"/>
      <c r="E16" s="60"/>
      <c r="F16" s="61"/>
      <c r="G16" s="61"/>
    </row>
    <row r="17" spans="1:7">
      <c r="A17" s="5" t="s">
        <v>136</v>
      </c>
      <c r="B17" s="7">
        <v>194500</v>
      </c>
      <c r="C17" s="57">
        <v>187600</v>
      </c>
      <c r="D17" s="1"/>
      <c r="E17" s="1"/>
      <c r="F17" s="1"/>
      <c r="G17" s="1"/>
    </row>
    <row r="18" spans="1:7">
      <c r="A18" s="5" t="s">
        <v>139</v>
      </c>
      <c r="B18" s="7">
        <v>234000</v>
      </c>
      <c r="C18" s="57">
        <v>245000</v>
      </c>
      <c r="D18" s="1"/>
      <c r="E18" s="1"/>
      <c r="F18" s="1"/>
      <c r="G18" s="1"/>
    </row>
    <row r="19" spans="1:7">
      <c r="A19" s="5" t="s">
        <v>140</v>
      </c>
      <c r="B19" s="7">
        <v>267000</v>
      </c>
      <c r="C19" s="57">
        <v>256000</v>
      </c>
      <c r="D19" s="1"/>
      <c r="E19" s="1"/>
      <c r="F19" s="1"/>
      <c r="G19" s="1"/>
    </row>
    <row r="20" spans="1:7">
      <c r="A20" s="5" t="s">
        <v>141</v>
      </c>
      <c r="B20" s="7">
        <v>378000</v>
      </c>
      <c r="C20" s="57">
        <v>389000</v>
      </c>
      <c r="D20" s="1"/>
      <c r="E20" s="1"/>
      <c r="F20" s="1"/>
      <c r="G20" s="1"/>
    </row>
  </sheetData>
  <mergeCells count="1">
    <mergeCell ref="E12:G12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workbookViewId="0"/>
  </sheetViews>
  <sheetFormatPr defaultRowHeight="16.5"/>
  <cols>
    <col min="1" max="1" width="10.25" style="4" customWidth="1"/>
    <col min="2" max="3" width="13.25" style="4" customWidth="1"/>
    <col min="4" max="4" width="9" style="4"/>
    <col min="5" max="5" width="10.25" style="4" customWidth="1"/>
    <col min="6" max="7" width="13.25" style="4" customWidth="1"/>
    <col min="8" max="16384" width="9" style="4"/>
  </cols>
  <sheetData>
    <row r="1" spans="1:7" ht="17.25">
      <c r="A1" s="56" t="s">
        <v>119</v>
      </c>
      <c r="B1" s="1"/>
      <c r="C1" s="1"/>
      <c r="D1" s="1"/>
      <c r="E1" s="1"/>
      <c r="F1" s="1"/>
      <c r="G1" s="1"/>
    </row>
    <row r="2" spans="1:7" ht="17.25">
      <c r="A2" s="56"/>
      <c r="B2" s="1"/>
      <c r="C2" s="1"/>
      <c r="D2" s="1"/>
      <c r="E2" s="1"/>
      <c r="F2" s="1"/>
      <c r="G2" s="1"/>
    </row>
    <row r="3" spans="1:7">
      <c r="A3" s="1" t="s">
        <v>120</v>
      </c>
      <c r="B3" s="1"/>
      <c r="C3" s="1"/>
      <c r="D3" s="1"/>
      <c r="E3" s="1" t="s">
        <v>121</v>
      </c>
      <c r="F3" s="1"/>
      <c r="G3" s="1"/>
    </row>
    <row r="4" spans="1:7">
      <c r="A4" s="5" t="s">
        <v>122</v>
      </c>
      <c r="B4" s="5" t="s">
        <v>123</v>
      </c>
      <c r="C4" s="5" t="s">
        <v>124</v>
      </c>
      <c r="D4" s="1"/>
      <c r="E4" s="5" t="s">
        <v>122</v>
      </c>
      <c r="F4" s="5" t="s">
        <v>123</v>
      </c>
      <c r="G4" s="5" t="s">
        <v>124</v>
      </c>
    </row>
    <row r="5" spans="1:7">
      <c r="A5" s="5" t="s">
        <v>125</v>
      </c>
      <c r="B5" s="6">
        <v>150000</v>
      </c>
      <c r="C5" s="57">
        <v>123400</v>
      </c>
      <c r="D5" s="1"/>
      <c r="E5" s="5" t="s">
        <v>126</v>
      </c>
      <c r="F5" s="6">
        <v>180000</v>
      </c>
      <c r="G5" s="57">
        <v>178000</v>
      </c>
    </row>
    <row r="6" spans="1:7">
      <c r="A6" s="5" t="s">
        <v>127</v>
      </c>
      <c r="B6" s="6">
        <v>256000</v>
      </c>
      <c r="C6" s="57">
        <v>234500</v>
      </c>
      <c r="D6" s="1"/>
      <c r="E6" s="5" t="s">
        <v>128</v>
      </c>
      <c r="F6" s="6">
        <v>198000</v>
      </c>
      <c r="G6" s="57">
        <v>194500</v>
      </c>
    </row>
    <row r="7" spans="1:7">
      <c r="A7" s="5" t="s">
        <v>129</v>
      </c>
      <c r="B7" s="6">
        <v>378000</v>
      </c>
      <c r="C7" s="57">
        <v>398000</v>
      </c>
      <c r="D7" s="1"/>
      <c r="E7" s="5" t="s">
        <v>130</v>
      </c>
      <c r="F7" s="6">
        <v>263000</v>
      </c>
      <c r="G7" s="57">
        <v>267800</v>
      </c>
    </row>
    <row r="8" spans="1:7">
      <c r="A8" s="5" t="s">
        <v>131</v>
      </c>
      <c r="B8" s="6">
        <v>178500</v>
      </c>
      <c r="C8" s="57">
        <v>178900</v>
      </c>
      <c r="D8" s="1"/>
      <c r="E8" s="5" t="s">
        <v>132</v>
      </c>
      <c r="F8" s="58">
        <v>335900</v>
      </c>
      <c r="G8" s="57">
        <v>345000</v>
      </c>
    </row>
    <row r="9" spans="1:7">
      <c r="A9" s="1"/>
      <c r="B9" s="1"/>
      <c r="C9" s="1"/>
      <c r="D9" s="1"/>
      <c r="E9" s="5" t="s">
        <v>133</v>
      </c>
      <c r="F9" s="58">
        <v>200400</v>
      </c>
      <c r="G9" s="57">
        <v>198500</v>
      </c>
    </row>
    <row r="10" spans="1:7">
      <c r="A10" s="1"/>
      <c r="B10" s="1"/>
      <c r="C10" s="1"/>
      <c r="D10" s="1"/>
      <c r="E10" s="1"/>
      <c r="F10" s="1"/>
      <c r="G10" s="1"/>
    </row>
    <row r="11" spans="1:7">
      <c r="A11" s="1"/>
      <c r="B11" s="1"/>
      <c r="C11" s="1"/>
      <c r="D11" s="1"/>
      <c r="E11" s="1"/>
      <c r="F11" s="1"/>
      <c r="G11" s="1"/>
    </row>
    <row r="12" spans="1:7">
      <c r="A12" s="59" t="s">
        <v>134</v>
      </c>
      <c r="B12" s="1"/>
      <c r="C12" s="1"/>
      <c r="D12" s="1"/>
      <c r="E12" s="147" t="s">
        <v>135</v>
      </c>
      <c r="F12" s="147"/>
      <c r="G12" s="147"/>
    </row>
    <row r="13" spans="1:7">
      <c r="A13" s="5" t="s">
        <v>122</v>
      </c>
      <c r="B13" s="5" t="s">
        <v>123</v>
      </c>
      <c r="C13" s="5" t="s">
        <v>124</v>
      </c>
      <c r="D13" s="1"/>
      <c r="E13" s="60" t="s">
        <v>122</v>
      </c>
      <c r="F13" s="60" t="s">
        <v>19</v>
      </c>
      <c r="G13" s="60" t="s">
        <v>20</v>
      </c>
    </row>
    <row r="14" spans="1:7">
      <c r="A14" s="5" t="s">
        <v>136</v>
      </c>
      <c r="B14" s="7">
        <v>194500</v>
      </c>
      <c r="C14" s="57">
        <v>187600</v>
      </c>
      <c r="D14" s="1"/>
      <c r="E14" s="60" t="s">
        <v>194</v>
      </c>
      <c r="F14" s="61">
        <v>380400</v>
      </c>
      <c r="G14" s="61">
        <v>376500</v>
      </c>
    </row>
    <row r="15" spans="1:7">
      <c r="A15" s="5" t="s">
        <v>137</v>
      </c>
      <c r="B15" s="7">
        <v>146000</v>
      </c>
      <c r="C15" s="57">
        <v>146700</v>
      </c>
      <c r="D15" s="1"/>
      <c r="E15" s="60" t="s">
        <v>195</v>
      </c>
      <c r="F15" s="61">
        <v>791000</v>
      </c>
      <c r="G15" s="61">
        <v>800700</v>
      </c>
    </row>
    <row r="16" spans="1:7">
      <c r="A16" s="5" t="s">
        <v>138</v>
      </c>
      <c r="B16" s="6">
        <v>345600</v>
      </c>
      <c r="C16" s="57">
        <v>345000</v>
      </c>
      <c r="D16" s="1"/>
      <c r="E16" s="60" t="s">
        <v>196</v>
      </c>
      <c r="F16" s="61">
        <v>1070500</v>
      </c>
      <c r="G16" s="61">
        <v>1065200</v>
      </c>
    </row>
    <row r="17" spans="1:7">
      <c r="A17" s="5" t="s">
        <v>136</v>
      </c>
      <c r="B17" s="7">
        <v>194500</v>
      </c>
      <c r="C17" s="57">
        <v>187600</v>
      </c>
      <c r="D17" s="1"/>
      <c r="E17" s="1"/>
      <c r="F17" s="1"/>
      <c r="G17" s="1"/>
    </row>
    <row r="18" spans="1:7">
      <c r="A18" s="5" t="s">
        <v>139</v>
      </c>
      <c r="B18" s="7">
        <v>234000</v>
      </c>
      <c r="C18" s="57">
        <v>245000</v>
      </c>
      <c r="D18" s="1"/>
      <c r="E18" s="1"/>
      <c r="F18" s="1"/>
      <c r="G18" s="1"/>
    </row>
    <row r="19" spans="1:7">
      <c r="A19" s="5" t="s">
        <v>140</v>
      </c>
      <c r="B19" s="7">
        <v>267000</v>
      </c>
      <c r="C19" s="57">
        <v>256000</v>
      </c>
      <c r="D19" s="1"/>
      <c r="E19" s="1"/>
      <c r="F19" s="1"/>
      <c r="G19" s="1"/>
    </row>
    <row r="20" spans="1:7">
      <c r="A20" s="5" t="s">
        <v>141</v>
      </c>
      <c r="B20" s="7">
        <v>378000</v>
      </c>
      <c r="C20" s="57">
        <v>389000</v>
      </c>
      <c r="D20" s="1"/>
      <c r="E20" s="1"/>
      <c r="F20" s="1"/>
      <c r="G20" s="1"/>
    </row>
  </sheetData>
  <dataConsolidate topLabels="1">
    <dataRefs count="3">
      <dataRef ref="A4:C8" sheet="통합3(결과)"/>
      <dataRef ref="E4:G9" sheet="통합3(결과)"/>
      <dataRef ref="A13:C20" sheet="통합3(결과)"/>
    </dataRefs>
  </dataConsolidate>
  <mergeCells count="1">
    <mergeCell ref="E12:G12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4"/>
  <sheetViews>
    <sheetView workbookViewId="0">
      <selection activeCell="L20" sqref="L20"/>
    </sheetView>
  </sheetViews>
  <sheetFormatPr defaultRowHeight="16.5"/>
  <cols>
    <col min="1" max="1" width="1.625" style="4" customWidth="1"/>
    <col min="2" max="7" width="9" style="4"/>
    <col min="8" max="8" width="11" style="4" bestFit="1" customWidth="1"/>
    <col min="9" max="16384" width="9" style="4"/>
  </cols>
  <sheetData>
    <row r="1" spans="2:8" ht="17.25">
      <c r="B1" s="148" t="s">
        <v>105</v>
      </c>
      <c r="C1" s="148"/>
      <c r="D1" s="148"/>
      <c r="E1" s="148"/>
      <c r="F1" s="148"/>
      <c r="G1" s="148"/>
      <c r="H1" s="148"/>
    </row>
    <row r="3" spans="2:8">
      <c r="B3" s="27" t="s">
        <v>106</v>
      </c>
      <c r="C3" s="62" t="s">
        <v>107</v>
      </c>
      <c r="D3" s="62" t="s">
        <v>108</v>
      </c>
      <c r="E3" s="62" t="s">
        <v>109</v>
      </c>
      <c r="F3" s="62" t="s">
        <v>104</v>
      </c>
      <c r="G3" s="62" t="s">
        <v>110</v>
      </c>
      <c r="H3" s="62" t="s">
        <v>111</v>
      </c>
    </row>
    <row r="4" spans="2:8">
      <c r="B4" s="27" t="s">
        <v>112</v>
      </c>
      <c r="C4" s="27" t="s">
        <v>113</v>
      </c>
      <c r="D4" s="27" t="s">
        <v>114</v>
      </c>
      <c r="E4" s="63">
        <v>3825</v>
      </c>
      <c r="F4" s="63">
        <v>4500</v>
      </c>
      <c r="G4" s="63">
        <v>150</v>
      </c>
      <c r="H4" s="28">
        <v>101250</v>
      </c>
    </row>
    <row r="5" spans="2:8">
      <c r="B5" s="27" t="s">
        <v>21</v>
      </c>
      <c r="C5" s="27" t="s">
        <v>115</v>
      </c>
      <c r="D5" s="27" t="s">
        <v>116</v>
      </c>
      <c r="E5" s="63">
        <v>5780</v>
      </c>
      <c r="F5" s="63">
        <v>6800</v>
      </c>
      <c r="G5" s="63">
        <v>200</v>
      </c>
      <c r="H5" s="28">
        <v>204000</v>
      </c>
    </row>
    <row r="6" spans="2:8">
      <c r="B6" s="27" t="s">
        <v>22</v>
      </c>
      <c r="C6" s="27" t="s">
        <v>117</v>
      </c>
      <c r="D6" s="27" t="s">
        <v>116</v>
      </c>
      <c r="E6" s="63">
        <v>5950</v>
      </c>
      <c r="F6" s="63">
        <v>7000</v>
      </c>
      <c r="G6" s="63">
        <v>220</v>
      </c>
      <c r="H6" s="28">
        <v>231000</v>
      </c>
    </row>
    <row r="7" spans="2:8">
      <c r="B7" s="27" t="s">
        <v>23</v>
      </c>
      <c r="C7" s="27" t="s">
        <v>113</v>
      </c>
      <c r="D7" s="27" t="s">
        <v>118</v>
      </c>
      <c r="E7" s="63">
        <v>7480</v>
      </c>
      <c r="F7" s="63">
        <v>8800</v>
      </c>
      <c r="G7" s="63">
        <v>320</v>
      </c>
      <c r="H7" s="28">
        <v>422400</v>
      </c>
    </row>
    <row r="8" spans="2:8">
      <c r="B8" s="27" t="s">
        <v>24</v>
      </c>
      <c r="C8" s="27" t="s">
        <v>115</v>
      </c>
      <c r="D8" s="27" t="s">
        <v>114</v>
      </c>
      <c r="E8" s="63">
        <v>3867</v>
      </c>
      <c r="F8" s="63">
        <v>4550</v>
      </c>
      <c r="G8" s="63">
        <v>250</v>
      </c>
      <c r="H8" s="28">
        <v>170750</v>
      </c>
    </row>
    <row r="9" spans="2:8">
      <c r="B9" s="27" t="s">
        <v>25</v>
      </c>
      <c r="C9" s="27" t="s">
        <v>117</v>
      </c>
      <c r="D9" s="27" t="s">
        <v>118</v>
      </c>
      <c r="E9" s="63">
        <v>7650</v>
      </c>
      <c r="F9" s="63">
        <v>9000</v>
      </c>
      <c r="G9" s="63">
        <v>280</v>
      </c>
      <c r="H9" s="28">
        <v>378000</v>
      </c>
    </row>
    <row r="10" spans="2:8">
      <c r="B10" s="27" t="s">
        <v>26</v>
      </c>
      <c r="C10" s="27" t="s">
        <v>115</v>
      </c>
      <c r="D10" s="27" t="s">
        <v>116</v>
      </c>
      <c r="E10" s="63">
        <v>5822</v>
      </c>
      <c r="F10" s="63">
        <v>6850</v>
      </c>
      <c r="G10" s="63">
        <v>330</v>
      </c>
      <c r="H10" s="28">
        <v>339240</v>
      </c>
    </row>
    <row r="11" spans="2:8">
      <c r="B11" s="27" t="s">
        <v>27</v>
      </c>
      <c r="C11" s="27" t="s">
        <v>113</v>
      </c>
      <c r="D11" s="27" t="s">
        <v>114</v>
      </c>
      <c r="E11" s="63">
        <v>3825</v>
      </c>
      <c r="F11" s="63">
        <v>4500</v>
      </c>
      <c r="G11" s="63">
        <v>280</v>
      </c>
      <c r="H11" s="28">
        <v>189000</v>
      </c>
    </row>
    <row r="12" spans="2:8">
      <c r="B12" s="27" t="s">
        <v>28</v>
      </c>
      <c r="C12" s="64" t="s">
        <v>115</v>
      </c>
      <c r="D12" s="64" t="s">
        <v>116</v>
      </c>
      <c r="E12" s="63">
        <v>5865</v>
      </c>
      <c r="F12" s="65">
        <v>6900</v>
      </c>
      <c r="G12" s="65">
        <v>390</v>
      </c>
      <c r="H12" s="28">
        <v>403650</v>
      </c>
    </row>
    <row r="13" spans="2:8">
      <c r="B13" s="27" t="s">
        <v>29</v>
      </c>
      <c r="C13" s="64" t="s">
        <v>115</v>
      </c>
      <c r="D13" s="64" t="s">
        <v>118</v>
      </c>
      <c r="E13" s="63">
        <v>7565</v>
      </c>
      <c r="F13" s="65">
        <v>8900</v>
      </c>
      <c r="G13" s="65">
        <v>270</v>
      </c>
      <c r="H13" s="28">
        <v>360450</v>
      </c>
    </row>
    <row r="14" spans="2:8">
      <c r="B14" s="27" t="s">
        <v>30</v>
      </c>
      <c r="C14" s="64" t="s">
        <v>117</v>
      </c>
      <c r="D14" s="64" t="s">
        <v>114</v>
      </c>
      <c r="E14" s="63">
        <v>3910</v>
      </c>
      <c r="F14" s="65">
        <v>4600</v>
      </c>
      <c r="G14" s="65">
        <v>340</v>
      </c>
      <c r="H14" s="28">
        <v>234600</v>
      </c>
    </row>
  </sheetData>
  <mergeCells count="1">
    <mergeCell ref="B1:H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2"/>
  <sheetViews>
    <sheetView workbookViewId="0"/>
  </sheetViews>
  <sheetFormatPr defaultRowHeight="16.5" outlineLevelRow="3"/>
  <cols>
    <col min="1" max="1" width="1.625" style="4" customWidth="1"/>
    <col min="2" max="7" width="9" style="4"/>
    <col min="8" max="8" width="11" style="4" bestFit="1" customWidth="1"/>
    <col min="9" max="16384" width="9" style="4"/>
  </cols>
  <sheetData>
    <row r="1" spans="2:8" ht="17.25">
      <c r="B1" s="148" t="s">
        <v>105</v>
      </c>
      <c r="C1" s="148"/>
      <c r="D1" s="148"/>
      <c r="E1" s="148"/>
      <c r="F1" s="148"/>
      <c r="G1" s="148"/>
      <c r="H1" s="148"/>
    </row>
    <row r="3" spans="2:8">
      <c r="B3" s="45" t="s">
        <v>106</v>
      </c>
      <c r="C3" s="62" t="s">
        <v>107</v>
      </c>
      <c r="D3" s="62" t="s">
        <v>108</v>
      </c>
      <c r="E3" s="62" t="s">
        <v>109</v>
      </c>
      <c r="F3" s="62" t="s">
        <v>104</v>
      </c>
      <c r="G3" s="62" t="s">
        <v>110</v>
      </c>
      <c r="H3" s="62" t="s">
        <v>111</v>
      </c>
    </row>
    <row r="4" spans="2:8" outlineLevel="3">
      <c r="B4" s="45" t="s">
        <v>23</v>
      </c>
      <c r="C4" s="45" t="s">
        <v>113</v>
      </c>
      <c r="D4" s="45" t="s">
        <v>118</v>
      </c>
      <c r="E4" s="63">
        <v>7480</v>
      </c>
      <c r="F4" s="63">
        <v>8800</v>
      </c>
      <c r="G4" s="63">
        <v>320</v>
      </c>
      <c r="H4" s="28">
        <v>422400</v>
      </c>
    </row>
    <row r="5" spans="2:8" outlineLevel="3">
      <c r="B5" s="45" t="s">
        <v>25</v>
      </c>
      <c r="C5" s="45" t="s">
        <v>117</v>
      </c>
      <c r="D5" s="45" t="s">
        <v>118</v>
      </c>
      <c r="E5" s="63">
        <v>7650</v>
      </c>
      <c r="F5" s="63">
        <v>9000</v>
      </c>
      <c r="G5" s="63">
        <v>280</v>
      </c>
      <c r="H5" s="28">
        <v>378000</v>
      </c>
    </row>
    <row r="6" spans="2:8" outlineLevel="3">
      <c r="B6" s="45" t="s">
        <v>29</v>
      </c>
      <c r="C6" s="64" t="s">
        <v>115</v>
      </c>
      <c r="D6" s="64" t="s">
        <v>118</v>
      </c>
      <c r="E6" s="63">
        <v>7565</v>
      </c>
      <c r="F6" s="65">
        <v>8900</v>
      </c>
      <c r="G6" s="65">
        <v>270</v>
      </c>
      <c r="H6" s="28">
        <v>360450</v>
      </c>
    </row>
    <row r="7" spans="2:8" outlineLevel="2">
      <c r="B7" s="45"/>
      <c r="C7" s="64"/>
      <c r="D7" s="104" t="s">
        <v>201</v>
      </c>
      <c r="E7" s="63"/>
      <c r="F7" s="65"/>
      <c r="G7" s="65">
        <f>SUBTOTAL(9,G4:G6)</f>
        <v>870</v>
      </c>
      <c r="H7" s="28">
        <f>SUBTOTAL(9,H4:H6)</f>
        <v>1160850</v>
      </c>
    </row>
    <row r="8" spans="2:8" outlineLevel="1">
      <c r="B8" s="45"/>
      <c r="C8" s="64"/>
      <c r="D8" s="104" t="s">
        <v>198</v>
      </c>
      <c r="E8" s="63">
        <f>SUBTOTAL(1,E4:E6)</f>
        <v>7565</v>
      </c>
      <c r="F8" s="65">
        <f>SUBTOTAL(1,F4:F6)</f>
        <v>8900</v>
      </c>
      <c r="G8" s="65"/>
      <c r="H8" s="28"/>
    </row>
    <row r="9" spans="2:8" outlineLevel="3">
      <c r="B9" s="45" t="s">
        <v>21</v>
      </c>
      <c r="C9" s="45" t="s">
        <v>115</v>
      </c>
      <c r="D9" s="45" t="s">
        <v>116</v>
      </c>
      <c r="E9" s="63">
        <v>5780</v>
      </c>
      <c r="F9" s="63">
        <v>6800</v>
      </c>
      <c r="G9" s="63">
        <v>200</v>
      </c>
      <c r="H9" s="28">
        <v>204000</v>
      </c>
    </row>
    <row r="10" spans="2:8" outlineLevel="3">
      <c r="B10" s="45" t="s">
        <v>22</v>
      </c>
      <c r="C10" s="45" t="s">
        <v>117</v>
      </c>
      <c r="D10" s="45" t="s">
        <v>116</v>
      </c>
      <c r="E10" s="63">
        <v>5950</v>
      </c>
      <c r="F10" s="63">
        <v>7000</v>
      </c>
      <c r="G10" s="63">
        <v>220</v>
      </c>
      <c r="H10" s="28">
        <v>231000</v>
      </c>
    </row>
    <row r="11" spans="2:8" outlineLevel="3">
      <c r="B11" s="45" t="s">
        <v>26</v>
      </c>
      <c r="C11" s="45" t="s">
        <v>115</v>
      </c>
      <c r="D11" s="45" t="s">
        <v>116</v>
      </c>
      <c r="E11" s="63">
        <v>5822</v>
      </c>
      <c r="F11" s="63">
        <v>6850</v>
      </c>
      <c r="G11" s="63">
        <v>330</v>
      </c>
      <c r="H11" s="28">
        <v>339240</v>
      </c>
    </row>
    <row r="12" spans="2:8" outlineLevel="3">
      <c r="B12" s="45" t="s">
        <v>28</v>
      </c>
      <c r="C12" s="64" t="s">
        <v>115</v>
      </c>
      <c r="D12" s="64" t="s">
        <v>116</v>
      </c>
      <c r="E12" s="63">
        <v>5865</v>
      </c>
      <c r="F12" s="65">
        <v>6900</v>
      </c>
      <c r="G12" s="65">
        <v>390</v>
      </c>
      <c r="H12" s="28">
        <v>403650</v>
      </c>
    </row>
    <row r="13" spans="2:8" outlineLevel="2">
      <c r="B13" s="45"/>
      <c r="C13" s="64"/>
      <c r="D13" s="105" t="s">
        <v>202</v>
      </c>
      <c r="E13" s="63"/>
      <c r="F13" s="65"/>
      <c r="G13" s="65">
        <f>SUBTOTAL(9,G9:G12)</f>
        <v>1140</v>
      </c>
      <c r="H13" s="28">
        <f>SUBTOTAL(9,H9:H12)</f>
        <v>1177890</v>
      </c>
    </row>
    <row r="14" spans="2:8" outlineLevel="1">
      <c r="B14" s="45"/>
      <c r="C14" s="64"/>
      <c r="D14" s="105" t="s">
        <v>199</v>
      </c>
      <c r="E14" s="63">
        <f>SUBTOTAL(1,E9:E12)</f>
        <v>5854.25</v>
      </c>
      <c r="F14" s="65">
        <f>SUBTOTAL(1,F9:F12)</f>
        <v>6887.5</v>
      </c>
      <c r="G14" s="65"/>
      <c r="H14" s="28"/>
    </row>
    <row r="15" spans="2:8" outlineLevel="3">
      <c r="B15" s="45" t="s">
        <v>112</v>
      </c>
      <c r="C15" s="45" t="s">
        <v>113</v>
      </c>
      <c r="D15" s="45" t="s">
        <v>114</v>
      </c>
      <c r="E15" s="63">
        <v>3825</v>
      </c>
      <c r="F15" s="63">
        <v>4500</v>
      </c>
      <c r="G15" s="63">
        <v>150</v>
      </c>
      <c r="H15" s="28">
        <v>101250</v>
      </c>
    </row>
    <row r="16" spans="2:8" outlineLevel="3">
      <c r="B16" s="45" t="s">
        <v>24</v>
      </c>
      <c r="C16" s="45" t="s">
        <v>115</v>
      </c>
      <c r="D16" s="45" t="s">
        <v>114</v>
      </c>
      <c r="E16" s="63">
        <v>3867</v>
      </c>
      <c r="F16" s="63">
        <v>4550</v>
      </c>
      <c r="G16" s="63">
        <v>250</v>
      </c>
      <c r="H16" s="28">
        <v>170750</v>
      </c>
    </row>
    <row r="17" spans="2:8" outlineLevel="3">
      <c r="B17" s="45" t="s">
        <v>27</v>
      </c>
      <c r="C17" s="45" t="s">
        <v>113</v>
      </c>
      <c r="D17" s="45" t="s">
        <v>114</v>
      </c>
      <c r="E17" s="63">
        <v>3825</v>
      </c>
      <c r="F17" s="63">
        <v>4500</v>
      </c>
      <c r="G17" s="63">
        <v>280</v>
      </c>
      <c r="H17" s="28">
        <v>189000</v>
      </c>
    </row>
    <row r="18" spans="2:8" outlineLevel="3">
      <c r="B18" s="45" t="s">
        <v>30</v>
      </c>
      <c r="C18" s="64" t="s">
        <v>117</v>
      </c>
      <c r="D18" s="64" t="s">
        <v>114</v>
      </c>
      <c r="E18" s="63">
        <v>3910</v>
      </c>
      <c r="F18" s="65">
        <v>4600</v>
      </c>
      <c r="G18" s="65">
        <v>340</v>
      </c>
      <c r="H18" s="28">
        <v>234600</v>
      </c>
    </row>
    <row r="19" spans="2:8" outlineLevel="2">
      <c r="B19" s="100"/>
      <c r="C19" s="101"/>
      <c r="D19" s="106" t="s">
        <v>203</v>
      </c>
      <c r="E19" s="102"/>
      <c r="F19" s="103"/>
      <c r="G19" s="103">
        <f>SUBTOTAL(9,G15:G18)</f>
        <v>1020</v>
      </c>
      <c r="H19" s="29">
        <f>SUBTOTAL(9,H15:H18)</f>
        <v>695600</v>
      </c>
    </row>
    <row r="20" spans="2:8" outlineLevel="1">
      <c r="B20" s="100"/>
      <c r="C20" s="101"/>
      <c r="D20" s="106" t="s">
        <v>200</v>
      </c>
      <c r="E20" s="102">
        <f>SUBTOTAL(1,E15:E18)</f>
        <v>3856.75</v>
      </c>
      <c r="F20" s="103">
        <f>SUBTOTAL(1,F15:F18)</f>
        <v>4537.5</v>
      </c>
      <c r="G20" s="103"/>
      <c r="H20" s="29"/>
    </row>
    <row r="21" spans="2:8">
      <c r="B21" s="100"/>
      <c r="C21" s="101"/>
      <c r="D21" s="106" t="s">
        <v>204</v>
      </c>
      <c r="E21" s="102"/>
      <c r="F21" s="103"/>
      <c r="G21" s="103">
        <f>SUBTOTAL(9,G4:G18)</f>
        <v>3030</v>
      </c>
      <c r="H21" s="29">
        <f>SUBTOTAL(9,H4:H18)</f>
        <v>3034340</v>
      </c>
    </row>
    <row r="22" spans="2:8">
      <c r="B22" s="100"/>
      <c r="C22" s="101"/>
      <c r="D22" s="106" t="s">
        <v>197</v>
      </c>
      <c r="E22" s="102">
        <f>SUBTOTAL(1,E4:E18)</f>
        <v>5594.454545454545</v>
      </c>
      <c r="F22" s="103">
        <f>SUBTOTAL(1,F4:F18)</f>
        <v>6581.818181818182</v>
      </c>
      <c r="G22" s="103"/>
      <c r="H22" s="29"/>
    </row>
  </sheetData>
  <sortState ref="B4:H14">
    <sortCondition ref="D3"/>
  </sortState>
  <mergeCells count="1">
    <mergeCell ref="B1:H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"/>
  <sheetViews>
    <sheetView workbookViewId="0">
      <selection activeCell="M20" sqref="M20"/>
    </sheetView>
  </sheetViews>
  <sheetFormatPr defaultRowHeight="16.5"/>
  <cols>
    <col min="1" max="3" width="9" style="4"/>
    <col min="4" max="4" width="10.875" style="4" bestFit="1" customWidth="1"/>
    <col min="5" max="5" width="9.375" style="4" bestFit="1" customWidth="1"/>
    <col min="6" max="6" width="10.875" style="4" bestFit="1" customWidth="1"/>
    <col min="7" max="16384" width="9" style="4"/>
  </cols>
  <sheetData>
    <row r="1" spans="1:6">
      <c r="A1" s="149" t="s">
        <v>98</v>
      </c>
      <c r="B1" s="149"/>
      <c r="C1" s="149"/>
      <c r="D1" s="149"/>
      <c r="E1" s="149"/>
      <c r="F1" s="149"/>
    </row>
    <row r="2" spans="1:6">
      <c r="D2" s="4" t="s">
        <v>99</v>
      </c>
    </row>
    <row r="3" spans="1:6">
      <c r="A3" s="62" t="s">
        <v>100</v>
      </c>
      <c r="B3" s="62" t="s">
        <v>101</v>
      </c>
      <c r="C3" s="62" t="s">
        <v>102</v>
      </c>
      <c r="D3" s="62" t="s">
        <v>103</v>
      </c>
      <c r="E3" s="62" t="s">
        <v>31</v>
      </c>
      <c r="F3" s="62" t="s">
        <v>32</v>
      </c>
    </row>
    <row r="4" spans="1:6">
      <c r="A4" s="62" t="s">
        <v>34</v>
      </c>
      <c r="B4" s="62" t="s">
        <v>35</v>
      </c>
      <c r="C4" s="62" t="s">
        <v>36</v>
      </c>
      <c r="D4" s="55">
        <v>1500000</v>
      </c>
      <c r="E4" s="55">
        <v>45000</v>
      </c>
      <c r="F4" s="55">
        <v>1545000</v>
      </c>
    </row>
    <row r="5" spans="1:6">
      <c r="A5" s="62" t="s">
        <v>37</v>
      </c>
      <c r="B5" s="62" t="s">
        <v>38</v>
      </c>
      <c r="C5" s="62" t="s">
        <v>39</v>
      </c>
      <c r="D5" s="55">
        <v>2000000</v>
      </c>
      <c r="E5" s="55">
        <v>200000</v>
      </c>
      <c r="F5" s="55">
        <v>2200000</v>
      </c>
    </row>
    <row r="6" spans="1:6">
      <c r="A6" s="62" t="s">
        <v>40</v>
      </c>
      <c r="B6" s="62" t="s">
        <v>41</v>
      </c>
      <c r="C6" s="62" t="s">
        <v>36</v>
      </c>
      <c r="D6" s="55">
        <v>2500000</v>
      </c>
      <c r="E6" s="55">
        <v>75000</v>
      </c>
      <c r="F6" s="55">
        <v>2575000</v>
      </c>
    </row>
    <row r="7" spans="1:6">
      <c r="A7" s="62" t="s">
        <v>40</v>
      </c>
      <c r="B7" s="62" t="s">
        <v>42</v>
      </c>
      <c r="C7" s="62" t="s">
        <v>43</v>
      </c>
      <c r="D7" s="55">
        <v>2000000</v>
      </c>
      <c r="E7" s="55">
        <v>20000</v>
      </c>
      <c r="F7" s="55">
        <v>2020000</v>
      </c>
    </row>
    <row r="8" spans="1:6">
      <c r="A8" s="62" t="s">
        <v>34</v>
      </c>
      <c r="B8" s="62" t="s">
        <v>44</v>
      </c>
      <c r="C8" s="62" t="s">
        <v>43</v>
      </c>
      <c r="D8" s="55">
        <v>3000000</v>
      </c>
      <c r="E8" s="55">
        <v>30000</v>
      </c>
      <c r="F8" s="55">
        <v>3030000</v>
      </c>
    </row>
    <row r="9" spans="1:6">
      <c r="A9" s="62" t="s">
        <v>37</v>
      </c>
      <c r="B9" s="62" t="s">
        <v>45</v>
      </c>
      <c r="C9" s="62" t="s">
        <v>36</v>
      </c>
      <c r="D9" s="55">
        <v>1500000</v>
      </c>
      <c r="E9" s="55">
        <v>45000</v>
      </c>
      <c r="F9" s="55">
        <v>1545000</v>
      </c>
    </row>
    <row r="10" spans="1:6">
      <c r="A10" s="62" t="s">
        <v>34</v>
      </c>
      <c r="B10" s="62" t="s">
        <v>46</v>
      </c>
      <c r="C10" s="62" t="s">
        <v>39</v>
      </c>
      <c r="D10" s="55">
        <v>2000000</v>
      </c>
      <c r="E10" s="55">
        <v>200000</v>
      </c>
      <c r="F10" s="55">
        <v>2200000</v>
      </c>
    </row>
    <row r="11" spans="1:6">
      <c r="A11" s="62" t="s">
        <v>40</v>
      </c>
      <c r="B11" s="62" t="s">
        <v>47</v>
      </c>
      <c r="C11" s="62" t="s">
        <v>43</v>
      </c>
      <c r="D11" s="55">
        <v>1500000</v>
      </c>
      <c r="E11" s="55">
        <v>15000</v>
      </c>
      <c r="F11" s="55">
        <v>1515000</v>
      </c>
    </row>
    <row r="12" spans="1:6">
      <c r="A12" s="62" t="s">
        <v>37</v>
      </c>
      <c r="B12" s="62" t="s">
        <v>48</v>
      </c>
      <c r="C12" s="62" t="s">
        <v>39</v>
      </c>
      <c r="D12" s="55">
        <v>3000000</v>
      </c>
      <c r="E12" s="55">
        <v>300000</v>
      </c>
      <c r="F12" s="55">
        <v>3300000</v>
      </c>
    </row>
    <row r="13" spans="1:6">
      <c r="A13" s="62" t="s">
        <v>37</v>
      </c>
      <c r="B13" s="62" t="s">
        <v>33</v>
      </c>
      <c r="C13" s="62" t="s">
        <v>49</v>
      </c>
      <c r="D13" s="55">
        <v>2000000</v>
      </c>
      <c r="E13" s="55">
        <v>230000</v>
      </c>
      <c r="F13" s="55">
        <f>D13+E13</f>
        <v>2230000</v>
      </c>
    </row>
    <row r="14" spans="1:6">
      <c r="A14" s="62" t="s">
        <v>50</v>
      </c>
      <c r="B14" s="62" t="s">
        <v>51</v>
      </c>
      <c r="C14" s="62" t="s">
        <v>52</v>
      </c>
      <c r="D14" s="55">
        <v>3000000</v>
      </c>
      <c r="E14" s="55">
        <v>360000</v>
      </c>
      <c r="F14" s="55">
        <f>D14+E14</f>
        <v>3360000</v>
      </c>
    </row>
    <row r="15" spans="1:6">
      <c r="A15" s="62" t="s">
        <v>53</v>
      </c>
      <c r="B15" s="62" t="s">
        <v>54</v>
      </c>
      <c r="C15" s="62" t="s">
        <v>55</v>
      </c>
      <c r="D15" s="55">
        <v>4500000</v>
      </c>
      <c r="E15" s="55">
        <v>320000</v>
      </c>
      <c r="F15" s="55">
        <f>D15+E15</f>
        <v>4820000</v>
      </c>
    </row>
    <row r="16" spans="1:6">
      <c r="A16" s="62" t="s">
        <v>56</v>
      </c>
      <c r="B16" s="62" t="s">
        <v>57</v>
      </c>
      <c r="C16" s="62" t="s">
        <v>58</v>
      </c>
      <c r="D16" s="55">
        <v>3500000</v>
      </c>
      <c r="E16" s="55">
        <v>120000</v>
      </c>
      <c r="F16" s="55">
        <f>D16+E16</f>
        <v>3620000</v>
      </c>
    </row>
  </sheetData>
  <mergeCells count="1">
    <mergeCell ref="A1:F1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"/>
  <sheetViews>
    <sheetView workbookViewId="0"/>
  </sheetViews>
  <sheetFormatPr defaultRowHeight="16.5"/>
  <cols>
    <col min="1" max="1" width="19.375" style="4" customWidth="1"/>
    <col min="2" max="2" width="14.875" style="4" customWidth="1"/>
    <col min="3" max="3" width="11.25" style="4" customWidth="1"/>
    <col min="4" max="4" width="10.875" style="4" bestFit="1" customWidth="1"/>
    <col min="5" max="5" width="8.5" style="4" customWidth="1"/>
    <col min="6" max="6" width="10.875" style="4" bestFit="1" customWidth="1"/>
    <col min="7" max="7" width="8.5" style="4" customWidth="1"/>
    <col min="8" max="8" width="15.25" style="4" bestFit="1" customWidth="1"/>
    <col min="9" max="9" width="13.125" style="4" bestFit="1" customWidth="1"/>
    <col min="10" max="10" width="15.25" style="4" bestFit="1" customWidth="1"/>
    <col min="11" max="11" width="13.125" style="4" bestFit="1" customWidth="1"/>
    <col min="12" max="12" width="20.125" style="4" bestFit="1" customWidth="1"/>
    <col min="13" max="13" width="18" style="4" bestFit="1" customWidth="1"/>
    <col min="14" max="16384" width="9" style="4"/>
  </cols>
  <sheetData>
    <row r="1" spans="1:6">
      <c r="A1" s="149" t="s">
        <v>98</v>
      </c>
      <c r="B1" s="149"/>
      <c r="C1" s="149"/>
      <c r="D1" s="149"/>
      <c r="E1" s="149"/>
      <c r="F1" s="149"/>
    </row>
    <row r="2" spans="1:6">
      <c r="D2" s="4" t="s">
        <v>99</v>
      </c>
    </row>
    <row r="3" spans="1:6">
      <c r="A3" s="62" t="s">
        <v>100</v>
      </c>
      <c r="B3" s="62" t="s">
        <v>101</v>
      </c>
      <c r="C3" s="62" t="s">
        <v>102</v>
      </c>
      <c r="D3" s="62" t="s">
        <v>103</v>
      </c>
      <c r="E3" s="62" t="s">
        <v>31</v>
      </c>
      <c r="F3" s="62" t="s">
        <v>32</v>
      </c>
    </row>
    <row r="4" spans="1:6">
      <c r="A4" s="62" t="s">
        <v>34</v>
      </c>
      <c r="B4" s="62" t="s">
        <v>35</v>
      </c>
      <c r="C4" s="62" t="s">
        <v>36</v>
      </c>
      <c r="D4" s="55">
        <v>1500000</v>
      </c>
      <c r="E4" s="55">
        <v>45000</v>
      </c>
      <c r="F4" s="55">
        <v>1545000</v>
      </c>
    </row>
    <row r="5" spans="1:6">
      <c r="A5" s="62" t="s">
        <v>37</v>
      </c>
      <c r="B5" s="62" t="s">
        <v>38</v>
      </c>
      <c r="C5" s="62" t="s">
        <v>39</v>
      </c>
      <c r="D5" s="55">
        <v>2000000</v>
      </c>
      <c r="E5" s="55">
        <v>200000</v>
      </c>
      <c r="F5" s="55">
        <v>2200000</v>
      </c>
    </row>
    <row r="6" spans="1:6">
      <c r="A6" s="62" t="s">
        <v>40</v>
      </c>
      <c r="B6" s="62" t="s">
        <v>41</v>
      </c>
      <c r="C6" s="62" t="s">
        <v>36</v>
      </c>
      <c r="D6" s="55">
        <v>2500000</v>
      </c>
      <c r="E6" s="55">
        <v>75000</v>
      </c>
      <c r="F6" s="55">
        <v>2575000</v>
      </c>
    </row>
    <row r="7" spans="1:6">
      <c r="A7" s="62" t="s">
        <v>40</v>
      </c>
      <c r="B7" s="62" t="s">
        <v>42</v>
      </c>
      <c r="C7" s="62" t="s">
        <v>43</v>
      </c>
      <c r="D7" s="55">
        <v>2000000</v>
      </c>
      <c r="E7" s="55">
        <v>20000</v>
      </c>
      <c r="F7" s="55">
        <v>2020000</v>
      </c>
    </row>
    <row r="8" spans="1:6">
      <c r="A8" s="62" t="s">
        <v>34</v>
      </c>
      <c r="B8" s="62" t="s">
        <v>44</v>
      </c>
      <c r="C8" s="62" t="s">
        <v>43</v>
      </c>
      <c r="D8" s="55">
        <v>3000000</v>
      </c>
      <c r="E8" s="55">
        <v>30000</v>
      </c>
      <c r="F8" s="55">
        <v>3030000</v>
      </c>
    </row>
    <row r="9" spans="1:6">
      <c r="A9" s="62" t="s">
        <v>37</v>
      </c>
      <c r="B9" s="62" t="s">
        <v>45</v>
      </c>
      <c r="C9" s="62" t="s">
        <v>36</v>
      </c>
      <c r="D9" s="55">
        <v>1500000</v>
      </c>
      <c r="E9" s="55">
        <v>45000</v>
      </c>
      <c r="F9" s="55">
        <v>1545000</v>
      </c>
    </row>
    <row r="10" spans="1:6">
      <c r="A10" s="62" t="s">
        <v>34</v>
      </c>
      <c r="B10" s="62" t="s">
        <v>46</v>
      </c>
      <c r="C10" s="62" t="s">
        <v>39</v>
      </c>
      <c r="D10" s="55">
        <v>2000000</v>
      </c>
      <c r="E10" s="55">
        <v>200000</v>
      </c>
      <c r="F10" s="55">
        <v>2200000</v>
      </c>
    </row>
    <row r="11" spans="1:6">
      <c r="A11" s="62" t="s">
        <v>40</v>
      </c>
      <c r="B11" s="62" t="s">
        <v>47</v>
      </c>
      <c r="C11" s="62" t="s">
        <v>43</v>
      </c>
      <c r="D11" s="55">
        <v>1500000</v>
      </c>
      <c r="E11" s="55">
        <v>15000</v>
      </c>
      <c r="F11" s="55">
        <v>1515000</v>
      </c>
    </row>
    <row r="12" spans="1:6">
      <c r="A12" s="62" t="s">
        <v>37</v>
      </c>
      <c r="B12" s="62" t="s">
        <v>48</v>
      </c>
      <c r="C12" s="62" t="s">
        <v>39</v>
      </c>
      <c r="D12" s="55">
        <v>3000000</v>
      </c>
      <c r="E12" s="55">
        <v>300000</v>
      </c>
      <c r="F12" s="55">
        <v>3300000</v>
      </c>
    </row>
    <row r="13" spans="1:6">
      <c r="A13" s="62" t="s">
        <v>37</v>
      </c>
      <c r="B13" s="62" t="s">
        <v>33</v>
      </c>
      <c r="C13" s="62" t="s">
        <v>49</v>
      </c>
      <c r="D13" s="55">
        <v>2000000</v>
      </c>
      <c r="E13" s="55">
        <v>230000</v>
      </c>
      <c r="F13" s="55">
        <f>D13+E13</f>
        <v>2230000</v>
      </c>
    </row>
    <row r="14" spans="1:6">
      <c r="A14" s="62" t="s">
        <v>50</v>
      </c>
      <c r="B14" s="62" t="s">
        <v>51</v>
      </c>
      <c r="C14" s="62" t="s">
        <v>52</v>
      </c>
      <c r="D14" s="55">
        <v>3000000</v>
      </c>
      <c r="E14" s="55">
        <v>360000</v>
      </c>
      <c r="F14" s="55">
        <f>D14+E14</f>
        <v>3360000</v>
      </c>
    </row>
    <row r="15" spans="1:6">
      <c r="A15" s="62" t="s">
        <v>53</v>
      </c>
      <c r="B15" s="62" t="s">
        <v>54</v>
      </c>
      <c r="C15" s="62" t="s">
        <v>55</v>
      </c>
      <c r="D15" s="55">
        <v>4500000</v>
      </c>
      <c r="E15" s="55">
        <v>320000</v>
      </c>
      <c r="F15" s="55">
        <f>D15+E15</f>
        <v>4820000</v>
      </c>
    </row>
    <row r="16" spans="1:6">
      <c r="A16" s="62" t="s">
        <v>56</v>
      </c>
      <c r="B16" s="62" t="s">
        <v>57</v>
      </c>
      <c r="C16" s="62" t="s">
        <v>58</v>
      </c>
      <c r="D16" s="55">
        <v>3500000</v>
      </c>
      <c r="E16" s="55">
        <v>120000</v>
      </c>
      <c r="F16" s="55">
        <f>D16+E16</f>
        <v>3620000</v>
      </c>
    </row>
    <row r="19" spans="1:13">
      <c r="A19" s="107" t="s">
        <v>205</v>
      </c>
      <c r="B19" t="s">
        <v>206</v>
      </c>
    </row>
    <row r="21" spans="1:13">
      <c r="A21"/>
      <c r="B21"/>
      <c r="C21" s="107" t="s">
        <v>217</v>
      </c>
      <c r="D21"/>
      <c r="E21"/>
      <c r="F21"/>
      <c r="G21"/>
      <c r="H21"/>
      <c r="I21"/>
      <c r="J21"/>
      <c r="K21"/>
      <c r="L21"/>
      <c r="M21"/>
    </row>
    <row r="22" spans="1:13">
      <c r="A22" s="107" t="s">
        <v>218</v>
      </c>
      <c r="B22" s="107" t="s">
        <v>219</v>
      </c>
      <c r="C22" t="s">
        <v>207</v>
      </c>
      <c r="D22" t="s">
        <v>208</v>
      </c>
      <c r="E22" t="s">
        <v>209</v>
      </c>
      <c r="F22" t="s">
        <v>210</v>
      </c>
      <c r="G22" t="s">
        <v>211</v>
      </c>
      <c r="H22"/>
      <c r="I22"/>
      <c r="J22"/>
      <c r="K22"/>
      <c r="L22"/>
      <c r="M22"/>
    </row>
    <row r="23" spans="1:13">
      <c r="A23" t="s">
        <v>212</v>
      </c>
      <c r="B23"/>
      <c r="C23" s="108"/>
      <c r="D23" s="108"/>
      <c r="E23" s="108"/>
      <c r="F23" s="108"/>
      <c r="G23" s="108"/>
      <c r="H23"/>
      <c r="I23"/>
      <c r="J23"/>
      <c r="K23"/>
      <c r="L23"/>
      <c r="M23"/>
    </row>
    <row r="24" spans="1:13">
      <c r="A24"/>
      <c r="B24" t="s">
        <v>215</v>
      </c>
      <c r="C24" s="108">
        <v>3500000</v>
      </c>
      <c r="D24" s="108"/>
      <c r="E24" s="108">
        <v>3500000</v>
      </c>
      <c r="F24" s="108"/>
      <c r="G24" s="108">
        <v>5000000</v>
      </c>
      <c r="H24"/>
      <c r="I24"/>
      <c r="J24"/>
      <c r="K24"/>
      <c r="L24"/>
      <c r="M24"/>
    </row>
    <row r="25" spans="1:13">
      <c r="A25"/>
      <c r="B25" t="s">
        <v>216</v>
      </c>
      <c r="C25" s="108">
        <v>120000</v>
      </c>
      <c r="D25" s="108"/>
      <c r="E25" s="108">
        <v>137500</v>
      </c>
      <c r="F25" s="108"/>
      <c r="G25" s="108">
        <v>250000</v>
      </c>
      <c r="H25"/>
      <c r="I25"/>
      <c r="J25"/>
      <c r="K25"/>
      <c r="L25"/>
      <c r="M25"/>
    </row>
    <row r="26" spans="1:13">
      <c r="A26" t="s">
        <v>213</v>
      </c>
      <c r="B26"/>
      <c r="C26" s="108"/>
      <c r="D26" s="108"/>
      <c r="E26" s="108"/>
      <c r="F26" s="108"/>
      <c r="G26" s="108"/>
      <c r="H26"/>
      <c r="I26"/>
      <c r="J26"/>
      <c r="K26"/>
      <c r="L26"/>
      <c r="M26"/>
    </row>
    <row r="27" spans="1:13">
      <c r="A27"/>
      <c r="B27" t="s">
        <v>215</v>
      </c>
      <c r="C27" s="108">
        <v>3500000</v>
      </c>
      <c r="D27" s="108">
        <v>4500000</v>
      </c>
      <c r="E27" s="108">
        <v>2500000</v>
      </c>
      <c r="F27" s="108"/>
      <c r="G27" s="108"/>
      <c r="H27"/>
      <c r="I27"/>
      <c r="J27"/>
      <c r="K27"/>
      <c r="L27"/>
      <c r="M27"/>
    </row>
    <row r="28" spans="1:13">
      <c r="A28"/>
      <c r="B28" t="s">
        <v>216</v>
      </c>
      <c r="C28" s="108">
        <v>17500</v>
      </c>
      <c r="D28" s="108">
        <v>320000</v>
      </c>
      <c r="E28" s="108">
        <v>75000</v>
      </c>
      <c r="F28" s="108"/>
      <c r="G28" s="108"/>
    </row>
    <row r="29" spans="1:13">
      <c r="A29" t="s">
        <v>214</v>
      </c>
      <c r="B29"/>
      <c r="C29" s="108"/>
      <c r="D29" s="108"/>
      <c r="E29" s="108"/>
      <c r="F29" s="108"/>
      <c r="G29" s="108"/>
    </row>
    <row r="30" spans="1:13">
      <c r="A30"/>
      <c r="B30" t="s">
        <v>215</v>
      </c>
      <c r="C30" s="108">
        <v>3000000</v>
      </c>
      <c r="D30" s="108"/>
      <c r="E30" s="108">
        <v>1500000</v>
      </c>
      <c r="F30" s="108">
        <v>3000000</v>
      </c>
      <c r="G30" s="108">
        <v>2000000</v>
      </c>
    </row>
    <row r="31" spans="1:13">
      <c r="A31"/>
      <c r="B31" t="s">
        <v>216</v>
      </c>
      <c r="C31" s="108">
        <v>30000</v>
      </c>
      <c r="D31" s="108"/>
      <c r="E31" s="108">
        <v>45000</v>
      </c>
      <c r="F31" s="108">
        <v>360000</v>
      </c>
      <c r="G31" s="108">
        <v>200000</v>
      </c>
    </row>
    <row r="32" spans="1:13">
      <c r="A32"/>
      <c r="B32"/>
      <c r="C32"/>
      <c r="D32"/>
      <c r="E32"/>
      <c r="F32"/>
      <c r="G32"/>
    </row>
    <row r="33" spans="1:7">
      <c r="A33"/>
      <c r="B33"/>
      <c r="C33"/>
      <c r="D33"/>
      <c r="E33"/>
      <c r="F33"/>
      <c r="G33"/>
    </row>
    <row r="34" spans="1:7">
      <c r="A34"/>
      <c r="B34"/>
      <c r="C34"/>
    </row>
    <row r="35" spans="1:7">
      <c r="A35"/>
      <c r="B35"/>
      <c r="C35"/>
    </row>
    <row r="36" spans="1:7">
      <c r="A36"/>
      <c r="B36"/>
      <c r="C36"/>
    </row>
    <row r="37" spans="1:7">
      <c r="A37"/>
      <c r="B37"/>
      <c r="C37"/>
    </row>
    <row r="38" spans="1:7">
      <c r="A38"/>
      <c r="B38"/>
      <c r="C38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workbookViewId="0">
      <selection activeCell="L21" sqref="L21"/>
    </sheetView>
  </sheetViews>
  <sheetFormatPr defaultRowHeight="16.5"/>
  <cols>
    <col min="1" max="4" width="9" style="4"/>
    <col min="5" max="5" width="10.875" style="81" bestFit="1" customWidth="1"/>
    <col min="6" max="6" width="9.375" style="81" bestFit="1" customWidth="1"/>
    <col min="7" max="7" width="10.875" style="81" bestFit="1" customWidth="1"/>
    <col min="8" max="16384" width="9" style="4"/>
  </cols>
  <sheetData>
    <row r="1" spans="1:7">
      <c r="B1" s="26"/>
      <c r="C1" s="26"/>
      <c r="D1" s="26" t="s">
        <v>78</v>
      </c>
      <c r="E1" s="38"/>
      <c r="F1" s="38"/>
      <c r="G1" s="38"/>
    </row>
    <row r="2" spans="1:7" ht="17.25" thickBot="1">
      <c r="A2" s="1"/>
      <c r="B2" s="1"/>
      <c r="C2" s="1"/>
      <c r="D2" s="1"/>
      <c r="E2" s="75"/>
      <c r="F2" s="75"/>
      <c r="G2" s="75"/>
    </row>
    <row r="3" spans="1:7" ht="17.25" thickBot="1">
      <c r="A3" s="74" t="s">
        <v>79</v>
      </c>
      <c r="B3" s="74" t="s">
        <v>80</v>
      </c>
      <c r="C3" s="74" t="s">
        <v>81</v>
      </c>
      <c r="D3" s="74" t="s">
        <v>82</v>
      </c>
      <c r="E3" s="76" t="s">
        <v>83</v>
      </c>
      <c r="F3" s="76" t="s">
        <v>84</v>
      </c>
      <c r="G3" s="76" t="s">
        <v>85</v>
      </c>
    </row>
    <row r="4" spans="1:7" ht="17.25" thickTop="1">
      <c r="A4" s="59" t="s">
        <v>86</v>
      </c>
      <c r="B4" s="59" t="s">
        <v>87</v>
      </c>
      <c r="C4" s="67">
        <v>4</v>
      </c>
      <c r="D4" s="68">
        <v>0.35</v>
      </c>
      <c r="E4" s="3">
        <v>150000</v>
      </c>
      <c r="F4" s="38">
        <f t="shared" ref="F4:F12" si="0">E4*D4</f>
        <v>52500</v>
      </c>
      <c r="G4" s="3">
        <f t="shared" ref="G4:G12" si="1">E4+F4</f>
        <v>202500</v>
      </c>
    </row>
    <row r="5" spans="1:7">
      <c r="A5" s="59" t="s">
        <v>88</v>
      </c>
      <c r="B5" s="59" t="s">
        <v>89</v>
      </c>
      <c r="C5" s="67">
        <v>8</v>
      </c>
      <c r="D5" s="68">
        <v>0.4</v>
      </c>
      <c r="E5" s="3">
        <v>230000</v>
      </c>
      <c r="F5" s="38">
        <f t="shared" si="0"/>
        <v>92000</v>
      </c>
      <c r="G5" s="3">
        <f t="shared" si="1"/>
        <v>322000</v>
      </c>
    </row>
    <row r="6" spans="1:7">
      <c r="A6" s="59" t="s">
        <v>90</v>
      </c>
      <c r="B6" s="59" t="s">
        <v>91</v>
      </c>
      <c r="C6" s="67">
        <v>13</v>
      </c>
      <c r="D6" s="68">
        <v>0.5</v>
      </c>
      <c r="E6" s="3">
        <v>260000</v>
      </c>
      <c r="F6" s="38">
        <f t="shared" si="0"/>
        <v>130000</v>
      </c>
      <c r="G6" s="3">
        <f t="shared" si="1"/>
        <v>390000</v>
      </c>
    </row>
    <row r="7" spans="1:7">
      <c r="A7" s="59" t="s">
        <v>92</v>
      </c>
      <c r="B7" s="59" t="s">
        <v>89</v>
      </c>
      <c r="C7" s="67">
        <v>10</v>
      </c>
      <c r="D7" s="68">
        <v>0.5</v>
      </c>
      <c r="E7" s="3">
        <v>220000</v>
      </c>
      <c r="F7" s="38">
        <f t="shared" si="0"/>
        <v>110000</v>
      </c>
      <c r="G7" s="3">
        <f t="shared" si="1"/>
        <v>330000</v>
      </c>
    </row>
    <row r="8" spans="1:7">
      <c r="A8" s="59" t="s">
        <v>93</v>
      </c>
      <c r="B8" s="59" t="s">
        <v>91</v>
      </c>
      <c r="C8" s="67">
        <v>19</v>
      </c>
      <c r="D8" s="68">
        <v>0.55000000000000004</v>
      </c>
      <c r="E8" s="3">
        <v>270000</v>
      </c>
      <c r="F8" s="38">
        <f t="shared" si="0"/>
        <v>148500</v>
      </c>
      <c r="G8" s="3">
        <f t="shared" si="1"/>
        <v>418500</v>
      </c>
    </row>
    <row r="9" spans="1:7">
      <c r="A9" s="59" t="s">
        <v>94</v>
      </c>
      <c r="B9" s="59" t="s">
        <v>89</v>
      </c>
      <c r="C9" s="67">
        <v>14</v>
      </c>
      <c r="D9" s="68">
        <v>0.5</v>
      </c>
      <c r="E9" s="3">
        <v>230000</v>
      </c>
      <c r="F9" s="38">
        <f t="shared" si="0"/>
        <v>115000</v>
      </c>
      <c r="G9" s="3">
        <f t="shared" si="1"/>
        <v>345000</v>
      </c>
    </row>
    <row r="10" spans="1:7">
      <c r="A10" s="59" t="s">
        <v>95</v>
      </c>
      <c r="B10" s="59" t="s">
        <v>87</v>
      </c>
      <c r="C10" s="67">
        <v>7</v>
      </c>
      <c r="D10" s="68">
        <v>0.4</v>
      </c>
      <c r="E10" s="3">
        <v>180000</v>
      </c>
      <c r="F10" s="38">
        <f t="shared" si="0"/>
        <v>72000</v>
      </c>
      <c r="G10" s="3">
        <f t="shared" si="1"/>
        <v>252000</v>
      </c>
    </row>
    <row r="11" spans="1:7">
      <c r="A11" s="59" t="s">
        <v>96</v>
      </c>
      <c r="B11" s="59" t="s">
        <v>87</v>
      </c>
      <c r="C11" s="67">
        <v>9</v>
      </c>
      <c r="D11" s="68">
        <v>0.4</v>
      </c>
      <c r="E11" s="3">
        <v>190000</v>
      </c>
      <c r="F11" s="38">
        <f t="shared" si="0"/>
        <v>76000</v>
      </c>
      <c r="G11" s="3">
        <f t="shared" si="1"/>
        <v>266000</v>
      </c>
    </row>
    <row r="12" spans="1:7" ht="17.25" thickBot="1">
      <c r="A12" s="69" t="s">
        <v>97</v>
      </c>
      <c r="B12" s="69" t="s">
        <v>91</v>
      </c>
      <c r="C12" s="70">
        <v>18</v>
      </c>
      <c r="D12" s="71">
        <v>0.55000000000000004</v>
      </c>
      <c r="E12" s="72">
        <v>265000</v>
      </c>
      <c r="F12" s="73">
        <f t="shared" si="0"/>
        <v>145750</v>
      </c>
      <c r="G12" s="72">
        <f t="shared" si="1"/>
        <v>410750</v>
      </c>
    </row>
    <row r="13" spans="1:7" ht="17.25" thickBot="1">
      <c r="A13" s="150" t="s">
        <v>16</v>
      </c>
      <c r="B13" s="151"/>
      <c r="C13" s="151"/>
      <c r="D13" s="151"/>
      <c r="E13" s="2">
        <f>SUM(E4:E12)</f>
        <v>1995000</v>
      </c>
      <c r="F13" s="2">
        <f>SUM(F4:F12)</f>
        <v>941750</v>
      </c>
      <c r="G13" s="2">
        <f>SUM(G4:G12)</f>
        <v>2936750</v>
      </c>
    </row>
    <row r="14" spans="1:7" ht="17.25" thickTop="1"/>
  </sheetData>
  <mergeCells count="1">
    <mergeCell ref="A13:D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"/>
  <sheetViews>
    <sheetView topLeftCell="A16" workbookViewId="0"/>
  </sheetViews>
  <sheetFormatPr defaultRowHeight="16.5"/>
  <cols>
    <col min="1" max="1" width="22.25" style="4" customWidth="1"/>
    <col min="2" max="2" width="14.875" style="4" customWidth="1"/>
    <col min="3" max="4" width="9.625" style="4" customWidth="1"/>
    <col min="5" max="6" width="9.625" style="81" customWidth="1"/>
    <col min="7" max="7" width="15.25" style="81" bestFit="1" customWidth="1"/>
    <col min="8" max="8" width="18" style="4" bestFit="1" customWidth="1"/>
    <col min="9" max="9" width="20.125" style="4" bestFit="1" customWidth="1"/>
    <col min="10" max="16384" width="9" style="4"/>
  </cols>
  <sheetData>
    <row r="1" spans="1:7">
      <c r="B1" s="26"/>
      <c r="C1" s="26"/>
      <c r="D1" s="26" t="s">
        <v>78</v>
      </c>
      <c r="E1" s="38"/>
      <c r="F1" s="38"/>
      <c r="G1" s="38"/>
    </row>
    <row r="2" spans="1:7" ht="17.25" thickBot="1">
      <c r="A2" s="1"/>
      <c r="B2" s="1"/>
      <c r="C2" s="1"/>
      <c r="D2" s="1"/>
      <c r="E2" s="75"/>
      <c r="F2" s="75"/>
      <c r="G2" s="75"/>
    </row>
    <row r="3" spans="1:7" ht="17.25" thickBot="1">
      <c r="A3" s="66" t="s">
        <v>79</v>
      </c>
      <c r="B3" s="66" t="s">
        <v>80</v>
      </c>
      <c r="C3" s="66" t="s">
        <v>81</v>
      </c>
      <c r="D3" s="66" t="s">
        <v>82</v>
      </c>
      <c r="E3" s="76" t="s">
        <v>83</v>
      </c>
      <c r="F3" s="76" t="s">
        <v>84</v>
      </c>
      <c r="G3" s="76" t="s">
        <v>85</v>
      </c>
    </row>
    <row r="4" spans="1:7" ht="17.25" thickTop="1">
      <c r="A4" s="59" t="s">
        <v>86</v>
      </c>
      <c r="B4" s="59" t="s">
        <v>87</v>
      </c>
      <c r="C4" s="67">
        <v>4</v>
      </c>
      <c r="D4" s="68">
        <v>0.35</v>
      </c>
      <c r="E4" s="3">
        <v>150000</v>
      </c>
      <c r="F4" s="38">
        <f t="shared" ref="F4:F12" si="0">E4*D4</f>
        <v>52500</v>
      </c>
      <c r="G4" s="3">
        <f t="shared" ref="G4:G12" si="1">E4+F4</f>
        <v>202500</v>
      </c>
    </row>
    <row r="5" spans="1:7">
      <c r="A5" s="59" t="s">
        <v>88</v>
      </c>
      <c r="B5" s="59" t="s">
        <v>89</v>
      </c>
      <c r="C5" s="67">
        <v>8</v>
      </c>
      <c r="D5" s="68">
        <v>0.4</v>
      </c>
      <c r="E5" s="3">
        <v>230000</v>
      </c>
      <c r="F5" s="38">
        <f t="shared" si="0"/>
        <v>92000</v>
      </c>
      <c r="G5" s="3">
        <f t="shared" si="1"/>
        <v>322000</v>
      </c>
    </row>
    <row r="6" spans="1:7">
      <c r="A6" s="59" t="s">
        <v>90</v>
      </c>
      <c r="B6" s="59" t="s">
        <v>91</v>
      </c>
      <c r="C6" s="67">
        <v>13</v>
      </c>
      <c r="D6" s="68">
        <v>0.5</v>
      </c>
      <c r="E6" s="3">
        <v>260000</v>
      </c>
      <c r="F6" s="38">
        <f t="shared" si="0"/>
        <v>130000</v>
      </c>
      <c r="G6" s="3">
        <f t="shared" si="1"/>
        <v>390000</v>
      </c>
    </row>
    <row r="7" spans="1:7">
      <c r="A7" s="59" t="s">
        <v>92</v>
      </c>
      <c r="B7" s="59" t="s">
        <v>89</v>
      </c>
      <c r="C7" s="67">
        <v>10</v>
      </c>
      <c r="D7" s="68">
        <v>0.5</v>
      </c>
      <c r="E7" s="3">
        <v>220000</v>
      </c>
      <c r="F7" s="38">
        <f t="shared" si="0"/>
        <v>110000</v>
      </c>
      <c r="G7" s="3">
        <f t="shared" si="1"/>
        <v>330000</v>
      </c>
    </row>
    <row r="8" spans="1:7">
      <c r="A8" s="59" t="s">
        <v>93</v>
      </c>
      <c r="B8" s="59" t="s">
        <v>91</v>
      </c>
      <c r="C8" s="67">
        <v>19</v>
      </c>
      <c r="D8" s="68">
        <v>0.55000000000000004</v>
      </c>
      <c r="E8" s="3">
        <v>270000</v>
      </c>
      <c r="F8" s="38">
        <f t="shared" si="0"/>
        <v>148500</v>
      </c>
      <c r="G8" s="3">
        <f t="shared" si="1"/>
        <v>418500</v>
      </c>
    </row>
    <row r="9" spans="1:7">
      <c r="A9" s="59" t="s">
        <v>94</v>
      </c>
      <c r="B9" s="59" t="s">
        <v>89</v>
      </c>
      <c r="C9" s="67">
        <v>14</v>
      </c>
      <c r="D9" s="68">
        <v>0.5</v>
      </c>
      <c r="E9" s="3">
        <v>230000</v>
      </c>
      <c r="F9" s="38">
        <f t="shared" si="0"/>
        <v>115000</v>
      </c>
      <c r="G9" s="3">
        <f t="shared" si="1"/>
        <v>345000</v>
      </c>
    </row>
    <row r="10" spans="1:7">
      <c r="A10" s="59" t="s">
        <v>95</v>
      </c>
      <c r="B10" s="59" t="s">
        <v>87</v>
      </c>
      <c r="C10" s="67">
        <v>7</v>
      </c>
      <c r="D10" s="68">
        <v>0.4</v>
      </c>
      <c r="E10" s="3">
        <v>180000</v>
      </c>
      <c r="F10" s="38">
        <f t="shared" si="0"/>
        <v>72000</v>
      </c>
      <c r="G10" s="3">
        <f t="shared" si="1"/>
        <v>252000</v>
      </c>
    </row>
    <row r="11" spans="1:7">
      <c r="A11" s="59" t="s">
        <v>96</v>
      </c>
      <c r="B11" s="59" t="s">
        <v>87</v>
      </c>
      <c r="C11" s="67">
        <v>9</v>
      </c>
      <c r="D11" s="68">
        <v>0.4</v>
      </c>
      <c r="E11" s="3">
        <v>190000</v>
      </c>
      <c r="F11" s="38">
        <f t="shared" si="0"/>
        <v>76000</v>
      </c>
      <c r="G11" s="3">
        <f t="shared" si="1"/>
        <v>266000</v>
      </c>
    </row>
    <row r="12" spans="1:7" ht="17.25" thickBot="1">
      <c r="A12" s="69" t="s">
        <v>97</v>
      </c>
      <c r="B12" s="69" t="s">
        <v>91</v>
      </c>
      <c r="C12" s="70">
        <v>18</v>
      </c>
      <c r="D12" s="71">
        <v>0.55000000000000004</v>
      </c>
      <c r="E12" s="72">
        <v>265000</v>
      </c>
      <c r="F12" s="73">
        <f t="shared" si="0"/>
        <v>145750</v>
      </c>
      <c r="G12" s="72">
        <f t="shared" si="1"/>
        <v>410750</v>
      </c>
    </row>
    <row r="13" spans="1:7" ht="17.25" thickBot="1">
      <c r="A13" s="150" t="s">
        <v>18</v>
      </c>
      <c r="B13" s="151"/>
      <c r="C13" s="151"/>
      <c r="D13" s="151"/>
      <c r="E13" s="2">
        <f>SUM(E4:E12)</f>
        <v>1995000</v>
      </c>
      <c r="F13" s="2">
        <f>SUM(F4:F12)</f>
        <v>941750</v>
      </c>
      <c r="G13" s="2">
        <f>SUM(G4:G12)</f>
        <v>2936750</v>
      </c>
    </row>
    <row r="14" spans="1:7" ht="17.25" thickTop="1"/>
    <row r="17" spans="1:9">
      <c r="A17" s="107" t="s">
        <v>220</v>
      </c>
      <c r="B17" t="s">
        <v>206</v>
      </c>
    </row>
    <row r="19" spans="1:9">
      <c r="A19"/>
      <c r="B19"/>
      <c r="C19" s="107" t="s">
        <v>232</v>
      </c>
      <c r="D19"/>
      <c r="E19"/>
      <c r="F19"/>
      <c r="G19"/>
      <c r="H19"/>
      <c r="I19"/>
    </row>
    <row r="20" spans="1:9">
      <c r="A20" s="107" t="s">
        <v>233</v>
      </c>
      <c r="B20" s="107" t="s">
        <v>219</v>
      </c>
      <c r="C20" t="s">
        <v>221</v>
      </c>
      <c r="D20" t="s">
        <v>222</v>
      </c>
      <c r="E20" t="s">
        <v>223</v>
      </c>
      <c r="F20" t="s">
        <v>204</v>
      </c>
      <c r="G20"/>
      <c r="H20"/>
      <c r="I20"/>
    </row>
    <row r="21" spans="1:9">
      <c r="A21" t="s">
        <v>228</v>
      </c>
      <c r="B21"/>
      <c r="C21" s="108"/>
      <c r="D21" s="108"/>
      <c r="E21" s="108"/>
      <c r="F21" s="108"/>
      <c r="G21"/>
      <c r="H21"/>
      <c r="I21"/>
    </row>
    <row r="22" spans="1:9">
      <c r="A22"/>
      <c r="B22" t="s">
        <v>224</v>
      </c>
      <c r="C22" s="108">
        <v>150000</v>
      </c>
      <c r="D22" s="108"/>
      <c r="E22" s="108"/>
      <c r="F22" s="108">
        <v>150000</v>
      </c>
      <c r="G22"/>
      <c r="H22"/>
      <c r="I22"/>
    </row>
    <row r="23" spans="1:9">
      <c r="A23"/>
      <c r="B23" t="s">
        <v>227</v>
      </c>
      <c r="C23" s="108">
        <v>202500</v>
      </c>
      <c r="D23" s="108"/>
      <c r="E23" s="108"/>
      <c r="F23" s="108">
        <v>202500</v>
      </c>
      <c r="G23"/>
      <c r="H23"/>
      <c r="I23"/>
    </row>
    <row r="24" spans="1:9">
      <c r="A24" t="s">
        <v>229</v>
      </c>
      <c r="B24"/>
      <c r="C24" s="108"/>
      <c r="D24" s="108"/>
      <c r="E24" s="108"/>
      <c r="F24" s="108"/>
      <c r="G24"/>
      <c r="H24"/>
      <c r="I24"/>
    </row>
    <row r="25" spans="1:9">
      <c r="A25"/>
      <c r="B25" t="s">
        <v>224</v>
      </c>
      <c r="C25" s="108">
        <v>370000</v>
      </c>
      <c r="D25" s="108">
        <v>450000</v>
      </c>
      <c r="E25" s="108"/>
      <c r="F25" s="108">
        <v>820000</v>
      </c>
      <c r="G25"/>
      <c r="H25"/>
      <c r="I25"/>
    </row>
    <row r="26" spans="1:9">
      <c r="A26"/>
      <c r="B26" t="s">
        <v>227</v>
      </c>
      <c r="C26" s="108">
        <v>518000</v>
      </c>
      <c r="D26" s="108">
        <v>652000</v>
      </c>
      <c r="E26" s="108"/>
      <c r="F26" s="108">
        <v>1170000</v>
      </c>
      <c r="G26"/>
      <c r="H26"/>
      <c r="I26"/>
    </row>
    <row r="27" spans="1:9">
      <c r="A27" t="s">
        <v>230</v>
      </c>
      <c r="B27"/>
      <c r="C27" s="108"/>
      <c r="D27" s="108"/>
      <c r="E27" s="108"/>
      <c r="F27" s="108"/>
      <c r="G27"/>
      <c r="H27"/>
      <c r="I27"/>
    </row>
    <row r="28" spans="1:9">
      <c r="A28"/>
      <c r="B28" t="s">
        <v>224</v>
      </c>
      <c r="C28" s="108"/>
      <c r="D28" s="108">
        <v>230000</v>
      </c>
      <c r="E28" s="108">
        <v>260000</v>
      </c>
      <c r="F28" s="108">
        <v>490000</v>
      </c>
      <c r="G28"/>
      <c r="H28"/>
      <c r="I28"/>
    </row>
    <row r="29" spans="1:9">
      <c r="A29"/>
      <c r="B29" t="s">
        <v>227</v>
      </c>
      <c r="C29" s="108"/>
      <c r="D29" s="108">
        <v>345000</v>
      </c>
      <c r="E29" s="108">
        <v>390000</v>
      </c>
      <c r="F29" s="108">
        <v>735000</v>
      </c>
      <c r="G29"/>
      <c r="H29"/>
      <c r="I29"/>
    </row>
    <row r="30" spans="1:9">
      <c r="A30" t="s">
        <v>231</v>
      </c>
      <c r="B30"/>
      <c r="C30" s="108"/>
      <c r="D30" s="108"/>
      <c r="E30" s="108"/>
      <c r="F30" s="108"/>
      <c r="G30"/>
      <c r="H30"/>
      <c r="I30"/>
    </row>
    <row r="31" spans="1:9">
      <c r="A31"/>
      <c r="B31" t="s">
        <v>224</v>
      </c>
      <c r="C31" s="108"/>
      <c r="D31" s="108"/>
      <c r="E31" s="108">
        <v>535000</v>
      </c>
      <c r="F31" s="108">
        <v>535000</v>
      </c>
      <c r="G31"/>
      <c r="H31"/>
      <c r="I31"/>
    </row>
    <row r="32" spans="1:9">
      <c r="A32"/>
      <c r="B32" t="s">
        <v>227</v>
      </c>
      <c r="C32" s="108"/>
      <c r="D32" s="108"/>
      <c r="E32" s="108">
        <v>829250</v>
      </c>
      <c r="F32" s="108">
        <v>829250</v>
      </c>
    </row>
    <row r="33" spans="1:6">
      <c r="A33" t="s">
        <v>225</v>
      </c>
      <c r="B33"/>
      <c r="C33" s="108">
        <v>520000</v>
      </c>
      <c r="D33" s="108">
        <v>680000</v>
      </c>
      <c r="E33" s="108">
        <v>795000</v>
      </c>
      <c r="F33" s="108">
        <v>1995000</v>
      </c>
    </row>
    <row r="34" spans="1:6">
      <c r="A34" t="s">
        <v>226</v>
      </c>
      <c r="B34"/>
      <c r="C34" s="108">
        <v>720500</v>
      </c>
      <c r="D34" s="108">
        <v>997000</v>
      </c>
      <c r="E34" s="108">
        <v>1219250</v>
      </c>
      <c r="F34" s="108">
        <v>2936750</v>
      </c>
    </row>
    <row r="35" spans="1:6">
      <c r="A35"/>
      <c r="B35"/>
      <c r="C35"/>
      <c r="D35"/>
      <c r="E35"/>
    </row>
    <row r="36" spans="1:6">
      <c r="A36"/>
      <c r="B36"/>
      <c r="C36"/>
      <c r="D36"/>
      <c r="E36"/>
    </row>
    <row r="37" spans="1:6">
      <c r="A37"/>
      <c r="B37"/>
      <c r="C37"/>
      <c r="D37"/>
      <c r="E37"/>
    </row>
    <row r="38" spans="1:6">
      <c r="A38"/>
      <c r="B38"/>
      <c r="C38"/>
      <c r="D38"/>
      <c r="E38"/>
    </row>
    <row r="39" spans="1:6">
      <c r="A39"/>
      <c r="B39"/>
      <c r="C39"/>
      <c r="D39"/>
      <c r="E39"/>
    </row>
    <row r="40" spans="1:6">
      <c r="A40"/>
      <c r="B40"/>
      <c r="C40"/>
      <c r="D40"/>
      <c r="E40"/>
    </row>
    <row r="41" spans="1:6">
      <c r="A41"/>
      <c r="B41"/>
      <c r="C41"/>
      <c r="D41"/>
      <c r="E41"/>
    </row>
    <row r="42" spans="1:6">
      <c r="A42"/>
      <c r="B42"/>
      <c r="C42"/>
      <c r="D42"/>
      <c r="E42"/>
    </row>
    <row r="43" spans="1:6">
      <c r="A43"/>
      <c r="B43"/>
      <c r="C43"/>
      <c r="D43"/>
      <c r="E43"/>
    </row>
    <row r="44" spans="1:6">
      <c r="A44"/>
      <c r="B44"/>
      <c r="C44"/>
      <c r="D44"/>
      <c r="E44"/>
    </row>
    <row r="45" spans="1:6">
      <c r="A45"/>
      <c r="B45"/>
      <c r="C45"/>
      <c r="D45"/>
      <c r="E45"/>
    </row>
    <row r="46" spans="1:6">
      <c r="A46"/>
      <c r="B46"/>
      <c r="C46"/>
      <c r="D46"/>
      <c r="E46"/>
    </row>
    <row r="47" spans="1:6">
      <c r="A47"/>
      <c r="B47"/>
      <c r="C47"/>
      <c r="D47"/>
      <c r="E47"/>
    </row>
    <row r="48" spans="1:6">
      <c r="A48"/>
      <c r="B48"/>
      <c r="C48"/>
      <c r="D48"/>
      <c r="E48"/>
    </row>
    <row r="49" spans="1:5">
      <c r="A49"/>
      <c r="B49"/>
      <c r="C49"/>
      <c r="D49"/>
      <c r="E49"/>
    </row>
  </sheetData>
  <mergeCells count="1">
    <mergeCell ref="A13:D13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19"/>
  <sheetViews>
    <sheetView workbookViewId="0">
      <selection activeCell="K19" sqref="K19"/>
    </sheetView>
  </sheetViews>
  <sheetFormatPr defaultRowHeight="16.5"/>
  <cols>
    <col min="1" max="1" width="1.625" style="4" customWidth="1"/>
    <col min="2" max="2" width="7.5" style="4" customWidth="1"/>
    <col min="3" max="3" width="9" style="4" customWidth="1"/>
    <col min="4" max="7" width="10.5" style="4" bestFit="1" customWidth="1"/>
    <col min="8" max="10" width="9.125" style="4" customWidth="1"/>
    <col min="11" max="12" width="20.125" style="4" bestFit="1" customWidth="1"/>
    <col min="13" max="16384" width="9" style="4"/>
  </cols>
  <sheetData>
    <row r="1" spans="2:7" ht="26.25">
      <c r="B1" s="152" t="s">
        <v>59</v>
      </c>
      <c r="C1" s="152"/>
      <c r="D1" s="152"/>
      <c r="E1" s="152"/>
      <c r="F1" s="152"/>
      <c r="G1" s="152"/>
    </row>
    <row r="2" spans="2:7" ht="17.25" thickBot="1">
      <c r="B2" s="77" t="s">
        <v>60</v>
      </c>
      <c r="C2" s="77" t="s">
        <v>61</v>
      </c>
      <c r="D2" s="77" t="s">
        <v>62</v>
      </c>
      <c r="E2" s="77" t="s">
        <v>63</v>
      </c>
      <c r="F2" s="77" t="s">
        <v>64</v>
      </c>
      <c r="G2" s="77" t="s">
        <v>65</v>
      </c>
    </row>
    <row r="3" spans="2:7">
      <c r="B3" s="78">
        <v>1</v>
      </c>
      <c r="C3" s="78" t="s">
        <v>66</v>
      </c>
      <c r="D3" s="78" t="s">
        <v>67</v>
      </c>
      <c r="E3" s="78" t="s">
        <v>68</v>
      </c>
      <c r="F3" s="79">
        <v>81000</v>
      </c>
      <c r="G3" s="79">
        <v>101200</v>
      </c>
    </row>
    <row r="4" spans="2:7">
      <c r="B4" s="99">
        <v>2</v>
      </c>
      <c r="C4" s="99" t="s">
        <v>69</v>
      </c>
      <c r="D4" s="99" t="s">
        <v>70</v>
      </c>
      <c r="E4" s="99" t="s">
        <v>71</v>
      </c>
      <c r="F4" s="80">
        <v>67700</v>
      </c>
      <c r="G4" s="80">
        <v>84510</v>
      </c>
    </row>
    <row r="5" spans="2:7">
      <c r="B5" s="99">
        <v>3</v>
      </c>
      <c r="C5" s="99" t="s">
        <v>72</v>
      </c>
      <c r="D5" s="99" t="s">
        <v>73</v>
      </c>
      <c r="E5" s="99" t="s">
        <v>74</v>
      </c>
      <c r="F5" s="80">
        <v>16400</v>
      </c>
      <c r="G5" s="80">
        <v>20500</v>
      </c>
    </row>
    <row r="6" spans="2:7">
      <c r="B6" s="99">
        <v>4</v>
      </c>
      <c r="C6" s="99" t="s">
        <v>72</v>
      </c>
      <c r="D6" s="99" t="s">
        <v>75</v>
      </c>
      <c r="E6" s="99" t="s">
        <v>74</v>
      </c>
      <c r="F6" s="80">
        <v>68400</v>
      </c>
      <c r="G6" s="80">
        <v>85500</v>
      </c>
    </row>
    <row r="7" spans="2:7">
      <c r="B7" s="99">
        <v>5</v>
      </c>
      <c r="C7" s="99" t="s">
        <v>69</v>
      </c>
      <c r="D7" s="99" t="s">
        <v>67</v>
      </c>
      <c r="E7" s="99" t="s">
        <v>71</v>
      </c>
      <c r="F7" s="80">
        <v>39100</v>
      </c>
      <c r="G7" s="80">
        <v>48860</v>
      </c>
    </row>
    <row r="8" spans="2:7">
      <c r="B8" s="99">
        <v>6</v>
      </c>
      <c r="C8" s="99" t="s">
        <v>66</v>
      </c>
      <c r="D8" s="99" t="s">
        <v>73</v>
      </c>
      <c r="E8" s="99" t="s">
        <v>68</v>
      </c>
      <c r="F8" s="80">
        <v>45500</v>
      </c>
      <c r="G8" s="80">
        <v>56850</v>
      </c>
    </row>
    <row r="9" spans="2:7">
      <c r="B9" s="99">
        <v>7</v>
      </c>
      <c r="C9" s="99" t="s">
        <v>69</v>
      </c>
      <c r="D9" s="99" t="s">
        <v>75</v>
      </c>
      <c r="E9" s="99" t="s">
        <v>71</v>
      </c>
      <c r="F9" s="80">
        <v>63700</v>
      </c>
      <c r="G9" s="80">
        <v>79530</v>
      </c>
    </row>
    <row r="10" spans="2:7">
      <c r="B10" s="99">
        <v>8</v>
      </c>
      <c r="C10" s="99" t="s">
        <v>76</v>
      </c>
      <c r="D10" s="99" t="s">
        <v>70</v>
      </c>
      <c r="E10" s="99" t="s">
        <v>77</v>
      </c>
      <c r="F10" s="80">
        <v>17900</v>
      </c>
      <c r="G10" s="80">
        <v>22350</v>
      </c>
    </row>
    <row r="11" spans="2:7">
      <c r="B11" s="99">
        <v>9</v>
      </c>
      <c r="C11" s="99" t="s">
        <v>66</v>
      </c>
      <c r="D11" s="99" t="s">
        <v>73</v>
      </c>
      <c r="E11" s="99" t="s">
        <v>68</v>
      </c>
      <c r="F11" s="80">
        <v>38200</v>
      </c>
      <c r="G11" s="80">
        <v>47630</v>
      </c>
    </row>
    <row r="12" spans="2:7">
      <c r="B12" s="99">
        <v>10</v>
      </c>
      <c r="C12" s="99" t="s">
        <v>76</v>
      </c>
      <c r="D12" s="99" t="s">
        <v>67</v>
      </c>
      <c r="E12" s="99" t="s">
        <v>77</v>
      </c>
      <c r="F12" s="80">
        <v>67400</v>
      </c>
      <c r="G12" s="80">
        <v>84220</v>
      </c>
    </row>
    <row r="15" spans="2:7">
      <c r="B15"/>
      <c r="C15"/>
      <c r="D15"/>
      <c r="E15"/>
      <c r="F15"/>
      <c r="G15"/>
    </row>
    <row r="16" spans="2:7">
      <c r="B16"/>
      <c r="C16"/>
      <c r="D16"/>
      <c r="E16"/>
      <c r="F16"/>
      <c r="G16"/>
    </row>
    <row r="17" spans="2:7">
      <c r="B17"/>
      <c r="C17"/>
      <c r="D17"/>
      <c r="E17"/>
      <c r="F17"/>
      <c r="G17"/>
    </row>
    <row r="18" spans="2:7">
      <c r="B18"/>
      <c r="C18"/>
      <c r="D18"/>
    </row>
    <row r="19" spans="2:7">
      <c r="B19"/>
      <c r="C19"/>
      <c r="D19"/>
    </row>
  </sheetData>
  <mergeCells count="1">
    <mergeCell ref="B1:G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35"/>
  <sheetViews>
    <sheetView workbookViewId="0"/>
  </sheetViews>
  <sheetFormatPr defaultRowHeight="16.5"/>
  <cols>
    <col min="1" max="1" width="1.625" style="4" customWidth="1"/>
    <col min="2" max="2" width="7.5" style="4" customWidth="1"/>
    <col min="3" max="3" width="9" style="4" customWidth="1"/>
    <col min="4" max="7" width="10.5" style="4" bestFit="1" customWidth="1"/>
    <col min="8" max="8" width="8.5" style="4" customWidth="1"/>
    <col min="9" max="10" width="9.125" style="4" customWidth="1"/>
    <col min="11" max="12" width="20.125" style="4" bestFit="1" customWidth="1"/>
    <col min="13" max="16384" width="9" style="4"/>
  </cols>
  <sheetData>
    <row r="1" spans="2:7" ht="26.25">
      <c r="B1" s="152" t="s">
        <v>59</v>
      </c>
      <c r="C1" s="152"/>
      <c r="D1" s="152"/>
      <c r="E1" s="152"/>
      <c r="F1" s="152"/>
      <c r="G1" s="152"/>
    </row>
    <row r="2" spans="2:7" ht="17.25" thickBot="1">
      <c r="B2" s="77" t="s">
        <v>60</v>
      </c>
      <c r="C2" s="77" t="s">
        <v>61</v>
      </c>
      <c r="D2" s="77" t="s">
        <v>62</v>
      </c>
      <c r="E2" s="77" t="s">
        <v>63</v>
      </c>
      <c r="F2" s="77" t="s">
        <v>64</v>
      </c>
      <c r="G2" s="77" t="s">
        <v>65</v>
      </c>
    </row>
    <row r="3" spans="2:7">
      <c r="B3" s="78">
        <v>1</v>
      </c>
      <c r="C3" s="78" t="s">
        <v>66</v>
      </c>
      <c r="D3" s="78" t="s">
        <v>67</v>
      </c>
      <c r="E3" s="78" t="s">
        <v>68</v>
      </c>
      <c r="F3" s="79">
        <v>81000</v>
      </c>
      <c r="G3" s="79">
        <v>101200</v>
      </c>
    </row>
    <row r="4" spans="2:7">
      <c r="B4" s="62">
        <v>2</v>
      </c>
      <c r="C4" s="62" t="s">
        <v>69</v>
      </c>
      <c r="D4" s="62" t="s">
        <v>70</v>
      </c>
      <c r="E4" s="62" t="s">
        <v>71</v>
      </c>
      <c r="F4" s="80">
        <v>67700</v>
      </c>
      <c r="G4" s="80">
        <v>84510</v>
      </c>
    </row>
    <row r="5" spans="2:7">
      <c r="B5" s="62">
        <v>3</v>
      </c>
      <c r="C5" s="62" t="s">
        <v>72</v>
      </c>
      <c r="D5" s="62" t="s">
        <v>73</v>
      </c>
      <c r="E5" s="62" t="s">
        <v>74</v>
      </c>
      <c r="F5" s="80">
        <v>16400</v>
      </c>
      <c r="G5" s="80">
        <v>20500</v>
      </c>
    </row>
    <row r="6" spans="2:7">
      <c r="B6" s="62">
        <v>4</v>
      </c>
      <c r="C6" s="62" t="s">
        <v>72</v>
      </c>
      <c r="D6" s="62" t="s">
        <v>75</v>
      </c>
      <c r="E6" s="62" t="s">
        <v>74</v>
      </c>
      <c r="F6" s="80">
        <v>68400</v>
      </c>
      <c r="G6" s="80">
        <v>85500</v>
      </c>
    </row>
    <row r="7" spans="2:7">
      <c r="B7" s="62">
        <v>5</v>
      </c>
      <c r="C7" s="62" t="s">
        <v>69</v>
      </c>
      <c r="D7" s="62" t="s">
        <v>67</v>
      </c>
      <c r="E7" s="62" t="s">
        <v>71</v>
      </c>
      <c r="F7" s="80">
        <v>39100</v>
      </c>
      <c r="G7" s="80">
        <v>48860</v>
      </c>
    </row>
    <row r="8" spans="2:7">
      <c r="B8" s="62">
        <v>6</v>
      </c>
      <c r="C8" s="62" t="s">
        <v>66</v>
      </c>
      <c r="D8" s="62" t="s">
        <v>73</v>
      </c>
      <c r="E8" s="62" t="s">
        <v>68</v>
      </c>
      <c r="F8" s="80">
        <v>45500</v>
      </c>
      <c r="G8" s="80">
        <v>56850</v>
      </c>
    </row>
    <row r="9" spans="2:7">
      <c r="B9" s="62">
        <v>7</v>
      </c>
      <c r="C9" s="62" t="s">
        <v>69</v>
      </c>
      <c r="D9" s="62" t="s">
        <v>75</v>
      </c>
      <c r="E9" s="62" t="s">
        <v>71</v>
      </c>
      <c r="F9" s="80">
        <v>63700</v>
      </c>
      <c r="G9" s="80">
        <v>79530</v>
      </c>
    </row>
    <row r="10" spans="2:7">
      <c r="B10" s="62">
        <v>8</v>
      </c>
      <c r="C10" s="62" t="s">
        <v>76</v>
      </c>
      <c r="D10" s="62" t="s">
        <v>70</v>
      </c>
      <c r="E10" s="62" t="s">
        <v>77</v>
      </c>
      <c r="F10" s="80">
        <v>17900</v>
      </c>
      <c r="G10" s="80">
        <v>22350</v>
      </c>
    </row>
    <row r="11" spans="2:7">
      <c r="B11" s="62">
        <v>9</v>
      </c>
      <c r="C11" s="62" t="s">
        <v>66</v>
      </c>
      <c r="D11" s="62" t="s">
        <v>73</v>
      </c>
      <c r="E11" s="62" t="s">
        <v>68</v>
      </c>
      <c r="F11" s="80">
        <v>38200</v>
      </c>
      <c r="G11" s="80">
        <v>47630</v>
      </c>
    </row>
    <row r="12" spans="2:7">
      <c r="B12" s="62">
        <v>10</v>
      </c>
      <c r="C12" s="62" t="s">
        <v>76</v>
      </c>
      <c r="D12" s="62" t="s">
        <v>67</v>
      </c>
      <c r="E12" s="62" t="s">
        <v>77</v>
      </c>
      <c r="F12" s="80">
        <v>67400</v>
      </c>
      <c r="G12" s="80">
        <v>84220</v>
      </c>
    </row>
    <row r="16" spans="2:7">
      <c r="B16" s="109" t="s">
        <v>234</v>
      </c>
      <c r="C16" s="110" t="s">
        <v>206</v>
      </c>
      <c r="D16"/>
      <c r="E16"/>
      <c r="F16"/>
      <c r="G16"/>
    </row>
    <row r="17" spans="2:12">
      <c r="B17"/>
      <c r="C17"/>
      <c r="D17"/>
      <c r="E17"/>
      <c r="F17"/>
      <c r="G17"/>
    </row>
    <row r="18" spans="2:12">
      <c r="B18" s="111"/>
      <c r="C18" s="111"/>
      <c r="D18" s="111" t="s">
        <v>244</v>
      </c>
      <c r="E18" s="111"/>
      <c r="F18" s="111"/>
      <c r="G18" s="111"/>
      <c r="H18"/>
      <c r="I18"/>
      <c r="J18"/>
      <c r="K18"/>
      <c r="L18"/>
    </row>
    <row r="19" spans="2:12">
      <c r="B19" s="114" t="s">
        <v>245</v>
      </c>
      <c r="C19" s="120" t="s">
        <v>219</v>
      </c>
      <c r="D19" s="122" t="s">
        <v>235</v>
      </c>
      <c r="E19" s="123" t="s">
        <v>236</v>
      </c>
      <c r="F19" s="123" t="s">
        <v>237</v>
      </c>
      <c r="G19" s="124" t="s">
        <v>238</v>
      </c>
      <c r="H19"/>
      <c r="I19"/>
      <c r="J19"/>
      <c r="K19"/>
      <c r="L19"/>
    </row>
    <row r="20" spans="2:12">
      <c r="B20" s="118" t="s">
        <v>239</v>
      </c>
      <c r="C20" s="116" t="s">
        <v>246</v>
      </c>
      <c r="D20" s="125" t="s">
        <v>243</v>
      </c>
      <c r="E20" s="126">
        <v>63700</v>
      </c>
      <c r="F20" s="126">
        <v>68400</v>
      </c>
      <c r="G20" s="127" t="s">
        <v>243</v>
      </c>
      <c r="H20"/>
      <c r="I20"/>
      <c r="J20"/>
      <c r="K20"/>
      <c r="L20"/>
    </row>
    <row r="21" spans="2:12">
      <c r="B21" s="119"/>
      <c r="C21" s="117" t="s">
        <v>247</v>
      </c>
      <c r="D21" s="128" t="s">
        <v>243</v>
      </c>
      <c r="E21" s="129">
        <v>79530</v>
      </c>
      <c r="F21" s="129">
        <v>85500</v>
      </c>
      <c r="G21" s="130" t="s">
        <v>243</v>
      </c>
      <c r="H21"/>
      <c r="I21"/>
      <c r="J21"/>
      <c r="K21"/>
      <c r="L21"/>
    </row>
    <row r="22" spans="2:12">
      <c r="B22" s="119" t="s">
        <v>240</v>
      </c>
      <c r="C22" s="117" t="s">
        <v>246</v>
      </c>
      <c r="D22" s="128" t="s">
        <v>243</v>
      </c>
      <c r="E22" s="129" t="s">
        <v>243</v>
      </c>
      <c r="F22" s="129">
        <v>16400</v>
      </c>
      <c r="G22" s="130">
        <v>83700</v>
      </c>
      <c r="H22"/>
      <c r="I22"/>
      <c r="J22"/>
      <c r="K22"/>
      <c r="L22"/>
    </row>
    <row r="23" spans="2:12">
      <c r="B23" s="119"/>
      <c r="C23" s="117" t="s">
        <v>247</v>
      </c>
      <c r="D23" s="128" t="s">
        <v>243</v>
      </c>
      <c r="E23" s="129" t="s">
        <v>243</v>
      </c>
      <c r="F23" s="129">
        <v>20500</v>
      </c>
      <c r="G23" s="130">
        <v>104480</v>
      </c>
      <c r="H23"/>
      <c r="I23"/>
      <c r="J23"/>
      <c r="K23"/>
      <c r="L23"/>
    </row>
    <row r="24" spans="2:12">
      <c r="B24" s="119" t="s">
        <v>241</v>
      </c>
      <c r="C24" s="117" t="s">
        <v>246</v>
      </c>
      <c r="D24" s="128">
        <v>17900</v>
      </c>
      <c r="E24" s="129">
        <v>67700</v>
      </c>
      <c r="F24" s="129" t="s">
        <v>243</v>
      </c>
      <c r="G24" s="130" t="s">
        <v>243</v>
      </c>
      <c r="H24"/>
      <c r="I24"/>
      <c r="J24"/>
      <c r="K24"/>
      <c r="L24"/>
    </row>
    <row r="25" spans="2:12">
      <c r="B25" s="119"/>
      <c r="C25" s="117" t="s">
        <v>247</v>
      </c>
      <c r="D25" s="128">
        <v>22350</v>
      </c>
      <c r="E25" s="129">
        <v>84510</v>
      </c>
      <c r="F25" s="129" t="s">
        <v>243</v>
      </c>
      <c r="G25" s="130" t="s">
        <v>243</v>
      </c>
      <c r="H25"/>
      <c r="I25"/>
      <c r="J25"/>
      <c r="K25"/>
      <c r="L25"/>
    </row>
    <row r="26" spans="2:12">
      <c r="B26" s="119" t="s">
        <v>242</v>
      </c>
      <c r="C26" s="117" t="s">
        <v>246</v>
      </c>
      <c r="D26" s="128">
        <v>67400</v>
      </c>
      <c r="E26" s="129">
        <v>39100</v>
      </c>
      <c r="F26" s="129" t="s">
        <v>243</v>
      </c>
      <c r="G26" s="130">
        <v>81000</v>
      </c>
      <c r="H26"/>
    </row>
    <row r="27" spans="2:12">
      <c r="B27" s="119"/>
      <c r="C27" s="117" t="s">
        <v>247</v>
      </c>
      <c r="D27" s="128">
        <v>84220</v>
      </c>
      <c r="E27" s="129">
        <v>48860</v>
      </c>
      <c r="F27" s="129" t="s">
        <v>243</v>
      </c>
      <c r="G27" s="130">
        <v>101200</v>
      </c>
      <c r="H27"/>
    </row>
    <row r="28" spans="2:12">
      <c r="B28" s="112" t="s">
        <v>248</v>
      </c>
      <c r="C28" s="113"/>
      <c r="D28" s="131">
        <v>85300</v>
      </c>
      <c r="E28" s="132">
        <v>170500</v>
      </c>
      <c r="F28" s="132">
        <v>84800</v>
      </c>
      <c r="G28" s="133">
        <v>164700</v>
      </c>
      <c r="H28"/>
    </row>
    <row r="29" spans="2:12">
      <c r="B29" s="115" t="s">
        <v>249</v>
      </c>
      <c r="C29" s="121"/>
      <c r="D29" s="134">
        <v>106570</v>
      </c>
      <c r="E29" s="135">
        <v>212900</v>
      </c>
      <c r="F29" s="135">
        <v>106000</v>
      </c>
      <c r="G29" s="136">
        <v>205680</v>
      </c>
      <c r="H29"/>
    </row>
    <row r="30" spans="2:12">
      <c r="B30"/>
      <c r="C30"/>
      <c r="D30"/>
      <c r="E30"/>
      <c r="F30"/>
      <c r="G30"/>
      <c r="H30"/>
    </row>
    <row r="31" spans="2:12">
      <c r="B31"/>
      <c r="C31"/>
      <c r="D31"/>
      <c r="E31"/>
      <c r="F31"/>
      <c r="G31"/>
      <c r="H31"/>
    </row>
    <row r="32" spans="2:12">
      <c r="B32"/>
      <c r="C32"/>
      <c r="D32"/>
      <c r="E32"/>
      <c r="F32"/>
      <c r="G32"/>
      <c r="H32"/>
    </row>
    <row r="33" spans="2:8">
      <c r="B33"/>
      <c r="C33"/>
      <c r="D33"/>
      <c r="E33"/>
      <c r="F33"/>
      <c r="G33"/>
      <c r="H33"/>
    </row>
    <row r="34" spans="2:8">
      <c r="B34"/>
      <c r="C34"/>
      <c r="D34"/>
    </row>
    <row r="35" spans="2:8">
      <c r="B35"/>
      <c r="C35"/>
      <c r="D35"/>
    </row>
  </sheetData>
  <mergeCells count="1">
    <mergeCell ref="B1:G1"/>
  </mergeCells>
  <phoneticPr fontId="1" type="noConversion"/>
  <pageMargins left="0.7" right="0.7" top="0.75" bottom="0.75" header="0.3" footer="0.3"/>
  <pageSetup paperSize="9" orientation="portrait" horizontalDpi="4294967293" verticalDpi="4294967293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목표값1(예제)</vt:lpstr>
      <vt:lpstr>목표값1(결과)</vt:lpstr>
      <vt:lpstr>시나리오2(예제)</vt:lpstr>
      <vt:lpstr>시나리오2(결과)</vt:lpstr>
      <vt:lpstr>데이터표2(예제)</vt:lpstr>
      <vt:lpstr>데이터표2(결과)</vt:lpstr>
      <vt:lpstr>통합1(예제)</vt:lpstr>
      <vt:lpstr>통합1(결과)</vt:lpstr>
      <vt:lpstr>통합3(예제)</vt:lpstr>
      <vt:lpstr>통합3(결과)</vt:lpstr>
      <vt:lpstr>부분합1(예제)</vt:lpstr>
      <vt:lpstr>부분합1(결과)</vt:lpstr>
      <vt:lpstr>피벗1(예제)</vt:lpstr>
      <vt:lpstr>피벗1(결과)</vt:lpstr>
      <vt:lpstr>피벗2(예제)</vt:lpstr>
      <vt:lpstr>피벗2(결과)</vt:lpstr>
      <vt:lpstr>피벗3(예제)</vt:lpstr>
      <vt:lpstr>피벗3(결과)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사용자</dc:creator>
  <cp:lastModifiedBy>K-H</cp:lastModifiedBy>
  <dcterms:created xsi:type="dcterms:W3CDTF">2014-05-15T04:13:18Z</dcterms:created>
  <dcterms:modified xsi:type="dcterms:W3CDTF">2019-11-05T14:08:49Z</dcterms:modified>
</cp:coreProperties>
</file>