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ml.chartshapes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drawings/drawing16.xml" ContentType="application/vnd.openxmlformats-officedocument.drawingml.chartshapes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22.xml" ContentType="application/vnd.openxmlformats-officedocument.drawingml.chart+xml"/>
  <Override PartName="/xl/drawings/drawing18.xml" ContentType="application/vnd.openxmlformats-officedocument.drawingml.chartshapes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Workbook________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yvlasov\source\repos\em\em\template\"/>
    </mc:Choice>
  </mc:AlternateContent>
  <xr:revisionPtr revIDLastSave="0" documentId="13_ncr:1_{B46E32F9-9BFB-438A-8C7A-C5A56BEA4042}" xr6:coauthVersionLast="47" xr6:coauthVersionMax="47" xr10:uidLastSave="{00000000-0000-0000-0000-000000000000}"/>
  <bookViews>
    <workbookView xWindow="-120" yWindow="-120" windowWidth="29040" windowHeight="15840" tabRatio="691" activeTab="9" xr2:uid="{040A0B5A-EDF7-0049-B0D2-E73A878FFC7A}"/>
  </bookViews>
  <sheets>
    <sheet name="dataUse" sheetId="1" r:id="rId1"/>
    <sheet name="dataLoss" sheetId="14" state="hidden" r:id="rId2"/>
    <sheet name="dataCompare" sheetId="21" state="hidden" r:id="rId3"/>
    <sheet name="pivotTotal" sheetId="16" state="hidden" r:id="rId4"/>
    <sheet name="diagramTotal" sheetId="17" state="hidden" r:id="rId5"/>
    <sheet name="pivotDetail" sheetId="18" r:id="rId6"/>
    <sheet name="diagramDetail" sheetId="19" state="hidden" r:id="rId7"/>
    <sheet name="pivotCompare" sheetId="24" r:id="rId8"/>
    <sheet name="Фильтры" sheetId="23" r:id="rId9"/>
    <sheet name="Табло" sheetId="20" r:id="rId10"/>
    <sheet name="Анализ ЦЗ" sheetId="25" r:id="rId11"/>
  </sheets>
  <definedNames>
    <definedName name="_xlnm._FilterDatabase" localSheetId="5" hidden="1">pivotDetail!$E$6:$F$26</definedName>
    <definedName name="Срез_Группа_ЦЗ">#N/A</definedName>
    <definedName name="Срез_Тип_потребления">#N/A</definedName>
    <definedName name="Срез_Тип_ЦЗ">#N/A</definedName>
    <definedName name="Срез_Тип_энергоресурса">#N/A</definedName>
  </definedNames>
  <calcPr calcId="191029"/>
  <pivotCaches>
    <pivotCache cacheId="14" r:id="rId12"/>
    <pivotCache cacheId="18" r:id="rId13"/>
    <pivotCache cacheId="28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J3" i="20" s="1"/>
  <c r="E3" i="18"/>
  <c r="B14" i="16"/>
  <c r="B3" i="18"/>
  <c r="H3" i="18"/>
  <c r="K3" i="18"/>
  <c r="M9" i="16"/>
  <c r="M8" i="16"/>
  <c r="E3" i="24"/>
  <c r="B3" i="24"/>
  <c r="C3" i="24"/>
  <c r="F3" i="24"/>
  <c r="F3" i="18"/>
  <c r="L3" i="18"/>
  <c r="I3" i="18"/>
  <c r="C3" i="18"/>
</calcChain>
</file>

<file path=xl/sharedStrings.xml><?xml version="1.0" encoding="utf-8"?>
<sst xmlns="http://schemas.openxmlformats.org/spreadsheetml/2006/main" count="1071" uniqueCount="161">
  <si>
    <t>азот</t>
  </si>
  <si>
    <t>тыс.м3</t>
  </si>
  <si>
    <t>ЦЗ-002</t>
  </si>
  <si>
    <t>ПЛАНИРУЕМОЕ ПОТРЕБЛ.</t>
  </si>
  <si>
    <t>ЦЗ-016</t>
  </si>
  <si>
    <t>ЦЗ-017</t>
  </si>
  <si>
    <t>ЦЗ-019</t>
  </si>
  <si>
    <t>ЦЗ-023</t>
  </si>
  <si>
    <t>ЦЗ-032</t>
  </si>
  <si>
    <t>ЦЗ-045</t>
  </si>
  <si>
    <t>ЦЗ-046</t>
  </si>
  <si>
    <t>ЦЗ-056</t>
  </si>
  <si>
    <t>ЦЗ-061</t>
  </si>
  <si>
    <t>ЦЗ-062</t>
  </si>
  <si>
    <t>ЦЗ-071</t>
  </si>
  <si>
    <t>ЦЗ-081</t>
  </si>
  <si>
    <t>ЦЗ-084</t>
  </si>
  <si>
    <t>ЦЗ-110</t>
  </si>
  <si>
    <t>ЦЗ-300</t>
  </si>
  <si>
    <t>ЦЗ-501</t>
  </si>
  <si>
    <t>ЦЗ-502</t>
  </si>
  <si>
    <t>кислород</t>
  </si>
  <si>
    <t>ЦЗ-021</t>
  </si>
  <si>
    <t>ЦЗ-022</t>
  </si>
  <si>
    <t>ЦЗ-026</t>
  </si>
  <si>
    <t>ЦЗ-044</t>
  </si>
  <si>
    <t>ЦЗ-070</t>
  </si>
  <si>
    <t>ЦЗ-114</t>
  </si>
  <si>
    <t>ЦЗ-115</t>
  </si>
  <si>
    <t>вода оборотная 815</t>
  </si>
  <si>
    <t>холод -20°C</t>
  </si>
  <si>
    <t>Гкал</t>
  </si>
  <si>
    <t>ЦЗ-034</t>
  </si>
  <si>
    <t>вода оборотная 3 пр.</t>
  </si>
  <si>
    <t>вода хозпитьевая</t>
  </si>
  <si>
    <t>ХОЗЯЙСТ.БЫТОВЫЕ НУЖД</t>
  </si>
  <si>
    <t>ЦЗ-024</t>
  </si>
  <si>
    <t>ЦЗ-027</t>
  </si>
  <si>
    <t>ЦЗ-029</t>
  </si>
  <si>
    <t>ЦЗ-035</t>
  </si>
  <si>
    <t>ЦЗ-043</t>
  </si>
  <si>
    <t>ЦЗ-105</t>
  </si>
  <si>
    <t>ЦЗ-112</t>
  </si>
  <si>
    <t>ЦЗ-127</t>
  </si>
  <si>
    <t>ЦЗ-797</t>
  </si>
  <si>
    <t>вода речная</t>
  </si>
  <si>
    <t>КРЕМ.ЛАК КО-921</t>
  </si>
  <si>
    <t>вода оборотная к815</t>
  </si>
  <si>
    <t>электроэнергия</t>
  </si>
  <si>
    <t>МВт.ч</t>
  </si>
  <si>
    <t>ЦЗ-291</t>
  </si>
  <si>
    <t>ЦЗ-459</t>
  </si>
  <si>
    <t>воздух технологический</t>
  </si>
  <si>
    <t>холод-10°С к665</t>
  </si>
  <si>
    <t>газ природный</t>
  </si>
  <si>
    <t>тут</t>
  </si>
  <si>
    <t>пар от ТЭЦ-3</t>
  </si>
  <si>
    <t>воздух кип и а</t>
  </si>
  <si>
    <t>т\э на водоразбор</t>
  </si>
  <si>
    <t>выраб.неосуш.воздуха</t>
  </si>
  <si>
    <t>вода оборотная техн.</t>
  </si>
  <si>
    <t>пар от котельной 370В</t>
  </si>
  <si>
    <t>Общий итог</t>
  </si>
  <si>
    <t>Факт</t>
  </si>
  <si>
    <t>План</t>
  </si>
  <si>
    <t>Факт, тыс.руб.</t>
  </si>
  <si>
    <t>План, тыс.руб.</t>
  </si>
  <si>
    <t>Откл, тыс.руб.</t>
  </si>
  <si>
    <t>Код ЦЗ</t>
  </si>
  <si>
    <t>ЦЗ</t>
  </si>
  <si>
    <t>Энергоресурс</t>
  </si>
  <si>
    <t>Разм</t>
  </si>
  <si>
    <t>лимитируемые</t>
  </si>
  <si>
    <t>нормируемые</t>
  </si>
  <si>
    <t>Код продукта</t>
  </si>
  <si>
    <t>Продукт</t>
  </si>
  <si>
    <t>28462_пар от котельной 370В</t>
  </si>
  <si>
    <t>технологические</t>
  </si>
  <si>
    <t>вторичные</t>
  </si>
  <si>
    <t>первичные</t>
  </si>
  <si>
    <t>вспомогательные</t>
  </si>
  <si>
    <t>Тип энергоресурса</t>
  </si>
  <si>
    <t>00955_электроэнергия</t>
  </si>
  <si>
    <t>00990_пар от ТЭЦ-3</t>
  </si>
  <si>
    <t>00952_вода оборотная к815</t>
  </si>
  <si>
    <t>00951_вода речная</t>
  </si>
  <si>
    <t>00962_холод-10°С к665</t>
  </si>
  <si>
    <t>00937_холод -20°C</t>
  </si>
  <si>
    <t>00694_азот</t>
  </si>
  <si>
    <t>00997_воздух кип и а</t>
  </si>
  <si>
    <t>00958_воздух технологический</t>
  </si>
  <si>
    <t>00950_вода хозпитьевая</t>
  </si>
  <si>
    <t>прочие</t>
  </si>
  <si>
    <t>основные</t>
  </si>
  <si>
    <t>общецеховые</t>
  </si>
  <si>
    <t>на технологию</t>
  </si>
  <si>
    <t>2021 июн</t>
  </si>
  <si>
    <t>Период</t>
  </si>
  <si>
    <t>Группа ЦЗ</t>
  </si>
  <si>
    <t>Тип ЦЗ</t>
  </si>
  <si>
    <t>Код ЭР</t>
  </si>
  <si>
    <t>Группа ЭР</t>
  </si>
  <si>
    <t>Тип ЭР</t>
  </si>
  <si>
    <t>Откл</t>
  </si>
  <si>
    <t>Тип потребления</t>
  </si>
  <si>
    <t>Вид затрат</t>
  </si>
  <si>
    <t>Наименование ЭР</t>
  </si>
  <si>
    <t>Наименование ресурса</t>
  </si>
  <si>
    <t>Норм</t>
  </si>
  <si>
    <t>Норм, тыс.руб.</t>
  </si>
  <si>
    <t>% факт</t>
  </si>
  <si>
    <t>% норм</t>
  </si>
  <si>
    <t>(Все)</t>
  </si>
  <si>
    <t>Фaкт, тыс.руб.</t>
  </si>
  <si>
    <t>Oткл, тыс.руб.</t>
  </si>
  <si>
    <t>Названия строк</t>
  </si>
  <si>
    <t>Наименование</t>
  </si>
  <si>
    <t>Названия столбцов</t>
  </si>
  <si>
    <t>% фaкт</t>
  </si>
  <si>
    <t>% нoрм</t>
  </si>
  <si>
    <t>Потери</t>
  </si>
  <si>
    <t>Фактические, тыс.руб.</t>
  </si>
  <si>
    <t>Нормативные, тыс.руб.</t>
  </si>
  <si>
    <t>Значения</t>
  </si>
  <si>
    <t>Фактические</t>
  </si>
  <si>
    <t>Нормативные</t>
  </si>
  <si>
    <t>РазнЛимит</t>
  </si>
  <si>
    <t>РазнВсего</t>
  </si>
  <si>
    <t>РазНорм, тыс.руб.</t>
  </si>
  <si>
    <t>РазнВсего, тыс.руб.</t>
  </si>
  <si>
    <t>РазнНорм</t>
  </si>
  <si>
    <t>РазнЛимит, тыс.руб.</t>
  </si>
  <si>
    <t>Всего</t>
  </si>
  <si>
    <t>Прочие</t>
  </si>
  <si>
    <t>Первые 10</t>
  </si>
  <si>
    <t>Все</t>
  </si>
  <si>
    <t>PазнВсего, тыс.руб.</t>
  </si>
  <si>
    <t>Фильтры</t>
  </si>
  <si>
    <t xml:space="preserve">   Анализ эффективности энергопотребления ПАО "ХИМПРОМ" за период:</t>
  </si>
  <si>
    <t>По типу энергоресурсов, тыс. руб.</t>
  </si>
  <si>
    <t>По типу центров затрат, тыс. руб.</t>
  </si>
  <si>
    <t>По типу нормирования, тыс. руб.</t>
  </si>
  <si>
    <t>Анализ потерь энергоресурсов, тыс. руб.</t>
  </si>
  <si>
    <t>Структура потребления в разрезе энергоресурсов, тыс. руб.</t>
  </si>
  <si>
    <t>Структура потребления в разрезе центров затрат, тыс. руб.</t>
  </si>
  <si>
    <t>694_азот</t>
  </si>
  <si>
    <t>950_вода хозпитьевая</t>
  </si>
  <si>
    <t>951_вода речная</t>
  </si>
  <si>
    <t>694_азот, тыс.м3</t>
  </si>
  <si>
    <t>950_вода хозпитьевая, тыс.м3</t>
  </si>
  <si>
    <t>951_вода речная, тыс.м3</t>
  </si>
  <si>
    <t>Фaкт</t>
  </si>
  <si>
    <t>Плaн</t>
  </si>
  <si>
    <t>Oткл</t>
  </si>
  <si>
    <t>Плaн, тыс.руб.</t>
  </si>
  <si>
    <t>ИмяПродукт</t>
  </si>
  <si>
    <t>944_ПЛАНИРУЕМОЕ ПОТРЕБЛ.</t>
  </si>
  <si>
    <t>947_ХОЗЯЙСТ.БЫТОВЫЕ НУЖД</t>
  </si>
  <si>
    <t>528_КРЕМ.ЛАК КО-921</t>
  </si>
  <si>
    <t>Oткл %</t>
  </si>
  <si>
    <t>Сравнение с аналогичным периодом предшествующего года,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</si>
</sst>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3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.AppleSystemUIFont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8"/>
      <color theme="7" tint="0.59999389629810485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3" fontId="0" fillId="0" borderId="0" xfId="0" applyNumberFormat="1"/>
    <xf numFmtId="4" fontId="2" fillId="0" borderId="0" xfId="0" applyNumberFormat="1" applyFont="1"/>
    <xf numFmtId="0" fontId="0" fillId="0" borderId="0" xfId="0" applyNumberFormat="1"/>
    <xf numFmtId="0" fontId="5" fillId="2" borderId="2" xfId="0" applyFont="1" applyFill="1" applyBorder="1"/>
    <xf numFmtId="0" fontId="0" fillId="0" borderId="0" xfId="0" applyAlignment="1">
      <alignment horizontal="left"/>
    </xf>
    <xf numFmtId="0" fontId="7" fillId="0" borderId="0" xfId="0" applyFont="1" applyFill="1"/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3" fontId="7" fillId="3" borderId="0" xfId="0" applyNumberFormat="1" applyFont="1" applyFill="1"/>
    <xf numFmtId="0" fontId="0" fillId="4" borderId="0" xfId="0" applyFill="1"/>
    <xf numFmtId="164" fontId="1" fillId="0" borderId="0" xfId="0" applyNumberFormat="1" applyFont="1"/>
    <xf numFmtId="0" fontId="1" fillId="0" borderId="0" xfId="0" applyFont="1"/>
    <xf numFmtId="0" fontId="10" fillId="5" borderId="0" xfId="0" applyFont="1" applyFill="1" applyAlignment="1">
      <alignment vertical="center"/>
    </xf>
    <xf numFmtId="0" fontId="0" fillId="7" borderId="0" xfId="0" applyFill="1"/>
    <xf numFmtId="0" fontId="9" fillId="7" borderId="0" xfId="0" applyFont="1" applyFill="1" applyAlignment="1">
      <alignment vertical="center"/>
    </xf>
    <xf numFmtId="0" fontId="12" fillId="8" borderId="0" xfId="0" applyFont="1" applyFill="1"/>
    <xf numFmtId="0" fontId="8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</cellXfs>
  <cellStyles count="1">
    <cellStyle name="Обычный" xfId="0" builtinId="0"/>
  </cellStyles>
  <dxfs count="64">
    <dxf>
      <fill>
        <patternFill patternType="solid">
          <bgColor theme="4" tint="-0.249977111117893"/>
        </patternFill>
      </fill>
    </dxf>
    <dxf>
      <font>
        <color theme="0"/>
      </font>
    </dxf>
    <dxf>
      <fill>
        <patternFill patternType="solid">
          <bgColor theme="4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.AppleSystemUIFon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numFmt numFmtId="164" formatCode="#,##0.0"/>
      <protection locked="0" hidden="0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Medium2 2" table="0" count="14" xr9:uid="{AE7F4DFD-2AEC-7D49-A557-9261B18B0E49}">
      <tableStyleElement type="wholeTable" dxfId="63"/>
      <tableStyleElement type="headerRow" dxfId="62"/>
      <tableStyleElement type="totalRow" dxfId="61"/>
      <tableStyleElement type="firstRowStripe" dxfId="60"/>
      <tableStyleElement type="firstColumnStripe" dxfId="59"/>
      <tableStyleElement type="firstHeaderCell" dxfId="58"/>
      <tableStyleElement type="firstSubtotalRow" dxfId="57"/>
      <tableStyleElement type="secondSubtotalRow" dxfId="56"/>
      <tableStyleElement type="firstColumnSubheading" dxfId="55"/>
      <tableStyleElement type="firstRowSubheading" dxfId="54"/>
      <tableStyleElement type="secondRowSubheading" dxfId="53"/>
      <tableStyleElement type="thirdRowSubheading" dxfId="52"/>
      <tableStyleElement type="pageFieldLabels" dxfId="51"/>
      <tableStyleElement type="pageFieldValues" dxfId="5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26.644947999999999</c:v>
                </c:pt>
                <c:pt idx="1">
                  <c:v>30.180765916480699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0442-8EDA-15BAD4A4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42000"/>
        <c:axId val="656310384"/>
      </c:barChart>
      <c:catAx>
        <c:axId val="1471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10384"/>
        <c:crosses val="autoZero"/>
        <c:auto val="1"/>
        <c:lblAlgn val="ctr"/>
        <c:lblOffset val="100"/>
        <c:noMultiLvlLbl val="0"/>
      </c:catAx>
      <c:valAx>
        <c:axId val="656310384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4719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E-4A93-92C7-7C7ABB99EE3D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E-4A93-92C7-7C7ABB99EE3D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6E-4A93-92C7-7C7ABB99EE3D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6E-4A93-92C7-7C7ABB99E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E-4A93-92C7-7C7ABB99E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F65-B3D9-E53E8D669B57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F65-B3D9-E53E8D669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3-A245-87B9-BCEFACB7A3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3-A245-87B9-BCEFACB7A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1DA3-A245-87B9-BCEFACB7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[emReportMonth1.xlsx]pivotDetail!pivotTableFactER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 </a:t>
            </a:r>
            <a:r>
              <a:rPr lang="ru-RU" sz="1100" baseline="0"/>
              <a:t>энергоресурсам,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107174103237093"/>
          <c:y val="0.14332261521972131"/>
          <c:w val="0.54499305555555544"/>
          <c:h val="0.80951768488745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pivotDetail!$B$7:$B$9</c:f>
              <c:strCache>
                <c:ptCount val="2"/>
                <c:pt idx="0">
                  <c:v>951_вода речная</c:v>
                </c:pt>
                <c:pt idx="1">
                  <c:v>694_азот</c:v>
                </c:pt>
              </c:strCache>
            </c:strRef>
          </c:cat>
          <c:val>
            <c:numRef>
              <c:f>pivotDetail!$C$7:$C$9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A3C-9EFA-00D6269F5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[emReportMonth1.xlsx]pivotDetail!pivotTableFactCC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 центам затрат,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8796296296297"/>
          <c:y val="0.14741631944444444"/>
          <c:w val="0.86321296296296268"/>
          <c:h val="0.80407708333333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pivotDetail!$E$7:$E$9</c:f>
              <c:strCache>
                <c:ptCount val="2"/>
                <c:pt idx="0">
                  <c:v>16</c:v>
                </c:pt>
                <c:pt idx="1">
                  <c:v>2</c:v>
                </c:pt>
              </c:strCache>
            </c:strRef>
          </c:cat>
          <c:val>
            <c:numRef>
              <c:f>pivotDetail!$F$7:$F$9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F69-B19A-53456A25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[emReportMonth1.xlsx]pivotDetail!pivotTableDiffER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по 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9699074074072"/>
          <c:y val="0.14741631944444444"/>
          <c:w val="0.83586504629629621"/>
          <c:h val="0.459617013888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pivotDetail!$I$7</c:f>
              <c:numCache>
                <c:formatCode>#\ ##0.0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46-4162-B915-9D14D369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[emReportMonth1.xlsx]pivotDetail!pivotTableDiffCC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по центам затрат,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pivotDetail!$L$7</c:f>
              <c:numCache>
                <c:formatCode>#\ ##0.0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6C6-4623-AB56-4C7C36CFA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1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103869047619036"/>
              <c:y val="0.118931795634920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777579365079363"/>
                  <c:h val="0.11324156746031745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1-4566-8D3A-C27CE9A5DD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1-4566-8D3A-C27CE9A5DD96}"/>
              </c:ext>
            </c:extLst>
          </c:dPt>
          <c:dLbls>
            <c:dLbl>
              <c:idx val="0"/>
              <c:layout>
                <c:manualLayout>
                  <c:x val="0.24103869047619036"/>
                  <c:y val="0.11893179563492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7579365079363"/>
                      <c:h val="0.11324156746031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11-4566-8D3A-C27CE9A5DD96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11-4566-8D3A-C27CE9A5D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32.863489999999999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1-4566-8D3A-C27CE9A5D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19771329365079357"/>
          <c:y val="3.779712301587301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CF0-495E-A561-20399FC6434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CF0-495E-A561-20399FC64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CF0-495E-A561-20399FC64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CF0-495E-A561-20399FC64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26.644947999999999</c:v>
                </c:pt>
                <c:pt idx="1">
                  <c:v>30.180765916480699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CF0-495E-A561-20399FC6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A-41B1-B869-C025B24547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A-41B1-B869-C025B245478A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8A-41B1-B869-C025B245478A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8A-41B1-B869-C025B2454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92.173916665300396</c:v>
                </c:pt>
                <c:pt idx="1">
                  <c:v>1.4104000000000001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A-41B1-B869-C025B2454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FF7-3E40-8CE4-00FEEDBA53CF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FF7-3E40-8CE4-00FEEDBA53C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FF7-3E40-8CE4-00FEEDBA53C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FF7-3E40-8CE4-00FEEDBA5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56.825713916480694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FF7-3E40-8CE4-00FEEDB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layout>
        <c:manualLayout>
          <c:xMode val="edge"/>
          <c:yMode val="edge"/>
          <c:x val="0.17251488095238091"/>
          <c:y val="4.409722222222222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69F-6341-B119-107B543CC5C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69F-6341-B119-107B543CC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56.825713916480694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D69F-6341-B119-107B543C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A-430A-AF07-B7B274624BD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A-430A-AF07-B7B274624BD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52A-430A-AF07-B7B274624BD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2A-430A-AF07-B7B274624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65.952426665300408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30A-AF07-B7B274624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layout>
        <c:manualLayout>
          <c:xMode val="edge"/>
          <c:yMode val="edge"/>
          <c:x val="0.14101686507936503"/>
          <c:y val="3.779761904761904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1FB-4653-B784-E24561499070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1FB-4653-B784-E2456149907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1FB-4653-B784-E2456149907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FB-4653-B784-E24561499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26.644947999999999</c:v>
                </c:pt>
                <c:pt idx="1">
                  <c:v>30.180765916480699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1FB-4653-B784-E2456149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41A3-BE55-FD01101AA670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41A3-BE55-FD01101AA670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E7-41A3-BE55-FD01101AA670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7-41A3-BE55-FD01101AA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7-41A3-BE55-FD01101AA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[emReportMonth1.xlsx]pivotTotal!Сводная таблица18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33531746031746"/>
                  <c:h val="0.11950347222222223"/>
                </c:manualLayout>
              </c15:layout>
            </c:ext>
          </c:extLst>
        </c:dLbl>
      </c:pivotFmt>
      <c:pivotFmt>
        <c:idx val="13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93452380952382"/>
                  <c:h val="0.10060466269841269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33531746031746"/>
                      <c:h val="0.1195034722222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B1-BDB2-15E5C7C32380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93452380952382"/>
                      <c:h val="0.100604662698412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B1-BDB2-15E5C7C32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D0C-1742-B484-ECF62268AB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D0C-1742-B484-ECF62268A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D0C-1742-B484-ECF62268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ysClr val="window" lastClr="FFFFFF"/>
    </a:solidFill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[emReportMonth1.xlsx]pivotDetail!pivotTableFactER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потреблени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58428275309019"/>
          <c:y val="0.19591833311316739"/>
          <c:w val="0.69702464704101685"/>
          <c:h val="0.75692212206419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pivotDetail!$B$7:$B$9</c:f>
              <c:strCache>
                <c:ptCount val="2"/>
                <c:pt idx="0">
                  <c:v>951_вода речная</c:v>
                </c:pt>
                <c:pt idx="1">
                  <c:v>694_азот</c:v>
                </c:pt>
              </c:strCache>
            </c:strRef>
          </c:cat>
          <c:val>
            <c:numRef>
              <c:f>pivotDetail!$C$7:$C$9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9F7-96EB-95E7FB742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[emReportMonth1.xlsx]pivotDetail!pivotTableDiffER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и лимитов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43571353514661"/>
          <c:y val="0.16421583531307946"/>
          <c:w val="0.86842805366706077"/>
          <c:h val="0.4402738724533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pivotDetail!$I$7</c:f>
              <c:numCache>
                <c:formatCode>#\ ##0.0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FB4-453B-9E82-3954B160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[emReportMonth1.xlsx]pivotDetail!pivotTableFactCC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потребления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70598713871508E-2"/>
          <c:y val="0.16382148660464166"/>
          <c:w val="0.90661706989354274"/>
          <c:h val="0.72152604166666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pivotDetail!$E$7:$E$9</c:f>
              <c:strCache>
                <c:ptCount val="2"/>
                <c:pt idx="0">
                  <c:v>16</c:v>
                </c:pt>
                <c:pt idx="1">
                  <c:v>2</c:v>
                </c:pt>
              </c:strCache>
            </c:strRef>
          </c:cat>
          <c:val>
            <c:numRef>
              <c:f>pivotDetail!$F$7:$F$9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5-4848-8263-BEE9E700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[emReportMonth1.xlsx]pivotDetail!pivotTableDiffCC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и лимитов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67537389250723E-2"/>
          <c:y val="0.15875"/>
          <c:w val="0.96406623717708106"/>
          <c:h val="0.68998099415204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pivotDetail!$L$7</c:f>
              <c:numCache>
                <c:formatCode>#\ ##0.0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8D-4FC8-A23C-208992594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3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1F7-7343-B54D-532566C29C3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1F7-7343-B54D-532566C29C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1F7-7343-B54D-532566C29C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F7-7343-B54D-532566C29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1F7-7343-B54D-532566C2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[emReportMonth1.xlsx]pivotCompare!pivotTableCompareER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</a:t>
            </a:r>
            <a:r>
              <a:rPr lang="ru-RU" sz="1050" baseline="0"/>
              <a:t> энергоресурсам</a:t>
            </a:r>
            <a:endParaRPr lang="ru-R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pivotCompare!$C$5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pivotCompare!$B$6:$B$15</c:f>
              <c:strCache>
                <c:ptCount val="9"/>
                <c:pt idx="0">
                  <c:v>кислород</c:v>
                </c:pt>
                <c:pt idx="1">
                  <c:v>пар от котельной 370В</c:v>
                </c:pt>
                <c:pt idx="2">
                  <c:v>воздух технологический</c:v>
                </c:pt>
                <c:pt idx="3">
                  <c:v>пар от ТЭЦ-3</c:v>
                </c:pt>
                <c:pt idx="4">
                  <c:v>холод-10°С к665</c:v>
                </c:pt>
                <c:pt idx="5">
                  <c:v>вода оборотная к815</c:v>
                </c:pt>
                <c:pt idx="6">
                  <c:v>вода оборотная техн.</c:v>
                </c:pt>
                <c:pt idx="7">
                  <c:v>азот</c:v>
                </c:pt>
                <c:pt idx="8">
                  <c:v>электроэнергия</c:v>
                </c:pt>
              </c:strCache>
            </c:strRef>
          </c:cat>
          <c:val>
            <c:numRef>
              <c:f>pivotCompare!$C$6:$C$15</c:f>
              <c:numCache>
                <c:formatCode>General</c:formatCode>
                <c:ptCount val="9"/>
                <c:pt idx="0">
                  <c:v>1117</c:v>
                </c:pt>
                <c:pt idx="1">
                  <c:v>494</c:v>
                </c:pt>
                <c:pt idx="2">
                  <c:v>449</c:v>
                </c:pt>
                <c:pt idx="3">
                  <c:v>338</c:v>
                </c:pt>
                <c:pt idx="4">
                  <c:v>221</c:v>
                </c:pt>
                <c:pt idx="5">
                  <c:v>-106</c:v>
                </c:pt>
                <c:pt idx="6">
                  <c:v>-233</c:v>
                </c:pt>
                <c:pt idx="7">
                  <c:v>-639</c:v>
                </c:pt>
                <c:pt idx="8">
                  <c:v>-2125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1CC-440E-B7B2-CC781453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643616"/>
        <c:axId val="751644032"/>
      </c:barChart>
      <c:catAx>
        <c:axId val="7516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644032"/>
        <c:crosses val="autoZero"/>
        <c:auto val="1"/>
        <c:lblAlgn val="ctr"/>
        <c:lblOffset val="100"/>
        <c:noMultiLvlLbl val="0"/>
      </c:catAx>
      <c:valAx>
        <c:axId val="75164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[emReportMonth1.xlsx]pivotCompare!pivotTableCompareCC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 центрам затрат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58641975308643E-2"/>
          <c:y val="0.17678576388888889"/>
          <c:w val="0.95491975308641952"/>
          <c:h val="0.66126900584795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pivotCompare!$F$5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pivotCompare!$E$6:$E$12</c:f>
              <c:strCache>
                <c:ptCount val="6"/>
                <c:pt idx="0">
                  <c:v>110</c:v>
                </c:pt>
                <c:pt idx="1">
                  <c:v>23</c:v>
                </c:pt>
                <c:pt idx="2">
                  <c:v>56</c:v>
                </c:pt>
                <c:pt idx="3">
                  <c:v>502</c:v>
                </c:pt>
                <c:pt idx="4">
                  <c:v>2</c:v>
                </c:pt>
                <c:pt idx="5">
                  <c:v>16</c:v>
                </c:pt>
              </c:strCache>
            </c:strRef>
          </c:cat>
          <c:val>
            <c:numRef>
              <c:f>pivotCompare!$F$6:$F$12</c:f>
              <c:numCache>
                <c:formatCode>General</c:formatCode>
                <c:ptCount val="6"/>
                <c:pt idx="0">
                  <c:v>617</c:v>
                </c:pt>
                <c:pt idx="1">
                  <c:v>289</c:v>
                </c:pt>
                <c:pt idx="2">
                  <c:v>107</c:v>
                </c:pt>
                <c:pt idx="3">
                  <c:v>-119</c:v>
                </c:pt>
                <c:pt idx="4">
                  <c:v>-231</c:v>
                </c:pt>
                <c:pt idx="5">
                  <c:v>-1106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5C3-4C02-8E92-855CB5F4F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216992"/>
        <c:axId val="696212832"/>
      </c:barChart>
      <c:catAx>
        <c:axId val="696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12832"/>
        <c:crosses val="autoZero"/>
        <c:auto val="1"/>
        <c:lblAlgn val="ctr"/>
        <c:lblOffset val="300"/>
        <c:noMultiLvlLbl val="0"/>
      </c:catAx>
      <c:valAx>
        <c:axId val="6962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2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A36-814C-B046B4E683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A36-814C-B046B4E683D9}"/>
              </c:ext>
            </c:extLst>
          </c:dPt>
          <c:dLbls>
            <c:dLbl>
              <c:idx val="0"/>
              <c:layout>
                <c:manualLayout>
                  <c:x val="0.19936527777777752"/>
                  <c:y val="3.7037235449735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2857142857134"/>
                      <c:h val="0.12584087301587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C9-4A36-814C-B046B4E683D9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C9-4A36-814C-B046B4E68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32.863489999999999</c:v>
                </c:pt>
                <c:pt idx="1">
                  <c:v>60.7208266653004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9-4A36-814C-B046B4E68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35C-481C-86A5-2E2A62960EF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35C-481C-86A5-2E2A62960E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35C-481C-86A5-2E2A62960E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5C-481C-86A5-2E2A62960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26.644947999999999</c:v>
                </c:pt>
                <c:pt idx="1">
                  <c:v>30.180765916480699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835C-481C-86A5-2E2A6296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1-47AF-A429-3BB7F35A37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1-47AF-A429-3BB7F35A371E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21-47AF-A429-3BB7F35A371E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21-47AF-A429-3BB7F35A3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92.173916665300396</c:v>
                </c:pt>
                <c:pt idx="1">
                  <c:v>1.4104000000000001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1-47AF-A429-3BB7F35A37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81E-0848-A4C4-1D9EF1CBFB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81E-0848-A4C4-1D9EF1CBF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56.825713916480694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A81E-0848-A4C4-1D9EF1CB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0-41DE-9D40-90E348132A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0-41DE-9D40-90E348132AC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D0-41DE-9D40-90E348132AC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D0-41DE-9D40-90E348132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27.631889999999999</c:v>
                </c:pt>
                <c:pt idx="1">
                  <c:v>65.952426665300408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0-41DE-9D40-90E348132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[emReportMonth1.xlsx]pivotTotal!Сводная таблица16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6B1D-4AE1-B29A-5413D34952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B1D-4AE1-B29A-5413D34952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B1D-4AE1-B29A-5413D349522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1D-4AE1-B29A-5413D3495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26.644947999999999</c:v>
                </c:pt>
                <c:pt idx="1">
                  <c:v>30.180765916480699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6B1D-4AE1-B29A-5413D349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497417</xdr:colOff>
      <xdr:row>15</xdr:row>
      <xdr:rowOff>57149</xdr:rowOff>
    </xdr:from>
    <xdr:to>
      <xdr:col>7</xdr:col>
      <xdr:colOff>741833</xdr:colOff>
      <xdr:row>26</xdr:row>
      <xdr:rowOff>5232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71A64-DEAE-F544-AA10-34780CED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1084385</xdr:colOff>
      <xdr:row>9</xdr:row>
      <xdr:rowOff>59592</xdr:rowOff>
    </xdr:from>
    <xdr:to>
      <xdr:col>6</xdr:col>
      <xdr:colOff>313615</xdr:colOff>
      <xdr:row>19</xdr:row>
      <xdr:rowOff>168054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C8F4D-0A6A-8C40-8367-9EB04D23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1118577</xdr:colOff>
      <xdr:row>9</xdr:row>
      <xdr:rowOff>59592</xdr:rowOff>
    </xdr:from>
    <xdr:to>
      <xdr:col>18</xdr:col>
      <xdr:colOff>1090269</xdr:colOff>
      <xdr:row>19</xdr:row>
      <xdr:rowOff>168054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E788B-82D2-3B45-8EDB-B9203EDE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0.02361</cdr:x>
      <cdr:y>0.82755</cdr:y>
    </cdr:from>
    <cdr:to>
      <cdr:x>0.4452</cdr:x>
      <cdr:y>0.90909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D64973F-E8CC-4EE2-AC17-D92FFE826DEC}"/>
            </a:ext>
          </a:extLst>
        </cdr:cNvPr>
        <cdr:cNvSpPr txBox="1"/>
      </cdr:nvSpPr>
      <cdr:spPr>
        <a:xfrm xmlns:a="http://schemas.openxmlformats.org/drawingml/2006/main">
          <a:off x="107950" y="22701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</xdr:colOff>
      <xdr:row>3</xdr:row>
      <xdr:rowOff>2187</xdr:rowOff>
    </xdr:from>
    <xdr:to>
      <xdr:col>4</xdr:col>
      <xdr:colOff>812773</xdr:colOff>
      <xdr:row>8</xdr:row>
      <xdr:rowOff>12330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энергоресурса">
              <a:extLst>
                <a:ext uri="{FF2B5EF4-FFF2-40B4-BE49-F238E27FC236}">
                  <a16:creationId xmlns:a16="http://schemas.microsoft.com/office/drawing/2014/main" id="{5EA0E4DE-A6F7-41FB-ADD8-BDF3E855CE0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энергоресур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44" y="863973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5443</xdr:colOff>
      <xdr:row>3</xdr:row>
      <xdr:rowOff>3510</xdr:rowOff>
    </xdr:from>
    <xdr:to>
      <xdr:col>10</xdr:col>
      <xdr:colOff>729</xdr:colOff>
      <xdr:row>8</xdr:row>
      <xdr:rowOff>13653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ип ЦЗ">
              <a:extLst>
                <a:ext uri="{FF2B5EF4-FFF2-40B4-BE49-F238E27FC236}">
                  <a16:creationId xmlns:a16="http://schemas.microsoft.com/office/drawing/2014/main" id="{1F0225B5-9FFE-4F17-9223-2CAFB29EE7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729" y="865296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3704</xdr:colOff>
      <xdr:row>8</xdr:row>
      <xdr:rowOff>196845</xdr:rowOff>
    </xdr:from>
    <xdr:to>
      <xdr:col>9</xdr:col>
      <xdr:colOff>815419</xdr:colOff>
      <xdr:row>14</xdr:row>
      <xdr:rowOff>7417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Группа ЦЗ">
              <a:extLst>
                <a:ext uri="{FF2B5EF4-FFF2-40B4-BE49-F238E27FC236}">
                  <a16:creationId xmlns:a16="http://schemas.microsoft.com/office/drawing/2014/main" id="{DE20A906-AEFA-4032-AD3F-70D6DFA4C4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па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990" y="2056488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2417</xdr:colOff>
      <xdr:row>8</xdr:row>
      <xdr:rowOff>186072</xdr:rowOff>
    </xdr:from>
    <xdr:to>
      <xdr:col>4</xdr:col>
      <xdr:colOff>814132</xdr:colOff>
      <xdr:row>13</xdr:row>
      <xdr:rowOff>196215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Тип потребления">
              <a:extLst>
                <a:ext uri="{FF2B5EF4-FFF2-40B4-BE49-F238E27FC236}">
                  <a16:creationId xmlns:a16="http://schemas.microsoft.com/office/drawing/2014/main" id="{1CEE4610-7E11-4161-9B49-09B7444B52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потребл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203" y="2045715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</xdr:colOff>
      <xdr:row>6</xdr:row>
      <xdr:rowOff>776</xdr:rowOff>
    </xdr:from>
    <xdr:to>
      <xdr:col>1</xdr:col>
      <xdr:colOff>2018988</xdr:colOff>
      <xdr:row>7</xdr:row>
      <xdr:rowOff>1170109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DD98D0-D289-4213-B11A-4E07EFCB40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31560</xdr:colOff>
      <xdr:row>6</xdr:row>
      <xdr:rowOff>776</xdr:rowOff>
    </xdr:from>
    <xdr:to>
      <xdr:col>4</xdr:col>
      <xdr:colOff>4976</xdr:colOff>
      <xdr:row>7</xdr:row>
      <xdr:rowOff>1170109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9981F0-2523-4025-B291-24C9E33E4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4786</xdr:colOff>
      <xdr:row>6</xdr:row>
      <xdr:rowOff>774</xdr:rowOff>
    </xdr:from>
    <xdr:to>
      <xdr:col>6</xdr:col>
      <xdr:colOff>1487</xdr:colOff>
      <xdr:row>7</xdr:row>
      <xdr:rowOff>1170107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D6DEA3-3CDC-467B-982A-5FE0BB78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39088</xdr:colOff>
      <xdr:row>6</xdr:row>
      <xdr:rowOff>775</xdr:rowOff>
    </xdr:from>
    <xdr:to>
      <xdr:col>8</xdr:col>
      <xdr:colOff>1921</xdr:colOff>
      <xdr:row>7</xdr:row>
      <xdr:rowOff>1170108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C3633E-40A5-4C6F-8878-A13274F0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4191</xdr:colOff>
      <xdr:row>6</xdr:row>
      <xdr:rowOff>776</xdr:rowOff>
    </xdr:from>
    <xdr:to>
      <xdr:col>10</xdr:col>
      <xdr:colOff>890</xdr:colOff>
      <xdr:row>7</xdr:row>
      <xdr:rowOff>1170109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3CBA85-BF3E-43CB-882A-D63AF3F8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476</xdr:colOff>
      <xdr:row>6</xdr:row>
      <xdr:rowOff>776</xdr:rowOff>
    </xdr:from>
    <xdr:to>
      <xdr:col>11</xdr:col>
      <xdr:colOff>2016476</xdr:colOff>
      <xdr:row>7</xdr:row>
      <xdr:rowOff>1170109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8597-B834-4A96-BE75-15716D62B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312735</xdr:colOff>
      <xdr:row>5</xdr:row>
      <xdr:rowOff>68982</xdr:rowOff>
    </xdr:from>
    <xdr:to>
      <xdr:col>14</xdr:col>
      <xdr:colOff>2518</xdr:colOff>
      <xdr:row>7</xdr:row>
      <xdr:rowOff>1164232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E2698F9-E55E-4702-B5F1-0687EC16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27006</xdr:colOff>
      <xdr:row>6</xdr:row>
      <xdr:rowOff>2067</xdr:rowOff>
    </xdr:from>
    <xdr:to>
      <xdr:col>16</xdr:col>
      <xdr:colOff>11006</xdr:colOff>
      <xdr:row>7</xdr:row>
      <xdr:rowOff>1171400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A9F2C67-156C-49A5-95CE-C7ACE0D2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4210</xdr:colOff>
      <xdr:row>6</xdr:row>
      <xdr:rowOff>2066</xdr:rowOff>
    </xdr:from>
    <xdr:to>
      <xdr:col>18</xdr:col>
      <xdr:colOff>910</xdr:colOff>
      <xdr:row>7</xdr:row>
      <xdr:rowOff>1171399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B8632F5-A2C1-445A-A84C-29D79DB5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3960</xdr:colOff>
      <xdr:row>10</xdr:row>
      <xdr:rowOff>63499</xdr:rowOff>
    </xdr:from>
    <xdr:to>
      <xdr:col>6</xdr:col>
      <xdr:colOff>0</xdr:colOff>
      <xdr:row>12</xdr:row>
      <xdr:rowOff>1286082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A04D0C1-DE5C-482F-98DC-73C60875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3955</xdr:colOff>
      <xdr:row>13</xdr:row>
      <xdr:rowOff>42331</xdr:rowOff>
    </xdr:from>
    <xdr:to>
      <xdr:col>6</xdr:col>
      <xdr:colOff>0</xdr:colOff>
      <xdr:row>15</xdr:row>
      <xdr:rowOff>1286081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46E58BD-B1D2-4295-8C33-62DD2191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2380</xdr:colOff>
      <xdr:row>11</xdr:row>
      <xdr:rowOff>0</xdr:rowOff>
    </xdr:from>
    <xdr:to>
      <xdr:col>11</xdr:col>
      <xdr:colOff>2010834</xdr:colOff>
      <xdr:row>12</xdr:row>
      <xdr:rowOff>1286083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A29CC840-0C15-4417-9B54-BCB7A98D6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</xdr:col>
      <xdr:colOff>38359</xdr:colOff>
      <xdr:row>13</xdr:row>
      <xdr:rowOff>42331</xdr:rowOff>
    </xdr:from>
    <xdr:to>
      <xdr:col>12</xdr:col>
      <xdr:colOff>0</xdr:colOff>
      <xdr:row>15</xdr:row>
      <xdr:rowOff>1286081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ED15167-F565-4F5B-B273-09C8447C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314060</xdr:colOff>
      <xdr:row>10</xdr:row>
      <xdr:rowOff>62441</xdr:rowOff>
    </xdr:from>
    <xdr:to>
      <xdr:col>18</xdr:col>
      <xdr:colOff>0</xdr:colOff>
      <xdr:row>12</xdr:row>
      <xdr:rowOff>1285024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1DF8CA3-4EBE-4379-9CA7-932776FE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528</xdr:colOff>
      <xdr:row>13</xdr:row>
      <xdr:rowOff>29886</xdr:rowOff>
    </xdr:from>
    <xdr:to>
      <xdr:col>17</xdr:col>
      <xdr:colOff>2021416</xdr:colOff>
      <xdr:row>16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D61952D-71B3-4D64-A61D-7B80F53D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4AF7773-9C6C-4B2A-A720-A818FD8F400A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94</a:t>
          </a:fld>
          <a:endParaRPr lang="ru-RU" sz="105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0.57923</cdr:x>
      <cdr:y>0.05145</cdr:y>
    </cdr:from>
    <cdr:to>
      <cdr:x>0.91076</cdr:x>
      <cdr:y>0.13681</cdr:y>
    </cdr:to>
    <cdr:sp macro="" textlink="pivotDetail!$H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A7F00-B9FA-479D-9006-45734A3CCD65}"/>
            </a:ext>
          </a:extLst>
        </cdr:cNvPr>
        <cdr:cNvSpPr txBox="1"/>
      </cdr:nvSpPr>
      <cdr:spPr>
        <a:xfrm xmlns:a="http://schemas.openxmlformats.org/drawingml/2006/main">
          <a:off x="1167725" y="103717"/>
          <a:ext cx="668358" cy="17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F7DD0C1-7B0D-4E53-A79C-0B6B10FAB6CA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56,8</a:t>
          </a:fld>
          <a:endParaRPr lang="ru-RU" sz="10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3828E99-3E84-4B52-BD14-81BBD6485D79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94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0.57641</cdr:x>
      <cdr:y>0.05145</cdr:y>
    </cdr:from>
    <cdr:to>
      <cdr:x>0.90794</cdr:x>
      <cdr:y>0.13681</cdr:y>
    </cdr:to>
    <cdr:sp macro="" textlink="pivotDetail!$H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A7F00-B9FA-479D-9006-45734A3CCD65}"/>
            </a:ext>
          </a:extLst>
        </cdr:cNvPr>
        <cdr:cNvSpPr txBox="1"/>
      </cdr:nvSpPr>
      <cdr:spPr>
        <a:xfrm xmlns:a="http://schemas.openxmlformats.org/drawingml/2006/main">
          <a:off x="1162051" y="103717"/>
          <a:ext cx="668358" cy="17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763D4B78-2475-48A1-82AD-4D249DC30E0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56,8</a:t>
          </a:fld>
          <a:endParaRPr lang="ru-RU" sz="10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532C84B-2D65-4516-8213-C4523CCA2E1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94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0.51867</cdr:x>
      <cdr:y>0.05145</cdr:y>
    </cdr:from>
    <cdr:to>
      <cdr:x>0.85019</cdr:x>
      <cdr:y>0.13681</cdr:y>
    </cdr:to>
    <cdr:sp macro="" textlink="pivotDetail!$H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A11F6E-B702-4B8F-8030-81A2F26DC50E}"/>
            </a:ext>
          </a:extLst>
        </cdr:cNvPr>
        <cdr:cNvSpPr txBox="1"/>
      </cdr:nvSpPr>
      <cdr:spPr>
        <a:xfrm xmlns:a="http://schemas.openxmlformats.org/drawingml/2006/main">
          <a:off x="1045633" y="103717"/>
          <a:ext cx="668358" cy="172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E856F5A3-F931-4A77-B7DB-2E6E5E091FC4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56,8</a:t>
          </a:fld>
          <a:endParaRPr lang="ru-RU" sz="10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52918</xdr:rowOff>
    </xdr:from>
    <xdr:to>
      <xdr:col>29</xdr:col>
      <xdr:colOff>296333</xdr:colOff>
      <xdr:row>2</xdr:row>
      <xdr:rowOff>190502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28E35FC-E8D6-4672-90BB-0BB9E238E0C2}"/>
            </a:ext>
          </a:extLst>
        </xdr:cNvPr>
        <xdr:cNvSpPr txBox="1"/>
      </xdr:nvSpPr>
      <xdr:spPr>
        <a:xfrm>
          <a:off x="1" y="52918"/>
          <a:ext cx="19557999" cy="338667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1">
              <a:solidFill>
                <a:schemeClr val="bg2"/>
              </a:solidFill>
            </a:rPr>
            <a:t>Анализ</a:t>
          </a:r>
          <a:r>
            <a:rPr lang="ru-RU" sz="1600" b="1" baseline="0">
              <a:solidFill>
                <a:schemeClr val="bg2"/>
              </a:solidFill>
            </a:rPr>
            <a:t> эффективности энергопотребления ПАО "ХИМПРОМ" за период:                     </a:t>
          </a:r>
          <a:endParaRPr lang="ru-RU" sz="1600" b="1">
            <a:solidFill>
              <a:schemeClr val="bg2"/>
            </a:solidFill>
          </a:endParaRPr>
        </a:p>
      </xdr:txBody>
    </xdr:sp>
    <xdr:clientData/>
  </xdr:twoCellAnchor>
  <xdr:twoCellAnchor>
    <xdr:from>
      <xdr:col>10</xdr:col>
      <xdr:colOff>430059</xdr:colOff>
      <xdr:row>1</xdr:row>
      <xdr:rowOff>64464</xdr:rowOff>
    </xdr:from>
    <xdr:to>
      <xdr:col>11</xdr:col>
      <xdr:colOff>562819</xdr:colOff>
      <xdr:row>2</xdr:row>
      <xdr:rowOff>190502</xdr:rowOff>
    </xdr:to>
    <xdr:sp macro="" textlink="pivotTotal!B2">
      <xdr:nvSpPr>
        <xdr:cNvPr id="21" name="TextBox 20">
          <a:extLst>
            <a:ext uri="{FF2B5EF4-FFF2-40B4-BE49-F238E27FC236}">
              <a16:creationId xmlns:a16="http://schemas.microsoft.com/office/drawing/2014/main" id="{69D33D41-BB02-464C-8B6D-FBF38C6A6A51}"/>
            </a:ext>
          </a:extLst>
        </xdr:cNvPr>
        <xdr:cNvSpPr txBox="1"/>
      </xdr:nvSpPr>
      <xdr:spPr>
        <a:xfrm>
          <a:off x="6758892" y="138547"/>
          <a:ext cx="820677" cy="327122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Ins="0" rtlCol="0" anchor="t">
          <a:noAutofit/>
        </a:bodyPr>
        <a:lstStyle/>
        <a:p>
          <a:pPr algn="r"/>
          <a:fld id="{3D411D6A-F9AD-4273-9DD9-0BEF6CF6614F}" type="TxLink">
            <a:rPr lang="en-US" sz="16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cs typeface="Calibri"/>
            </a:rPr>
            <a:pPr algn="r"/>
            <a:t>2021 июн</a:t>
          </a:fld>
          <a:endParaRPr lang="ru-RU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1</xdr:colOff>
      <xdr:row>3</xdr:row>
      <xdr:rowOff>40408</xdr:rowOff>
    </xdr:from>
    <xdr:to>
      <xdr:col>7</xdr:col>
      <xdr:colOff>202036</xdr:colOff>
      <xdr:row>15</xdr:row>
      <xdr:rowOff>26492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FCD08AB6-6C47-4A63-920D-C03B8D4F9A07}"/>
            </a:ext>
          </a:extLst>
        </xdr:cNvPr>
        <xdr:cNvGrpSpPr/>
      </xdr:nvGrpSpPr>
      <xdr:grpSpPr>
        <a:xfrm>
          <a:off x="123826" y="516658"/>
          <a:ext cx="4259685" cy="2386384"/>
          <a:chOff x="1" y="406977"/>
          <a:chExt cx="4306444" cy="2377918"/>
        </a:xfrm>
      </xdr:grpSpPr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6A61A46D-8463-4BC2-96DC-26A3A6FE4766}"/>
              </a:ext>
            </a:extLst>
          </xdr:cNvPr>
          <xdr:cNvGraphicFramePr>
            <a:graphicFrameLocks/>
          </xdr:cNvGraphicFramePr>
        </xdr:nvGraphicFramePr>
        <xdr:xfrm>
          <a:off x="9525" y="640770"/>
          <a:ext cx="2149754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>
            <a:extLst>
              <a:ext uri="{FF2B5EF4-FFF2-40B4-BE49-F238E27FC236}">
                <a16:creationId xmlns:a16="http://schemas.microsoft.com/office/drawing/2014/main" id="{E0C67924-7912-4D3F-B0D6-B26EEA42503D}"/>
              </a:ext>
            </a:extLst>
          </xdr:cNvPr>
          <xdr:cNvGraphicFramePr>
            <a:graphicFrameLocks/>
          </xdr:cNvGraphicFramePr>
        </xdr:nvGraphicFramePr>
        <xdr:xfrm>
          <a:off x="2150197" y="640770"/>
          <a:ext cx="2156248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3E2F70E5-AA27-4647-9A3B-AAE9CD0998FF}"/>
              </a:ext>
            </a:extLst>
          </xdr:cNvPr>
          <xdr:cNvSpPr txBox="1"/>
        </xdr:nvSpPr>
        <xdr:spPr>
          <a:xfrm>
            <a:off x="1" y="406977"/>
            <a:ext cx="4303568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энергоресурса, тыс. руб.</a:t>
            </a:r>
          </a:p>
        </xdr:txBody>
      </xdr:sp>
    </xdr:grpSp>
    <xdr:clientData/>
  </xdr:twoCellAnchor>
  <xdr:twoCellAnchor>
    <xdr:from>
      <xdr:col>7</xdr:col>
      <xdr:colOff>224127</xdr:colOff>
      <xdr:row>3</xdr:row>
      <xdr:rowOff>40409</xdr:rowOff>
    </xdr:from>
    <xdr:to>
      <xdr:col>13</xdr:col>
      <xdr:colOff>433377</xdr:colOff>
      <xdr:row>15</xdr:row>
      <xdr:rowOff>26492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A4DA3464-B8D2-41A8-9583-0ACD1B533F39}"/>
            </a:ext>
          </a:extLst>
        </xdr:cNvPr>
        <xdr:cNvGrpSpPr/>
      </xdr:nvGrpSpPr>
      <xdr:grpSpPr>
        <a:xfrm>
          <a:off x="4405602" y="516659"/>
          <a:ext cx="4266900" cy="2386383"/>
          <a:chOff x="4345854" y="406978"/>
          <a:chExt cx="4313659" cy="2377917"/>
        </a:xfrm>
      </xdr:grpSpPr>
      <xdr:graphicFrame macro="">
        <xdr:nvGraphicFramePr>
          <xdr:cNvPr id="13" name="Диаграмма 12">
            <a:extLst>
              <a:ext uri="{FF2B5EF4-FFF2-40B4-BE49-F238E27FC236}">
                <a16:creationId xmlns:a16="http://schemas.microsoft.com/office/drawing/2014/main" id="{1FD7FB92-F0B5-4B33-9848-D7620787843E}"/>
              </a:ext>
            </a:extLst>
          </xdr:cNvPr>
          <xdr:cNvGraphicFramePr>
            <a:graphicFrameLocks/>
          </xdr:cNvGraphicFramePr>
        </xdr:nvGraphicFramePr>
        <xdr:xfrm>
          <a:off x="4345854" y="640770"/>
          <a:ext cx="2155526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EDFBD990-D4B6-4F3C-931E-6F3CC6B27554}"/>
              </a:ext>
            </a:extLst>
          </xdr:cNvPr>
          <xdr:cNvGraphicFramePr>
            <a:graphicFrameLocks/>
          </xdr:cNvGraphicFramePr>
        </xdr:nvGraphicFramePr>
        <xdr:xfrm>
          <a:off x="6506153" y="640770"/>
          <a:ext cx="2153360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E822B81-3CED-42E3-9339-C60BFBEA095C}"/>
              </a:ext>
            </a:extLst>
          </xdr:cNvPr>
          <xdr:cNvSpPr txBox="1"/>
        </xdr:nvSpPr>
        <xdr:spPr>
          <a:xfrm>
            <a:off x="4346862" y="406978"/>
            <a:ext cx="4312229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центров затрат, тыс. руб.</a:t>
            </a:r>
          </a:p>
        </xdr:txBody>
      </xdr:sp>
    </xdr:grpSp>
    <xdr:clientData/>
  </xdr:twoCellAnchor>
  <xdr:twoCellAnchor>
    <xdr:from>
      <xdr:col>13</xdr:col>
      <xdr:colOff>458928</xdr:colOff>
      <xdr:row>3</xdr:row>
      <xdr:rowOff>40409</xdr:rowOff>
    </xdr:from>
    <xdr:to>
      <xdr:col>19</xdr:col>
      <xdr:colOff>666751</xdr:colOff>
      <xdr:row>15</xdr:row>
      <xdr:rowOff>26493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8528D118-9CCC-4BB4-8E53-2F0B480E46D6}"/>
            </a:ext>
          </a:extLst>
        </xdr:cNvPr>
        <xdr:cNvGrpSpPr/>
      </xdr:nvGrpSpPr>
      <xdr:grpSpPr>
        <a:xfrm>
          <a:off x="8698053" y="516659"/>
          <a:ext cx="4265473" cy="2386384"/>
          <a:chOff x="8667746" y="406978"/>
          <a:chExt cx="4312232" cy="2377918"/>
        </a:xfrm>
      </xdr:grpSpPr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0F9B77EE-8601-48AB-8A0B-F818B7C313D0}"/>
              </a:ext>
            </a:extLst>
          </xdr:cNvPr>
          <xdr:cNvGraphicFramePr>
            <a:graphicFrameLocks/>
          </xdr:cNvGraphicFramePr>
        </xdr:nvGraphicFramePr>
        <xdr:xfrm>
          <a:off x="8668614" y="640771"/>
          <a:ext cx="2143982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107DE4FA-5790-4F96-8A69-42E46441D2C3}"/>
              </a:ext>
            </a:extLst>
          </xdr:cNvPr>
          <xdr:cNvGraphicFramePr>
            <a:graphicFrameLocks/>
          </xdr:cNvGraphicFramePr>
        </xdr:nvGraphicFramePr>
        <xdr:xfrm>
          <a:off x="10809576" y="640771"/>
          <a:ext cx="2157979" cy="213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E756B53F-8DBD-4250-A9AE-548C68E1F64D}"/>
              </a:ext>
            </a:extLst>
          </xdr:cNvPr>
          <xdr:cNvSpPr txBox="1"/>
        </xdr:nvSpPr>
        <xdr:spPr>
          <a:xfrm>
            <a:off x="8667746" y="406978"/>
            <a:ext cx="4312232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нормирования, тыс. руб.</a:t>
            </a:r>
          </a:p>
        </xdr:txBody>
      </xdr:sp>
    </xdr:grpSp>
    <xdr:clientData/>
  </xdr:twoCellAnchor>
  <xdr:twoCellAnchor>
    <xdr:from>
      <xdr:col>19</xdr:col>
      <xdr:colOff>677334</xdr:colOff>
      <xdr:row>3</xdr:row>
      <xdr:rowOff>34638</xdr:rowOff>
    </xdr:from>
    <xdr:to>
      <xdr:col>29</xdr:col>
      <xdr:colOff>301143</xdr:colOff>
      <xdr:row>15</xdr:row>
      <xdr:rowOff>29000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9561B02-FF19-44CD-AD68-884078BA11BA}"/>
            </a:ext>
          </a:extLst>
        </xdr:cNvPr>
        <xdr:cNvGrpSpPr/>
      </xdr:nvGrpSpPr>
      <xdr:grpSpPr>
        <a:xfrm>
          <a:off x="12974109" y="510888"/>
          <a:ext cx="6386559" cy="2394662"/>
          <a:chOff x="0" y="2987386"/>
          <a:chExt cx="6468340" cy="2384271"/>
        </a:xfrm>
      </xdr:grpSpPr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B220A6DC-8812-4D26-A3F4-86435874B891}"/>
              </a:ext>
            </a:extLst>
          </xdr:cNvPr>
          <xdr:cNvGraphicFramePr>
            <a:graphicFrameLocks/>
          </xdr:cNvGraphicFramePr>
        </xdr:nvGraphicFramePr>
        <xdr:xfrm>
          <a:off x="0" y="3219595"/>
          <a:ext cx="2151486" cy="213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878255ED-260B-44D5-916C-C415AA3FEF9C}"/>
              </a:ext>
            </a:extLst>
          </xdr:cNvPr>
          <xdr:cNvGraphicFramePr>
            <a:graphicFrameLocks/>
          </xdr:cNvGraphicFramePr>
        </xdr:nvGraphicFramePr>
        <xdr:xfrm>
          <a:off x="2141247" y="3221182"/>
          <a:ext cx="2154805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2049D8F4-A772-439F-80A1-21FA851C8B00}"/>
              </a:ext>
            </a:extLst>
          </xdr:cNvPr>
          <xdr:cNvGraphicFramePr>
            <a:graphicFrameLocks/>
          </xdr:cNvGraphicFramePr>
        </xdr:nvGraphicFramePr>
        <xdr:xfrm>
          <a:off x="4292669" y="3221182"/>
          <a:ext cx="2154804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1EF7CA05-7391-4D09-BDCF-426A58872761}"/>
              </a:ext>
            </a:extLst>
          </xdr:cNvPr>
          <xdr:cNvSpPr txBox="1"/>
        </xdr:nvSpPr>
        <xdr:spPr>
          <a:xfrm>
            <a:off x="0" y="2987386"/>
            <a:ext cx="6468340" cy="225138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анализ потерь энергоресурсов, тыс. руб.</a:t>
            </a:r>
          </a:p>
        </xdr:txBody>
      </xdr:sp>
    </xdr:grp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0.8601</cdr:x>
      <cdr:y>0.04987</cdr:y>
    </cdr:from>
    <cdr:to>
      <cdr:x>0.96934</cdr:x>
      <cdr:y>0.11278</cdr:y>
    </cdr:to>
    <cdr:sp macro="" textlink="pivotDetail!$B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D963E6-0BC1-481B-9009-6D351AF02F28}"/>
            </a:ext>
          </a:extLst>
        </cdr:cNvPr>
        <cdr:cNvSpPr txBox="1"/>
      </cdr:nvSpPr>
      <cdr:spPr>
        <a:xfrm xmlns:a="http://schemas.openxmlformats.org/drawingml/2006/main">
          <a:off x="5668705" y="14271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785B95BA-6ECF-4A40-B11B-4C7C5321AC5D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93,6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0.76375</cdr:x>
      <cdr:y>0.04734</cdr:y>
    </cdr:from>
    <cdr:to>
      <cdr:x>0.85688</cdr:x>
      <cdr:y>0.10911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D9768A-A105-461C-9421-062BEDA0B844}"/>
            </a:ext>
          </a:extLst>
        </cdr:cNvPr>
        <cdr:cNvSpPr txBox="1"/>
      </cdr:nvSpPr>
      <cdr:spPr>
        <a:xfrm xmlns:a="http://schemas.openxmlformats.org/drawingml/2006/main">
          <a:off x="5033707" y="135466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0.85849</cdr:x>
      <cdr:y>0.11275</cdr:y>
    </cdr:from>
    <cdr:to>
      <cdr:x>0.96773</cdr:x>
      <cdr:y>0.17566</cdr:y>
    </cdr:to>
    <cdr:sp macro="" textlink="pivotDetail!$C$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C721CCF-F7A1-4DC6-8192-03159C6CA59B}"/>
            </a:ext>
          </a:extLst>
        </cdr:cNvPr>
        <cdr:cNvSpPr txBox="1"/>
      </cdr:nvSpPr>
      <cdr:spPr>
        <a:xfrm xmlns:a="http://schemas.openxmlformats.org/drawingml/2006/main">
          <a:off x="5658122" y="322635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E39FDA18-5413-463B-8B7B-C9D2D8FFDBDE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5,2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0.7493</cdr:x>
      <cdr:y>0.11022</cdr:y>
    </cdr:from>
    <cdr:to>
      <cdr:x>0.85688</cdr:x>
      <cdr:y>0.17198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B201629-A2B3-48EC-B8E1-BC5CC10BBB97}"/>
            </a:ext>
          </a:extLst>
        </cdr:cNvPr>
        <cdr:cNvSpPr txBox="1"/>
      </cdr:nvSpPr>
      <cdr:spPr>
        <a:xfrm xmlns:a="http://schemas.openxmlformats.org/drawingml/2006/main">
          <a:off x="4938456" y="315384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0.87232</cdr:x>
      <cdr:y>0.03878</cdr:y>
    </cdr:from>
    <cdr:to>
      <cdr:x>0.98165</cdr:x>
      <cdr:y>0.10168</cdr:y>
    </cdr:to>
    <cdr:sp macro="" textlink="pivotDetail!$H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744633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F846866-F463-4B8D-A862-92EF660FBB28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56,8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0.77589</cdr:x>
      <cdr:y>0.03625</cdr:y>
    </cdr:from>
    <cdr:to>
      <cdr:x>0.8691</cdr:x>
      <cdr:y>0.09801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5109635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0.87071</cdr:x>
      <cdr:y>0.10166</cdr:y>
    </cdr:from>
    <cdr:to>
      <cdr:x>0.98004</cdr:x>
      <cdr:y>0.16456</cdr:y>
    </cdr:to>
    <cdr:sp macro="" textlink="pivotDetail!$I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734050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B7273A7-02E3-4E1F-ACAD-3DF89658C89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56,8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0.76143</cdr:x>
      <cdr:y>0.09912</cdr:y>
    </cdr:from>
    <cdr:to>
      <cdr:x>0.8691</cdr:x>
      <cdr:y>0.16089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5014384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0.8555</cdr:x>
      <cdr:y>0.03855</cdr:y>
    </cdr:from>
    <cdr:to>
      <cdr:x>0.96703</cdr:x>
      <cdr:y>0.10108</cdr:y>
    </cdr:to>
    <cdr:sp macro="" textlink="pivotDetail!$E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22382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9F578F2-A853-4F3B-B09C-E5FDA89C1DFB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93,6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0.75713</cdr:x>
      <cdr:y>0.03603</cdr:y>
    </cdr:from>
    <cdr:to>
      <cdr:x>0.85222</cdr:x>
      <cdr:y>0.09743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87384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0.85386</cdr:x>
      <cdr:y>0.10105</cdr:y>
    </cdr:from>
    <cdr:to>
      <cdr:x>0.96539</cdr:x>
      <cdr:y>0.16358</cdr:y>
    </cdr:to>
    <cdr:sp macro="" textlink="pivotDetail!$F$3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11799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80F3651-4415-43FE-8AC1-E5A2847EB35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5,2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0.74237</cdr:x>
      <cdr:y>0.09853</cdr:y>
    </cdr:from>
    <cdr:to>
      <cdr:x>0.85222</cdr:x>
      <cdr:y>0.15993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792133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0.8581</cdr:x>
      <cdr:y>0.03138</cdr:y>
    </cdr:from>
    <cdr:to>
      <cdr:x>0.96977</cdr:x>
      <cdr:y>0.09429</cdr:y>
    </cdr:to>
    <cdr:sp macro="" textlink="pivotDetail!$K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32965" y="89800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4F7F03B-44CF-4F7A-A143-9DD192F35F8C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56,8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0.75962</cdr:x>
      <cdr:y>0.02885</cdr:y>
    </cdr:from>
    <cdr:to>
      <cdr:x>0.85482</cdr:x>
      <cdr:y>0.09061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97967" y="82550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0.85646</cdr:x>
      <cdr:y>0.09426</cdr:y>
    </cdr:from>
    <cdr:to>
      <cdr:x>0.96813</cdr:x>
      <cdr:y>0.15716</cdr:y>
    </cdr:to>
    <cdr:sp macro="" textlink="pivotDetail!$L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22382" y="269719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310D7A9-D7B9-4749-B868-2EFCB1DC6300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56,8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0.74485</cdr:x>
      <cdr:y>0.09172</cdr:y>
    </cdr:from>
    <cdr:to>
      <cdr:x>0.85482</cdr:x>
      <cdr:y>0.15349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802716" y="262468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0.85501</cdr:x>
      <cdr:y>0.03797</cdr:y>
    </cdr:from>
    <cdr:to>
      <cdr:x>0.96642</cdr:x>
      <cdr:y>0.10037</cdr:y>
    </cdr:to>
    <cdr:sp macro="" textlink="pivotCompare!$B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207174" y="10386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BD88DBF1-CC8A-EE4F-899B-369191F07AE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0.75674</cdr:x>
      <cdr:y>0.03546</cdr:y>
    </cdr:from>
    <cdr:to>
      <cdr:x>0.85173</cdr:x>
      <cdr:y>0.09673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608691" y="96982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0.85337</cdr:x>
      <cdr:y>0.10034</cdr:y>
    </cdr:from>
    <cdr:to>
      <cdr:x>0.96479</cdr:x>
      <cdr:y>0.16274</cdr:y>
    </cdr:to>
    <cdr:sp macro="" textlink="pivotCompare!$C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97196" y="274439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708C301-1D38-AB4D-AB93-DB17E5CF75AA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88,0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0.74199</cdr:x>
      <cdr:y>0.09783</cdr:y>
    </cdr:from>
    <cdr:to>
      <cdr:x>0.85173</cdr:x>
      <cdr:y>0.1591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518891" y="267561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0.84627</cdr:x>
      <cdr:y>0.04651</cdr:y>
    </cdr:from>
    <cdr:to>
      <cdr:x>0.95778</cdr:x>
      <cdr:y>0.10904</cdr:y>
    </cdr:to>
    <cdr:sp macro="" textlink="pivotCompare!$E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149447" y="126951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CC8C5A9-A2CA-9740-87FD-DABA68ABE401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0.74791</cdr:x>
      <cdr:y>0.04399</cdr:y>
    </cdr:from>
    <cdr:to>
      <cdr:x>0.84299</cdr:x>
      <cdr:y>0.10539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550964" y="120073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0.84463</cdr:x>
      <cdr:y>0.10901</cdr:y>
    </cdr:from>
    <cdr:to>
      <cdr:x>0.95614</cdr:x>
      <cdr:y>0.17153</cdr:y>
    </cdr:to>
    <cdr:sp macro="" textlink="pivotCompare!$F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39469" y="29753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5850AF4D-3627-554C-8AB8-08748437635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47,0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0.73315</cdr:x>
      <cdr:y>0.10649</cdr:y>
    </cdr:from>
    <cdr:to>
      <cdr:x>0.84299</cdr:x>
      <cdr:y>0.16788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461164" y="290652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94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205200</xdr:colOff>
      <xdr:row>17</xdr:row>
      <xdr:rowOff>79650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74F7EC-ADFB-4649-8A5B-10522FDC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205200</xdr:colOff>
      <xdr:row>17</xdr:row>
      <xdr:rowOff>79650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BC02A-7BBE-4B16-B445-17AB539F8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323850</xdr:colOff>
      <xdr:row>15</xdr:row>
      <xdr:rowOff>95250</xdr:rowOff>
    </xdr:from>
    <xdr:ext cx="1927515" cy="223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E09FFF-3FCA-4334-BFCD-21138F7A5110}"/>
            </a:ext>
          </a:extLst>
        </xdr:cNvPr>
        <xdr:cNvSpPr txBox="1"/>
      </xdr:nvSpPr>
      <xdr:spPr>
        <a:xfrm>
          <a:off x="3067050" y="3095625"/>
          <a:ext cx="1927515" cy="223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1 000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0</xdr:colOff>
      <xdr:row>18</xdr:row>
      <xdr:rowOff>0</xdr:rowOff>
    </xdr:from>
    <xdr:to>
      <xdr:col>7</xdr:col>
      <xdr:colOff>205200</xdr:colOff>
      <xdr:row>32</xdr:row>
      <xdr:rowOff>79650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A774FF-90BF-4513-A81C-2A3E5398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31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3ABE6F-6D01-41A2-B8C6-0DFF6628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0.55195</cdr:x>
      <cdr:y>0.87092</cdr:y>
    </cdr:from>
    <cdr:to>
      <cdr:x>0.99813</cdr:x>
      <cdr:y>0.94859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5E09FFF-3FCA-4334-BFCD-21138F7A5110}"/>
            </a:ext>
          </a:extLst>
        </cdr:cNvPr>
        <cdr:cNvSpPr txBox="1"/>
      </cdr:nvSpPr>
      <cdr:spPr>
        <a:xfrm xmlns:a="http://schemas.openxmlformats.org/drawingml/2006/main">
          <a:off x="2384425" y="2508250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25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0.06468</cdr:x>
      <cdr:y>0.51043</cdr:y>
    </cdr:from>
    <cdr:to>
      <cdr:x>0.51086</cdr:x>
      <cdr:y>0.58809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1932D85-47D8-42D7-A3E7-98EBA51D7C36}"/>
            </a:ext>
          </a:extLst>
        </cdr:cNvPr>
        <cdr:cNvSpPr txBox="1"/>
      </cdr:nvSpPr>
      <cdr:spPr>
        <a:xfrm xmlns:a="http://schemas.openxmlformats.org/drawingml/2006/main">
          <a:off x="279400" y="14700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74670486114" createdVersion="7" refreshedVersion="7" minRefreshableVersion="3" recordCount="245" xr:uid="{1444D726-3352-43B0-9F84-8C159D3E7E44}">
  <cacheSource type="worksheet">
    <worksheetSource name="Таблица3"/>
  </cacheSource>
  <cacheFields count="12">
    <cacheField name="Период" numFmtId="0">
      <sharedItems containsSemiMixedTypes="0" containsString="0" containsNumber="1" containsInteger="1" minValue="202106" maxValue="202106"/>
    </cacheField>
    <cacheField name="Код ЦЗ" numFmtId="0">
      <sharedItems containsSemiMixedTypes="0" containsString="0" containsNumber="1" containsInteger="1" minValue="2" maxValue="797" count="37">
        <n v="2"/>
        <n v="16"/>
        <n v="17"/>
        <n v="19"/>
        <n v="21"/>
        <n v="22"/>
        <n v="23"/>
        <n v="24"/>
        <n v="26"/>
        <n v="27"/>
        <n v="29"/>
        <n v="32"/>
        <n v="34"/>
        <n v="35"/>
        <n v="43"/>
        <n v="44"/>
        <n v="45"/>
        <n v="46"/>
        <n v="56"/>
        <n v="61"/>
        <n v="62"/>
        <n v="70"/>
        <n v="71"/>
        <n v="81"/>
        <n v="84"/>
        <n v="105"/>
        <n v="110"/>
        <n v="112"/>
        <n v="114"/>
        <n v="115"/>
        <n v="127"/>
        <n v="291"/>
        <n v="300"/>
        <n v="459"/>
        <n v="501"/>
        <n v="502"/>
        <n v="797"/>
      </sharedItems>
    </cacheField>
    <cacheField name="ЦЗ" numFmtId="0">
      <sharedItems/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 count="18">
        <s v="азот"/>
        <s v="кислород"/>
        <s v="вода хозпитьевая"/>
        <s v="вода оборотная к815"/>
        <s v="электроэнергия"/>
        <s v="воздух технологический"/>
        <s v="холод-10°С к665"/>
        <s v="пар от ТЭЦ-3"/>
        <s v="воздух кип и а"/>
        <s v="вода оборотная техн."/>
        <s v="холод -20°C"/>
        <s v="вода речная"/>
        <s v="газ природный"/>
        <s v="т\э на водоразбор"/>
        <s v="выраб.неосуш.воздуха"/>
        <s v="вода оборотная 3 пр."/>
        <s v="пар от котельной 370В"/>
        <s v="вода оборотная 815"/>
      </sharedItems>
    </cacheField>
    <cacheField name="Разм" numFmtId="0">
      <sharedItems/>
    </cacheField>
    <cacheField name="РазнЛимит" numFmtId="0">
      <sharedItems containsSemiMixedTypes="0" containsString="0" containsNumber="1" containsInteger="1" minValue="-184" maxValue="583"/>
    </cacheField>
    <cacheField name="РазнНорм" numFmtId="0">
      <sharedItems containsSemiMixedTypes="0" containsString="0" containsNumber="1" containsInteger="1" minValue="-909" maxValue="1930"/>
    </cacheField>
    <cacheField name="РазнВсего" numFmtId="0">
      <sharedItems containsSemiMixedTypes="0" containsString="0" containsNumber="1" containsInteger="1" minValue="-909" maxValue="1930"/>
    </cacheField>
    <cacheField name="РазнЛимит, тыс.руб." numFmtId="0">
      <sharedItems containsSemiMixedTypes="0" containsString="0" containsNumber="1" containsInteger="1" minValue="-349" maxValue="1117"/>
    </cacheField>
    <cacheField name="РазНорм, тыс.руб." numFmtId="0">
      <sharedItems containsSemiMixedTypes="0" containsString="0" containsNumber="1" containsInteger="1" minValue="-1410" maxValue="1616"/>
    </cacheField>
    <cacheField name="РазнВсего, тыс.руб." numFmtId="0">
      <sharedItems containsSemiMixedTypes="0" containsString="0" containsNumber="1" containsInteger="1" minValue="-1410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74671064815" createdVersion="7" refreshedVersion="7" minRefreshableVersion="3" recordCount="11" xr:uid="{27683A88-A2FF-4800-9A18-33D6705BD565}">
  <cacheSource type="worksheet">
    <worksheetSource name="Таблица2"/>
  </cacheSource>
  <cacheFields count="15">
    <cacheField name="Период" numFmtId="0">
      <sharedItems/>
    </cacheField>
    <cacheField name="Код ЭР" numFmtId="0">
      <sharedItems containsSemiMixedTypes="0" containsString="0" containsNumber="1" containsInteger="1" minValue="694" maxValue="28462" count="11">
        <n v="694"/>
        <n v="937"/>
        <n v="950"/>
        <n v="951"/>
        <n v="952"/>
        <n v="955"/>
        <n v="958"/>
        <n v="962"/>
        <n v="990"/>
        <n v="997"/>
        <n v="28462"/>
      </sharedItems>
    </cacheField>
    <cacheField name="Энергоресурс" numFmtId="0">
      <sharedItems/>
    </cacheField>
    <cacheField name="Наименование ЭР" numFmtId="0">
      <sharedItems/>
    </cacheField>
    <cacheField name="Разм" numFmtId="0">
      <sharedItems/>
    </cacheField>
    <cacheField name="Факт" numFmtId="4">
      <sharedItems containsSemiMixedTypes="0" containsString="0" containsNumber="1" minValue="2.0619999999999998" maxValue="4909.4939999999997"/>
    </cacheField>
    <cacheField name="Норм" numFmtId="4">
      <sharedItems containsSemiMixedTypes="0" containsString="0" containsNumber="1" minValue="2.0141100000000001" maxValue="5339.4319999999998"/>
    </cacheField>
    <cacheField name="Откл" numFmtId="4">
      <sharedItems containsSemiMixedTypes="0" containsString="0" containsNumber="1" minValue="-429.93799999999999" maxValue="64.974699999999999"/>
    </cacheField>
    <cacheField name="Факт, тыс.руб." numFmtId="4">
      <sharedItems containsSemiMixedTypes="0" containsString="0" containsNumber="1" minValue="11.135214103496001" maxValue="4111.9553930597003"/>
    </cacheField>
    <cacheField name="Норм, тыс.руб." numFmtId="4">
      <sharedItems containsSemiMixedTypes="0" containsString="0" containsNumber="1" minValue="11.134900336307799" maxValue="4472.05072626131"/>
    </cacheField>
    <cacheField name="Откл, тыс.руб." numFmtId="4">
      <sharedItems containsSemiMixedTypes="0" containsString="0" containsNumber="1" minValue="-631.08279919999904" maxValue="41.505406546135703"/>
    </cacheField>
    <cacheField name="% факт" numFmtId="4">
      <sharedItems containsSemiMixedTypes="0" containsString="0" containsNumber="1" minValue="0.30000845361463702" maxValue="25"/>
    </cacheField>
    <cacheField name="% норм" numFmtId="4">
      <sharedItems containsSemiMixedTypes="0" containsString="0" containsNumber="1" minValue="0.3" maxValue="25"/>
    </cacheField>
    <cacheField name="Группа ЭР" numFmtId="0">
      <sharedItems containsSemiMixedTypes="0" containsString="0" containsNumber="1" containsInteger="1" minValue="1" maxValue="1"/>
    </cacheField>
    <cacheField name="Тип ЭР" numFmtId="0">
      <sharedItems count="2">
        <s v="вторичные"/>
        <s v="первич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674671990739" createdVersion="7" refreshedVersion="7" minRefreshableVersion="3" recordCount="4" xr:uid="{AED931B6-AADA-4CBB-A67B-3CAC3FCC7C83}">
  <cacheSource type="worksheet">
    <worksheetSource name="tblData"/>
  </cacheSource>
  <cacheFields count="25">
    <cacheField name="Период" numFmtId="0">
      <sharedItems/>
    </cacheField>
    <cacheField name="Код ЦЗ" numFmtId="0">
      <sharedItems containsSemiMixedTypes="0" containsString="0" containsNumber="1" containsInteger="1" minValue="2" maxValue="797" count="38">
        <n v="2"/>
        <n v="21"/>
        <n v="23"/>
        <n v="16"/>
        <n v="34" u="1"/>
        <n v="75" u="1"/>
        <n v="61" u="1"/>
        <n v="501" u="1"/>
        <n v="459" u="1"/>
        <n v="112" u="1"/>
        <n v="291" u="1"/>
        <n v="70" u="1"/>
        <n v="44" u="1"/>
        <n v="46" u="1"/>
        <n v="17" u="1"/>
        <n v="300" u="1"/>
        <n v="19" u="1"/>
        <n v="115" u="1"/>
        <n v="56" u="1"/>
        <n v="797" u="1"/>
        <n v="35" u="1"/>
        <n v="22" u="1"/>
        <n v="127" u="1"/>
        <n v="81" u="1"/>
        <n v="62" u="1"/>
        <n v="24" u="1"/>
        <n v="110" u="1"/>
        <n v="114" u="1"/>
        <n v="43" u="1"/>
        <n v="26" u="1"/>
        <n v="45" u="1"/>
        <n v="27" u="1"/>
        <n v="502" u="1"/>
        <n v="105" u="1"/>
        <n v="29" u="1"/>
        <n v="84" u="1"/>
        <n v="32" u="1"/>
        <n v="71" u="1"/>
      </sharedItems>
    </cacheField>
    <cacheField name="ЦЗ" numFmtId="0">
      <sharedItems/>
    </cacheField>
    <cacheField name="Тип ЦЗ" numFmtId="0">
      <sharedItems count="2">
        <s v="технологические"/>
        <s v="вспомогательные"/>
      </sharedItems>
    </cacheField>
    <cacheField name="Группа ЦЗ" numFmtId="0">
      <sharedItems count="2">
        <s v="прочие"/>
        <s v="основные"/>
      </sharedItems>
    </cacheField>
    <cacheField name="Код ЭР" numFmtId="0">
      <sharedItems containsSemiMixedTypes="0" containsString="0" containsNumber="1" containsInteger="1" minValue="694" maxValue="951"/>
    </cacheField>
    <cacheField name="Энергоресурс" numFmtId="0">
      <sharedItems/>
    </cacheField>
    <cacheField name="Наименование ЭР" numFmtId="0">
      <sharedItems count="33">
        <s v="694_азот"/>
        <s v="950_вода хозпитьевая"/>
        <s v="951_вода речная"/>
        <s v="955_электроэнергия" u="1"/>
        <s v="00937_холод -20°C" u="1"/>
        <s v="00966_газ природный" u="1"/>
        <s v="01462_т\э на водоразбор" u="1"/>
        <s v="00951_вода речная" u="1"/>
        <s v="00952_вода оборотная к815" u="1"/>
        <s v="00950_вода хозпитьевая" u="1"/>
        <s v="00694_азот" u="1"/>
        <s v="937_холод -20°C" u="1"/>
        <s v="935_вода оборотная 815" u="1"/>
        <s v="1462_т\э на водоразбор" u="1"/>
        <s v="966_газ природный" u="1"/>
        <s v="695_кислород" u="1"/>
        <s v="949_вода оборотная 3 пр." u="1"/>
        <s v="28462_пар от котельной 370В" u="1"/>
        <s v="952_вода оборотная к815" u="1"/>
        <s v="962_холод-10°С к665" u="1"/>
        <s v="00962_холод-10°С к665" u="1"/>
        <s v="16155_выраб.неосуш.воздуха" u="1"/>
        <s v="00695_кислород" u="1"/>
        <s v="00955_электроэнергия" u="1"/>
        <s v="00997_воздух кип и а" u="1"/>
        <s v="990_пар от ТЭЦ-3" u="1"/>
        <s v="997_воздух кип и а" u="1"/>
        <s v="00935_вода оборотная 815" u="1"/>
        <s v="00958_воздух технологический" u="1"/>
        <s v="958_воздух технологический" u="1"/>
        <s v="00990_пар от ТЭЦ-3" u="1"/>
        <s v="00949_вода оборотная 3 пр." u="1"/>
        <s v="20042_вода оборотная техн." u="1"/>
      </sharedItems>
    </cacheField>
    <cacheField name="Наименование ресурса" numFmtId="0">
      <sharedItems count="18">
        <s v="694_азот, тыс.м3"/>
        <s v="950_вода хозпитьевая, тыс.м3"/>
        <s v="951_вода речная, тыс.м3"/>
        <s v="16155_выраб.неосуш.воздуха, тыс.м3" u="1"/>
        <s v="28462_пар от котельной 370В, Гкал" u="1"/>
        <s v="935_вода оборотная 815, тыс.м3" u="1"/>
        <s v="949_вода оборотная 3 пр., тыс.м3" u="1"/>
        <s v="20042_вода оборотная техн., тыс.м3" u="1"/>
        <s v="695_кислород, тыс.м3" u="1"/>
        <s v="966_газ природный, тут" u="1"/>
        <s v="958_воздух технологический, тыс.м3" u="1"/>
        <s v="952_вода оборотная к815, тыс.м3" u="1"/>
        <s v="990_пар от ТЭЦ-3, Гкал" u="1"/>
        <s v="997_воздух кип и а, тыс.м3" u="1"/>
        <s v="955_электроэнергия, МВт.ч" u="1"/>
        <s v="962_холод-10°С к665, Гкал" u="1"/>
        <s v="1462_т\э на водоразбор, Гкал" u="1"/>
        <s v="937_холод -20°C, Гкал" u="1"/>
      </sharedItems>
    </cacheField>
    <cacheField name="Тип энергоресурса" numFmtId="0">
      <sharedItems count="2">
        <s v="вторичные"/>
        <s v="первичные"/>
      </sharedItems>
    </cacheField>
    <cacheField name="Группа ЭР" numFmtId="0">
      <sharedItems/>
    </cacheField>
    <cacheField name="Разм" numFmtId="0">
      <sharedItems/>
    </cacheField>
    <cacheField name="Код продукта" numFmtId="0">
      <sharedItems containsSemiMixedTypes="0" containsString="0" containsNumber="1" containsInteger="1" minValue="528" maxValue="947"/>
    </cacheField>
    <cacheField name="ИмяПродукт" numFmtId="0">
      <sharedItems/>
    </cacheField>
    <cacheField name="Продукт" numFmtId="0">
      <sharedItems count="147">
        <s v="944_ПЛАНИРУЕМОЕ ПОТРЕБЛ."/>
        <s v="947_ХОЗЯЙСТ.БЫТОВЫЕ НУЖД"/>
        <s v="528_КРЕМ.ЛАК КО-921"/>
        <s v="30633_ХЛОРБЕНЗОЛ (ТОВАР)" u="1"/>
        <s v="75798_ОЧИЩ.ПРИРОД.ГАЗ" u="1"/>
        <s v="9316_ХЛОРОФОРМ С.В БОЧКИ" u="1"/>
        <s v="22612_ТЕТРАЭТОКСИСИЛАН М.А" u="1"/>
        <s v="74631_МЯГЧИТЕЛЬ - 2" u="1"/>
        <s v="15791_К-ТА СОЛ.АБГАЗ.ОЧИЩ." u="1"/>
        <s v="20127_АЦЕТОНАНИЛ Н ГРАНУЛ." u="1"/>
        <s v="91676_МЕТИЛЕНХЛ.НА ПАЛЛЕТ." u="1"/>
        <s v="935_ВОДА ОБОРОТ.К.815" u="1"/>
        <s v="56406_СБОР ОЧИСТ.ДОЖД.СТ.В" u="1"/>
        <s v="67169_ОЧИСТКА СТ.ВОД ДФГ" u="1"/>
        <s v="20327_ФТХС-СЫРЕЦ М.А" u="1"/>
        <s v="66746_КАТАЛИЗАТОР М.ПФ" u="1"/>
        <s v="20108_ФЕНИЛЭТОКСИСИЛОКС-50" u="1"/>
        <s v="241_КРЕМНИЙ МОЛОТЫЙ МАРК" u="1"/>
        <s v="75900_ВОДОРОД ОЧИЩ.КОМПРИМ" u="1"/>
        <s v="937_ХОЛОД-20ГР КРП665" u="1"/>
        <s v="67242_ПРОМЫВКА ЦИСТЕРН" u="1"/>
        <s v="22898_ОБЕЗВР.СТ.ВОД Ц.2,72" u="1"/>
        <s v="66719_ДФГ ТЕХН.М.В(КОНТ)ВН" u="1"/>
        <s v="83759_ФЛОТОРЕАГЕНТ БТФСУПЕ" u="1"/>
        <s v="614_4-ХЛОРИС КРЕМН-НАРАБ" u="1"/>
        <s v="695_КИСЛОРОД ГАЗООБР.ТЕХ" u="1"/>
        <s v="88221_ДФГ ГРАН.УЛ.М.В(ЭКСП" u="1"/>
        <s v="1702_ЩЕЛОЧЬ ЭЛЕКТРОЛИТИЧ." u="1"/>
        <s v="27989_КИСЛОТА ИНГИБИР.М.Д" u="1"/>
        <s v="997_ВОЗДУХ НА КИП И А" u="1"/>
        <s v="66742_МОДИФИКАТОР ДНС." u="1"/>
        <s v="18571_МОЙКА ЦИСТ.СОЛЯН.К-Т" u="1"/>
        <s v="220_СМОЛА ПМФС(РАСТВОР)" u="1"/>
        <s v="75153_ПАРАФИНЫ ХЛОРИРОВАНН" u="1"/>
        <s v="244_4-Нитробенз.к-та пор" u="1"/>
        <s v="88347_КИСЛОТА ИНГИБМ. Д" u="1"/>
        <s v="74308_ДИФЕНИЛГУАНИДИН ТЕХН" u="1"/>
        <s v="76326_МЕТИЛЕН ХЛОРИСТЫЙ" u="1"/>
        <s v="12842_ЖИДКОСТЬ ГКЖ-11Н" u="1"/>
        <s v="65850_ХЛОРОФОРМ С.В(ЭКСП)Ц" u="1"/>
        <s v="1816_КАЛЬЦИЙ ХЛОРИСТ.ТЕХ." u="1"/>
        <s v="654_СМОЛА 139-297" u="1"/>
        <s v="85369_ДФГ гран.уп.м.в(ЭКСП" u="1"/>
        <s v="89220_ХЛОРБЕНЗОЛ ТЕХН.С.1" u="1"/>
        <s v="941_МОЙКА ВАГОНОВ" u="1"/>
        <s v="1549_ТРАНСП.ХОЗФЕК.СТОК." u="1"/>
        <s v="15633_ЭНЕРГИЯ НА ТЕХНОЛОГ" u="1"/>
        <s v="94008_КРЕМ.ЛАК КО-075(ЭКС)" u="1"/>
        <s v="952_ВОДА ОБОРОТ.К-С815" u="1"/>
        <s v="195_ХЛОР ЖИДК.В КОНТЕЙН." u="1"/>
        <s v="166_ХЛОРОФОРМ С.В" u="1"/>
        <s v="946_ОТОПЛЕНИЕ" u="1"/>
        <s v="506_ТЕРМООБ.СТ.ВОД" u="1"/>
        <s v="942_ВЕНТИЛЯЦИЯ" u="1"/>
        <s v="94880_ИНГ. МЕТИЛАН-5" u="1"/>
        <s v="83753_ГИПОХЛ.НАТРИЯ М.А" u="1"/>
        <s v="8768_ОБЕЗВР.СТ.ВОД" u="1"/>
        <s v="18432_К-ТА СОЛ.ОЧ.М.Б(АЗЕО" u="1"/>
        <s v="64296_УСЛУГА ПО ПЕРЕДАЧЕ" u="1"/>
        <s v="10074_ХЛОРН.ОЧ.СТ.Ц.62" u="1"/>
        <s v="243_ЭТИЛСИЛИКАТ-32" u="1"/>
        <s v="1068_КИСЛОТА СЕРН(ИЗ ОЛЕУ" u="1"/>
        <s v="948_ОХРАНА ТРУДА" u="1"/>
        <s v="153_КРЕМ.ЛАК КО-075(ЦИСТ" u="1"/>
        <s v="63581_ДФГ ГРАН.УЛ.М.В(ЭКСП" u="1"/>
        <s v="19865_Хлороформ (из сырца)" u="1"/>
        <s v="11328_УТИЛ.К-ТЫ СЕРН.ОТР." u="1"/>
        <s v="1644_ПРОМ.СТОКИ БЕЗ НЕЙТР" u="1"/>
        <s v="82628_ИПС" u="1"/>
        <s v="89790_ВОДОРОДА ПЕРОКСИД 50" u="1"/>
        <s v="75764_ГИПОХЛ.НАТРИЯ М.А." u="1"/>
        <s v="20310_ЩЕЛОЧЬ ЭЛ.(ЦЕХУ 114)" u="1"/>
        <s v="66394_ПРИСАДКА ЦД-7НЧ" u="1"/>
        <s v="30325_НОВАНТОКС (100%)" u="1"/>
        <s v="1015_ЛАК КО-916К М.А И Б" u="1"/>
        <s v="83791_ПРИЕМ И ПЕР.АНИЛИНА" u="1"/>
        <s v="174_ДИФЕНИЛГУАН.ПОР.M.A" u="1"/>
        <s v="39498_СМОЛА134-276(Р-Р)" u="1"/>
        <s v="572_ТРИХЛОРСИЛ.М.А(ЭКСП)" u="1"/>
        <s v="945_ГОРЯЧИЙ ВОДОРАЗБОР" u="1"/>
        <s v="193_ХЛОР ЖИДКИЙ СОРТ ВЫС" u="1"/>
        <s v="1971_К-ТА СОЛЯН.ИНГИБ.М.В" u="1"/>
        <s v="1484_ПЕРЕК.ХРАН.К-Т Ц.2" u="1"/>
        <s v="694_АЗОТ ГАЗООБР ПОВ ЧИС" u="1"/>
        <s v="395_Т-ОБЕЗВ.СТ.ВОД (М-2)" u="1"/>
        <s v="20619_КАЛЬЦИЯ ГИПОХЛОРИТ" u="1"/>
        <s v="13536_МЕТИЛЕНХЛОРИД П/П" u="1"/>
        <s v="66214_Р-Р П-НБХ В Х/БЕНЗ." u="1"/>
        <s v="171_Гуанид Ф" u="1"/>
        <s v="13537_ХЛОРОФОРМ П/П" u="1"/>
        <s v="20200_АММИАК (СКЛАД)" u="1"/>
        <s v="962_ХОЛОД-10ГР КРП665" u="1"/>
        <s v="82368_КАЛЬЦИЯ ГИПОХЛОРИТ" u="1"/>
        <s v="20042_ВОДА ОБОР.ТЕХНОЛОГ." u="1"/>
        <s v="1375_КИСЛОРОД ЖИДКИЙ" u="1"/>
        <s v="23975_ХЛОРБЕНЗОЛ ТЕХ.С.1(О" u="1"/>
        <s v="636_ЖИД-ТЬ ГКЖ-11Н(БОЧК)" u="1"/>
        <s v="1317_ТЕКУЩ.РЕМОНТ ЦИСТЕРН" u="1"/>
        <s v="1621_ГИПОХЛОРИТ НАТРИЯ" u="1"/>
        <s v="629_ЭТИЛСИЛИКАТ-40" u="1"/>
        <s v="30454_К-ТА.СОЛ.ИНГИБ.УЛУЧШ" u="1"/>
        <s v="1035_ТЕТРАЭТОКСИСИЛ.(СЫРЕ" u="1"/>
        <s v="30139_ЖИДК.ГКЖ-11К" u="1"/>
        <s v="29969_МОЙКА ЦИС.ОСТ.ОРГ.ПР" u="1"/>
        <s v="1550_ТРАНСП.ЛИВН.СТОКОВ" u="1"/>
        <s v="20135_ПОЛИАМИН М.Б" u="1"/>
        <s v="613_ТРИХЛОРСИЛАН-КОНД МВ" u="1"/>
        <s v="20394_ГИПОХЛ.НАТРИЯ(Ц.114)" u="1"/>
        <s v="58673_ПРИСАДКА ЦД-7" u="1"/>
        <s v="969_ПРОМЫВКА ЦИСТЕРНЦ46" u="1"/>
        <s v="28462_ТЕПЛ.ЭН.ТЕХН.КОТЕЛЬН" u="1"/>
        <s v="1289_ВОДОРОД ОЧИЩЕННЫЙ" u="1"/>
        <s v="75_ВОДОРОДА ПЕРОКС.50%" u="1"/>
        <s v="301_ОКСАНОЛ КД-6" u="1"/>
        <s v="1425_МЕТИЛЕНХЛ.С.1 В ТАРЕ" u="1"/>
        <s v="20191_РАССОЛ ОЧИЩЕННЫЙ" u="1"/>
        <s v="1741_ПРИЕМ,ХРАН.ОТГР.ОТР." u="1"/>
        <s v="10917_ХЛОРНАЯ ОЧ.СТ.Ц.19" u="1"/>
        <s v="520_СПИРТ ИЗОПРОПИЛ.ТЕХ." u="1"/>
        <s v="88545_МЕТИЛЕНХЛ.С.В БОЧКИ" u="1"/>
        <s v="934_ВОДА ОБОРОТН.К-С536" u="1"/>
        <s v="949_ВОДА ОБОРОТНАЯ 3ПР." u="1"/>
        <s v="94389_АЦЕТОНАНИЛ TMQ (ЭКС)" u="1"/>
        <s v="619_СМОЛА134-276(Р-Р)" u="1"/>
        <s v="88296_ДФГ ТЕХН.М.В(КОНТ)" u="1"/>
        <s v="943_ОСВЕЩЕНИЕ" u="1"/>
        <s v="20356_ВОД.ПЕР.М Б-6 П/П" u="1"/>
        <s v="1175_ПРОМЫВ ЦИСТЕРН 1ПР-В" u="1"/>
        <s v="8991_ЛАК КО-915 К/ОРГ.М.Б" u="1"/>
        <s v="91816_ИЗВЕСТЬ ГАШЕНАЯ С.1" u="1"/>
        <s v="16155_ВЫРАБ.НЕОСУШ.ВОЗДУХА" u="1"/>
        <s v="32953_АЗОТ ЖИД. НЕКОНДИЦ." u="1"/>
        <s v="30452_ФТХС (БОЧКИ)" u="1"/>
        <s v="97172_ЗАМЕНА 1 БАЛКИ" u="1"/>
        <s v="11377_МЕТИЛЕНХЛ.СВ БОЧКИ" u="1"/>
        <s v="1462_Т\ЭН. НА ВОДОРАЗБОР" u="1"/>
        <s v="19153_КАЛЬЦ.ХЛ.ТЕХН.(ВЗП)" u="1"/>
        <s v="8804_ФЕНИЛТРИХЛОРСИЛАН(ЭК" u="1"/>
        <s v="30356_ЛАК КРЕМНИЙОРГ.ЭЛЕКТ" u="1"/>
        <s v="11381_ХЛОРОФ.С.В МЕЛК.Т(ЭК" u="1"/>
        <s v="97044_ЗАМЕНА 1 РАМЫ" u="1"/>
        <s v="88220_АЦЕТОНАНИЛ Н(ГР)Э(ПА" u="1"/>
        <s v="94335_ЗАМЕНА 1 КОЛ.ПАРЫ" u="1"/>
        <s v="958_ВОЗДУХ ТЕХНОЛОГИЧЕСК" u="1"/>
        <s v="188_НАТР ЕДКИЙ М РД С.1" u="1"/>
        <s v="26883_АЦЕТОНАНИЛ Н(ГР)Э(ПО" u="1"/>
        <s v="76324_ВОДОРОДА ПЕРОКСИД 50" u="1"/>
      </sharedItems>
    </cacheField>
    <cacheField name="Тип потребления" numFmtId="0">
      <sharedItems count="2">
        <s v="лимитируемые"/>
        <s v="нормируемые"/>
      </sharedItems>
    </cacheField>
    <cacheField name="Вид затрат" numFmtId="0">
      <sharedItems/>
    </cacheField>
    <cacheField name="Факт" numFmtId="4">
      <sharedItems containsSemiMixedTypes="0" containsString="0" containsNumber="1" minValue="8.5999999999999993E-2" maxValue="32.11"/>
    </cacheField>
    <cacheField name="План" numFmtId="4">
      <sharedItems containsSemiMixedTypes="0" containsString="0" containsNumber="1" minValue="7.9399999999999998E-2" maxValue="16.149999999999999"/>
    </cacheField>
    <cacheField name="Откл" numFmtId="4">
      <sharedItems containsSemiMixedTypes="0" containsString="0" containsNumber="1" minValue="0" maxValue="15.96"/>
    </cacheField>
    <cacheField name="Факт, тыс.руб." numFmtId="164">
      <sharedItems containsSemiMixedTypes="0" containsString="0" containsNumber="1" minValue="1.4104000000000001" maxValue="60.7208266653004"/>
    </cacheField>
    <cacheField name="План, тыс.руб." numFmtId="164">
      <sharedItems containsSemiMixedTypes="0" containsString="0" containsNumber="1" minValue="0.98694199999999999" maxValue="30.540060748819698"/>
    </cacheField>
    <cacheField name="Откл, тыс.руб." numFmtId="164">
      <sharedItems containsSemiMixedTypes="0" containsString="0" containsNumber="1" minValue="0" maxValue="30.180765916480699"/>
    </cacheField>
    <cacheField name="ОтклАбс" numFmtId="0" formula=" ABS('Откл, тыс.руб.')" databaseField="0"/>
    <cacheField name="Откл %" numFmtId="0" formula=" ('Откл, тыс.руб.'* 100) /'План, тыс.руб.'" databaseField="0"/>
  </cacheFields>
  <extLst>
    <ext xmlns:x14="http://schemas.microsoft.com/office/spreadsheetml/2009/9/main" uri="{725AE2AE-9491-48be-B2B4-4EB974FC3084}">
      <x14:pivotCacheDefinition pivotCacheId="1163832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202106"/>
    <x v="0"/>
    <s v="ЦЗ-002"/>
    <n v="694"/>
    <x v="0"/>
    <s v="тыс.м3"/>
    <n v="12"/>
    <n v="0"/>
    <n v="12"/>
    <n v="22"/>
    <n v="0"/>
    <n v="22"/>
  </r>
  <r>
    <n v="202106"/>
    <x v="0"/>
    <s v="ЦЗ-002"/>
    <n v="695"/>
    <x v="1"/>
    <s v="тыс.м3"/>
    <n v="0"/>
    <n v="0"/>
    <n v="0"/>
    <n v="0"/>
    <n v="0"/>
    <n v="0"/>
  </r>
  <r>
    <n v="202106"/>
    <x v="0"/>
    <s v="ЦЗ-002"/>
    <n v="950"/>
    <x v="2"/>
    <s v="тыс.м3"/>
    <n v="0"/>
    <n v="0"/>
    <n v="0"/>
    <n v="0"/>
    <n v="0"/>
    <n v="0"/>
  </r>
  <r>
    <n v="202106"/>
    <x v="0"/>
    <s v="ЦЗ-002"/>
    <n v="952"/>
    <x v="3"/>
    <s v="тыс.м3"/>
    <n v="0"/>
    <n v="-14"/>
    <n v="-14"/>
    <n v="0"/>
    <n v="-11"/>
    <n v="-11"/>
  </r>
  <r>
    <n v="202106"/>
    <x v="0"/>
    <s v="ЦЗ-002"/>
    <n v="955"/>
    <x v="4"/>
    <s v="МВт.ч"/>
    <n v="-58"/>
    <n v="1"/>
    <n v="-57"/>
    <n v="-137"/>
    <n v="2"/>
    <n v="-135"/>
  </r>
  <r>
    <n v="202106"/>
    <x v="0"/>
    <s v="ЦЗ-002"/>
    <n v="958"/>
    <x v="5"/>
    <s v="тыс.м3"/>
    <n v="0"/>
    <n v="0"/>
    <n v="0"/>
    <n v="0"/>
    <n v="0"/>
    <n v="0"/>
  </r>
  <r>
    <n v="202106"/>
    <x v="0"/>
    <s v="ЦЗ-002"/>
    <n v="962"/>
    <x v="6"/>
    <s v="Гкал"/>
    <n v="0"/>
    <n v="0"/>
    <n v="0"/>
    <n v="0"/>
    <n v="0"/>
    <n v="0"/>
  </r>
  <r>
    <n v="202106"/>
    <x v="0"/>
    <s v="ЦЗ-002"/>
    <n v="990"/>
    <x v="7"/>
    <s v="Гкал"/>
    <n v="0"/>
    <n v="0"/>
    <n v="0"/>
    <n v="0"/>
    <n v="0"/>
    <n v="0"/>
  </r>
  <r>
    <n v="202106"/>
    <x v="0"/>
    <s v="ЦЗ-002"/>
    <n v="997"/>
    <x v="8"/>
    <s v="тыс.м3"/>
    <n v="2"/>
    <n v="0"/>
    <n v="2"/>
    <n v="1"/>
    <n v="0"/>
    <n v="1"/>
  </r>
  <r>
    <n v="202106"/>
    <x v="0"/>
    <s v="ЦЗ-002"/>
    <n v="20042"/>
    <x v="9"/>
    <s v="тыс.м3"/>
    <n v="0"/>
    <n v="-15"/>
    <n v="-15"/>
    <n v="0"/>
    <n v="-108"/>
    <n v="-108"/>
  </r>
  <r>
    <n v="202106"/>
    <x v="1"/>
    <s v="ЦЗ-016"/>
    <n v="694"/>
    <x v="0"/>
    <s v="тыс.м3"/>
    <n v="-184"/>
    <n v="0"/>
    <n v="-184"/>
    <n v="-349"/>
    <n v="0"/>
    <n v="-349"/>
  </r>
  <r>
    <n v="202106"/>
    <x v="1"/>
    <s v="ЦЗ-016"/>
    <n v="695"/>
    <x v="1"/>
    <s v="тыс.м3"/>
    <n v="0"/>
    <n v="0"/>
    <n v="0"/>
    <n v="0"/>
    <n v="0"/>
    <n v="0"/>
  </r>
  <r>
    <n v="202106"/>
    <x v="1"/>
    <s v="ЦЗ-016"/>
    <n v="937"/>
    <x v="10"/>
    <s v="Гкал"/>
    <n v="0"/>
    <n v="-29"/>
    <n v="-29"/>
    <n v="0"/>
    <n v="-51"/>
    <n v="-51"/>
  </r>
  <r>
    <n v="202106"/>
    <x v="1"/>
    <s v="ЦЗ-016"/>
    <n v="950"/>
    <x v="2"/>
    <s v="тыс.м3"/>
    <n v="0"/>
    <n v="0"/>
    <n v="0"/>
    <n v="-2"/>
    <n v="0"/>
    <n v="-2"/>
  </r>
  <r>
    <n v="202106"/>
    <x v="1"/>
    <s v="ЦЗ-016"/>
    <n v="951"/>
    <x v="11"/>
    <s v="тыс.м3"/>
    <n v="0"/>
    <n v="7"/>
    <n v="7"/>
    <n v="0"/>
    <n v="93"/>
    <n v="93"/>
  </r>
  <r>
    <n v="202106"/>
    <x v="1"/>
    <s v="ЦЗ-016"/>
    <n v="952"/>
    <x v="3"/>
    <s v="тыс.м3"/>
    <n v="0"/>
    <n v="-56"/>
    <n v="-56"/>
    <n v="0"/>
    <n v="-44"/>
    <n v="-44"/>
  </r>
  <r>
    <n v="202106"/>
    <x v="1"/>
    <s v="ЦЗ-016"/>
    <n v="955"/>
    <x v="4"/>
    <s v="МВт.ч"/>
    <n v="0"/>
    <n v="25"/>
    <n v="25"/>
    <n v="0"/>
    <n v="59"/>
    <n v="59"/>
  </r>
  <r>
    <n v="202106"/>
    <x v="1"/>
    <s v="ЦЗ-016"/>
    <n v="958"/>
    <x v="5"/>
    <s v="тыс.м3"/>
    <n v="63"/>
    <n v="0"/>
    <n v="63"/>
    <n v="40"/>
    <n v="0"/>
    <n v="40"/>
  </r>
  <r>
    <n v="202106"/>
    <x v="1"/>
    <s v="ЦЗ-016"/>
    <n v="966"/>
    <x v="12"/>
    <s v="тут"/>
    <n v="0"/>
    <n v="4"/>
    <n v="4"/>
    <n v="0"/>
    <n v="17"/>
    <n v="17"/>
  </r>
  <r>
    <n v="202106"/>
    <x v="1"/>
    <s v="ЦЗ-016"/>
    <n v="990"/>
    <x v="7"/>
    <s v="Гкал"/>
    <n v="0"/>
    <n v="-822"/>
    <n v="-822"/>
    <n v="0"/>
    <n v="-689"/>
    <n v="-689"/>
  </r>
  <r>
    <n v="202106"/>
    <x v="1"/>
    <s v="ЦЗ-016"/>
    <n v="997"/>
    <x v="8"/>
    <s v="тыс.м3"/>
    <n v="21"/>
    <n v="0"/>
    <n v="21"/>
    <n v="14"/>
    <n v="0"/>
    <n v="14"/>
  </r>
  <r>
    <n v="202106"/>
    <x v="1"/>
    <s v="ЦЗ-016"/>
    <n v="20042"/>
    <x v="9"/>
    <s v="тыс.м3"/>
    <n v="0"/>
    <n v="-26"/>
    <n v="-26"/>
    <n v="0"/>
    <n v="-194"/>
    <n v="-194"/>
  </r>
  <r>
    <n v="202106"/>
    <x v="2"/>
    <s v="ЦЗ-017"/>
    <n v="694"/>
    <x v="0"/>
    <s v="тыс.м3"/>
    <n v="0"/>
    <n v="0"/>
    <n v="0"/>
    <n v="0"/>
    <n v="0"/>
    <n v="0"/>
  </r>
  <r>
    <n v="202106"/>
    <x v="2"/>
    <s v="ЦЗ-017"/>
    <n v="695"/>
    <x v="1"/>
    <s v="тыс.м3"/>
    <n v="0"/>
    <n v="0"/>
    <n v="0"/>
    <n v="0"/>
    <n v="0"/>
    <n v="0"/>
  </r>
  <r>
    <n v="202106"/>
    <x v="2"/>
    <s v="ЦЗ-017"/>
    <n v="937"/>
    <x v="10"/>
    <s v="Гкал"/>
    <n v="0"/>
    <n v="1"/>
    <n v="1"/>
    <n v="0"/>
    <n v="1"/>
    <n v="1"/>
  </r>
  <r>
    <n v="202106"/>
    <x v="2"/>
    <s v="ЦЗ-017"/>
    <n v="950"/>
    <x v="2"/>
    <s v="тыс.м3"/>
    <n v="0"/>
    <n v="0"/>
    <n v="0"/>
    <n v="3"/>
    <n v="0"/>
    <n v="3"/>
  </r>
  <r>
    <n v="202106"/>
    <x v="2"/>
    <s v="ЦЗ-017"/>
    <n v="952"/>
    <x v="3"/>
    <s v="тыс.м3"/>
    <n v="0"/>
    <n v="-1"/>
    <n v="-1"/>
    <n v="0"/>
    <n v="0"/>
    <n v="0"/>
  </r>
  <r>
    <n v="202106"/>
    <x v="2"/>
    <s v="ЦЗ-017"/>
    <n v="955"/>
    <x v="4"/>
    <s v="МВт.ч"/>
    <n v="9"/>
    <n v="-5"/>
    <n v="4"/>
    <n v="21"/>
    <n v="-11"/>
    <n v="10"/>
  </r>
  <r>
    <n v="202106"/>
    <x v="2"/>
    <s v="ЦЗ-017"/>
    <n v="958"/>
    <x v="5"/>
    <s v="тыс.м3"/>
    <n v="1"/>
    <n v="0"/>
    <n v="1"/>
    <n v="0"/>
    <n v="0"/>
    <n v="0"/>
  </r>
  <r>
    <n v="202106"/>
    <x v="2"/>
    <s v="ЦЗ-017"/>
    <n v="990"/>
    <x v="7"/>
    <s v="Гкал"/>
    <n v="0"/>
    <n v="0"/>
    <n v="0"/>
    <n v="0"/>
    <n v="0"/>
    <n v="0"/>
  </r>
  <r>
    <n v="202106"/>
    <x v="2"/>
    <s v="ЦЗ-017"/>
    <n v="997"/>
    <x v="8"/>
    <s v="тыс.м3"/>
    <n v="0"/>
    <n v="0"/>
    <n v="0"/>
    <n v="0"/>
    <n v="0"/>
    <n v="0"/>
  </r>
  <r>
    <n v="202106"/>
    <x v="2"/>
    <s v="ЦЗ-017"/>
    <n v="20042"/>
    <x v="9"/>
    <s v="тыс.м3"/>
    <n v="0"/>
    <n v="10"/>
    <n v="10"/>
    <n v="0"/>
    <n v="70"/>
    <n v="70"/>
  </r>
  <r>
    <n v="202106"/>
    <x v="3"/>
    <s v="ЦЗ-019"/>
    <n v="694"/>
    <x v="0"/>
    <s v="тыс.м3"/>
    <n v="-15"/>
    <n v="0"/>
    <n v="-15"/>
    <n v="-28"/>
    <n v="0"/>
    <n v="-28"/>
  </r>
  <r>
    <n v="202106"/>
    <x v="3"/>
    <s v="ЦЗ-019"/>
    <n v="950"/>
    <x v="2"/>
    <s v="тыс.м3"/>
    <n v="0"/>
    <n v="0"/>
    <n v="0"/>
    <n v="0"/>
    <n v="0"/>
    <n v="0"/>
  </r>
  <r>
    <n v="202106"/>
    <x v="3"/>
    <s v="ЦЗ-019"/>
    <n v="952"/>
    <x v="3"/>
    <s v="тыс.м3"/>
    <n v="0"/>
    <n v="0"/>
    <n v="0"/>
    <n v="0"/>
    <n v="0"/>
    <n v="0"/>
  </r>
  <r>
    <n v="202106"/>
    <x v="3"/>
    <s v="ЦЗ-019"/>
    <n v="955"/>
    <x v="4"/>
    <s v="МВт.ч"/>
    <n v="0"/>
    <n v="-16"/>
    <n v="-16"/>
    <n v="0"/>
    <n v="-37"/>
    <n v="-37"/>
  </r>
  <r>
    <n v="202106"/>
    <x v="3"/>
    <s v="ЦЗ-019"/>
    <n v="962"/>
    <x v="6"/>
    <s v="Гкал"/>
    <n v="0"/>
    <n v="0"/>
    <n v="0"/>
    <n v="0"/>
    <n v="0"/>
    <n v="0"/>
  </r>
  <r>
    <n v="202106"/>
    <x v="3"/>
    <s v="ЦЗ-019"/>
    <n v="990"/>
    <x v="7"/>
    <s v="Гкал"/>
    <n v="0"/>
    <n v="1"/>
    <n v="1"/>
    <n v="0"/>
    <n v="0"/>
    <n v="0"/>
  </r>
  <r>
    <n v="202106"/>
    <x v="3"/>
    <s v="ЦЗ-019"/>
    <n v="997"/>
    <x v="8"/>
    <s v="тыс.м3"/>
    <n v="3"/>
    <n v="0"/>
    <n v="3"/>
    <n v="2"/>
    <n v="0"/>
    <n v="2"/>
  </r>
  <r>
    <n v="202106"/>
    <x v="3"/>
    <s v="ЦЗ-019"/>
    <n v="20042"/>
    <x v="9"/>
    <s v="тыс.м3"/>
    <n v="0"/>
    <n v="0"/>
    <n v="0"/>
    <n v="0"/>
    <n v="0"/>
    <n v="0"/>
  </r>
  <r>
    <n v="202106"/>
    <x v="4"/>
    <s v="ЦЗ-021"/>
    <n v="695"/>
    <x v="1"/>
    <s v="тыс.м3"/>
    <n v="0"/>
    <n v="0"/>
    <n v="0"/>
    <n v="1"/>
    <n v="0"/>
    <n v="1"/>
  </r>
  <r>
    <n v="202106"/>
    <x v="4"/>
    <s v="ЦЗ-021"/>
    <n v="950"/>
    <x v="2"/>
    <s v="тыс.м3"/>
    <n v="0"/>
    <n v="0"/>
    <n v="0"/>
    <n v="0"/>
    <n v="0"/>
    <n v="0"/>
  </r>
  <r>
    <n v="202106"/>
    <x v="4"/>
    <s v="ЦЗ-021"/>
    <n v="951"/>
    <x v="11"/>
    <s v="тыс.м3"/>
    <n v="-1"/>
    <n v="0"/>
    <n v="-1"/>
    <n v="-7"/>
    <n v="0"/>
    <n v="-7"/>
  </r>
  <r>
    <n v="202106"/>
    <x v="4"/>
    <s v="ЦЗ-021"/>
    <n v="955"/>
    <x v="4"/>
    <s v="МВт.ч"/>
    <n v="6"/>
    <n v="0"/>
    <n v="6"/>
    <n v="13"/>
    <n v="0"/>
    <n v="13"/>
  </r>
  <r>
    <n v="202106"/>
    <x v="4"/>
    <s v="ЦЗ-021"/>
    <n v="958"/>
    <x v="5"/>
    <s v="тыс.м3"/>
    <n v="22"/>
    <n v="0"/>
    <n v="22"/>
    <n v="14"/>
    <n v="0"/>
    <n v="14"/>
  </r>
  <r>
    <n v="202106"/>
    <x v="4"/>
    <s v="ЦЗ-021"/>
    <n v="966"/>
    <x v="12"/>
    <s v="тут"/>
    <n v="0"/>
    <n v="0"/>
    <n v="0"/>
    <n v="0"/>
    <n v="0"/>
    <n v="0"/>
  </r>
  <r>
    <n v="202106"/>
    <x v="4"/>
    <s v="ЦЗ-021"/>
    <n v="990"/>
    <x v="7"/>
    <s v="Гкал"/>
    <n v="-38"/>
    <n v="0"/>
    <n v="-38"/>
    <n v="-31"/>
    <n v="0"/>
    <n v="-31"/>
  </r>
  <r>
    <n v="202106"/>
    <x v="4"/>
    <s v="ЦЗ-021"/>
    <n v="997"/>
    <x v="8"/>
    <s v="тыс.м3"/>
    <n v="-4"/>
    <n v="0"/>
    <n v="-4"/>
    <n v="-3"/>
    <n v="0"/>
    <n v="-3"/>
  </r>
  <r>
    <n v="202106"/>
    <x v="5"/>
    <s v="ЦЗ-022"/>
    <n v="695"/>
    <x v="1"/>
    <s v="тыс.м3"/>
    <n v="0"/>
    <n v="0"/>
    <n v="0"/>
    <n v="0"/>
    <n v="0"/>
    <n v="0"/>
  </r>
  <r>
    <n v="202106"/>
    <x v="5"/>
    <s v="ЦЗ-022"/>
    <n v="950"/>
    <x v="2"/>
    <s v="тыс.м3"/>
    <n v="0"/>
    <n v="0"/>
    <n v="0"/>
    <n v="0"/>
    <n v="0"/>
    <n v="0"/>
  </r>
  <r>
    <n v="202106"/>
    <x v="5"/>
    <s v="ЦЗ-022"/>
    <n v="955"/>
    <x v="4"/>
    <s v="МВт.ч"/>
    <n v="0"/>
    <n v="0"/>
    <n v="0"/>
    <n v="0"/>
    <n v="0"/>
    <n v="0"/>
  </r>
  <r>
    <n v="202106"/>
    <x v="5"/>
    <s v="ЦЗ-022"/>
    <n v="958"/>
    <x v="5"/>
    <s v="тыс.м3"/>
    <n v="0"/>
    <n v="0"/>
    <n v="0"/>
    <n v="0"/>
    <n v="0"/>
    <n v="0"/>
  </r>
  <r>
    <n v="202106"/>
    <x v="5"/>
    <s v="ЦЗ-022"/>
    <n v="990"/>
    <x v="7"/>
    <s v="Гкал"/>
    <n v="0"/>
    <n v="0"/>
    <n v="0"/>
    <n v="0"/>
    <n v="0"/>
    <n v="0"/>
  </r>
  <r>
    <n v="202106"/>
    <x v="6"/>
    <s v="ЦЗ-023"/>
    <n v="694"/>
    <x v="0"/>
    <s v="тыс.м3"/>
    <n v="0"/>
    <n v="0"/>
    <n v="0"/>
    <n v="0"/>
    <n v="0"/>
    <n v="0"/>
  </r>
  <r>
    <n v="202106"/>
    <x v="6"/>
    <s v="ЦЗ-023"/>
    <n v="695"/>
    <x v="1"/>
    <s v="тыс.м3"/>
    <n v="0"/>
    <n v="0"/>
    <n v="0"/>
    <n v="0"/>
    <n v="0"/>
    <n v="0"/>
  </r>
  <r>
    <n v="202106"/>
    <x v="6"/>
    <s v="ЦЗ-023"/>
    <n v="950"/>
    <x v="2"/>
    <s v="тыс.м3"/>
    <n v="0"/>
    <n v="0"/>
    <n v="0"/>
    <n v="0"/>
    <n v="0"/>
    <n v="0"/>
  </r>
  <r>
    <n v="202106"/>
    <x v="6"/>
    <s v="ЦЗ-023"/>
    <n v="951"/>
    <x v="11"/>
    <s v="тыс.м3"/>
    <n v="0"/>
    <n v="-12"/>
    <n v="-12"/>
    <n v="0"/>
    <n v="-154"/>
    <n v="-154"/>
  </r>
  <r>
    <n v="202106"/>
    <x v="6"/>
    <s v="ЦЗ-023"/>
    <n v="952"/>
    <x v="3"/>
    <s v="тыс.м3"/>
    <n v="0"/>
    <n v="-118"/>
    <n v="-118"/>
    <n v="0"/>
    <n v="-92"/>
    <n v="-92"/>
  </r>
  <r>
    <n v="202106"/>
    <x v="6"/>
    <s v="ЦЗ-023"/>
    <n v="955"/>
    <x v="4"/>
    <s v="МВт.ч"/>
    <n v="0"/>
    <n v="221"/>
    <n v="221"/>
    <n v="0"/>
    <n v="519"/>
    <n v="519"/>
  </r>
  <r>
    <n v="202106"/>
    <x v="6"/>
    <s v="ЦЗ-023"/>
    <n v="958"/>
    <x v="5"/>
    <s v="тыс.м3"/>
    <n v="0"/>
    <n v="0"/>
    <n v="0"/>
    <n v="0"/>
    <n v="0"/>
    <n v="0"/>
  </r>
  <r>
    <n v="202106"/>
    <x v="6"/>
    <s v="ЦЗ-023"/>
    <n v="966"/>
    <x v="12"/>
    <s v="тут"/>
    <n v="0"/>
    <n v="2"/>
    <n v="2"/>
    <n v="0"/>
    <n v="8"/>
    <n v="8"/>
  </r>
  <r>
    <n v="202106"/>
    <x v="6"/>
    <s v="ЦЗ-023"/>
    <n v="990"/>
    <x v="7"/>
    <s v="Гкал"/>
    <n v="0"/>
    <n v="8"/>
    <n v="8"/>
    <n v="0"/>
    <n v="6"/>
    <n v="6"/>
  </r>
  <r>
    <n v="202106"/>
    <x v="6"/>
    <s v="ЦЗ-023"/>
    <n v="997"/>
    <x v="8"/>
    <s v="тыс.м3"/>
    <n v="2"/>
    <n v="0"/>
    <n v="2"/>
    <n v="2"/>
    <n v="0"/>
    <n v="2"/>
  </r>
  <r>
    <n v="202106"/>
    <x v="7"/>
    <s v="ЦЗ-024"/>
    <n v="950"/>
    <x v="2"/>
    <s v="тыс.м3"/>
    <n v="0"/>
    <n v="0"/>
    <n v="0"/>
    <n v="0"/>
    <n v="0"/>
    <n v="0"/>
  </r>
  <r>
    <n v="202106"/>
    <x v="7"/>
    <s v="ЦЗ-024"/>
    <n v="955"/>
    <x v="4"/>
    <s v="МВт.ч"/>
    <n v="0"/>
    <n v="0"/>
    <n v="0"/>
    <n v="0"/>
    <n v="0"/>
    <n v="0"/>
  </r>
  <r>
    <n v="202106"/>
    <x v="7"/>
    <s v="ЦЗ-024"/>
    <n v="958"/>
    <x v="5"/>
    <s v="тыс.м3"/>
    <n v="0"/>
    <n v="0"/>
    <n v="0"/>
    <n v="0"/>
    <n v="0"/>
    <n v="0"/>
  </r>
  <r>
    <n v="202106"/>
    <x v="7"/>
    <s v="ЦЗ-024"/>
    <n v="990"/>
    <x v="7"/>
    <s v="Гкал"/>
    <n v="0"/>
    <n v="0"/>
    <n v="0"/>
    <n v="0"/>
    <n v="0"/>
    <n v="0"/>
  </r>
  <r>
    <n v="202106"/>
    <x v="8"/>
    <s v="ЦЗ-026"/>
    <n v="695"/>
    <x v="1"/>
    <s v="тыс.м3"/>
    <n v="0"/>
    <n v="0"/>
    <n v="0"/>
    <n v="0"/>
    <n v="0"/>
    <n v="0"/>
  </r>
  <r>
    <n v="202106"/>
    <x v="8"/>
    <s v="ЦЗ-026"/>
    <n v="950"/>
    <x v="2"/>
    <s v="тыс.м3"/>
    <n v="0"/>
    <n v="0"/>
    <n v="0"/>
    <n v="0"/>
    <n v="0"/>
    <n v="0"/>
  </r>
  <r>
    <n v="202106"/>
    <x v="8"/>
    <s v="ЦЗ-026"/>
    <n v="951"/>
    <x v="11"/>
    <s v="тыс.м3"/>
    <n v="0"/>
    <n v="0"/>
    <n v="0"/>
    <n v="0"/>
    <n v="0"/>
    <n v="0"/>
  </r>
  <r>
    <n v="202106"/>
    <x v="8"/>
    <s v="ЦЗ-026"/>
    <n v="955"/>
    <x v="4"/>
    <s v="МВт.ч"/>
    <n v="2"/>
    <n v="0"/>
    <n v="2"/>
    <n v="5"/>
    <n v="0"/>
    <n v="5"/>
  </r>
  <r>
    <n v="202106"/>
    <x v="8"/>
    <s v="ЦЗ-026"/>
    <n v="966"/>
    <x v="12"/>
    <s v="тут"/>
    <n v="0"/>
    <n v="0"/>
    <n v="0"/>
    <n v="0"/>
    <n v="0"/>
    <n v="0"/>
  </r>
  <r>
    <n v="202106"/>
    <x v="9"/>
    <s v="ЦЗ-027"/>
    <n v="950"/>
    <x v="2"/>
    <s v="тыс.м3"/>
    <n v="0"/>
    <n v="0"/>
    <n v="0"/>
    <n v="0"/>
    <n v="0"/>
    <n v="0"/>
  </r>
  <r>
    <n v="202106"/>
    <x v="9"/>
    <s v="ЦЗ-027"/>
    <n v="955"/>
    <x v="4"/>
    <s v="МВт.ч"/>
    <n v="0"/>
    <n v="0"/>
    <n v="0"/>
    <n v="0"/>
    <n v="0"/>
    <n v="0"/>
  </r>
  <r>
    <n v="202106"/>
    <x v="9"/>
    <s v="ЦЗ-027"/>
    <n v="997"/>
    <x v="8"/>
    <s v="тыс.м3"/>
    <n v="5"/>
    <n v="0"/>
    <n v="5"/>
    <n v="3"/>
    <n v="0"/>
    <n v="3"/>
  </r>
  <r>
    <n v="202106"/>
    <x v="10"/>
    <s v="ЦЗ-029"/>
    <n v="950"/>
    <x v="2"/>
    <s v="тыс.м3"/>
    <n v="0"/>
    <n v="0"/>
    <n v="0"/>
    <n v="0"/>
    <n v="0"/>
    <n v="0"/>
  </r>
  <r>
    <n v="202106"/>
    <x v="10"/>
    <s v="ЦЗ-029"/>
    <n v="955"/>
    <x v="4"/>
    <s v="МВт.ч"/>
    <n v="6"/>
    <n v="0"/>
    <n v="6"/>
    <n v="13"/>
    <n v="0"/>
    <n v="13"/>
  </r>
  <r>
    <n v="202106"/>
    <x v="11"/>
    <s v="ЦЗ-032"/>
    <n v="694"/>
    <x v="0"/>
    <s v="тыс.м3"/>
    <n v="0"/>
    <n v="0"/>
    <n v="0"/>
    <n v="0"/>
    <n v="0"/>
    <n v="0"/>
  </r>
  <r>
    <n v="202106"/>
    <x v="11"/>
    <s v="ЦЗ-032"/>
    <n v="950"/>
    <x v="2"/>
    <s v="тыс.м3"/>
    <n v="0"/>
    <n v="0"/>
    <n v="0"/>
    <n v="0"/>
    <n v="0"/>
    <n v="0"/>
  </r>
  <r>
    <n v="202106"/>
    <x v="11"/>
    <s v="ЦЗ-032"/>
    <n v="955"/>
    <x v="4"/>
    <s v="МВт.ч"/>
    <n v="1"/>
    <n v="0"/>
    <n v="1"/>
    <n v="2"/>
    <n v="0"/>
    <n v="2"/>
  </r>
  <r>
    <n v="202106"/>
    <x v="11"/>
    <s v="ЦЗ-032"/>
    <n v="990"/>
    <x v="7"/>
    <s v="Гкал"/>
    <n v="0"/>
    <n v="0"/>
    <n v="0"/>
    <n v="0"/>
    <n v="0"/>
    <n v="0"/>
  </r>
  <r>
    <n v="202106"/>
    <x v="11"/>
    <s v="ЦЗ-032"/>
    <n v="997"/>
    <x v="8"/>
    <s v="тыс.м3"/>
    <n v="0"/>
    <n v="0"/>
    <n v="0"/>
    <n v="0"/>
    <n v="0"/>
    <n v="0"/>
  </r>
  <r>
    <n v="202106"/>
    <x v="12"/>
    <s v="ЦЗ-034"/>
    <n v="937"/>
    <x v="10"/>
    <s v="Гкал"/>
    <n v="0"/>
    <n v="0"/>
    <n v="0"/>
    <n v="0"/>
    <n v="0"/>
    <n v="0"/>
  </r>
  <r>
    <n v="202106"/>
    <x v="12"/>
    <s v="ЦЗ-034"/>
    <n v="950"/>
    <x v="2"/>
    <s v="тыс.м3"/>
    <n v="0"/>
    <n v="0"/>
    <n v="0"/>
    <n v="0"/>
    <n v="0"/>
    <n v="0"/>
  </r>
  <r>
    <n v="202106"/>
    <x v="12"/>
    <s v="ЦЗ-034"/>
    <n v="955"/>
    <x v="4"/>
    <s v="МВт.ч"/>
    <n v="-27"/>
    <n v="0"/>
    <n v="-27"/>
    <n v="-64"/>
    <n v="0"/>
    <n v="-64"/>
  </r>
  <r>
    <n v="202106"/>
    <x v="12"/>
    <s v="ЦЗ-034"/>
    <n v="958"/>
    <x v="5"/>
    <s v="тыс.м3"/>
    <n v="0"/>
    <n v="0"/>
    <n v="0"/>
    <n v="0"/>
    <n v="0"/>
    <n v="0"/>
  </r>
  <r>
    <n v="202106"/>
    <x v="12"/>
    <s v="ЦЗ-034"/>
    <n v="990"/>
    <x v="7"/>
    <s v="Гкал"/>
    <n v="60"/>
    <n v="0"/>
    <n v="60"/>
    <n v="50"/>
    <n v="0"/>
    <n v="50"/>
  </r>
  <r>
    <n v="202106"/>
    <x v="12"/>
    <s v="ЦЗ-034"/>
    <n v="1462"/>
    <x v="13"/>
    <s v="Гкал"/>
    <n v="0"/>
    <n v="0"/>
    <n v="0"/>
    <n v="0"/>
    <n v="0"/>
    <n v="0"/>
  </r>
  <r>
    <n v="202106"/>
    <x v="13"/>
    <s v="ЦЗ-035"/>
    <n v="950"/>
    <x v="2"/>
    <s v="тыс.м3"/>
    <n v="0"/>
    <n v="0"/>
    <n v="0"/>
    <n v="0"/>
    <n v="0"/>
    <n v="0"/>
  </r>
  <r>
    <n v="202106"/>
    <x v="13"/>
    <s v="ЦЗ-035"/>
    <n v="955"/>
    <x v="4"/>
    <s v="МВт.ч"/>
    <n v="-4"/>
    <n v="0"/>
    <n v="-4"/>
    <n v="-10"/>
    <n v="0"/>
    <n v="-10"/>
  </r>
  <r>
    <n v="202106"/>
    <x v="13"/>
    <s v="ЦЗ-035"/>
    <n v="958"/>
    <x v="5"/>
    <s v="тыс.м3"/>
    <n v="0"/>
    <n v="0"/>
    <n v="0"/>
    <n v="0"/>
    <n v="0"/>
    <n v="0"/>
  </r>
  <r>
    <n v="202106"/>
    <x v="13"/>
    <s v="ЦЗ-035"/>
    <n v="990"/>
    <x v="7"/>
    <s v="Гкал"/>
    <n v="0"/>
    <n v="0"/>
    <n v="0"/>
    <n v="0"/>
    <n v="0"/>
    <n v="0"/>
  </r>
  <r>
    <n v="202106"/>
    <x v="14"/>
    <s v="ЦЗ-043"/>
    <n v="950"/>
    <x v="2"/>
    <s v="тыс.м3"/>
    <n v="0"/>
    <n v="0"/>
    <n v="0"/>
    <n v="0"/>
    <n v="0"/>
    <n v="0"/>
  </r>
  <r>
    <n v="202106"/>
    <x v="14"/>
    <s v="ЦЗ-043"/>
    <n v="955"/>
    <x v="4"/>
    <s v="МВт.ч"/>
    <n v="0"/>
    <n v="0"/>
    <n v="0"/>
    <n v="0"/>
    <n v="0"/>
    <n v="0"/>
  </r>
  <r>
    <n v="202106"/>
    <x v="14"/>
    <s v="ЦЗ-043"/>
    <n v="990"/>
    <x v="7"/>
    <s v="Гкал"/>
    <n v="0"/>
    <n v="0"/>
    <n v="0"/>
    <n v="0"/>
    <n v="0"/>
    <n v="0"/>
  </r>
  <r>
    <n v="202106"/>
    <x v="14"/>
    <s v="ЦЗ-043"/>
    <n v="997"/>
    <x v="8"/>
    <s v="тыс.м3"/>
    <n v="0"/>
    <n v="0"/>
    <n v="0"/>
    <n v="0"/>
    <n v="0"/>
    <n v="0"/>
  </r>
  <r>
    <n v="202106"/>
    <x v="15"/>
    <s v="ЦЗ-044"/>
    <n v="695"/>
    <x v="1"/>
    <s v="тыс.м3"/>
    <n v="0"/>
    <n v="0"/>
    <n v="0"/>
    <n v="0"/>
    <n v="0"/>
    <n v="0"/>
  </r>
  <r>
    <n v="202106"/>
    <x v="15"/>
    <s v="ЦЗ-044"/>
    <n v="950"/>
    <x v="2"/>
    <s v="тыс.м3"/>
    <n v="0"/>
    <n v="0"/>
    <n v="0"/>
    <n v="0"/>
    <n v="0"/>
    <n v="0"/>
  </r>
  <r>
    <n v="202106"/>
    <x v="15"/>
    <s v="ЦЗ-044"/>
    <n v="955"/>
    <x v="4"/>
    <s v="МВт.ч"/>
    <n v="-3"/>
    <n v="0"/>
    <n v="-3"/>
    <n v="-6"/>
    <n v="0"/>
    <n v="-6"/>
  </r>
  <r>
    <n v="202106"/>
    <x v="15"/>
    <s v="ЦЗ-044"/>
    <n v="990"/>
    <x v="7"/>
    <s v="Гкал"/>
    <n v="0"/>
    <n v="0"/>
    <n v="0"/>
    <n v="0"/>
    <n v="0"/>
    <n v="0"/>
  </r>
  <r>
    <n v="202106"/>
    <x v="16"/>
    <s v="ЦЗ-045"/>
    <n v="694"/>
    <x v="0"/>
    <s v="тыс.м3"/>
    <n v="-4"/>
    <n v="0"/>
    <n v="-4"/>
    <n v="-8"/>
    <n v="0"/>
    <n v="-8"/>
  </r>
  <r>
    <n v="202106"/>
    <x v="16"/>
    <s v="ЦЗ-045"/>
    <n v="950"/>
    <x v="2"/>
    <s v="тыс.м3"/>
    <n v="0"/>
    <n v="0"/>
    <n v="0"/>
    <n v="0"/>
    <n v="0"/>
    <n v="0"/>
  </r>
  <r>
    <n v="202106"/>
    <x v="16"/>
    <s v="ЦЗ-045"/>
    <n v="951"/>
    <x v="11"/>
    <s v="тыс.м3"/>
    <n v="4"/>
    <n v="0"/>
    <n v="4"/>
    <n v="50"/>
    <n v="0"/>
    <n v="50"/>
  </r>
  <r>
    <n v="202106"/>
    <x v="16"/>
    <s v="ЦЗ-045"/>
    <n v="955"/>
    <x v="4"/>
    <s v="МВт.ч"/>
    <n v="4"/>
    <n v="0"/>
    <n v="4"/>
    <n v="9"/>
    <n v="0"/>
    <n v="9"/>
  </r>
  <r>
    <n v="202106"/>
    <x v="16"/>
    <s v="ЦЗ-045"/>
    <n v="958"/>
    <x v="5"/>
    <s v="тыс.м3"/>
    <n v="0"/>
    <n v="0"/>
    <n v="0"/>
    <n v="0"/>
    <n v="0"/>
    <n v="0"/>
  </r>
  <r>
    <n v="202106"/>
    <x v="16"/>
    <s v="ЦЗ-045"/>
    <n v="990"/>
    <x v="7"/>
    <s v="Гкал"/>
    <n v="3"/>
    <n v="0"/>
    <n v="3"/>
    <n v="2"/>
    <n v="0"/>
    <n v="2"/>
  </r>
  <r>
    <n v="202106"/>
    <x v="16"/>
    <s v="ЦЗ-045"/>
    <n v="997"/>
    <x v="8"/>
    <s v="тыс.м3"/>
    <n v="0"/>
    <n v="0"/>
    <n v="0"/>
    <n v="0"/>
    <n v="0"/>
    <n v="0"/>
  </r>
  <r>
    <n v="202106"/>
    <x v="17"/>
    <s v="ЦЗ-046"/>
    <n v="694"/>
    <x v="0"/>
    <s v="тыс.м3"/>
    <n v="0"/>
    <n v="0"/>
    <n v="0"/>
    <n v="0"/>
    <n v="0"/>
    <n v="0"/>
  </r>
  <r>
    <n v="202106"/>
    <x v="17"/>
    <s v="ЦЗ-046"/>
    <n v="695"/>
    <x v="1"/>
    <s v="тыс.м3"/>
    <n v="0"/>
    <n v="0"/>
    <n v="0"/>
    <n v="0"/>
    <n v="0"/>
    <n v="0"/>
  </r>
  <r>
    <n v="202106"/>
    <x v="17"/>
    <s v="ЦЗ-046"/>
    <n v="950"/>
    <x v="2"/>
    <s v="тыс.м3"/>
    <n v="0"/>
    <n v="0"/>
    <n v="0"/>
    <n v="0"/>
    <n v="0"/>
    <n v="0"/>
  </r>
  <r>
    <n v="202106"/>
    <x v="17"/>
    <s v="ЦЗ-046"/>
    <n v="955"/>
    <x v="4"/>
    <s v="МВт.ч"/>
    <n v="-3"/>
    <n v="-4"/>
    <n v="-7"/>
    <n v="-6"/>
    <n v="-9"/>
    <n v="-15"/>
  </r>
  <r>
    <n v="202106"/>
    <x v="17"/>
    <s v="ЦЗ-046"/>
    <n v="990"/>
    <x v="7"/>
    <s v="Гкал"/>
    <n v="1"/>
    <n v="-6"/>
    <n v="-5"/>
    <n v="1"/>
    <n v="-5"/>
    <n v="-4"/>
  </r>
  <r>
    <n v="202106"/>
    <x v="17"/>
    <s v="ЦЗ-046"/>
    <n v="997"/>
    <x v="8"/>
    <s v="тыс.м3"/>
    <n v="0"/>
    <n v="0"/>
    <n v="0"/>
    <n v="0"/>
    <n v="0"/>
    <n v="0"/>
  </r>
  <r>
    <n v="202106"/>
    <x v="17"/>
    <s v="ЦЗ-046"/>
    <n v="20042"/>
    <x v="9"/>
    <s v="тыс.м3"/>
    <n v="0"/>
    <n v="0"/>
    <n v="0"/>
    <n v="0"/>
    <n v="0"/>
    <n v="0"/>
  </r>
  <r>
    <n v="202106"/>
    <x v="18"/>
    <s v="ЦЗ-056"/>
    <n v="694"/>
    <x v="0"/>
    <s v="тыс.м3"/>
    <n v="-1"/>
    <n v="0"/>
    <n v="-1"/>
    <n v="-2"/>
    <n v="0"/>
    <n v="-2"/>
  </r>
  <r>
    <n v="202106"/>
    <x v="18"/>
    <s v="ЦЗ-056"/>
    <n v="695"/>
    <x v="1"/>
    <s v="тыс.м3"/>
    <n v="0"/>
    <n v="0"/>
    <n v="0"/>
    <n v="0"/>
    <n v="0"/>
    <n v="0"/>
  </r>
  <r>
    <n v="202106"/>
    <x v="18"/>
    <s v="ЦЗ-056"/>
    <n v="937"/>
    <x v="10"/>
    <s v="Гкал"/>
    <n v="0"/>
    <n v="0"/>
    <n v="0"/>
    <n v="0"/>
    <n v="0"/>
    <n v="0"/>
  </r>
  <r>
    <n v="202106"/>
    <x v="18"/>
    <s v="ЦЗ-056"/>
    <n v="950"/>
    <x v="2"/>
    <s v="тыс.м3"/>
    <n v="0"/>
    <n v="0"/>
    <n v="0"/>
    <n v="0"/>
    <n v="0"/>
    <n v="0"/>
  </r>
  <r>
    <n v="202106"/>
    <x v="18"/>
    <s v="ЦЗ-056"/>
    <n v="951"/>
    <x v="11"/>
    <s v="тыс.м3"/>
    <n v="0"/>
    <n v="0"/>
    <n v="0"/>
    <n v="0"/>
    <n v="-6"/>
    <n v="-6"/>
  </r>
  <r>
    <n v="202106"/>
    <x v="18"/>
    <s v="ЦЗ-056"/>
    <n v="952"/>
    <x v="3"/>
    <s v="тыс.м3"/>
    <n v="0"/>
    <n v="4"/>
    <n v="4"/>
    <n v="0"/>
    <n v="3"/>
    <n v="3"/>
  </r>
  <r>
    <n v="202106"/>
    <x v="18"/>
    <s v="ЦЗ-056"/>
    <n v="955"/>
    <x v="4"/>
    <s v="МВт.ч"/>
    <n v="0"/>
    <n v="-53"/>
    <n v="-53"/>
    <n v="0"/>
    <n v="-124"/>
    <n v="-124"/>
  </r>
  <r>
    <n v="202106"/>
    <x v="18"/>
    <s v="ЦЗ-056"/>
    <n v="958"/>
    <x v="5"/>
    <s v="тыс.м3"/>
    <n v="9"/>
    <n v="0"/>
    <n v="9"/>
    <n v="6"/>
    <n v="0"/>
    <n v="6"/>
  </r>
  <r>
    <n v="202106"/>
    <x v="18"/>
    <s v="ЦЗ-056"/>
    <n v="962"/>
    <x v="6"/>
    <s v="Гкал"/>
    <n v="0"/>
    <n v="111"/>
    <n v="111"/>
    <n v="0"/>
    <n v="181"/>
    <n v="181"/>
  </r>
  <r>
    <n v="202106"/>
    <x v="18"/>
    <s v="ЦЗ-056"/>
    <n v="990"/>
    <x v="7"/>
    <s v="Гкал"/>
    <n v="39"/>
    <n v="14"/>
    <n v="53"/>
    <n v="33"/>
    <n v="12"/>
    <n v="45"/>
  </r>
  <r>
    <n v="202106"/>
    <x v="18"/>
    <s v="ЦЗ-056"/>
    <n v="997"/>
    <x v="8"/>
    <s v="тыс.м3"/>
    <n v="7"/>
    <n v="0"/>
    <n v="7"/>
    <n v="4"/>
    <n v="0"/>
    <n v="4"/>
  </r>
  <r>
    <n v="202106"/>
    <x v="18"/>
    <s v="ЦЗ-056"/>
    <n v="20042"/>
    <x v="9"/>
    <s v="тыс.м3"/>
    <n v="0"/>
    <n v="0"/>
    <n v="0"/>
    <n v="0"/>
    <n v="0"/>
    <n v="0"/>
  </r>
  <r>
    <n v="202106"/>
    <x v="19"/>
    <s v="ЦЗ-061"/>
    <n v="694"/>
    <x v="0"/>
    <s v="тыс.м3"/>
    <n v="0"/>
    <n v="0"/>
    <n v="0"/>
    <n v="0"/>
    <n v="0"/>
    <n v="0"/>
  </r>
  <r>
    <n v="202106"/>
    <x v="19"/>
    <s v="ЦЗ-061"/>
    <n v="695"/>
    <x v="1"/>
    <s v="тыс.м3"/>
    <n v="0"/>
    <n v="0"/>
    <n v="0"/>
    <n v="0"/>
    <n v="0"/>
    <n v="0"/>
  </r>
  <r>
    <n v="202106"/>
    <x v="19"/>
    <s v="ЦЗ-061"/>
    <n v="937"/>
    <x v="10"/>
    <s v="Гкал"/>
    <n v="0"/>
    <n v="-6"/>
    <n v="-6"/>
    <n v="0"/>
    <n v="-10"/>
    <n v="-10"/>
  </r>
  <r>
    <n v="202106"/>
    <x v="19"/>
    <s v="ЦЗ-061"/>
    <n v="950"/>
    <x v="2"/>
    <s v="тыс.м3"/>
    <n v="0"/>
    <n v="0"/>
    <n v="0"/>
    <n v="1"/>
    <n v="0"/>
    <n v="1"/>
  </r>
  <r>
    <n v="202106"/>
    <x v="19"/>
    <s v="ЦЗ-061"/>
    <n v="951"/>
    <x v="11"/>
    <s v="тыс.м3"/>
    <n v="0"/>
    <n v="0"/>
    <n v="0"/>
    <n v="0"/>
    <n v="-3"/>
    <n v="-3"/>
  </r>
  <r>
    <n v="202106"/>
    <x v="19"/>
    <s v="ЦЗ-061"/>
    <n v="952"/>
    <x v="3"/>
    <s v="тыс.м3"/>
    <n v="0"/>
    <n v="0"/>
    <n v="0"/>
    <n v="0"/>
    <n v="0"/>
    <n v="0"/>
  </r>
  <r>
    <n v="202106"/>
    <x v="19"/>
    <s v="ЦЗ-061"/>
    <n v="955"/>
    <x v="4"/>
    <s v="МВт.ч"/>
    <n v="0"/>
    <n v="13"/>
    <n v="13"/>
    <n v="0"/>
    <n v="31"/>
    <n v="31"/>
  </r>
  <r>
    <n v="202106"/>
    <x v="19"/>
    <s v="ЦЗ-061"/>
    <n v="958"/>
    <x v="5"/>
    <s v="тыс.м3"/>
    <n v="0"/>
    <n v="0"/>
    <n v="0"/>
    <n v="0"/>
    <n v="0"/>
    <n v="0"/>
  </r>
  <r>
    <n v="202106"/>
    <x v="19"/>
    <s v="ЦЗ-061"/>
    <n v="990"/>
    <x v="7"/>
    <s v="Гкал"/>
    <n v="0"/>
    <n v="-16"/>
    <n v="-16"/>
    <n v="0"/>
    <n v="-14"/>
    <n v="-14"/>
  </r>
  <r>
    <n v="202106"/>
    <x v="19"/>
    <s v="ЦЗ-061"/>
    <n v="997"/>
    <x v="8"/>
    <s v="тыс.м3"/>
    <n v="-2"/>
    <n v="0"/>
    <n v="-2"/>
    <n v="-2"/>
    <n v="0"/>
    <n v="-2"/>
  </r>
  <r>
    <n v="202106"/>
    <x v="19"/>
    <s v="ЦЗ-061"/>
    <n v="16155"/>
    <x v="14"/>
    <s v="тыс.м3"/>
    <n v="5"/>
    <n v="0"/>
    <n v="5"/>
    <n v="1"/>
    <n v="0"/>
    <n v="1"/>
  </r>
  <r>
    <n v="202106"/>
    <x v="19"/>
    <s v="ЦЗ-061"/>
    <n v="20042"/>
    <x v="9"/>
    <s v="тыс.м3"/>
    <n v="0"/>
    <n v="-2"/>
    <n v="-2"/>
    <n v="0"/>
    <n v="-12"/>
    <n v="-12"/>
  </r>
  <r>
    <n v="202106"/>
    <x v="20"/>
    <s v="ЦЗ-062"/>
    <n v="694"/>
    <x v="0"/>
    <s v="тыс.м3"/>
    <n v="-119"/>
    <n v="0"/>
    <n v="-119"/>
    <n v="-226"/>
    <n v="0"/>
    <n v="-226"/>
  </r>
  <r>
    <n v="202106"/>
    <x v="20"/>
    <s v="ЦЗ-062"/>
    <n v="695"/>
    <x v="1"/>
    <s v="тыс.м3"/>
    <n v="0"/>
    <n v="0"/>
    <n v="0"/>
    <n v="0"/>
    <n v="0"/>
    <n v="0"/>
  </r>
  <r>
    <n v="202106"/>
    <x v="20"/>
    <s v="ЦЗ-062"/>
    <n v="937"/>
    <x v="10"/>
    <s v="Гкал"/>
    <n v="0"/>
    <n v="15"/>
    <n v="15"/>
    <n v="0"/>
    <n v="26"/>
    <n v="26"/>
  </r>
  <r>
    <n v="202106"/>
    <x v="20"/>
    <s v="ЦЗ-062"/>
    <n v="950"/>
    <x v="2"/>
    <s v="тыс.м3"/>
    <n v="0"/>
    <n v="1"/>
    <n v="1"/>
    <n v="0"/>
    <n v="14"/>
    <n v="14"/>
  </r>
  <r>
    <n v="202106"/>
    <x v="20"/>
    <s v="ЦЗ-062"/>
    <n v="951"/>
    <x v="11"/>
    <s v="тыс.м3"/>
    <n v="0"/>
    <n v="0"/>
    <n v="0"/>
    <n v="0"/>
    <n v="-3"/>
    <n v="-3"/>
  </r>
  <r>
    <n v="202106"/>
    <x v="20"/>
    <s v="ЦЗ-062"/>
    <n v="952"/>
    <x v="3"/>
    <s v="тыс.м3"/>
    <n v="0"/>
    <n v="38"/>
    <n v="38"/>
    <n v="0"/>
    <n v="30"/>
    <n v="30"/>
  </r>
  <r>
    <n v="202106"/>
    <x v="20"/>
    <s v="ЦЗ-062"/>
    <n v="955"/>
    <x v="4"/>
    <s v="МВт.ч"/>
    <n v="40"/>
    <n v="-1"/>
    <n v="38"/>
    <n v="94"/>
    <n v="-3"/>
    <n v="90"/>
  </r>
  <r>
    <n v="202106"/>
    <x v="20"/>
    <s v="ЦЗ-062"/>
    <n v="958"/>
    <x v="5"/>
    <s v="тыс.м3"/>
    <n v="23"/>
    <n v="0"/>
    <n v="23"/>
    <n v="14"/>
    <n v="0"/>
    <n v="14"/>
  </r>
  <r>
    <n v="202106"/>
    <x v="20"/>
    <s v="ЦЗ-062"/>
    <n v="990"/>
    <x v="7"/>
    <s v="Гкал"/>
    <n v="0"/>
    <n v="260"/>
    <n v="260"/>
    <n v="0"/>
    <n v="218"/>
    <n v="218"/>
  </r>
  <r>
    <n v="202106"/>
    <x v="20"/>
    <s v="ЦЗ-062"/>
    <n v="997"/>
    <x v="8"/>
    <s v="тыс.м3"/>
    <n v="-161"/>
    <n v="0"/>
    <n v="-161"/>
    <n v="-103"/>
    <n v="0"/>
    <n v="-103"/>
  </r>
  <r>
    <n v="202106"/>
    <x v="20"/>
    <s v="ЦЗ-062"/>
    <n v="20042"/>
    <x v="9"/>
    <s v="тыс.м3"/>
    <n v="0"/>
    <n v="0"/>
    <n v="0"/>
    <n v="0"/>
    <n v="3"/>
    <n v="3"/>
  </r>
  <r>
    <n v="202106"/>
    <x v="21"/>
    <s v="ЦЗ-070"/>
    <n v="695"/>
    <x v="1"/>
    <s v="тыс.м3"/>
    <n v="0"/>
    <n v="0"/>
    <n v="0"/>
    <n v="0"/>
    <n v="0"/>
    <n v="0"/>
  </r>
  <r>
    <n v="202106"/>
    <x v="21"/>
    <s v="ЦЗ-070"/>
    <n v="950"/>
    <x v="2"/>
    <s v="тыс.м3"/>
    <n v="0"/>
    <n v="2"/>
    <n v="2"/>
    <n v="0"/>
    <n v="25"/>
    <n v="25"/>
  </r>
  <r>
    <n v="202106"/>
    <x v="21"/>
    <s v="ЦЗ-070"/>
    <n v="952"/>
    <x v="3"/>
    <s v="тыс.м3"/>
    <n v="0"/>
    <n v="6"/>
    <n v="6"/>
    <n v="0"/>
    <n v="4"/>
    <n v="4"/>
  </r>
  <r>
    <n v="202106"/>
    <x v="21"/>
    <s v="ЦЗ-070"/>
    <n v="955"/>
    <x v="4"/>
    <s v="МВт.ч"/>
    <n v="0"/>
    <n v="-5"/>
    <n v="-5"/>
    <n v="0"/>
    <n v="-13"/>
    <n v="-13"/>
  </r>
  <r>
    <n v="202106"/>
    <x v="21"/>
    <s v="ЦЗ-070"/>
    <n v="966"/>
    <x v="12"/>
    <s v="тут"/>
    <n v="0"/>
    <n v="-6"/>
    <n v="-6"/>
    <n v="0"/>
    <n v="-25"/>
    <n v="-25"/>
  </r>
  <r>
    <n v="202106"/>
    <x v="21"/>
    <s v="ЦЗ-070"/>
    <n v="990"/>
    <x v="7"/>
    <s v="Гкал"/>
    <n v="0"/>
    <n v="-2"/>
    <n v="-2"/>
    <n v="0"/>
    <n v="-1"/>
    <n v="-1"/>
  </r>
  <r>
    <n v="202106"/>
    <x v="21"/>
    <s v="ЦЗ-070"/>
    <n v="20042"/>
    <x v="9"/>
    <s v="тыс.м3"/>
    <n v="0"/>
    <n v="0"/>
    <n v="0"/>
    <n v="0"/>
    <n v="-3"/>
    <n v="-3"/>
  </r>
  <r>
    <n v="202106"/>
    <x v="22"/>
    <s v="ЦЗ-071"/>
    <n v="694"/>
    <x v="0"/>
    <s v="тыс.м3"/>
    <n v="3"/>
    <n v="0"/>
    <n v="3"/>
    <n v="6"/>
    <n v="0"/>
    <n v="6"/>
  </r>
  <r>
    <n v="202106"/>
    <x v="22"/>
    <s v="ЦЗ-071"/>
    <n v="695"/>
    <x v="1"/>
    <s v="тыс.м3"/>
    <n v="0"/>
    <n v="0"/>
    <n v="0"/>
    <n v="0"/>
    <n v="0"/>
    <n v="0"/>
  </r>
  <r>
    <n v="202106"/>
    <x v="22"/>
    <s v="ЦЗ-071"/>
    <n v="949"/>
    <x v="15"/>
    <s v="тыс.м3"/>
    <n v="0"/>
    <n v="30"/>
    <n v="30"/>
    <n v="0"/>
    <n v="34"/>
    <n v="34"/>
  </r>
  <r>
    <n v="202106"/>
    <x v="22"/>
    <s v="ЦЗ-071"/>
    <n v="950"/>
    <x v="2"/>
    <s v="тыс.м3"/>
    <n v="0"/>
    <n v="0"/>
    <n v="0"/>
    <n v="0"/>
    <n v="0"/>
    <n v="0"/>
  </r>
  <r>
    <n v="202106"/>
    <x v="22"/>
    <s v="ЦЗ-071"/>
    <n v="955"/>
    <x v="4"/>
    <s v="МВт.ч"/>
    <n v="25"/>
    <n v="-26"/>
    <n v="-1"/>
    <n v="59"/>
    <n v="-61"/>
    <n v="-2"/>
  </r>
  <r>
    <n v="202106"/>
    <x v="22"/>
    <s v="ЦЗ-071"/>
    <n v="962"/>
    <x v="6"/>
    <s v="Гкал"/>
    <n v="0"/>
    <n v="-5"/>
    <n v="-5"/>
    <n v="0"/>
    <n v="-8"/>
    <n v="-8"/>
  </r>
  <r>
    <n v="202106"/>
    <x v="22"/>
    <s v="ЦЗ-071"/>
    <n v="997"/>
    <x v="8"/>
    <s v="тыс.м3"/>
    <n v="19"/>
    <n v="0"/>
    <n v="19"/>
    <n v="12"/>
    <n v="0"/>
    <n v="12"/>
  </r>
  <r>
    <n v="202106"/>
    <x v="22"/>
    <s v="ЦЗ-071"/>
    <n v="20042"/>
    <x v="9"/>
    <s v="тыс.м3"/>
    <n v="0"/>
    <n v="0"/>
    <n v="0"/>
    <n v="0"/>
    <n v="0"/>
    <n v="0"/>
  </r>
  <r>
    <n v="202106"/>
    <x v="22"/>
    <s v="ЦЗ-071"/>
    <n v="28462"/>
    <x v="16"/>
    <s v="Гкал"/>
    <n v="0"/>
    <n v="-116"/>
    <n v="-116"/>
    <n v="0"/>
    <n v="-77"/>
    <n v="-77"/>
  </r>
  <r>
    <n v="202106"/>
    <x v="23"/>
    <s v="ЦЗ-081"/>
    <n v="694"/>
    <x v="0"/>
    <s v="тыс.м3"/>
    <n v="0"/>
    <n v="0"/>
    <n v="0"/>
    <n v="0"/>
    <n v="0"/>
    <n v="0"/>
  </r>
  <r>
    <n v="202106"/>
    <x v="23"/>
    <s v="ЦЗ-081"/>
    <n v="695"/>
    <x v="1"/>
    <s v="тыс.м3"/>
    <n v="0"/>
    <n v="0"/>
    <n v="0"/>
    <n v="0"/>
    <n v="0"/>
    <n v="0"/>
  </r>
  <r>
    <n v="202106"/>
    <x v="23"/>
    <s v="ЦЗ-081"/>
    <n v="950"/>
    <x v="2"/>
    <s v="тыс.м3"/>
    <n v="0"/>
    <n v="0"/>
    <n v="0"/>
    <n v="0"/>
    <n v="0"/>
    <n v="0"/>
  </r>
  <r>
    <n v="202106"/>
    <x v="23"/>
    <s v="ЦЗ-081"/>
    <n v="951"/>
    <x v="11"/>
    <s v="тыс.м3"/>
    <n v="0"/>
    <n v="0"/>
    <n v="0"/>
    <n v="0"/>
    <n v="0"/>
    <n v="0"/>
  </r>
  <r>
    <n v="202106"/>
    <x v="23"/>
    <s v="ЦЗ-081"/>
    <n v="955"/>
    <x v="4"/>
    <s v="МВт.ч"/>
    <n v="-4"/>
    <n v="0"/>
    <n v="-4"/>
    <n v="-9"/>
    <n v="0"/>
    <n v="-9"/>
  </r>
  <r>
    <n v="202106"/>
    <x v="23"/>
    <s v="ЦЗ-081"/>
    <n v="958"/>
    <x v="5"/>
    <s v="тыс.м3"/>
    <n v="0"/>
    <n v="0"/>
    <n v="0"/>
    <n v="0"/>
    <n v="0"/>
    <n v="0"/>
  </r>
  <r>
    <n v="202106"/>
    <x v="23"/>
    <s v="ЦЗ-081"/>
    <n v="990"/>
    <x v="7"/>
    <s v="Гкал"/>
    <n v="0"/>
    <n v="-4"/>
    <n v="-4"/>
    <n v="0"/>
    <n v="-3"/>
    <n v="-3"/>
  </r>
  <r>
    <n v="202106"/>
    <x v="23"/>
    <s v="ЦЗ-081"/>
    <n v="997"/>
    <x v="8"/>
    <s v="тыс.м3"/>
    <n v="1"/>
    <n v="0"/>
    <n v="1"/>
    <n v="1"/>
    <n v="0"/>
    <n v="1"/>
  </r>
  <r>
    <n v="202106"/>
    <x v="24"/>
    <s v="ЦЗ-084"/>
    <n v="694"/>
    <x v="0"/>
    <s v="тыс.м3"/>
    <n v="0"/>
    <n v="0"/>
    <n v="0"/>
    <n v="0"/>
    <n v="0"/>
    <n v="0"/>
  </r>
  <r>
    <n v="202106"/>
    <x v="24"/>
    <s v="ЦЗ-084"/>
    <n v="949"/>
    <x v="15"/>
    <s v="тыс.м3"/>
    <n v="0"/>
    <n v="7"/>
    <n v="7"/>
    <n v="0"/>
    <n v="8"/>
    <n v="8"/>
  </r>
  <r>
    <n v="202106"/>
    <x v="24"/>
    <s v="ЦЗ-084"/>
    <n v="950"/>
    <x v="2"/>
    <s v="тыс.м3"/>
    <n v="0"/>
    <n v="0"/>
    <n v="0"/>
    <n v="0"/>
    <n v="0"/>
    <n v="0"/>
  </r>
  <r>
    <n v="202106"/>
    <x v="24"/>
    <s v="ЦЗ-084"/>
    <n v="955"/>
    <x v="4"/>
    <s v="МВт.ч"/>
    <n v="0"/>
    <n v="11"/>
    <n v="11"/>
    <n v="0"/>
    <n v="26"/>
    <n v="26"/>
  </r>
  <r>
    <n v="202106"/>
    <x v="24"/>
    <s v="ЦЗ-084"/>
    <n v="958"/>
    <x v="5"/>
    <s v="тыс.м3"/>
    <n v="0"/>
    <n v="0"/>
    <n v="0"/>
    <n v="0"/>
    <n v="0"/>
    <n v="0"/>
  </r>
  <r>
    <n v="202106"/>
    <x v="24"/>
    <s v="ЦЗ-084"/>
    <n v="966"/>
    <x v="12"/>
    <s v="тут"/>
    <n v="0"/>
    <n v="-5"/>
    <n v="-5"/>
    <n v="0"/>
    <n v="-21"/>
    <n v="-21"/>
  </r>
  <r>
    <n v="202106"/>
    <x v="24"/>
    <s v="ЦЗ-084"/>
    <n v="990"/>
    <x v="7"/>
    <s v="Гкал"/>
    <n v="0"/>
    <n v="0"/>
    <n v="0"/>
    <n v="0"/>
    <n v="0"/>
    <n v="0"/>
  </r>
  <r>
    <n v="202106"/>
    <x v="24"/>
    <s v="ЦЗ-084"/>
    <n v="997"/>
    <x v="8"/>
    <s v="тыс.м3"/>
    <n v="2"/>
    <n v="0"/>
    <n v="2"/>
    <n v="1"/>
    <n v="0"/>
    <n v="1"/>
  </r>
  <r>
    <n v="202106"/>
    <x v="24"/>
    <s v="ЦЗ-084"/>
    <n v="20042"/>
    <x v="9"/>
    <s v="тыс.м3"/>
    <n v="0"/>
    <n v="1"/>
    <n v="1"/>
    <n v="0"/>
    <n v="6"/>
    <n v="6"/>
  </r>
  <r>
    <n v="202106"/>
    <x v="25"/>
    <s v="ЦЗ-105"/>
    <n v="950"/>
    <x v="2"/>
    <s v="тыс.м3"/>
    <n v="0"/>
    <n v="0"/>
    <n v="0"/>
    <n v="0"/>
    <n v="0"/>
    <n v="0"/>
  </r>
  <r>
    <n v="202106"/>
    <x v="25"/>
    <s v="ЦЗ-105"/>
    <n v="955"/>
    <x v="4"/>
    <s v="МВт.ч"/>
    <n v="0"/>
    <n v="0"/>
    <n v="0"/>
    <n v="0"/>
    <n v="0"/>
    <n v="0"/>
  </r>
  <r>
    <n v="202106"/>
    <x v="25"/>
    <s v="ЦЗ-105"/>
    <n v="990"/>
    <x v="7"/>
    <s v="Гкал"/>
    <n v="0"/>
    <n v="0"/>
    <n v="0"/>
    <n v="0"/>
    <n v="0"/>
    <n v="0"/>
  </r>
  <r>
    <n v="202106"/>
    <x v="26"/>
    <s v="ЦЗ-110"/>
    <n v="694"/>
    <x v="0"/>
    <s v="тыс.м3"/>
    <n v="-60"/>
    <n v="0"/>
    <n v="-60"/>
    <n v="-114"/>
    <n v="0"/>
    <n v="-114"/>
  </r>
  <r>
    <n v="202106"/>
    <x v="26"/>
    <s v="ЦЗ-110"/>
    <n v="695"/>
    <x v="1"/>
    <s v="тыс.м3"/>
    <n v="0"/>
    <n v="0"/>
    <n v="0"/>
    <n v="0"/>
    <n v="0"/>
    <n v="0"/>
  </r>
  <r>
    <n v="202106"/>
    <x v="26"/>
    <s v="ЦЗ-110"/>
    <n v="935"/>
    <x v="17"/>
    <s v="тыс.м3"/>
    <n v="0"/>
    <n v="0"/>
    <n v="0"/>
    <n v="0"/>
    <n v="0"/>
    <n v="0"/>
  </r>
  <r>
    <n v="202106"/>
    <x v="26"/>
    <s v="ЦЗ-110"/>
    <n v="937"/>
    <x v="10"/>
    <s v="Гкал"/>
    <n v="0"/>
    <n v="68"/>
    <n v="68"/>
    <n v="0"/>
    <n v="119"/>
    <n v="119"/>
  </r>
  <r>
    <n v="202106"/>
    <x v="26"/>
    <s v="ЦЗ-110"/>
    <n v="950"/>
    <x v="2"/>
    <s v="тыс.м3"/>
    <n v="0"/>
    <n v="0"/>
    <n v="0"/>
    <n v="4"/>
    <n v="0"/>
    <n v="4"/>
  </r>
  <r>
    <n v="202106"/>
    <x v="26"/>
    <s v="ЦЗ-110"/>
    <n v="951"/>
    <x v="11"/>
    <s v="тыс.м3"/>
    <n v="-2"/>
    <n v="0"/>
    <n v="-2"/>
    <n v="-25"/>
    <n v="0"/>
    <n v="-25"/>
  </r>
  <r>
    <n v="202106"/>
    <x v="26"/>
    <s v="ЦЗ-110"/>
    <n v="952"/>
    <x v="3"/>
    <s v="тыс.м3"/>
    <n v="0"/>
    <n v="5"/>
    <n v="5"/>
    <n v="0"/>
    <n v="4"/>
    <n v="4"/>
  </r>
  <r>
    <n v="202106"/>
    <x v="26"/>
    <s v="ЦЗ-110"/>
    <n v="955"/>
    <x v="4"/>
    <s v="МВт.ч"/>
    <n v="0"/>
    <n v="-600"/>
    <n v="-600"/>
    <n v="0"/>
    <n v="-1410"/>
    <n v="-1410"/>
  </r>
  <r>
    <n v="202106"/>
    <x v="26"/>
    <s v="ЦЗ-110"/>
    <n v="958"/>
    <x v="5"/>
    <s v="тыс.м3"/>
    <n v="583"/>
    <n v="0"/>
    <n v="583"/>
    <n v="373"/>
    <n v="0"/>
    <n v="373"/>
  </r>
  <r>
    <n v="202106"/>
    <x v="26"/>
    <s v="ЦЗ-110"/>
    <n v="962"/>
    <x v="6"/>
    <s v="Гкал"/>
    <n v="0"/>
    <n v="17"/>
    <n v="17"/>
    <n v="0"/>
    <n v="28"/>
    <n v="28"/>
  </r>
  <r>
    <n v="202106"/>
    <x v="26"/>
    <s v="ЦЗ-110"/>
    <n v="966"/>
    <x v="12"/>
    <s v="тут"/>
    <n v="0"/>
    <n v="0"/>
    <n v="0"/>
    <n v="0"/>
    <n v="0"/>
    <n v="0"/>
  </r>
  <r>
    <n v="202106"/>
    <x v="26"/>
    <s v="ЦЗ-110"/>
    <n v="990"/>
    <x v="7"/>
    <s v="Гкал"/>
    <n v="0"/>
    <n v="1930"/>
    <n v="1930"/>
    <n v="0"/>
    <n v="1616"/>
    <n v="1616"/>
  </r>
  <r>
    <n v="202106"/>
    <x v="26"/>
    <s v="ЦЗ-110"/>
    <n v="997"/>
    <x v="8"/>
    <s v="тыс.м3"/>
    <n v="26"/>
    <n v="0"/>
    <n v="26"/>
    <n v="17"/>
    <n v="0"/>
    <n v="17"/>
  </r>
  <r>
    <n v="202106"/>
    <x v="26"/>
    <s v="ЦЗ-110"/>
    <n v="20042"/>
    <x v="9"/>
    <s v="тыс.м3"/>
    <n v="0"/>
    <n v="1"/>
    <n v="1"/>
    <n v="0"/>
    <n v="5"/>
    <n v="5"/>
  </r>
  <r>
    <n v="202106"/>
    <x v="27"/>
    <s v="ЦЗ-112"/>
    <n v="950"/>
    <x v="2"/>
    <s v="тыс.м3"/>
    <n v="0"/>
    <n v="0"/>
    <n v="0"/>
    <n v="0"/>
    <n v="0"/>
    <n v="0"/>
  </r>
  <r>
    <n v="202106"/>
    <x v="27"/>
    <s v="ЦЗ-112"/>
    <n v="955"/>
    <x v="4"/>
    <s v="МВт.ч"/>
    <n v="0"/>
    <n v="0"/>
    <n v="0"/>
    <n v="-1"/>
    <n v="0"/>
    <n v="-1"/>
  </r>
  <r>
    <n v="202106"/>
    <x v="28"/>
    <s v="ЦЗ-114"/>
    <n v="695"/>
    <x v="1"/>
    <s v="тыс.м3"/>
    <n v="0"/>
    <n v="0"/>
    <n v="0"/>
    <n v="0"/>
    <n v="0"/>
    <n v="0"/>
  </r>
  <r>
    <n v="202106"/>
    <x v="28"/>
    <s v="ЦЗ-114"/>
    <n v="950"/>
    <x v="2"/>
    <s v="тыс.м3"/>
    <n v="0"/>
    <n v="0"/>
    <n v="0"/>
    <n v="0"/>
    <n v="0"/>
    <n v="0"/>
  </r>
  <r>
    <n v="202106"/>
    <x v="28"/>
    <s v="ЦЗ-114"/>
    <n v="951"/>
    <x v="11"/>
    <s v="тыс.м3"/>
    <n v="0"/>
    <n v="0"/>
    <n v="0"/>
    <n v="0"/>
    <n v="3"/>
    <n v="3"/>
  </r>
  <r>
    <n v="202106"/>
    <x v="28"/>
    <s v="ЦЗ-114"/>
    <n v="955"/>
    <x v="4"/>
    <s v="МВт.ч"/>
    <n v="-1"/>
    <n v="0"/>
    <n v="0"/>
    <n v="-1"/>
    <n v="1"/>
    <n v="-1"/>
  </r>
  <r>
    <n v="202106"/>
    <x v="28"/>
    <s v="ЦЗ-114"/>
    <n v="958"/>
    <x v="5"/>
    <s v="тыс.м3"/>
    <n v="3"/>
    <n v="0"/>
    <n v="3"/>
    <n v="2"/>
    <n v="0"/>
    <n v="2"/>
  </r>
  <r>
    <n v="202106"/>
    <x v="28"/>
    <s v="ЦЗ-114"/>
    <n v="990"/>
    <x v="7"/>
    <s v="Гкал"/>
    <n v="0"/>
    <n v="-17"/>
    <n v="-17"/>
    <n v="0"/>
    <n v="-14"/>
    <n v="-14"/>
  </r>
  <r>
    <n v="202106"/>
    <x v="28"/>
    <s v="ЦЗ-114"/>
    <n v="997"/>
    <x v="8"/>
    <s v="тыс.м3"/>
    <n v="-7"/>
    <n v="0"/>
    <n v="-7"/>
    <n v="-5"/>
    <n v="0"/>
    <n v="-5"/>
  </r>
  <r>
    <n v="202106"/>
    <x v="28"/>
    <s v="ЦЗ-114"/>
    <n v="20042"/>
    <x v="9"/>
    <s v="тыс.м3"/>
    <n v="0"/>
    <n v="0"/>
    <n v="0"/>
    <n v="0"/>
    <n v="0"/>
    <n v="0"/>
  </r>
  <r>
    <n v="202106"/>
    <x v="29"/>
    <s v="ЦЗ-115"/>
    <n v="695"/>
    <x v="1"/>
    <s v="тыс.м3"/>
    <n v="0"/>
    <n v="0"/>
    <n v="0"/>
    <n v="-1"/>
    <n v="0"/>
    <n v="-1"/>
  </r>
  <r>
    <n v="202106"/>
    <x v="29"/>
    <s v="ЦЗ-115"/>
    <n v="950"/>
    <x v="2"/>
    <s v="тыс.м3"/>
    <n v="0"/>
    <n v="0"/>
    <n v="0"/>
    <n v="4"/>
    <n v="0"/>
    <n v="4"/>
  </r>
  <r>
    <n v="202106"/>
    <x v="29"/>
    <s v="ЦЗ-115"/>
    <n v="955"/>
    <x v="4"/>
    <s v="МВт.ч"/>
    <n v="-3"/>
    <n v="0"/>
    <n v="-3"/>
    <n v="-8"/>
    <n v="0"/>
    <n v="-8"/>
  </r>
  <r>
    <n v="202106"/>
    <x v="29"/>
    <s v="ЦЗ-115"/>
    <n v="990"/>
    <x v="7"/>
    <s v="Гкал"/>
    <n v="1"/>
    <n v="0"/>
    <n v="1"/>
    <n v="1"/>
    <n v="0"/>
    <n v="1"/>
  </r>
  <r>
    <n v="202106"/>
    <x v="29"/>
    <s v="ЦЗ-115"/>
    <n v="997"/>
    <x v="8"/>
    <s v="тыс.м3"/>
    <n v="0"/>
    <n v="0"/>
    <n v="0"/>
    <n v="0"/>
    <n v="0"/>
    <n v="0"/>
  </r>
  <r>
    <n v="202106"/>
    <x v="30"/>
    <s v="ЦЗ-127"/>
    <n v="950"/>
    <x v="2"/>
    <s v="тыс.м3"/>
    <n v="0"/>
    <n v="0"/>
    <n v="0"/>
    <n v="0"/>
    <n v="0"/>
    <n v="0"/>
  </r>
  <r>
    <n v="202106"/>
    <x v="30"/>
    <s v="ЦЗ-127"/>
    <n v="955"/>
    <x v="4"/>
    <s v="МВт.ч"/>
    <n v="1"/>
    <n v="0"/>
    <n v="1"/>
    <n v="2"/>
    <n v="0"/>
    <n v="2"/>
  </r>
  <r>
    <n v="202106"/>
    <x v="31"/>
    <s v="ЦЗ-291"/>
    <n v="955"/>
    <x v="4"/>
    <s v="МВт.ч"/>
    <n v="0"/>
    <n v="0"/>
    <n v="0"/>
    <n v="0"/>
    <n v="0"/>
    <n v="0"/>
  </r>
  <r>
    <n v="202106"/>
    <x v="32"/>
    <s v="ЦЗ-300"/>
    <n v="694"/>
    <x v="0"/>
    <s v="тыс.м3"/>
    <n v="0"/>
    <n v="0"/>
    <n v="0"/>
    <n v="0"/>
    <n v="0"/>
    <n v="0"/>
  </r>
  <r>
    <n v="202106"/>
    <x v="32"/>
    <s v="ЦЗ-300"/>
    <n v="695"/>
    <x v="1"/>
    <s v="тыс.м3"/>
    <n v="0"/>
    <n v="0"/>
    <n v="0"/>
    <n v="0"/>
    <n v="0"/>
    <n v="0"/>
  </r>
  <r>
    <n v="202106"/>
    <x v="32"/>
    <s v="ЦЗ-300"/>
    <n v="950"/>
    <x v="2"/>
    <s v="тыс.м3"/>
    <n v="0"/>
    <n v="0"/>
    <n v="0"/>
    <n v="0"/>
    <n v="0"/>
    <n v="0"/>
  </r>
  <r>
    <n v="202106"/>
    <x v="32"/>
    <s v="ЦЗ-300"/>
    <n v="955"/>
    <x v="4"/>
    <s v="МВт.ч"/>
    <n v="1"/>
    <n v="0"/>
    <n v="1"/>
    <n v="2"/>
    <n v="0"/>
    <n v="2"/>
  </r>
  <r>
    <n v="202106"/>
    <x v="32"/>
    <s v="ЦЗ-300"/>
    <n v="958"/>
    <x v="5"/>
    <s v="тыс.м3"/>
    <n v="0"/>
    <n v="0"/>
    <n v="0"/>
    <n v="0"/>
    <n v="0"/>
    <n v="0"/>
  </r>
  <r>
    <n v="202106"/>
    <x v="32"/>
    <s v="ЦЗ-300"/>
    <n v="990"/>
    <x v="7"/>
    <s v="Гкал"/>
    <n v="0"/>
    <n v="0"/>
    <n v="0"/>
    <n v="0"/>
    <n v="0"/>
    <n v="0"/>
  </r>
  <r>
    <n v="202106"/>
    <x v="32"/>
    <s v="ЦЗ-300"/>
    <n v="997"/>
    <x v="8"/>
    <s v="тыс.м3"/>
    <n v="0"/>
    <n v="0"/>
    <n v="0"/>
    <n v="0"/>
    <n v="0"/>
    <n v="0"/>
  </r>
  <r>
    <n v="202106"/>
    <x v="33"/>
    <s v="ЦЗ-459"/>
    <n v="955"/>
    <x v="4"/>
    <s v="МВт.ч"/>
    <n v="0"/>
    <n v="0"/>
    <n v="0"/>
    <n v="0"/>
    <n v="0"/>
    <n v="0"/>
  </r>
  <r>
    <n v="202106"/>
    <x v="34"/>
    <s v="ЦЗ-501"/>
    <n v="694"/>
    <x v="0"/>
    <s v="тыс.м3"/>
    <n v="32"/>
    <n v="0"/>
    <n v="32"/>
    <n v="60"/>
    <n v="0"/>
    <n v="60"/>
  </r>
  <r>
    <n v="202106"/>
    <x v="34"/>
    <s v="ЦЗ-501"/>
    <n v="695"/>
    <x v="1"/>
    <s v="тыс.м3"/>
    <n v="362"/>
    <n v="0"/>
    <n v="362"/>
    <n v="1117"/>
    <n v="0"/>
    <n v="1117"/>
  </r>
  <r>
    <n v="202106"/>
    <x v="34"/>
    <s v="ЦЗ-501"/>
    <n v="950"/>
    <x v="2"/>
    <s v="тыс.м3"/>
    <n v="0"/>
    <n v="0"/>
    <n v="0"/>
    <n v="0"/>
    <n v="0"/>
    <n v="0"/>
  </r>
  <r>
    <n v="202106"/>
    <x v="34"/>
    <s v="ЦЗ-501"/>
    <n v="951"/>
    <x v="11"/>
    <s v="тыс.м3"/>
    <n v="0"/>
    <n v="2"/>
    <n v="2"/>
    <n v="0"/>
    <n v="24"/>
    <n v="24"/>
  </r>
  <r>
    <n v="202106"/>
    <x v="34"/>
    <s v="ЦЗ-501"/>
    <n v="955"/>
    <x v="4"/>
    <s v="МВт.ч"/>
    <n v="0"/>
    <n v="-436"/>
    <n v="-436"/>
    <n v="0"/>
    <n v="-1024"/>
    <n v="-1024"/>
  </r>
  <r>
    <n v="202106"/>
    <x v="34"/>
    <s v="ЦЗ-501"/>
    <n v="958"/>
    <x v="5"/>
    <s v="тыс.м3"/>
    <n v="0"/>
    <n v="0"/>
    <n v="0"/>
    <n v="0"/>
    <n v="0"/>
    <n v="0"/>
  </r>
  <r>
    <n v="202106"/>
    <x v="34"/>
    <s v="ЦЗ-501"/>
    <n v="962"/>
    <x v="6"/>
    <s v="Гкал"/>
    <n v="0"/>
    <n v="12"/>
    <n v="12"/>
    <n v="0"/>
    <n v="20"/>
    <n v="20"/>
  </r>
  <r>
    <n v="202106"/>
    <x v="34"/>
    <s v="ЦЗ-501"/>
    <n v="990"/>
    <x v="7"/>
    <s v="Гкал"/>
    <n v="0"/>
    <n v="-909"/>
    <n v="-909"/>
    <n v="0"/>
    <n v="-761"/>
    <n v="-761"/>
  </r>
  <r>
    <n v="202106"/>
    <x v="34"/>
    <s v="ЦЗ-501"/>
    <n v="997"/>
    <x v="8"/>
    <s v="тыс.м3"/>
    <n v="21"/>
    <n v="0"/>
    <n v="21"/>
    <n v="13"/>
    <n v="0"/>
    <n v="13"/>
  </r>
  <r>
    <n v="202106"/>
    <x v="34"/>
    <s v="ЦЗ-501"/>
    <n v="28462"/>
    <x v="16"/>
    <s v="Гкал"/>
    <n v="0"/>
    <n v="863"/>
    <n v="863"/>
    <n v="0"/>
    <n v="571"/>
    <n v="571"/>
  </r>
  <r>
    <n v="202106"/>
    <x v="35"/>
    <s v="ЦЗ-502"/>
    <n v="694"/>
    <x v="0"/>
    <s v="тыс.м3"/>
    <n v="0"/>
    <n v="0"/>
    <n v="0"/>
    <n v="0"/>
    <n v="0"/>
    <n v="0"/>
  </r>
  <r>
    <n v="202106"/>
    <x v="35"/>
    <s v="ЦЗ-502"/>
    <n v="950"/>
    <x v="2"/>
    <s v="тыс.м3"/>
    <n v="0"/>
    <n v="0"/>
    <n v="0"/>
    <n v="0"/>
    <n v="0"/>
    <n v="0"/>
  </r>
  <r>
    <n v="202106"/>
    <x v="35"/>
    <s v="ЦЗ-502"/>
    <n v="952"/>
    <x v="3"/>
    <s v="тыс.м3"/>
    <n v="0"/>
    <n v="0"/>
    <n v="0"/>
    <n v="0"/>
    <n v="0"/>
    <n v="0"/>
  </r>
  <r>
    <n v="202106"/>
    <x v="35"/>
    <s v="ЦЗ-502"/>
    <n v="955"/>
    <x v="4"/>
    <s v="МВт.ч"/>
    <n v="-1"/>
    <n v="-16"/>
    <n v="-17"/>
    <n v="-1"/>
    <n v="-37"/>
    <n v="-39"/>
  </r>
  <r>
    <n v="202106"/>
    <x v="35"/>
    <s v="ЦЗ-502"/>
    <n v="958"/>
    <x v="5"/>
    <s v="тыс.м3"/>
    <n v="0"/>
    <n v="0"/>
    <n v="0"/>
    <n v="0"/>
    <n v="0"/>
    <n v="0"/>
  </r>
  <r>
    <n v="202106"/>
    <x v="35"/>
    <s v="ЦЗ-502"/>
    <n v="990"/>
    <x v="7"/>
    <s v="Гкал"/>
    <n v="0"/>
    <n v="-99"/>
    <n v="-99"/>
    <n v="0"/>
    <n v="-83"/>
    <n v="-83"/>
  </r>
  <r>
    <n v="202106"/>
    <x v="35"/>
    <s v="ЦЗ-502"/>
    <n v="997"/>
    <x v="8"/>
    <s v="тыс.м3"/>
    <n v="5"/>
    <n v="0"/>
    <n v="5"/>
    <n v="3"/>
    <n v="0"/>
    <n v="3"/>
  </r>
  <r>
    <n v="202106"/>
    <x v="36"/>
    <s v="ЦЗ-797"/>
    <n v="950"/>
    <x v="2"/>
    <s v="тыс.м3"/>
    <n v="0"/>
    <n v="0"/>
    <n v="0"/>
    <n v="0"/>
    <n v="0"/>
    <n v="0"/>
  </r>
  <r>
    <n v="202106"/>
    <x v="36"/>
    <s v="ЦЗ-797"/>
    <n v="955"/>
    <x v="4"/>
    <s v="МВт.ч"/>
    <n v="-4"/>
    <n v="0"/>
    <n v="-4"/>
    <n v="-8"/>
    <n v="0"/>
    <n v="-8"/>
  </r>
  <r>
    <n v="202106"/>
    <x v="36"/>
    <s v="ЦЗ-797"/>
    <n v="1462"/>
    <x v="13"/>
    <s v="Гкал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2021 июн"/>
    <x v="0"/>
    <s v="азот"/>
    <s v="00694_азот"/>
    <s v="тыс.м3"/>
    <n v="53.965000000000003"/>
    <n v="53.850850000000001"/>
    <n v="0.11414999999999501"/>
    <n v="102.049187511459"/>
    <n v="101.83332695823999"/>
    <n v="0.21586055321842901"/>
    <n v="5.0105987184974801"/>
    <n v="5"/>
    <n v="1"/>
    <x v="0"/>
  </r>
  <r>
    <s v="2021 июн"/>
    <x v="1"/>
    <s v="холод -20°C"/>
    <s v="00937_холод -20°C"/>
    <s v="Гкал"/>
    <n v="433.37599999999998"/>
    <n v="433.37599999999998"/>
    <n v="0"/>
    <n v="760.246185006372"/>
    <n v="760.246185006372"/>
    <n v="0"/>
    <n v="25"/>
    <n v="25"/>
    <n v="1"/>
    <x v="0"/>
  </r>
  <r>
    <s v="2021 июн"/>
    <x v="2"/>
    <s v="вода хозпитьевая"/>
    <s v="00950_вода хозпитьевая"/>
    <s v="тыс.м3"/>
    <n v="2.0619999999999998"/>
    <n v="2.0141100000000001"/>
    <n v="4.7890000000000203E-2"/>
    <n v="33.816800000000001"/>
    <n v="33.031404000000002"/>
    <n v="0.78539600000000398"/>
    <n v="4.6069976317082997"/>
    <n v="4.5"/>
    <n v="1"/>
    <x v="1"/>
  </r>
  <r>
    <s v="2021 июн"/>
    <x v="3"/>
    <s v="вода речная"/>
    <s v="00951_вода речная"/>
    <s v="тыс.м3"/>
    <n v="16.352"/>
    <n v="16.109649999999998"/>
    <n v="0.24235000000000501"/>
    <n v="203.25536"/>
    <n v="200.24294950000001"/>
    <n v="3.0124105000000698"/>
    <n v="5.0752188905407598"/>
    <n v="5"/>
    <n v="1"/>
    <x v="1"/>
  </r>
  <r>
    <s v="2021 июн"/>
    <x v="4"/>
    <s v="вода оборотная к815"/>
    <s v="00952_вода оборотная к815"/>
    <s v="тыс.м3"/>
    <n v="14.231"/>
    <n v="14.230599"/>
    <n v="4.0099999999476698E-4"/>
    <n v="11.135214103496001"/>
    <n v="11.134900336307799"/>
    <n v="3.13767188211905E-4"/>
    <n v="0.30000845361463702"/>
    <n v="0.3"/>
    <n v="1"/>
    <x v="0"/>
  </r>
  <r>
    <s v="2021 июн"/>
    <x v="5"/>
    <s v="электроэнергия"/>
    <s v="00955_электроэнергия"/>
    <s v="МВт.ч"/>
    <n v="711.73599999999999"/>
    <n v="980.281871999999"/>
    <n v="-268.54587199999901"/>
    <n v="1672.5796"/>
    <n v="2303.6623992"/>
    <n v="-631.08279919999904"/>
    <n v="1.9603414639090699"/>
    <n v="2.7"/>
    <n v="1"/>
    <x v="1"/>
  </r>
  <r>
    <s v="2021 июн"/>
    <x v="6"/>
    <s v="воздух технологический"/>
    <s v="00958_воздух технологический"/>
    <s v="тыс.м3"/>
    <n v="193.13399999999999"/>
    <n v="128.1593"/>
    <n v="64.974699999999999"/>
    <n v="123.372715655191"/>
    <n v="81.867309109055796"/>
    <n v="41.505406546135703"/>
    <n v="7.5349194323002697"/>
    <n v="5"/>
    <n v="1"/>
    <x v="0"/>
  </r>
  <r>
    <s v="2021 июн"/>
    <x v="7"/>
    <s v="холод-10°С к665"/>
    <s v="00962_холод-10°С к665"/>
    <s v="Гкал"/>
    <n v="291.32600000000002"/>
    <n v="291.32639999999998"/>
    <n v="-3.9999999995643499E-4"/>
    <n v="472.273955595242"/>
    <n v="472.27460404262501"/>
    <n v="-6.4844738271737604E-4"/>
    <n v="14.999979404544201"/>
    <n v="15"/>
    <n v="1"/>
    <x v="0"/>
  </r>
  <r>
    <s v="2021 июн"/>
    <x v="8"/>
    <s v="пар от ТЭЦ-3"/>
    <s v="00990_пар от ТЭЦ-3"/>
    <s v="Гкал"/>
    <n v="4909.4939999999997"/>
    <n v="5339.4319999999998"/>
    <n v="-429.93799999999999"/>
    <n v="4111.9553930597003"/>
    <n v="4472.05072626131"/>
    <n v="-360.09533320160898"/>
    <n v="9.1947870110528598"/>
    <n v="10"/>
    <n v="1"/>
    <x v="1"/>
  </r>
  <r>
    <s v="2021 июн"/>
    <x v="9"/>
    <s v="воздух кип и а"/>
    <s v="00997_воздух кип и а"/>
    <s v="тыс.м3"/>
    <n v="134.791"/>
    <n v="134.79060000000001"/>
    <n v="3.9999999998485702E-4"/>
    <n v="85.945104950585005"/>
    <n v="85.944849903571694"/>
    <n v="2.55047013368345E-4"/>
    <n v="5.0000148378299398"/>
    <n v="5"/>
    <n v="1"/>
    <x v="0"/>
  </r>
  <r>
    <s v="2021 июн"/>
    <x v="10"/>
    <s v="пар от котельной 370В"/>
    <s v="28462_пар от котельной 370В"/>
    <s v="Гкал"/>
    <n v="1645.18"/>
    <n v="2021"/>
    <n v="-375.81999999999903"/>
    <n v="1088.32360507473"/>
    <n v="1336.93699525646"/>
    <n v="-248.613390181733"/>
    <n v="16.2808510638298"/>
    <n v="20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2021 июн"/>
    <x v="0"/>
    <s v="ЦЗ-0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32.11"/>
    <n v="16.149999999999999"/>
    <n v="15.96"/>
    <n v="60.7208266653004"/>
    <n v="30.540060748819698"/>
    <n v="30.180765916480699"/>
  </r>
  <r>
    <s v="2021 июн"/>
    <x v="1"/>
    <s v="ЦЗ-021"/>
    <x v="1"/>
    <x v="0"/>
    <n v="950"/>
    <s v="вода хозпитьевая"/>
    <x v="1"/>
    <x v="1"/>
    <x v="1"/>
    <s v="основные"/>
    <s v="тыс.м3"/>
    <n v="944"/>
    <s v="ПЛАНИРУЕМОЕ ПОТРЕБЛ."/>
    <x v="0"/>
    <x v="0"/>
    <s v="общецеховые"/>
    <n v="8.5999999999999993E-2"/>
    <n v="8.5999999999999993E-2"/>
    <n v="0"/>
    <n v="1.4104000000000001"/>
    <n v="1.4104000000000001"/>
    <n v="0"/>
  </r>
  <r>
    <s v="2021 июн"/>
    <x v="2"/>
    <s v="ЦЗ-023"/>
    <x v="0"/>
    <x v="1"/>
    <n v="950"/>
    <s v="вода хозпитьевая"/>
    <x v="1"/>
    <x v="1"/>
    <x v="1"/>
    <s v="основные"/>
    <s v="тыс.м3"/>
    <n v="947"/>
    <s v="ХОЗЯЙСТ.БЫТОВЫЕ НУЖД"/>
    <x v="1"/>
    <x v="0"/>
    <s v="общецеховые"/>
    <n v="0.23300000000000001"/>
    <n v="0.23300000000000001"/>
    <n v="0"/>
    <n v="3.8212000000000002"/>
    <n v="3.8212000000000002"/>
    <n v="0"/>
  </r>
  <r>
    <s v="2021 июн"/>
    <x v="3"/>
    <s v="ЦЗ-016"/>
    <x v="0"/>
    <x v="1"/>
    <n v="951"/>
    <s v="вода речная"/>
    <x v="2"/>
    <x v="2"/>
    <x v="1"/>
    <s v="основные"/>
    <s v="тыс.м3"/>
    <n v="528"/>
    <s v="КРЕМ.ЛАК КО-921"/>
    <x v="2"/>
    <x v="1"/>
    <s v="на технологию"/>
    <n v="2.2229999999999999"/>
    <n v="7.9399999999999998E-2"/>
    <n v="2.1436000000000002"/>
    <n v="27.631889999999999"/>
    <n v="0.98694199999999999"/>
    <n v="26.644947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202E8-D617-4A97-B6F0-4F315620C46D}" name="Сводная таблица10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 rowHeaderCaption="Наименование">
  <location ref="D4:E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3BCE9-201D-4C80-BC4C-AC094898BFFE}" name="Сводная таблица17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O4:Q7" firstHeaderRow="0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фaкт" fld="11" baseField="0" baseItem="0" numFmtId="164"/>
    <dataField name="% нoрм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08E72-6C2F-41F9-B4AD-51284A8BABE7}" name="Сводная таблица20" cacheId="18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J10:K13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aкт, тыс.руб." fld="8" baseField="0" baseItem="0" numFmtId="164"/>
  </dataFields>
  <chartFormats count="6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337DA-B141-4946-9440-7BB1186F6143}" name="Сводная таблица19" cacheId="18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S4:T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актические, тыс.руб." fld="8" baseField="0" baseItem="0" numFmtId="3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E72C-514B-49DC-95D6-7D140DCF11E0}" name="pivotTableDiffCC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6:L7" firstHeaderRow="1" firstDataRow="1" firstDataCol="1"/>
  <pivotFields count="25">
    <pivotField showAll="0"/>
    <pivotField axis="axisRow" showAll="0" measureFilter="1" sortType="descending">
      <items count="39">
        <item x="0"/>
        <item x="3"/>
        <item m="1" x="14"/>
        <item m="1" x="16"/>
        <item x="1"/>
        <item m="1" x="21"/>
        <item x="2"/>
        <item m="1" x="25"/>
        <item m="1" x="29"/>
        <item m="1" x="31"/>
        <item m="1" x="34"/>
        <item m="1" x="36"/>
        <item m="1" x="4"/>
        <item m="1" x="20"/>
        <item m="1" x="28"/>
        <item m="1" x="12"/>
        <item m="1" x="30"/>
        <item m="1" x="13"/>
        <item m="1" x="18"/>
        <item m="1" x="6"/>
        <item m="1" x="24"/>
        <item m="1" x="11"/>
        <item m="1" x="37"/>
        <item m="1" x="5"/>
        <item m="1" x="23"/>
        <item m="1" x="35"/>
        <item m="1" x="33"/>
        <item m="1" x="26"/>
        <item m="1" x="9"/>
        <item m="1" x="27"/>
        <item m="1" x="17"/>
        <item m="1" x="22"/>
        <item m="1" x="10"/>
        <item m="1" x="15"/>
        <item m="1" x="8"/>
        <item m="1" x="7"/>
        <item m="1" x="32"/>
        <item m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"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8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7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4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15C1-9CF0-48F5-BA6C-70E6380D1CF4}" name="pivotTableDiffER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8">
  <location ref="H6:I7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measureFilter="1" sortType="descending">
      <items count="34">
        <item m="1" x="10"/>
        <item m="1" x="22"/>
        <item m="1" x="27"/>
        <item m="1" x="4"/>
        <item m="1" x="31"/>
        <item m="1" x="9"/>
        <item m="1" x="7"/>
        <item m="1" x="8"/>
        <item m="1" x="23"/>
        <item m="1" x="28"/>
        <item m="1" x="20"/>
        <item m="1" x="5"/>
        <item m="1" x="30"/>
        <item m="1" x="24"/>
        <item m="1" x="6"/>
        <item m="1" x="21"/>
        <item m="1" x="32"/>
        <item m="1" x="17"/>
        <item x="0"/>
        <item m="1" x="15"/>
        <item m="1" x="12"/>
        <item m="1" x="11"/>
        <item m="1" x="16"/>
        <item x="1"/>
        <item x="2"/>
        <item m="1" x="18"/>
        <item m="1" x="3"/>
        <item m="1" x="29"/>
        <item m="1" x="19"/>
        <item m="1" x="14"/>
        <item m="1" x="25"/>
        <item m="1" x="26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"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7" type="valueNotBetween" evalOrder="-1" id="1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81E5D-BA34-4D94-8D48-7A1B788C5074}" name="pivotTableDiffER_Full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H27:I31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34">
        <item m="1" x="10"/>
        <item m="1" x="22"/>
        <item m="1" x="27"/>
        <item m="1" x="4"/>
        <item m="1" x="31"/>
        <item m="1" x="9"/>
        <item m="1" x="7"/>
        <item m="1" x="8"/>
        <item m="1" x="23"/>
        <item m="1" x="28"/>
        <item m="1" x="20"/>
        <item m="1" x="5"/>
        <item m="1" x="30"/>
        <item m="1" x="24"/>
        <item m="1" x="6"/>
        <item m="1" x="21"/>
        <item m="1" x="32"/>
        <item m="1" x="17"/>
        <item x="0"/>
        <item m="1" x="15"/>
        <item m="1" x="12"/>
        <item m="1" x="11"/>
        <item m="1" x="16"/>
        <item x="1"/>
        <item x="2"/>
        <item m="1" x="18"/>
        <item m="1" x="3"/>
        <item m="1" x="29"/>
        <item m="1" x="19"/>
        <item m="1" x="14"/>
        <item m="1" x="25"/>
        <item m="1" x="26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 v="18"/>
    </i>
    <i>
      <x v="24"/>
    </i>
    <i>
      <x v="23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66904-9DBA-41B3-9A13-9F1BCC3DFB96}" name="pivotTableDiffCC_Full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27:L32" firstHeaderRow="1" firstDataRow="1" firstDataCol="1"/>
  <pivotFields count="25">
    <pivotField showAll="0"/>
    <pivotField axis="axisRow" showAll="0" sortType="descending">
      <items count="39">
        <item x="0"/>
        <item x="3"/>
        <item m="1" x="14"/>
        <item m="1" x="16"/>
        <item x="1"/>
        <item m="1" x="21"/>
        <item x="2"/>
        <item m="1" x="25"/>
        <item m="1" x="29"/>
        <item m="1" x="31"/>
        <item m="1" x="34"/>
        <item m="1" x="36"/>
        <item m="1" x="4"/>
        <item m="1" x="20"/>
        <item m="1" x="28"/>
        <item m="1" x="12"/>
        <item m="1" x="30"/>
        <item m="1" x="13"/>
        <item m="1" x="18"/>
        <item m="1" x="6"/>
        <item m="1" x="24"/>
        <item m="1" x="11"/>
        <item m="1" x="37"/>
        <item m="1" x="5"/>
        <item m="1" x="23"/>
        <item m="1" x="35"/>
        <item m="1" x="33"/>
        <item m="1" x="26"/>
        <item m="1" x="9"/>
        <item m="1" x="27"/>
        <item m="1" x="17"/>
        <item m="1" x="22"/>
        <item m="1" x="10"/>
        <item m="1" x="15"/>
        <item m="1" x="8"/>
        <item m="1" x="7"/>
        <item m="1" x="32"/>
        <item m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6"/>
    </i>
    <i>
      <x v="4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7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5EAA8-1524-4FCF-A692-B437747E478A}" name="pivotTableFactER_Full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27:C31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sortType="ascending">
      <items count="34">
        <item m="1" x="10"/>
        <item m="1" x="22"/>
        <item m="1" x="27"/>
        <item m="1" x="4"/>
        <item m="1" x="31"/>
        <item m="1" x="9"/>
        <item m="1" x="7"/>
        <item m="1" x="8"/>
        <item m="1" x="23"/>
        <item m="1" x="28"/>
        <item m="1" x="20"/>
        <item m="1" x="5"/>
        <item m="1" x="30"/>
        <item m="1" x="24"/>
        <item m="1" x="6"/>
        <item m="1" x="21"/>
        <item m="1" x="32"/>
        <item m="1" x="17"/>
        <item x="0"/>
        <item m="1" x="15"/>
        <item m="1" x="12"/>
        <item m="1" x="11"/>
        <item m="1" x="16"/>
        <item x="1"/>
        <item x="2"/>
        <item m="1" x="18"/>
        <item m="1" x="3"/>
        <item m="1" x="29"/>
        <item m="1" x="19"/>
        <item m="1" x="14"/>
        <item m="1" x="25"/>
        <item m="1" x="26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 v="23"/>
    </i>
    <i>
      <x v="24"/>
    </i>
    <i>
      <x v="18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FAD4-9553-4CB5-9B45-19C161ED5525}" name="pivotTableFactCC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6:F9" firstHeaderRow="1" firstDataRow="1" firstDataCol="1"/>
  <pivotFields count="25">
    <pivotField showAll="0"/>
    <pivotField axis="axisRow" showAll="0" measureFilter="1" sortType="ascending">
      <items count="39">
        <item x="0"/>
        <item x="3"/>
        <item m="1" x="14"/>
        <item m="1" x="16"/>
        <item x="1"/>
        <item m="1" x="21"/>
        <item x="2"/>
        <item m="1" x="25"/>
        <item m="1" x="29"/>
        <item m="1" x="31"/>
        <item m="1" x="34"/>
        <item m="1" x="36"/>
        <item m="1" x="4"/>
        <item m="1" x="20"/>
        <item m="1" x="28"/>
        <item m="1" x="12"/>
        <item m="1" x="30"/>
        <item m="1" x="13"/>
        <item m="1" x="18"/>
        <item m="1" x="6"/>
        <item m="1" x="24"/>
        <item m="1" x="11"/>
        <item m="1" x="37"/>
        <item m="1" x="5"/>
        <item m="1" x="23"/>
        <item m="1" x="35"/>
        <item m="1" x="33"/>
        <item m="1" x="26"/>
        <item m="1" x="9"/>
        <item m="1" x="27"/>
        <item m="1" x="17"/>
        <item m="1" x="22"/>
        <item m="1" x="10"/>
        <item m="1" x="15"/>
        <item m="1" x="8"/>
        <item m="1" x="7"/>
        <item m="1" x="32"/>
        <item m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percent" evalOrder="-1" id="3" iMeasureFld="0">
      <autoFilter ref="A1">
        <filterColumn colId="0">
          <top10 percent="1" val="90" filterVal="90"/>
        </filterColumn>
      </autoFilter>
    </filter>
    <filter fld="8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58324-2D22-4745-A952-F1647C1AA2A0}" name="pivotTableFactER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6:C9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 measureFilter="1" sortType="ascending">
      <items count="34">
        <item m="1" x="10"/>
        <item m="1" x="22"/>
        <item m="1" x="27"/>
        <item m="1" x="4"/>
        <item m="1" x="31"/>
        <item m="1" x="9"/>
        <item m="1" x="7"/>
        <item m="1" x="8"/>
        <item m="1" x="23"/>
        <item m="1" x="28"/>
        <item m="1" x="20"/>
        <item m="1" x="5"/>
        <item m="1" x="30"/>
        <item m="1" x="24"/>
        <item m="1" x="6"/>
        <item m="1" x="21"/>
        <item m="1" x="32"/>
        <item m="1" x="17"/>
        <item x="0"/>
        <item m="1" x="15"/>
        <item m="1" x="12"/>
        <item m="1" x="11"/>
        <item m="1" x="16"/>
        <item x="1"/>
        <item x="2"/>
        <item m="1" x="18"/>
        <item m="1" x="3"/>
        <item m="1" x="29"/>
        <item m="1" x="19"/>
        <item m="1" x="14"/>
        <item m="1" x="25"/>
        <item m="1" x="26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">
    <i>
      <x v="24"/>
    </i>
    <i>
      <x v="18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percent" evalOrder="-1" id="8" iMeasureFld="0">
      <autoFilter ref="A1">
        <filterColumn colId="0">
          <top10 percent="1" val="90" filterVal="90"/>
        </filterColumn>
      </autoFilter>
    </filter>
    <filter fld="8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395E0-C527-4741-8085-E7DB354345F9}" name="Сводная таблица18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O10:P11" firstHeaderRow="0" firstDataRow="1" firstDataCol="0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showAll="0" sortType="descending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Фактические" fld="8" baseField="0" baseItem="1" numFmtId="164"/>
    <dataField name="Нормативные" fld="9" baseField="0" baseItem="1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D6442-1F51-4402-849C-AFC07B80334B}" name="pivotTableFactCC_Full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27:F32" firstHeaderRow="1" firstDataRow="1" firstDataCol="1"/>
  <pivotFields count="25">
    <pivotField showAll="0"/>
    <pivotField axis="axisRow" showAll="0" sortType="ascending">
      <items count="39">
        <item x="0"/>
        <item x="3"/>
        <item m="1" x="14"/>
        <item m="1" x="16"/>
        <item x="1"/>
        <item m="1" x="21"/>
        <item x="2"/>
        <item m="1" x="25"/>
        <item m="1" x="29"/>
        <item m="1" x="31"/>
        <item m="1" x="34"/>
        <item m="1" x="36"/>
        <item m="1" x="4"/>
        <item m="1" x="20"/>
        <item m="1" x="28"/>
        <item m="1" x="12"/>
        <item m="1" x="30"/>
        <item m="1" x="13"/>
        <item m="1" x="18"/>
        <item m="1" x="6"/>
        <item m="1" x="24"/>
        <item m="1" x="11"/>
        <item m="1" x="37"/>
        <item m="1" x="5"/>
        <item m="1" x="23"/>
        <item m="1" x="35"/>
        <item m="1" x="33"/>
        <item m="1" x="26"/>
        <item m="1" x="9"/>
        <item m="1" x="27"/>
        <item m="1" x="17"/>
        <item m="1" x="22"/>
        <item m="1" x="10"/>
        <item m="1" x="15"/>
        <item m="1" x="8"/>
        <item m="1" x="7"/>
        <item m="1" x="32"/>
        <item m="1"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 v="4"/>
    </i>
    <i>
      <x v="6"/>
    </i>
    <i>
      <x v="1"/>
    </i>
    <i>
      <x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959D3-EDD4-4592-9D72-3B40F353A979}" name="pivotTableCompareCC_Full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E28:F66" firstHeaderRow="1" firstDataRow="1" firstDataCol="1"/>
  <pivotFields count="12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PазнВсего, тыс.руб." fld="1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219A-4D86-4277-A1A6-BE12D15D4660}" name="pivotTableCompareER_Full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8:C47" firstHeaderRow="1" firstDataRow="1" firstDataCol="1"/>
  <pivotFields count="12">
    <pivotField showAll="0"/>
    <pivotField showAll="0"/>
    <pivotField showAll="0"/>
    <pivotField showAll="0"/>
    <pivotField axis="axisRow" showAll="0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19729-9803-4EED-8932-E3AA56781F74}" name="pivotTableCompareER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B5:C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11"/>
    </i>
    <i>
      <x v="12"/>
    </i>
    <i>
      <x v="8"/>
    </i>
    <i>
      <x v="13"/>
    </i>
    <i>
      <x v="16"/>
    </i>
    <i>
      <x v="3"/>
    </i>
    <i>
      <x v="4"/>
    </i>
    <i>
      <x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C0AF-1521-4112-9596-F5E8F26FDA02}" name="pivotTableCompareCC" cacheId="1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5:F12" firstHeaderRow="1" firstDataRow="1" firstDataCol="1"/>
  <pivotFields count="12"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26"/>
    </i>
    <i>
      <x v="6"/>
    </i>
    <i>
      <x v="18"/>
    </i>
    <i>
      <x v="35"/>
    </i>
    <i>
      <x/>
    </i>
    <i>
      <x v="1"/>
    </i>
    <i t="grand">
      <x/>
    </i>
  </rowItems>
  <colItems count="1">
    <i/>
  </colItems>
  <dataFields count="1">
    <dataField name="PазнВсего, тыс.руб." fld="1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03F4-C3D1-5E4F-88AD-99CF17E05D8D}" name="pivotTableTotalCC" cacheId="28" applyNumberFormats="0" applyBorderFormats="0" applyFontFormats="0" applyPatternFormats="0" applyAlignmentFormats="0" applyWidthHeightFormats="1" dataCaption="Значения" updatedVersion="7" minRefreshableVersion="3" itemPrintTitles="1" createdVersion="7" indent="0" compact="0" outline="1" outlineData="1" compactData="0" multipleFieldFilters="0">
  <location ref="B4:K9" firstHeaderRow="0" firstDataRow="1" firstDataCol="3" rowPageCount="1" colPageCount="1"/>
  <pivotFields count="25">
    <pivotField compact="0" showAll="0"/>
    <pivotField axis="axisPage" compact="0" showAll="0">
      <items count="39">
        <item x="0"/>
        <item x="3"/>
        <item m="1" x="14"/>
        <item m="1" x="16"/>
        <item x="1"/>
        <item m="1" x="21"/>
        <item x="2"/>
        <item m="1" x="25"/>
        <item m="1" x="29"/>
        <item m="1" x="31"/>
        <item m="1" x="34"/>
        <item m="1" x="36"/>
        <item m="1" x="4"/>
        <item m="1" x="20"/>
        <item m="1" x="28"/>
        <item m="1" x="12"/>
        <item m="1" x="30"/>
        <item m="1" x="13"/>
        <item m="1" x="18"/>
        <item m="1" x="6"/>
        <item m="1" x="24"/>
        <item m="1" x="11"/>
        <item m="1" x="37"/>
        <item m="1" x="5"/>
        <item m="1" x="23"/>
        <item m="1" x="35"/>
        <item m="1" x="33"/>
        <item m="1" x="26"/>
        <item m="1" x="9"/>
        <item m="1" x="27"/>
        <item m="1" x="17"/>
        <item m="1" x="22"/>
        <item m="1" x="10"/>
        <item m="1" x="15"/>
        <item m="1" x="8"/>
        <item m="1" x="7"/>
        <item m="1" x="32"/>
        <item m="1" x="1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9">
        <item m="1" x="16"/>
        <item m="1" x="3"/>
        <item m="1" x="7"/>
        <item m="1" x="4"/>
        <item x="0"/>
        <item m="1" x="8"/>
        <item m="1" x="5"/>
        <item m="1" x="17"/>
        <item m="1" x="6"/>
        <item x="1"/>
        <item x="2"/>
        <item m="1" x="11"/>
        <item m="1" x="14"/>
        <item m="1" x="10"/>
        <item m="1" x="15"/>
        <item m="1" x="9"/>
        <item m="1" x="12"/>
        <item m="1"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48">
        <item m="1" x="59"/>
        <item m="1" x="74"/>
        <item m="1" x="101"/>
        <item m="1" x="61"/>
        <item m="1" x="117"/>
        <item m="1" x="66"/>
        <item m="1" x="134"/>
        <item m="1" x="139"/>
        <item m="1" x="127"/>
        <item m="1" x="38"/>
        <item m="1" x="111"/>
        <item m="1" x="97"/>
        <item m="1" x="86"/>
        <item m="1" x="89"/>
        <item m="1" x="94"/>
        <item m="1" x="114"/>
        <item m="1" x="135"/>
        <item m="1" x="82"/>
        <item m="1" x="63"/>
        <item m="1" x="45"/>
        <item m="1" x="104"/>
        <item m="1" x="46"/>
        <item m="1" x="8"/>
        <item m="1" x="130"/>
        <item m="1" x="98"/>
        <item m="1" x="67"/>
        <item m="1" x="50"/>
        <item m="1" x="27"/>
        <item m="1" x="88"/>
        <item m="1" x="76"/>
        <item m="1" x="116"/>
        <item m="1" x="40"/>
        <item m="1" x="57"/>
        <item m="1" x="31"/>
        <item m="1" x="144"/>
        <item m="1" x="136"/>
        <item m="1" x="80"/>
        <item m="1" x="49"/>
        <item m="1" x="81"/>
        <item m="1" x="65"/>
        <item m="1" x="93"/>
        <item m="1" x="16"/>
        <item m="1" x="9"/>
        <item m="1" x="105"/>
        <item m="1" x="115"/>
        <item m="1" x="90"/>
        <item m="1" x="71"/>
        <item m="1" x="14"/>
        <item m="1" x="126"/>
        <item m="1" x="107"/>
        <item m="1" x="85"/>
        <item m="1" x="32"/>
        <item m="1" x="6"/>
        <item m="1" x="21"/>
        <item m="1" x="95"/>
        <item m="1" x="17"/>
        <item m="1" x="60"/>
        <item m="1" x="34"/>
        <item m="1" x="145"/>
        <item m="1" x="28"/>
        <item m="1" x="110"/>
        <item m="1" x="103"/>
        <item m="1" x="113"/>
        <item m="1" x="102"/>
        <item m="1" x="73"/>
        <item m="1" x="138"/>
        <item m="1" x="132"/>
        <item m="1" x="100"/>
        <item m="1" x="3"/>
        <item m="1" x="131"/>
        <item m="1" x="77"/>
        <item m="1" x="84"/>
        <item m="1" x="52"/>
        <item m="1" x="118"/>
        <item x="2"/>
        <item m="1" x="12"/>
        <item m="1" x="78"/>
        <item m="1" x="108"/>
        <item m="1" x="106"/>
        <item m="1" x="24"/>
        <item m="1" x="123"/>
        <item m="1" x="99"/>
        <item m="1" x="64"/>
        <item m="1" x="96"/>
        <item m="1" x="58"/>
        <item m="1" x="41"/>
        <item m="1" x="39"/>
        <item m="1" x="87"/>
        <item m="1" x="72"/>
        <item m="1" x="22"/>
        <item m="1" x="30"/>
        <item m="1" x="15"/>
        <item m="1" x="13"/>
        <item m="1" x="20"/>
        <item m="1" x="83"/>
        <item m="1" x="25"/>
        <item m="1" x="36"/>
        <item m="1" x="7"/>
        <item m="1" x="112"/>
        <item m="1" x="33"/>
        <item m="1" x="70"/>
        <item m="1" x="4"/>
        <item m="1" x="18"/>
        <item m="1" x="146"/>
        <item m="1" x="37"/>
        <item m="1" x="92"/>
        <item m="1" x="68"/>
        <item m="1" x="55"/>
        <item m="1" x="23"/>
        <item m="1" x="75"/>
        <item m="1" x="42"/>
        <item m="1" x="56"/>
        <item m="1" x="137"/>
        <item m="1" x="141"/>
        <item m="1" x="26"/>
        <item m="1" x="124"/>
        <item m="1" x="35"/>
        <item m="1" x="119"/>
        <item m="1" x="43"/>
        <item m="1" x="69"/>
        <item m="1" x="128"/>
        <item m="1" x="10"/>
        <item m="1" x="129"/>
        <item m="1" x="5"/>
        <item m="1" x="120"/>
        <item m="1" x="11"/>
        <item m="1" x="19"/>
        <item m="1" x="47"/>
        <item m="1" x="44"/>
        <item m="1" x="53"/>
        <item m="1" x="125"/>
        <item m="1" x="142"/>
        <item m="1" x="122"/>
        <item x="0"/>
        <item m="1" x="79"/>
        <item m="1" x="51"/>
        <item x="1"/>
        <item m="1" x="62"/>
        <item m="1" x="54"/>
        <item m="1" x="121"/>
        <item m="1" x="48"/>
        <item m="1" x="143"/>
        <item m="1" x="91"/>
        <item m="1" x="109"/>
        <item m="1" x="140"/>
        <item m="1" x="133"/>
        <item m="1" x="29"/>
        <item t="default"/>
      </items>
    </pivotField>
    <pivotField axis="axisRow" compact="0" showAll="0">
      <items count="3">
        <item sd="0" x="0"/>
        <item x="1"/>
        <item t="default"/>
      </items>
    </pivotField>
    <pivotField compact="0" showAll="0"/>
    <pivotField dataField="1" compact="0" numFmtId="4" showAll="0"/>
    <pivotField dataField="1" compact="0" numFmtId="4" showAll="0"/>
    <pivotField dataField="1" compact="0" numFmtId="4" showAll="0"/>
    <pivotField dataField="1" compact="0" numFmtId="164" showAll="0"/>
    <pivotField dataField="1" compact="0" numFmtId="164" showAll="0"/>
    <pivotField dataField="1" compact="0" numFmtId="164" showAll="0"/>
    <pivotField compact="0" dragToRow="0" dragToCol="0" dragToPage="0" showAll="0" defaultSubtotal="0"/>
    <pivotField dataField="1" compact="0" dragToRow="0" dragToCol="0" dragToPage="0" showAll="0" defaultSubtotal="0"/>
  </pivotFields>
  <rowFields count="3">
    <field x="15"/>
    <field x="8"/>
    <field x="14"/>
  </rowFields>
  <rowItems count="5">
    <i>
      <x/>
    </i>
    <i>
      <x v="1"/>
    </i>
    <i r="1">
      <x v="10"/>
    </i>
    <i r="2">
      <x v="7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hier="-1"/>
  </pageFields>
  <dataFields count="7">
    <dataField name="Фaкт" fld="17" baseField="0" baseItem="0" numFmtId="164"/>
    <dataField name="Плaн" fld="18" baseField="0" baseItem="0" numFmtId="164"/>
    <dataField name="Oткл" fld="19" baseField="0" baseItem="0" numFmtId="164"/>
    <dataField name="Фaкт, тыс.руб." fld="20" baseField="0" baseItem="0" numFmtId="164"/>
    <dataField name="Плaн, тыс.руб." fld="21" baseField="0" baseItem="0" numFmtId="164"/>
    <dataField name="Oткл, тыс.руб." fld="22" baseField="0" baseItem="0" numFmtId="164"/>
    <dataField name="Oткл %" fld="24" baseField="0" baseItem="0" numFmtId="164"/>
  </dataFields>
  <formats count="3">
    <format dxfId="7">
      <pivotArea field="1" type="button" dataOnly="0" labelOnly="1" outline="0" axis="axisPage" fieldPosition="0"/>
    </format>
    <format dxfId="6">
      <pivotArea field="1" type="button" dataOnly="0" labelOnly="1" outline="0" axis="axisPage" fieldPosition="0"/>
    </format>
    <format dxfId="5">
      <pivotArea dataOnly="0" labelOnly="1" outline="0" fieldPosition="0">
        <references count="1">
          <reference field="1" count="0"/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3148-FF75-4F9A-B73C-86C58E7670C1}" name="Сводная таблица1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4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2C377-7EF5-4A99-A4A6-D1B1308DD06C}" name="Сводная таблица16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 rowHeaderCaption="Наименование">
  <location ref="G10:H13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3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4E93-0CA2-400B-BF04-F4FCF1057EC3}" name="Сводная таблица4" cacheId="18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J4:M7" firstHeaderRow="1" firstDataRow="2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axis="axisCol" showAll="0" sortType="descending">
      <items count="3"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14"/>
  </colFields>
  <colItems count="3">
    <i>
      <x/>
    </i>
    <i>
      <x v="1"/>
    </i>
    <i t="grand">
      <x/>
    </i>
  </colItems>
  <dataFields count="2">
    <dataField name="Фактические, тыс.руб." fld="8" baseField="0" baseItem="0" numFmtId="3"/>
    <dataField name="Нормативные, тыс.руб.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BD5C7-B224-444D-9757-2726363989D3}" name="Сводная таблица14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G4:H7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D25A1-D623-4BD3-A54B-4D2272F67245}" name="Сводная таблица12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10:B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264DB-126D-4995-8816-89ED095300BB}" name="Сводная таблица21" cacheId="1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V4:W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Oткл, тыс.руб." fld="10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12CA-45AA-4F9C-99B3-9823A630D466}" name="Сводная таблица13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 rowHeaderCaption="Наименование">
  <location ref="D10:E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энергоресурса" xr10:uid="{BE2F0B17-3373-4F0F-B67B-01CA29B77D62}" sourceName="Тип энергоресурса">
  <pivotTables>
    <pivotTable tabId="18" name="pivotTableFactER"/>
    <pivotTable tabId="18" name="pivotTableFactCC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ЦЗ" xr10:uid="{FD4C1C7B-A436-4AE1-9B62-85C0CD2F55ED}" sourceName="Тип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па_ЦЗ" xr10:uid="{A73C684B-BF96-4956-AFF0-92A3194DE11B}" sourceName="Группа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потребления" xr10:uid="{F867665D-04EF-40AB-A34C-71B7E51156CD}" sourceName="Тип потребления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энергоресурса" xr10:uid="{E0992269-9362-4950-A811-9EBB354AC006}" cache="Срез_Тип_энергоресурса" caption="Тип энергоресурса" style="SlicerStyleLight5" rowHeight="257175"/>
  <slicer name="Тип ЦЗ" xr10:uid="{4340A1D1-D80C-4930-91BA-D5DC86B35E2A}" cache="Срез_Тип_ЦЗ" caption="Тип ЦЗ" style="SlicerStyleLight5" rowHeight="257175"/>
  <slicer name="Группа ЦЗ" xr10:uid="{D4DAE59B-4190-4A94-A6D5-8346CD34D2B7}" cache="Срез_Группа_ЦЗ" caption="Группа ЦЗ" style="SlicerStyleLight5" rowHeight="257175"/>
  <slicer name="Тип потребления" xr10:uid="{0DC89C0A-183F-4251-AEE3-C68B30D73CA0}" cache="Срез_Тип_потребления" caption="Тип нормирования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DAEA7-C321-43A1-9222-B6C5A35D797D}" name="tblData" displayName="tblData" ref="A1:W5" totalsRowShown="0" headerRowDxfId="49" dataDxfId="48">
  <autoFilter ref="A1:W5" xr:uid="{D31DAEA7-C321-43A1-9222-B6C5A35D797D}"/>
  <tableColumns count="23">
    <tableColumn id="1" xr3:uid="{D81BB66A-005B-4340-8768-C8BB5119DDFB}" name="Период" dataDxfId="47"/>
    <tableColumn id="7" xr3:uid="{485815C9-1B81-47EB-A9DD-6DA33715EE6F}" name="Код ЦЗ" dataDxfId="46"/>
    <tableColumn id="8" xr3:uid="{EDA4674D-FB50-4822-A8A2-312B2921BE81}" name="ЦЗ" dataDxfId="45"/>
    <tableColumn id="10" xr3:uid="{50BC9739-671B-4DA7-8EA2-1CB6A30BD093}" name="Тип ЦЗ" dataDxfId="44"/>
    <tableColumn id="9" xr3:uid="{02C4D72D-F691-4E32-BDAC-00C65AFB7652}" name="Группа ЦЗ" dataDxfId="43"/>
    <tableColumn id="2" xr3:uid="{03EA83E6-564D-4C45-ADE6-FABB10C049DE}" name="Код ЭР" dataDxfId="42"/>
    <tableColumn id="3" xr3:uid="{22C1722E-86D4-43AC-870A-7C518B7F4EF8}" name="Энергоресурс" dataDxfId="41"/>
    <tableColumn id="21" xr3:uid="{1C3BA2F0-6878-409B-AE06-0811C8ABB5AE}" name="Наименование ЭР" dataDxfId="40"/>
    <tableColumn id="27" xr3:uid="{CFE3F408-369C-914D-B363-BDD4EC29232D}" name="Наименование ресурса" dataDxfId="39"/>
    <tableColumn id="5" xr3:uid="{95E82B07-9BFF-40DA-AF05-163E4F622531}" name="Тип энергоресурса" dataDxfId="38"/>
    <tableColumn id="4" xr3:uid="{B38D9FE0-8067-45AE-8C0E-D378B9569528}" name="Группа ЭР" dataDxfId="37"/>
    <tableColumn id="6" xr3:uid="{22AA48B4-9781-4B29-9E80-26BC16BF1BA8}" name="Разм" dataDxfId="36"/>
    <tableColumn id="14" xr3:uid="{BD41B782-B4E9-439A-A4DD-C3A372ED6611}" name="Код продукта" dataDxfId="35"/>
    <tableColumn id="15" xr3:uid="{05F2A7C4-19D3-4F32-B07A-3A067BF9F835}" name="ИмяПродукт" dataDxfId="34"/>
    <tableColumn id="22" xr3:uid="{D6A0EB7C-31B5-8442-A919-FEC259EC9D0D}" name="Продукт" dataDxfId="33"/>
    <tableColumn id="19" xr3:uid="{B5C1FBF2-BED3-4F40-8440-5990435D78DD}" name="Тип потребления" dataDxfId="32"/>
    <tableColumn id="20" xr3:uid="{3DE7C31A-2226-493F-9F4E-AF4EEACC6C21}" name="Вид затрат" dataDxfId="31"/>
    <tableColumn id="11" xr3:uid="{B4BDC947-E2EA-4C07-A975-EDFD776E136C}" name="Факт" dataDxfId="30"/>
    <tableColumn id="12" xr3:uid="{7ADF3479-99BA-4F53-8B7B-FD8E6AA06702}" name="План" dataDxfId="29"/>
    <tableColumn id="13" xr3:uid="{BC238A06-79DC-494E-8C0A-9CC6AEF1B86B}" name="Откл" dataDxfId="28"/>
    <tableColumn id="17" xr3:uid="{BBFB968C-7C70-4637-8605-FAC701285F40}" name="Факт, тыс.руб." dataDxfId="27"/>
    <tableColumn id="16" xr3:uid="{F80F9CBC-D324-4DC0-AF70-D07EA9E84C71}" name="План, тыс.руб." dataDxfId="26"/>
    <tableColumn id="18" xr3:uid="{C8CB635B-FC65-4F47-8A85-C7FF9CC98875}" name="Откл, тыс.руб.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E4D39-03B4-4821-BF23-231972BA758D}" name="Таблица2" displayName="Таблица2" ref="A1:O12" totalsRowShown="0" headerRowDxfId="24" dataDxfId="23">
  <autoFilter ref="A1:O12" xr:uid="{3EFE4D39-03B4-4821-BF23-231972BA758D}"/>
  <tableColumns count="15">
    <tableColumn id="1" xr3:uid="{82FB2DFC-A7EA-4BC1-A86F-2B1F72F79A81}" name="Период" dataDxfId="22"/>
    <tableColumn id="2" xr3:uid="{CB58C6CC-E82A-47A4-B2B5-B8A4527D4A34}" name="Код ЭР" dataDxfId="21"/>
    <tableColumn id="3" xr3:uid="{4C369314-C3A0-4CD0-8233-2C761F6F47B5}" name="Энергоресурс" dataDxfId="20"/>
    <tableColumn id="4" xr3:uid="{CC62227E-A618-45BF-A55C-743EBC077511}" name="Наименование ЭР" dataDxfId="19"/>
    <tableColumn id="5" xr3:uid="{239FAE7D-02B5-4E77-BF29-01720AED1261}" name="Разм" dataDxfId="18"/>
    <tableColumn id="6" xr3:uid="{C86A57B6-C46B-43BF-B729-C3E3450B1383}" name="Факт" dataDxfId="17"/>
    <tableColumn id="7" xr3:uid="{E6D949FA-3138-4980-8380-B65ADE2464A9}" name="Норм" dataDxfId="16"/>
    <tableColumn id="8" xr3:uid="{8D7A945C-EBA1-40C2-B62A-BE6ADF29807D}" name="Откл" dataDxfId="15"/>
    <tableColumn id="9" xr3:uid="{56F3EB91-9071-449C-834D-BA079C64A502}" name="Факт, тыс.руб." dataDxfId="14"/>
    <tableColumn id="10" xr3:uid="{498A0CF5-C60C-49E1-A2FD-D80861E29F4A}" name="Норм, тыс.руб." dataDxfId="13"/>
    <tableColumn id="11" xr3:uid="{E356BECD-386E-4993-9108-3BFBD3A3F90B}" name="Откл, тыс.руб." dataDxfId="12"/>
    <tableColumn id="12" xr3:uid="{06F11450-1171-410A-8A58-6D1F84146C77}" name="% факт" dataDxfId="11"/>
    <tableColumn id="13" xr3:uid="{0B3E58BE-C23C-4206-A979-E333404708A8}" name="% норм" dataDxfId="10"/>
    <tableColumn id="14" xr3:uid="{9C019DF8-A536-4840-B055-A0E655B33945}" name="Группа ЭР" dataDxfId="9"/>
    <tableColumn id="15" xr3:uid="{4D0E93D9-1F0F-44CC-ABDB-65A09B40E6AE}" name="Тип ЭР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F67A3F-8BEC-4690-BE81-C7C5CC38E2DC}" name="Таблица3" displayName="Таблица3" ref="A1:L246" totalsRowShown="0">
  <autoFilter ref="A1:L246" xr:uid="{2EF67A3F-8BEC-4690-BE81-C7C5CC38E2DC}"/>
  <tableColumns count="12">
    <tableColumn id="1" xr3:uid="{1B483C94-AB3C-4771-8221-274D8EC7253A}" name="Период"/>
    <tableColumn id="2" xr3:uid="{4188D397-7C6C-408F-ACAE-7509BC5AD4B7}" name="Код ЦЗ"/>
    <tableColumn id="3" xr3:uid="{1833FBFB-3C50-4E47-A702-16D55D42A5EB}" name="ЦЗ"/>
    <tableColumn id="4" xr3:uid="{794A74C5-7E92-4EB9-A33F-D010EB20473F}" name="Код ЭР"/>
    <tableColumn id="5" xr3:uid="{6B42A2BB-4F5B-4856-A6B1-731FB4C5DC34}" name="Энергоресурс"/>
    <tableColumn id="6" xr3:uid="{6889646E-C5B5-42BD-98DB-ADE75D7B2417}" name="Разм"/>
    <tableColumn id="7" xr3:uid="{9D2EC002-B1B6-414C-B2FD-2D0B945A1C26}" name="РазнЛимит"/>
    <tableColumn id="8" xr3:uid="{E07C5109-425B-4021-924B-CFA416EC7219}" name="РазнНорм"/>
    <tableColumn id="9" xr3:uid="{9E1C2CC5-0A27-475A-8949-FBC26909785A}" name="РазнВсего"/>
    <tableColumn id="10" xr3:uid="{E516BE28-885B-4920-B3BB-341238C3CCFB}" name="РазнЛимит, тыс.руб."/>
    <tableColumn id="11" xr3:uid="{8FFAFEAA-D3DB-448D-B43C-5B5A33A67DB9}" name="РазНорм, тыс.руб."/>
    <tableColumn id="12" xr3:uid="{906C247C-F840-4FE9-A058-1DB76C7B93D9}" name="РазнВсего, тыс.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4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5D38-AC7D-C34A-A327-8D5BC7C0CACE}">
  <sheetPr codeName="Worksheet____2"/>
  <dimension ref="A1:W5"/>
  <sheetViews>
    <sheetView zoomScale="90" zoomScaleNormal="90" workbookViewId="0">
      <selection activeCell="H4" sqref="H4"/>
    </sheetView>
  </sheetViews>
  <sheetFormatPr defaultColWidth="11.125" defaultRowHeight="15.75"/>
  <cols>
    <col min="1" max="1" width="11.125" style="1"/>
    <col min="2" max="2" width="9.375" style="1" customWidth="1"/>
    <col min="3" max="3" width="8.625" style="1" customWidth="1"/>
    <col min="4" max="4" width="16" style="1" customWidth="1"/>
    <col min="5" max="5" width="12.875" style="1" customWidth="1"/>
    <col min="6" max="6" width="9.625" style="1" customWidth="1"/>
    <col min="7" max="7" width="17.375" style="1" customWidth="1"/>
    <col min="8" max="8" width="19.125" style="1" customWidth="1"/>
    <col min="9" max="9" width="24" style="1" customWidth="1"/>
    <col min="10" max="10" width="19.875" style="1" customWidth="1"/>
    <col min="11" max="11" width="12.625" style="2" customWidth="1"/>
    <col min="12" max="12" width="10.625" style="2" customWidth="1"/>
    <col min="13" max="13" width="16" style="1" customWidth="1"/>
    <col min="14" max="14" width="24.25" style="3" customWidth="1"/>
    <col min="15" max="15" width="30.375" style="3" customWidth="1"/>
    <col min="16" max="16" width="19.5" style="3" customWidth="1"/>
    <col min="17" max="17" width="14.25" style="3" customWidth="1"/>
    <col min="18" max="18" width="11.125" style="1" customWidth="1"/>
    <col min="19" max="19" width="9.875" style="1" customWidth="1"/>
    <col min="20" max="20" width="15.5" style="1" customWidth="1"/>
    <col min="21" max="21" width="16.375" style="1" customWidth="1"/>
    <col min="22" max="22" width="16.125" style="1" customWidth="1"/>
    <col min="23" max="16384" width="11.125" style="1"/>
  </cols>
  <sheetData>
    <row r="1" spans="1:23">
      <c r="A1" s="1" t="s">
        <v>97</v>
      </c>
      <c r="B1" s="1" t="s">
        <v>68</v>
      </c>
      <c r="C1" s="1" t="s">
        <v>69</v>
      </c>
      <c r="D1" s="1" t="s">
        <v>99</v>
      </c>
      <c r="E1" s="1" t="s">
        <v>98</v>
      </c>
      <c r="F1" s="1" t="s">
        <v>100</v>
      </c>
      <c r="G1" s="1" t="s">
        <v>70</v>
      </c>
      <c r="H1" s="1" t="s">
        <v>106</v>
      </c>
      <c r="I1" s="3" t="s">
        <v>107</v>
      </c>
      <c r="J1" s="1" t="s">
        <v>81</v>
      </c>
      <c r="K1" s="1" t="s">
        <v>101</v>
      </c>
      <c r="L1" s="1" t="s">
        <v>71</v>
      </c>
      <c r="M1" s="1" t="s">
        <v>74</v>
      </c>
      <c r="N1" s="1" t="s">
        <v>155</v>
      </c>
      <c r="O1" s="1" t="s">
        <v>75</v>
      </c>
      <c r="P1" s="1" t="s">
        <v>104</v>
      </c>
      <c r="Q1" s="1" t="s">
        <v>105</v>
      </c>
      <c r="R1" s="2" t="s">
        <v>63</v>
      </c>
      <c r="S1" s="2" t="s">
        <v>64</v>
      </c>
      <c r="T1" s="2" t="s">
        <v>103</v>
      </c>
      <c r="U1" s="3" t="s">
        <v>65</v>
      </c>
      <c r="V1" s="3" t="s">
        <v>66</v>
      </c>
      <c r="W1" s="3" t="s">
        <v>67</v>
      </c>
    </row>
    <row r="2" spans="1:23">
      <c r="A2" s="8" t="s">
        <v>96</v>
      </c>
      <c r="B2" s="4">
        <v>2</v>
      </c>
      <c r="C2" s="4" t="s">
        <v>2</v>
      </c>
      <c r="D2" s="4" t="s">
        <v>77</v>
      </c>
      <c r="E2" s="4" t="s">
        <v>92</v>
      </c>
      <c r="F2" s="5">
        <v>694</v>
      </c>
      <c r="G2" s="4" t="s">
        <v>0</v>
      </c>
      <c r="H2" s="4" t="s">
        <v>145</v>
      </c>
      <c r="I2" s="4" t="s">
        <v>148</v>
      </c>
      <c r="J2" s="4" t="s">
        <v>78</v>
      </c>
      <c r="K2" s="4" t="s">
        <v>93</v>
      </c>
      <c r="L2" s="4" t="s">
        <v>1</v>
      </c>
      <c r="M2" s="4">
        <v>944</v>
      </c>
      <c r="N2" s="4" t="s">
        <v>3</v>
      </c>
      <c r="O2" s="4" t="s">
        <v>156</v>
      </c>
      <c r="P2" s="4" t="s">
        <v>72</v>
      </c>
      <c r="Q2" s="4" t="s">
        <v>94</v>
      </c>
      <c r="R2" s="6">
        <v>32.11</v>
      </c>
      <c r="S2" s="6">
        <v>16.149999999999999</v>
      </c>
      <c r="T2" s="6">
        <v>15.96</v>
      </c>
      <c r="U2" s="7">
        <v>60.7208266653004</v>
      </c>
      <c r="V2" s="7">
        <v>30.540060748819698</v>
      </c>
      <c r="W2" s="7">
        <v>30.180765916480699</v>
      </c>
    </row>
    <row r="3" spans="1:23">
      <c r="A3" s="8" t="s">
        <v>96</v>
      </c>
      <c r="B3" s="4">
        <v>21</v>
      </c>
      <c r="C3" s="4" t="s">
        <v>22</v>
      </c>
      <c r="D3" s="4" t="s">
        <v>80</v>
      </c>
      <c r="E3" s="4" t="s">
        <v>92</v>
      </c>
      <c r="F3" s="5">
        <v>950</v>
      </c>
      <c r="G3" s="4" t="s">
        <v>34</v>
      </c>
      <c r="H3" s="4" t="s">
        <v>146</v>
      </c>
      <c r="I3" s="4" t="s">
        <v>149</v>
      </c>
      <c r="J3" s="4" t="s">
        <v>79</v>
      </c>
      <c r="K3" s="4" t="s">
        <v>93</v>
      </c>
      <c r="L3" s="4" t="s">
        <v>1</v>
      </c>
      <c r="M3" s="4">
        <v>944</v>
      </c>
      <c r="N3" s="4" t="s">
        <v>3</v>
      </c>
      <c r="O3" s="4" t="s">
        <v>156</v>
      </c>
      <c r="P3" s="4" t="s">
        <v>72</v>
      </c>
      <c r="Q3" s="4" t="s">
        <v>94</v>
      </c>
      <c r="R3" s="6">
        <v>8.5999999999999993E-2</v>
      </c>
      <c r="S3" s="6">
        <v>8.5999999999999993E-2</v>
      </c>
      <c r="T3" s="6">
        <v>0</v>
      </c>
      <c r="U3" s="7">
        <v>1.4104000000000001</v>
      </c>
      <c r="V3" s="7">
        <v>1.4104000000000001</v>
      </c>
      <c r="W3" s="7">
        <v>0</v>
      </c>
    </row>
    <row r="4" spans="1:23">
      <c r="A4" s="8" t="s">
        <v>96</v>
      </c>
      <c r="B4" s="4">
        <v>23</v>
      </c>
      <c r="C4" s="4" t="s">
        <v>7</v>
      </c>
      <c r="D4" s="4" t="s">
        <v>77</v>
      </c>
      <c r="E4" s="4" t="s">
        <v>93</v>
      </c>
      <c r="F4" s="5">
        <v>950</v>
      </c>
      <c r="G4" s="4" t="s">
        <v>34</v>
      </c>
      <c r="H4" s="4" t="s">
        <v>146</v>
      </c>
      <c r="I4" s="4" t="s">
        <v>149</v>
      </c>
      <c r="J4" s="4" t="s">
        <v>79</v>
      </c>
      <c r="K4" s="4" t="s">
        <v>93</v>
      </c>
      <c r="L4" s="4" t="s">
        <v>1</v>
      </c>
      <c r="M4" s="4">
        <v>947</v>
      </c>
      <c r="N4" s="4" t="s">
        <v>35</v>
      </c>
      <c r="O4" s="4" t="s">
        <v>157</v>
      </c>
      <c r="P4" s="4" t="s">
        <v>72</v>
      </c>
      <c r="Q4" s="4" t="s">
        <v>94</v>
      </c>
      <c r="R4" s="6">
        <v>0.23300000000000001</v>
      </c>
      <c r="S4" s="6">
        <v>0.23300000000000001</v>
      </c>
      <c r="T4" s="6">
        <v>0</v>
      </c>
      <c r="U4" s="7">
        <v>3.8212000000000002</v>
      </c>
      <c r="V4" s="7">
        <v>3.8212000000000002</v>
      </c>
      <c r="W4" s="7">
        <v>0</v>
      </c>
    </row>
    <row r="5" spans="1:23">
      <c r="A5" s="8" t="s">
        <v>96</v>
      </c>
      <c r="B5" s="4">
        <v>16</v>
      </c>
      <c r="C5" s="4" t="s">
        <v>4</v>
      </c>
      <c r="D5" s="4" t="s">
        <v>77</v>
      </c>
      <c r="E5" s="4" t="s">
        <v>93</v>
      </c>
      <c r="F5" s="5">
        <v>951</v>
      </c>
      <c r="G5" s="4" t="s">
        <v>45</v>
      </c>
      <c r="H5" s="4" t="s">
        <v>147</v>
      </c>
      <c r="I5" s="4" t="s">
        <v>150</v>
      </c>
      <c r="J5" s="4" t="s">
        <v>79</v>
      </c>
      <c r="K5" s="4" t="s">
        <v>93</v>
      </c>
      <c r="L5" s="4" t="s">
        <v>1</v>
      </c>
      <c r="M5" s="4">
        <v>528</v>
      </c>
      <c r="N5" s="4" t="s">
        <v>46</v>
      </c>
      <c r="O5" s="4" t="s">
        <v>158</v>
      </c>
      <c r="P5" s="4" t="s">
        <v>73</v>
      </c>
      <c r="Q5" s="4" t="s">
        <v>95</v>
      </c>
      <c r="R5" s="6">
        <v>2.2229999999999999</v>
      </c>
      <c r="S5" s="6">
        <v>7.9399999999999998E-2</v>
      </c>
      <c r="T5" s="6">
        <v>2.1436000000000002</v>
      </c>
      <c r="U5" s="7">
        <v>27.631889999999999</v>
      </c>
      <c r="V5" s="7">
        <v>0.98694199999999999</v>
      </c>
      <c r="W5" s="7">
        <v>26.644947999999999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486-7DE9-458A-B326-3F2163E8B1E5}">
  <sheetPr codeName="Worksheet____7"/>
  <dimension ref="A2:AH50"/>
  <sheetViews>
    <sheetView showGridLines="0" showRowColHeaders="0" tabSelected="1" topLeftCell="A2" zoomScale="90" zoomScaleNormal="90" workbookViewId="0">
      <selection activeCell="A13" sqref="A13"/>
    </sheetView>
  </sheetViews>
  <sheetFormatPr defaultColWidth="0" defaultRowHeight="15.75" zeroHeight="1"/>
  <cols>
    <col min="1" max="1" width="9.5" style="25" customWidth="1"/>
    <col min="2" max="2" width="26.5" style="25" customWidth="1"/>
    <col min="3" max="3" width="0.375" style="25" customWidth="1"/>
    <col min="4" max="4" width="26.375" style="25" customWidth="1"/>
    <col min="5" max="5" width="0.375" style="25" customWidth="1"/>
    <col min="6" max="6" width="26.5" style="25" customWidth="1"/>
    <col min="7" max="7" width="0.5" style="25" customWidth="1"/>
    <col min="8" max="8" width="26.375" style="25" customWidth="1"/>
    <col min="9" max="9" width="0.375" style="25" customWidth="1"/>
    <col min="10" max="10" width="26.5" style="25" customWidth="1"/>
    <col min="11" max="11" width="0.375" style="25" customWidth="1"/>
    <col min="12" max="12" width="26.5" style="25" customWidth="1"/>
    <col min="13" max="13" width="1.375" style="25" customWidth="1"/>
    <col min="14" max="14" width="26.375" style="25" customWidth="1"/>
    <col min="15" max="15" width="0.375" style="25" customWidth="1"/>
    <col min="16" max="16" width="26.125" style="25" customWidth="1"/>
    <col min="17" max="17" width="0.5" style="25" customWidth="1"/>
    <col min="18" max="18" width="26.5" style="25" customWidth="1"/>
    <col min="19" max="19" width="19.125" style="25" customWidth="1"/>
    <col min="20" max="22" width="9" style="25" hidden="1" customWidth="1"/>
    <col min="23" max="23" width="8.375" style="25" hidden="1" customWidth="1"/>
    <col min="24" max="24" width="4.625" style="25" hidden="1" customWidth="1"/>
    <col min="25" max="32" width="9" style="25" hidden="1" customWidth="1"/>
    <col min="33" max="34" width="8.375" style="25" hidden="1" customWidth="1"/>
    <col min="35" max="16384" width="9" style="25" hidden="1"/>
  </cols>
  <sheetData>
    <row r="2" spans="2:18" ht="9" customHeight="1"/>
    <row r="3" spans="2:18" ht="26.25" customHeight="1">
      <c r="B3" s="29" t="s">
        <v>138</v>
      </c>
      <c r="C3" s="29"/>
      <c r="D3" s="29"/>
      <c r="E3" s="29"/>
      <c r="F3" s="29"/>
      <c r="G3" s="29"/>
      <c r="H3" s="29"/>
      <c r="I3" s="24"/>
      <c r="J3" s="33" t="str">
        <f>pivotTotal!B2</f>
        <v>2021 июн</v>
      </c>
      <c r="K3" s="33"/>
      <c r="L3" s="29"/>
      <c r="M3" s="29"/>
      <c r="N3" s="29"/>
      <c r="O3" s="29"/>
      <c r="P3" s="29"/>
      <c r="Q3" s="29"/>
      <c r="R3" s="29"/>
    </row>
    <row r="4" spans="2:18" ht="9" customHeight="1"/>
    <row r="5" spans="2:18" ht="26.25" customHeight="1">
      <c r="B5" s="30" t="s">
        <v>139</v>
      </c>
      <c r="C5" s="30"/>
      <c r="D5" s="30"/>
      <c r="F5" s="30" t="s">
        <v>140</v>
      </c>
      <c r="G5" s="30"/>
      <c r="H5" s="30"/>
      <c r="J5" s="30" t="s">
        <v>141</v>
      </c>
      <c r="K5" s="30"/>
      <c r="L5" s="30"/>
      <c r="N5" s="32" t="s">
        <v>142</v>
      </c>
      <c r="O5" s="32"/>
      <c r="P5" s="32"/>
      <c r="Q5" s="32"/>
      <c r="R5" s="32"/>
    </row>
    <row r="6" spans="2:18" ht="6" customHeight="1"/>
    <row r="7" spans="2:18" ht="66.75" customHeight="1"/>
    <row r="8" spans="2:18" ht="92.25" customHeight="1"/>
    <row r="9" spans="2:18" ht="9" customHeight="1"/>
    <row r="10" spans="2:18" ht="27" customHeight="1">
      <c r="B10" s="30" t="s">
        <v>143</v>
      </c>
      <c r="C10" s="30"/>
      <c r="D10" s="30"/>
      <c r="E10" s="30"/>
      <c r="F10" s="30"/>
      <c r="H10" s="31" t="s">
        <v>144</v>
      </c>
      <c r="I10" s="31"/>
      <c r="J10" s="31"/>
      <c r="K10" s="31"/>
      <c r="L10" s="31"/>
      <c r="N10" s="32" t="s">
        <v>160</v>
      </c>
      <c r="O10" s="32"/>
      <c r="P10" s="32"/>
      <c r="Q10" s="32"/>
      <c r="R10" s="32"/>
    </row>
    <row r="11" spans="2:18" ht="5.25" customHeight="1"/>
    <row r="12" spans="2:18" ht="114" customHeight="1"/>
    <row r="13" spans="2:18" ht="102" customHeight="1"/>
    <row r="14" spans="2:18" ht="3" customHeight="1"/>
    <row r="15" spans="2:18" ht="114" customHeight="1"/>
    <row r="16" spans="2:18" ht="101.25" customHeight="1"/>
    <row r="17" spans="3:3" ht="26.25" customHeight="1"/>
    <row r="18" spans="3:3" ht="24" hidden="1" customHeight="1">
      <c r="C18" s="26"/>
    </row>
    <row r="19" spans="3:3" ht="8.25" hidden="1" customHeight="1"/>
    <row r="33" s="25" customFormat="1" hidden="1"/>
    <row r="34" s="25" customFormat="1" ht="8.25" hidden="1" customHeight="1"/>
    <row r="35" s="25" customFormat="1" hidden="1"/>
    <row r="36" s="25" customFormat="1" hidden="1"/>
    <row r="37" s="25" customFormat="1" hidden="1"/>
    <row r="38" s="25" customFormat="1" hidden="1"/>
    <row r="39" s="25" customFormat="1" hidden="1"/>
    <row r="40" s="25" customFormat="1" hidden="1"/>
    <row r="41" s="25" customFormat="1" hidden="1"/>
    <row r="42" s="25" customFormat="1" hidden="1"/>
    <row r="43" s="25" customFormat="1" hidden="1"/>
    <row r="44" s="25" customFormat="1" hidden="1"/>
    <row r="45" s="25" customFormat="1" hidden="1"/>
    <row r="46" s="25" customFormat="1" hidden="1"/>
    <row r="47" s="25" customFormat="1" hidden="1"/>
    <row r="48" s="25" customFormat="1" hidden="1"/>
    <row r="49" s="25" customFormat="1" hidden="1"/>
    <row r="50" s="25" customFormat="1" ht="21.2" hidden="1" customHeight="1"/>
  </sheetData>
  <sheetProtection selectLockedCells="1" selectUnlockedCells="1"/>
  <mergeCells count="10">
    <mergeCell ref="L3:R3"/>
    <mergeCell ref="B10:F10"/>
    <mergeCell ref="H10:L10"/>
    <mergeCell ref="N10:R10"/>
    <mergeCell ref="F5:H5"/>
    <mergeCell ref="B5:D5"/>
    <mergeCell ref="J5:L5"/>
    <mergeCell ref="N5:R5"/>
    <mergeCell ref="J3:K3"/>
    <mergeCell ref="B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4766-5A32-D947-90F4-7AD6ADC6D248}">
  <dimension ref="B2:K9"/>
  <sheetViews>
    <sheetView topLeftCell="B1" zoomScaleNormal="100" workbookViewId="0">
      <pane ySplit="4" topLeftCell="A8" activePane="bottomLeft" state="frozen"/>
      <selection pane="bottomLeft" activeCell="B5" sqref="B5"/>
    </sheetView>
  </sheetViews>
  <sheetFormatPr defaultColWidth="11" defaultRowHeight="15.75"/>
  <cols>
    <col min="1" max="1" width="4.125" customWidth="1"/>
    <col min="2" max="2" width="20.125" customWidth="1"/>
    <col min="3" max="3" width="23.875" customWidth="1"/>
    <col min="4" max="4" width="30.625" customWidth="1"/>
    <col min="5" max="11" width="15.375" customWidth="1"/>
    <col min="12" max="12" width="14.625" customWidth="1"/>
  </cols>
  <sheetData>
    <row r="2" spans="2:11">
      <c r="B2" s="27" t="s">
        <v>68</v>
      </c>
      <c r="C2" s="21" t="s">
        <v>112</v>
      </c>
    </row>
    <row r="4" spans="2:11">
      <c r="B4" s="10" t="s">
        <v>104</v>
      </c>
      <c r="C4" s="10" t="s">
        <v>107</v>
      </c>
      <c r="D4" s="10" t="s">
        <v>75</v>
      </c>
      <c r="E4" t="s">
        <v>151</v>
      </c>
      <c r="F4" t="s">
        <v>152</v>
      </c>
      <c r="G4" t="s">
        <v>153</v>
      </c>
      <c r="H4" t="s">
        <v>113</v>
      </c>
      <c r="I4" t="s">
        <v>154</v>
      </c>
      <c r="J4" t="s">
        <v>114</v>
      </c>
      <c r="K4" t="s">
        <v>159</v>
      </c>
    </row>
    <row r="5" spans="2:11">
      <c r="B5" t="s">
        <v>72</v>
      </c>
      <c r="E5" s="9">
        <v>32.428999999999995</v>
      </c>
      <c r="F5" s="9">
        <v>16.468999999999998</v>
      </c>
      <c r="G5" s="9">
        <v>15.96</v>
      </c>
      <c r="H5" s="9">
        <v>65.952426665300408</v>
      </c>
      <c r="I5" s="9">
        <v>35.771660748819698</v>
      </c>
      <c r="J5" s="9">
        <v>30.180765916480699</v>
      </c>
      <c r="K5" s="9">
        <v>84.370603110666394</v>
      </c>
    </row>
    <row r="6" spans="2:11">
      <c r="B6" t="s">
        <v>73</v>
      </c>
      <c r="E6" s="9">
        <v>2.2229999999999999</v>
      </c>
      <c r="F6" s="9">
        <v>7.9399999999999998E-2</v>
      </c>
      <c r="G6" s="9">
        <v>2.1436000000000002</v>
      </c>
      <c r="H6" s="9">
        <v>27.631889999999999</v>
      </c>
      <c r="I6" s="9">
        <v>0.98694199999999999</v>
      </c>
      <c r="J6" s="9">
        <v>26.644947999999999</v>
      </c>
      <c r="K6" s="9">
        <v>2699.748110831234</v>
      </c>
    </row>
    <row r="7" spans="2:11">
      <c r="C7" t="s">
        <v>150</v>
      </c>
      <c r="E7" s="9">
        <v>2.2229999999999999</v>
      </c>
      <c r="F7" s="9">
        <v>7.9399999999999998E-2</v>
      </c>
      <c r="G7" s="9">
        <v>2.1436000000000002</v>
      </c>
      <c r="H7" s="9">
        <v>27.631889999999999</v>
      </c>
      <c r="I7" s="9">
        <v>0.98694199999999999</v>
      </c>
      <c r="J7" s="9">
        <v>26.644947999999999</v>
      </c>
      <c r="K7" s="9">
        <v>2699.748110831234</v>
      </c>
    </row>
    <row r="8" spans="2:11">
      <c r="D8" t="s">
        <v>158</v>
      </c>
      <c r="E8" s="9">
        <v>2.2229999999999999</v>
      </c>
      <c r="F8" s="9">
        <v>7.9399999999999998E-2</v>
      </c>
      <c r="G8" s="9">
        <v>2.1436000000000002</v>
      </c>
      <c r="H8" s="9">
        <v>27.631889999999999</v>
      </c>
      <c r="I8" s="9">
        <v>0.98694199999999999</v>
      </c>
      <c r="J8" s="9">
        <v>26.644947999999999</v>
      </c>
      <c r="K8" s="9">
        <v>2699.748110831234</v>
      </c>
    </row>
    <row r="9" spans="2:11">
      <c r="B9" t="s">
        <v>62</v>
      </c>
      <c r="E9" s="9">
        <v>34.651999999999994</v>
      </c>
      <c r="F9" s="9">
        <v>16.548399999999997</v>
      </c>
      <c r="G9" s="9">
        <v>18.1036</v>
      </c>
      <c r="H9" s="9">
        <v>93.584316665300406</v>
      </c>
      <c r="I9" s="9">
        <v>36.758602748819698</v>
      </c>
      <c r="J9" s="9">
        <v>56.825713916480694</v>
      </c>
      <c r="K9" s="9">
        <v>154.59160486807497</v>
      </c>
    </row>
  </sheetData>
  <sheetProtection sort="0" autoFilter="0" pivotTables="0"/>
  <conditionalFormatting pivot="1" sqref="K5:K9">
    <cfRule type="cellIs" dxfId="4" priority="2" operator="greaterThan">
      <formula>2</formula>
    </cfRule>
  </conditionalFormatting>
  <conditionalFormatting pivot="1" sqref="K5:K9">
    <cfRule type="cellIs" dxfId="3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B049-6BEA-4A9A-89CB-5CB49B043F07}">
  <sheetPr codeName="Worksheet____1"/>
  <dimension ref="A1:O35"/>
  <sheetViews>
    <sheetView workbookViewId="0">
      <selection activeCell="E14" sqref="E14"/>
    </sheetView>
  </sheetViews>
  <sheetFormatPr defaultColWidth="9" defaultRowHeight="15"/>
  <cols>
    <col min="1" max="1" width="11.125" style="11" customWidth="1"/>
    <col min="2" max="2" width="9.5" style="11" customWidth="1"/>
    <col min="3" max="3" width="27.625" style="11" bestFit="1" customWidth="1"/>
    <col min="4" max="4" width="30.125" style="11" customWidth="1"/>
    <col min="5" max="5" width="10.625" style="11" customWidth="1"/>
    <col min="6" max="11" width="16.125" style="11" customWidth="1"/>
    <col min="12" max="13" width="11" style="11" customWidth="1"/>
    <col min="14" max="14" width="12.125" style="11" customWidth="1"/>
    <col min="15" max="15" width="11.625" style="11" customWidth="1"/>
    <col min="16" max="16384" width="9" style="11"/>
  </cols>
  <sheetData>
    <row r="1" spans="1:15">
      <c r="A1" s="11" t="s">
        <v>97</v>
      </c>
      <c r="B1" s="11" t="s">
        <v>100</v>
      </c>
      <c r="C1" s="11" t="s">
        <v>70</v>
      </c>
      <c r="D1" s="11" t="s">
        <v>106</v>
      </c>
      <c r="E1" s="11" t="s">
        <v>71</v>
      </c>
      <c r="F1" s="11" t="s">
        <v>63</v>
      </c>
      <c r="G1" s="11" t="s">
        <v>108</v>
      </c>
      <c r="H1" s="11" t="s">
        <v>103</v>
      </c>
      <c r="I1" s="11" t="s">
        <v>65</v>
      </c>
      <c r="J1" s="11" t="s">
        <v>109</v>
      </c>
      <c r="K1" s="11" t="s">
        <v>67</v>
      </c>
      <c r="L1" s="11" t="s">
        <v>110</v>
      </c>
      <c r="M1" s="11" t="s">
        <v>111</v>
      </c>
      <c r="N1" s="11" t="s">
        <v>101</v>
      </c>
      <c r="O1" s="11" t="s">
        <v>102</v>
      </c>
    </row>
    <row r="2" spans="1:15">
      <c r="A2" s="11" t="s">
        <v>96</v>
      </c>
      <c r="B2" s="11">
        <v>694</v>
      </c>
      <c r="C2" s="11" t="s">
        <v>0</v>
      </c>
      <c r="D2" s="11" t="s">
        <v>88</v>
      </c>
      <c r="E2" s="11" t="s">
        <v>1</v>
      </c>
      <c r="F2" s="13">
        <v>53.965000000000003</v>
      </c>
      <c r="G2" s="13">
        <v>53.850850000000001</v>
      </c>
      <c r="H2" s="13">
        <v>0.11414999999999501</v>
      </c>
      <c r="I2" s="13">
        <v>102.049187511459</v>
      </c>
      <c r="J2" s="13">
        <v>101.83332695823999</v>
      </c>
      <c r="K2" s="13">
        <v>0.21586055321842901</v>
      </c>
      <c r="L2" s="13">
        <v>5.0105987184974801</v>
      </c>
      <c r="M2" s="13">
        <v>5</v>
      </c>
      <c r="N2" s="11">
        <v>1</v>
      </c>
      <c r="O2" s="11" t="s">
        <v>78</v>
      </c>
    </row>
    <row r="3" spans="1:15">
      <c r="A3" s="11" t="s">
        <v>96</v>
      </c>
      <c r="B3" s="11">
        <v>937</v>
      </c>
      <c r="C3" s="11" t="s">
        <v>30</v>
      </c>
      <c r="D3" s="11" t="s">
        <v>87</v>
      </c>
      <c r="E3" s="11" t="s">
        <v>31</v>
      </c>
      <c r="F3" s="13">
        <v>433.37599999999998</v>
      </c>
      <c r="G3" s="13">
        <v>433.37599999999998</v>
      </c>
      <c r="H3" s="13">
        <v>0</v>
      </c>
      <c r="I3" s="13">
        <v>760.246185006372</v>
      </c>
      <c r="J3" s="13">
        <v>760.246185006372</v>
      </c>
      <c r="K3" s="13">
        <v>0</v>
      </c>
      <c r="L3" s="13">
        <v>25</v>
      </c>
      <c r="M3" s="13">
        <v>25</v>
      </c>
      <c r="N3" s="11">
        <v>1</v>
      </c>
      <c r="O3" s="11" t="s">
        <v>78</v>
      </c>
    </row>
    <row r="4" spans="1:15">
      <c r="A4" s="11" t="s">
        <v>96</v>
      </c>
      <c r="B4" s="11">
        <v>950</v>
      </c>
      <c r="C4" s="11" t="s">
        <v>34</v>
      </c>
      <c r="D4" s="11" t="s">
        <v>91</v>
      </c>
      <c r="E4" s="11" t="s">
        <v>1</v>
      </c>
      <c r="F4" s="13">
        <v>2.0619999999999998</v>
      </c>
      <c r="G4" s="13">
        <v>2.0141100000000001</v>
      </c>
      <c r="H4" s="13">
        <v>4.7890000000000203E-2</v>
      </c>
      <c r="I4" s="13">
        <v>33.816800000000001</v>
      </c>
      <c r="J4" s="13">
        <v>33.031404000000002</v>
      </c>
      <c r="K4" s="13">
        <v>0.78539600000000398</v>
      </c>
      <c r="L4" s="13">
        <v>4.6069976317082997</v>
      </c>
      <c r="M4" s="13">
        <v>4.5</v>
      </c>
      <c r="N4" s="11">
        <v>1</v>
      </c>
      <c r="O4" s="11" t="s">
        <v>79</v>
      </c>
    </row>
    <row r="5" spans="1:15">
      <c r="A5" s="11" t="s">
        <v>96</v>
      </c>
      <c r="B5" s="11">
        <v>951</v>
      </c>
      <c r="C5" s="11" t="s">
        <v>45</v>
      </c>
      <c r="D5" s="11" t="s">
        <v>85</v>
      </c>
      <c r="E5" s="11" t="s">
        <v>1</v>
      </c>
      <c r="F5" s="13">
        <v>16.352</v>
      </c>
      <c r="G5" s="13">
        <v>16.109649999999998</v>
      </c>
      <c r="H5" s="13">
        <v>0.24235000000000501</v>
      </c>
      <c r="I5" s="13">
        <v>203.25536</v>
      </c>
      <c r="J5" s="13">
        <v>200.24294950000001</v>
      </c>
      <c r="K5" s="13">
        <v>3.0124105000000698</v>
      </c>
      <c r="L5" s="13">
        <v>5.0752188905407598</v>
      </c>
      <c r="M5" s="13">
        <v>5</v>
      </c>
      <c r="N5" s="11">
        <v>1</v>
      </c>
      <c r="O5" s="11" t="s">
        <v>79</v>
      </c>
    </row>
    <row r="6" spans="1:15">
      <c r="A6" s="11" t="s">
        <v>96</v>
      </c>
      <c r="B6" s="11">
        <v>952</v>
      </c>
      <c r="C6" s="11" t="s">
        <v>47</v>
      </c>
      <c r="D6" s="11" t="s">
        <v>84</v>
      </c>
      <c r="E6" s="11" t="s">
        <v>1</v>
      </c>
      <c r="F6" s="13">
        <v>14.231</v>
      </c>
      <c r="G6" s="13">
        <v>14.230599</v>
      </c>
      <c r="H6" s="13">
        <v>4.0099999999476698E-4</v>
      </c>
      <c r="I6" s="13">
        <v>11.135214103496001</v>
      </c>
      <c r="J6" s="13">
        <v>11.134900336307799</v>
      </c>
      <c r="K6" s="13">
        <v>3.13767188211905E-4</v>
      </c>
      <c r="L6" s="13">
        <v>0.30000845361463702</v>
      </c>
      <c r="M6" s="13">
        <v>0.3</v>
      </c>
      <c r="N6" s="11">
        <v>1</v>
      </c>
      <c r="O6" s="11" t="s">
        <v>78</v>
      </c>
    </row>
    <row r="7" spans="1:15">
      <c r="A7" s="11" t="s">
        <v>96</v>
      </c>
      <c r="B7" s="11">
        <v>955</v>
      </c>
      <c r="C7" s="11" t="s">
        <v>48</v>
      </c>
      <c r="D7" s="11" t="s">
        <v>82</v>
      </c>
      <c r="E7" s="11" t="s">
        <v>49</v>
      </c>
      <c r="F7" s="13">
        <v>711.73599999999999</v>
      </c>
      <c r="G7" s="13">
        <v>980.281871999999</v>
      </c>
      <c r="H7" s="13">
        <v>-268.54587199999901</v>
      </c>
      <c r="I7" s="13">
        <v>1672.5796</v>
      </c>
      <c r="J7" s="13">
        <v>2303.6623992</v>
      </c>
      <c r="K7" s="13">
        <v>-631.08279919999904</v>
      </c>
      <c r="L7" s="13">
        <v>1.9603414639090699</v>
      </c>
      <c r="M7" s="13">
        <v>2.7</v>
      </c>
      <c r="N7" s="11">
        <v>1</v>
      </c>
      <c r="O7" s="11" t="s">
        <v>79</v>
      </c>
    </row>
    <row r="8" spans="1:15">
      <c r="A8" s="11" t="s">
        <v>96</v>
      </c>
      <c r="B8" s="11">
        <v>958</v>
      </c>
      <c r="C8" s="11" t="s">
        <v>52</v>
      </c>
      <c r="D8" s="11" t="s">
        <v>90</v>
      </c>
      <c r="E8" s="11" t="s">
        <v>1</v>
      </c>
      <c r="F8" s="13">
        <v>193.13399999999999</v>
      </c>
      <c r="G8" s="13">
        <v>128.1593</v>
      </c>
      <c r="H8" s="13">
        <v>64.974699999999999</v>
      </c>
      <c r="I8" s="13">
        <v>123.372715655191</v>
      </c>
      <c r="J8" s="13">
        <v>81.867309109055796</v>
      </c>
      <c r="K8" s="13">
        <v>41.505406546135703</v>
      </c>
      <c r="L8" s="13">
        <v>7.5349194323002697</v>
      </c>
      <c r="M8" s="13">
        <v>5</v>
      </c>
      <c r="N8" s="11">
        <v>1</v>
      </c>
      <c r="O8" s="11" t="s">
        <v>78</v>
      </c>
    </row>
    <row r="9" spans="1:15">
      <c r="A9" s="11" t="s">
        <v>96</v>
      </c>
      <c r="B9" s="11">
        <v>962</v>
      </c>
      <c r="C9" s="11" t="s">
        <v>53</v>
      </c>
      <c r="D9" s="11" t="s">
        <v>86</v>
      </c>
      <c r="E9" s="11" t="s">
        <v>31</v>
      </c>
      <c r="F9" s="13">
        <v>291.32600000000002</v>
      </c>
      <c r="G9" s="13">
        <v>291.32639999999998</v>
      </c>
      <c r="H9" s="13">
        <v>-3.9999999995643499E-4</v>
      </c>
      <c r="I9" s="13">
        <v>472.273955595242</v>
      </c>
      <c r="J9" s="13">
        <v>472.27460404262501</v>
      </c>
      <c r="K9" s="13">
        <v>-6.4844738271737604E-4</v>
      </c>
      <c r="L9" s="13">
        <v>14.999979404544201</v>
      </c>
      <c r="M9" s="13">
        <v>15</v>
      </c>
      <c r="N9" s="11">
        <v>1</v>
      </c>
      <c r="O9" s="11" t="s">
        <v>78</v>
      </c>
    </row>
    <row r="10" spans="1:15">
      <c r="A10" s="11" t="s">
        <v>96</v>
      </c>
      <c r="B10" s="11">
        <v>990</v>
      </c>
      <c r="C10" s="11" t="s">
        <v>56</v>
      </c>
      <c r="D10" s="11" t="s">
        <v>83</v>
      </c>
      <c r="E10" s="11" t="s">
        <v>31</v>
      </c>
      <c r="F10" s="13">
        <v>4909.4939999999997</v>
      </c>
      <c r="G10" s="13">
        <v>5339.4319999999998</v>
      </c>
      <c r="H10" s="13">
        <v>-429.93799999999999</v>
      </c>
      <c r="I10" s="13">
        <v>4111.9553930597003</v>
      </c>
      <c r="J10" s="13">
        <v>4472.05072626131</v>
      </c>
      <c r="K10" s="13">
        <v>-360.09533320160898</v>
      </c>
      <c r="L10" s="13">
        <v>9.1947870110528598</v>
      </c>
      <c r="M10" s="13">
        <v>10</v>
      </c>
      <c r="N10" s="11">
        <v>1</v>
      </c>
      <c r="O10" s="11" t="s">
        <v>79</v>
      </c>
    </row>
    <row r="11" spans="1:15">
      <c r="A11" s="11" t="s">
        <v>96</v>
      </c>
      <c r="B11" s="11">
        <v>997</v>
      </c>
      <c r="C11" s="11" t="s">
        <v>57</v>
      </c>
      <c r="D11" s="11" t="s">
        <v>89</v>
      </c>
      <c r="E11" s="11" t="s">
        <v>1</v>
      </c>
      <c r="F11" s="13">
        <v>134.791</v>
      </c>
      <c r="G11" s="13">
        <v>134.79060000000001</v>
      </c>
      <c r="H11" s="13">
        <v>3.9999999998485702E-4</v>
      </c>
      <c r="I11" s="13">
        <v>85.945104950585005</v>
      </c>
      <c r="J11" s="13">
        <v>85.944849903571694</v>
      </c>
      <c r="K11" s="13">
        <v>2.55047013368345E-4</v>
      </c>
      <c r="L11" s="13">
        <v>5.0000148378299398</v>
      </c>
      <c r="M11" s="13">
        <v>5</v>
      </c>
      <c r="N11" s="11">
        <v>1</v>
      </c>
      <c r="O11" s="11" t="s">
        <v>78</v>
      </c>
    </row>
    <row r="12" spans="1:15">
      <c r="A12" s="11" t="s">
        <v>96</v>
      </c>
      <c r="B12" s="11">
        <v>28462</v>
      </c>
      <c r="C12" s="11" t="s">
        <v>61</v>
      </c>
      <c r="D12" s="11" t="s">
        <v>76</v>
      </c>
      <c r="E12" s="11" t="s">
        <v>31</v>
      </c>
      <c r="F12" s="13">
        <v>1645.18</v>
      </c>
      <c r="G12" s="13">
        <v>2021</v>
      </c>
      <c r="H12" s="13">
        <v>-375.81999999999903</v>
      </c>
      <c r="I12" s="13">
        <v>1088.32360507473</v>
      </c>
      <c r="J12" s="13">
        <v>1336.93699525646</v>
      </c>
      <c r="K12" s="13">
        <v>-248.613390181733</v>
      </c>
      <c r="L12" s="13">
        <v>16.2808510638298</v>
      </c>
      <c r="M12" s="13">
        <v>20</v>
      </c>
      <c r="N12" s="11">
        <v>1</v>
      </c>
      <c r="O12" s="11" t="s">
        <v>78</v>
      </c>
    </row>
    <row r="18" spans="3:5" ht="15.75">
      <c r="D18"/>
      <c r="E18"/>
    </row>
    <row r="19" spans="3:5" ht="15.75">
      <c r="D19"/>
      <c r="E19"/>
    </row>
    <row r="20" spans="3:5" ht="15.75">
      <c r="C20"/>
      <c r="D20"/>
      <c r="E20"/>
    </row>
    <row r="21" spans="3:5" ht="15.75">
      <c r="C21"/>
      <c r="D21"/>
      <c r="E21"/>
    </row>
    <row r="22" spans="3:5" ht="15.75">
      <c r="C22"/>
      <c r="D22"/>
      <c r="E22"/>
    </row>
    <row r="23" spans="3:5" ht="15.75">
      <c r="C23"/>
      <c r="D23"/>
      <c r="E23"/>
    </row>
    <row r="24" spans="3:5" ht="15.75">
      <c r="C24"/>
      <c r="D24"/>
      <c r="E24"/>
    </row>
    <row r="25" spans="3:5" ht="15.75">
      <c r="C25"/>
      <c r="D25"/>
      <c r="E25"/>
    </row>
    <row r="26" spans="3:5" ht="15.75">
      <c r="C26"/>
      <c r="D26"/>
      <c r="E26"/>
    </row>
    <row r="27" spans="3:5" ht="15.75">
      <c r="C27"/>
      <c r="D27"/>
      <c r="E27"/>
    </row>
    <row r="28" spans="3:5" ht="15.75">
      <c r="C28"/>
      <c r="D28"/>
      <c r="E28"/>
    </row>
    <row r="29" spans="3:5" ht="15.75">
      <c r="C29"/>
      <c r="D29"/>
      <c r="E29"/>
    </row>
    <row r="30" spans="3:5" ht="15.75">
      <c r="C30"/>
      <c r="D30"/>
      <c r="E30"/>
    </row>
    <row r="31" spans="3:5" ht="15.75">
      <c r="C31"/>
      <c r="D31"/>
      <c r="E31"/>
    </row>
    <row r="32" spans="3:5" ht="15.75">
      <c r="C32"/>
      <c r="D32"/>
      <c r="E32"/>
    </row>
    <row r="33" spans="3:5" ht="15.75">
      <c r="C33"/>
      <c r="D33"/>
      <c r="E33"/>
    </row>
    <row r="34" spans="3:5" ht="15.75">
      <c r="C34"/>
      <c r="D34"/>
      <c r="E34"/>
    </row>
    <row r="35" spans="3:5" ht="15.75">
      <c r="C35"/>
      <c r="D35"/>
      <c r="E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77A4-7060-4E1A-8B8B-974265F58FDA}">
  <sheetPr codeName="Worksheet____21"/>
  <dimension ref="A1:L246"/>
  <sheetViews>
    <sheetView topLeftCell="A2" workbookViewId="0">
      <selection activeCell="E14" sqref="E14"/>
    </sheetView>
  </sheetViews>
  <sheetFormatPr defaultColWidth="8.875" defaultRowHeight="15.75"/>
  <cols>
    <col min="1" max="1" width="9.125" customWidth="1"/>
    <col min="5" max="5" width="22.5" customWidth="1"/>
    <col min="6" max="6" width="9.875" customWidth="1"/>
    <col min="7" max="7" width="12.375" customWidth="1"/>
    <col min="8" max="8" width="14.5" customWidth="1"/>
    <col min="9" max="9" width="12.375" customWidth="1"/>
    <col min="10" max="10" width="20.125" customWidth="1"/>
    <col min="11" max="12" width="19.875" customWidth="1"/>
  </cols>
  <sheetData>
    <row r="1" spans="1:12">
      <c r="A1" t="s">
        <v>97</v>
      </c>
      <c r="B1" t="s">
        <v>68</v>
      </c>
      <c r="C1" t="s">
        <v>69</v>
      </c>
      <c r="D1" t="s">
        <v>100</v>
      </c>
      <c r="E1" t="s">
        <v>70</v>
      </c>
      <c r="F1" t="s">
        <v>71</v>
      </c>
      <c r="G1" t="s">
        <v>126</v>
      </c>
      <c r="H1" t="s">
        <v>130</v>
      </c>
      <c r="I1" t="s">
        <v>127</v>
      </c>
      <c r="J1" t="s">
        <v>131</v>
      </c>
      <c r="K1" t="s">
        <v>128</v>
      </c>
      <c r="L1" t="s">
        <v>129</v>
      </c>
    </row>
    <row r="2" spans="1:12">
      <c r="A2">
        <v>202106</v>
      </c>
      <c r="B2">
        <v>2</v>
      </c>
      <c r="C2" t="s">
        <v>2</v>
      </c>
      <c r="D2">
        <v>694</v>
      </c>
      <c r="E2" t="s">
        <v>0</v>
      </c>
      <c r="F2" t="s">
        <v>1</v>
      </c>
      <c r="G2">
        <v>12</v>
      </c>
      <c r="H2">
        <v>0</v>
      </c>
      <c r="I2">
        <v>12</v>
      </c>
      <c r="J2">
        <v>22</v>
      </c>
      <c r="K2">
        <v>0</v>
      </c>
      <c r="L2">
        <v>22</v>
      </c>
    </row>
    <row r="3" spans="1:12">
      <c r="A3">
        <v>202106</v>
      </c>
      <c r="B3">
        <v>2</v>
      </c>
      <c r="C3" t="s">
        <v>2</v>
      </c>
      <c r="D3">
        <v>695</v>
      </c>
      <c r="E3" t="s">
        <v>21</v>
      </c>
      <c r="F3" t="s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202106</v>
      </c>
      <c r="B4">
        <v>2</v>
      </c>
      <c r="C4" t="s">
        <v>2</v>
      </c>
      <c r="D4">
        <v>950</v>
      </c>
      <c r="E4" t="s">
        <v>34</v>
      </c>
      <c r="F4" t="s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202106</v>
      </c>
      <c r="B5">
        <v>2</v>
      </c>
      <c r="C5" t="s">
        <v>2</v>
      </c>
      <c r="D5">
        <v>952</v>
      </c>
      <c r="E5" t="s">
        <v>47</v>
      </c>
      <c r="F5" t="s">
        <v>1</v>
      </c>
      <c r="G5">
        <v>0</v>
      </c>
      <c r="H5">
        <v>-14</v>
      </c>
      <c r="I5">
        <v>-14</v>
      </c>
      <c r="J5">
        <v>0</v>
      </c>
      <c r="K5">
        <v>-11</v>
      </c>
      <c r="L5">
        <v>-11</v>
      </c>
    </row>
    <row r="6" spans="1:12">
      <c r="A6">
        <v>202106</v>
      </c>
      <c r="B6">
        <v>2</v>
      </c>
      <c r="C6" t="s">
        <v>2</v>
      </c>
      <c r="D6">
        <v>955</v>
      </c>
      <c r="E6" t="s">
        <v>48</v>
      </c>
      <c r="F6" t="s">
        <v>49</v>
      </c>
      <c r="G6">
        <v>-58</v>
      </c>
      <c r="H6">
        <v>1</v>
      </c>
      <c r="I6">
        <v>-57</v>
      </c>
      <c r="J6">
        <v>-137</v>
      </c>
      <c r="K6">
        <v>2</v>
      </c>
      <c r="L6">
        <v>-135</v>
      </c>
    </row>
    <row r="7" spans="1:12">
      <c r="A7">
        <v>202106</v>
      </c>
      <c r="B7">
        <v>2</v>
      </c>
      <c r="C7" t="s">
        <v>2</v>
      </c>
      <c r="D7">
        <v>958</v>
      </c>
      <c r="E7" t="s">
        <v>52</v>
      </c>
      <c r="F7" t="s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202106</v>
      </c>
      <c r="B8">
        <v>2</v>
      </c>
      <c r="C8" t="s">
        <v>2</v>
      </c>
      <c r="D8">
        <v>962</v>
      </c>
      <c r="E8" t="s">
        <v>53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202106</v>
      </c>
      <c r="B9">
        <v>2</v>
      </c>
      <c r="C9" t="s">
        <v>2</v>
      </c>
      <c r="D9">
        <v>990</v>
      </c>
      <c r="E9" t="s">
        <v>56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202106</v>
      </c>
      <c r="B10">
        <v>2</v>
      </c>
      <c r="C10" t="s">
        <v>2</v>
      </c>
      <c r="D10">
        <v>997</v>
      </c>
      <c r="E10" t="s">
        <v>57</v>
      </c>
      <c r="F10" t="s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1</v>
      </c>
    </row>
    <row r="11" spans="1:12">
      <c r="A11">
        <v>202106</v>
      </c>
      <c r="B11">
        <v>2</v>
      </c>
      <c r="C11" t="s">
        <v>2</v>
      </c>
      <c r="D11">
        <v>20042</v>
      </c>
      <c r="E11" t="s">
        <v>60</v>
      </c>
      <c r="F11" t="s">
        <v>1</v>
      </c>
      <c r="G11">
        <v>0</v>
      </c>
      <c r="H11">
        <v>-15</v>
      </c>
      <c r="I11">
        <v>-15</v>
      </c>
      <c r="J11">
        <v>0</v>
      </c>
      <c r="K11">
        <v>-108</v>
      </c>
      <c r="L11">
        <v>-108</v>
      </c>
    </row>
    <row r="12" spans="1:12">
      <c r="A12">
        <v>202106</v>
      </c>
      <c r="B12">
        <v>16</v>
      </c>
      <c r="C12" t="s">
        <v>4</v>
      </c>
      <c r="D12">
        <v>694</v>
      </c>
      <c r="E12" t="s">
        <v>0</v>
      </c>
      <c r="F12" t="s">
        <v>1</v>
      </c>
      <c r="G12">
        <v>-184</v>
      </c>
      <c r="H12">
        <v>0</v>
      </c>
      <c r="I12">
        <v>-184</v>
      </c>
      <c r="J12">
        <v>-349</v>
      </c>
      <c r="K12">
        <v>0</v>
      </c>
      <c r="L12">
        <v>-349</v>
      </c>
    </row>
    <row r="13" spans="1:12">
      <c r="A13">
        <v>202106</v>
      </c>
      <c r="B13">
        <v>16</v>
      </c>
      <c r="C13" t="s">
        <v>4</v>
      </c>
      <c r="D13">
        <v>695</v>
      </c>
      <c r="E13" t="s">
        <v>21</v>
      </c>
      <c r="F13" t="s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202106</v>
      </c>
      <c r="B14">
        <v>16</v>
      </c>
      <c r="C14" t="s">
        <v>4</v>
      </c>
      <c r="D14">
        <v>937</v>
      </c>
      <c r="E14" t="s">
        <v>30</v>
      </c>
      <c r="F14" t="s">
        <v>31</v>
      </c>
      <c r="G14">
        <v>0</v>
      </c>
      <c r="H14">
        <v>-29</v>
      </c>
      <c r="I14">
        <v>-29</v>
      </c>
      <c r="J14">
        <v>0</v>
      </c>
      <c r="K14">
        <v>-51</v>
      </c>
      <c r="L14">
        <v>-51</v>
      </c>
    </row>
    <row r="15" spans="1:12">
      <c r="A15">
        <v>202106</v>
      </c>
      <c r="B15">
        <v>16</v>
      </c>
      <c r="C15" t="s">
        <v>4</v>
      </c>
      <c r="D15">
        <v>950</v>
      </c>
      <c r="E15" t="s">
        <v>34</v>
      </c>
      <c r="F15" t="s">
        <v>1</v>
      </c>
      <c r="G15">
        <v>0</v>
      </c>
      <c r="H15">
        <v>0</v>
      </c>
      <c r="I15">
        <v>0</v>
      </c>
      <c r="J15">
        <v>-2</v>
      </c>
      <c r="K15">
        <v>0</v>
      </c>
      <c r="L15">
        <v>-2</v>
      </c>
    </row>
    <row r="16" spans="1:12">
      <c r="A16">
        <v>202106</v>
      </c>
      <c r="B16">
        <v>16</v>
      </c>
      <c r="C16" t="s">
        <v>4</v>
      </c>
      <c r="D16">
        <v>951</v>
      </c>
      <c r="E16" t="s">
        <v>45</v>
      </c>
      <c r="F16" t="s">
        <v>1</v>
      </c>
      <c r="G16">
        <v>0</v>
      </c>
      <c r="H16">
        <v>7</v>
      </c>
      <c r="I16">
        <v>7</v>
      </c>
      <c r="J16">
        <v>0</v>
      </c>
      <c r="K16">
        <v>93</v>
      </c>
      <c r="L16">
        <v>93</v>
      </c>
    </row>
    <row r="17" spans="1:12">
      <c r="A17">
        <v>202106</v>
      </c>
      <c r="B17">
        <v>16</v>
      </c>
      <c r="C17" t="s">
        <v>4</v>
      </c>
      <c r="D17">
        <v>952</v>
      </c>
      <c r="E17" t="s">
        <v>47</v>
      </c>
      <c r="F17" t="s">
        <v>1</v>
      </c>
      <c r="G17">
        <v>0</v>
      </c>
      <c r="H17">
        <v>-56</v>
      </c>
      <c r="I17">
        <v>-56</v>
      </c>
      <c r="J17">
        <v>0</v>
      </c>
      <c r="K17">
        <v>-44</v>
      </c>
      <c r="L17">
        <v>-44</v>
      </c>
    </row>
    <row r="18" spans="1:12">
      <c r="A18">
        <v>202106</v>
      </c>
      <c r="B18">
        <v>16</v>
      </c>
      <c r="C18" t="s">
        <v>4</v>
      </c>
      <c r="D18">
        <v>955</v>
      </c>
      <c r="E18" t="s">
        <v>48</v>
      </c>
      <c r="F18" t="s">
        <v>49</v>
      </c>
      <c r="G18">
        <v>0</v>
      </c>
      <c r="H18">
        <v>25</v>
      </c>
      <c r="I18">
        <v>25</v>
      </c>
      <c r="J18">
        <v>0</v>
      </c>
      <c r="K18">
        <v>59</v>
      </c>
      <c r="L18">
        <v>59</v>
      </c>
    </row>
    <row r="19" spans="1:12">
      <c r="A19">
        <v>202106</v>
      </c>
      <c r="B19">
        <v>16</v>
      </c>
      <c r="C19" t="s">
        <v>4</v>
      </c>
      <c r="D19">
        <v>958</v>
      </c>
      <c r="E19" t="s">
        <v>52</v>
      </c>
      <c r="F19" t="s">
        <v>1</v>
      </c>
      <c r="G19">
        <v>63</v>
      </c>
      <c r="H19">
        <v>0</v>
      </c>
      <c r="I19">
        <v>63</v>
      </c>
      <c r="J19">
        <v>40</v>
      </c>
      <c r="K19">
        <v>0</v>
      </c>
      <c r="L19">
        <v>40</v>
      </c>
    </row>
    <row r="20" spans="1:12">
      <c r="A20">
        <v>202106</v>
      </c>
      <c r="B20">
        <v>16</v>
      </c>
      <c r="C20" t="s">
        <v>4</v>
      </c>
      <c r="D20">
        <v>966</v>
      </c>
      <c r="E20" t="s">
        <v>54</v>
      </c>
      <c r="F20" t="s">
        <v>55</v>
      </c>
      <c r="G20">
        <v>0</v>
      </c>
      <c r="H20">
        <v>4</v>
      </c>
      <c r="I20">
        <v>4</v>
      </c>
      <c r="J20">
        <v>0</v>
      </c>
      <c r="K20">
        <v>17</v>
      </c>
      <c r="L20">
        <v>17</v>
      </c>
    </row>
    <row r="21" spans="1:12">
      <c r="A21">
        <v>202106</v>
      </c>
      <c r="B21">
        <v>16</v>
      </c>
      <c r="C21" t="s">
        <v>4</v>
      </c>
      <c r="D21">
        <v>990</v>
      </c>
      <c r="E21" t="s">
        <v>56</v>
      </c>
      <c r="F21" t="s">
        <v>31</v>
      </c>
      <c r="G21">
        <v>0</v>
      </c>
      <c r="H21">
        <v>-822</v>
      </c>
      <c r="I21">
        <v>-822</v>
      </c>
      <c r="J21">
        <v>0</v>
      </c>
      <c r="K21">
        <v>-689</v>
      </c>
      <c r="L21">
        <v>-689</v>
      </c>
    </row>
    <row r="22" spans="1:12">
      <c r="A22">
        <v>202106</v>
      </c>
      <c r="B22">
        <v>16</v>
      </c>
      <c r="C22" t="s">
        <v>4</v>
      </c>
      <c r="D22">
        <v>997</v>
      </c>
      <c r="E22" t="s">
        <v>57</v>
      </c>
      <c r="F22" t="s">
        <v>1</v>
      </c>
      <c r="G22">
        <v>21</v>
      </c>
      <c r="H22">
        <v>0</v>
      </c>
      <c r="I22">
        <v>21</v>
      </c>
      <c r="J22">
        <v>14</v>
      </c>
      <c r="K22">
        <v>0</v>
      </c>
      <c r="L22">
        <v>14</v>
      </c>
    </row>
    <row r="23" spans="1:12">
      <c r="A23">
        <v>202106</v>
      </c>
      <c r="B23">
        <v>16</v>
      </c>
      <c r="C23" t="s">
        <v>4</v>
      </c>
      <c r="D23">
        <v>20042</v>
      </c>
      <c r="E23" t="s">
        <v>60</v>
      </c>
      <c r="F23" t="s">
        <v>1</v>
      </c>
      <c r="G23">
        <v>0</v>
      </c>
      <c r="H23">
        <v>-26</v>
      </c>
      <c r="I23">
        <v>-26</v>
      </c>
      <c r="J23">
        <v>0</v>
      </c>
      <c r="K23">
        <v>-194</v>
      </c>
      <c r="L23">
        <v>-194</v>
      </c>
    </row>
    <row r="24" spans="1:12">
      <c r="A24">
        <v>202106</v>
      </c>
      <c r="B24">
        <v>17</v>
      </c>
      <c r="C24" t="s">
        <v>5</v>
      </c>
      <c r="D24">
        <v>694</v>
      </c>
      <c r="E24" t="s">
        <v>0</v>
      </c>
      <c r="F24" t="s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202106</v>
      </c>
      <c r="B25">
        <v>17</v>
      </c>
      <c r="C25" t="s">
        <v>5</v>
      </c>
      <c r="D25">
        <v>695</v>
      </c>
      <c r="E25" t="s">
        <v>21</v>
      </c>
      <c r="F25" t="s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202106</v>
      </c>
      <c r="B26">
        <v>17</v>
      </c>
      <c r="C26" t="s">
        <v>5</v>
      </c>
      <c r="D26">
        <v>937</v>
      </c>
      <c r="E26" t="s">
        <v>30</v>
      </c>
      <c r="F26" t="s">
        <v>31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</row>
    <row r="27" spans="1:12">
      <c r="A27">
        <v>202106</v>
      </c>
      <c r="B27">
        <v>17</v>
      </c>
      <c r="C27" t="s">
        <v>5</v>
      </c>
      <c r="D27">
        <v>950</v>
      </c>
      <c r="E27" t="s">
        <v>34</v>
      </c>
      <c r="F27" t="s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3</v>
      </c>
    </row>
    <row r="28" spans="1:12">
      <c r="A28">
        <v>202106</v>
      </c>
      <c r="B28">
        <v>17</v>
      </c>
      <c r="C28" t="s">
        <v>5</v>
      </c>
      <c r="D28">
        <v>952</v>
      </c>
      <c r="E28" t="s">
        <v>47</v>
      </c>
      <c r="F28" t="s">
        <v>1</v>
      </c>
      <c r="G28">
        <v>0</v>
      </c>
      <c r="H28">
        <v>-1</v>
      </c>
      <c r="I28">
        <v>-1</v>
      </c>
      <c r="J28">
        <v>0</v>
      </c>
      <c r="K28">
        <v>0</v>
      </c>
      <c r="L28">
        <v>0</v>
      </c>
    </row>
    <row r="29" spans="1:12">
      <c r="A29">
        <v>202106</v>
      </c>
      <c r="B29">
        <v>17</v>
      </c>
      <c r="C29" t="s">
        <v>5</v>
      </c>
      <c r="D29">
        <v>955</v>
      </c>
      <c r="E29" t="s">
        <v>48</v>
      </c>
      <c r="F29" t="s">
        <v>49</v>
      </c>
      <c r="G29">
        <v>9</v>
      </c>
      <c r="H29">
        <v>-5</v>
      </c>
      <c r="I29">
        <v>4</v>
      </c>
      <c r="J29">
        <v>21</v>
      </c>
      <c r="K29">
        <v>-11</v>
      </c>
      <c r="L29">
        <v>10</v>
      </c>
    </row>
    <row r="30" spans="1:12">
      <c r="A30">
        <v>202106</v>
      </c>
      <c r="B30">
        <v>17</v>
      </c>
      <c r="C30" t="s">
        <v>5</v>
      </c>
      <c r="D30">
        <v>958</v>
      </c>
      <c r="E30" t="s">
        <v>52</v>
      </c>
      <c r="F30" t="s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>
      <c r="A31">
        <v>202106</v>
      </c>
      <c r="B31">
        <v>17</v>
      </c>
      <c r="C31" t="s">
        <v>5</v>
      </c>
      <c r="D31">
        <v>990</v>
      </c>
      <c r="E31" t="s">
        <v>56</v>
      </c>
      <c r="F31" t="s">
        <v>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202106</v>
      </c>
      <c r="B32">
        <v>17</v>
      </c>
      <c r="C32" t="s">
        <v>5</v>
      </c>
      <c r="D32">
        <v>997</v>
      </c>
      <c r="E32" t="s">
        <v>57</v>
      </c>
      <c r="F32" t="s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202106</v>
      </c>
      <c r="B33">
        <v>17</v>
      </c>
      <c r="C33" t="s">
        <v>5</v>
      </c>
      <c r="D33">
        <v>20042</v>
      </c>
      <c r="E33" t="s">
        <v>60</v>
      </c>
      <c r="F33" t="s">
        <v>1</v>
      </c>
      <c r="G33">
        <v>0</v>
      </c>
      <c r="H33">
        <v>10</v>
      </c>
      <c r="I33">
        <v>10</v>
      </c>
      <c r="J33">
        <v>0</v>
      </c>
      <c r="K33">
        <v>70</v>
      </c>
      <c r="L33">
        <v>70</v>
      </c>
    </row>
    <row r="34" spans="1:12">
      <c r="A34">
        <v>202106</v>
      </c>
      <c r="B34">
        <v>19</v>
      </c>
      <c r="C34" t="s">
        <v>6</v>
      </c>
      <c r="D34">
        <v>694</v>
      </c>
      <c r="E34" t="s">
        <v>0</v>
      </c>
      <c r="F34" t="s">
        <v>1</v>
      </c>
      <c r="G34">
        <v>-15</v>
      </c>
      <c r="H34">
        <v>0</v>
      </c>
      <c r="I34">
        <v>-15</v>
      </c>
      <c r="J34">
        <v>-28</v>
      </c>
      <c r="K34">
        <v>0</v>
      </c>
      <c r="L34">
        <v>-28</v>
      </c>
    </row>
    <row r="35" spans="1:12">
      <c r="A35">
        <v>202106</v>
      </c>
      <c r="B35">
        <v>19</v>
      </c>
      <c r="C35" t="s">
        <v>6</v>
      </c>
      <c r="D35">
        <v>950</v>
      </c>
      <c r="E35" t="s">
        <v>34</v>
      </c>
      <c r="F35" t="s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202106</v>
      </c>
      <c r="B36">
        <v>19</v>
      </c>
      <c r="C36" t="s">
        <v>6</v>
      </c>
      <c r="D36">
        <v>952</v>
      </c>
      <c r="E36" t="s">
        <v>47</v>
      </c>
      <c r="F36" t="s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v>202106</v>
      </c>
      <c r="B37">
        <v>19</v>
      </c>
      <c r="C37" t="s">
        <v>6</v>
      </c>
      <c r="D37">
        <v>955</v>
      </c>
      <c r="E37" t="s">
        <v>48</v>
      </c>
      <c r="F37" t="s">
        <v>49</v>
      </c>
      <c r="G37">
        <v>0</v>
      </c>
      <c r="H37">
        <v>-16</v>
      </c>
      <c r="I37">
        <v>-16</v>
      </c>
      <c r="J37">
        <v>0</v>
      </c>
      <c r="K37">
        <v>-37</v>
      </c>
      <c r="L37">
        <v>-37</v>
      </c>
    </row>
    <row r="38" spans="1:12">
      <c r="A38">
        <v>202106</v>
      </c>
      <c r="B38">
        <v>19</v>
      </c>
      <c r="C38" t="s">
        <v>6</v>
      </c>
      <c r="D38">
        <v>962</v>
      </c>
      <c r="E38" t="s">
        <v>53</v>
      </c>
      <c r="F38" t="s">
        <v>31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202106</v>
      </c>
      <c r="B39">
        <v>19</v>
      </c>
      <c r="C39" t="s">
        <v>6</v>
      </c>
      <c r="D39">
        <v>990</v>
      </c>
      <c r="E39" t="s">
        <v>56</v>
      </c>
      <c r="F39" t="s">
        <v>31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</row>
    <row r="40" spans="1:12">
      <c r="A40">
        <v>202106</v>
      </c>
      <c r="B40">
        <v>19</v>
      </c>
      <c r="C40" t="s">
        <v>6</v>
      </c>
      <c r="D40">
        <v>997</v>
      </c>
      <c r="E40" t="s">
        <v>57</v>
      </c>
      <c r="F40" t="s">
        <v>1</v>
      </c>
      <c r="G40">
        <v>3</v>
      </c>
      <c r="H40">
        <v>0</v>
      </c>
      <c r="I40">
        <v>3</v>
      </c>
      <c r="J40">
        <v>2</v>
      </c>
      <c r="K40">
        <v>0</v>
      </c>
      <c r="L40">
        <v>2</v>
      </c>
    </row>
    <row r="41" spans="1:12">
      <c r="A41">
        <v>202106</v>
      </c>
      <c r="B41">
        <v>19</v>
      </c>
      <c r="C41" t="s">
        <v>6</v>
      </c>
      <c r="D41">
        <v>20042</v>
      </c>
      <c r="E41" t="s">
        <v>60</v>
      </c>
      <c r="F41" t="s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202106</v>
      </c>
      <c r="B42">
        <v>21</v>
      </c>
      <c r="C42" t="s">
        <v>22</v>
      </c>
      <c r="D42">
        <v>695</v>
      </c>
      <c r="E42" t="s">
        <v>21</v>
      </c>
      <c r="F42" t="s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</row>
    <row r="43" spans="1:12">
      <c r="A43">
        <v>202106</v>
      </c>
      <c r="B43">
        <v>21</v>
      </c>
      <c r="C43" t="s">
        <v>22</v>
      </c>
      <c r="D43">
        <v>950</v>
      </c>
      <c r="E43" t="s">
        <v>34</v>
      </c>
      <c r="F43" t="s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202106</v>
      </c>
      <c r="B44">
        <v>21</v>
      </c>
      <c r="C44" t="s">
        <v>22</v>
      </c>
      <c r="D44">
        <v>951</v>
      </c>
      <c r="E44" t="s">
        <v>45</v>
      </c>
      <c r="F44" t="s">
        <v>1</v>
      </c>
      <c r="G44">
        <v>-1</v>
      </c>
      <c r="H44">
        <v>0</v>
      </c>
      <c r="I44">
        <v>-1</v>
      </c>
      <c r="J44">
        <v>-7</v>
      </c>
      <c r="K44">
        <v>0</v>
      </c>
      <c r="L44">
        <v>-7</v>
      </c>
    </row>
    <row r="45" spans="1:12">
      <c r="A45">
        <v>202106</v>
      </c>
      <c r="B45">
        <v>21</v>
      </c>
      <c r="C45" t="s">
        <v>22</v>
      </c>
      <c r="D45">
        <v>955</v>
      </c>
      <c r="E45" t="s">
        <v>48</v>
      </c>
      <c r="F45" t="s">
        <v>49</v>
      </c>
      <c r="G45">
        <v>6</v>
      </c>
      <c r="H45">
        <v>0</v>
      </c>
      <c r="I45">
        <v>6</v>
      </c>
      <c r="J45">
        <v>13</v>
      </c>
      <c r="K45">
        <v>0</v>
      </c>
      <c r="L45">
        <v>13</v>
      </c>
    </row>
    <row r="46" spans="1:12">
      <c r="A46">
        <v>202106</v>
      </c>
      <c r="B46">
        <v>21</v>
      </c>
      <c r="C46" t="s">
        <v>22</v>
      </c>
      <c r="D46">
        <v>958</v>
      </c>
      <c r="E46" t="s">
        <v>52</v>
      </c>
      <c r="F46" t="s">
        <v>1</v>
      </c>
      <c r="G46">
        <v>22</v>
      </c>
      <c r="H46">
        <v>0</v>
      </c>
      <c r="I46">
        <v>22</v>
      </c>
      <c r="J46">
        <v>14</v>
      </c>
      <c r="K46">
        <v>0</v>
      </c>
      <c r="L46">
        <v>14</v>
      </c>
    </row>
    <row r="47" spans="1:12">
      <c r="A47">
        <v>202106</v>
      </c>
      <c r="B47">
        <v>21</v>
      </c>
      <c r="C47" t="s">
        <v>22</v>
      </c>
      <c r="D47">
        <v>966</v>
      </c>
      <c r="E47" t="s">
        <v>54</v>
      </c>
      <c r="F47" t="s">
        <v>55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202106</v>
      </c>
      <c r="B48">
        <v>21</v>
      </c>
      <c r="C48" t="s">
        <v>22</v>
      </c>
      <c r="D48">
        <v>990</v>
      </c>
      <c r="E48" t="s">
        <v>56</v>
      </c>
      <c r="F48" t="s">
        <v>31</v>
      </c>
      <c r="G48">
        <v>-38</v>
      </c>
      <c r="H48">
        <v>0</v>
      </c>
      <c r="I48">
        <v>-38</v>
      </c>
      <c r="J48">
        <v>-31</v>
      </c>
      <c r="K48">
        <v>0</v>
      </c>
      <c r="L48">
        <v>-31</v>
      </c>
    </row>
    <row r="49" spans="1:12">
      <c r="A49">
        <v>202106</v>
      </c>
      <c r="B49">
        <v>21</v>
      </c>
      <c r="C49" t="s">
        <v>22</v>
      </c>
      <c r="D49">
        <v>997</v>
      </c>
      <c r="E49" t="s">
        <v>57</v>
      </c>
      <c r="F49" t="s">
        <v>1</v>
      </c>
      <c r="G49">
        <v>-4</v>
      </c>
      <c r="H49">
        <v>0</v>
      </c>
      <c r="I49">
        <v>-4</v>
      </c>
      <c r="J49">
        <v>-3</v>
      </c>
      <c r="K49">
        <v>0</v>
      </c>
      <c r="L49">
        <v>-3</v>
      </c>
    </row>
    <row r="50" spans="1:12">
      <c r="A50">
        <v>202106</v>
      </c>
      <c r="B50">
        <v>22</v>
      </c>
      <c r="C50" t="s">
        <v>23</v>
      </c>
      <c r="D50">
        <v>695</v>
      </c>
      <c r="E50" t="s">
        <v>21</v>
      </c>
      <c r="F50" t="s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202106</v>
      </c>
      <c r="B51">
        <v>22</v>
      </c>
      <c r="C51" t="s">
        <v>23</v>
      </c>
      <c r="D51">
        <v>950</v>
      </c>
      <c r="E51" t="s">
        <v>34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202106</v>
      </c>
      <c r="B52">
        <v>22</v>
      </c>
      <c r="C52" t="s">
        <v>23</v>
      </c>
      <c r="D52">
        <v>955</v>
      </c>
      <c r="E52" t="s">
        <v>48</v>
      </c>
      <c r="F52" t="s">
        <v>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202106</v>
      </c>
      <c r="B53">
        <v>22</v>
      </c>
      <c r="C53" t="s">
        <v>23</v>
      </c>
      <c r="D53">
        <v>958</v>
      </c>
      <c r="E53" t="s">
        <v>52</v>
      </c>
      <c r="F53" t="s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202106</v>
      </c>
      <c r="B54">
        <v>22</v>
      </c>
      <c r="C54" t="s">
        <v>23</v>
      </c>
      <c r="D54">
        <v>990</v>
      </c>
      <c r="E54" t="s">
        <v>56</v>
      </c>
      <c r="F54" t="s">
        <v>31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202106</v>
      </c>
      <c r="B55">
        <v>23</v>
      </c>
      <c r="C55" t="s">
        <v>7</v>
      </c>
      <c r="D55">
        <v>694</v>
      </c>
      <c r="E55" t="s">
        <v>0</v>
      </c>
      <c r="F55" t="s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202106</v>
      </c>
      <c r="B56">
        <v>23</v>
      </c>
      <c r="C56" t="s">
        <v>7</v>
      </c>
      <c r="D56">
        <v>695</v>
      </c>
      <c r="E56" t="s">
        <v>21</v>
      </c>
      <c r="F56" t="s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202106</v>
      </c>
      <c r="B57">
        <v>23</v>
      </c>
      <c r="C57" t="s">
        <v>7</v>
      </c>
      <c r="D57">
        <v>950</v>
      </c>
      <c r="E57" t="s">
        <v>34</v>
      </c>
      <c r="F57" t="s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202106</v>
      </c>
      <c r="B58">
        <v>23</v>
      </c>
      <c r="C58" t="s">
        <v>7</v>
      </c>
      <c r="D58">
        <v>951</v>
      </c>
      <c r="E58" t="s">
        <v>45</v>
      </c>
      <c r="F58" t="s">
        <v>1</v>
      </c>
      <c r="G58">
        <v>0</v>
      </c>
      <c r="H58">
        <v>-12</v>
      </c>
      <c r="I58">
        <v>-12</v>
      </c>
      <c r="J58">
        <v>0</v>
      </c>
      <c r="K58">
        <v>-154</v>
      </c>
      <c r="L58">
        <v>-154</v>
      </c>
    </row>
    <row r="59" spans="1:12">
      <c r="A59">
        <v>202106</v>
      </c>
      <c r="B59">
        <v>23</v>
      </c>
      <c r="C59" t="s">
        <v>7</v>
      </c>
      <c r="D59">
        <v>952</v>
      </c>
      <c r="E59" t="s">
        <v>47</v>
      </c>
      <c r="F59" t="s">
        <v>1</v>
      </c>
      <c r="G59">
        <v>0</v>
      </c>
      <c r="H59">
        <v>-118</v>
      </c>
      <c r="I59">
        <v>-118</v>
      </c>
      <c r="J59">
        <v>0</v>
      </c>
      <c r="K59">
        <v>-92</v>
      </c>
      <c r="L59">
        <v>-92</v>
      </c>
    </row>
    <row r="60" spans="1:12">
      <c r="A60">
        <v>202106</v>
      </c>
      <c r="B60">
        <v>23</v>
      </c>
      <c r="C60" t="s">
        <v>7</v>
      </c>
      <c r="D60">
        <v>955</v>
      </c>
      <c r="E60" t="s">
        <v>48</v>
      </c>
      <c r="F60" t="s">
        <v>49</v>
      </c>
      <c r="G60">
        <v>0</v>
      </c>
      <c r="H60">
        <v>221</v>
      </c>
      <c r="I60">
        <v>221</v>
      </c>
      <c r="J60">
        <v>0</v>
      </c>
      <c r="K60">
        <v>519</v>
      </c>
      <c r="L60">
        <v>519</v>
      </c>
    </row>
    <row r="61" spans="1:12">
      <c r="A61">
        <v>202106</v>
      </c>
      <c r="B61">
        <v>23</v>
      </c>
      <c r="C61" t="s">
        <v>7</v>
      </c>
      <c r="D61">
        <v>958</v>
      </c>
      <c r="E61" t="s">
        <v>52</v>
      </c>
      <c r="F61" t="s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202106</v>
      </c>
      <c r="B62">
        <v>23</v>
      </c>
      <c r="C62" t="s">
        <v>7</v>
      </c>
      <c r="D62">
        <v>966</v>
      </c>
      <c r="E62" t="s">
        <v>54</v>
      </c>
      <c r="F62" t="s">
        <v>55</v>
      </c>
      <c r="G62">
        <v>0</v>
      </c>
      <c r="H62">
        <v>2</v>
      </c>
      <c r="I62">
        <v>2</v>
      </c>
      <c r="J62">
        <v>0</v>
      </c>
      <c r="K62">
        <v>8</v>
      </c>
      <c r="L62">
        <v>8</v>
      </c>
    </row>
    <row r="63" spans="1:12">
      <c r="A63">
        <v>202106</v>
      </c>
      <c r="B63">
        <v>23</v>
      </c>
      <c r="C63" t="s">
        <v>7</v>
      </c>
      <c r="D63">
        <v>990</v>
      </c>
      <c r="E63" t="s">
        <v>56</v>
      </c>
      <c r="F63" t="s">
        <v>31</v>
      </c>
      <c r="G63">
        <v>0</v>
      </c>
      <c r="H63">
        <v>8</v>
      </c>
      <c r="I63">
        <v>8</v>
      </c>
      <c r="J63">
        <v>0</v>
      </c>
      <c r="K63">
        <v>6</v>
      </c>
      <c r="L63">
        <v>6</v>
      </c>
    </row>
    <row r="64" spans="1:12">
      <c r="A64">
        <v>202106</v>
      </c>
      <c r="B64">
        <v>23</v>
      </c>
      <c r="C64" t="s">
        <v>7</v>
      </c>
      <c r="D64">
        <v>997</v>
      </c>
      <c r="E64" t="s">
        <v>57</v>
      </c>
      <c r="F64" t="s">
        <v>1</v>
      </c>
      <c r="G64">
        <v>2</v>
      </c>
      <c r="H64">
        <v>0</v>
      </c>
      <c r="I64">
        <v>2</v>
      </c>
      <c r="J64">
        <v>2</v>
      </c>
      <c r="K64">
        <v>0</v>
      </c>
      <c r="L64">
        <v>2</v>
      </c>
    </row>
    <row r="65" spans="1:12">
      <c r="A65">
        <v>202106</v>
      </c>
      <c r="B65">
        <v>24</v>
      </c>
      <c r="C65" t="s">
        <v>36</v>
      </c>
      <c r="D65">
        <v>950</v>
      </c>
      <c r="E65" t="s">
        <v>34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202106</v>
      </c>
      <c r="B66">
        <v>24</v>
      </c>
      <c r="C66" t="s">
        <v>36</v>
      </c>
      <c r="D66">
        <v>955</v>
      </c>
      <c r="E66" t="s">
        <v>48</v>
      </c>
      <c r="F66" t="s">
        <v>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202106</v>
      </c>
      <c r="B67">
        <v>24</v>
      </c>
      <c r="C67" t="s">
        <v>36</v>
      </c>
      <c r="D67">
        <v>958</v>
      </c>
      <c r="E67" t="s">
        <v>52</v>
      </c>
      <c r="F67" t="s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202106</v>
      </c>
      <c r="B68">
        <v>24</v>
      </c>
      <c r="C68" t="s">
        <v>36</v>
      </c>
      <c r="D68">
        <v>990</v>
      </c>
      <c r="E68" t="s">
        <v>56</v>
      </c>
      <c r="F68" t="s">
        <v>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202106</v>
      </c>
      <c r="B69">
        <v>26</v>
      </c>
      <c r="C69" t="s">
        <v>24</v>
      </c>
      <c r="D69">
        <v>695</v>
      </c>
      <c r="E69" t="s">
        <v>21</v>
      </c>
      <c r="F69" t="s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202106</v>
      </c>
      <c r="B70">
        <v>26</v>
      </c>
      <c r="C70" t="s">
        <v>24</v>
      </c>
      <c r="D70">
        <v>950</v>
      </c>
      <c r="E70" t="s">
        <v>34</v>
      </c>
      <c r="F70" t="s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202106</v>
      </c>
      <c r="B71">
        <v>26</v>
      </c>
      <c r="C71" t="s">
        <v>24</v>
      </c>
      <c r="D71">
        <v>951</v>
      </c>
      <c r="E71" t="s">
        <v>45</v>
      </c>
      <c r="F71" t="s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202106</v>
      </c>
      <c r="B72">
        <v>26</v>
      </c>
      <c r="C72" t="s">
        <v>24</v>
      </c>
      <c r="D72">
        <v>955</v>
      </c>
      <c r="E72" t="s">
        <v>48</v>
      </c>
      <c r="F72" t="s">
        <v>49</v>
      </c>
      <c r="G72">
        <v>2</v>
      </c>
      <c r="H72">
        <v>0</v>
      </c>
      <c r="I72">
        <v>2</v>
      </c>
      <c r="J72">
        <v>5</v>
      </c>
      <c r="K72">
        <v>0</v>
      </c>
      <c r="L72">
        <v>5</v>
      </c>
    </row>
    <row r="73" spans="1:12">
      <c r="A73">
        <v>202106</v>
      </c>
      <c r="B73">
        <v>26</v>
      </c>
      <c r="C73" t="s">
        <v>24</v>
      </c>
      <c r="D73">
        <v>966</v>
      </c>
      <c r="E73" t="s">
        <v>54</v>
      </c>
      <c r="F73" t="s">
        <v>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202106</v>
      </c>
      <c r="B74">
        <v>27</v>
      </c>
      <c r="C74" t="s">
        <v>37</v>
      </c>
      <c r="D74">
        <v>950</v>
      </c>
      <c r="E74" t="s">
        <v>34</v>
      </c>
      <c r="F74" t="s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202106</v>
      </c>
      <c r="B75">
        <v>27</v>
      </c>
      <c r="C75" t="s">
        <v>37</v>
      </c>
      <c r="D75">
        <v>955</v>
      </c>
      <c r="E75" t="s">
        <v>48</v>
      </c>
      <c r="F75" t="s">
        <v>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202106</v>
      </c>
      <c r="B76">
        <v>27</v>
      </c>
      <c r="C76" t="s">
        <v>37</v>
      </c>
      <c r="D76">
        <v>997</v>
      </c>
      <c r="E76" t="s">
        <v>57</v>
      </c>
      <c r="F76" t="s">
        <v>1</v>
      </c>
      <c r="G76">
        <v>5</v>
      </c>
      <c r="H76">
        <v>0</v>
      </c>
      <c r="I76">
        <v>5</v>
      </c>
      <c r="J76">
        <v>3</v>
      </c>
      <c r="K76">
        <v>0</v>
      </c>
      <c r="L76">
        <v>3</v>
      </c>
    </row>
    <row r="77" spans="1:12">
      <c r="A77">
        <v>202106</v>
      </c>
      <c r="B77">
        <v>29</v>
      </c>
      <c r="C77" t="s">
        <v>38</v>
      </c>
      <c r="D77">
        <v>950</v>
      </c>
      <c r="E77" t="s">
        <v>34</v>
      </c>
      <c r="F77" t="s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202106</v>
      </c>
      <c r="B78">
        <v>29</v>
      </c>
      <c r="C78" t="s">
        <v>38</v>
      </c>
      <c r="D78">
        <v>955</v>
      </c>
      <c r="E78" t="s">
        <v>48</v>
      </c>
      <c r="F78" t="s">
        <v>49</v>
      </c>
      <c r="G78">
        <v>6</v>
      </c>
      <c r="H78">
        <v>0</v>
      </c>
      <c r="I78">
        <v>6</v>
      </c>
      <c r="J78">
        <v>13</v>
      </c>
      <c r="K78">
        <v>0</v>
      </c>
      <c r="L78">
        <v>13</v>
      </c>
    </row>
    <row r="79" spans="1:12">
      <c r="A79">
        <v>202106</v>
      </c>
      <c r="B79">
        <v>32</v>
      </c>
      <c r="C79" t="s">
        <v>8</v>
      </c>
      <c r="D79">
        <v>694</v>
      </c>
      <c r="E79" t="s">
        <v>0</v>
      </c>
      <c r="F79" t="s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202106</v>
      </c>
      <c r="B80">
        <v>32</v>
      </c>
      <c r="C80" t="s">
        <v>8</v>
      </c>
      <c r="D80">
        <v>950</v>
      </c>
      <c r="E80" t="s">
        <v>34</v>
      </c>
      <c r="F80" t="s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202106</v>
      </c>
      <c r="B81">
        <v>32</v>
      </c>
      <c r="C81" t="s">
        <v>8</v>
      </c>
      <c r="D81">
        <v>955</v>
      </c>
      <c r="E81" t="s">
        <v>48</v>
      </c>
      <c r="F81" t="s">
        <v>49</v>
      </c>
      <c r="G81">
        <v>1</v>
      </c>
      <c r="H81">
        <v>0</v>
      </c>
      <c r="I81">
        <v>1</v>
      </c>
      <c r="J81">
        <v>2</v>
      </c>
      <c r="K81">
        <v>0</v>
      </c>
      <c r="L81">
        <v>2</v>
      </c>
    </row>
    <row r="82" spans="1:12">
      <c r="A82">
        <v>202106</v>
      </c>
      <c r="B82">
        <v>32</v>
      </c>
      <c r="C82" t="s">
        <v>8</v>
      </c>
      <c r="D82">
        <v>990</v>
      </c>
      <c r="E82" t="s">
        <v>56</v>
      </c>
      <c r="F82" t="s">
        <v>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202106</v>
      </c>
      <c r="B83">
        <v>32</v>
      </c>
      <c r="C83" t="s">
        <v>8</v>
      </c>
      <c r="D83">
        <v>997</v>
      </c>
      <c r="E83" t="s">
        <v>57</v>
      </c>
      <c r="F83" t="s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202106</v>
      </c>
      <c r="B84">
        <v>34</v>
      </c>
      <c r="C84" t="s">
        <v>32</v>
      </c>
      <c r="D84">
        <v>937</v>
      </c>
      <c r="E84" t="s">
        <v>30</v>
      </c>
      <c r="F84" t="s">
        <v>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202106</v>
      </c>
      <c r="B85">
        <v>34</v>
      </c>
      <c r="C85" t="s">
        <v>32</v>
      </c>
      <c r="D85">
        <v>950</v>
      </c>
      <c r="E85" t="s">
        <v>34</v>
      </c>
      <c r="F85" t="s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202106</v>
      </c>
      <c r="B86">
        <v>34</v>
      </c>
      <c r="C86" t="s">
        <v>32</v>
      </c>
      <c r="D86">
        <v>955</v>
      </c>
      <c r="E86" t="s">
        <v>48</v>
      </c>
      <c r="F86" t="s">
        <v>49</v>
      </c>
      <c r="G86">
        <v>-27</v>
      </c>
      <c r="H86">
        <v>0</v>
      </c>
      <c r="I86">
        <v>-27</v>
      </c>
      <c r="J86">
        <v>-64</v>
      </c>
      <c r="K86">
        <v>0</v>
      </c>
      <c r="L86">
        <v>-64</v>
      </c>
    </row>
    <row r="87" spans="1:12">
      <c r="A87">
        <v>202106</v>
      </c>
      <c r="B87">
        <v>34</v>
      </c>
      <c r="C87" t="s">
        <v>32</v>
      </c>
      <c r="D87">
        <v>958</v>
      </c>
      <c r="E87" t="s">
        <v>52</v>
      </c>
      <c r="F87" t="s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202106</v>
      </c>
      <c r="B88">
        <v>34</v>
      </c>
      <c r="C88" t="s">
        <v>32</v>
      </c>
      <c r="D88">
        <v>990</v>
      </c>
      <c r="E88" t="s">
        <v>56</v>
      </c>
      <c r="F88" t="s">
        <v>31</v>
      </c>
      <c r="G88">
        <v>60</v>
      </c>
      <c r="H88">
        <v>0</v>
      </c>
      <c r="I88">
        <v>60</v>
      </c>
      <c r="J88">
        <v>50</v>
      </c>
      <c r="K88">
        <v>0</v>
      </c>
      <c r="L88">
        <v>50</v>
      </c>
    </row>
    <row r="89" spans="1:12">
      <c r="A89">
        <v>202106</v>
      </c>
      <c r="B89">
        <v>34</v>
      </c>
      <c r="C89" t="s">
        <v>32</v>
      </c>
      <c r="D89">
        <v>1462</v>
      </c>
      <c r="E89" t="s">
        <v>58</v>
      </c>
      <c r="F89" t="s">
        <v>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202106</v>
      </c>
      <c r="B90">
        <v>35</v>
      </c>
      <c r="C90" t="s">
        <v>39</v>
      </c>
      <c r="D90">
        <v>950</v>
      </c>
      <c r="E90" t="s">
        <v>34</v>
      </c>
      <c r="F90" t="s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202106</v>
      </c>
      <c r="B91">
        <v>35</v>
      </c>
      <c r="C91" t="s">
        <v>39</v>
      </c>
      <c r="D91">
        <v>955</v>
      </c>
      <c r="E91" t="s">
        <v>48</v>
      </c>
      <c r="F91" t="s">
        <v>49</v>
      </c>
      <c r="G91">
        <v>-4</v>
      </c>
      <c r="H91">
        <v>0</v>
      </c>
      <c r="I91">
        <v>-4</v>
      </c>
      <c r="J91">
        <v>-10</v>
      </c>
      <c r="K91">
        <v>0</v>
      </c>
      <c r="L91">
        <v>-10</v>
      </c>
    </row>
    <row r="92" spans="1:12">
      <c r="A92">
        <v>202106</v>
      </c>
      <c r="B92">
        <v>35</v>
      </c>
      <c r="C92" t="s">
        <v>39</v>
      </c>
      <c r="D92">
        <v>958</v>
      </c>
      <c r="E92" t="s">
        <v>52</v>
      </c>
      <c r="F92" t="s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202106</v>
      </c>
      <c r="B93">
        <v>35</v>
      </c>
      <c r="C93" t="s">
        <v>39</v>
      </c>
      <c r="D93">
        <v>990</v>
      </c>
      <c r="E93" t="s">
        <v>56</v>
      </c>
      <c r="F93" t="s">
        <v>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202106</v>
      </c>
      <c r="B94">
        <v>43</v>
      </c>
      <c r="C94" t="s">
        <v>40</v>
      </c>
      <c r="D94">
        <v>950</v>
      </c>
      <c r="E94" t="s">
        <v>34</v>
      </c>
      <c r="F94" t="s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202106</v>
      </c>
      <c r="B95">
        <v>43</v>
      </c>
      <c r="C95" t="s">
        <v>40</v>
      </c>
      <c r="D95">
        <v>955</v>
      </c>
      <c r="E95" t="s">
        <v>48</v>
      </c>
      <c r="F95" t="s">
        <v>49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202106</v>
      </c>
      <c r="B96">
        <v>43</v>
      </c>
      <c r="C96" t="s">
        <v>40</v>
      </c>
      <c r="D96">
        <v>990</v>
      </c>
      <c r="E96" t="s">
        <v>56</v>
      </c>
      <c r="F96" t="s">
        <v>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202106</v>
      </c>
      <c r="B97">
        <v>43</v>
      </c>
      <c r="C97" t="s">
        <v>40</v>
      </c>
      <c r="D97">
        <v>997</v>
      </c>
      <c r="E97" t="s">
        <v>57</v>
      </c>
      <c r="F97" t="s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202106</v>
      </c>
      <c r="B98">
        <v>44</v>
      </c>
      <c r="C98" t="s">
        <v>25</v>
      </c>
      <c r="D98">
        <v>695</v>
      </c>
      <c r="E98" t="s">
        <v>21</v>
      </c>
      <c r="F98" t="s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202106</v>
      </c>
      <c r="B99">
        <v>44</v>
      </c>
      <c r="C99" t="s">
        <v>25</v>
      </c>
      <c r="D99">
        <v>950</v>
      </c>
      <c r="E99" t="s">
        <v>34</v>
      </c>
      <c r="F99" t="s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202106</v>
      </c>
      <c r="B100">
        <v>44</v>
      </c>
      <c r="C100" t="s">
        <v>25</v>
      </c>
      <c r="D100">
        <v>955</v>
      </c>
      <c r="E100" t="s">
        <v>48</v>
      </c>
      <c r="F100" t="s">
        <v>49</v>
      </c>
      <c r="G100">
        <v>-3</v>
      </c>
      <c r="H100">
        <v>0</v>
      </c>
      <c r="I100">
        <v>-3</v>
      </c>
      <c r="J100">
        <v>-6</v>
      </c>
      <c r="K100">
        <v>0</v>
      </c>
      <c r="L100">
        <v>-6</v>
      </c>
    </row>
    <row r="101" spans="1:12">
      <c r="A101">
        <v>202106</v>
      </c>
      <c r="B101">
        <v>44</v>
      </c>
      <c r="C101" t="s">
        <v>25</v>
      </c>
      <c r="D101">
        <v>990</v>
      </c>
      <c r="E101" t="s">
        <v>56</v>
      </c>
      <c r="F101" t="s">
        <v>31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202106</v>
      </c>
      <c r="B102">
        <v>45</v>
      </c>
      <c r="C102" t="s">
        <v>9</v>
      </c>
      <c r="D102">
        <v>694</v>
      </c>
      <c r="E102" t="s">
        <v>0</v>
      </c>
      <c r="F102" t="s">
        <v>1</v>
      </c>
      <c r="G102">
        <v>-4</v>
      </c>
      <c r="H102">
        <v>0</v>
      </c>
      <c r="I102">
        <v>-4</v>
      </c>
      <c r="J102">
        <v>-8</v>
      </c>
      <c r="K102">
        <v>0</v>
      </c>
      <c r="L102">
        <v>-8</v>
      </c>
    </row>
    <row r="103" spans="1:12">
      <c r="A103">
        <v>202106</v>
      </c>
      <c r="B103">
        <v>45</v>
      </c>
      <c r="C103" t="s">
        <v>9</v>
      </c>
      <c r="D103">
        <v>950</v>
      </c>
      <c r="E103" t="s">
        <v>34</v>
      </c>
      <c r="F103" t="s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202106</v>
      </c>
      <c r="B104">
        <v>45</v>
      </c>
      <c r="C104" t="s">
        <v>9</v>
      </c>
      <c r="D104">
        <v>951</v>
      </c>
      <c r="E104" t="s">
        <v>45</v>
      </c>
      <c r="F104" t="s">
        <v>1</v>
      </c>
      <c r="G104">
        <v>4</v>
      </c>
      <c r="H104">
        <v>0</v>
      </c>
      <c r="I104">
        <v>4</v>
      </c>
      <c r="J104">
        <v>50</v>
      </c>
      <c r="K104">
        <v>0</v>
      </c>
      <c r="L104">
        <v>50</v>
      </c>
    </row>
    <row r="105" spans="1:12">
      <c r="A105">
        <v>202106</v>
      </c>
      <c r="B105">
        <v>45</v>
      </c>
      <c r="C105" t="s">
        <v>9</v>
      </c>
      <c r="D105">
        <v>955</v>
      </c>
      <c r="E105" t="s">
        <v>48</v>
      </c>
      <c r="F105" t="s">
        <v>49</v>
      </c>
      <c r="G105">
        <v>4</v>
      </c>
      <c r="H105">
        <v>0</v>
      </c>
      <c r="I105">
        <v>4</v>
      </c>
      <c r="J105">
        <v>9</v>
      </c>
      <c r="K105">
        <v>0</v>
      </c>
      <c r="L105">
        <v>9</v>
      </c>
    </row>
    <row r="106" spans="1:12">
      <c r="A106">
        <v>202106</v>
      </c>
      <c r="B106">
        <v>45</v>
      </c>
      <c r="C106" t="s">
        <v>9</v>
      </c>
      <c r="D106">
        <v>958</v>
      </c>
      <c r="E106" t="s">
        <v>52</v>
      </c>
      <c r="F106" t="s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>
        <v>202106</v>
      </c>
      <c r="B107">
        <v>45</v>
      </c>
      <c r="C107" t="s">
        <v>9</v>
      </c>
      <c r="D107">
        <v>990</v>
      </c>
      <c r="E107" t="s">
        <v>56</v>
      </c>
      <c r="F107" t="s">
        <v>31</v>
      </c>
      <c r="G107">
        <v>3</v>
      </c>
      <c r="H107">
        <v>0</v>
      </c>
      <c r="I107">
        <v>3</v>
      </c>
      <c r="J107">
        <v>2</v>
      </c>
      <c r="K107">
        <v>0</v>
      </c>
      <c r="L107">
        <v>2</v>
      </c>
    </row>
    <row r="108" spans="1:12">
      <c r="A108">
        <v>202106</v>
      </c>
      <c r="B108">
        <v>45</v>
      </c>
      <c r="C108" t="s">
        <v>9</v>
      </c>
      <c r="D108">
        <v>997</v>
      </c>
      <c r="E108" t="s">
        <v>57</v>
      </c>
      <c r="F108" t="s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202106</v>
      </c>
      <c r="B109">
        <v>46</v>
      </c>
      <c r="C109" t="s">
        <v>10</v>
      </c>
      <c r="D109">
        <v>694</v>
      </c>
      <c r="E109" t="s">
        <v>0</v>
      </c>
      <c r="F109" t="s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202106</v>
      </c>
      <c r="B110">
        <v>46</v>
      </c>
      <c r="C110" t="s">
        <v>10</v>
      </c>
      <c r="D110">
        <v>695</v>
      </c>
      <c r="E110" t="s">
        <v>21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202106</v>
      </c>
      <c r="B111">
        <v>46</v>
      </c>
      <c r="C111" t="s">
        <v>10</v>
      </c>
      <c r="D111">
        <v>950</v>
      </c>
      <c r="E111" t="s">
        <v>34</v>
      </c>
      <c r="F111" t="s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v>202106</v>
      </c>
      <c r="B112">
        <v>46</v>
      </c>
      <c r="C112" t="s">
        <v>10</v>
      </c>
      <c r="D112">
        <v>955</v>
      </c>
      <c r="E112" t="s">
        <v>48</v>
      </c>
      <c r="F112" t="s">
        <v>49</v>
      </c>
      <c r="G112">
        <v>-3</v>
      </c>
      <c r="H112">
        <v>-4</v>
      </c>
      <c r="I112">
        <v>-7</v>
      </c>
      <c r="J112">
        <v>-6</v>
      </c>
      <c r="K112">
        <v>-9</v>
      </c>
      <c r="L112">
        <v>-15</v>
      </c>
    </row>
    <row r="113" spans="1:12">
      <c r="A113">
        <v>202106</v>
      </c>
      <c r="B113">
        <v>46</v>
      </c>
      <c r="C113" t="s">
        <v>10</v>
      </c>
      <c r="D113">
        <v>990</v>
      </c>
      <c r="E113" t="s">
        <v>56</v>
      </c>
      <c r="F113" t="s">
        <v>31</v>
      </c>
      <c r="G113">
        <v>1</v>
      </c>
      <c r="H113">
        <v>-6</v>
      </c>
      <c r="I113">
        <v>-5</v>
      </c>
      <c r="J113">
        <v>1</v>
      </c>
      <c r="K113">
        <v>-5</v>
      </c>
      <c r="L113">
        <v>-4</v>
      </c>
    </row>
    <row r="114" spans="1:12">
      <c r="A114">
        <v>202106</v>
      </c>
      <c r="B114">
        <v>46</v>
      </c>
      <c r="C114" t="s">
        <v>10</v>
      </c>
      <c r="D114">
        <v>997</v>
      </c>
      <c r="E114" t="s">
        <v>57</v>
      </c>
      <c r="F114" t="s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202106</v>
      </c>
      <c r="B115">
        <v>46</v>
      </c>
      <c r="C115" t="s">
        <v>10</v>
      </c>
      <c r="D115">
        <v>20042</v>
      </c>
      <c r="E115" t="s">
        <v>60</v>
      </c>
      <c r="F115" t="s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202106</v>
      </c>
      <c r="B116">
        <v>56</v>
      </c>
      <c r="C116" t="s">
        <v>11</v>
      </c>
      <c r="D116">
        <v>694</v>
      </c>
      <c r="E116" t="s">
        <v>0</v>
      </c>
      <c r="F116" t="s">
        <v>1</v>
      </c>
      <c r="G116">
        <v>-1</v>
      </c>
      <c r="H116">
        <v>0</v>
      </c>
      <c r="I116">
        <v>-1</v>
      </c>
      <c r="J116">
        <v>-2</v>
      </c>
      <c r="K116">
        <v>0</v>
      </c>
      <c r="L116">
        <v>-2</v>
      </c>
    </row>
    <row r="117" spans="1:12">
      <c r="A117">
        <v>202106</v>
      </c>
      <c r="B117">
        <v>56</v>
      </c>
      <c r="C117" t="s">
        <v>11</v>
      </c>
      <c r="D117">
        <v>695</v>
      </c>
      <c r="E117" t="s">
        <v>21</v>
      </c>
      <c r="F117" t="s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202106</v>
      </c>
      <c r="B118">
        <v>56</v>
      </c>
      <c r="C118" t="s">
        <v>11</v>
      </c>
      <c r="D118">
        <v>937</v>
      </c>
      <c r="E118" t="s">
        <v>30</v>
      </c>
      <c r="F118" t="s">
        <v>31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202106</v>
      </c>
      <c r="B119">
        <v>56</v>
      </c>
      <c r="C119" t="s">
        <v>11</v>
      </c>
      <c r="D119">
        <v>950</v>
      </c>
      <c r="E119" t="s">
        <v>34</v>
      </c>
      <c r="F119" t="s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202106</v>
      </c>
      <c r="B120">
        <v>56</v>
      </c>
      <c r="C120" t="s">
        <v>11</v>
      </c>
      <c r="D120">
        <v>951</v>
      </c>
      <c r="E120" t="s">
        <v>45</v>
      </c>
      <c r="F120" t="s">
        <v>1</v>
      </c>
      <c r="G120">
        <v>0</v>
      </c>
      <c r="H120">
        <v>0</v>
      </c>
      <c r="I120">
        <v>0</v>
      </c>
      <c r="J120">
        <v>0</v>
      </c>
      <c r="K120">
        <v>-6</v>
      </c>
      <c r="L120">
        <v>-6</v>
      </c>
    </row>
    <row r="121" spans="1:12">
      <c r="A121">
        <v>202106</v>
      </c>
      <c r="B121">
        <v>56</v>
      </c>
      <c r="C121" t="s">
        <v>11</v>
      </c>
      <c r="D121">
        <v>952</v>
      </c>
      <c r="E121" t="s">
        <v>47</v>
      </c>
      <c r="F121" t="s">
        <v>1</v>
      </c>
      <c r="G121">
        <v>0</v>
      </c>
      <c r="H121">
        <v>4</v>
      </c>
      <c r="I121">
        <v>4</v>
      </c>
      <c r="J121">
        <v>0</v>
      </c>
      <c r="K121">
        <v>3</v>
      </c>
      <c r="L121">
        <v>3</v>
      </c>
    </row>
    <row r="122" spans="1:12">
      <c r="A122">
        <v>202106</v>
      </c>
      <c r="B122">
        <v>56</v>
      </c>
      <c r="C122" t="s">
        <v>11</v>
      </c>
      <c r="D122">
        <v>955</v>
      </c>
      <c r="E122" t="s">
        <v>48</v>
      </c>
      <c r="F122" t="s">
        <v>49</v>
      </c>
      <c r="G122">
        <v>0</v>
      </c>
      <c r="H122">
        <v>-53</v>
      </c>
      <c r="I122">
        <v>-53</v>
      </c>
      <c r="J122">
        <v>0</v>
      </c>
      <c r="K122">
        <v>-124</v>
      </c>
      <c r="L122">
        <v>-124</v>
      </c>
    </row>
    <row r="123" spans="1:12">
      <c r="A123">
        <v>202106</v>
      </c>
      <c r="B123">
        <v>56</v>
      </c>
      <c r="C123" t="s">
        <v>11</v>
      </c>
      <c r="D123">
        <v>958</v>
      </c>
      <c r="E123" t="s">
        <v>52</v>
      </c>
      <c r="F123" t="s">
        <v>1</v>
      </c>
      <c r="G123">
        <v>9</v>
      </c>
      <c r="H123">
        <v>0</v>
      </c>
      <c r="I123">
        <v>9</v>
      </c>
      <c r="J123">
        <v>6</v>
      </c>
      <c r="K123">
        <v>0</v>
      </c>
      <c r="L123">
        <v>6</v>
      </c>
    </row>
    <row r="124" spans="1:12">
      <c r="A124">
        <v>202106</v>
      </c>
      <c r="B124">
        <v>56</v>
      </c>
      <c r="C124" t="s">
        <v>11</v>
      </c>
      <c r="D124">
        <v>962</v>
      </c>
      <c r="E124" t="s">
        <v>53</v>
      </c>
      <c r="F124" t="s">
        <v>31</v>
      </c>
      <c r="G124">
        <v>0</v>
      </c>
      <c r="H124">
        <v>111</v>
      </c>
      <c r="I124">
        <v>111</v>
      </c>
      <c r="J124">
        <v>0</v>
      </c>
      <c r="K124">
        <v>181</v>
      </c>
      <c r="L124">
        <v>181</v>
      </c>
    </row>
    <row r="125" spans="1:12">
      <c r="A125">
        <v>202106</v>
      </c>
      <c r="B125">
        <v>56</v>
      </c>
      <c r="C125" t="s">
        <v>11</v>
      </c>
      <c r="D125">
        <v>990</v>
      </c>
      <c r="E125" t="s">
        <v>56</v>
      </c>
      <c r="F125" t="s">
        <v>31</v>
      </c>
      <c r="G125">
        <v>39</v>
      </c>
      <c r="H125">
        <v>14</v>
      </c>
      <c r="I125">
        <v>53</v>
      </c>
      <c r="J125">
        <v>33</v>
      </c>
      <c r="K125">
        <v>12</v>
      </c>
      <c r="L125">
        <v>45</v>
      </c>
    </row>
    <row r="126" spans="1:12">
      <c r="A126">
        <v>202106</v>
      </c>
      <c r="B126">
        <v>56</v>
      </c>
      <c r="C126" t="s">
        <v>11</v>
      </c>
      <c r="D126">
        <v>997</v>
      </c>
      <c r="E126" t="s">
        <v>57</v>
      </c>
      <c r="F126" t="s">
        <v>1</v>
      </c>
      <c r="G126">
        <v>7</v>
      </c>
      <c r="H126">
        <v>0</v>
      </c>
      <c r="I126">
        <v>7</v>
      </c>
      <c r="J126">
        <v>4</v>
      </c>
      <c r="K126">
        <v>0</v>
      </c>
      <c r="L126">
        <v>4</v>
      </c>
    </row>
    <row r="127" spans="1:12">
      <c r="A127">
        <v>202106</v>
      </c>
      <c r="B127">
        <v>56</v>
      </c>
      <c r="C127" t="s">
        <v>11</v>
      </c>
      <c r="D127">
        <v>20042</v>
      </c>
      <c r="E127" t="s">
        <v>60</v>
      </c>
      <c r="F127" t="s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202106</v>
      </c>
      <c r="B128">
        <v>61</v>
      </c>
      <c r="C128" t="s">
        <v>12</v>
      </c>
      <c r="D128">
        <v>694</v>
      </c>
      <c r="E128" t="s">
        <v>0</v>
      </c>
      <c r="F128" t="s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202106</v>
      </c>
      <c r="B129">
        <v>61</v>
      </c>
      <c r="C129" t="s">
        <v>12</v>
      </c>
      <c r="D129">
        <v>695</v>
      </c>
      <c r="E129" t="s">
        <v>21</v>
      </c>
      <c r="F129" t="s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202106</v>
      </c>
      <c r="B130">
        <v>61</v>
      </c>
      <c r="C130" t="s">
        <v>12</v>
      </c>
      <c r="D130">
        <v>937</v>
      </c>
      <c r="E130" t="s">
        <v>30</v>
      </c>
      <c r="F130" t="s">
        <v>31</v>
      </c>
      <c r="G130">
        <v>0</v>
      </c>
      <c r="H130">
        <v>-6</v>
      </c>
      <c r="I130">
        <v>-6</v>
      </c>
      <c r="J130">
        <v>0</v>
      </c>
      <c r="K130">
        <v>-10</v>
      </c>
      <c r="L130">
        <v>-10</v>
      </c>
    </row>
    <row r="131" spans="1:12">
      <c r="A131">
        <v>202106</v>
      </c>
      <c r="B131">
        <v>61</v>
      </c>
      <c r="C131" t="s">
        <v>12</v>
      </c>
      <c r="D131">
        <v>950</v>
      </c>
      <c r="E131" t="s">
        <v>34</v>
      </c>
      <c r="F131" t="s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</row>
    <row r="132" spans="1:12">
      <c r="A132">
        <v>202106</v>
      </c>
      <c r="B132">
        <v>61</v>
      </c>
      <c r="C132" t="s">
        <v>12</v>
      </c>
      <c r="D132">
        <v>951</v>
      </c>
      <c r="E132" t="s">
        <v>45</v>
      </c>
      <c r="F132" t="s">
        <v>1</v>
      </c>
      <c r="G132">
        <v>0</v>
      </c>
      <c r="H132">
        <v>0</v>
      </c>
      <c r="I132">
        <v>0</v>
      </c>
      <c r="J132">
        <v>0</v>
      </c>
      <c r="K132">
        <v>-3</v>
      </c>
      <c r="L132">
        <v>-3</v>
      </c>
    </row>
    <row r="133" spans="1:12">
      <c r="A133">
        <v>202106</v>
      </c>
      <c r="B133">
        <v>61</v>
      </c>
      <c r="C133" t="s">
        <v>12</v>
      </c>
      <c r="D133">
        <v>952</v>
      </c>
      <c r="E133" t="s">
        <v>47</v>
      </c>
      <c r="F133" t="s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202106</v>
      </c>
      <c r="B134">
        <v>61</v>
      </c>
      <c r="C134" t="s">
        <v>12</v>
      </c>
      <c r="D134">
        <v>955</v>
      </c>
      <c r="E134" t="s">
        <v>48</v>
      </c>
      <c r="F134" t="s">
        <v>49</v>
      </c>
      <c r="G134">
        <v>0</v>
      </c>
      <c r="H134">
        <v>13</v>
      </c>
      <c r="I134">
        <v>13</v>
      </c>
      <c r="J134">
        <v>0</v>
      </c>
      <c r="K134">
        <v>31</v>
      </c>
      <c r="L134">
        <v>31</v>
      </c>
    </row>
    <row r="135" spans="1:12">
      <c r="A135">
        <v>202106</v>
      </c>
      <c r="B135">
        <v>61</v>
      </c>
      <c r="C135" t="s">
        <v>12</v>
      </c>
      <c r="D135">
        <v>958</v>
      </c>
      <c r="E135" t="s">
        <v>52</v>
      </c>
      <c r="F135" t="s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202106</v>
      </c>
      <c r="B136">
        <v>61</v>
      </c>
      <c r="C136" t="s">
        <v>12</v>
      </c>
      <c r="D136">
        <v>990</v>
      </c>
      <c r="E136" t="s">
        <v>56</v>
      </c>
      <c r="F136" t="s">
        <v>31</v>
      </c>
      <c r="G136">
        <v>0</v>
      </c>
      <c r="H136">
        <v>-16</v>
      </c>
      <c r="I136">
        <v>-16</v>
      </c>
      <c r="J136">
        <v>0</v>
      </c>
      <c r="K136">
        <v>-14</v>
      </c>
      <c r="L136">
        <v>-14</v>
      </c>
    </row>
    <row r="137" spans="1:12">
      <c r="A137">
        <v>202106</v>
      </c>
      <c r="B137">
        <v>61</v>
      </c>
      <c r="C137" t="s">
        <v>12</v>
      </c>
      <c r="D137">
        <v>997</v>
      </c>
      <c r="E137" t="s">
        <v>57</v>
      </c>
      <c r="F137" t="s">
        <v>1</v>
      </c>
      <c r="G137">
        <v>-2</v>
      </c>
      <c r="H137">
        <v>0</v>
      </c>
      <c r="I137">
        <v>-2</v>
      </c>
      <c r="J137">
        <v>-2</v>
      </c>
      <c r="K137">
        <v>0</v>
      </c>
      <c r="L137">
        <v>-2</v>
      </c>
    </row>
    <row r="138" spans="1:12">
      <c r="A138">
        <v>202106</v>
      </c>
      <c r="B138">
        <v>61</v>
      </c>
      <c r="C138" t="s">
        <v>12</v>
      </c>
      <c r="D138">
        <v>16155</v>
      </c>
      <c r="E138" t="s">
        <v>59</v>
      </c>
      <c r="F138" t="s">
        <v>1</v>
      </c>
      <c r="G138">
        <v>5</v>
      </c>
      <c r="H138">
        <v>0</v>
      </c>
      <c r="I138">
        <v>5</v>
      </c>
      <c r="J138">
        <v>1</v>
      </c>
      <c r="K138">
        <v>0</v>
      </c>
      <c r="L138">
        <v>1</v>
      </c>
    </row>
    <row r="139" spans="1:12">
      <c r="A139">
        <v>202106</v>
      </c>
      <c r="B139">
        <v>61</v>
      </c>
      <c r="C139" t="s">
        <v>12</v>
      </c>
      <c r="D139">
        <v>20042</v>
      </c>
      <c r="E139" t="s">
        <v>60</v>
      </c>
      <c r="F139" t="s">
        <v>1</v>
      </c>
      <c r="G139">
        <v>0</v>
      </c>
      <c r="H139">
        <v>-2</v>
      </c>
      <c r="I139">
        <v>-2</v>
      </c>
      <c r="J139">
        <v>0</v>
      </c>
      <c r="K139">
        <v>-12</v>
      </c>
      <c r="L139">
        <v>-12</v>
      </c>
    </row>
    <row r="140" spans="1:12">
      <c r="A140">
        <v>202106</v>
      </c>
      <c r="B140">
        <v>62</v>
      </c>
      <c r="C140" t="s">
        <v>13</v>
      </c>
      <c r="D140">
        <v>694</v>
      </c>
      <c r="E140" t="s">
        <v>0</v>
      </c>
      <c r="F140" t="s">
        <v>1</v>
      </c>
      <c r="G140">
        <v>-119</v>
      </c>
      <c r="H140">
        <v>0</v>
      </c>
      <c r="I140">
        <v>-119</v>
      </c>
      <c r="J140">
        <v>-226</v>
      </c>
      <c r="K140">
        <v>0</v>
      </c>
      <c r="L140">
        <v>-226</v>
      </c>
    </row>
    <row r="141" spans="1:12">
      <c r="A141">
        <v>202106</v>
      </c>
      <c r="B141">
        <v>62</v>
      </c>
      <c r="C141" t="s">
        <v>13</v>
      </c>
      <c r="D141">
        <v>695</v>
      </c>
      <c r="E141" t="s">
        <v>21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v>202106</v>
      </c>
      <c r="B142">
        <v>62</v>
      </c>
      <c r="C142" t="s">
        <v>13</v>
      </c>
      <c r="D142">
        <v>937</v>
      </c>
      <c r="E142" t="s">
        <v>30</v>
      </c>
      <c r="F142" t="s">
        <v>31</v>
      </c>
      <c r="G142">
        <v>0</v>
      </c>
      <c r="H142">
        <v>15</v>
      </c>
      <c r="I142">
        <v>15</v>
      </c>
      <c r="J142">
        <v>0</v>
      </c>
      <c r="K142">
        <v>26</v>
      </c>
      <c r="L142">
        <v>26</v>
      </c>
    </row>
    <row r="143" spans="1:12">
      <c r="A143">
        <v>202106</v>
      </c>
      <c r="B143">
        <v>62</v>
      </c>
      <c r="C143" t="s">
        <v>13</v>
      </c>
      <c r="D143">
        <v>950</v>
      </c>
      <c r="E143" t="s">
        <v>34</v>
      </c>
      <c r="F143" t="s">
        <v>1</v>
      </c>
      <c r="G143">
        <v>0</v>
      </c>
      <c r="H143">
        <v>1</v>
      </c>
      <c r="I143">
        <v>1</v>
      </c>
      <c r="J143">
        <v>0</v>
      </c>
      <c r="K143">
        <v>14</v>
      </c>
      <c r="L143">
        <v>14</v>
      </c>
    </row>
    <row r="144" spans="1:12">
      <c r="A144">
        <v>202106</v>
      </c>
      <c r="B144">
        <v>62</v>
      </c>
      <c r="C144" t="s">
        <v>13</v>
      </c>
      <c r="D144">
        <v>951</v>
      </c>
      <c r="E144" t="s">
        <v>45</v>
      </c>
      <c r="F144" t="s">
        <v>1</v>
      </c>
      <c r="G144">
        <v>0</v>
      </c>
      <c r="H144">
        <v>0</v>
      </c>
      <c r="I144">
        <v>0</v>
      </c>
      <c r="J144">
        <v>0</v>
      </c>
      <c r="K144">
        <v>-3</v>
      </c>
      <c r="L144">
        <v>-3</v>
      </c>
    </row>
    <row r="145" spans="1:12">
      <c r="A145">
        <v>202106</v>
      </c>
      <c r="B145">
        <v>62</v>
      </c>
      <c r="C145" t="s">
        <v>13</v>
      </c>
      <c r="D145">
        <v>952</v>
      </c>
      <c r="E145" t="s">
        <v>47</v>
      </c>
      <c r="F145" t="s">
        <v>1</v>
      </c>
      <c r="G145">
        <v>0</v>
      </c>
      <c r="H145">
        <v>38</v>
      </c>
      <c r="I145">
        <v>38</v>
      </c>
      <c r="J145">
        <v>0</v>
      </c>
      <c r="K145">
        <v>30</v>
      </c>
      <c r="L145">
        <v>30</v>
      </c>
    </row>
    <row r="146" spans="1:12">
      <c r="A146">
        <v>202106</v>
      </c>
      <c r="B146">
        <v>62</v>
      </c>
      <c r="C146" t="s">
        <v>13</v>
      </c>
      <c r="D146">
        <v>955</v>
      </c>
      <c r="E146" t="s">
        <v>48</v>
      </c>
      <c r="F146" t="s">
        <v>49</v>
      </c>
      <c r="G146">
        <v>40</v>
      </c>
      <c r="H146">
        <v>-1</v>
      </c>
      <c r="I146">
        <v>38</v>
      </c>
      <c r="J146">
        <v>94</v>
      </c>
      <c r="K146">
        <v>-3</v>
      </c>
      <c r="L146">
        <v>90</v>
      </c>
    </row>
    <row r="147" spans="1:12">
      <c r="A147">
        <v>202106</v>
      </c>
      <c r="B147">
        <v>62</v>
      </c>
      <c r="C147" t="s">
        <v>13</v>
      </c>
      <c r="D147">
        <v>958</v>
      </c>
      <c r="E147" t="s">
        <v>52</v>
      </c>
      <c r="F147" t="s">
        <v>1</v>
      </c>
      <c r="G147">
        <v>23</v>
      </c>
      <c r="H147">
        <v>0</v>
      </c>
      <c r="I147">
        <v>23</v>
      </c>
      <c r="J147">
        <v>14</v>
      </c>
      <c r="K147">
        <v>0</v>
      </c>
      <c r="L147">
        <v>14</v>
      </c>
    </row>
    <row r="148" spans="1:12">
      <c r="A148">
        <v>202106</v>
      </c>
      <c r="B148">
        <v>62</v>
      </c>
      <c r="C148" t="s">
        <v>13</v>
      </c>
      <c r="D148">
        <v>990</v>
      </c>
      <c r="E148" t="s">
        <v>56</v>
      </c>
      <c r="F148" t="s">
        <v>31</v>
      </c>
      <c r="G148">
        <v>0</v>
      </c>
      <c r="H148">
        <v>260</v>
      </c>
      <c r="I148">
        <v>260</v>
      </c>
      <c r="J148">
        <v>0</v>
      </c>
      <c r="K148">
        <v>218</v>
      </c>
      <c r="L148">
        <v>218</v>
      </c>
    </row>
    <row r="149" spans="1:12">
      <c r="A149">
        <v>202106</v>
      </c>
      <c r="B149">
        <v>62</v>
      </c>
      <c r="C149" t="s">
        <v>13</v>
      </c>
      <c r="D149">
        <v>997</v>
      </c>
      <c r="E149" t="s">
        <v>57</v>
      </c>
      <c r="F149" t="s">
        <v>1</v>
      </c>
      <c r="G149">
        <v>-161</v>
      </c>
      <c r="H149">
        <v>0</v>
      </c>
      <c r="I149">
        <v>-161</v>
      </c>
      <c r="J149">
        <v>-103</v>
      </c>
      <c r="K149">
        <v>0</v>
      </c>
      <c r="L149">
        <v>-103</v>
      </c>
    </row>
    <row r="150" spans="1:12">
      <c r="A150">
        <v>202106</v>
      </c>
      <c r="B150">
        <v>62</v>
      </c>
      <c r="C150" t="s">
        <v>13</v>
      </c>
      <c r="D150">
        <v>20042</v>
      </c>
      <c r="E150" t="s">
        <v>60</v>
      </c>
      <c r="F150" t="s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3</v>
      </c>
    </row>
    <row r="151" spans="1:12">
      <c r="A151">
        <v>202106</v>
      </c>
      <c r="B151">
        <v>70</v>
      </c>
      <c r="C151" t="s">
        <v>26</v>
      </c>
      <c r="D151">
        <v>695</v>
      </c>
      <c r="E151" t="s">
        <v>21</v>
      </c>
      <c r="F151" t="s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v>202106</v>
      </c>
      <c r="B152">
        <v>70</v>
      </c>
      <c r="C152" t="s">
        <v>26</v>
      </c>
      <c r="D152">
        <v>950</v>
      </c>
      <c r="E152" t="s">
        <v>34</v>
      </c>
      <c r="F152" t="s">
        <v>1</v>
      </c>
      <c r="G152">
        <v>0</v>
      </c>
      <c r="H152">
        <v>2</v>
      </c>
      <c r="I152">
        <v>2</v>
      </c>
      <c r="J152">
        <v>0</v>
      </c>
      <c r="K152">
        <v>25</v>
      </c>
      <c r="L152">
        <v>25</v>
      </c>
    </row>
    <row r="153" spans="1:12">
      <c r="A153">
        <v>202106</v>
      </c>
      <c r="B153">
        <v>70</v>
      </c>
      <c r="C153" t="s">
        <v>26</v>
      </c>
      <c r="D153">
        <v>952</v>
      </c>
      <c r="E153" t="s">
        <v>47</v>
      </c>
      <c r="F153" t="s">
        <v>1</v>
      </c>
      <c r="G153">
        <v>0</v>
      </c>
      <c r="H153">
        <v>6</v>
      </c>
      <c r="I153">
        <v>6</v>
      </c>
      <c r="J153">
        <v>0</v>
      </c>
      <c r="K153">
        <v>4</v>
      </c>
      <c r="L153">
        <v>4</v>
      </c>
    </row>
    <row r="154" spans="1:12">
      <c r="A154">
        <v>202106</v>
      </c>
      <c r="B154">
        <v>70</v>
      </c>
      <c r="C154" t="s">
        <v>26</v>
      </c>
      <c r="D154">
        <v>955</v>
      </c>
      <c r="E154" t="s">
        <v>48</v>
      </c>
      <c r="F154" t="s">
        <v>49</v>
      </c>
      <c r="G154">
        <v>0</v>
      </c>
      <c r="H154">
        <v>-5</v>
      </c>
      <c r="I154">
        <v>-5</v>
      </c>
      <c r="J154">
        <v>0</v>
      </c>
      <c r="K154">
        <v>-13</v>
      </c>
      <c r="L154">
        <v>-13</v>
      </c>
    </row>
    <row r="155" spans="1:12">
      <c r="A155">
        <v>202106</v>
      </c>
      <c r="B155">
        <v>70</v>
      </c>
      <c r="C155" t="s">
        <v>26</v>
      </c>
      <c r="D155">
        <v>966</v>
      </c>
      <c r="E155" t="s">
        <v>54</v>
      </c>
      <c r="F155" t="s">
        <v>55</v>
      </c>
      <c r="G155">
        <v>0</v>
      </c>
      <c r="H155">
        <v>-6</v>
      </c>
      <c r="I155">
        <v>-6</v>
      </c>
      <c r="J155">
        <v>0</v>
      </c>
      <c r="K155">
        <v>-25</v>
      </c>
      <c r="L155">
        <v>-25</v>
      </c>
    </row>
    <row r="156" spans="1:12">
      <c r="A156">
        <v>202106</v>
      </c>
      <c r="B156">
        <v>70</v>
      </c>
      <c r="C156" t="s">
        <v>26</v>
      </c>
      <c r="D156">
        <v>990</v>
      </c>
      <c r="E156" t="s">
        <v>56</v>
      </c>
      <c r="F156" t="s">
        <v>31</v>
      </c>
      <c r="G156">
        <v>0</v>
      </c>
      <c r="H156">
        <v>-2</v>
      </c>
      <c r="I156">
        <v>-2</v>
      </c>
      <c r="J156">
        <v>0</v>
      </c>
      <c r="K156">
        <v>-1</v>
      </c>
      <c r="L156">
        <v>-1</v>
      </c>
    </row>
    <row r="157" spans="1:12">
      <c r="A157">
        <v>202106</v>
      </c>
      <c r="B157">
        <v>70</v>
      </c>
      <c r="C157" t="s">
        <v>26</v>
      </c>
      <c r="D157">
        <v>20042</v>
      </c>
      <c r="E157" t="s">
        <v>60</v>
      </c>
      <c r="F157" t="s">
        <v>1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</row>
    <row r="158" spans="1:12">
      <c r="A158">
        <v>202106</v>
      </c>
      <c r="B158">
        <v>71</v>
      </c>
      <c r="C158" t="s">
        <v>14</v>
      </c>
      <c r="D158">
        <v>694</v>
      </c>
      <c r="E158" t="s">
        <v>0</v>
      </c>
      <c r="F158" t="s">
        <v>1</v>
      </c>
      <c r="G158">
        <v>3</v>
      </c>
      <c r="H158">
        <v>0</v>
      </c>
      <c r="I158">
        <v>3</v>
      </c>
      <c r="J158">
        <v>6</v>
      </c>
      <c r="K158">
        <v>0</v>
      </c>
      <c r="L158">
        <v>6</v>
      </c>
    </row>
    <row r="159" spans="1:12">
      <c r="A159">
        <v>202106</v>
      </c>
      <c r="B159">
        <v>71</v>
      </c>
      <c r="C159" t="s">
        <v>14</v>
      </c>
      <c r="D159">
        <v>695</v>
      </c>
      <c r="E159" t="s">
        <v>21</v>
      </c>
      <c r="F159" t="s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202106</v>
      </c>
      <c r="B160">
        <v>71</v>
      </c>
      <c r="C160" t="s">
        <v>14</v>
      </c>
      <c r="D160">
        <v>949</v>
      </c>
      <c r="E160" t="s">
        <v>33</v>
      </c>
      <c r="F160" t="s">
        <v>1</v>
      </c>
      <c r="G160">
        <v>0</v>
      </c>
      <c r="H160">
        <v>30</v>
      </c>
      <c r="I160">
        <v>30</v>
      </c>
      <c r="J160">
        <v>0</v>
      </c>
      <c r="K160">
        <v>34</v>
      </c>
      <c r="L160">
        <v>34</v>
      </c>
    </row>
    <row r="161" spans="1:12">
      <c r="A161">
        <v>202106</v>
      </c>
      <c r="B161">
        <v>71</v>
      </c>
      <c r="C161" t="s">
        <v>14</v>
      </c>
      <c r="D161">
        <v>950</v>
      </c>
      <c r="E161" t="s">
        <v>34</v>
      </c>
      <c r="F161" t="s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202106</v>
      </c>
      <c r="B162">
        <v>71</v>
      </c>
      <c r="C162" t="s">
        <v>14</v>
      </c>
      <c r="D162">
        <v>955</v>
      </c>
      <c r="E162" t="s">
        <v>48</v>
      </c>
      <c r="F162" t="s">
        <v>49</v>
      </c>
      <c r="G162">
        <v>25</v>
      </c>
      <c r="H162">
        <v>-26</v>
      </c>
      <c r="I162">
        <v>-1</v>
      </c>
      <c r="J162">
        <v>59</v>
      </c>
      <c r="K162">
        <v>-61</v>
      </c>
      <c r="L162">
        <v>-2</v>
      </c>
    </row>
    <row r="163" spans="1:12">
      <c r="A163">
        <v>202106</v>
      </c>
      <c r="B163">
        <v>71</v>
      </c>
      <c r="C163" t="s">
        <v>14</v>
      </c>
      <c r="D163">
        <v>962</v>
      </c>
      <c r="E163" t="s">
        <v>53</v>
      </c>
      <c r="F163" t="s">
        <v>31</v>
      </c>
      <c r="G163">
        <v>0</v>
      </c>
      <c r="H163">
        <v>-5</v>
      </c>
      <c r="I163">
        <v>-5</v>
      </c>
      <c r="J163">
        <v>0</v>
      </c>
      <c r="K163">
        <v>-8</v>
      </c>
      <c r="L163">
        <v>-8</v>
      </c>
    </row>
    <row r="164" spans="1:12">
      <c r="A164">
        <v>202106</v>
      </c>
      <c r="B164">
        <v>71</v>
      </c>
      <c r="C164" t="s">
        <v>14</v>
      </c>
      <c r="D164">
        <v>997</v>
      </c>
      <c r="E164" t="s">
        <v>57</v>
      </c>
      <c r="F164" t="s">
        <v>1</v>
      </c>
      <c r="G164">
        <v>19</v>
      </c>
      <c r="H164">
        <v>0</v>
      </c>
      <c r="I164">
        <v>19</v>
      </c>
      <c r="J164">
        <v>12</v>
      </c>
      <c r="K164">
        <v>0</v>
      </c>
      <c r="L164">
        <v>12</v>
      </c>
    </row>
    <row r="165" spans="1:12">
      <c r="A165">
        <v>202106</v>
      </c>
      <c r="B165">
        <v>71</v>
      </c>
      <c r="C165" t="s">
        <v>14</v>
      </c>
      <c r="D165">
        <v>20042</v>
      </c>
      <c r="E165" t="s">
        <v>60</v>
      </c>
      <c r="F165" t="s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202106</v>
      </c>
      <c r="B166">
        <v>71</v>
      </c>
      <c r="C166" t="s">
        <v>14</v>
      </c>
      <c r="D166">
        <v>28462</v>
      </c>
      <c r="E166" t="s">
        <v>61</v>
      </c>
      <c r="F166" t="s">
        <v>31</v>
      </c>
      <c r="G166">
        <v>0</v>
      </c>
      <c r="H166">
        <v>-116</v>
      </c>
      <c r="I166">
        <v>-116</v>
      </c>
      <c r="J166">
        <v>0</v>
      </c>
      <c r="K166">
        <v>-77</v>
      </c>
      <c r="L166">
        <v>-77</v>
      </c>
    </row>
    <row r="167" spans="1:12">
      <c r="A167">
        <v>202106</v>
      </c>
      <c r="B167">
        <v>81</v>
      </c>
      <c r="C167" t="s">
        <v>15</v>
      </c>
      <c r="D167">
        <v>694</v>
      </c>
      <c r="E167" t="s">
        <v>0</v>
      </c>
      <c r="F167" t="s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202106</v>
      </c>
      <c r="B168">
        <v>81</v>
      </c>
      <c r="C168" t="s">
        <v>15</v>
      </c>
      <c r="D168">
        <v>695</v>
      </c>
      <c r="E168" t="s">
        <v>21</v>
      </c>
      <c r="F168" t="s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202106</v>
      </c>
      <c r="B169">
        <v>81</v>
      </c>
      <c r="C169" t="s">
        <v>15</v>
      </c>
      <c r="D169">
        <v>950</v>
      </c>
      <c r="E169" t="s">
        <v>34</v>
      </c>
      <c r="F169" t="s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202106</v>
      </c>
      <c r="B170">
        <v>81</v>
      </c>
      <c r="C170" t="s">
        <v>15</v>
      </c>
      <c r="D170">
        <v>951</v>
      </c>
      <c r="E170" t="s">
        <v>45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202106</v>
      </c>
      <c r="B171">
        <v>81</v>
      </c>
      <c r="C171" t="s">
        <v>15</v>
      </c>
      <c r="D171">
        <v>955</v>
      </c>
      <c r="E171" t="s">
        <v>48</v>
      </c>
      <c r="F171" t="s">
        <v>49</v>
      </c>
      <c r="G171">
        <v>-4</v>
      </c>
      <c r="H171">
        <v>0</v>
      </c>
      <c r="I171">
        <v>-4</v>
      </c>
      <c r="J171">
        <v>-9</v>
      </c>
      <c r="K171">
        <v>0</v>
      </c>
      <c r="L171">
        <v>-9</v>
      </c>
    </row>
    <row r="172" spans="1:12">
      <c r="A172">
        <v>202106</v>
      </c>
      <c r="B172">
        <v>81</v>
      </c>
      <c r="C172" t="s">
        <v>15</v>
      </c>
      <c r="D172">
        <v>958</v>
      </c>
      <c r="E172" t="s">
        <v>52</v>
      </c>
      <c r="F172" t="s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202106</v>
      </c>
      <c r="B173">
        <v>81</v>
      </c>
      <c r="C173" t="s">
        <v>15</v>
      </c>
      <c r="D173">
        <v>990</v>
      </c>
      <c r="E173" t="s">
        <v>56</v>
      </c>
      <c r="F173" t="s">
        <v>31</v>
      </c>
      <c r="G173">
        <v>0</v>
      </c>
      <c r="H173">
        <v>-4</v>
      </c>
      <c r="I173">
        <v>-4</v>
      </c>
      <c r="J173">
        <v>0</v>
      </c>
      <c r="K173">
        <v>-3</v>
      </c>
      <c r="L173">
        <v>-3</v>
      </c>
    </row>
    <row r="174" spans="1:12">
      <c r="A174">
        <v>202106</v>
      </c>
      <c r="B174">
        <v>81</v>
      </c>
      <c r="C174" t="s">
        <v>15</v>
      </c>
      <c r="D174">
        <v>997</v>
      </c>
      <c r="E174" t="s">
        <v>57</v>
      </c>
      <c r="F174" t="s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</row>
    <row r="175" spans="1:12">
      <c r="A175">
        <v>202106</v>
      </c>
      <c r="B175">
        <v>84</v>
      </c>
      <c r="C175" t="s">
        <v>16</v>
      </c>
      <c r="D175">
        <v>694</v>
      </c>
      <c r="E175" t="s">
        <v>0</v>
      </c>
      <c r="F175" t="s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202106</v>
      </c>
      <c r="B176">
        <v>84</v>
      </c>
      <c r="C176" t="s">
        <v>16</v>
      </c>
      <c r="D176">
        <v>949</v>
      </c>
      <c r="E176" t="s">
        <v>33</v>
      </c>
      <c r="F176" t="s">
        <v>1</v>
      </c>
      <c r="G176">
        <v>0</v>
      </c>
      <c r="H176">
        <v>7</v>
      </c>
      <c r="I176">
        <v>7</v>
      </c>
      <c r="J176">
        <v>0</v>
      </c>
      <c r="K176">
        <v>8</v>
      </c>
      <c r="L176">
        <v>8</v>
      </c>
    </row>
    <row r="177" spans="1:12">
      <c r="A177">
        <v>202106</v>
      </c>
      <c r="B177">
        <v>84</v>
      </c>
      <c r="C177" t="s">
        <v>16</v>
      </c>
      <c r="D177">
        <v>950</v>
      </c>
      <c r="E177" t="s">
        <v>34</v>
      </c>
      <c r="F177" t="s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202106</v>
      </c>
      <c r="B178">
        <v>84</v>
      </c>
      <c r="C178" t="s">
        <v>16</v>
      </c>
      <c r="D178">
        <v>955</v>
      </c>
      <c r="E178" t="s">
        <v>48</v>
      </c>
      <c r="F178" t="s">
        <v>49</v>
      </c>
      <c r="G178">
        <v>0</v>
      </c>
      <c r="H178">
        <v>11</v>
      </c>
      <c r="I178">
        <v>11</v>
      </c>
      <c r="J178">
        <v>0</v>
      </c>
      <c r="K178">
        <v>26</v>
      </c>
      <c r="L178">
        <v>26</v>
      </c>
    </row>
    <row r="179" spans="1:12">
      <c r="A179">
        <v>202106</v>
      </c>
      <c r="B179">
        <v>84</v>
      </c>
      <c r="C179" t="s">
        <v>16</v>
      </c>
      <c r="D179">
        <v>958</v>
      </c>
      <c r="E179" t="s">
        <v>52</v>
      </c>
      <c r="F179" t="s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202106</v>
      </c>
      <c r="B180">
        <v>84</v>
      </c>
      <c r="C180" t="s">
        <v>16</v>
      </c>
      <c r="D180">
        <v>966</v>
      </c>
      <c r="E180" t="s">
        <v>54</v>
      </c>
      <c r="F180" t="s">
        <v>55</v>
      </c>
      <c r="G180">
        <v>0</v>
      </c>
      <c r="H180">
        <v>-5</v>
      </c>
      <c r="I180">
        <v>-5</v>
      </c>
      <c r="J180">
        <v>0</v>
      </c>
      <c r="K180">
        <v>-21</v>
      </c>
      <c r="L180">
        <v>-21</v>
      </c>
    </row>
    <row r="181" spans="1:12">
      <c r="A181">
        <v>202106</v>
      </c>
      <c r="B181">
        <v>84</v>
      </c>
      <c r="C181" t="s">
        <v>16</v>
      </c>
      <c r="D181">
        <v>990</v>
      </c>
      <c r="E181" t="s">
        <v>56</v>
      </c>
      <c r="F181" t="s">
        <v>31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202106</v>
      </c>
      <c r="B182">
        <v>84</v>
      </c>
      <c r="C182" t="s">
        <v>16</v>
      </c>
      <c r="D182">
        <v>997</v>
      </c>
      <c r="E182" t="s">
        <v>57</v>
      </c>
      <c r="F182" t="s">
        <v>1</v>
      </c>
      <c r="G182">
        <v>2</v>
      </c>
      <c r="H182">
        <v>0</v>
      </c>
      <c r="I182">
        <v>2</v>
      </c>
      <c r="J182">
        <v>1</v>
      </c>
      <c r="K182">
        <v>0</v>
      </c>
      <c r="L182">
        <v>1</v>
      </c>
    </row>
    <row r="183" spans="1:12">
      <c r="A183">
        <v>202106</v>
      </c>
      <c r="B183">
        <v>84</v>
      </c>
      <c r="C183" t="s">
        <v>16</v>
      </c>
      <c r="D183">
        <v>20042</v>
      </c>
      <c r="E183" t="s">
        <v>60</v>
      </c>
      <c r="F183" t="s">
        <v>1</v>
      </c>
      <c r="G183">
        <v>0</v>
      </c>
      <c r="H183">
        <v>1</v>
      </c>
      <c r="I183">
        <v>1</v>
      </c>
      <c r="J183">
        <v>0</v>
      </c>
      <c r="K183">
        <v>6</v>
      </c>
      <c r="L183">
        <v>6</v>
      </c>
    </row>
    <row r="184" spans="1:12">
      <c r="A184">
        <v>202106</v>
      </c>
      <c r="B184">
        <v>105</v>
      </c>
      <c r="C184" t="s">
        <v>41</v>
      </c>
      <c r="D184">
        <v>950</v>
      </c>
      <c r="E184" t="s">
        <v>34</v>
      </c>
      <c r="F184" t="s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202106</v>
      </c>
      <c r="B185">
        <v>105</v>
      </c>
      <c r="C185" t="s">
        <v>41</v>
      </c>
      <c r="D185">
        <v>955</v>
      </c>
      <c r="E185" t="s">
        <v>48</v>
      </c>
      <c r="F185" t="s">
        <v>49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202106</v>
      </c>
      <c r="B186">
        <v>105</v>
      </c>
      <c r="C186" t="s">
        <v>41</v>
      </c>
      <c r="D186">
        <v>990</v>
      </c>
      <c r="E186" t="s">
        <v>56</v>
      </c>
      <c r="F186" t="s">
        <v>31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202106</v>
      </c>
      <c r="B187">
        <v>110</v>
      </c>
      <c r="C187" t="s">
        <v>17</v>
      </c>
      <c r="D187">
        <v>694</v>
      </c>
      <c r="E187" t="s">
        <v>0</v>
      </c>
      <c r="F187" t="s">
        <v>1</v>
      </c>
      <c r="G187">
        <v>-60</v>
      </c>
      <c r="H187">
        <v>0</v>
      </c>
      <c r="I187">
        <v>-60</v>
      </c>
      <c r="J187">
        <v>-114</v>
      </c>
      <c r="K187">
        <v>0</v>
      </c>
      <c r="L187">
        <v>-114</v>
      </c>
    </row>
    <row r="188" spans="1:12">
      <c r="A188">
        <v>202106</v>
      </c>
      <c r="B188">
        <v>110</v>
      </c>
      <c r="C188" t="s">
        <v>17</v>
      </c>
      <c r="D188">
        <v>695</v>
      </c>
      <c r="E188" t="s">
        <v>21</v>
      </c>
      <c r="F188" t="s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202106</v>
      </c>
      <c r="B189">
        <v>110</v>
      </c>
      <c r="C189" t="s">
        <v>17</v>
      </c>
      <c r="D189">
        <v>935</v>
      </c>
      <c r="E189" t="s">
        <v>29</v>
      </c>
      <c r="F189" t="s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202106</v>
      </c>
      <c r="B190">
        <v>110</v>
      </c>
      <c r="C190" t="s">
        <v>17</v>
      </c>
      <c r="D190">
        <v>937</v>
      </c>
      <c r="E190" t="s">
        <v>30</v>
      </c>
      <c r="F190" t="s">
        <v>31</v>
      </c>
      <c r="G190">
        <v>0</v>
      </c>
      <c r="H190">
        <v>68</v>
      </c>
      <c r="I190">
        <v>68</v>
      </c>
      <c r="J190">
        <v>0</v>
      </c>
      <c r="K190">
        <v>119</v>
      </c>
      <c r="L190">
        <v>119</v>
      </c>
    </row>
    <row r="191" spans="1:12">
      <c r="A191">
        <v>202106</v>
      </c>
      <c r="B191">
        <v>110</v>
      </c>
      <c r="C191" t="s">
        <v>17</v>
      </c>
      <c r="D191">
        <v>950</v>
      </c>
      <c r="E191" t="s">
        <v>34</v>
      </c>
      <c r="F191" t="s">
        <v>1</v>
      </c>
      <c r="G191">
        <v>0</v>
      </c>
      <c r="H191">
        <v>0</v>
      </c>
      <c r="I191">
        <v>0</v>
      </c>
      <c r="J191">
        <v>4</v>
      </c>
      <c r="K191">
        <v>0</v>
      </c>
      <c r="L191">
        <v>4</v>
      </c>
    </row>
    <row r="192" spans="1:12">
      <c r="A192">
        <v>202106</v>
      </c>
      <c r="B192">
        <v>110</v>
      </c>
      <c r="C192" t="s">
        <v>17</v>
      </c>
      <c r="D192">
        <v>951</v>
      </c>
      <c r="E192" t="s">
        <v>45</v>
      </c>
      <c r="F192" t="s">
        <v>1</v>
      </c>
      <c r="G192">
        <v>-2</v>
      </c>
      <c r="H192">
        <v>0</v>
      </c>
      <c r="I192">
        <v>-2</v>
      </c>
      <c r="J192">
        <v>-25</v>
      </c>
      <c r="K192">
        <v>0</v>
      </c>
      <c r="L192">
        <v>-25</v>
      </c>
    </row>
    <row r="193" spans="1:12">
      <c r="A193">
        <v>202106</v>
      </c>
      <c r="B193">
        <v>110</v>
      </c>
      <c r="C193" t="s">
        <v>17</v>
      </c>
      <c r="D193">
        <v>952</v>
      </c>
      <c r="E193" t="s">
        <v>47</v>
      </c>
      <c r="F193" t="s">
        <v>1</v>
      </c>
      <c r="G193">
        <v>0</v>
      </c>
      <c r="H193">
        <v>5</v>
      </c>
      <c r="I193">
        <v>5</v>
      </c>
      <c r="J193">
        <v>0</v>
      </c>
      <c r="K193">
        <v>4</v>
      </c>
      <c r="L193">
        <v>4</v>
      </c>
    </row>
    <row r="194" spans="1:12">
      <c r="A194">
        <v>202106</v>
      </c>
      <c r="B194">
        <v>110</v>
      </c>
      <c r="C194" t="s">
        <v>17</v>
      </c>
      <c r="D194">
        <v>955</v>
      </c>
      <c r="E194" t="s">
        <v>48</v>
      </c>
      <c r="F194" t="s">
        <v>49</v>
      </c>
      <c r="G194">
        <v>0</v>
      </c>
      <c r="H194">
        <v>-600</v>
      </c>
      <c r="I194">
        <v>-600</v>
      </c>
      <c r="J194">
        <v>0</v>
      </c>
      <c r="K194">
        <v>-1410</v>
      </c>
      <c r="L194">
        <v>-1410</v>
      </c>
    </row>
    <row r="195" spans="1:12">
      <c r="A195">
        <v>202106</v>
      </c>
      <c r="B195">
        <v>110</v>
      </c>
      <c r="C195" t="s">
        <v>17</v>
      </c>
      <c r="D195">
        <v>958</v>
      </c>
      <c r="E195" t="s">
        <v>52</v>
      </c>
      <c r="F195" t="s">
        <v>1</v>
      </c>
      <c r="G195">
        <v>583</v>
      </c>
      <c r="H195">
        <v>0</v>
      </c>
      <c r="I195">
        <v>583</v>
      </c>
      <c r="J195">
        <v>373</v>
      </c>
      <c r="K195">
        <v>0</v>
      </c>
      <c r="L195">
        <v>373</v>
      </c>
    </row>
    <row r="196" spans="1:12">
      <c r="A196">
        <v>202106</v>
      </c>
      <c r="B196">
        <v>110</v>
      </c>
      <c r="C196" t="s">
        <v>17</v>
      </c>
      <c r="D196">
        <v>962</v>
      </c>
      <c r="E196" t="s">
        <v>53</v>
      </c>
      <c r="F196" t="s">
        <v>31</v>
      </c>
      <c r="G196">
        <v>0</v>
      </c>
      <c r="H196">
        <v>17</v>
      </c>
      <c r="I196">
        <v>17</v>
      </c>
      <c r="J196">
        <v>0</v>
      </c>
      <c r="K196">
        <v>28</v>
      </c>
      <c r="L196">
        <v>28</v>
      </c>
    </row>
    <row r="197" spans="1:12">
      <c r="A197">
        <v>202106</v>
      </c>
      <c r="B197">
        <v>110</v>
      </c>
      <c r="C197" t="s">
        <v>17</v>
      </c>
      <c r="D197">
        <v>966</v>
      </c>
      <c r="E197" t="s">
        <v>54</v>
      </c>
      <c r="F197" t="s">
        <v>55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202106</v>
      </c>
      <c r="B198">
        <v>110</v>
      </c>
      <c r="C198" t="s">
        <v>17</v>
      </c>
      <c r="D198">
        <v>990</v>
      </c>
      <c r="E198" t="s">
        <v>56</v>
      </c>
      <c r="F198" t="s">
        <v>31</v>
      </c>
      <c r="G198">
        <v>0</v>
      </c>
      <c r="H198">
        <v>1930</v>
      </c>
      <c r="I198">
        <v>1930</v>
      </c>
      <c r="J198">
        <v>0</v>
      </c>
      <c r="K198">
        <v>1616</v>
      </c>
      <c r="L198">
        <v>1616</v>
      </c>
    </row>
    <row r="199" spans="1:12">
      <c r="A199">
        <v>202106</v>
      </c>
      <c r="B199">
        <v>110</v>
      </c>
      <c r="C199" t="s">
        <v>17</v>
      </c>
      <c r="D199">
        <v>997</v>
      </c>
      <c r="E199" t="s">
        <v>57</v>
      </c>
      <c r="F199" t="s">
        <v>1</v>
      </c>
      <c r="G199">
        <v>26</v>
      </c>
      <c r="H199">
        <v>0</v>
      </c>
      <c r="I199">
        <v>26</v>
      </c>
      <c r="J199">
        <v>17</v>
      </c>
      <c r="K199">
        <v>0</v>
      </c>
      <c r="L199">
        <v>17</v>
      </c>
    </row>
    <row r="200" spans="1:12">
      <c r="A200">
        <v>202106</v>
      </c>
      <c r="B200">
        <v>110</v>
      </c>
      <c r="C200" t="s">
        <v>17</v>
      </c>
      <c r="D200">
        <v>20042</v>
      </c>
      <c r="E200" t="s">
        <v>60</v>
      </c>
      <c r="F200" t="s">
        <v>1</v>
      </c>
      <c r="G200">
        <v>0</v>
      </c>
      <c r="H200">
        <v>1</v>
      </c>
      <c r="I200">
        <v>1</v>
      </c>
      <c r="J200">
        <v>0</v>
      </c>
      <c r="K200">
        <v>5</v>
      </c>
      <c r="L200">
        <v>5</v>
      </c>
    </row>
    <row r="201" spans="1:12">
      <c r="A201">
        <v>202106</v>
      </c>
      <c r="B201">
        <v>112</v>
      </c>
      <c r="C201" t="s">
        <v>42</v>
      </c>
      <c r="D201">
        <v>950</v>
      </c>
      <c r="E201" t="s">
        <v>34</v>
      </c>
      <c r="F201" t="s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202106</v>
      </c>
      <c r="B202">
        <v>112</v>
      </c>
      <c r="C202" t="s">
        <v>42</v>
      </c>
      <c r="D202">
        <v>955</v>
      </c>
      <c r="E202" t="s">
        <v>48</v>
      </c>
      <c r="F202" t="s">
        <v>49</v>
      </c>
      <c r="G202">
        <v>0</v>
      </c>
      <c r="H202">
        <v>0</v>
      </c>
      <c r="I202">
        <v>0</v>
      </c>
      <c r="J202">
        <v>-1</v>
      </c>
      <c r="K202">
        <v>0</v>
      </c>
      <c r="L202">
        <v>-1</v>
      </c>
    </row>
    <row r="203" spans="1:12">
      <c r="A203">
        <v>202106</v>
      </c>
      <c r="B203">
        <v>114</v>
      </c>
      <c r="C203" t="s">
        <v>27</v>
      </c>
      <c r="D203">
        <v>695</v>
      </c>
      <c r="E203" t="s">
        <v>21</v>
      </c>
      <c r="F203" t="s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202106</v>
      </c>
      <c r="B204">
        <v>114</v>
      </c>
      <c r="C204" t="s">
        <v>27</v>
      </c>
      <c r="D204">
        <v>950</v>
      </c>
      <c r="E204" t="s">
        <v>34</v>
      </c>
      <c r="F204" t="s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202106</v>
      </c>
      <c r="B205">
        <v>114</v>
      </c>
      <c r="C205" t="s">
        <v>27</v>
      </c>
      <c r="D205">
        <v>951</v>
      </c>
      <c r="E205" t="s">
        <v>45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3</v>
      </c>
    </row>
    <row r="206" spans="1:12">
      <c r="A206">
        <v>202106</v>
      </c>
      <c r="B206">
        <v>114</v>
      </c>
      <c r="C206" t="s">
        <v>27</v>
      </c>
      <c r="D206">
        <v>955</v>
      </c>
      <c r="E206" t="s">
        <v>48</v>
      </c>
      <c r="F206" t="s">
        <v>49</v>
      </c>
      <c r="G206">
        <v>-1</v>
      </c>
      <c r="H206">
        <v>0</v>
      </c>
      <c r="I206">
        <v>0</v>
      </c>
      <c r="J206">
        <v>-1</v>
      </c>
      <c r="K206">
        <v>1</v>
      </c>
      <c r="L206">
        <v>-1</v>
      </c>
    </row>
    <row r="207" spans="1:12">
      <c r="A207">
        <v>202106</v>
      </c>
      <c r="B207">
        <v>114</v>
      </c>
      <c r="C207" t="s">
        <v>27</v>
      </c>
      <c r="D207">
        <v>958</v>
      </c>
      <c r="E207" t="s">
        <v>52</v>
      </c>
      <c r="F207" t="s">
        <v>1</v>
      </c>
      <c r="G207">
        <v>3</v>
      </c>
      <c r="H207">
        <v>0</v>
      </c>
      <c r="I207">
        <v>3</v>
      </c>
      <c r="J207">
        <v>2</v>
      </c>
      <c r="K207">
        <v>0</v>
      </c>
      <c r="L207">
        <v>2</v>
      </c>
    </row>
    <row r="208" spans="1:12">
      <c r="A208">
        <v>202106</v>
      </c>
      <c r="B208">
        <v>114</v>
      </c>
      <c r="C208" t="s">
        <v>27</v>
      </c>
      <c r="D208">
        <v>990</v>
      </c>
      <c r="E208" t="s">
        <v>56</v>
      </c>
      <c r="F208" t="s">
        <v>31</v>
      </c>
      <c r="G208">
        <v>0</v>
      </c>
      <c r="H208">
        <v>-17</v>
      </c>
      <c r="I208">
        <v>-17</v>
      </c>
      <c r="J208">
        <v>0</v>
      </c>
      <c r="K208">
        <v>-14</v>
      </c>
      <c r="L208">
        <v>-14</v>
      </c>
    </row>
    <row r="209" spans="1:12">
      <c r="A209">
        <v>202106</v>
      </c>
      <c r="B209">
        <v>114</v>
      </c>
      <c r="C209" t="s">
        <v>27</v>
      </c>
      <c r="D209">
        <v>997</v>
      </c>
      <c r="E209" t="s">
        <v>57</v>
      </c>
      <c r="F209" t="s">
        <v>1</v>
      </c>
      <c r="G209">
        <v>-7</v>
      </c>
      <c r="H209">
        <v>0</v>
      </c>
      <c r="I209">
        <v>-7</v>
      </c>
      <c r="J209">
        <v>-5</v>
      </c>
      <c r="K209">
        <v>0</v>
      </c>
      <c r="L209">
        <v>-5</v>
      </c>
    </row>
    <row r="210" spans="1:12">
      <c r="A210">
        <v>202106</v>
      </c>
      <c r="B210">
        <v>114</v>
      </c>
      <c r="C210" t="s">
        <v>27</v>
      </c>
      <c r="D210">
        <v>20042</v>
      </c>
      <c r="E210" t="s">
        <v>60</v>
      </c>
      <c r="F210" t="s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202106</v>
      </c>
      <c r="B211">
        <v>115</v>
      </c>
      <c r="C211" t="s">
        <v>28</v>
      </c>
      <c r="D211">
        <v>695</v>
      </c>
      <c r="E211" t="s">
        <v>21</v>
      </c>
      <c r="F211" t="s">
        <v>1</v>
      </c>
      <c r="G211">
        <v>0</v>
      </c>
      <c r="H211">
        <v>0</v>
      </c>
      <c r="I211">
        <v>0</v>
      </c>
      <c r="J211">
        <v>-1</v>
      </c>
      <c r="K211">
        <v>0</v>
      </c>
      <c r="L211">
        <v>-1</v>
      </c>
    </row>
    <row r="212" spans="1:12">
      <c r="A212">
        <v>202106</v>
      </c>
      <c r="B212">
        <v>115</v>
      </c>
      <c r="C212" t="s">
        <v>28</v>
      </c>
      <c r="D212">
        <v>950</v>
      </c>
      <c r="E212" t="s">
        <v>34</v>
      </c>
      <c r="F212" t="s">
        <v>1</v>
      </c>
      <c r="G212">
        <v>0</v>
      </c>
      <c r="H212">
        <v>0</v>
      </c>
      <c r="I212">
        <v>0</v>
      </c>
      <c r="J212">
        <v>4</v>
      </c>
      <c r="K212">
        <v>0</v>
      </c>
      <c r="L212">
        <v>4</v>
      </c>
    </row>
    <row r="213" spans="1:12">
      <c r="A213">
        <v>202106</v>
      </c>
      <c r="B213">
        <v>115</v>
      </c>
      <c r="C213" t="s">
        <v>28</v>
      </c>
      <c r="D213">
        <v>955</v>
      </c>
      <c r="E213" t="s">
        <v>48</v>
      </c>
      <c r="F213" t="s">
        <v>49</v>
      </c>
      <c r="G213">
        <v>-3</v>
      </c>
      <c r="H213">
        <v>0</v>
      </c>
      <c r="I213">
        <v>-3</v>
      </c>
      <c r="J213">
        <v>-8</v>
      </c>
      <c r="K213">
        <v>0</v>
      </c>
      <c r="L213">
        <v>-8</v>
      </c>
    </row>
    <row r="214" spans="1:12">
      <c r="A214">
        <v>202106</v>
      </c>
      <c r="B214">
        <v>115</v>
      </c>
      <c r="C214" t="s">
        <v>28</v>
      </c>
      <c r="D214">
        <v>990</v>
      </c>
      <c r="E214" t="s">
        <v>56</v>
      </c>
      <c r="F214" t="s">
        <v>31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1</v>
      </c>
    </row>
    <row r="215" spans="1:12">
      <c r="A215">
        <v>202106</v>
      </c>
      <c r="B215">
        <v>115</v>
      </c>
      <c r="C215" t="s">
        <v>28</v>
      </c>
      <c r="D215">
        <v>997</v>
      </c>
      <c r="E215" t="s">
        <v>57</v>
      </c>
      <c r="F215" t="s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202106</v>
      </c>
      <c r="B216">
        <v>127</v>
      </c>
      <c r="C216" t="s">
        <v>43</v>
      </c>
      <c r="D216">
        <v>950</v>
      </c>
      <c r="E216" t="s">
        <v>34</v>
      </c>
      <c r="F216" t="s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>
        <v>202106</v>
      </c>
      <c r="B217">
        <v>127</v>
      </c>
      <c r="C217" t="s">
        <v>43</v>
      </c>
      <c r="D217">
        <v>955</v>
      </c>
      <c r="E217" t="s">
        <v>48</v>
      </c>
      <c r="F217" t="s">
        <v>49</v>
      </c>
      <c r="G217">
        <v>1</v>
      </c>
      <c r="H217">
        <v>0</v>
      </c>
      <c r="I217">
        <v>1</v>
      </c>
      <c r="J217">
        <v>2</v>
      </c>
      <c r="K217">
        <v>0</v>
      </c>
      <c r="L217">
        <v>2</v>
      </c>
    </row>
    <row r="218" spans="1:12">
      <c r="A218">
        <v>202106</v>
      </c>
      <c r="B218">
        <v>291</v>
      </c>
      <c r="C218" t="s">
        <v>50</v>
      </c>
      <c r="D218">
        <v>955</v>
      </c>
      <c r="E218" t="s">
        <v>48</v>
      </c>
      <c r="F218" t="s">
        <v>49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202106</v>
      </c>
      <c r="B219">
        <v>300</v>
      </c>
      <c r="C219" t="s">
        <v>18</v>
      </c>
      <c r="D219">
        <v>694</v>
      </c>
      <c r="E219" t="s">
        <v>0</v>
      </c>
      <c r="F219" t="s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202106</v>
      </c>
      <c r="B220">
        <v>300</v>
      </c>
      <c r="C220" t="s">
        <v>18</v>
      </c>
      <c r="D220">
        <v>695</v>
      </c>
      <c r="E220" t="s">
        <v>21</v>
      </c>
      <c r="F220" t="s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202106</v>
      </c>
      <c r="B221">
        <v>300</v>
      </c>
      <c r="C221" t="s">
        <v>18</v>
      </c>
      <c r="D221">
        <v>950</v>
      </c>
      <c r="E221" t="s">
        <v>34</v>
      </c>
      <c r="F221" t="s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v>202106</v>
      </c>
      <c r="B222">
        <v>300</v>
      </c>
      <c r="C222" t="s">
        <v>18</v>
      </c>
      <c r="D222">
        <v>955</v>
      </c>
      <c r="E222" t="s">
        <v>48</v>
      </c>
      <c r="F222" t="s">
        <v>49</v>
      </c>
      <c r="G222">
        <v>1</v>
      </c>
      <c r="H222">
        <v>0</v>
      </c>
      <c r="I222">
        <v>1</v>
      </c>
      <c r="J222">
        <v>2</v>
      </c>
      <c r="K222">
        <v>0</v>
      </c>
      <c r="L222">
        <v>2</v>
      </c>
    </row>
    <row r="223" spans="1:12">
      <c r="A223">
        <v>202106</v>
      </c>
      <c r="B223">
        <v>300</v>
      </c>
      <c r="C223" t="s">
        <v>18</v>
      </c>
      <c r="D223">
        <v>958</v>
      </c>
      <c r="E223" t="s">
        <v>52</v>
      </c>
      <c r="F223" t="s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202106</v>
      </c>
      <c r="B224">
        <v>300</v>
      </c>
      <c r="C224" t="s">
        <v>18</v>
      </c>
      <c r="D224">
        <v>990</v>
      </c>
      <c r="E224" t="s">
        <v>56</v>
      </c>
      <c r="F224" t="s">
        <v>31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202106</v>
      </c>
      <c r="B225">
        <v>300</v>
      </c>
      <c r="C225" t="s">
        <v>18</v>
      </c>
      <c r="D225">
        <v>997</v>
      </c>
      <c r="E225" t="s">
        <v>57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202106</v>
      </c>
      <c r="B226">
        <v>459</v>
      </c>
      <c r="C226" t="s">
        <v>51</v>
      </c>
      <c r="D226">
        <v>955</v>
      </c>
      <c r="E226" t="s">
        <v>48</v>
      </c>
      <c r="F226" t="s">
        <v>49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>
        <v>202106</v>
      </c>
      <c r="B227">
        <v>501</v>
      </c>
      <c r="C227" t="s">
        <v>19</v>
      </c>
      <c r="D227">
        <v>694</v>
      </c>
      <c r="E227" t="s">
        <v>0</v>
      </c>
      <c r="F227" t="s">
        <v>1</v>
      </c>
      <c r="G227">
        <v>32</v>
      </c>
      <c r="H227">
        <v>0</v>
      </c>
      <c r="I227">
        <v>32</v>
      </c>
      <c r="J227">
        <v>60</v>
      </c>
      <c r="K227">
        <v>0</v>
      </c>
      <c r="L227">
        <v>60</v>
      </c>
    </row>
    <row r="228" spans="1:12">
      <c r="A228">
        <v>202106</v>
      </c>
      <c r="B228">
        <v>501</v>
      </c>
      <c r="C228" t="s">
        <v>19</v>
      </c>
      <c r="D228">
        <v>695</v>
      </c>
      <c r="E228" t="s">
        <v>21</v>
      </c>
      <c r="F228" t="s">
        <v>1</v>
      </c>
      <c r="G228">
        <v>362</v>
      </c>
      <c r="H228">
        <v>0</v>
      </c>
      <c r="I228">
        <v>362</v>
      </c>
      <c r="J228">
        <v>1117</v>
      </c>
      <c r="K228">
        <v>0</v>
      </c>
      <c r="L228">
        <v>1117</v>
      </c>
    </row>
    <row r="229" spans="1:12">
      <c r="A229">
        <v>202106</v>
      </c>
      <c r="B229">
        <v>501</v>
      </c>
      <c r="C229" t="s">
        <v>19</v>
      </c>
      <c r="D229">
        <v>950</v>
      </c>
      <c r="E229" t="s">
        <v>34</v>
      </c>
      <c r="F229" t="s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202106</v>
      </c>
      <c r="B230">
        <v>501</v>
      </c>
      <c r="C230" t="s">
        <v>19</v>
      </c>
      <c r="D230">
        <v>951</v>
      </c>
      <c r="E230" t="s">
        <v>45</v>
      </c>
      <c r="F230" t="s">
        <v>1</v>
      </c>
      <c r="G230">
        <v>0</v>
      </c>
      <c r="H230">
        <v>2</v>
      </c>
      <c r="I230">
        <v>2</v>
      </c>
      <c r="J230">
        <v>0</v>
      </c>
      <c r="K230">
        <v>24</v>
      </c>
      <c r="L230">
        <v>24</v>
      </c>
    </row>
    <row r="231" spans="1:12">
      <c r="A231">
        <v>202106</v>
      </c>
      <c r="B231">
        <v>501</v>
      </c>
      <c r="C231" t="s">
        <v>19</v>
      </c>
      <c r="D231">
        <v>955</v>
      </c>
      <c r="E231" t="s">
        <v>48</v>
      </c>
      <c r="F231" t="s">
        <v>49</v>
      </c>
      <c r="G231">
        <v>0</v>
      </c>
      <c r="H231">
        <v>-436</v>
      </c>
      <c r="I231">
        <v>-436</v>
      </c>
      <c r="J231">
        <v>0</v>
      </c>
      <c r="K231">
        <v>-1024</v>
      </c>
      <c r="L231">
        <v>-1024</v>
      </c>
    </row>
    <row r="232" spans="1:12">
      <c r="A232">
        <v>202106</v>
      </c>
      <c r="B232">
        <v>501</v>
      </c>
      <c r="C232" t="s">
        <v>19</v>
      </c>
      <c r="D232">
        <v>958</v>
      </c>
      <c r="E232" t="s">
        <v>52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202106</v>
      </c>
      <c r="B233">
        <v>501</v>
      </c>
      <c r="C233" t="s">
        <v>19</v>
      </c>
      <c r="D233">
        <v>962</v>
      </c>
      <c r="E233" t="s">
        <v>53</v>
      </c>
      <c r="F233" t="s">
        <v>31</v>
      </c>
      <c r="G233">
        <v>0</v>
      </c>
      <c r="H233">
        <v>12</v>
      </c>
      <c r="I233">
        <v>12</v>
      </c>
      <c r="J233">
        <v>0</v>
      </c>
      <c r="K233">
        <v>20</v>
      </c>
      <c r="L233">
        <v>20</v>
      </c>
    </row>
    <row r="234" spans="1:12">
      <c r="A234">
        <v>202106</v>
      </c>
      <c r="B234">
        <v>501</v>
      </c>
      <c r="C234" t="s">
        <v>19</v>
      </c>
      <c r="D234">
        <v>990</v>
      </c>
      <c r="E234" t="s">
        <v>56</v>
      </c>
      <c r="F234" t="s">
        <v>31</v>
      </c>
      <c r="G234">
        <v>0</v>
      </c>
      <c r="H234">
        <v>-909</v>
      </c>
      <c r="I234">
        <v>-909</v>
      </c>
      <c r="J234">
        <v>0</v>
      </c>
      <c r="K234">
        <v>-761</v>
      </c>
      <c r="L234">
        <v>-761</v>
      </c>
    </row>
    <row r="235" spans="1:12">
      <c r="A235">
        <v>202106</v>
      </c>
      <c r="B235">
        <v>501</v>
      </c>
      <c r="C235" t="s">
        <v>19</v>
      </c>
      <c r="D235">
        <v>997</v>
      </c>
      <c r="E235" t="s">
        <v>57</v>
      </c>
      <c r="F235" t="s">
        <v>1</v>
      </c>
      <c r="G235">
        <v>21</v>
      </c>
      <c r="H235">
        <v>0</v>
      </c>
      <c r="I235">
        <v>21</v>
      </c>
      <c r="J235">
        <v>13</v>
      </c>
      <c r="K235">
        <v>0</v>
      </c>
      <c r="L235">
        <v>13</v>
      </c>
    </row>
    <row r="236" spans="1:12">
      <c r="A236">
        <v>202106</v>
      </c>
      <c r="B236">
        <v>501</v>
      </c>
      <c r="C236" t="s">
        <v>19</v>
      </c>
      <c r="D236">
        <v>28462</v>
      </c>
      <c r="E236" t="s">
        <v>61</v>
      </c>
      <c r="F236" t="s">
        <v>31</v>
      </c>
      <c r="G236">
        <v>0</v>
      </c>
      <c r="H236">
        <v>863</v>
      </c>
      <c r="I236">
        <v>863</v>
      </c>
      <c r="J236">
        <v>0</v>
      </c>
      <c r="K236">
        <v>571</v>
      </c>
      <c r="L236">
        <v>571</v>
      </c>
    </row>
    <row r="237" spans="1:12">
      <c r="A237">
        <v>202106</v>
      </c>
      <c r="B237">
        <v>502</v>
      </c>
      <c r="C237" t="s">
        <v>20</v>
      </c>
      <c r="D237">
        <v>694</v>
      </c>
      <c r="E237" t="s">
        <v>0</v>
      </c>
      <c r="F237" t="s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202106</v>
      </c>
      <c r="B238">
        <v>502</v>
      </c>
      <c r="C238" t="s">
        <v>20</v>
      </c>
      <c r="D238">
        <v>950</v>
      </c>
      <c r="E238" t="s">
        <v>34</v>
      </c>
      <c r="F238" t="s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202106</v>
      </c>
      <c r="B239">
        <v>502</v>
      </c>
      <c r="C239" t="s">
        <v>20</v>
      </c>
      <c r="D239">
        <v>952</v>
      </c>
      <c r="E239" t="s">
        <v>47</v>
      </c>
      <c r="F239" t="s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202106</v>
      </c>
      <c r="B240">
        <v>502</v>
      </c>
      <c r="C240" t="s">
        <v>20</v>
      </c>
      <c r="D240">
        <v>955</v>
      </c>
      <c r="E240" t="s">
        <v>48</v>
      </c>
      <c r="F240" t="s">
        <v>49</v>
      </c>
      <c r="G240">
        <v>-1</v>
      </c>
      <c r="H240">
        <v>-16</v>
      </c>
      <c r="I240">
        <v>-17</v>
      </c>
      <c r="J240">
        <v>-1</v>
      </c>
      <c r="K240">
        <v>-37</v>
      </c>
      <c r="L240">
        <v>-39</v>
      </c>
    </row>
    <row r="241" spans="1:12">
      <c r="A241">
        <v>202106</v>
      </c>
      <c r="B241">
        <v>502</v>
      </c>
      <c r="C241" t="s">
        <v>20</v>
      </c>
      <c r="D241">
        <v>958</v>
      </c>
      <c r="E241" t="s">
        <v>52</v>
      </c>
      <c r="F241" t="s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202106</v>
      </c>
      <c r="B242">
        <v>502</v>
      </c>
      <c r="C242" t="s">
        <v>20</v>
      </c>
      <c r="D242">
        <v>990</v>
      </c>
      <c r="E242" t="s">
        <v>56</v>
      </c>
      <c r="F242" t="s">
        <v>31</v>
      </c>
      <c r="G242">
        <v>0</v>
      </c>
      <c r="H242">
        <v>-99</v>
      </c>
      <c r="I242">
        <v>-99</v>
      </c>
      <c r="J242">
        <v>0</v>
      </c>
      <c r="K242">
        <v>-83</v>
      </c>
      <c r="L242">
        <v>-83</v>
      </c>
    </row>
    <row r="243" spans="1:12">
      <c r="A243">
        <v>202106</v>
      </c>
      <c r="B243">
        <v>502</v>
      </c>
      <c r="C243" t="s">
        <v>20</v>
      </c>
      <c r="D243">
        <v>997</v>
      </c>
      <c r="E243" t="s">
        <v>57</v>
      </c>
      <c r="F243" t="s">
        <v>1</v>
      </c>
      <c r="G243">
        <v>5</v>
      </c>
      <c r="H243">
        <v>0</v>
      </c>
      <c r="I243">
        <v>5</v>
      </c>
      <c r="J243">
        <v>3</v>
      </c>
      <c r="K243">
        <v>0</v>
      </c>
      <c r="L243">
        <v>3</v>
      </c>
    </row>
    <row r="244" spans="1:12">
      <c r="A244">
        <v>202106</v>
      </c>
      <c r="B244">
        <v>797</v>
      </c>
      <c r="C244" t="s">
        <v>44</v>
      </c>
      <c r="D244">
        <v>950</v>
      </c>
      <c r="E244" t="s">
        <v>34</v>
      </c>
      <c r="F244" t="s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202106</v>
      </c>
      <c r="B245">
        <v>797</v>
      </c>
      <c r="C245" t="s">
        <v>44</v>
      </c>
      <c r="D245">
        <v>955</v>
      </c>
      <c r="E245" t="s">
        <v>48</v>
      </c>
      <c r="F245" t="s">
        <v>49</v>
      </c>
      <c r="G245">
        <v>-4</v>
      </c>
      <c r="H245">
        <v>0</v>
      </c>
      <c r="I245">
        <v>-4</v>
      </c>
      <c r="J245">
        <v>-8</v>
      </c>
      <c r="K245">
        <v>0</v>
      </c>
      <c r="L245">
        <v>-8</v>
      </c>
    </row>
    <row r="246" spans="1:12">
      <c r="A246">
        <v>202106</v>
      </c>
      <c r="B246">
        <v>797</v>
      </c>
      <c r="C246" t="s">
        <v>44</v>
      </c>
      <c r="D246">
        <v>1462</v>
      </c>
      <c r="E246" t="s">
        <v>58</v>
      </c>
      <c r="F246" t="s">
        <v>31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2F64-E671-4A0E-A280-273F807D9737}">
  <sheetPr codeName="Worksheet____3"/>
  <dimension ref="A2:W14"/>
  <sheetViews>
    <sheetView zoomScale="130" zoomScaleNormal="130" workbookViewId="0">
      <selection activeCell="E14" sqref="E14"/>
    </sheetView>
  </sheetViews>
  <sheetFormatPr defaultColWidth="8.875" defaultRowHeight="15.75"/>
  <cols>
    <col min="1" max="1" width="16.25" bestFit="1" customWidth="1"/>
    <col min="2" max="2" width="13.5" bestFit="1" customWidth="1"/>
    <col min="3" max="3" width="6.125" customWidth="1"/>
    <col min="4" max="4" width="16.25" bestFit="1" customWidth="1"/>
    <col min="5" max="5" width="13.375" bestFit="1" customWidth="1"/>
    <col min="6" max="6" width="9" customWidth="1"/>
    <col min="7" max="7" width="16.25" bestFit="1" customWidth="1"/>
    <col min="8" max="8" width="13.5" bestFit="1" customWidth="1"/>
    <col min="9" max="9" width="5.625" bestFit="1" customWidth="1"/>
    <col min="10" max="10" width="16.75" bestFit="1" customWidth="1"/>
    <col min="11" max="11" width="13.5" bestFit="1" customWidth="1"/>
    <col min="12" max="12" width="10.5" bestFit="1" customWidth="1"/>
    <col min="13" max="13" width="11.5" bestFit="1" customWidth="1"/>
    <col min="14" max="14" width="11.625" customWidth="1"/>
    <col min="15" max="15" width="16.75" bestFit="1" customWidth="1"/>
    <col min="16" max="16" width="7" bestFit="1" customWidth="1"/>
    <col min="17" max="17" width="7.625" bestFit="1" customWidth="1"/>
    <col min="18" max="18" width="28.625" bestFit="1" customWidth="1"/>
    <col min="19" max="19" width="16.75" bestFit="1" customWidth="1"/>
    <col min="20" max="20" width="20.75" bestFit="1" customWidth="1"/>
    <col min="22" max="22" width="16.75" bestFit="1" customWidth="1"/>
    <col min="23" max="23" width="13.375" bestFit="1" customWidth="1"/>
    <col min="24" max="24" width="21.5" bestFit="1" customWidth="1"/>
    <col min="25" max="25" width="10.875" bestFit="1" customWidth="1"/>
    <col min="26" max="26" width="11.625" bestFit="1" customWidth="1"/>
  </cols>
  <sheetData>
    <row r="2" spans="1:23">
      <c r="A2" s="15" t="s">
        <v>97</v>
      </c>
      <c r="B2" s="17" t="str">
        <f>tblData[[#This Row],[Период]]</f>
        <v>2021 июн</v>
      </c>
      <c r="J2" s="18" t="s">
        <v>120</v>
      </c>
      <c r="K2" s="19"/>
      <c r="L2" s="19"/>
    </row>
    <row r="4" spans="1:23">
      <c r="A4" s="10" t="s">
        <v>116</v>
      </c>
      <c r="B4" t="s">
        <v>113</v>
      </c>
      <c r="D4" s="10" t="s">
        <v>116</v>
      </c>
      <c r="E4" t="s">
        <v>114</v>
      </c>
      <c r="G4" s="10" t="s">
        <v>116</v>
      </c>
      <c r="H4" t="s">
        <v>113</v>
      </c>
      <c r="K4" s="10" t="s">
        <v>117</v>
      </c>
      <c r="O4" s="10" t="s">
        <v>115</v>
      </c>
      <c r="P4" t="s">
        <v>118</v>
      </c>
      <c r="Q4" t="s">
        <v>119</v>
      </c>
      <c r="S4" s="10" t="s">
        <v>115</v>
      </c>
      <c r="T4" t="s">
        <v>121</v>
      </c>
      <c r="V4" s="10" t="s">
        <v>115</v>
      </c>
      <c r="W4" t="s">
        <v>114</v>
      </c>
    </row>
    <row r="5" spans="1:23">
      <c r="A5" s="16" t="s">
        <v>79</v>
      </c>
      <c r="B5" s="9">
        <v>32.863489999999999</v>
      </c>
      <c r="D5" s="16" t="s">
        <v>79</v>
      </c>
      <c r="E5" s="9">
        <v>26.644947999999999</v>
      </c>
      <c r="G5" s="16" t="s">
        <v>73</v>
      </c>
      <c r="H5" s="9">
        <v>27.631889999999999</v>
      </c>
      <c r="J5" s="10" t="s">
        <v>123</v>
      </c>
      <c r="K5" t="s">
        <v>79</v>
      </c>
      <c r="L5" t="s">
        <v>78</v>
      </c>
      <c r="M5" t="s">
        <v>62</v>
      </c>
      <c r="O5" s="16" t="s">
        <v>79</v>
      </c>
      <c r="P5" s="9">
        <v>20.837344997210991</v>
      </c>
      <c r="Q5" s="14">
        <v>22.2</v>
      </c>
      <c r="S5" s="16" t="s">
        <v>79</v>
      </c>
      <c r="T5" s="12">
        <v>6021.6071530597001</v>
      </c>
      <c r="V5" s="16" t="s">
        <v>78</v>
      </c>
      <c r="W5" s="9">
        <v>-206.89220271555999</v>
      </c>
    </row>
    <row r="6" spans="1:23">
      <c r="A6" s="16" t="s">
        <v>78</v>
      </c>
      <c r="B6" s="9">
        <v>60.7208266653004</v>
      </c>
      <c r="D6" s="16" t="s">
        <v>78</v>
      </c>
      <c r="E6" s="9">
        <v>30.180765916480699</v>
      </c>
      <c r="G6" s="16" t="s">
        <v>72</v>
      </c>
      <c r="H6" s="9">
        <v>65.952426665300408</v>
      </c>
      <c r="J6" s="16" t="s">
        <v>121</v>
      </c>
      <c r="K6" s="12">
        <v>6021.6071530597001</v>
      </c>
      <c r="L6" s="12">
        <v>2643.3459678970748</v>
      </c>
      <c r="M6" s="12">
        <v>8664.9531209567758</v>
      </c>
      <c r="N6" s="9"/>
      <c r="O6" s="16" t="s">
        <v>78</v>
      </c>
      <c r="P6" s="9">
        <v>74.126371910616314</v>
      </c>
      <c r="Q6" s="14">
        <v>75.3</v>
      </c>
      <c r="S6" s="16" t="s">
        <v>78</v>
      </c>
      <c r="T6" s="12">
        <v>2643.3459678970748</v>
      </c>
      <c r="V6" s="16" t="s">
        <v>79</v>
      </c>
      <c r="W6" s="9">
        <v>-987.38032590160788</v>
      </c>
    </row>
    <row r="7" spans="1:23">
      <c r="A7" s="16" t="s">
        <v>62</v>
      </c>
      <c r="B7" s="9">
        <v>93.584316665300406</v>
      </c>
      <c r="D7" s="16" t="s">
        <v>62</v>
      </c>
      <c r="E7" s="9">
        <v>56.825713916480694</v>
      </c>
      <c r="G7" s="16" t="s">
        <v>62</v>
      </c>
      <c r="H7" s="9">
        <v>93.584316665300406</v>
      </c>
      <c r="J7" s="16" t="s">
        <v>122</v>
      </c>
      <c r="K7" s="12">
        <v>7008.9874789613095</v>
      </c>
      <c r="L7" s="12">
        <v>2850.2381706126325</v>
      </c>
      <c r="M7" s="12">
        <v>9859.2256495739421</v>
      </c>
      <c r="N7" s="9"/>
      <c r="O7" s="16" t="s">
        <v>62</v>
      </c>
      <c r="P7" s="9">
        <v>94.963716907827305</v>
      </c>
      <c r="Q7" s="14">
        <v>97.5</v>
      </c>
      <c r="S7" s="16" t="s">
        <v>62</v>
      </c>
      <c r="T7" s="12">
        <v>8664.9531209567758</v>
      </c>
      <c r="V7" s="16" t="s">
        <v>62</v>
      </c>
      <c r="W7" s="9">
        <v>-1194.2725286171678</v>
      </c>
    </row>
    <row r="8" spans="1:23">
      <c r="M8" s="12">
        <f>GETPIVOTDATA("Фактические, тыс.руб.",$J$4)</f>
        <v>8664.9531209567758</v>
      </c>
      <c r="O8" s="10" t="s">
        <v>100</v>
      </c>
      <c r="P8" t="s">
        <v>112</v>
      </c>
    </row>
    <row r="9" spans="1:23">
      <c r="M9" s="12">
        <f>GETPIVOTDATA("Нормативные, тыс.руб.",$J$4)</f>
        <v>9859.2256495739421</v>
      </c>
    </row>
    <row r="10" spans="1:23">
      <c r="A10" s="10" t="s">
        <v>116</v>
      </c>
      <c r="B10" t="s">
        <v>113</v>
      </c>
      <c r="D10" s="10" t="s">
        <v>116</v>
      </c>
      <c r="E10" t="s">
        <v>114</v>
      </c>
      <c r="G10" s="10" t="s">
        <v>116</v>
      </c>
      <c r="H10" t="s">
        <v>114</v>
      </c>
      <c r="J10" s="10" t="s">
        <v>115</v>
      </c>
      <c r="K10" t="s">
        <v>113</v>
      </c>
      <c r="O10" t="s">
        <v>124</v>
      </c>
      <c r="P10" t="s">
        <v>125</v>
      </c>
    </row>
    <row r="11" spans="1:23">
      <c r="A11" s="16" t="s">
        <v>77</v>
      </c>
      <c r="B11" s="9">
        <v>92.173916665300396</v>
      </c>
      <c r="D11" s="16" t="s">
        <v>77</v>
      </c>
      <c r="E11" s="9">
        <v>56.825713916480694</v>
      </c>
      <c r="G11" s="16" t="s">
        <v>73</v>
      </c>
      <c r="H11" s="9">
        <v>26.644947999999999</v>
      </c>
      <c r="J11" s="16" t="s">
        <v>79</v>
      </c>
      <c r="K11" s="9">
        <v>6021.6071530597001</v>
      </c>
      <c r="O11" s="9">
        <v>8664.9531209567758</v>
      </c>
      <c r="P11" s="9">
        <v>9859.2256495739421</v>
      </c>
    </row>
    <row r="12" spans="1:23">
      <c r="A12" s="16" t="s">
        <v>80</v>
      </c>
      <c r="B12" s="9">
        <v>1.4104000000000001</v>
      </c>
      <c r="D12" s="16" t="s">
        <v>80</v>
      </c>
      <c r="E12" s="9">
        <v>0</v>
      </c>
      <c r="G12" s="16" t="s">
        <v>72</v>
      </c>
      <c r="H12" s="9">
        <v>30.180765916480699</v>
      </c>
      <c r="J12" s="16" t="s">
        <v>78</v>
      </c>
      <c r="K12" s="9">
        <v>2643.3459678970748</v>
      </c>
    </row>
    <row r="13" spans="1:23">
      <c r="A13" s="16" t="s">
        <v>62</v>
      </c>
      <c r="B13" s="9">
        <v>93.584316665300392</v>
      </c>
      <c r="D13" s="16" t="s">
        <v>62</v>
      </c>
      <c r="E13" s="9">
        <v>56.825713916480694</v>
      </c>
      <c r="G13" s="16" t="s">
        <v>62</v>
      </c>
      <c r="H13" s="9">
        <v>56.825713916480694</v>
      </c>
      <c r="J13" s="16" t="s">
        <v>62</v>
      </c>
      <c r="K13" s="9">
        <v>8664.9531209567758</v>
      </c>
    </row>
    <row r="14" spans="1:23">
      <c r="B14" s="20">
        <f>GETPIVOTDATA("Факт, тыс.руб.",$A$10)</f>
        <v>93.584316665300392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7FD-31C5-44D3-99C4-03246BB5C707}">
  <sheetPr codeName="Worksheet____4"/>
  <dimension ref="A1"/>
  <sheetViews>
    <sheetView showGridLines="0" showRowColHeaders="0" topLeftCell="I1" zoomScaleNormal="100" workbookViewId="0">
      <selection activeCell="E14" sqref="E14"/>
    </sheetView>
  </sheetViews>
  <sheetFormatPr defaultColWidth="8.875" defaultRowHeight="15.75"/>
  <cols>
    <col min="1" max="1" width="1.625" customWidth="1"/>
  </cols>
  <sheetData>
    <row r="1" ht="6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7F4D-3DC5-406F-96F5-BE40A0EBFF40}">
  <sheetPr codeName="Worksheet____5"/>
  <dimension ref="B2:L32"/>
  <sheetViews>
    <sheetView workbookViewId="0">
      <selection activeCell="K2" sqref="K2:L3"/>
    </sheetView>
  </sheetViews>
  <sheetFormatPr defaultColWidth="8.875" defaultRowHeight="15.75"/>
  <cols>
    <col min="2" max="2" width="16.75" bestFit="1" customWidth="1"/>
    <col min="3" max="3" width="13.5" bestFit="1" customWidth="1"/>
    <col min="5" max="5" width="16.75" bestFit="1" customWidth="1"/>
    <col min="6" max="6" width="13.5" bestFit="1" customWidth="1"/>
    <col min="8" max="8" width="20.375" bestFit="1" customWidth="1"/>
    <col min="9" max="9" width="13.375" bestFit="1" customWidth="1"/>
    <col min="10" max="10" width="8.625" customWidth="1"/>
    <col min="11" max="11" width="16.75" bestFit="1" customWidth="1"/>
    <col min="12" max="12" width="13.375" bestFit="1" customWidth="1"/>
    <col min="15" max="15" width="16.625" bestFit="1" customWidth="1"/>
    <col min="16" max="16" width="13.375" bestFit="1" customWidth="1"/>
  </cols>
  <sheetData>
    <row r="2" spans="2:12">
      <c r="B2" s="21" t="s">
        <v>132</v>
      </c>
      <c r="C2" s="21" t="s">
        <v>133</v>
      </c>
      <c r="E2" s="21" t="s">
        <v>132</v>
      </c>
      <c r="F2" s="21" t="s">
        <v>133</v>
      </c>
      <c r="H2" s="21" t="s">
        <v>132</v>
      </c>
      <c r="I2" s="21" t="s">
        <v>133</v>
      </c>
      <c r="K2" s="21" t="s">
        <v>132</v>
      </c>
      <c r="L2" s="21" t="s">
        <v>133</v>
      </c>
    </row>
    <row r="3" spans="2:12">
      <c r="B3" s="22">
        <f>GETPIVOTDATA("Факт, тыс.руб.",$B$27)</f>
        <v>93.584316665300406</v>
      </c>
      <c r="C3" s="22">
        <f>B3-GETPIVOTDATA("Факт, тыс.руб.",$B$6)</f>
        <v>5.2316000000000145</v>
      </c>
      <c r="E3" s="22">
        <f>GETPIVOTDATA("Факт, тыс.руб.",$B$27)</f>
        <v>93.584316665300406</v>
      </c>
      <c r="F3" s="22">
        <f>E3-GETPIVOTDATA("Факт, тыс.руб.",$E$6)</f>
        <v>5.2316000000000145</v>
      </c>
      <c r="H3" s="22">
        <f>GETPIVOTDATA("Откл, тыс.руб.",$H$27)</f>
        <v>56.825713916480694</v>
      </c>
      <c r="I3" s="22">
        <f>H3-GETPIVOTDATA("Откл, тыс.руб.",$H$6)</f>
        <v>56.825713916480694</v>
      </c>
      <c r="J3" s="23"/>
      <c r="K3" s="22">
        <f>GETPIVOTDATA("Откл, тыс.руб.",$H$27)</f>
        <v>56.825713916480694</v>
      </c>
      <c r="L3" s="22">
        <f>K3-GETPIVOTDATA("Откл, тыс.руб.",$K$6)</f>
        <v>56.825713916480694</v>
      </c>
    </row>
    <row r="4" spans="2:12">
      <c r="B4" s="9"/>
      <c r="C4" s="9"/>
      <c r="F4" s="9"/>
      <c r="I4" s="9"/>
    </row>
    <row r="5" spans="2:12">
      <c r="B5" t="s">
        <v>134</v>
      </c>
    </row>
    <row r="6" spans="2:12">
      <c r="B6" s="10" t="s">
        <v>115</v>
      </c>
      <c r="C6" t="s">
        <v>113</v>
      </c>
      <c r="E6" s="10" t="s">
        <v>115</v>
      </c>
      <c r="F6" t="s">
        <v>113</v>
      </c>
      <c r="H6" s="10" t="s">
        <v>115</v>
      </c>
      <c r="I6" t="s">
        <v>114</v>
      </c>
      <c r="K6" s="10" t="s">
        <v>115</v>
      </c>
      <c r="L6" t="s">
        <v>114</v>
      </c>
    </row>
    <row r="7" spans="2:12">
      <c r="B7" s="16" t="s">
        <v>147</v>
      </c>
      <c r="C7" s="9">
        <v>27.631889999999999</v>
      </c>
      <c r="E7" s="16">
        <v>16</v>
      </c>
      <c r="F7" s="9">
        <v>27.631889999999999</v>
      </c>
      <c r="H7" s="16" t="s">
        <v>62</v>
      </c>
      <c r="I7" s="9"/>
      <c r="K7" s="16" t="s">
        <v>62</v>
      </c>
      <c r="L7" s="9"/>
    </row>
    <row r="8" spans="2:12">
      <c r="B8" s="16" t="s">
        <v>145</v>
      </c>
      <c r="C8" s="9">
        <v>60.7208266653004</v>
      </c>
      <c r="E8" s="16">
        <v>2</v>
      </c>
      <c r="F8" s="9">
        <v>60.7208266653004</v>
      </c>
    </row>
    <row r="9" spans="2:12">
      <c r="B9" s="16" t="s">
        <v>62</v>
      </c>
      <c r="C9" s="9">
        <v>88.352716665300392</v>
      </c>
      <c r="E9" s="16" t="s">
        <v>62</v>
      </c>
      <c r="F9" s="9">
        <v>88.352716665300392</v>
      </c>
    </row>
    <row r="26" spans="2:12">
      <c r="B26" t="s">
        <v>135</v>
      </c>
      <c r="C26" s="9"/>
    </row>
    <row r="27" spans="2:12">
      <c r="B27" s="10" t="s">
        <v>115</v>
      </c>
      <c r="C27" t="s">
        <v>113</v>
      </c>
      <c r="E27" s="10" t="s">
        <v>115</v>
      </c>
      <c r="F27" t="s">
        <v>113</v>
      </c>
      <c r="H27" s="10" t="s">
        <v>115</v>
      </c>
      <c r="I27" t="s">
        <v>114</v>
      </c>
      <c r="K27" s="10" t="s">
        <v>115</v>
      </c>
      <c r="L27" t="s">
        <v>114</v>
      </c>
    </row>
    <row r="28" spans="2:12">
      <c r="B28" s="16" t="s">
        <v>146</v>
      </c>
      <c r="C28" s="9">
        <v>5.2316000000000003</v>
      </c>
      <c r="E28" s="16">
        <v>21</v>
      </c>
      <c r="F28" s="9">
        <v>1.4104000000000001</v>
      </c>
      <c r="H28" s="16" t="s">
        <v>145</v>
      </c>
      <c r="I28" s="9">
        <v>30.180765916480699</v>
      </c>
      <c r="K28" s="16">
        <v>2</v>
      </c>
      <c r="L28" s="9">
        <v>30.180765916480699</v>
      </c>
    </row>
    <row r="29" spans="2:12">
      <c r="B29" s="16" t="s">
        <v>147</v>
      </c>
      <c r="C29" s="9">
        <v>27.631889999999999</v>
      </c>
      <c r="E29" s="16">
        <v>23</v>
      </c>
      <c r="F29" s="9">
        <v>3.8212000000000002</v>
      </c>
      <c r="H29" s="16" t="s">
        <v>147</v>
      </c>
      <c r="I29" s="9">
        <v>26.644947999999999</v>
      </c>
      <c r="K29" s="16">
        <v>16</v>
      </c>
      <c r="L29" s="9">
        <v>26.644947999999999</v>
      </c>
    </row>
    <row r="30" spans="2:12">
      <c r="B30" s="16" t="s">
        <v>145</v>
      </c>
      <c r="C30" s="9">
        <v>60.7208266653004</v>
      </c>
      <c r="E30" s="16">
        <v>16</v>
      </c>
      <c r="F30" s="9">
        <v>27.631889999999999</v>
      </c>
      <c r="H30" s="16" t="s">
        <v>146</v>
      </c>
      <c r="I30" s="9">
        <v>0</v>
      </c>
      <c r="K30" s="16">
        <v>23</v>
      </c>
      <c r="L30" s="9">
        <v>0</v>
      </c>
    </row>
    <row r="31" spans="2:12">
      <c r="B31" s="16" t="s">
        <v>62</v>
      </c>
      <c r="C31" s="9">
        <v>93.584316665300406</v>
      </c>
      <c r="E31" s="16">
        <v>2</v>
      </c>
      <c r="F31" s="9">
        <v>60.7208266653004</v>
      </c>
      <c r="H31" s="16" t="s">
        <v>62</v>
      </c>
      <c r="I31" s="9">
        <v>56.825713916480694</v>
      </c>
      <c r="K31" s="16">
        <v>21</v>
      </c>
      <c r="L31" s="9">
        <v>0</v>
      </c>
    </row>
    <row r="32" spans="2:12">
      <c r="E32" s="16" t="s">
        <v>62</v>
      </c>
      <c r="F32" s="9">
        <v>93.584316665300392</v>
      </c>
      <c r="K32" s="16" t="s">
        <v>62</v>
      </c>
      <c r="L32" s="9">
        <v>56.825713916480694</v>
      </c>
    </row>
  </sheetData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60CE-65EF-4A46-AEDD-038012FE43AD}">
  <sheetPr codeName="Worksheet____6"/>
  <dimension ref="A1"/>
  <sheetViews>
    <sheetView workbookViewId="0">
      <selection activeCell="E14" sqref="E14"/>
    </sheetView>
  </sheetViews>
  <sheetFormatPr defaultColWidth="8.875"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BA9A-EA4F-4BD7-9683-369702C6121C}">
  <dimension ref="B2:F66"/>
  <sheetViews>
    <sheetView workbookViewId="0">
      <selection activeCell="K2" sqref="K2:L3"/>
    </sheetView>
  </sheetViews>
  <sheetFormatPr defaultColWidth="8.875" defaultRowHeight="15.75"/>
  <cols>
    <col min="2" max="2" width="22.125" bestFit="1" customWidth="1"/>
    <col min="3" max="3" width="18.375" bestFit="1" customWidth="1"/>
    <col min="5" max="5" width="16.75" bestFit="1" customWidth="1"/>
    <col min="6" max="6" width="18.375" bestFit="1" customWidth="1"/>
    <col min="9" max="9" width="16.625" bestFit="1" customWidth="1"/>
    <col min="10" max="10" width="18.375" bestFit="1" customWidth="1"/>
  </cols>
  <sheetData>
    <row r="2" spans="2:6">
      <c r="B2" s="21" t="s">
        <v>132</v>
      </c>
      <c r="C2" s="21" t="s">
        <v>133</v>
      </c>
      <c r="E2" s="21" t="s">
        <v>132</v>
      </c>
      <c r="F2" s="21" t="s">
        <v>133</v>
      </c>
    </row>
    <row r="3" spans="2:6">
      <c r="B3" s="22">
        <f>GETPIVOTDATA("РазнВсего, тыс.руб.",$B$28)</f>
        <v>-396</v>
      </c>
      <c r="C3" s="22">
        <f>B3-GETPIVOTDATA("РазнВсего, тыс.руб.",$B$5)</f>
        <v>88</v>
      </c>
      <c r="E3" s="22">
        <f>GETPIVOTDATA("РазнВсего, тыс.руб.",$E$28)</f>
        <v>-396</v>
      </c>
      <c r="F3" s="22">
        <f>E3-GETPIVOTDATA("РазнВсего, тыс.руб.",$E$5)</f>
        <v>47</v>
      </c>
    </row>
    <row r="5" spans="2:6">
      <c r="B5" s="10" t="s">
        <v>115</v>
      </c>
      <c r="C5" t="s">
        <v>136</v>
      </c>
      <c r="E5" s="10" t="s">
        <v>115</v>
      </c>
      <c r="F5" t="s">
        <v>136</v>
      </c>
    </row>
    <row r="6" spans="2:6">
      <c r="B6" s="16" t="s">
        <v>21</v>
      </c>
      <c r="C6" s="14">
        <v>1117</v>
      </c>
      <c r="E6" s="16">
        <v>110</v>
      </c>
      <c r="F6" s="14">
        <v>617</v>
      </c>
    </row>
    <row r="7" spans="2:6">
      <c r="B7" s="16" t="s">
        <v>61</v>
      </c>
      <c r="C7" s="14">
        <v>494</v>
      </c>
      <c r="E7" s="16">
        <v>23</v>
      </c>
      <c r="F7" s="14">
        <v>289</v>
      </c>
    </row>
    <row r="8" spans="2:6">
      <c r="B8" s="16" t="s">
        <v>52</v>
      </c>
      <c r="C8" s="14">
        <v>449</v>
      </c>
      <c r="E8" s="16">
        <v>56</v>
      </c>
      <c r="F8" s="14">
        <v>107</v>
      </c>
    </row>
    <row r="9" spans="2:6">
      <c r="B9" s="16" t="s">
        <v>56</v>
      </c>
      <c r="C9" s="14">
        <v>338</v>
      </c>
      <c r="E9" s="16">
        <v>502</v>
      </c>
      <c r="F9" s="14">
        <v>-119</v>
      </c>
    </row>
    <row r="10" spans="2:6">
      <c r="B10" s="16" t="s">
        <v>53</v>
      </c>
      <c r="C10" s="14">
        <v>221</v>
      </c>
      <c r="E10" s="16">
        <v>2</v>
      </c>
      <c r="F10" s="14">
        <v>-231</v>
      </c>
    </row>
    <row r="11" spans="2:6">
      <c r="B11" s="16" t="s">
        <v>47</v>
      </c>
      <c r="C11" s="14">
        <v>-106</v>
      </c>
      <c r="E11" s="16">
        <v>16</v>
      </c>
      <c r="F11" s="14">
        <v>-1106</v>
      </c>
    </row>
    <row r="12" spans="2:6">
      <c r="B12" s="16" t="s">
        <v>60</v>
      </c>
      <c r="C12" s="14">
        <v>-233</v>
      </c>
      <c r="E12" s="16" t="s">
        <v>62</v>
      </c>
      <c r="F12" s="14">
        <v>-443</v>
      </c>
    </row>
    <row r="13" spans="2:6">
      <c r="B13" s="16" t="s">
        <v>0</v>
      </c>
      <c r="C13" s="14">
        <v>-639</v>
      </c>
    </row>
    <row r="14" spans="2:6">
      <c r="B14" s="16" t="s">
        <v>48</v>
      </c>
      <c r="C14" s="14">
        <v>-2125</v>
      </c>
    </row>
    <row r="15" spans="2:6">
      <c r="B15" s="16" t="s">
        <v>62</v>
      </c>
      <c r="C15" s="14">
        <v>-484</v>
      </c>
    </row>
    <row r="28" spans="2:6">
      <c r="B28" s="10" t="s">
        <v>115</v>
      </c>
      <c r="C28" t="s">
        <v>136</v>
      </c>
      <c r="E28" s="10" t="s">
        <v>115</v>
      </c>
      <c r="F28" t="s">
        <v>136</v>
      </c>
    </row>
    <row r="29" spans="2:6">
      <c r="B29" s="16" t="s">
        <v>0</v>
      </c>
      <c r="C29" s="14">
        <v>-639</v>
      </c>
      <c r="E29" s="16">
        <v>2</v>
      </c>
      <c r="F29" s="14">
        <v>-231</v>
      </c>
    </row>
    <row r="30" spans="2:6">
      <c r="B30" s="16" t="s">
        <v>33</v>
      </c>
      <c r="C30" s="14">
        <v>42</v>
      </c>
      <c r="E30" s="16">
        <v>16</v>
      </c>
      <c r="F30" s="14">
        <v>-1106</v>
      </c>
    </row>
    <row r="31" spans="2:6">
      <c r="B31" s="16" t="s">
        <v>29</v>
      </c>
      <c r="C31" s="14">
        <v>0</v>
      </c>
      <c r="E31" s="16">
        <v>17</v>
      </c>
      <c r="F31" s="14">
        <v>84</v>
      </c>
    </row>
    <row r="32" spans="2:6">
      <c r="B32" s="16" t="s">
        <v>47</v>
      </c>
      <c r="C32" s="14">
        <v>-106</v>
      </c>
      <c r="E32" s="16">
        <v>19</v>
      </c>
      <c r="F32" s="14">
        <v>-63</v>
      </c>
    </row>
    <row r="33" spans="2:6">
      <c r="B33" s="16" t="s">
        <v>60</v>
      </c>
      <c r="C33" s="14">
        <v>-233</v>
      </c>
      <c r="E33" s="16">
        <v>21</v>
      </c>
      <c r="F33" s="14">
        <v>-13</v>
      </c>
    </row>
    <row r="34" spans="2:6">
      <c r="B34" s="16" t="s">
        <v>45</v>
      </c>
      <c r="C34" s="14">
        <v>-28</v>
      </c>
      <c r="E34" s="16">
        <v>22</v>
      </c>
      <c r="F34" s="14">
        <v>0</v>
      </c>
    </row>
    <row r="35" spans="2:6">
      <c r="B35" s="16" t="s">
        <v>34</v>
      </c>
      <c r="C35" s="14">
        <v>49</v>
      </c>
      <c r="E35" s="16">
        <v>23</v>
      </c>
      <c r="F35" s="14">
        <v>289</v>
      </c>
    </row>
    <row r="36" spans="2:6">
      <c r="B36" s="16" t="s">
        <v>57</v>
      </c>
      <c r="C36" s="14">
        <v>-40</v>
      </c>
      <c r="E36" s="16">
        <v>24</v>
      </c>
      <c r="F36" s="14">
        <v>0</v>
      </c>
    </row>
    <row r="37" spans="2:6">
      <c r="B37" s="16" t="s">
        <v>52</v>
      </c>
      <c r="C37" s="14">
        <v>449</v>
      </c>
      <c r="E37" s="16">
        <v>26</v>
      </c>
      <c r="F37" s="14">
        <v>5</v>
      </c>
    </row>
    <row r="38" spans="2:6">
      <c r="B38" s="16" t="s">
        <v>59</v>
      </c>
      <c r="C38" s="14">
        <v>1</v>
      </c>
      <c r="E38" s="16">
        <v>27</v>
      </c>
      <c r="F38" s="14">
        <v>3</v>
      </c>
    </row>
    <row r="39" spans="2:6">
      <c r="B39" s="16" t="s">
        <v>54</v>
      </c>
      <c r="C39" s="14">
        <v>-21</v>
      </c>
      <c r="E39" s="16">
        <v>29</v>
      </c>
      <c r="F39" s="14">
        <v>13</v>
      </c>
    </row>
    <row r="40" spans="2:6">
      <c r="B40" s="16" t="s">
        <v>21</v>
      </c>
      <c r="C40" s="14">
        <v>1117</v>
      </c>
      <c r="E40" s="16">
        <v>32</v>
      </c>
      <c r="F40" s="14">
        <v>2</v>
      </c>
    </row>
    <row r="41" spans="2:6">
      <c r="B41" s="16" t="s">
        <v>61</v>
      </c>
      <c r="C41" s="14">
        <v>494</v>
      </c>
      <c r="E41" s="16">
        <v>34</v>
      </c>
      <c r="F41" s="14">
        <v>-14</v>
      </c>
    </row>
    <row r="42" spans="2:6">
      <c r="B42" s="16" t="s">
        <v>56</v>
      </c>
      <c r="C42" s="14">
        <v>338</v>
      </c>
      <c r="E42" s="16">
        <v>35</v>
      </c>
      <c r="F42" s="14">
        <v>-10</v>
      </c>
    </row>
    <row r="43" spans="2:6">
      <c r="B43" s="16" t="s">
        <v>58</v>
      </c>
      <c r="C43" s="14">
        <v>0</v>
      </c>
      <c r="E43" s="16">
        <v>43</v>
      </c>
      <c r="F43" s="14">
        <v>0</v>
      </c>
    </row>
    <row r="44" spans="2:6">
      <c r="B44" s="16" t="s">
        <v>30</v>
      </c>
      <c r="C44" s="14">
        <v>85</v>
      </c>
      <c r="E44" s="16">
        <v>44</v>
      </c>
      <c r="F44" s="14">
        <v>-6</v>
      </c>
    </row>
    <row r="45" spans="2:6">
      <c r="B45" s="16" t="s">
        <v>53</v>
      </c>
      <c r="C45" s="14">
        <v>221</v>
      </c>
      <c r="E45" s="16">
        <v>45</v>
      </c>
      <c r="F45" s="14">
        <v>53</v>
      </c>
    </row>
    <row r="46" spans="2:6">
      <c r="B46" s="16" t="s">
        <v>48</v>
      </c>
      <c r="C46" s="14">
        <v>-2125</v>
      </c>
      <c r="E46" s="16">
        <v>46</v>
      </c>
      <c r="F46" s="14">
        <v>-19</v>
      </c>
    </row>
    <row r="47" spans="2:6">
      <c r="B47" s="16" t="s">
        <v>62</v>
      </c>
      <c r="C47" s="14">
        <v>-396</v>
      </c>
      <c r="E47" s="16">
        <v>56</v>
      </c>
      <c r="F47" s="14">
        <v>107</v>
      </c>
    </row>
    <row r="48" spans="2:6">
      <c r="E48" s="16">
        <v>61</v>
      </c>
      <c r="F48" s="14">
        <v>-8</v>
      </c>
    </row>
    <row r="49" spans="5:6">
      <c r="E49" s="16">
        <v>62</v>
      </c>
      <c r="F49" s="14">
        <v>63</v>
      </c>
    </row>
    <row r="50" spans="5:6">
      <c r="E50" s="16">
        <v>70</v>
      </c>
      <c r="F50" s="14">
        <v>-13</v>
      </c>
    </row>
    <row r="51" spans="5:6">
      <c r="E51" s="16">
        <v>71</v>
      </c>
      <c r="F51" s="14">
        <v>-35</v>
      </c>
    </row>
    <row r="52" spans="5:6">
      <c r="E52" s="16">
        <v>81</v>
      </c>
      <c r="F52" s="14">
        <v>-11</v>
      </c>
    </row>
    <row r="53" spans="5:6">
      <c r="E53" s="16">
        <v>84</v>
      </c>
      <c r="F53" s="14">
        <v>20</v>
      </c>
    </row>
    <row r="54" spans="5:6">
      <c r="E54" s="16">
        <v>105</v>
      </c>
      <c r="F54" s="14">
        <v>0</v>
      </c>
    </row>
    <row r="55" spans="5:6">
      <c r="E55" s="16">
        <v>110</v>
      </c>
      <c r="F55" s="14">
        <v>617</v>
      </c>
    </row>
    <row r="56" spans="5:6">
      <c r="E56" s="16">
        <v>112</v>
      </c>
      <c r="F56" s="14">
        <v>-1</v>
      </c>
    </row>
    <row r="57" spans="5:6">
      <c r="E57" s="16">
        <v>114</v>
      </c>
      <c r="F57" s="14">
        <v>-15</v>
      </c>
    </row>
    <row r="58" spans="5:6">
      <c r="E58" s="16">
        <v>115</v>
      </c>
      <c r="F58" s="14">
        <v>-4</v>
      </c>
    </row>
    <row r="59" spans="5:6">
      <c r="E59" s="16">
        <v>127</v>
      </c>
      <c r="F59" s="14">
        <v>2</v>
      </c>
    </row>
    <row r="60" spans="5:6">
      <c r="E60" s="16">
        <v>291</v>
      </c>
      <c r="F60" s="14">
        <v>0</v>
      </c>
    </row>
    <row r="61" spans="5:6">
      <c r="E61" s="16">
        <v>300</v>
      </c>
      <c r="F61" s="14">
        <v>2</v>
      </c>
    </row>
    <row r="62" spans="5:6">
      <c r="E62" s="16">
        <v>459</v>
      </c>
      <c r="F62" s="14">
        <v>0</v>
      </c>
    </row>
    <row r="63" spans="5:6">
      <c r="E63" s="16">
        <v>501</v>
      </c>
      <c r="F63" s="14">
        <v>20</v>
      </c>
    </row>
    <row r="64" spans="5:6">
      <c r="E64" s="16">
        <v>502</v>
      </c>
      <c r="F64" s="14">
        <v>-119</v>
      </c>
    </row>
    <row r="65" spans="5:6">
      <c r="E65" s="16">
        <v>797</v>
      </c>
      <c r="F65" s="14">
        <v>-8</v>
      </c>
    </row>
    <row r="66" spans="5:6">
      <c r="E66" s="16" t="s">
        <v>62</v>
      </c>
      <c r="F66" s="14">
        <v>-396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BB2-BE20-493C-9175-F44BC404AAFD}">
  <dimension ref="A1:K23"/>
  <sheetViews>
    <sheetView showGridLines="0" zoomScaleNormal="100" workbookViewId="0"/>
  </sheetViews>
  <sheetFormatPr defaultColWidth="0" defaultRowHeight="15.75" zeroHeight="1"/>
  <cols>
    <col min="1" max="1" width="8" customWidth="1"/>
    <col min="2" max="4" width="9" customWidth="1"/>
    <col min="5" max="5" width="10.625" customWidth="1"/>
    <col min="6" max="6" width="3" customWidth="1"/>
    <col min="7" max="9" width="9" customWidth="1"/>
    <col min="10" max="10" width="10.625" customWidth="1"/>
    <col min="11" max="11" width="10.125" customWidth="1"/>
    <col min="12" max="16384" width="9" hidden="1"/>
  </cols>
  <sheetData>
    <row r="1" spans="2:10" ht="33" customHeight="1"/>
    <row r="2" spans="2:10" ht="18.75">
      <c r="B2" s="28" t="s">
        <v>137</v>
      </c>
      <c r="C2" s="28"/>
      <c r="D2" s="28"/>
      <c r="E2" s="28"/>
      <c r="F2" s="28"/>
      <c r="G2" s="28"/>
      <c r="H2" s="28"/>
      <c r="I2" s="28"/>
      <c r="J2" s="28"/>
    </row>
    <row r="3" spans="2:10"/>
    <row r="4" spans="2:10"/>
    <row r="5" spans="2:10"/>
    <row r="6" spans="2:10"/>
    <row r="7" spans="2:10"/>
    <row r="8" spans="2:10" ht="15.95" customHeight="1"/>
    <row r="9" spans="2:10"/>
    <row r="10" spans="2:10"/>
    <row r="11" spans="2:10"/>
    <row r="12" spans="2:10"/>
    <row r="13" spans="2:10"/>
    <row r="14" spans="2:10"/>
    <row r="15" spans="2:10" ht="33.950000000000003" customHeight="1"/>
    <row r="23" ht="35.25" hidden="1" customHeight="1"/>
  </sheetData>
  <sheetProtection sheet="1" scenarios="1" selectLockedCells="1" selectUnlockedCells="1"/>
  <mergeCells count="1">
    <mergeCell ref="B2:J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X I k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X I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y J F M o i k e 4 D g A A A B E A A A A T A B w A R m 9 y b X V s Y X M v U 2 V j d G l v b j E u b S C i G A A o o B Q A A A A A A A A A A A A A A A A A A A A A A A A A A A A r T k 0 u y c z P U w i G 0 I b W A F B L A Q I t A B Q A A g A I A N 1 y J F P L M s S X p A A A A P U A A A A S A A A A A A A A A A A A A A A A A A A A A A B D b 2 5 m a W c v U G F j a 2 F n Z S 5 4 b W x Q S w E C L Q A U A A I A C A D d c i R T D 8 r p q 6 Q A A A D p A A A A E w A A A A A A A A A A A A A A A A D w A A A A W 0 N v b n R l b n R f V H l w Z X N d L n h t b F B L A Q I t A B Q A A g A I A N 1 y J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1 W A J X 6 B 3 S b V U K 5 M e c F Y 1 A A A A A A I A A A A A A B B m A A A A A Q A A I A A A A L n N F C W t d i L G q Q N b 6 Q n v t i p d A Z T C M i q k B y u G V v J f W 8 T j A A A A A A 6 A A A A A A g A A I A A A A J 1 Z Y n W t l H v m t b W W j Y B f c m q L 7 n e W k p W 9 / r m Z F p Z d j P 6 P U A A A A M O R 6 x w 1 d S Z n J R 3 H a e l m X K W 0 R X D q e f K / p z J G C 7 b P 3 D u u i Y L w e M Z Q F p x o 6 g l r n c z X n S n s v I N 5 F Y A m Q B Q V J z k C U i h U e Y 7 a N o + X Z z v d J e M m E J A I Q A A A A L a s c G L d z i L j E r 4 E 9 Y P h h 9 8 4 J y K d m M Q 9 2 f i O u y / M k Z C 5 Z d I Y x v w 4 3 7 C 2 d E K q U m F n a 7 2 3 a F o B y X i G w s i b 8 L f s Z D s = < / D a t a M a s h u p > 
</file>

<file path=customXml/itemProps1.xml><?xml version="1.0" encoding="utf-8"?>
<ds:datastoreItem xmlns:ds="http://schemas.openxmlformats.org/officeDocument/2006/customXml" ds:itemID="{68000BB7-40D7-41A1-A0C7-D613DD1A2C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dataUse</vt:lpstr>
      <vt:lpstr>dataLoss</vt:lpstr>
      <vt:lpstr>dataCompare</vt:lpstr>
      <vt:lpstr>pivotTotal</vt:lpstr>
      <vt:lpstr>diagramTotal</vt:lpstr>
      <vt:lpstr>pivotDetail</vt:lpstr>
      <vt:lpstr>diagramDetail</vt:lpstr>
      <vt:lpstr>pivotCompare</vt:lpstr>
      <vt:lpstr>Фильтры</vt:lpstr>
      <vt:lpstr>Табло</vt:lpstr>
      <vt:lpstr>Анализ ЦЗ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</dc:creator>
  <cp:lastModifiedBy>andreyvlasov</cp:lastModifiedBy>
  <dcterms:created xsi:type="dcterms:W3CDTF">2021-08-31T17:54:55Z</dcterms:created>
  <dcterms:modified xsi:type="dcterms:W3CDTF">2021-09-08T13:13:06Z</dcterms:modified>
</cp:coreProperties>
</file>