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Substitute" sheetId="7" r:id="rId10"/>
    <sheet state="visible" name="SUM-SumIF" sheetId="8" r:id="rId11"/>
    <sheet state="visible" name="Count-CountIF" sheetId="9" r:id="rId12"/>
    <sheet state="visible" name="Concatenate" sheetId="10" r:id="rId13"/>
    <sheet state="visible" name="Days-NetworkDays" sheetId="11" r:id="rId14"/>
  </sheets>
  <definedNames/>
  <calcPr/>
  <extLst>
    <ext uri="GoogleSheetsCustomDataVersion1">
      <go:sheetsCustomData xmlns:go="http://customooxmlschemas.google.com/" r:id="rId15" roundtripDataSignature="AMtx7mgks2myJ71LWe3iJhDsUx6d3hWXGQ=="/>
    </ext>
  </extLst>
</workbook>
</file>

<file path=xl/sharedStrings.xml><?xml version="1.0" encoding="utf-8"?>
<sst xmlns="http://schemas.openxmlformats.org/spreadsheetml/2006/main" count="589" uniqueCount="113">
  <si>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</si>
  <si>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</si>
  <si>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</si>
  <si>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</si>
  <si>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</si>
  <si>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</si>
  <si>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</si>
  <si>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</si>
  <si>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</si>
  <si>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</si>
  <si>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</si>
  <si>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max</t>
  </si>
  <si>
    <t>min</t>
  </si>
  <si>
    <t>min-len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</si>
  <si>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</si>
  <si>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</si>
  <si>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</si>
  <si>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</si>
  <si>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</si>
  <si>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</si>
  <si>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</si>
  <si>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</si>
  <si>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</si>
  <si>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</si>
  <si>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</si>
  <si>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</si>
  <si>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</si>
  <si>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</si>
  <si>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</si>
  <si>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</si>
  <si>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</si>
  <si>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</si>
  <si>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</si>
  <si>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</si>
  <si>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</si>
  <si>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</si>
  <si>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</si>
  <si>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</si>
  <si>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</si>
  <si>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</si>
  <si>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</si>
  <si>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</si>
  <si>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</si>
  <si>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first+last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</si>
  <si>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</si>
  <si>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</si>
  <si>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</si>
  <si>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</si>
  <si>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</si>
  <si>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</si>
  <si>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</si>
  <si>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</si>
  <si>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</si>
  <si>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</si>
  <si>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</si>
  <si>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</si>
  <si>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</si>
  <si>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</si>
  <si>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</si>
  <si>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</si>
  <si>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</si>
  <si>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</si>
  <si>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</si>
  <si>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</si>
  <si>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</si>
  <si>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</si>
  <si>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</si>
  <si>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</si>
  <si>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</si>
  <si>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</si>
  <si>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</si>
  <si>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</si>
  <si>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</si>
  <si>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</si>
  <si>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</si>
  <si>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</si>
  <si>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</si>
  <si>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</si>
  <si>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</si>
  <si>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</si>
  <si>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</si>
  <si>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</si>
  <si>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</si>
  <si>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9-6-2015</t>
  </si>
  <si>
    <t>10-10-2015</t>
  </si>
  <si>
    <t>5-6/2001</t>
  </si>
  <si>
    <t>11/8-2003</t>
  </si>
  <si>
    <t>8-10/2003</t>
  </si>
  <si>
    <t>SUM</t>
  </si>
  <si>
    <t>SUMIF</t>
  </si>
  <si>
    <t>SUMIFS</t>
  </si>
  <si>
    <t>COUNT</t>
  </si>
  <si>
    <t>COUNTIF</t>
  </si>
  <si>
    <t>COUNTIFS</t>
  </si>
  <si>
    <t>Mal</t>
  </si>
  <si>
    <t>CONCATENATE(B2," ",C2)</t>
  </si>
  <si>
    <t>DAYS</t>
  </si>
  <si>
    <t>NETWORKDAYS</t>
  </si>
  <si>
    <t>11-02-2001</t>
  </si>
  <si>
    <t>09-06-2015</t>
  </si>
  <si>
    <t>10-03-1999</t>
  </si>
  <si>
    <t>07-04-2000</t>
  </si>
  <si>
    <t>09-08-2017</t>
  </si>
  <si>
    <t>01-05-2000</t>
  </si>
  <si>
    <t>12-03-2015</t>
  </si>
  <si>
    <t>05-06-2001</t>
  </si>
  <si>
    <t>08-03-2017</t>
  </si>
  <si>
    <t>09-11-2013</t>
  </si>
  <si>
    <t>11-08-2003</t>
  </si>
  <si>
    <t>06-09-2012</t>
  </si>
  <si>
    <t>04-02-2015</t>
  </si>
  <si>
    <t>08-10-2003</t>
  </si>
  <si>
    <t>04-12-2015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</si>
</sst>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 &quot;₹&quot;\ * #,##0.00_ ;_ &quot;₹&quot;\ * \-#,##0.00_ ;_ &quot;₹&quot;\ * &quot;-&quot;??_ ;_ @_ "/>
    <numFmt numFmtId="166" formatCode="dd/M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1" numFmtId="0" xfId="0" applyAlignment="1" applyFont="1">
      <alignment horizontal="left"/>
    </xf>
    <xf borderId="0" fillId="0" fontId="2" numFmtId="49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3">
        <f>MAX(G2:G10)</f>
        <v>65000</v>
      </c>
      <c r="K2" s="3">
        <f>MIN(G2:G10)</f>
        <v>36000</v>
      </c>
      <c r="L2" s="2">
        <f>MAX(H2:I10)</f>
        <v>42986</v>
      </c>
      <c r="M2" s="2">
        <f>MIN(H2:I10)</f>
        <v>35040</v>
      </c>
      <c r="N2" s="4">
        <f t="shared" ref="N2:N10" si="1">LEN(C2:C10)</f>
        <v>7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N3" s="4">
        <f t="shared" si="1"/>
        <v>7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N4" s="4">
        <f t="shared" si="1"/>
        <v>7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N5" s="4">
        <f t="shared" si="1"/>
        <v>6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N6" s="4">
        <f t="shared" si="1"/>
        <v>10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N7" s="4">
        <f t="shared" si="1"/>
        <v>5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N8" s="4">
        <f t="shared" si="1"/>
        <v>6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N9" s="4">
        <f t="shared" si="1"/>
        <v>6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N10" s="4">
        <f t="shared" si="1"/>
        <v>6</v>
      </c>
    </row>
    <row r="11">
      <c r="N11" s="4"/>
    </row>
    <row r="12">
      <c r="N12" s="4">
        <f>MIN(N2:N10)</f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57"/>
    <col customWidth="1" min="6" max="6" width="16.57"/>
    <col customWidth="1" min="7" max="7" width="8.71"/>
    <col customWidth="1" min="8" max="8" width="14.14"/>
    <col customWidth="1" min="9" max="9" width="14.86"/>
    <col customWidth="1" min="10" max="10" width="22.0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95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</row>
    <row r="11">
      <c r="H11" s="1" t="str">
        <f t="shared" ref="H11:H12" si="2">CONCATENATE(B11," ",C11)</f>
        <v> </v>
      </c>
    </row>
    <row r="12">
      <c r="H12" s="1" t="str">
        <f t="shared" si="2"/>
        <v> </v>
      </c>
      <c r="J12" s="1" t="str">
        <f>CONCATENATE(B12:B20, " ", C12:C20)</f>
        <v> 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2.14"/>
    <col customWidth="1" min="9" max="9" width="14.43"/>
    <col customWidth="1" min="10" max="10" width="10.43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96</v>
      </c>
      <c r="K1" s="1" t="s">
        <v>97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1" t="s">
        <v>98</v>
      </c>
      <c r="I2" s="2" t="s">
        <v>99</v>
      </c>
      <c r="J2" s="1">
        <f t="shared" ref="J2:J10" si="1">DAYS(I2,H2)</f>
        <v>5231</v>
      </c>
      <c r="K2" s="1">
        <f t="shared" ref="K2:K10" si="2">NETWORKDAYS(H2,I2)</f>
        <v>3737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1" t="s">
        <v>100</v>
      </c>
      <c r="I3" s="2" t="s">
        <v>84</v>
      </c>
      <c r="J3" s="1">
        <f t="shared" si="1"/>
        <v>6058</v>
      </c>
      <c r="K3" s="1">
        <f t="shared" si="2"/>
        <v>4328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1" t="s">
        <v>101</v>
      </c>
      <c r="I4" s="2" t="s">
        <v>102</v>
      </c>
      <c r="J4" s="1">
        <f t="shared" si="1"/>
        <v>6333</v>
      </c>
      <c r="K4" s="1">
        <f t="shared" si="2"/>
        <v>4524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1" t="s">
        <v>103</v>
      </c>
      <c r="I5" s="2" t="s">
        <v>104</v>
      </c>
      <c r="J5" s="1">
        <f t="shared" si="1"/>
        <v>5428</v>
      </c>
      <c r="K5" s="1">
        <f t="shared" si="2"/>
        <v>3879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1" t="s">
        <v>105</v>
      </c>
      <c r="I6" s="2" t="s">
        <v>106</v>
      </c>
      <c r="J6" s="1">
        <f t="shared" si="1"/>
        <v>5755</v>
      </c>
      <c r="K6" s="1">
        <f t="shared" si="2"/>
        <v>4112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1" t="s">
        <v>105</v>
      </c>
      <c r="I7" s="2" t="s">
        <v>107</v>
      </c>
      <c r="J7" s="1">
        <f t="shared" si="1"/>
        <v>4540</v>
      </c>
      <c r="K7" s="1">
        <f t="shared" si="2"/>
        <v>3244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1" t="s">
        <v>108</v>
      </c>
      <c r="I8" s="2" t="s">
        <v>107</v>
      </c>
      <c r="J8" s="1">
        <f t="shared" si="1"/>
        <v>3743</v>
      </c>
      <c r="K8" s="1">
        <f t="shared" si="2"/>
        <v>2675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1" t="s">
        <v>109</v>
      </c>
      <c r="I9" s="2" t="s">
        <v>110</v>
      </c>
      <c r="J9" s="1">
        <f t="shared" si="1"/>
        <v>881</v>
      </c>
      <c r="K9" s="1">
        <f t="shared" si="2"/>
        <v>630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1" t="s">
        <v>111</v>
      </c>
      <c r="I10" s="2" t="s">
        <v>112</v>
      </c>
      <c r="J10" s="1">
        <f t="shared" si="1"/>
        <v>4440</v>
      </c>
      <c r="K10" s="1">
        <f t="shared" si="2"/>
        <v>3173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10" width="13.57"/>
    <col customWidth="1" min="11" max="11" width="18.86"/>
    <col customWidth="1" min="12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41</v>
      </c>
      <c r="L1" s="1" t="s">
        <v>40</v>
      </c>
      <c r="M1" s="1" t="s">
        <v>41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>
        <f t="shared" ref="J2:J10" si="1">IF(F2:F10="Salesman",1,0)</f>
        <v>1</v>
      </c>
      <c r="K2" s="1" t="str">
        <f t="shared" ref="K2:K10" si="2">IFS($G$2:$G$10&lt;50000,"LessPaid",$G$2:$G$10&gt;=50000,"HighPaid")</f>
        <v>LessPaid</v>
      </c>
      <c r="L2" s="1" t="str">
        <f t="shared" ref="L2:L10" si="3">IF(D2:D10&lt;=30,"Young","Senior")</f>
        <v>Young</v>
      </c>
      <c r="M2" s="1" t="str">
        <f t="shared" ref="M2:M10" si="4">IFS(G2:G10&lt;=40000,"Junior",G2:G10&gt;40000,"Senior")</f>
        <v>Senior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J3" s="1">
        <f t="shared" si="1"/>
        <v>0</v>
      </c>
      <c r="K3" s="1" t="str">
        <f t="shared" si="2"/>
        <v>LessPaid</v>
      </c>
      <c r="L3" s="1" t="str">
        <f t="shared" si="3"/>
        <v>Young</v>
      </c>
      <c r="M3" s="1" t="str">
        <f t="shared" si="4"/>
        <v>Junior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J4" s="1">
        <f t="shared" si="1"/>
        <v>1</v>
      </c>
      <c r="K4" s="1" t="str">
        <f t="shared" si="2"/>
        <v>HighPaid</v>
      </c>
      <c r="L4" s="1" t="str">
        <f t="shared" si="3"/>
        <v>Young</v>
      </c>
      <c r="M4" s="1" t="str">
        <f t="shared" si="4"/>
        <v>Senior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J5" s="1">
        <f t="shared" si="1"/>
        <v>0</v>
      </c>
      <c r="K5" s="1" t="str">
        <f t="shared" si="2"/>
        <v>LessPaid</v>
      </c>
      <c r="L5" s="1" t="str">
        <f t="shared" si="3"/>
        <v>Senior</v>
      </c>
      <c r="M5" s="1" t="str">
        <f t="shared" si="4"/>
        <v>Senior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J6" s="1">
        <f t="shared" si="1"/>
        <v>0</v>
      </c>
      <c r="K6" s="1" t="str">
        <f t="shared" si="2"/>
        <v>HighPaid</v>
      </c>
      <c r="L6" s="1" t="str">
        <f t="shared" si="3"/>
        <v>Senior</v>
      </c>
      <c r="M6" s="1" t="str">
        <f t="shared" si="4"/>
        <v>Senior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J7" s="1">
        <f t="shared" si="1"/>
        <v>0</v>
      </c>
      <c r="K7" s="1" t="str">
        <f t="shared" si="2"/>
        <v>HighPaid</v>
      </c>
      <c r="L7" s="1" t="str">
        <f t="shared" si="3"/>
        <v>Senior</v>
      </c>
      <c r="M7" s="1" t="str">
        <f t="shared" si="4"/>
        <v>Senior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J8" s="1">
        <f t="shared" si="1"/>
        <v>0</v>
      </c>
      <c r="K8" s="1" t="str">
        <f t="shared" si="2"/>
        <v>LessPaid</v>
      </c>
      <c r="L8" s="1" t="str">
        <f t="shared" si="3"/>
        <v>Senior</v>
      </c>
      <c r="M8" s="1" t="str">
        <f t="shared" si="4"/>
        <v>Senior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J9" s="1">
        <f t="shared" si="1"/>
        <v>1</v>
      </c>
      <c r="K9" s="1" t="str">
        <f t="shared" si="2"/>
        <v>LessPaid</v>
      </c>
      <c r="L9" s="1" t="str">
        <f t="shared" si="3"/>
        <v>Senior</v>
      </c>
      <c r="M9" s="1" t="str">
        <f t="shared" si="4"/>
        <v>Senior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J10" s="1">
        <f t="shared" si="1"/>
        <v>0</v>
      </c>
      <c r="K10" s="1" t="str">
        <f t="shared" si="2"/>
        <v>LessPaid</v>
      </c>
      <c r="L10" s="1" t="str">
        <f t="shared" si="3"/>
        <v>Senior</v>
      </c>
      <c r="M10" s="1" t="str">
        <f t="shared" si="4"/>
        <v>Senior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0" width="10.86"/>
    <col customWidth="1" min="11" max="11" width="21.0"/>
    <col customWidth="1" min="12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</v>
      </c>
      <c r="K1" s="1" t="s">
        <v>43</v>
      </c>
      <c r="L1" s="1" t="s">
        <v>44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>
        <f t="shared" ref="J2:J10" si="1">LEN(B2)</f>
        <v>3</v>
      </c>
      <c r="K2" s="1" t="str">
        <f t="shared" ref="K2:K10" si="2">B2&amp;C2</f>
        <v>JimHalpert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J3" s="1">
        <f t="shared" si="1"/>
        <v>3</v>
      </c>
      <c r="K3" s="1" t="str">
        <f t="shared" si="2"/>
        <v>PamBeasley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J4" s="1">
        <f t="shared" si="1"/>
        <v>6</v>
      </c>
      <c r="K4" s="1" t="str">
        <f t="shared" si="2"/>
        <v>DwightSchrute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J5" s="1">
        <f t="shared" si="1"/>
        <v>6</v>
      </c>
      <c r="K5" s="1" t="str">
        <f t="shared" si="2"/>
        <v>AngelaMartin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J6" s="1">
        <f t="shared" si="1"/>
        <v>4</v>
      </c>
      <c r="K6" s="1" t="str">
        <f t="shared" si="2"/>
        <v>TobyFlenderson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J7" s="1">
        <f t="shared" si="1"/>
        <v>7</v>
      </c>
      <c r="K7" s="1" t="str">
        <f t="shared" si="2"/>
        <v>MichaelScott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J8" s="1">
        <f t="shared" si="1"/>
        <v>8</v>
      </c>
      <c r="K8" s="1" t="str">
        <f t="shared" si="2"/>
        <v>MeredithPalmer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J9" s="1">
        <f t="shared" si="1"/>
        <v>7</v>
      </c>
      <c r="K9" s="1" t="str">
        <f t="shared" si="2"/>
        <v>StanleyHudson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J10" s="1">
        <f t="shared" si="1"/>
        <v>5</v>
      </c>
      <c r="K10" s="1" t="str">
        <f t="shared" si="2"/>
        <v>KevinMalone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41.71"/>
    <col customWidth="1" min="11" max="26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</v>
      </c>
      <c r="K1" s="1" t="s">
        <v>46</v>
      </c>
      <c r="L1" s="1" t="s">
        <v>47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5" t="s">
        <v>48</v>
      </c>
      <c r="I2" s="5" t="s">
        <v>49</v>
      </c>
      <c r="J2" s="2" t="s">
        <v>50</v>
      </c>
      <c r="K2" s="1" t="str">
        <f t="shared" ref="K2:K10" si="1">LEFT($J$2:$J$10,7)</f>
        <v>Jim.Hal</v>
      </c>
      <c r="L2" s="6" t="str">
        <f t="shared" ref="L2:L10" si="2">RIGHT(J2:J10,5)</f>
        <v>n.com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5" t="s">
        <v>51</v>
      </c>
      <c r="I3" s="5" t="s">
        <v>52</v>
      </c>
      <c r="J3" s="2" t="s">
        <v>53</v>
      </c>
      <c r="K3" s="1" t="str">
        <f t="shared" si="1"/>
        <v>Pam.Bea</v>
      </c>
      <c r="L3" s="6" t="str">
        <f t="shared" si="2"/>
        <v>n.com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5" t="s">
        <v>54</v>
      </c>
      <c r="I4" s="5" t="s">
        <v>55</v>
      </c>
      <c r="J4" s="2" t="s">
        <v>56</v>
      </c>
      <c r="K4" s="1" t="str">
        <f t="shared" si="1"/>
        <v>Dwight.</v>
      </c>
      <c r="L4" s="6" t="str">
        <f t="shared" si="2"/>
        <v>L.com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5" t="s">
        <v>57</v>
      </c>
      <c r="I5" s="5" t="s">
        <v>58</v>
      </c>
      <c r="J5" s="2" t="s">
        <v>59</v>
      </c>
      <c r="K5" s="1" t="str">
        <f t="shared" si="1"/>
        <v>Angela.</v>
      </c>
      <c r="L5" s="6" t="str">
        <f t="shared" si="2"/>
        <v>n.com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5" t="s">
        <v>60</v>
      </c>
      <c r="I6" s="5" t="s">
        <v>61</v>
      </c>
      <c r="J6" s="2" t="s">
        <v>62</v>
      </c>
      <c r="K6" s="1" t="str">
        <f t="shared" si="1"/>
        <v>Toby.Fl</v>
      </c>
      <c r="L6" s="6" t="str">
        <f t="shared" si="2"/>
        <v>e.com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5" t="s">
        <v>60</v>
      </c>
      <c r="I7" s="5" t="s">
        <v>63</v>
      </c>
      <c r="J7" s="2" t="s">
        <v>64</v>
      </c>
      <c r="K7" s="1" t="str">
        <f t="shared" si="1"/>
        <v>Michael</v>
      </c>
      <c r="L7" s="6" t="str">
        <f t="shared" si="2"/>
        <v>n.com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5" t="s">
        <v>65</v>
      </c>
      <c r="I8" s="5" t="s">
        <v>63</v>
      </c>
      <c r="J8" s="2" t="s">
        <v>66</v>
      </c>
      <c r="K8" s="1" t="str">
        <f t="shared" si="1"/>
        <v>Meredit</v>
      </c>
      <c r="L8" s="6" t="str">
        <f t="shared" si="2"/>
        <v>o.com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5" t="s">
        <v>67</v>
      </c>
      <c r="I9" s="5" t="s">
        <v>68</v>
      </c>
      <c r="J9" s="2" t="s">
        <v>69</v>
      </c>
      <c r="K9" s="1" t="str">
        <f t="shared" si="1"/>
        <v>Stanley</v>
      </c>
      <c r="L9" s="6" t="str">
        <f t="shared" si="2"/>
        <v>l.com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5" t="s">
        <v>70</v>
      </c>
      <c r="I10" s="5" t="s">
        <v>68</v>
      </c>
      <c r="J10" s="2" t="s">
        <v>71</v>
      </c>
      <c r="K10" s="1" t="str">
        <f t="shared" si="1"/>
        <v>Kevin.M</v>
      </c>
      <c r="L10" s="6" t="str">
        <f t="shared" si="2"/>
        <v>n.com</v>
      </c>
    </row>
    <row r="13">
      <c r="H13" s="2"/>
      <c r="I13" s="7"/>
    </row>
    <row r="14">
      <c r="I14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72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3" t="str">
        <f t="shared" ref="J2:J10" si="1">TEXT(H2,"dd/mm/yyyy")</f>
        <v>02/11/2001</v>
      </c>
      <c r="K2" s="8"/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J3" s="3" t="str">
        <f t="shared" si="1"/>
        <v>03/10/1999</v>
      </c>
      <c r="K3" s="5"/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J4" s="3" t="str">
        <f t="shared" si="1"/>
        <v>04/07/2000</v>
      </c>
      <c r="K4" s="5"/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J5" s="3" t="str">
        <f t="shared" si="1"/>
        <v>05/01/2000</v>
      </c>
      <c r="K5" s="5"/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J6" s="3" t="str">
        <f t="shared" si="1"/>
        <v>06/05/2001</v>
      </c>
      <c r="K6" s="5"/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J7" s="3" t="str">
        <f t="shared" si="1"/>
        <v>07/12/1995</v>
      </c>
      <c r="K7" s="5"/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J8" s="3" t="str">
        <f t="shared" si="1"/>
        <v>08/11/2003</v>
      </c>
      <c r="K8" s="5"/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J9" s="3" t="str">
        <f t="shared" si="1"/>
        <v>09/06/2002</v>
      </c>
      <c r="K9" s="5"/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J10" s="3" t="str">
        <f t="shared" si="1"/>
        <v>10/08/2003</v>
      </c>
      <c r="K10" s="5"/>
    </row>
    <row r="12">
      <c r="H12" s="2"/>
    </row>
    <row r="13">
      <c r="H13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5" width="13.57"/>
    <col customWidth="1" min="6" max="6" width="16.86"/>
    <col customWidth="1" min="7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74</v>
      </c>
    </row>
    <row r="2">
      <c r="A2" s="1">
        <v>1001.0</v>
      </c>
      <c r="B2" s="5" t="s">
        <v>14</v>
      </c>
      <c r="C2" s="5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>
      <c r="A3" s="1">
        <v>1002.0</v>
      </c>
      <c r="B3" s="5" t="s">
        <v>18</v>
      </c>
      <c r="C3" s="5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>
      <c r="A4" s="1">
        <v>1003.0</v>
      </c>
      <c r="B4" s="5" t="s">
        <v>22</v>
      </c>
      <c r="C4" s="5" t="s">
        <v>75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>
      <c r="A5" s="1">
        <v>1004.0</v>
      </c>
      <c r="B5" s="5" t="s">
        <v>24</v>
      </c>
      <c r="C5" s="5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>
      <c r="A6" s="1">
        <v>1005.0</v>
      </c>
      <c r="B6" s="5" t="s">
        <v>27</v>
      </c>
      <c r="C6" s="5" t="s">
        <v>76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>
      <c r="A7" s="1">
        <v>1006.0</v>
      </c>
      <c r="B7" s="5" t="s">
        <v>30</v>
      </c>
      <c r="C7" s="5" t="s">
        <v>77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>
      <c r="A8" s="1">
        <v>1007.0</v>
      </c>
      <c r="B8" s="5" t="s">
        <v>33</v>
      </c>
      <c r="C8" s="5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>
      <c r="A9" s="1">
        <v>1008.0</v>
      </c>
      <c r="B9" s="5" t="s">
        <v>36</v>
      </c>
      <c r="C9" s="5" t="s">
        <v>78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>
      <c r="A10" s="1">
        <v>1009.0</v>
      </c>
      <c r="B10" s="5" t="s">
        <v>38</v>
      </c>
      <c r="C10" s="5" t="s">
        <v>79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</v>
      </c>
      <c r="K1" s="1" t="s">
        <v>81</v>
      </c>
      <c r="L1" s="1" t="s">
        <v>82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5" t="s">
        <v>48</v>
      </c>
      <c r="I2" s="5" t="s">
        <v>83</v>
      </c>
      <c r="J2" s="1" t="str">
        <f t="shared" ref="J2:J10" si="1">SUBSTITUTE(H2:H10,"-","/")</f>
        <v>11/2/2001</v>
      </c>
      <c r="K2" s="1" t="str">
        <f t="shared" ref="K2:K10" si="2">SUBSTITUTE(I2,"-","/",1)</f>
        <v>9/6-2015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5" t="s">
        <v>51</v>
      </c>
      <c r="I3" s="5" t="s">
        <v>84</v>
      </c>
      <c r="J3" s="1" t="str">
        <f t="shared" si="1"/>
        <v>10/3/1999</v>
      </c>
      <c r="K3" s="1" t="str">
        <f t="shared" si="2"/>
        <v>10/10-2015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5" t="s">
        <v>54</v>
      </c>
      <c r="I4" s="5" t="s">
        <v>55</v>
      </c>
      <c r="J4" s="1" t="str">
        <f t="shared" si="1"/>
        <v>7/4/2000</v>
      </c>
      <c r="K4" s="1" t="str">
        <f t="shared" si="2"/>
        <v>9/8/2017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5" t="s">
        <v>57</v>
      </c>
      <c r="I5" s="5" t="s">
        <v>58</v>
      </c>
      <c r="J5" s="1" t="str">
        <f t="shared" si="1"/>
        <v>1/5/2000</v>
      </c>
      <c r="K5" s="1" t="str">
        <f t="shared" si="2"/>
        <v>12/3/2015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5" t="s">
        <v>60</v>
      </c>
      <c r="I6" s="5" t="s">
        <v>61</v>
      </c>
      <c r="J6" s="1" t="str">
        <f t="shared" si="1"/>
        <v>5/6/2001</v>
      </c>
      <c r="K6" s="1" t="str">
        <f t="shared" si="2"/>
        <v>8/30/2017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5" t="s">
        <v>85</v>
      </c>
      <c r="I7" s="5" t="s">
        <v>63</v>
      </c>
      <c r="J7" s="1" t="str">
        <f t="shared" si="1"/>
        <v>5/6/2001</v>
      </c>
      <c r="K7" s="1" t="str">
        <f t="shared" si="2"/>
        <v>9/11/2013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5" t="s">
        <v>86</v>
      </c>
      <c r="I8" s="5" t="s">
        <v>63</v>
      </c>
      <c r="J8" s="1" t="str">
        <f t="shared" si="1"/>
        <v>11/8/2003</v>
      </c>
      <c r="K8" s="1" t="str">
        <f t="shared" si="2"/>
        <v>9/11/2013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5" t="s">
        <v>67</v>
      </c>
      <c r="I9" s="5" t="s">
        <v>68</v>
      </c>
      <c r="J9" s="1" t="str">
        <f t="shared" si="1"/>
        <v>6/9/2002</v>
      </c>
      <c r="K9" s="1" t="str">
        <f t="shared" si="2"/>
        <v>4/22/2015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5" t="s">
        <v>87</v>
      </c>
      <c r="I10" s="5" t="s">
        <v>68</v>
      </c>
      <c r="J10" s="1" t="str">
        <f t="shared" si="1"/>
        <v>8/10/2003</v>
      </c>
      <c r="K10" s="1" t="str">
        <f t="shared" si="2"/>
        <v>4/22/2015</v>
      </c>
    </row>
    <row r="12">
      <c r="H12" s="5"/>
      <c r="I12" s="5"/>
    </row>
    <row r="13">
      <c r="H13" s="5"/>
      <c r="I13" s="5"/>
    </row>
    <row r="14">
      <c r="H14" s="5"/>
      <c r="I14" s="5"/>
    </row>
    <row r="15">
      <c r="H15" s="5"/>
      <c r="I15" s="5"/>
    </row>
    <row r="16">
      <c r="H16" s="5"/>
      <c r="I16" s="5"/>
    </row>
    <row r="17">
      <c r="H17" s="5"/>
      <c r="I17" s="5"/>
    </row>
    <row r="18">
      <c r="H18" s="5"/>
      <c r="I18" s="5"/>
    </row>
    <row r="19">
      <c r="H19" s="5"/>
      <c r="I19" s="5"/>
    </row>
    <row r="20">
      <c r="H20" s="5"/>
      <c r="I2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88</v>
      </c>
      <c r="K1" s="1" t="s">
        <v>89</v>
      </c>
      <c r="L1" s="1" t="s">
        <v>90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SUMIF(G2:G10,"&gt;40000")</f>
        <v>401000</v>
      </c>
      <c r="L2" s="1">
        <f>SUMIFS(G2:G10,F2:F10,"=Accountant",E2:E10,"=Male")</f>
        <v>42000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13.57"/>
    <col customWidth="1" min="4" max="4" width="7.57"/>
    <col customWidth="1" min="5" max="26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91</v>
      </c>
      <c r="K1" s="1" t="s">
        <v>92</v>
      </c>
      <c r="L1" s="1" t="s">
        <v>93</v>
      </c>
    </row>
    <row r="2">
      <c r="A2" s="1">
        <v>1001.0</v>
      </c>
      <c r="B2" s="1" t="s">
        <v>14</v>
      </c>
      <c r="C2" s="1" t="s">
        <v>15</v>
      </c>
      <c r="D2" s="1">
        <v>30.0</v>
      </c>
      <c r="E2" s="1" t="s">
        <v>16</v>
      </c>
      <c r="F2" s="1" t="s">
        <v>17</v>
      </c>
      <c r="G2" s="1">
        <v>45000.0</v>
      </c>
      <c r="H2" s="2">
        <v>37197.0</v>
      </c>
      <c r="I2" s="2">
        <v>42253.0</v>
      </c>
      <c r="J2" s="1">
        <f>COUNT(G2:G10)</f>
        <v>9</v>
      </c>
      <c r="K2" s="1">
        <f>COUNTIF(G2:G10,"&gt;=45000")</f>
        <v>6</v>
      </c>
      <c r="L2" s="1">
        <f>COUNTIFS(G2:G10,"&gt;45000",F2:F10,"Salesman",D2:D10,"&lt;35")</f>
        <v>1</v>
      </c>
    </row>
    <row r="3">
      <c r="A3" s="1">
        <v>1002.0</v>
      </c>
      <c r="B3" s="1" t="s">
        <v>18</v>
      </c>
      <c r="C3" s="1" t="s">
        <v>19</v>
      </c>
      <c r="D3" s="1">
        <v>30.0</v>
      </c>
      <c r="E3" s="1" t="s">
        <v>20</v>
      </c>
      <c r="F3" s="1" t="s">
        <v>21</v>
      </c>
      <c r="G3" s="1">
        <v>36000.0</v>
      </c>
      <c r="H3" s="2">
        <v>36436.0</v>
      </c>
      <c r="I3" s="2">
        <v>42287.0</v>
      </c>
    </row>
    <row r="4">
      <c r="A4" s="1">
        <v>1003.0</v>
      </c>
      <c r="B4" s="1" t="s">
        <v>22</v>
      </c>
      <c r="C4" s="1" t="s">
        <v>23</v>
      </c>
      <c r="D4" s="1">
        <v>29.0</v>
      </c>
      <c r="E4" s="1" t="s">
        <v>16</v>
      </c>
      <c r="F4" s="1" t="s">
        <v>17</v>
      </c>
      <c r="G4" s="1">
        <v>63000.0</v>
      </c>
      <c r="H4" s="2">
        <v>36711.0</v>
      </c>
      <c r="I4" s="2">
        <v>42986.0</v>
      </c>
    </row>
    <row r="5">
      <c r="A5" s="1">
        <v>1004.0</v>
      </c>
      <c r="B5" s="1" t="s">
        <v>24</v>
      </c>
      <c r="C5" s="1" t="s">
        <v>25</v>
      </c>
      <c r="D5" s="1">
        <v>31.0</v>
      </c>
      <c r="E5" s="1" t="s">
        <v>20</v>
      </c>
      <c r="F5" s="1" t="s">
        <v>26</v>
      </c>
      <c r="G5" s="1">
        <v>47000.0</v>
      </c>
      <c r="H5" s="2">
        <v>36530.0</v>
      </c>
      <c r="I5" s="2">
        <v>42341.0</v>
      </c>
    </row>
    <row r="6">
      <c r="A6" s="1">
        <v>1005.0</v>
      </c>
      <c r="B6" s="1" t="s">
        <v>27</v>
      </c>
      <c r="C6" s="1" t="s">
        <v>28</v>
      </c>
      <c r="D6" s="1">
        <v>32.0</v>
      </c>
      <c r="E6" s="1" t="s">
        <v>16</v>
      </c>
      <c r="F6" s="1" t="s">
        <v>29</v>
      </c>
      <c r="G6" s="1">
        <v>50000.0</v>
      </c>
      <c r="H6" s="2">
        <v>37017.0</v>
      </c>
      <c r="I6" s="2">
        <v>42977.0</v>
      </c>
    </row>
    <row r="7">
      <c r="A7" s="1">
        <v>1006.0</v>
      </c>
      <c r="B7" s="1" t="s">
        <v>30</v>
      </c>
      <c r="C7" s="1" t="s">
        <v>31</v>
      </c>
      <c r="D7" s="1">
        <v>35.0</v>
      </c>
      <c r="E7" s="1" t="s">
        <v>16</v>
      </c>
      <c r="F7" s="1" t="s">
        <v>32</v>
      </c>
      <c r="G7" s="1">
        <v>65000.0</v>
      </c>
      <c r="H7" s="2">
        <v>35040.0</v>
      </c>
      <c r="I7" s="2">
        <v>41528.0</v>
      </c>
    </row>
    <row r="8">
      <c r="A8" s="1">
        <v>1007.0</v>
      </c>
      <c r="B8" s="1" t="s">
        <v>33</v>
      </c>
      <c r="C8" s="1" t="s">
        <v>34</v>
      </c>
      <c r="D8" s="1">
        <v>32.0</v>
      </c>
      <c r="E8" s="1" t="s">
        <v>20</v>
      </c>
      <c r="F8" s="1" t="s">
        <v>35</v>
      </c>
      <c r="G8" s="1">
        <v>41000.0</v>
      </c>
      <c r="H8" s="2">
        <v>37933.0</v>
      </c>
      <c r="I8" s="2">
        <v>41551.0</v>
      </c>
    </row>
    <row r="9">
      <c r="A9" s="1">
        <v>1008.0</v>
      </c>
      <c r="B9" s="1" t="s">
        <v>36</v>
      </c>
      <c r="C9" s="1" t="s">
        <v>37</v>
      </c>
      <c r="D9" s="1">
        <v>38.0</v>
      </c>
      <c r="E9" s="1" t="s">
        <v>16</v>
      </c>
      <c r="F9" s="1" t="s">
        <v>17</v>
      </c>
      <c r="G9" s="1">
        <v>48000.0</v>
      </c>
      <c r="H9" s="2">
        <v>37416.0</v>
      </c>
      <c r="I9" s="2">
        <v>42116.0</v>
      </c>
    </row>
    <row r="10">
      <c r="A10" s="1">
        <v>1009.0</v>
      </c>
      <c r="B10" s="1" t="s">
        <v>38</v>
      </c>
      <c r="C10" s="1" t="s">
        <v>39</v>
      </c>
      <c r="D10" s="1">
        <v>31.0</v>
      </c>
      <c r="E10" s="1" t="s">
        <v>16</v>
      </c>
      <c r="F10" s="1" t="s">
        <v>26</v>
      </c>
      <c r="G10" s="1">
        <v>42000.0</v>
      </c>
      <c r="H10" s="2">
        <v>37843.0</v>
      </c>
      <c r="I10" s="2">
        <v>40800.0</v>
      </c>
    </row>
    <row r="13">
      <c r="E13" s="1" t="s">
        <v>94</v>
      </c>
      <c r="F13" s="1">
        <f>COUNTIFS(D2:D10, "&gt;31", G2:G10, "&gt;50000", E2:E10, "Male")</f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