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5330" windowHeight="6705" activeTab="1"/>
  </bookViews>
  <sheets>
    <sheet name="Constant head" sheetId="1" r:id="rId1"/>
    <sheet name="Constant Spe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C3" i="2" l="1"/>
  <c r="F3" i="2"/>
  <c r="I3" i="2"/>
  <c r="J3" i="2" s="1"/>
  <c r="K3" i="2" s="1"/>
  <c r="L3" i="2"/>
  <c r="C4" i="2"/>
  <c r="F4" i="2"/>
  <c r="L4" i="2" s="1"/>
  <c r="I4" i="2"/>
  <c r="J4" i="2" s="1"/>
  <c r="K4" i="2" s="1"/>
  <c r="C5" i="2"/>
  <c r="F5" i="2"/>
  <c r="I5" i="2"/>
  <c r="J5" i="2"/>
  <c r="K5" i="2" s="1"/>
  <c r="M5" i="2" s="1"/>
  <c r="L5" i="2"/>
  <c r="C6" i="2"/>
  <c r="F6" i="2"/>
  <c r="I6" i="2"/>
  <c r="J6" i="2"/>
  <c r="K6" i="2" s="1"/>
  <c r="L6" i="2"/>
  <c r="M6" i="2" s="1"/>
  <c r="C7" i="2"/>
  <c r="F7" i="2"/>
  <c r="I7" i="2"/>
  <c r="J7" i="2" s="1"/>
  <c r="K7" i="2" s="1"/>
  <c r="L7" i="2"/>
  <c r="M7" i="2" s="1"/>
  <c r="C8" i="2"/>
  <c r="F8" i="2"/>
  <c r="I8" i="2"/>
  <c r="J8" i="2" s="1"/>
  <c r="K8" i="2" s="1"/>
  <c r="M8" i="2" s="1"/>
  <c r="L8" i="2"/>
  <c r="C9" i="2"/>
  <c r="F9" i="2"/>
  <c r="I9" i="2"/>
  <c r="J9" i="2"/>
  <c r="K9" i="2" s="1"/>
  <c r="M9" i="2" s="1"/>
  <c r="L9" i="2"/>
  <c r="M3" i="2" l="1"/>
  <c r="M4" i="2"/>
  <c r="J4" i="1"/>
  <c r="J5" i="1"/>
  <c r="J6" i="1"/>
  <c r="J7" i="1"/>
  <c r="J8" i="1"/>
  <c r="J9" i="1"/>
  <c r="J3" i="1"/>
  <c r="O4" i="1"/>
  <c r="O5" i="1"/>
  <c r="O6" i="1"/>
  <c r="O7" i="1"/>
  <c r="O8" i="1"/>
  <c r="O9" i="1"/>
  <c r="O3" i="1"/>
  <c r="N4" i="1"/>
  <c r="N5" i="1"/>
  <c r="N6" i="1"/>
  <c r="N7" i="1"/>
  <c r="N8" i="1"/>
  <c r="N9" i="1"/>
  <c r="N3" i="1"/>
  <c r="K4" i="1"/>
  <c r="K5" i="1"/>
  <c r="K6" i="1"/>
  <c r="K7" i="1"/>
  <c r="K8" i="1"/>
  <c r="K9" i="1"/>
  <c r="K3" i="1"/>
  <c r="I4" i="1"/>
  <c r="I5" i="1"/>
  <c r="I6" i="1"/>
  <c r="I7" i="1"/>
  <c r="I8" i="1"/>
  <c r="I9" i="1"/>
  <c r="M4" i="1" l="1"/>
  <c r="M5" i="1"/>
  <c r="M6" i="1"/>
  <c r="M7" i="1"/>
  <c r="M8" i="1"/>
  <c r="M9" i="1"/>
  <c r="M3" i="1"/>
  <c r="L6" i="1"/>
  <c r="L4" i="1"/>
  <c r="L5" i="1"/>
  <c r="L7" i="1"/>
  <c r="L8" i="1"/>
  <c r="L9" i="1"/>
  <c r="L3" i="1"/>
  <c r="H4" i="1"/>
  <c r="H5" i="1"/>
  <c r="H6" i="1"/>
  <c r="H7" i="1"/>
  <c r="H8" i="1"/>
  <c r="H9" i="1"/>
  <c r="H3" i="1"/>
</calcChain>
</file>

<file path=xl/sharedStrings.xml><?xml version="1.0" encoding="utf-8"?>
<sst xmlns="http://schemas.openxmlformats.org/spreadsheetml/2006/main" count="32" uniqueCount="28">
  <si>
    <t>Sr.No.</t>
  </si>
  <si>
    <t>Speed</t>
  </si>
  <si>
    <t>Weights</t>
  </si>
  <si>
    <t>W</t>
  </si>
  <si>
    <t>Spring</t>
  </si>
  <si>
    <t>Torque</t>
  </si>
  <si>
    <t>V notch reading</t>
  </si>
  <si>
    <t>Initial</t>
  </si>
  <si>
    <t>Final</t>
  </si>
  <si>
    <t>Head</t>
  </si>
  <si>
    <t>Input power</t>
  </si>
  <si>
    <t>Output power</t>
  </si>
  <si>
    <t>Efficiency</t>
  </si>
  <si>
    <t>Unit power</t>
  </si>
  <si>
    <t>Unit speed</t>
  </si>
  <si>
    <t>Unit discharge</t>
  </si>
  <si>
    <t>Discharge (cumec)</t>
  </si>
  <si>
    <t>h</t>
  </si>
  <si>
    <t>F.R</t>
  </si>
  <si>
    <t>I.R</t>
  </si>
  <si>
    <t>spring</t>
  </si>
  <si>
    <t>Wt. on pan</t>
  </si>
  <si>
    <t>Discharge</t>
  </si>
  <si>
    <t>Hook gauge</t>
  </si>
  <si>
    <t>Torque Nm</t>
  </si>
  <si>
    <t>Total head (m)</t>
  </si>
  <si>
    <t>Vacuum pressure</t>
  </si>
  <si>
    <t>Supply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</si>
</sst>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/>
              <a:t>Efficiency vs Unit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Efficiency vs Unit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'Constant head'!$N$3:$N$9</c:f>
              <c:numCache>
                <c:formatCode>General</c:formatCode>
                <c:ptCount val="7"/>
                <c:pt idx="0">
                  <c:v>521.16</c:v>
                </c:pt>
                <c:pt idx="1">
                  <c:v>467.71</c:v>
                </c:pt>
                <c:pt idx="2">
                  <c:v>427.62</c:v>
                </c:pt>
                <c:pt idx="3">
                  <c:v>358.13</c:v>
                </c:pt>
                <c:pt idx="4">
                  <c:v>296.66000000000003</c:v>
                </c:pt>
                <c:pt idx="5">
                  <c:v>259.24</c:v>
                </c:pt>
                <c:pt idx="6">
                  <c:v>213.81</c:v>
                </c:pt>
              </c:numCache>
            </c:numRef>
          </c:xVal>
          <c:yVal>
            <c:numRef>
              <c:f>'Constant head'!$L$3:$L$9</c:f>
              <c:numCache>
                <c:formatCode>General</c:formatCode>
                <c:ptCount val="7"/>
                <c:pt idx="0">
                  <c:v>6.33</c:v>
                </c:pt>
                <c:pt idx="1">
                  <c:v>15.69</c:v>
                </c:pt>
                <c:pt idx="2">
                  <c:v>22.29</c:v>
                </c:pt>
                <c:pt idx="3">
                  <c:v>25.19</c:v>
                </c:pt>
                <c:pt idx="4">
                  <c:v>25.6</c:v>
                </c:pt>
                <c:pt idx="5">
                  <c:v>24.72</c:v>
                </c:pt>
                <c:pt idx="6">
                  <c:v>22.07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54912"/>
        <c:axId val="501656000"/>
      </c:scatterChart>
      <c:valAx>
        <c:axId val="50165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Unit 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6000"/>
        <c:crosses val="autoZero"/>
        <c:crossBetween val="midCat"/>
      </c:valAx>
      <c:valAx>
        <c:axId val="501656000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Unit Discharge vs Unit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'Constant head'!$N$3:$N$9</c:f>
              <c:numCache>
                <c:formatCode>General</c:formatCode>
                <c:ptCount val="7"/>
                <c:pt idx="0">
                  <c:v>521.16</c:v>
                </c:pt>
                <c:pt idx="1">
                  <c:v>467.71</c:v>
                </c:pt>
                <c:pt idx="2">
                  <c:v>427.62</c:v>
                </c:pt>
                <c:pt idx="3">
                  <c:v>358.13</c:v>
                </c:pt>
                <c:pt idx="4">
                  <c:v>296.66000000000003</c:v>
                </c:pt>
                <c:pt idx="5">
                  <c:v>259.24</c:v>
                </c:pt>
                <c:pt idx="6">
                  <c:v>213.81</c:v>
                </c:pt>
              </c:numCache>
            </c:numRef>
          </c:xVal>
          <c:yVal>
            <c:numRef>
              <c:f>'Constant head'!$O$3:$O$9</c:f>
              <c:numCache>
                <c:formatCode>General</c:formatCode>
                <c:ptCount val="7"/>
                <c:pt idx="0">
                  <c:v>4.7999999999999996E-3</c:v>
                </c:pt>
                <c:pt idx="1">
                  <c:v>5.0000000000000001E-3</c:v>
                </c:pt>
                <c:pt idx="2">
                  <c:v>5.4000000000000003E-3</c:v>
                </c:pt>
                <c:pt idx="3">
                  <c:v>5.5999999999999999E-3</c:v>
                </c:pt>
                <c:pt idx="4">
                  <c:v>5.8999999999999999E-3</c:v>
                </c:pt>
                <c:pt idx="5">
                  <c:v>5.8999999999999999E-3</c:v>
                </c:pt>
                <c:pt idx="6">
                  <c:v>6.0000000000000001E-3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53824"/>
        <c:axId val="501662528"/>
      </c:scatterChart>
      <c:valAx>
        <c:axId val="50165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Unit speed, </a:t>
                </a:r>
                <a:r>
                  <a:rPr lang="en-IN" sz="1000" b="0" i="0" u="none" strike="noStrike" baseline="0">
                    <a:effectLst/>
                  </a:rPr>
                  <a:t>N</a:t>
                </a:r>
                <a:r>
                  <a:rPr lang="en-IN" sz="1000" b="0" i="0" u="none" strike="noStrike" baseline="-25000">
                    <a:effectLst/>
                  </a:rPr>
                  <a:t>u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62528"/>
        <c:crosses val="autoZero"/>
        <c:crossBetween val="midCat"/>
      </c:valAx>
      <c:valAx>
        <c:axId val="501662528"/>
        <c:scaling>
          <c:orientation val="minMax"/>
          <c:max val="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Unit discharge, </a:t>
                </a:r>
                <a:r>
                  <a:rPr lang="en-US" sz="1000" b="0" i="0" u="none" strike="noStrike" baseline="0">
                    <a:effectLst/>
                  </a:rPr>
                  <a:t>Q</a:t>
                </a:r>
                <a:r>
                  <a:rPr lang="en-US" sz="1000" b="0" i="0" u="none" strike="noStrike" baseline="-25000">
                    <a:effectLst/>
                  </a:rPr>
                  <a:t>u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2.2222222222222223E-2"/>
              <c:y val="0.25719160104986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/>
              <a:t>Unit power vs Unit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Unit power vs Unit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'Constant head'!$N$3:$N$9</c:f>
              <c:numCache>
                <c:formatCode>General</c:formatCode>
                <c:ptCount val="7"/>
                <c:pt idx="0">
                  <c:v>521.16</c:v>
                </c:pt>
                <c:pt idx="1">
                  <c:v>467.71</c:v>
                </c:pt>
                <c:pt idx="2">
                  <c:v>427.62</c:v>
                </c:pt>
                <c:pt idx="3">
                  <c:v>358.13</c:v>
                </c:pt>
                <c:pt idx="4">
                  <c:v>296.66000000000003</c:v>
                </c:pt>
                <c:pt idx="5">
                  <c:v>259.24</c:v>
                </c:pt>
                <c:pt idx="6">
                  <c:v>213.81</c:v>
                </c:pt>
              </c:numCache>
            </c:numRef>
          </c:xVal>
          <c:yVal>
            <c:numRef>
              <c:f>'Constant head'!$M$3:$M$9</c:f>
              <c:numCache>
                <c:formatCode>General</c:formatCode>
                <c:ptCount val="7"/>
                <c:pt idx="0">
                  <c:v>3.01</c:v>
                </c:pt>
                <c:pt idx="1">
                  <c:v>7.74</c:v>
                </c:pt>
                <c:pt idx="2">
                  <c:v>11.75</c:v>
                </c:pt>
                <c:pt idx="3">
                  <c:v>13.81</c:v>
                </c:pt>
                <c:pt idx="4">
                  <c:v>14.7</c:v>
                </c:pt>
                <c:pt idx="5">
                  <c:v>14.26</c:v>
                </c:pt>
                <c:pt idx="6">
                  <c:v>12.97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60352"/>
        <c:axId val="501653280"/>
      </c:scatterChart>
      <c:valAx>
        <c:axId val="50166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Unit Spped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3280"/>
        <c:crosses val="autoZero"/>
        <c:crossBetween val="midCat"/>
      </c:valAx>
      <c:valAx>
        <c:axId val="501653280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Unit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60352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Efficiency vs Output power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'Constant Speed'!$L$3:$L$9</c:f>
              <c:numCache>
                <c:formatCode>General</c:formatCode>
                <c:ptCount val="7"/>
                <c:pt idx="0">
                  <c:v>77.11</c:v>
                </c:pt>
                <c:pt idx="1">
                  <c:v>231.22</c:v>
                </c:pt>
                <c:pt idx="2">
                  <c:v>385.44</c:v>
                </c:pt>
                <c:pt idx="3">
                  <c:v>539.54999999999995</c:v>
                </c:pt>
                <c:pt idx="4">
                  <c:v>693.76</c:v>
                </c:pt>
                <c:pt idx="5">
                  <c:v>770.87</c:v>
                </c:pt>
                <c:pt idx="6">
                  <c:v>847.88</c:v>
                </c:pt>
              </c:numCache>
            </c:numRef>
          </c:xVal>
          <c:yVal>
            <c:numRef>
              <c:f>'Constant Speed'!$M$3:$M$9</c:f>
              <c:numCache>
                <c:formatCode>General</c:formatCode>
                <c:ptCount val="7"/>
                <c:pt idx="0">
                  <c:v>8.2200000000000006</c:v>
                </c:pt>
                <c:pt idx="1">
                  <c:v>15.66</c:v>
                </c:pt>
                <c:pt idx="2">
                  <c:v>18.63</c:v>
                </c:pt>
                <c:pt idx="3">
                  <c:v>20.71</c:v>
                </c:pt>
                <c:pt idx="4">
                  <c:v>23.15</c:v>
                </c:pt>
                <c:pt idx="5">
                  <c:v>23.22</c:v>
                </c:pt>
                <c:pt idx="6">
                  <c:v>23.25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61984"/>
        <c:axId val="501656544"/>
      </c:scatterChart>
      <c:valAx>
        <c:axId val="50166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Output power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6544"/>
        <c:crosses val="autoZero"/>
        <c:crossBetween val="midCat"/>
      </c:valAx>
      <c:valAx>
        <c:axId val="501656544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Efficiency, </a:t>
                </a:r>
                <a:r>
                  <a:rPr lang="el-GR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η</a:t>
                </a:r>
                <a:endParaRPr lang="en-IN"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6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Efficiency vs Actual discharge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'Constant Speed'!$J$3:$J$9</c:f>
              <c:numCache>
                <c:formatCode>General</c:formatCode>
                <c:ptCount val="7"/>
                <c:pt idx="0">
                  <c:v>1.2500000000000001E-2</c:v>
                </c:pt>
                <c:pt idx="1">
                  <c:v>1.5599999999999999E-2</c:v>
                </c:pt>
                <c:pt idx="2">
                  <c:v>1.8100000000000002E-2</c:v>
                </c:pt>
                <c:pt idx="3">
                  <c:v>1.9599999999999999E-2</c:v>
                </c:pt>
                <c:pt idx="4">
                  <c:v>2.1000000000000001E-2</c:v>
                </c:pt>
                <c:pt idx="5">
                  <c:v>2.1899999999999999E-2</c:v>
                </c:pt>
                <c:pt idx="6">
                  <c:v>2.2599999999999999E-2</c:v>
                </c:pt>
              </c:numCache>
            </c:numRef>
          </c:xVal>
          <c:yVal>
            <c:numRef>
              <c:f>'Constant Speed'!$M$3:$M$9</c:f>
              <c:numCache>
                <c:formatCode>General</c:formatCode>
                <c:ptCount val="7"/>
                <c:pt idx="0">
                  <c:v>8.2200000000000006</c:v>
                </c:pt>
                <c:pt idx="1">
                  <c:v>15.66</c:v>
                </c:pt>
                <c:pt idx="2">
                  <c:v>18.63</c:v>
                </c:pt>
                <c:pt idx="3">
                  <c:v>20.71</c:v>
                </c:pt>
                <c:pt idx="4">
                  <c:v>23.15</c:v>
                </c:pt>
                <c:pt idx="5">
                  <c:v>23.22</c:v>
                </c:pt>
                <c:pt idx="6">
                  <c:v>23.25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49472"/>
        <c:axId val="501657632"/>
      </c:scatterChart>
      <c:valAx>
        <c:axId val="50164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Actual discharge, </a:t>
                </a:r>
                <a:r>
                  <a:rPr lang="en-IN" sz="1000" b="0" i="0" u="none" strike="noStrike" baseline="0">
                    <a:effectLst/>
                  </a:rPr>
                  <a:t>Q</a:t>
                </a:r>
                <a:r>
                  <a:rPr lang="en-IN" sz="1000" b="0" i="0" u="none" strike="noStrike" baseline="-25000">
                    <a:effectLst/>
                  </a:rPr>
                  <a:t>act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7632"/>
        <c:crosses val="autoZero"/>
        <c:crossBetween val="midCat"/>
      </c:valAx>
      <c:valAx>
        <c:axId val="501657632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Efficiency, </a:t>
                </a:r>
                <a:r>
                  <a:rPr lang="el-GR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η</a:t>
                </a:r>
                <a:endParaRPr lang="en-IN"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4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 discharge vs Output power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'Constant Speed'!$L$3:$L$9</c:f>
              <c:numCache>
                <c:formatCode>General</c:formatCode>
                <c:ptCount val="7"/>
                <c:pt idx="0">
                  <c:v>77.11</c:v>
                </c:pt>
                <c:pt idx="1">
                  <c:v>231.22</c:v>
                </c:pt>
                <c:pt idx="2">
                  <c:v>385.44</c:v>
                </c:pt>
                <c:pt idx="3">
                  <c:v>539.54999999999995</c:v>
                </c:pt>
                <c:pt idx="4">
                  <c:v>693.76</c:v>
                </c:pt>
                <c:pt idx="5">
                  <c:v>770.87</c:v>
                </c:pt>
                <c:pt idx="6">
                  <c:v>847.88</c:v>
                </c:pt>
              </c:numCache>
            </c:numRef>
          </c:xVal>
          <c:yVal>
            <c:numRef>
              <c:f>'Constant Speed'!$J$3:$J$9</c:f>
              <c:numCache>
                <c:formatCode>General</c:formatCode>
                <c:ptCount val="7"/>
                <c:pt idx="0">
                  <c:v>1.2500000000000001E-2</c:v>
                </c:pt>
                <c:pt idx="1">
                  <c:v>1.5599999999999999E-2</c:v>
                </c:pt>
                <c:pt idx="2">
                  <c:v>1.8100000000000002E-2</c:v>
                </c:pt>
                <c:pt idx="3">
                  <c:v>1.9599999999999999E-2</c:v>
                </c:pt>
                <c:pt idx="4">
                  <c:v>2.1000000000000001E-2</c:v>
                </c:pt>
                <c:pt idx="5">
                  <c:v>2.1899999999999999E-2</c:v>
                </c:pt>
                <c:pt idx="6">
                  <c:v>2.2599999999999999E-2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658176"/>
        <c:axId val="501658720"/>
      </c:scatterChart>
      <c:valAx>
        <c:axId val="50165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IN"/>
                  <a:t>Output power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8720"/>
        <c:crosses val="autoZero"/>
        <c:crossBetween val="midCat"/>
      </c:valAx>
      <c:valAx>
        <c:axId val="501658720"/>
        <c:scaling>
          <c:orientation val="minMax"/>
          <c:max val="3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/>
                  <a:t>Actual discharge, </a:t>
                </a:r>
                <a:r>
                  <a:rPr lang="en-IN" sz="1000" b="0" i="0" u="none" strike="noStrike" baseline="0">
                    <a:effectLst/>
                  </a:rPr>
                  <a:t>Q</a:t>
                </a:r>
                <a:r>
                  <a:rPr lang="en-IN" sz="1000" b="0" i="0" u="none" strike="noStrike" baseline="-25000">
                    <a:effectLst/>
                  </a:rPr>
                  <a:t>act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0165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10</xdr:row>
      <xdr:rowOff>52387</xdr:rowOff>
    </xdr:from>
    <xdr:to>
      <xdr:col>8</xdr:col>
      <xdr:colOff>85725</xdr:colOff>
      <xdr:row>24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25</xdr:row>
      <xdr:rowOff>61912</xdr:rowOff>
    </xdr:from>
    <xdr:to>
      <xdr:col>12</xdr:col>
      <xdr:colOff>161925</xdr:colOff>
      <xdr:row>39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466725</xdr:colOff>
      <xdr:row>10</xdr:row>
      <xdr:rowOff>71437</xdr:rowOff>
    </xdr:from>
    <xdr:to>
      <xdr:col>16</xdr:col>
      <xdr:colOff>95250</xdr:colOff>
      <xdr:row>24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</cdr:x>
      <cdr:y>0.15104</cdr:y>
    </cdr:from>
    <cdr:to>
      <cdr:x>0.98125</cdr:x>
      <cdr:y>0.36979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14600" y="414338"/>
          <a:ext cx="1971675" cy="600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Scale:</a:t>
          </a:r>
        </a:p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X-axis: 1unit= 100 rpm</a:t>
          </a:r>
        </a:p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Y-axis: 1unit= 5 %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0.36042</cdr:x>
      <cdr:y>0.50174</cdr:y>
    </cdr:from>
    <cdr:to>
      <cdr:x>0.84792</cdr:x>
      <cdr:y>0.7934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47825" y="1376363"/>
          <a:ext cx="2228850" cy="800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0.57917</cdr:x>
      <cdr:y>0.2066</cdr:y>
    </cdr:from>
    <cdr:to>
      <cdr:x>0.925</cdr:x>
      <cdr:y>0.42882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647950" y="566738"/>
          <a:ext cx="1581150" cy="609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0.48125</cdr:x>
      <cdr:y>0.15094</cdr:y>
    </cdr:from>
    <cdr:to>
      <cdr:x>0.96825</cdr:x>
      <cdr:y>0.37326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200275" y="414048"/>
          <a:ext cx="2226569" cy="6098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Scale:</a:t>
          </a:r>
        </a:p>
        <a:p xmlns:a="http://schemas.openxmlformats.org/drawingml/2006/main">
          <a:r>
            <a:rPr lang="en-IN" sz="100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X-axis: 1unit= 100 rpm</a:t>
          </a:r>
        </a:p>
        <a:p xmlns:a="http://schemas.openxmlformats.org/drawingml/2006/main">
          <a:r>
            <a:rPr lang="en-IN" sz="100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Y-axis: 1unit= 0.001 </a:t>
          </a:r>
          <a:r>
            <a:rPr lang="en-IN" sz="100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m</a:t>
          </a:r>
          <a:r>
            <a:rPr lang="en-IN" sz="1000" baseline="3000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</a:t>
          </a:r>
          <a:r>
            <a:rPr lang="en-IN" sz="100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/se</a:t>
          </a:r>
          <a:r>
            <a:rPr lang="en-IN" sz="1000">
              <a:solidFill>
                <a:schemeClr val="tx1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0.48125</cdr:x>
      <cdr:y>0.16146</cdr:y>
    </cdr:from>
    <cdr:to>
      <cdr:x>0.96667</cdr:x>
      <cdr:y>0.38368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00275" y="442914"/>
          <a:ext cx="2219325" cy="6095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Scale:</a:t>
          </a:r>
        </a:p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X-axis: 1unit= 100 rpm</a:t>
          </a:r>
        </a:p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Y-axis: 1unit= 0.001 m</a:t>
          </a:r>
          <a:r>
            <a:rPr lang="en-IN" sz="1000" baseline="30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</a:t>
          </a:r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/sec</a:t>
          </a:r>
        </a:p>
        <a:p xmlns:a="http://schemas.openxmlformats.org/drawingml/2006/main">
          <a:endParaRPr lang="en-IN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19050</xdr:rowOff>
    </xdr:from>
    <xdr:to>
      <xdr:col>8</xdr:col>
      <xdr:colOff>304800</xdr:colOff>
      <xdr:row>25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11</xdr:row>
      <xdr:rowOff>0</xdr:rowOff>
    </xdr:from>
    <xdr:to>
      <xdr:col>17</xdr:col>
      <xdr:colOff>228600</xdr:colOff>
      <xdr:row>25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190500</xdr:colOff>
      <xdr:row>26</xdr:row>
      <xdr:rowOff>123825</xdr:rowOff>
    </xdr:from>
    <xdr:to>
      <xdr:col>12</xdr:col>
      <xdr:colOff>495300</xdr:colOff>
      <xdr:row>41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0.63333</cdr:x>
      <cdr:y>0.26563</cdr:y>
    </cdr:from>
    <cdr:to>
      <cdr:x>0.90208</cdr:x>
      <cdr:y>0.47049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95600" y="728663"/>
          <a:ext cx="1228725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0.52083</cdr:x>
      <cdr:y>0.14757</cdr:y>
    </cdr:from>
    <cdr:to>
      <cdr:x>0.95625</cdr:x>
      <cdr:y>0.36285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381250" y="404814"/>
          <a:ext cx="1990725" cy="590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Scale:</a:t>
          </a:r>
        </a:p>
        <a:p xmlns:a="http://schemas.openxmlformats.org/drawingml/2006/main">
          <a:r>
            <a:rPr lang="en-IN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X-axis:</a:t>
          </a:r>
          <a:r>
            <a:rPr lang="en-IN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1unit = 200 watt</a:t>
          </a:r>
        </a:p>
        <a:p xmlns:a="http://schemas.openxmlformats.org/drawingml/2006/main">
          <a:r>
            <a:rPr lang="en-IN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Y-axis: 1unit = 5%</a:t>
          </a:r>
          <a:endParaRPr lang="en-IN" sz="10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0.30417</cdr:x>
      <cdr:y>0.2309</cdr:y>
    </cdr:from>
    <cdr:to>
      <cdr:x>0.61875</cdr:x>
      <cdr:y>0.42188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90650" y="633413"/>
          <a:ext cx="1438275" cy="52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0.45208</cdr:x>
      <cdr:y>0.15104</cdr:y>
    </cdr:from>
    <cdr:to>
      <cdr:x>0.94583</cdr:x>
      <cdr:y>0.36979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66924" y="414339"/>
          <a:ext cx="2257425" cy="60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Scale:</a:t>
          </a:r>
        </a:p>
        <a:p xmlns:a="http://schemas.openxmlformats.org/drawingml/2006/main"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X-axis:</a:t>
          </a:r>
          <a:r>
            <a:rPr lang="en-IN" sz="1000" baseline="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1unit = 0.005 </a:t>
          </a:r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m</a:t>
          </a:r>
          <a:r>
            <a:rPr lang="en-IN" sz="1000" baseline="30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</a:t>
          </a:r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/sec</a:t>
          </a:r>
        </a:p>
        <a:p xmlns:a="http://schemas.openxmlformats.org/drawingml/2006/main">
          <a:r>
            <a:rPr lang="en-IN" sz="1000" baseline="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Y-axis: 1unit = 5%</a:t>
          </a:r>
          <a:endParaRPr lang="en-IN" sz="1000">
            <a:effectLst/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 xmlns:a="http://schemas.openxmlformats.org/drawingml/2006/main">
          <a:endParaRPr lang="en-IN" sz="10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0.45833</cdr:x>
      <cdr:y>0.15104</cdr:y>
    </cdr:from>
    <cdr:to>
      <cdr:x>0.95625</cdr:x>
      <cdr:y>0.38715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95500" y="414338"/>
          <a:ext cx="2276475" cy="647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Scale:</a:t>
          </a:r>
        </a:p>
        <a:p xmlns:a="http://schemas.openxmlformats.org/drawingml/2006/main">
          <a:r>
            <a:rPr lang="en-IN" sz="10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X-axis: 1 unit = 200</a:t>
          </a:r>
          <a:r>
            <a:rPr lang="en-IN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watt</a:t>
          </a:r>
        </a:p>
        <a:p xmlns:a="http://schemas.openxmlformats.org/drawingml/2006/main">
          <a:r>
            <a:rPr lang="en-IN" sz="10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   Y-axis: 1 unit = 0.005 </a:t>
          </a:r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m</a:t>
          </a:r>
          <a:r>
            <a:rPr lang="en-IN" sz="1000" baseline="30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3</a:t>
          </a:r>
          <a:r>
            <a:rPr lang="en-IN" sz="1000"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/sec</a:t>
          </a:r>
          <a:endParaRPr lang="en-IN" sz="10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19" zoomScaleNormal="100" workbookViewId="0">
      <selection activeCell="N34" sqref="N34"/>
    </sheetView>
  </sheetViews>
  <sheetFormatPr defaultRowHeight="15" x14ac:dyDescent="0.25"/>
  <cols>
    <col min="9" max="9" width="10.140625" customWidth="1"/>
    <col min="10" max="10" width="9.140625" customWidth="1"/>
    <col min="14" max="14" width="9.5703125" customWidth="1"/>
  </cols>
  <sheetData>
    <row r="1" spans="1:15" x14ac:dyDescent="0.25">
      <c r="A1" s="6" t="s">
        <v>0</v>
      </c>
      <c r="B1" s="6" t="s">
        <v>1</v>
      </c>
      <c r="C1" s="6" t="s">
        <v>2</v>
      </c>
      <c r="D1" s="6"/>
      <c r="E1" s="6" t="s">
        <v>5</v>
      </c>
      <c r="F1" s="6" t="s">
        <v>6</v>
      </c>
      <c r="G1" s="6"/>
      <c r="H1" s="6"/>
      <c r="I1" s="7" t="s">
        <v>16</v>
      </c>
      <c r="J1" s="7" t="s">
        <v>10</v>
      </c>
      <c r="K1" s="7" t="s">
        <v>11</v>
      </c>
      <c r="L1" s="6" t="s">
        <v>12</v>
      </c>
      <c r="M1" s="7" t="s">
        <v>13</v>
      </c>
      <c r="N1" s="7" t="s">
        <v>14</v>
      </c>
      <c r="O1" s="7" t="s">
        <v>15</v>
      </c>
    </row>
    <row r="2" spans="1:15" x14ac:dyDescent="0.25">
      <c r="A2" s="6"/>
      <c r="B2" s="6"/>
      <c r="C2" s="2" t="s">
        <v>3</v>
      </c>
      <c r="D2" s="2" t="s">
        <v>4</v>
      </c>
      <c r="E2" s="6"/>
      <c r="F2" s="1" t="s">
        <v>7</v>
      </c>
      <c r="G2" s="1" t="s">
        <v>8</v>
      </c>
      <c r="H2" s="1" t="s">
        <v>9</v>
      </c>
      <c r="I2" s="7"/>
      <c r="J2" s="7"/>
      <c r="K2" s="7"/>
      <c r="L2" s="6"/>
      <c r="M2" s="7"/>
      <c r="N2" s="7"/>
      <c r="O2" s="7"/>
    </row>
    <row r="3" spans="1:15" x14ac:dyDescent="0.25">
      <c r="A3" s="2">
        <v>1</v>
      </c>
      <c r="B3" s="2">
        <v>1950</v>
      </c>
      <c r="C3" s="2">
        <v>1</v>
      </c>
      <c r="D3" s="2">
        <v>0.5</v>
      </c>
      <c r="E3" s="2">
        <v>0.77</v>
      </c>
      <c r="F3" s="2">
        <v>2.6</v>
      </c>
      <c r="G3" s="2">
        <v>10.050000000000001</v>
      </c>
      <c r="H3" s="2">
        <f>G3-F3</f>
        <v>7.4500000000000011</v>
      </c>
      <c r="I3" s="3">
        <f t="shared" ref="I3:I9" si="0">ROUND((((2/3)*0.64*0.47*(SQRT(2*9.81))*(H3*10^-2)^1.5)),4)</f>
        <v>1.8100000000000002E-2</v>
      </c>
      <c r="J3" s="2">
        <f>ROUND((9810*I3*14),2)</f>
        <v>2485.85</v>
      </c>
      <c r="K3" s="2">
        <f>ROUND(((2*3.143*B3*E3)/60),2)</f>
        <v>157.31</v>
      </c>
      <c r="L3" s="2">
        <f>ROUND(((K3/J3)*100),2)</f>
        <v>6.33</v>
      </c>
      <c r="M3" s="2">
        <f>ROUNDUP((K3/14^1.5),2)</f>
        <v>3.01</v>
      </c>
      <c r="N3" s="2">
        <f>ROUND((B3/(SQRT(14))),2)</f>
        <v>521.16</v>
      </c>
      <c r="O3" s="2">
        <f>ROUND((I3/SQRT(14)),4)</f>
        <v>4.7999999999999996E-3</v>
      </c>
    </row>
    <row r="4" spans="1:15" x14ac:dyDescent="0.25">
      <c r="A4" s="2">
        <v>2</v>
      </c>
      <c r="B4" s="2">
        <v>1750</v>
      </c>
      <c r="C4" s="2">
        <v>3</v>
      </c>
      <c r="D4" s="2">
        <v>1.5</v>
      </c>
      <c r="E4" s="2">
        <v>2.21</v>
      </c>
      <c r="F4" s="2">
        <v>2.6</v>
      </c>
      <c r="G4" s="2">
        <v>10.25</v>
      </c>
      <c r="H4" s="2">
        <f t="shared" ref="H4:H9" si="1">G4-F4</f>
        <v>7.65</v>
      </c>
      <c r="I4" s="2">
        <f t="shared" si="0"/>
        <v>1.8800000000000001E-2</v>
      </c>
      <c r="J4" s="2">
        <f t="shared" ref="J4:J9" si="2">ROUND((9810*I4*14),2)</f>
        <v>2581.9899999999998</v>
      </c>
      <c r="K4" s="2">
        <f t="shared" ref="K4:K9" si="3">ROUND(((2*3.143*B4*E4)/60),2)</f>
        <v>405.19</v>
      </c>
      <c r="L4" s="2">
        <f t="shared" ref="L4:L9" si="4">ROUND(((K4/J4)*100),2)</f>
        <v>15.69</v>
      </c>
      <c r="M4" s="2">
        <f t="shared" ref="M4:M9" si="5">ROUNDUP((K4/14^1.5),2)</f>
        <v>7.74</v>
      </c>
      <c r="N4" s="2">
        <f t="shared" ref="N4:N9" si="6">ROUND((B4/(SQRT(14))),2)</f>
        <v>467.71</v>
      </c>
      <c r="O4" s="2">
        <f t="shared" ref="O4:O9" si="7">ROUND((I4/SQRT(14)),4)</f>
        <v>5.0000000000000001E-3</v>
      </c>
    </row>
    <row r="5" spans="1:15" x14ac:dyDescent="0.25">
      <c r="A5" s="2">
        <v>3</v>
      </c>
      <c r="B5" s="2">
        <v>1600</v>
      </c>
      <c r="C5" s="2">
        <v>5</v>
      </c>
      <c r="D5" s="2">
        <v>2.5</v>
      </c>
      <c r="E5" s="2">
        <v>3.67</v>
      </c>
      <c r="F5" s="2">
        <v>2.6</v>
      </c>
      <c r="G5" s="2">
        <v>10.6</v>
      </c>
      <c r="H5" s="2">
        <f t="shared" si="1"/>
        <v>8</v>
      </c>
      <c r="I5" s="2">
        <f t="shared" si="0"/>
        <v>2.01E-2</v>
      </c>
      <c r="J5" s="2">
        <f t="shared" si="2"/>
        <v>2760.53</v>
      </c>
      <c r="K5" s="2">
        <f t="shared" si="3"/>
        <v>615.19000000000005</v>
      </c>
      <c r="L5" s="2">
        <f t="shared" si="4"/>
        <v>22.29</v>
      </c>
      <c r="M5" s="2">
        <f t="shared" si="5"/>
        <v>11.75</v>
      </c>
      <c r="N5" s="2">
        <f t="shared" si="6"/>
        <v>427.62</v>
      </c>
      <c r="O5" s="2">
        <f t="shared" si="7"/>
        <v>5.4000000000000003E-3</v>
      </c>
    </row>
    <row r="6" spans="1:15" x14ac:dyDescent="0.25">
      <c r="A6" s="2">
        <v>4</v>
      </c>
      <c r="B6" s="2">
        <v>1340</v>
      </c>
      <c r="C6" s="2">
        <v>7</v>
      </c>
      <c r="D6" s="2">
        <v>3.5</v>
      </c>
      <c r="E6" s="2">
        <v>5.15</v>
      </c>
      <c r="F6" s="2">
        <v>2.6</v>
      </c>
      <c r="G6" s="2">
        <v>10.8</v>
      </c>
      <c r="H6" s="2">
        <f t="shared" si="1"/>
        <v>8.2000000000000011</v>
      </c>
      <c r="I6" s="2">
        <f t="shared" si="0"/>
        <v>2.0899999999999998E-2</v>
      </c>
      <c r="J6" s="2">
        <f t="shared" si="2"/>
        <v>2870.41</v>
      </c>
      <c r="K6" s="2">
        <f t="shared" si="3"/>
        <v>722.99</v>
      </c>
      <c r="L6" s="2">
        <f t="shared" si="4"/>
        <v>25.19</v>
      </c>
      <c r="M6" s="2">
        <f t="shared" si="5"/>
        <v>13.81</v>
      </c>
      <c r="N6" s="2">
        <f t="shared" si="6"/>
        <v>358.13</v>
      </c>
      <c r="O6" s="2">
        <f t="shared" si="7"/>
        <v>5.5999999999999999E-3</v>
      </c>
    </row>
    <row r="7" spans="1:15" x14ac:dyDescent="0.25">
      <c r="A7" s="2">
        <v>5</v>
      </c>
      <c r="B7" s="2">
        <v>1110</v>
      </c>
      <c r="C7" s="2">
        <v>9</v>
      </c>
      <c r="D7" s="2">
        <v>4.5</v>
      </c>
      <c r="E7" s="2">
        <v>6.62</v>
      </c>
      <c r="F7" s="2">
        <v>2.6</v>
      </c>
      <c r="G7" s="2">
        <v>11.06</v>
      </c>
      <c r="H7" s="2">
        <f t="shared" si="1"/>
        <v>8.4600000000000009</v>
      </c>
      <c r="I7" s="2">
        <f t="shared" si="0"/>
        <v>2.1899999999999999E-2</v>
      </c>
      <c r="J7" s="2">
        <f t="shared" si="2"/>
        <v>3007.75</v>
      </c>
      <c r="K7" s="2">
        <f t="shared" si="3"/>
        <v>769.85</v>
      </c>
      <c r="L7" s="2">
        <f t="shared" si="4"/>
        <v>25.6</v>
      </c>
      <c r="M7" s="2">
        <f t="shared" si="5"/>
        <v>14.7</v>
      </c>
      <c r="N7" s="2">
        <f t="shared" si="6"/>
        <v>296.66000000000003</v>
      </c>
      <c r="O7" s="2">
        <f t="shared" si="7"/>
        <v>5.8999999999999999E-3</v>
      </c>
    </row>
    <row r="8" spans="1:15" x14ac:dyDescent="0.25">
      <c r="A8" s="2">
        <v>6</v>
      </c>
      <c r="B8" s="2">
        <v>970</v>
      </c>
      <c r="C8" s="2">
        <v>10</v>
      </c>
      <c r="D8" s="2">
        <v>5</v>
      </c>
      <c r="E8" s="2">
        <v>7.35</v>
      </c>
      <c r="F8" s="2">
        <v>2.6</v>
      </c>
      <c r="G8" s="2">
        <v>11.1</v>
      </c>
      <c r="H8" s="2">
        <f t="shared" si="1"/>
        <v>8.5</v>
      </c>
      <c r="I8" s="2">
        <f t="shared" si="0"/>
        <v>2.1999999999999999E-2</v>
      </c>
      <c r="J8" s="2">
        <f t="shared" si="2"/>
        <v>3021.48</v>
      </c>
      <c r="K8" s="2">
        <f t="shared" si="3"/>
        <v>746.93</v>
      </c>
      <c r="L8" s="2">
        <f t="shared" si="4"/>
        <v>24.72</v>
      </c>
      <c r="M8" s="2">
        <f t="shared" si="5"/>
        <v>14.26</v>
      </c>
      <c r="N8" s="2">
        <f t="shared" si="6"/>
        <v>259.24</v>
      </c>
      <c r="O8" s="2">
        <f t="shared" si="7"/>
        <v>5.8999999999999999E-3</v>
      </c>
    </row>
    <row r="9" spans="1:15" x14ac:dyDescent="0.25">
      <c r="A9" s="2">
        <v>7</v>
      </c>
      <c r="B9" s="2">
        <v>800</v>
      </c>
      <c r="C9" s="2">
        <v>11</v>
      </c>
      <c r="D9" s="2">
        <v>5.5</v>
      </c>
      <c r="E9" s="2">
        <v>8.1</v>
      </c>
      <c r="F9" s="2">
        <v>2.6</v>
      </c>
      <c r="G9" s="2">
        <v>11.19</v>
      </c>
      <c r="H9" s="2">
        <f t="shared" si="1"/>
        <v>8.59</v>
      </c>
      <c r="I9" s="2">
        <f t="shared" si="0"/>
        <v>2.24E-2</v>
      </c>
      <c r="J9" s="2">
        <f t="shared" si="2"/>
        <v>3076.42</v>
      </c>
      <c r="K9" s="2">
        <f t="shared" si="3"/>
        <v>678.89</v>
      </c>
      <c r="L9" s="2">
        <f t="shared" si="4"/>
        <v>22.07</v>
      </c>
      <c r="M9" s="2">
        <f t="shared" si="5"/>
        <v>12.97</v>
      </c>
      <c r="N9" s="2">
        <f t="shared" si="6"/>
        <v>213.81</v>
      </c>
      <c r="O9" s="2">
        <f t="shared" si="7"/>
        <v>6.0000000000000001E-3</v>
      </c>
    </row>
  </sheetData>
  <mergeCells count="12">
    <mergeCell ref="O1:O2"/>
    <mergeCell ref="I1:I2"/>
    <mergeCell ref="J1:J2"/>
    <mergeCell ref="K1:K2"/>
    <mergeCell ref="L1:L2"/>
    <mergeCell ref="M1:M2"/>
    <mergeCell ref="N1:N2"/>
    <mergeCell ref="A1:A2"/>
    <mergeCell ref="B1:B2"/>
    <mergeCell ref="C1:D1"/>
    <mergeCell ref="E1:E2"/>
    <mergeCell ref="F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1" sqref="M11"/>
    </sheetView>
  </sheetViews>
  <sheetFormatPr defaultRowHeight="15" x14ac:dyDescent="0.25"/>
  <sheetData>
    <row r="1" spans="1:13" x14ac:dyDescent="0.25">
      <c r="A1" s="9" t="s">
        <v>27</v>
      </c>
      <c r="B1" s="9" t="s">
        <v>26</v>
      </c>
      <c r="C1" s="9" t="s">
        <v>25</v>
      </c>
      <c r="D1" s="10" t="s">
        <v>2</v>
      </c>
      <c r="E1" s="10"/>
      <c r="F1" s="9" t="s">
        <v>24</v>
      </c>
      <c r="G1" s="10" t="s">
        <v>23</v>
      </c>
      <c r="H1" s="10"/>
      <c r="I1" s="10"/>
      <c r="J1" s="8" t="s">
        <v>22</v>
      </c>
      <c r="K1" s="9" t="s">
        <v>10</v>
      </c>
      <c r="L1" s="9" t="s">
        <v>11</v>
      </c>
      <c r="M1" s="8" t="s">
        <v>12</v>
      </c>
    </row>
    <row r="2" spans="1:13" x14ac:dyDescent="0.25">
      <c r="A2" s="9"/>
      <c r="B2" s="9"/>
      <c r="C2" s="9"/>
      <c r="D2" t="s">
        <v>21</v>
      </c>
      <c r="E2" t="s">
        <v>20</v>
      </c>
      <c r="F2" s="9"/>
      <c r="G2" s="5" t="s">
        <v>19</v>
      </c>
      <c r="H2" s="5" t="s">
        <v>18</v>
      </c>
      <c r="I2" s="5" t="s">
        <v>17</v>
      </c>
      <c r="J2" s="8"/>
      <c r="K2" s="9"/>
      <c r="L2" s="9"/>
      <c r="M2" s="8"/>
    </row>
    <row r="3" spans="1:13" x14ac:dyDescent="0.25">
      <c r="A3" s="4">
        <v>0.6</v>
      </c>
      <c r="B3" s="4">
        <v>0.12</v>
      </c>
      <c r="C3" s="4">
        <f t="shared" ref="C3:C9" si="0">((A3+B3)*10+0.45)</f>
        <v>7.6499999999999995</v>
      </c>
      <c r="D3" s="4">
        <v>1</v>
      </c>
      <c r="E3" s="4">
        <v>0.5</v>
      </c>
      <c r="F3" s="4">
        <f t="shared" ref="F3:F9" si="1">ROUND(((D3-E3)*0.15*9.81),3)</f>
        <v>0.73599999999999999</v>
      </c>
      <c r="G3" s="4">
        <v>2.6</v>
      </c>
      <c r="H3" s="4">
        <v>8.44</v>
      </c>
      <c r="I3" s="4">
        <f t="shared" ref="I3:I9" si="2">H3-G3</f>
        <v>5.84</v>
      </c>
      <c r="J3" s="4">
        <f t="shared" ref="J3:J9" si="3">ROUND(((2/3)*0.64*0.47*(SQRT(2*9.81))*(I3*10^-2)^1.5),4)</f>
        <v>1.2500000000000001E-2</v>
      </c>
      <c r="K3" s="4">
        <f t="shared" ref="K3:K9" si="4">ROUND((9810*J3*C3),2)</f>
        <v>938.08</v>
      </c>
      <c r="L3" s="4">
        <f t="shared" ref="L3:L9" si="5">ROUND(((2*3.143*1000*F3)/60),2)</f>
        <v>77.11</v>
      </c>
      <c r="M3" s="4">
        <f t="shared" ref="M3:M9" si="6">ROUND(((L3/K3)*100),2)</f>
        <v>8.2200000000000006</v>
      </c>
    </row>
    <row r="4" spans="1:13" x14ac:dyDescent="0.25">
      <c r="A4" s="4">
        <v>0.8</v>
      </c>
      <c r="B4" s="4">
        <v>0.12</v>
      </c>
      <c r="C4" s="4">
        <f t="shared" si="0"/>
        <v>9.65</v>
      </c>
      <c r="D4" s="4">
        <v>3</v>
      </c>
      <c r="E4" s="4">
        <v>1.5</v>
      </c>
      <c r="F4" s="4">
        <f t="shared" si="1"/>
        <v>2.2069999999999999</v>
      </c>
      <c r="G4" s="4">
        <v>2.6</v>
      </c>
      <c r="H4" s="4">
        <v>9.36</v>
      </c>
      <c r="I4" s="4">
        <f t="shared" si="2"/>
        <v>6.76</v>
      </c>
      <c r="J4" s="4">
        <f t="shared" si="3"/>
        <v>1.5599999999999999E-2</v>
      </c>
      <c r="K4" s="4">
        <f t="shared" si="4"/>
        <v>1476.8</v>
      </c>
      <c r="L4" s="4">
        <f t="shared" si="5"/>
        <v>231.22</v>
      </c>
      <c r="M4" s="4">
        <f t="shared" si="6"/>
        <v>15.66</v>
      </c>
    </row>
    <row r="5" spans="1:13" x14ac:dyDescent="0.25">
      <c r="A5" s="4">
        <v>1</v>
      </c>
      <c r="B5" s="4">
        <v>0.12</v>
      </c>
      <c r="C5" s="4">
        <f t="shared" si="0"/>
        <v>11.65</v>
      </c>
      <c r="D5" s="4">
        <v>5</v>
      </c>
      <c r="E5" s="4">
        <v>2.5</v>
      </c>
      <c r="F5" s="4">
        <f t="shared" si="1"/>
        <v>3.6789999999999998</v>
      </c>
      <c r="G5" s="4">
        <v>2.6</v>
      </c>
      <c r="H5" s="4">
        <v>10.050000000000001</v>
      </c>
      <c r="I5" s="4">
        <f t="shared" si="2"/>
        <v>7.4500000000000011</v>
      </c>
      <c r="J5" s="4">
        <f t="shared" si="3"/>
        <v>1.8100000000000002E-2</v>
      </c>
      <c r="K5" s="4">
        <f t="shared" si="4"/>
        <v>2068.59</v>
      </c>
      <c r="L5" s="4">
        <f t="shared" si="5"/>
        <v>385.44</v>
      </c>
      <c r="M5" s="4">
        <f t="shared" si="6"/>
        <v>18.63</v>
      </c>
    </row>
    <row r="6" spans="1:13" x14ac:dyDescent="0.25">
      <c r="A6" s="4">
        <v>1.2</v>
      </c>
      <c r="B6" s="4">
        <v>0.11</v>
      </c>
      <c r="C6" s="4">
        <f t="shared" si="0"/>
        <v>13.55</v>
      </c>
      <c r="D6" s="4">
        <v>7</v>
      </c>
      <c r="E6" s="4">
        <v>3.5</v>
      </c>
      <c r="F6" s="4">
        <f t="shared" si="1"/>
        <v>5.15</v>
      </c>
      <c r="G6" s="4">
        <v>2.6</v>
      </c>
      <c r="H6" s="4">
        <v>10.46</v>
      </c>
      <c r="I6" s="4">
        <f t="shared" si="2"/>
        <v>7.8600000000000012</v>
      </c>
      <c r="J6" s="4">
        <f t="shared" si="3"/>
        <v>1.9599999999999999E-2</v>
      </c>
      <c r="K6" s="4">
        <f t="shared" si="4"/>
        <v>2605.34</v>
      </c>
      <c r="L6" s="4">
        <f t="shared" si="5"/>
        <v>539.54999999999995</v>
      </c>
      <c r="M6" s="4">
        <f t="shared" si="6"/>
        <v>20.71</v>
      </c>
    </row>
    <row r="7" spans="1:13" x14ac:dyDescent="0.25">
      <c r="A7" s="4">
        <v>1.3</v>
      </c>
      <c r="B7" s="4">
        <v>0.11</v>
      </c>
      <c r="C7" s="4">
        <f t="shared" si="0"/>
        <v>14.55</v>
      </c>
      <c r="D7" s="4">
        <v>9</v>
      </c>
      <c r="E7" s="4">
        <v>4.5</v>
      </c>
      <c r="F7" s="4">
        <f t="shared" si="1"/>
        <v>6.6219999999999999</v>
      </c>
      <c r="G7" s="4">
        <v>2.6</v>
      </c>
      <c r="H7" s="4">
        <v>10.84</v>
      </c>
      <c r="I7" s="4">
        <f t="shared" si="2"/>
        <v>8.24</v>
      </c>
      <c r="J7" s="4">
        <f t="shared" si="3"/>
        <v>2.1000000000000001E-2</v>
      </c>
      <c r="K7" s="4">
        <f t="shared" si="4"/>
        <v>2997.45</v>
      </c>
      <c r="L7" s="4">
        <f t="shared" si="5"/>
        <v>693.76</v>
      </c>
      <c r="M7" s="4">
        <f t="shared" si="6"/>
        <v>23.15</v>
      </c>
    </row>
    <row r="8" spans="1:13" x14ac:dyDescent="0.25">
      <c r="A8" s="4">
        <v>1.4</v>
      </c>
      <c r="B8" s="4">
        <v>0.1</v>
      </c>
      <c r="C8" s="4">
        <f t="shared" si="0"/>
        <v>15.45</v>
      </c>
      <c r="D8" s="4">
        <v>10</v>
      </c>
      <c r="E8" s="4">
        <v>5</v>
      </c>
      <c r="F8" s="4">
        <f t="shared" si="1"/>
        <v>7.3579999999999997</v>
      </c>
      <c r="G8" s="4">
        <v>2.6</v>
      </c>
      <c r="H8" s="4">
        <v>11.06</v>
      </c>
      <c r="I8" s="4">
        <f t="shared" si="2"/>
        <v>8.4600000000000009</v>
      </c>
      <c r="J8" s="4">
        <f t="shared" si="3"/>
        <v>2.1899999999999999E-2</v>
      </c>
      <c r="K8" s="4">
        <f t="shared" si="4"/>
        <v>3319.26</v>
      </c>
      <c r="L8" s="4">
        <f t="shared" si="5"/>
        <v>770.87</v>
      </c>
      <c r="M8" s="4">
        <f t="shared" si="6"/>
        <v>23.22</v>
      </c>
    </row>
    <row r="9" spans="1:13" x14ac:dyDescent="0.25">
      <c r="A9" s="4">
        <v>1.5</v>
      </c>
      <c r="B9" s="4">
        <v>0.1</v>
      </c>
      <c r="C9" s="4">
        <f t="shared" si="0"/>
        <v>16.45</v>
      </c>
      <c r="D9" s="4">
        <v>11</v>
      </c>
      <c r="E9" s="4">
        <v>5.5</v>
      </c>
      <c r="F9" s="4">
        <f t="shared" si="1"/>
        <v>8.093</v>
      </c>
      <c r="G9" s="4">
        <v>2.6</v>
      </c>
      <c r="H9" s="4">
        <v>11.25</v>
      </c>
      <c r="I9" s="4">
        <f t="shared" si="2"/>
        <v>8.65</v>
      </c>
      <c r="J9" s="4">
        <f t="shared" si="3"/>
        <v>2.2599999999999999E-2</v>
      </c>
      <c r="K9" s="4">
        <f t="shared" si="4"/>
        <v>3647.06</v>
      </c>
      <c r="L9" s="4">
        <f t="shared" si="5"/>
        <v>847.88</v>
      </c>
      <c r="M9" s="4">
        <f t="shared" si="6"/>
        <v>23.25</v>
      </c>
    </row>
  </sheetData>
  <mergeCells count="10">
    <mergeCell ref="J1:J2"/>
    <mergeCell ref="K1:K2"/>
    <mergeCell ref="L1:L2"/>
    <mergeCell ref="M1:M2"/>
    <mergeCell ref="A1:A2"/>
    <mergeCell ref="B1:B2"/>
    <mergeCell ref="C1:C2"/>
    <mergeCell ref="D1:E1"/>
    <mergeCell ref="F1:F2"/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 head</vt:lpstr>
      <vt:lpstr>Constant Speed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Sampath Kumar</cp:lastModifiedBy>
  <dcterms:created xsi:type="dcterms:W3CDTF">2016-06-13T04:47:04Z</dcterms:created>
  <dcterms:modified xsi:type="dcterms:W3CDTF">2016-06-21T07:09:03Z</dcterms:modified>
</cp:coreProperties>
</file>