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manovaev\Downloads\"/>
    </mc:Choice>
  </mc:AlternateContent>
  <bookViews>
    <workbookView xWindow="0" yWindow="0" windowWidth="19170" windowHeight="15570" tabRatio="500" activeTab="1"/>
  </bookViews>
  <sheets>
    <sheet name="Изменения" sheetId="1" r:id="rId1"/>
    <sheet name="ТКП" sheetId="2" r:id="rId2"/>
  </sheets>
  <definedNames>
    <definedName name="_xlnm._FilterDatabase" localSheetId="1" hidden="1">ТКП!$A$7:$R$7</definedName>
    <definedName name="_xlnm.Print_Area" localSheetId="0">Изменения!$A$1:$R$23</definedName>
    <definedName name="_xlnm.Print_Area" localSheetId="1">ТКП!$A$1:$R$20</definedName>
  </definedNames>
  <calcPr calcId="162913"/>
</workbook>
</file>

<file path=xl/calcChain.xml><?xml version="1.0" encoding="utf-8"?>
<calcChain xmlns="http://schemas.openxmlformats.org/spreadsheetml/2006/main">
  <c r="S13" i="2" l="1"/>
  <c r="S11" i="2"/>
  <c r="R19" i="2"/>
  <c r="Q19" i="2"/>
  <c r="P19" i="2"/>
  <c r="L19" i="2"/>
  <c r="K19" i="2"/>
  <c r="J19" i="2"/>
  <c r="L18" i="2"/>
  <c r="K18" i="2"/>
  <c r="I18" i="2"/>
  <c r="L17" i="2"/>
  <c r="K17" i="2"/>
  <c r="J17" i="2"/>
  <c r="L16" i="2"/>
  <c r="K16" i="2"/>
  <c r="I16" i="2"/>
  <c r="L15" i="2"/>
  <c r="K15" i="2"/>
  <c r="J15" i="2"/>
  <c r="P14" i="2"/>
  <c r="J14" i="2"/>
  <c r="L13" i="2"/>
  <c r="K13" i="2"/>
  <c r="J13" i="2"/>
  <c r="I13" i="2"/>
  <c r="G13" i="2"/>
  <c r="L12" i="2"/>
  <c r="K12" i="2"/>
  <c r="J12" i="2"/>
  <c r="L11" i="2"/>
  <c r="K11" i="2"/>
  <c r="I11" i="2"/>
  <c r="L10" i="2"/>
  <c r="K10" i="2"/>
  <c r="J10" i="2"/>
  <c r="L9" i="2"/>
  <c r="K9" i="2"/>
  <c r="J9" i="2"/>
  <c r="L8" i="2"/>
  <c r="K8" i="2"/>
  <c r="J8" i="2"/>
  <c r="R22" i="1"/>
  <c r="Q22" i="1"/>
  <c r="P22" i="1"/>
  <c r="L22" i="1"/>
  <c r="K22" i="1"/>
  <c r="J22" i="1"/>
  <c r="R21" i="1"/>
  <c r="Q21" i="1"/>
  <c r="O21" i="1"/>
  <c r="L21" i="1"/>
  <c r="K21" i="1"/>
  <c r="I21" i="1"/>
  <c r="R20" i="1"/>
  <c r="Q20" i="1"/>
  <c r="P20" i="1"/>
  <c r="L20" i="1"/>
  <c r="K20" i="1"/>
  <c r="J20" i="1"/>
  <c r="R19" i="1"/>
  <c r="Q19" i="1"/>
  <c r="O19" i="1"/>
  <c r="L19" i="1"/>
  <c r="K19" i="1"/>
  <c r="I19" i="1"/>
  <c r="R18" i="1"/>
  <c r="Q18" i="1"/>
  <c r="P18" i="1"/>
  <c r="L18" i="1"/>
  <c r="K18" i="1"/>
  <c r="J18" i="1"/>
  <c r="P17" i="1"/>
  <c r="J17" i="1"/>
  <c r="P16" i="1"/>
  <c r="J16" i="1"/>
  <c r="R15" i="1"/>
  <c r="Q15" i="1"/>
  <c r="P15" i="1"/>
  <c r="O15" i="1"/>
  <c r="M15" i="1"/>
  <c r="L15" i="1"/>
  <c r="K15" i="1"/>
  <c r="J15" i="1"/>
  <c r="I15" i="1"/>
  <c r="G15" i="1"/>
  <c r="R14" i="1"/>
  <c r="Q14" i="1"/>
  <c r="P14" i="1"/>
  <c r="O14" i="1"/>
  <c r="M14" i="1"/>
  <c r="L14" i="1"/>
  <c r="K14" i="1"/>
  <c r="J14" i="1"/>
  <c r="I14" i="1"/>
  <c r="G14" i="1"/>
  <c r="R13" i="1"/>
  <c r="Q13" i="1"/>
  <c r="P13" i="1"/>
  <c r="L13" i="1"/>
  <c r="K13" i="1"/>
  <c r="J13" i="1"/>
  <c r="R12" i="1"/>
  <c r="Q12" i="1"/>
  <c r="P12" i="1"/>
  <c r="O12" i="1"/>
  <c r="L12" i="1"/>
  <c r="K12" i="1"/>
  <c r="J12" i="1"/>
  <c r="I12" i="1"/>
  <c r="R11" i="1"/>
  <c r="Q11" i="1"/>
  <c r="O11" i="1"/>
  <c r="L11" i="1"/>
  <c r="K11" i="1"/>
  <c r="I11" i="1"/>
  <c r="R10" i="1"/>
  <c r="Q10" i="1"/>
  <c r="P10" i="1"/>
  <c r="L10" i="1"/>
  <c r="K10" i="1"/>
  <c r="J10" i="1"/>
  <c r="R9" i="1"/>
  <c r="Q9" i="1"/>
  <c r="P9" i="1"/>
  <c r="L9" i="1"/>
  <c r="K9" i="1"/>
  <c r="J9" i="1"/>
  <c r="R8" i="1"/>
  <c r="Q8" i="1"/>
  <c r="P8" i="1"/>
  <c r="L8" i="1"/>
  <c r="K8" i="1"/>
  <c r="J8" i="1"/>
</calcChain>
</file>

<file path=xl/sharedStrings.xml><?xml version="1.0" encoding="utf-8"?>
<sst xmlns="http://schemas.openxmlformats.org/spreadsheetml/2006/main" count="199" uniqueCount="115">
  <si>
    <t>Указать название организации (на бланке организации)</t>
  </si>
  <si>
    <t>{"tkp_id":"55938","is_full":"1","with_vat":0,"price_type":"c4c5aea1-b5cd-11e8-80e5-005056881952","estimate_id":"629589","tkp_form_id":58357,"current_object_id":"c7abe98a-a471-11e9-93b0-0050568d0d31","fill_recommended_prices":false}</t>
  </si>
  <si>
    <t>ТЕХНИКО-КОММЕРЧЕСКОЕ ПРЕДЛОЖЕНИЕ (ТКП)</t>
  </si>
  <si>
    <t>г. Москва, 1-й Грайвороновский пр-д, вл. 3, корп. 3.2</t>
  </si>
  <si>
    <t>Стоимость, указанная в предложении, включает в себя все необходимые затраты на выполнение полного комплекса работ</t>
  </si>
  <si>
    <t>номер п/п</t>
  </si>
  <si>
    <t>Наименование  затрат</t>
  </si>
  <si>
    <t>Примечание</t>
  </si>
  <si>
    <t>Ед. изм.</t>
  </si>
  <si>
    <t>Коэф.расхода</t>
  </si>
  <si>
    <t>Кол-во</t>
  </si>
  <si>
    <t>Предельная стоимость производства работ (ПСПР)</t>
  </si>
  <si>
    <t>Заполните : Название компании</t>
  </si>
  <si>
    <t>Заполните : ИНН</t>
  </si>
  <si>
    <t>Цена, руб. без НДС</t>
  </si>
  <si>
    <t>Стоимость, руб. без НДС</t>
  </si>
  <si>
    <t>Общая стоимость,
руб. без НДС</t>
  </si>
  <si>
    <t>Материалы/ оборудование</t>
  </si>
  <si>
    <t>СМР, ПНР</t>
  </si>
  <si>
    <t>1. Жилой дом (Коммерческие объекты)</t>
  </si>
  <si>
    <t>1.1</t>
  </si>
  <si>
    <t>Земляные работы</t>
  </si>
  <si>
    <t>1.1.1</t>
  </si>
  <si>
    <t>Разработка грунта</t>
  </si>
  <si>
    <t>1.1.1.1</t>
  </si>
  <si>
    <t>Разработка грунта экскаватором комплексная (с учетом водоотлива, доработки грунта вручную) / с погрузкой в автосамосвал и вывозом до 1 км</t>
  </si>
  <si>
    <t>Акт 19</t>
  </si>
  <si>
    <t>м3</t>
  </si>
  <si>
    <t>1.1.1.1._</t>
  </si>
  <si>
    <t>1.1.2</t>
  </si>
  <si>
    <t>Обратная засыпка пазух котлована</t>
  </si>
  <si>
    <t>1.1.2.1</t>
  </si>
  <si>
    <t>Обратная засыпка с послойным уплотнением и проливом водой / песок</t>
  </si>
  <si>
    <t>1.1.2.1._</t>
  </si>
  <si>
    <t>1.1.2.1.1</t>
  </si>
  <si>
    <t>Песок_</t>
  </si>
  <si>
    <t>1.1.2.1.1._</t>
  </si>
  <si>
    <t>1.1.3</t>
  </si>
  <si>
    <t>Утилизация грунта</t>
  </si>
  <si>
    <t>1.1.3.1</t>
  </si>
  <si>
    <t>Утилизация грунта (с предоставлением талонов) / грунт</t>
  </si>
  <si>
    <t>1.1.4</t>
  </si>
  <si>
    <t>Вывоз грунта</t>
  </si>
  <si>
    <t>1.1.4.1</t>
  </si>
  <si>
    <t>Вывоз грунта / до 40 км / Москва</t>
  </si>
  <si>
    <t>Общая стоимость работ, руб. без НДС</t>
  </si>
  <si>
    <t>reinforcement</t>
  </si>
  <si>
    <t>quantity</t>
  </si>
  <si>
    <t>levels</t>
  </si>
  <si>
    <t>Стоимость, указанная в предложении, включает в себя все необходимые затраты на выполнение полного комплекса работ, без НДС</t>
  </si>
  <si>
    <t>СКАЛА ООО</t>
  </si>
  <si>
    <t>{"type":"form","levels":[76]}</t>
  </si>
  <si>
    <t>{"type":"expenditure","levels":[76,3]}</t>
  </si>
  <si>
    <t>{"type":"expenditure","levels":[76,3,4]}</t>
  </si>
  <si>
    <t>{"type":"work","levels":[76,3,4,1091,12083,1]}</t>
  </si>
  <si>
    <t>{"type":"expenditure","levels":[76,3,5]}</t>
  </si>
  <si>
    <t>{"type":"work","levels":[76,3,5,1096,12077,1]}</t>
  </si>
  <si>
    <t>{"type":"material","levels":[76,3,5,1096,12077,1,1541]}</t>
  </si>
  <si>
    <t>{"type":"expenditure","levels":[76,3,6]}</t>
  </si>
  <si>
    <t>{"type":"work","levels":[76,3,6,1097,12381,1]}</t>
  </si>
  <si>
    <t>{"type":"expenditure","levels":[76,3,7]}</t>
  </si>
  <si>
    <t>{"type":"work","levels":[76,3,7,1098,30002,1]}</t>
  </si>
  <si>
    <t>Квалификационная и контактная информация</t>
  </si>
  <si>
    <t>А</t>
  </si>
  <si>
    <t>Наличие авансирования</t>
  </si>
  <si>
    <t>да (%) /нет</t>
  </si>
  <si>
    <t>Б</t>
  </si>
  <si>
    <t>Готовность приступить к работе по уведомлению</t>
  </si>
  <si>
    <t>да /нет</t>
  </si>
  <si>
    <t>В</t>
  </si>
  <si>
    <t>Готовность предоставить банковскую гарантию (при наличии аванса)</t>
  </si>
  <si>
    <t>да(банк) /нет</t>
  </si>
  <si>
    <t>Г</t>
  </si>
  <si>
    <t>Срок исполнения предмета тендера</t>
  </si>
  <si>
    <t>мес.</t>
  </si>
  <si>
    <t>Д</t>
  </si>
  <si>
    <t>Гарантийный срок 5 лет</t>
  </si>
  <si>
    <t>Е</t>
  </si>
  <si>
    <t>Информация о посещении объекта (были/не были), вопросы по результатам посещения</t>
  </si>
  <si>
    <t>были/не были
да/нет</t>
  </si>
  <si>
    <t>Ж</t>
  </si>
  <si>
    <t>Виды работ, планируемые к выполнению субподрядными организациями</t>
  </si>
  <si>
    <t>вид работ-наименование</t>
  </si>
  <si>
    <t>З</t>
  </si>
  <si>
    <t>Готовность подписать договор в редакции Заказчика</t>
  </si>
  <si>
    <t>да/нет</t>
  </si>
  <si>
    <t>И</t>
  </si>
  <si>
    <t>Наличие СРО</t>
  </si>
  <si>
    <t>да (сумма) /нет</t>
  </si>
  <si>
    <t>К</t>
  </si>
  <si>
    <t>Опыт работы с ГК ПИК (при наличии текущих проектов- указать % реализации)</t>
  </si>
  <si>
    <t>объект/ вид работ/% выполнения</t>
  </si>
  <si>
    <t>Л</t>
  </si>
  <si>
    <t>Опыт реализации подобных видов работ за последние 2-3 года (указать не более 5 ключевых объектов и их заказчиков )</t>
  </si>
  <si>
    <t>объект/заказчик/год</t>
  </si>
  <si>
    <t>М</t>
  </si>
  <si>
    <t>Численность работающих всего / численность, планируемая для выполнения предмета тендера</t>
  </si>
  <si>
    <t>кол-во/кол-во</t>
  </si>
  <si>
    <t>Н</t>
  </si>
  <si>
    <t>Дата регистрации компании</t>
  </si>
  <si>
    <t>дд/мм/гг</t>
  </si>
  <si>
    <t>О</t>
  </si>
  <si>
    <t>Оборот за последние 3 года (указать оборот (выручку) по данным бухгалтерской отчетности за 2014/2015/2016 год)</t>
  </si>
  <si>
    <t>год-сумма/год-сумма/год-сумма (руб.без НДС)</t>
  </si>
  <si>
    <t>2015-
2016-
2017-</t>
  </si>
  <si>
    <t>П</t>
  </si>
  <si>
    <t>Сайт компании</t>
  </si>
  <si>
    <t>ссылка</t>
  </si>
  <si>
    <t>Р</t>
  </si>
  <si>
    <t>Генеральный директор : Ф.И.О. полностью, тел., e-mail</t>
  </si>
  <si>
    <t>С</t>
  </si>
  <si>
    <t>Контактное лицо: Ф.И.О. полностью, тел., e-mail</t>
  </si>
  <si>
    <t>Т</t>
  </si>
  <si>
    <t>Примечание к ТКП претендента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</si>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</sst>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8" x14ac:knownFonts="1">
    <font>
      <sz val="10"/>
      <color rgb="FF000000"/>
      <name val="Arial Cyr"/>
    </font>
    <font>
      <sz val="12"/>
      <color rgb="FF000000"/>
      <name val="Times New Roman"/>
    </font>
    <font>
      <b/>
      <sz val="12"/>
      <color rgb="FFFFFFFF"/>
      <name val="Times New Roman"/>
    </font>
    <font>
      <b/>
      <sz val="12"/>
      <color rgb="FF0000FF"/>
      <name val="Times New Roman"/>
    </font>
    <font>
      <b/>
      <sz val="16"/>
      <color rgb="FF000000"/>
      <name val="Times New Roman"/>
    </font>
    <font>
      <b/>
      <sz val="16"/>
      <color rgb="FFFFFFFF"/>
      <name val="Times New Roman"/>
    </font>
    <font>
      <sz val="16"/>
      <color rgb="FF000000"/>
      <name val="Times New Roman"/>
    </font>
    <font>
      <b/>
      <sz val="18"/>
      <color rgb="FF000000"/>
      <name val="Times New Roman"/>
    </font>
    <font>
      <sz val="14"/>
      <color rgb="FF000000"/>
      <name val="Times New Roman"/>
    </font>
    <font>
      <sz val="12"/>
      <color rgb="FF808080"/>
      <name val="Times New Roman"/>
    </font>
    <font>
      <sz val="14"/>
      <color rgb="FF808080"/>
      <name val="Times New Roman"/>
    </font>
    <font>
      <i/>
      <sz val="14"/>
      <color rgb="FF000000"/>
      <name val="Times New Roman"/>
    </font>
    <font>
      <i/>
      <sz val="14"/>
      <color rgb="FF808080"/>
      <name val="Times New Roman"/>
    </font>
    <font>
      <b/>
      <sz val="14"/>
      <color rgb="FF000000"/>
      <name val="Times New Roman"/>
    </font>
    <font>
      <b/>
      <sz val="12"/>
      <color rgb="FF2F5487"/>
      <name val="Times New Roman"/>
    </font>
    <font>
      <sz val="13"/>
      <color rgb="FF000000"/>
      <name val="Times New Roman"/>
    </font>
    <font>
      <b/>
      <sz val="12"/>
      <color rgb="FF000000"/>
      <name val="Times New Roman"/>
    </font>
    <font>
      <b/>
      <sz val="13"/>
      <color rgb="FF000000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2F5587"/>
        <bgColor rgb="FF666699"/>
      </patternFill>
    </fill>
    <fill>
      <patternFill patternType="solid">
        <fgColor rgb="FFD7E2EF"/>
        <bgColor rgb="FFD4D3D4"/>
      </patternFill>
    </fill>
    <fill>
      <patternFill patternType="solid">
        <fgColor rgb="FFD4D3D4"/>
        <bgColor rgb="FFD7E2EF"/>
      </patternFill>
    </fill>
    <fill>
      <patternFill patternType="solid">
        <fgColor rgb="FFFDE9D9"/>
        <bgColor rgb="FF000000"/>
      </patternFill>
    </fill>
    <fill>
      <patternFill patternType="solid">
        <fgColor rgb="FFFFF8D5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DBE6F1"/>
        <bgColor rgb="FF000000"/>
      </patternFill>
    </fill>
    <fill>
      <patternFill patternType="solid">
        <fgColor rgb="FFD9D9D8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 applyProtection="1"/>
    <xf numFmtId="49" fontId="1" fillId="0" borderId="0" xfId="0" applyNumberFormat="1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right"/>
    </xf>
    <xf numFmtId="49" fontId="2" fillId="2" borderId="0" xfId="0" applyNumberFormat="1" applyFont="1" applyFill="1" applyAlignment="1" applyProtection="1">
      <alignment vertical="center"/>
    </xf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horizontal="right" vertical="center"/>
    </xf>
    <xf numFmtId="0" fontId="1" fillId="0" borderId="0" xfId="0" applyFont="1" applyAlignment="1" applyProtection="1">
      <alignment vertical="center"/>
    </xf>
    <xf numFmtId="0" fontId="1" fillId="0" borderId="1" xfId="0" applyFont="1" applyBorder="1" applyAlignment="1" applyProtection="1">
      <alignment horizontal="center" vertical="center" wrapText="1"/>
    </xf>
    <xf numFmtId="0" fontId="6" fillId="0" borderId="0" xfId="0" applyFont="1" applyProtection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vertical="center" wrapText="1"/>
    </xf>
    <xf numFmtId="0" fontId="1" fillId="0" borderId="1" xfId="0" applyFont="1" applyBorder="1" applyProtection="1"/>
    <xf numFmtId="0" fontId="1" fillId="0" borderId="1" xfId="0" applyFont="1" applyBorder="1" applyAlignment="1" applyProtection="1">
      <alignment vertical="center" wrapText="1"/>
    </xf>
    <xf numFmtId="0" fontId="1" fillId="0" borderId="0" xfId="0" applyFont="1" applyProtection="1"/>
    <xf numFmtId="0" fontId="1" fillId="0" borderId="1" xfId="0" applyFont="1" applyBorder="1" applyProtection="1"/>
    <xf numFmtId="0" fontId="1" fillId="0" borderId="1" xfId="0" applyFont="1" applyBorder="1" applyAlignment="1" applyProtection="1">
      <alignment vertical="center" wrapText="1"/>
    </xf>
    <xf numFmtId="0" fontId="1" fillId="0" borderId="1" xfId="0" applyFont="1" applyBorder="1" applyAlignment="1" applyProtection="1">
      <alignment horizontal="center" vertical="center" wrapText="1"/>
    </xf>
    <xf numFmtId="49" fontId="1" fillId="0" borderId="1" xfId="0" applyNumberFormat="1" applyFont="1" applyBorder="1" applyAlignment="1" applyProtection="1">
      <alignment horizontal="left" vertical="center" wrapText="1"/>
    </xf>
    <xf numFmtId="0" fontId="8" fillId="0" borderId="1" xfId="0" applyFont="1" applyBorder="1" applyAlignment="1" applyProtection="1">
      <alignment horizontal="left" vertical="center" wrapText="1"/>
    </xf>
    <xf numFmtId="49" fontId="1" fillId="5" borderId="1" xfId="0" applyNumberFormat="1" applyFont="1" applyFill="1" applyBorder="1" applyAlignment="1" applyProtection="1">
      <alignment horizontal="left" vertical="center" wrapText="1"/>
    </xf>
    <xf numFmtId="0" fontId="8" fillId="5" borderId="1" xfId="0" applyFont="1" applyFill="1" applyBorder="1" applyAlignment="1" applyProtection="1">
      <alignment horizontal="left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49" fontId="9" fillId="6" borderId="1" xfId="0" applyNumberFormat="1" applyFont="1" applyFill="1" applyBorder="1" applyAlignment="1" applyProtection="1">
      <alignment horizontal="left" vertical="center" wrapText="1"/>
    </xf>
    <xf numFmtId="0" fontId="10" fillId="6" borderId="1" xfId="0" applyFont="1" applyFill="1" applyBorder="1" applyAlignment="1" applyProtection="1">
      <alignment horizontal="left" vertical="center" wrapText="1"/>
    </xf>
    <xf numFmtId="0" fontId="9" fillId="6" borderId="1" xfId="0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 applyProtection="1">
      <alignment horizontal="right" vertical="center" wrapText="1"/>
    </xf>
    <xf numFmtId="0" fontId="8" fillId="0" borderId="1" xfId="0" applyFont="1" applyBorder="1" applyAlignment="1" applyProtection="1">
      <alignment horizontal="center" vertical="center" wrapText="1"/>
    </xf>
    <xf numFmtId="164" fontId="1" fillId="0" borderId="1" xfId="0" applyNumberFormat="1" applyFont="1" applyBorder="1" applyAlignment="1" applyProtection="1">
      <alignment horizontal="center" vertical="center" wrapText="1"/>
    </xf>
    <xf numFmtId="0" fontId="11" fillId="5" borderId="1" xfId="0" applyFont="1" applyFill="1" applyBorder="1" applyAlignment="1" applyProtection="1">
      <alignment horizontal="right" vertical="center" wrapText="1"/>
    </xf>
    <xf numFmtId="164" fontId="1" fillId="5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Font="1" applyFill="1" applyBorder="1" applyAlignment="1" applyProtection="1">
      <alignment horizontal="right" vertical="center" wrapText="1"/>
    </xf>
    <xf numFmtId="164" fontId="9" fillId="6" borderId="1" xfId="0" applyNumberFormat="1" applyFont="1" applyFill="1" applyBorder="1" applyAlignment="1" applyProtection="1">
      <alignment horizontal="center" vertical="center" wrapText="1"/>
    </xf>
    <xf numFmtId="49" fontId="1" fillId="7" borderId="1" xfId="0" applyNumberFormat="1" applyFont="1" applyFill="1" applyBorder="1" applyAlignment="1" applyProtection="1">
      <alignment horizontal="left" vertical="center" wrapText="1"/>
    </xf>
    <xf numFmtId="0" fontId="1" fillId="7" borderId="1" xfId="0" applyFont="1" applyFill="1" applyBorder="1" applyAlignment="1" applyProtection="1">
      <alignment horizontal="center" vertical="center" wrapText="1"/>
    </xf>
    <xf numFmtId="0" fontId="8" fillId="7" borderId="1" xfId="0" applyFont="1" applyFill="1" applyBorder="1" applyAlignment="1" applyProtection="1">
      <alignment horizontal="left" vertical="center" wrapText="1"/>
    </xf>
    <xf numFmtId="49" fontId="1" fillId="8" borderId="1" xfId="0" applyNumberFormat="1" applyFont="1" applyFill="1" applyBorder="1" applyAlignment="1" applyProtection="1">
      <alignment horizontal="left" vertical="center" wrapText="1"/>
    </xf>
    <xf numFmtId="0" fontId="8" fillId="8" borderId="1" xfId="0" applyFont="1" applyFill="1" applyBorder="1" applyAlignment="1" applyProtection="1">
      <alignment horizontal="left" vertical="center" wrapText="1"/>
    </xf>
    <xf numFmtId="0" fontId="13" fillId="8" borderId="1" xfId="0" applyFont="1" applyFill="1" applyBorder="1" applyAlignment="1" applyProtection="1">
      <alignment horizontal="right" vertical="center" wrapText="1"/>
    </xf>
    <xf numFmtId="164" fontId="8" fillId="5" borderId="1" xfId="0" applyNumberFormat="1" applyFont="1" applyFill="1" applyBorder="1" applyAlignment="1" applyProtection="1">
      <alignment horizontal="center" vertical="center" wrapText="1"/>
    </xf>
    <xf numFmtId="164" fontId="1" fillId="7" borderId="1" xfId="0" applyNumberFormat="1" applyFont="1" applyFill="1" applyBorder="1" applyAlignment="1" applyProtection="1">
      <alignment horizontal="center" vertical="center" wrapText="1"/>
    </xf>
    <xf numFmtId="164" fontId="10" fillId="6" borderId="1" xfId="0" applyNumberFormat="1" applyFont="1" applyFill="1" applyBorder="1" applyAlignment="1" applyProtection="1">
      <alignment horizontal="center" vertical="center" wrapText="1"/>
    </xf>
    <xf numFmtId="4" fontId="1" fillId="0" borderId="1" xfId="0" applyNumberFormat="1" applyFont="1" applyBorder="1" applyAlignment="1" applyProtection="1">
      <alignment horizontal="center" vertical="center" wrapText="1"/>
    </xf>
    <xf numFmtId="4" fontId="1" fillId="5" borderId="1" xfId="0" applyNumberFormat="1" applyFont="1" applyFill="1" applyBorder="1" applyAlignment="1" applyProtection="1">
      <alignment horizontal="center" vertical="center" wrapText="1"/>
    </xf>
    <xf numFmtId="4" fontId="1" fillId="7" borderId="1" xfId="0" applyNumberFormat="1" applyFont="1" applyFill="1" applyBorder="1" applyAlignment="1" applyProtection="1">
      <alignment horizontal="center" vertical="center" wrapText="1"/>
    </xf>
    <xf numFmtId="4" fontId="9" fillId="6" borderId="1" xfId="0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Alignment="1" applyProtection="1">
      <alignment horizontal="left" vertical="center"/>
    </xf>
    <xf numFmtId="4" fontId="15" fillId="0" borderId="1" xfId="0" applyNumberFormat="1" applyFont="1" applyBorder="1" applyAlignment="1" applyProtection="1">
      <alignment horizontal="center" vertical="center" wrapText="1"/>
    </xf>
    <xf numFmtId="164" fontId="16" fillId="0" borderId="1" xfId="0" applyNumberFormat="1" applyFont="1" applyBorder="1" applyAlignment="1" applyProtection="1">
      <alignment horizontal="center" vertical="center" wrapText="1"/>
    </xf>
    <xf numFmtId="4" fontId="16" fillId="0" borderId="1" xfId="0" applyNumberFormat="1" applyFont="1" applyBorder="1" applyAlignment="1" applyProtection="1">
      <alignment horizontal="center" vertical="center" wrapText="1"/>
    </xf>
    <xf numFmtId="4" fontId="17" fillId="0" borderId="1" xfId="0" applyNumberFormat="1" applyFont="1" applyBorder="1" applyAlignment="1" applyProtection="1">
      <alignment horizontal="center" vertical="center" wrapText="1"/>
    </xf>
    <xf numFmtId="4" fontId="15" fillId="5" borderId="1" xfId="0" applyNumberFormat="1" applyFont="1" applyFill="1" applyBorder="1" applyAlignment="1" applyProtection="1">
      <alignment horizontal="center" vertical="center" wrapText="1"/>
    </xf>
    <xf numFmtId="4" fontId="15" fillId="7" borderId="1" xfId="0" applyNumberFormat="1" applyFont="1" applyFill="1" applyBorder="1" applyAlignment="1" applyProtection="1">
      <alignment horizontal="center" vertical="center" wrapText="1"/>
    </xf>
    <xf numFmtId="164" fontId="16" fillId="7" borderId="1" xfId="0" applyNumberFormat="1" applyFont="1" applyFill="1" applyBorder="1" applyAlignment="1" applyProtection="1">
      <alignment horizontal="center" vertical="center" wrapText="1"/>
    </xf>
    <xf numFmtId="4" fontId="16" fillId="7" borderId="1" xfId="0" applyNumberFormat="1" applyFont="1" applyFill="1" applyBorder="1" applyAlignment="1" applyProtection="1">
      <alignment horizontal="center" vertical="center" wrapText="1"/>
    </xf>
    <xf numFmtId="4" fontId="17" fillId="7" borderId="1" xfId="0" applyNumberFormat="1" applyFont="1" applyFill="1" applyBorder="1" applyAlignment="1" applyProtection="1">
      <alignment horizontal="center" vertical="center" wrapText="1"/>
    </xf>
    <xf numFmtId="0" fontId="16" fillId="8" borderId="1" xfId="0" applyFont="1" applyFill="1" applyBorder="1" applyAlignment="1" applyProtection="1">
      <alignment horizontal="center" vertical="center" wrapText="1"/>
    </xf>
    <xf numFmtId="164" fontId="16" fillId="8" borderId="1" xfId="0" applyNumberFormat="1" applyFont="1" applyFill="1" applyBorder="1" applyAlignment="1" applyProtection="1">
      <alignment horizontal="center" vertical="center" wrapText="1"/>
    </xf>
    <xf numFmtId="4" fontId="16" fillId="8" borderId="1" xfId="0" applyNumberFormat="1" applyFont="1" applyFill="1" applyBorder="1" applyAlignment="1" applyProtection="1">
      <alignment horizontal="center" vertical="center" wrapText="1"/>
    </xf>
    <xf numFmtId="4" fontId="17" fillId="8" borderId="1" xfId="0" applyNumberFormat="1" applyFont="1" applyFill="1" applyBorder="1" applyAlignment="1" applyProtection="1">
      <alignment horizontal="center" vertical="center" wrapText="1"/>
    </xf>
    <xf numFmtId="164" fontId="16" fillId="5" borderId="1" xfId="0" applyNumberFormat="1" applyFont="1" applyFill="1" applyBorder="1" applyAlignment="1" applyProtection="1">
      <alignment horizontal="center" vertical="center" wrapText="1"/>
    </xf>
    <xf numFmtId="0" fontId="13" fillId="5" borderId="1" xfId="0" applyFont="1" applyFill="1" applyBorder="1" applyAlignment="1" applyProtection="1">
      <alignment horizontal="left" vertical="center" wrapText="1"/>
    </xf>
    <xf numFmtId="164" fontId="13" fillId="5" borderId="1" xfId="0" applyNumberFormat="1" applyFont="1" applyFill="1" applyBorder="1" applyAlignment="1" applyProtection="1">
      <alignment horizontal="center" vertical="center" wrapText="1"/>
    </xf>
    <xf numFmtId="164" fontId="8" fillId="0" borderId="1" xfId="0" applyNumberFormat="1" applyFont="1" applyBorder="1" applyAlignment="1" applyProtection="1">
      <alignment horizontal="center" vertical="center" wrapText="1"/>
    </xf>
    <xf numFmtId="4" fontId="8" fillId="8" borderId="1" xfId="0" applyNumberFormat="1" applyFont="1" applyFill="1" applyBorder="1" applyAlignment="1" applyProtection="1">
      <alignment horizontal="center" vertical="center" wrapText="1"/>
    </xf>
    <xf numFmtId="4" fontId="4" fillId="4" borderId="4" xfId="0" applyNumberFormat="1" applyFont="1" applyFill="1" applyBorder="1" applyAlignment="1" applyProtection="1">
      <alignment horizontal="right" vertical="center" wrapText="1"/>
    </xf>
    <xf numFmtId="164" fontId="16" fillId="9" borderId="1" xfId="0" applyNumberFormat="1" applyFont="1" applyFill="1" applyBorder="1" applyAlignment="1" applyProtection="1">
      <alignment horizontal="center" vertical="center" wrapText="1"/>
    </xf>
    <xf numFmtId="4" fontId="16" fillId="9" borderId="1" xfId="0" applyNumberFormat="1" applyFont="1" applyFill="1" applyBorder="1" applyAlignment="1" applyProtection="1">
      <alignment horizontal="center" vertical="center" wrapText="1"/>
    </xf>
    <xf numFmtId="4" fontId="17" fillId="9" borderId="1" xfId="0" applyNumberFormat="1" applyFont="1" applyFill="1" applyBorder="1" applyAlignment="1" applyProtection="1">
      <alignment horizontal="center" vertical="center" wrapText="1"/>
    </xf>
    <xf numFmtId="0" fontId="13" fillId="8" borderId="1" xfId="0" applyFont="1" applyFill="1" applyBorder="1" applyAlignment="1" applyProtection="1">
      <alignment horizontal="center" vertical="center" wrapText="1"/>
    </xf>
    <xf numFmtId="164" fontId="13" fillId="8" borderId="1" xfId="0" applyNumberFormat="1" applyFont="1" applyFill="1" applyBorder="1" applyAlignment="1" applyProtection="1">
      <alignment horizontal="center" vertical="center" wrapText="1"/>
    </xf>
    <xf numFmtId="4" fontId="13" fillId="8" borderId="1" xfId="0" applyNumberFormat="1" applyFont="1" applyFill="1" applyBorder="1" applyAlignment="1" applyProtection="1">
      <alignment horizontal="center" vertical="center" wrapText="1"/>
    </xf>
    <xf numFmtId="4" fontId="15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164" fontId="6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center" vertical="center"/>
    </xf>
    <xf numFmtId="0" fontId="5" fillId="2" borderId="0" xfId="0" applyFont="1" applyFill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49" fontId="1" fillId="0" borderId="1" xfId="0" applyNumberFormat="1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</xf>
    <xf numFmtId="49" fontId="7" fillId="0" borderId="1" xfId="0" applyNumberFormat="1" applyFont="1" applyBorder="1" applyAlignment="1" applyProtection="1">
      <alignment horizontal="left" vertical="center" wrapText="1"/>
    </xf>
    <xf numFmtId="0" fontId="16" fillId="0" borderId="1" xfId="0" applyFont="1" applyBorder="1" applyAlignment="1" applyProtection="1">
      <alignment horizontal="center" vertical="center" wrapText="1"/>
    </xf>
    <xf numFmtId="164" fontId="16" fillId="0" borderId="1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4" fillId="7" borderId="1" xfId="0" applyFont="1" applyFill="1" applyBorder="1" applyAlignment="1" applyProtection="1">
      <alignment horizontal="left" vertical="center" wrapText="1"/>
    </xf>
    <xf numFmtId="0" fontId="1" fillId="7" borderId="1" xfId="0" applyFont="1" applyFill="1" applyBorder="1" applyAlignment="1" applyProtection="1">
      <alignment horizontal="center" vertical="center" wrapText="1"/>
    </xf>
    <xf numFmtId="0" fontId="16" fillId="7" borderId="1" xfId="0" applyFont="1" applyFill="1" applyBorder="1" applyAlignment="1" applyProtection="1">
      <alignment horizontal="center" vertical="center" wrapText="1"/>
    </xf>
    <xf numFmtId="164" fontId="16" fillId="7" borderId="1" xfId="0" applyNumberFormat="1" applyFont="1" applyFill="1" applyBorder="1" applyAlignment="1" applyProtection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49" fontId="4" fillId="4" borderId="3" xfId="0" applyNumberFormat="1" applyFont="1" applyFill="1" applyBorder="1" applyAlignment="1" applyProtection="1">
      <alignment horizontal="left" vertical="center" wrapText="1"/>
    </xf>
    <xf numFmtId="164" fontId="4" fillId="4" borderId="3" xfId="0" applyNumberFormat="1" applyFont="1" applyFill="1" applyBorder="1" applyAlignment="1" applyProtection="1">
      <alignment horizontal="left" vertical="center" wrapText="1"/>
    </xf>
    <xf numFmtId="4" fontId="4" fillId="4" borderId="3" xfId="0" applyNumberFormat="1" applyFont="1" applyFill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9" fontId="7" fillId="9" borderId="1" xfId="0" applyNumberFormat="1" applyFont="1" applyFill="1" applyBorder="1" applyAlignment="1" applyProtection="1">
      <alignment horizontal="left" vertical="center" wrapText="1"/>
    </xf>
    <xf numFmtId="0" fontId="1" fillId="9" borderId="1" xfId="0" applyFont="1" applyFill="1" applyBorder="1" applyAlignment="1" applyProtection="1">
      <alignment horizontal="center" vertical="center" wrapText="1"/>
    </xf>
    <xf numFmtId="0" fontId="16" fillId="9" borderId="1" xfId="0" applyFont="1" applyFill="1" applyBorder="1" applyAlignment="1" applyProtection="1">
      <alignment horizontal="center" vertical="center" wrapText="1"/>
    </xf>
    <xf numFmtId="164" fontId="16" fillId="9" borderId="1" xfId="0" applyNumberFormat="1" applyFont="1" applyFill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41"/>
  <sheetViews>
    <sheetView zoomScale="85" zoomScaleNormal="85" workbookViewId="0">
      <pane xSplit="6" ySplit="7" topLeftCell="G8" activePane="bottomRight" state="frozen"/>
      <selection pane="topRight"/>
      <selection pane="bottomLeft"/>
      <selection pane="bottomRight" activeCell="F16" sqref="F16"/>
    </sheetView>
  </sheetViews>
  <sheetFormatPr defaultRowHeight="15.75" x14ac:dyDescent="0.25"/>
  <cols>
    <col min="1" max="1" width="12.42578125" style="1" customWidth="1"/>
    <col min="2" max="2" width="56.42578125" style="2" customWidth="1"/>
    <col min="3" max="3" width="47.42578125" style="3" customWidth="1"/>
    <col min="4" max="5" width="17.28515625" style="2" customWidth="1"/>
    <col min="6" max="6" width="13.42578125" style="2" customWidth="1"/>
    <col min="7" max="7" width="16.7109375" style="2" customWidth="1"/>
    <col min="8" max="8" width="17.7109375" style="2" customWidth="1"/>
    <col min="9" max="9" width="18.42578125" style="2" customWidth="1"/>
    <col min="10" max="10" width="18.7109375" style="2" customWidth="1"/>
    <col min="11" max="11" width="19.7109375" style="2" customWidth="1"/>
    <col min="12" max="12" width="24.42578125" style="4" customWidth="1"/>
    <col min="13" max="13" width="16.7109375" style="2" customWidth="1"/>
    <col min="14" max="14" width="17.7109375" style="2" customWidth="1"/>
    <col min="15" max="15" width="18.42578125" style="2" customWidth="1"/>
    <col min="16" max="16" width="18.7109375" style="2" customWidth="1"/>
    <col min="17" max="17" width="19.7109375" style="2" customWidth="1"/>
    <col min="18" max="18" width="24.42578125" style="4" customWidth="1"/>
    <col min="19" max="1025" width="8.7109375" style="2" customWidth="1"/>
  </cols>
  <sheetData>
    <row r="1" spans="1:18" ht="15.6" customHeight="1" x14ac:dyDescent="0.25">
      <c r="A1" s="5" t="s">
        <v>0</v>
      </c>
      <c r="B1" s="6"/>
      <c r="C1" s="49" t="s">
        <v>1</v>
      </c>
      <c r="D1" s="7"/>
      <c r="E1" s="7"/>
      <c r="F1" s="7"/>
      <c r="G1" s="8"/>
      <c r="H1" s="8"/>
      <c r="I1" s="8"/>
      <c r="J1" s="8"/>
      <c r="K1" s="8"/>
      <c r="L1" s="9"/>
      <c r="M1" s="8"/>
      <c r="N1" s="8"/>
      <c r="O1" s="8"/>
      <c r="P1" s="8"/>
      <c r="Q1" s="8"/>
      <c r="R1" s="9"/>
    </row>
    <row r="2" spans="1:18" s="10" customFormat="1" ht="30.75" customHeight="1" x14ac:dyDescent="0.2">
      <c r="A2" s="82" t="s">
        <v>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8" ht="20.45" customHeight="1" x14ac:dyDescent="0.25">
      <c r="A3" s="83" t="s">
        <v>3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</row>
    <row r="4" spans="1:18" ht="15" customHeight="1" x14ac:dyDescent="0.25">
      <c r="A4" s="84" t="s">
        <v>4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</row>
    <row r="5" spans="1:18" ht="40.9" customHeight="1" x14ac:dyDescent="0.25">
      <c r="A5" s="85" t="s">
        <v>5</v>
      </c>
      <c r="B5" s="86" t="s">
        <v>6</v>
      </c>
      <c r="C5" s="86" t="s">
        <v>7</v>
      </c>
      <c r="D5" s="86" t="s">
        <v>8</v>
      </c>
      <c r="E5" s="86" t="s">
        <v>9</v>
      </c>
      <c r="F5" s="86" t="s">
        <v>10</v>
      </c>
      <c r="G5" s="87" t="s">
        <v>11</v>
      </c>
      <c r="H5" s="87"/>
      <c r="I5" s="87"/>
      <c r="J5" s="87"/>
      <c r="K5" s="87"/>
      <c r="L5" s="87"/>
      <c r="M5" s="88" t="s">
        <v>12</v>
      </c>
      <c r="N5" s="88"/>
      <c r="O5" s="88"/>
      <c r="P5" s="88" t="s">
        <v>13</v>
      </c>
      <c r="Q5" s="88"/>
      <c r="R5" s="88"/>
    </row>
    <row r="6" spans="1:18" ht="15.75" customHeight="1" x14ac:dyDescent="0.25">
      <c r="A6" s="85"/>
      <c r="B6" s="86"/>
      <c r="C6" s="86"/>
      <c r="D6" s="86"/>
      <c r="E6" s="86"/>
      <c r="F6" s="86"/>
      <c r="G6" s="86" t="s">
        <v>14</v>
      </c>
      <c r="H6" s="86"/>
      <c r="I6" s="86" t="s">
        <v>14</v>
      </c>
      <c r="J6" s="86" t="s">
        <v>15</v>
      </c>
      <c r="K6" s="86"/>
      <c r="L6" s="86" t="s">
        <v>16</v>
      </c>
      <c r="M6" s="86" t="s">
        <v>14</v>
      </c>
      <c r="N6" s="86"/>
      <c r="O6" s="86" t="s">
        <v>14</v>
      </c>
      <c r="P6" s="86" t="s">
        <v>15</v>
      </c>
      <c r="Q6" s="86"/>
      <c r="R6" s="86" t="s">
        <v>16</v>
      </c>
    </row>
    <row r="7" spans="1:18" ht="31.15" customHeight="1" x14ac:dyDescent="0.25">
      <c r="A7" s="85"/>
      <c r="B7" s="86"/>
      <c r="C7" s="86"/>
      <c r="D7" s="86"/>
      <c r="E7" s="86"/>
      <c r="F7" s="86"/>
      <c r="G7" s="11" t="s">
        <v>17</v>
      </c>
      <c r="H7" s="11" t="s">
        <v>18</v>
      </c>
      <c r="I7" s="86"/>
      <c r="J7" s="11" t="s">
        <v>17</v>
      </c>
      <c r="K7" s="11" t="s">
        <v>18</v>
      </c>
      <c r="L7" s="86"/>
      <c r="M7" s="11" t="s">
        <v>17</v>
      </c>
      <c r="N7" s="11" t="s">
        <v>18</v>
      </c>
      <c r="O7" s="86"/>
      <c r="P7" s="11" t="s">
        <v>17</v>
      </c>
      <c r="Q7" s="11" t="s">
        <v>18</v>
      </c>
      <c r="R7" s="86"/>
    </row>
    <row r="8" spans="1:18" ht="30" customHeight="1" x14ac:dyDescent="0.25">
      <c r="A8" s="89" t="s">
        <v>19</v>
      </c>
      <c r="B8" s="86"/>
      <c r="C8" s="86"/>
      <c r="D8" s="90"/>
      <c r="E8" s="91"/>
      <c r="F8" s="51"/>
      <c r="G8" s="52"/>
      <c r="H8" s="52"/>
      <c r="I8" s="53"/>
      <c r="J8" s="53">
        <f>J9</f>
        <v>1142196.8999999999</v>
      </c>
      <c r="K8" s="53">
        <f>K9</f>
        <v>2418887.89</v>
      </c>
      <c r="L8" s="53">
        <f>J8+K8</f>
        <v>3561084.79</v>
      </c>
      <c r="M8" s="53"/>
      <c r="N8" s="53"/>
      <c r="O8" s="53"/>
      <c r="P8" s="53">
        <f>P9</f>
        <v>0</v>
      </c>
      <c r="Q8" s="53">
        <f>Q9</f>
        <v>0</v>
      </c>
      <c r="R8" s="53">
        <f>P8+Q8</f>
        <v>0</v>
      </c>
    </row>
    <row r="9" spans="1:18" ht="16.5" x14ac:dyDescent="0.25">
      <c r="A9" s="21" t="s">
        <v>20</v>
      </c>
      <c r="B9" s="92" t="s">
        <v>21</v>
      </c>
      <c r="C9" s="86"/>
      <c r="D9" s="90"/>
      <c r="E9" s="91"/>
      <c r="F9" s="51"/>
      <c r="G9" s="52"/>
      <c r="H9" s="52"/>
      <c r="I9" s="53"/>
      <c r="J9" s="53">
        <f>J10+J13+J18+J20</f>
        <v>1142196.8999999999</v>
      </c>
      <c r="K9" s="53">
        <f>K10+K13+K18+K20</f>
        <v>2418887.89</v>
      </c>
      <c r="L9" s="53">
        <f>J9+K9</f>
        <v>3561084.79</v>
      </c>
      <c r="M9" s="53"/>
      <c r="N9" s="53"/>
      <c r="O9" s="53"/>
      <c r="P9" s="53">
        <f>P10+P13+P18+P20</f>
        <v>0</v>
      </c>
      <c r="Q9" s="53">
        <f>Q10+Q13+Q18+Q20</f>
        <v>0</v>
      </c>
      <c r="R9" s="53">
        <f>P9+Q9</f>
        <v>0</v>
      </c>
    </row>
    <row r="10" spans="1:18" ht="16.5" x14ac:dyDescent="0.25">
      <c r="A10" s="21" t="s">
        <v>22</v>
      </c>
      <c r="B10" s="92" t="s">
        <v>23</v>
      </c>
      <c r="C10" s="86"/>
      <c r="D10" s="90"/>
      <c r="E10" s="91"/>
      <c r="F10" s="51"/>
      <c r="G10" s="52"/>
      <c r="H10" s="52"/>
      <c r="I10" s="53"/>
      <c r="J10" s="53">
        <f>SUM(J11)</f>
        <v>0</v>
      </c>
      <c r="K10" s="53">
        <f>SUM(K11)</f>
        <v>735090.26</v>
      </c>
      <c r="L10" s="53">
        <f>SUM(L11)</f>
        <v>735090.26</v>
      </c>
      <c r="M10" s="53"/>
      <c r="N10" s="53"/>
      <c r="O10" s="53"/>
      <c r="P10" s="53">
        <f>SUM(P11)</f>
        <v>0</v>
      </c>
      <c r="Q10" s="53">
        <f>SUM(Q11)</f>
        <v>0</v>
      </c>
      <c r="R10" s="53">
        <f>SUM(R11)</f>
        <v>0</v>
      </c>
    </row>
    <row r="11" spans="1:18" ht="75" x14ac:dyDescent="0.25">
      <c r="A11" s="23" t="s">
        <v>24</v>
      </c>
      <c r="B11" s="24" t="s">
        <v>25</v>
      </c>
      <c r="C11" s="64" t="s">
        <v>26</v>
      </c>
      <c r="D11" s="25" t="s">
        <v>27</v>
      </c>
      <c r="E11" s="33">
        <v>1</v>
      </c>
      <c r="F11" s="63">
        <v>4819</v>
      </c>
      <c r="G11" s="46"/>
      <c r="H11" s="46">
        <v>152.54</v>
      </c>
      <c r="I11" s="54">
        <f>G11+H11</f>
        <v>152.54</v>
      </c>
      <c r="J11" s="54"/>
      <c r="K11" s="54">
        <f>ROUND(F11*H11, 2)</f>
        <v>735090.26</v>
      </c>
      <c r="L11" s="54">
        <f>J11+K11</f>
        <v>735090.26</v>
      </c>
      <c r="M11" s="54"/>
      <c r="N11" s="54"/>
      <c r="O11" s="54">
        <f>M11+N11</f>
        <v>0</v>
      </c>
      <c r="P11" s="54"/>
      <c r="Q11" s="54">
        <f>ROUND(F11*N11, 2)</f>
        <v>0</v>
      </c>
      <c r="R11" s="54">
        <f>P11+Q11</f>
        <v>0</v>
      </c>
    </row>
    <row r="12" spans="1:18" ht="31.15" customHeight="1" x14ac:dyDescent="0.25">
      <c r="A12" s="26" t="s">
        <v>28</v>
      </c>
      <c r="B12" s="27" t="s">
        <v>25</v>
      </c>
      <c r="C12" s="27"/>
      <c r="D12" s="28" t="s">
        <v>27</v>
      </c>
      <c r="E12" s="35">
        <v>1</v>
      </c>
      <c r="F12" s="35">
        <v>4535</v>
      </c>
      <c r="G12" s="48">
        <v>0</v>
      </c>
      <c r="H12" s="48">
        <v>152.54</v>
      </c>
      <c r="I12" s="48">
        <f>G12+H12</f>
        <v>152.54</v>
      </c>
      <c r="J12" s="48">
        <f>ROUND(G12*F12, 2)</f>
        <v>0</v>
      </c>
      <c r="K12" s="48">
        <f>ROUND(F12*H12, 2)</f>
        <v>691768.9</v>
      </c>
      <c r="L12" s="48">
        <f>J12+K12</f>
        <v>691768.9</v>
      </c>
      <c r="M12" s="48">
        <v>0</v>
      </c>
      <c r="N12" s="48"/>
      <c r="O12" s="48">
        <f>M12+N12</f>
        <v>0</v>
      </c>
      <c r="P12" s="48">
        <f>ROUND(F12*M12, 2)</f>
        <v>0</v>
      </c>
      <c r="Q12" s="48">
        <f>ROUND(F12*N12, 2)</f>
        <v>0</v>
      </c>
      <c r="R12" s="48">
        <f>P12+Q12</f>
        <v>0</v>
      </c>
    </row>
    <row r="13" spans="1:18" ht="16.5" x14ac:dyDescent="0.25">
      <c r="A13" s="21" t="s">
        <v>29</v>
      </c>
      <c r="B13" s="92" t="s">
        <v>30</v>
      </c>
      <c r="C13" s="86"/>
      <c r="D13" s="90"/>
      <c r="E13" s="91"/>
      <c r="F13" s="51"/>
      <c r="G13" s="52"/>
      <c r="H13" s="52"/>
      <c r="I13" s="53"/>
      <c r="J13" s="53">
        <f>SUM(J14)</f>
        <v>1142196.8999999999</v>
      </c>
      <c r="K13" s="53">
        <f>SUM(K14)</f>
        <v>383390.15</v>
      </c>
      <c r="L13" s="53">
        <f>SUM(L14)</f>
        <v>1525587.05</v>
      </c>
      <c r="M13" s="53"/>
      <c r="N13" s="53"/>
      <c r="O13" s="53"/>
      <c r="P13" s="53">
        <f>SUM(P14)</f>
        <v>0</v>
      </c>
      <c r="Q13" s="53">
        <f>SUM(Q14)</f>
        <v>0</v>
      </c>
      <c r="R13" s="53">
        <f>SUM(R14)</f>
        <v>0</v>
      </c>
    </row>
    <row r="14" spans="1:18" ht="37.5" x14ac:dyDescent="0.25">
      <c r="A14" s="23" t="s">
        <v>31</v>
      </c>
      <c r="B14" s="24" t="s">
        <v>32</v>
      </c>
      <c r="C14" s="64" t="s">
        <v>26</v>
      </c>
      <c r="D14" s="25" t="s">
        <v>27</v>
      </c>
      <c r="E14" s="33">
        <v>1</v>
      </c>
      <c r="F14" s="63">
        <v>1885</v>
      </c>
      <c r="G14" s="46">
        <f>IFERROR(ROUND(SUM(J16)/F14, 2), 0)</f>
        <v>605.94000000000005</v>
      </c>
      <c r="H14" s="46">
        <v>203.39</v>
      </c>
      <c r="I14" s="54">
        <f>G14+H14</f>
        <v>809.33</v>
      </c>
      <c r="J14" s="54">
        <f>ROUND(G14*F14, 2)</f>
        <v>1142196.8999999999</v>
      </c>
      <c r="K14" s="54">
        <f>ROUND(F14*H14, 2)</f>
        <v>383390.15</v>
      </c>
      <c r="L14" s="54">
        <f>J14+K14</f>
        <v>1525587.05</v>
      </c>
      <c r="M14" s="54">
        <f>IFERROR(ROUND(SUM(P16)/F14, 2), 0)</f>
        <v>0</v>
      </c>
      <c r="N14" s="54"/>
      <c r="O14" s="54">
        <f>M14+N14</f>
        <v>0</v>
      </c>
      <c r="P14" s="54">
        <f>ROUND(F14*M14, 2)</f>
        <v>0</v>
      </c>
      <c r="Q14" s="54">
        <f>ROUND(F14*N14, 2)</f>
        <v>0</v>
      </c>
      <c r="R14" s="54">
        <f>P14+Q14</f>
        <v>0</v>
      </c>
    </row>
    <row r="15" spans="1:18" ht="31.15" customHeight="1" x14ac:dyDescent="0.25">
      <c r="A15" s="26" t="s">
        <v>33</v>
      </c>
      <c r="B15" s="27" t="s">
        <v>32</v>
      </c>
      <c r="C15" s="27"/>
      <c r="D15" s="28" t="s">
        <v>27</v>
      </c>
      <c r="E15" s="35">
        <v>1</v>
      </c>
      <c r="F15" s="35">
        <v>1754</v>
      </c>
      <c r="G15" s="48">
        <f>IFERROR(ROUND(SUM(J17)/F15, 2), 0)</f>
        <v>605.94000000000005</v>
      </c>
      <c r="H15" s="48">
        <v>203.39</v>
      </c>
      <c r="I15" s="48">
        <f>G15+H15</f>
        <v>809.33</v>
      </c>
      <c r="J15" s="48">
        <f>ROUND(G15*F15, 2)</f>
        <v>1062818.76</v>
      </c>
      <c r="K15" s="48">
        <f>ROUND(F15*H15, 2)</f>
        <v>356746.06</v>
      </c>
      <c r="L15" s="48">
        <f>J15+K15</f>
        <v>1419564.82</v>
      </c>
      <c r="M15" s="48">
        <f>IFERROR(ROUND(SUM(P17)/F15, 2), 0)</f>
        <v>0</v>
      </c>
      <c r="N15" s="48"/>
      <c r="O15" s="48">
        <f>M15+N15</f>
        <v>0</v>
      </c>
      <c r="P15" s="48">
        <f>ROUND(F15*M15, 2)</f>
        <v>0</v>
      </c>
      <c r="Q15" s="48">
        <f>ROUND(F15*N15, 2)</f>
        <v>0</v>
      </c>
      <c r="R15" s="48">
        <f>P15+Q15</f>
        <v>0</v>
      </c>
    </row>
    <row r="16" spans="1:18" ht="18.75" x14ac:dyDescent="0.25">
      <c r="A16" s="23" t="s">
        <v>34</v>
      </c>
      <c r="B16" s="32" t="s">
        <v>35</v>
      </c>
      <c r="C16" s="24"/>
      <c r="D16" s="25" t="s">
        <v>27</v>
      </c>
      <c r="E16" s="42">
        <v>1.1000000000000001</v>
      </c>
      <c r="F16" s="65">
        <v>2073.5</v>
      </c>
      <c r="G16" s="46">
        <v>550.85</v>
      </c>
      <c r="H16" s="46"/>
      <c r="I16" s="54"/>
      <c r="J16" s="54">
        <f>ROUND(F16*G16, 2)</f>
        <v>1142187.48</v>
      </c>
      <c r="K16" s="54"/>
      <c r="L16" s="54"/>
      <c r="M16" s="54"/>
      <c r="N16" s="54"/>
      <c r="O16" s="54"/>
      <c r="P16" s="54">
        <f>ROUND(F16*M16, 2)</f>
        <v>0</v>
      </c>
      <c r="Q16" s="54"/>
      <c r="R16" s="54"/>
    </row>
    <row r="17" spans="1:18" ht="31.15" customHeight="1" x14ac:dyDescent="0.25">
      <c r="A17" s="26" t="s">
        <v>36</v>
      </c>
      <c r="B17" s="34" t="s">
        <v>35</v>
      </c>
      <c r="C17" s="27"/>
      <c r="D17" s="28" t="s">
        <v>27</v>
      </c>
      <c r="E17" s="44">
        <v>1.1000000000000001</v>
      </c>
      <c r="F17" s="44">
        <v>1929.4</v>
      </c>
      <c r="G17" s="48">
        <v>550.85</v>
      </c>
      <c r="H17" s="48"/>
      <c r="I17" s="48"/>
      <c r="J17" s="48">
        <f>ROUND(F17*G17, 2)</f>
        <v>1062809.99</v>
      </c>
      <c r="K17" s="48"/>
      <c r="L17" s="48"/>
      <c r="M17" s="48"/>
      <c r="N17" s="48"/>
      <c r="O17" s="48"/>
      <c r="P17" s="48">
        <f>ROUND(F17*M17, 2)</f>
        <v>0</v>
      </c>
      <c r="Q17" s="48"/>
      <c r="R17" s="48"/>
    </row>
    <row r="18" spans="1:18" ht="16.5" x14ac:dyDescent="0.25">
      <c r="A18" s="36" t="s">
        <v>37</v>
      </c>
      <c r="B18" s="93" t="s">
        <v>38</v>
      </c>
      <c r="C18" s="94"/>
      <c r="D18" s="95"/>
      <c r="E18" s="96"/>
      <c r="F18" s="56"/>
      <c r="G18" s="57"/>
      <c r="H18" s="57"/>
      <c r="I18" s="58"/>
      <c r="J18" s="58">
        <f>SUM(J19)</f>
        <v>0</v>
      </c>
      <c r="K18" s="58">
        <f>SUM(K19)</f>
        <v>273507.48</v>
      </c>
      <c r="L18" s="58">
        <f>SUM(L19)</f>
        <v>273507.48</v>
      </c>
      <c r="M18" s="58"/>
      <c r="N18" s="58"/>
      <c r="O18" s="58"/>
      <c r="P18" s="58">
        <f>SUM(P19)</f>
        <v>0</v>
      </c>
      <c r="Q18" s="58">
        <f>SUM(Q19)</f>
        <v>0</v>
      </c>
      <c r="R18" s="58">
        <f>SUM(R19)</f>
        <v>0</v>
      </c>
    </row>
    <row r="19" spans="1:18" ht="37.5" x14ac:dyDescent="0.25">
      <c r="A19" s="36" t="s">
        <v>39</v>
      </c>
      <c r="B19" s="38" t="s">
        <v>40</v>
      </c>
      <c r="C19" s="38" t="s">
        <v>26</v>
      </c>
      <c r="D19" s="37" t="s">
        <v>27</v>
      </c>
      <c r="E19" s="43">
        <v>1</v>
      </c>
      <c r="F19" s="43">
        <v>2934</v>
      </c>
      <c r="G19" s="47"/>
      <c r="H19" s="47">
        <v>93.22</v>
      </c>
      <c r="I19" s="55">
        <f>G19+H19</f>
        <v>93.22</v>
      </c>
      <c r="J19" s="55"/>
      <c r="K19" s="55">
        <f>ROUND(F19*H19, 2)</f>
        <v>273507.48</v>
      </c>
      <c r="L19" s="55">
        <f>J19+K19</f>
        <v>273507.48</v>
      </c>
      <c r="M19" s="55"/>
      <c r="N19" s="55"/>
      <c r="O19" s="55">
        <f>M19+N19</f>
        <v>0</v>
      </c>
      <c r="P19" s="55"/>
      <c r="Q19" s="55">
        <f>ROUND(F19*N19, 2)</f>
        <v>0</v>
      </c>
      <c r="R19" s="55">
        <f>P19+Q19</f>
        <v>0</v>
      </c>
    </row>
    <row r="20" spans="1:18" ht="16.5" x14ac:dyDescent="0.25">
      <c r="A20" s="36" t="s">
        <v>41</v>
      </c>
      <c r="B20" s="93" t="s">
        <v>42</v>
      </c>
      <c r="C20" s="94"/>
      <c r="D20" s="95"/>
      <c r="E20" s="96"/>
      <c r="F20" s="56"/>
      <c r="G20" s="57"/>
      <c r="H20" s="57"/>
      <c r="I20" s="58"/>
      <c r="J20" s="58">
        <f>SUM(J21)</f>
        <v>0</v>
      </c>
      <c r="K20" s="58">
        <f>SUM(K21)</f>
        <v>1026900</v>
      </c>
      <c r="L20" s="58">
        <f>SUM(L21)</f>
        <v>1026900</v>
      </c>
      <c r="M20" s="58"/>
      <c r="N20" s="58"/>
      <c r="O20" s="58"/>
      <c r="P20" s="58">
        <f>SUM(P21)</f>
        <v>0</v>
      </c>
      <c r="Q20" s="58">
        <f>SUM(Q21)</f>
        <v>0</v>
      </c>
      <c r="R20" s="58">
        <f>SUM(R21)</f>
        <v>0</v>
      </c>
    </row>
    <row r="21" spans="1:18" ht="18.75" x14ac:dyDescent="0.25">
      <c r="A21" s="36" t="s">
        <v>43</v>
      </c>
      <c r="B21" s="38" t="s">
        <v>44</v>
      </c>
      <c r="C21" s="38" t="s">
        <v>26</v>
      </c>
      <c r="D21" s="37" t="s">
        <v>27</v>
      </c>
      <c r="E21" s="43">
        <v>1</v>
      </c>
      <c r="F21" s="43">
        <v>2934</v>
      </c>
      <c r="G21" s="47"/>
      <c r="H21" s="47">
        <v>350</v>
      </c>
      <c r="I21" s="55">
        <f>G21+H21</f>
        <v>350</v>
      </c>
      <c r="J21" s="55"/>
      <c r="K21" s="55">
        <f>ROUND(F21*H21, 2)</f>
        <v>1026900</v>
      </c>
      <c r="L21" s="55">
        <f>J21+K21</f>
        <v>1026900</v>
      </c>
      <c r="M21" s="55"/>
      <c r="N21" s="55"/>
      <c r="O21" s="55">
        <f>M21+N21</f>
        <v>0</v>
      </c>
      <c r="P21" s="55"/>
      <c r="Q21" s="55">
        <f>ROUND(F21*N21, 2)</f>
        <v>0</v>
      </c>
      <c r="R21" s="55">
        <f>P21+Q21</f>
        <v>0</v>
      </c>
    </row>
    <row r="22" spans="1:18" ht="24" customHeight="1" x14ac:dyDescent="0.25">
      <c r="A22" s="39"/>
      <c r="B22" s="41" t="s">
        <v>45</v>
      </c>
      <c r="C22" s="40"/>
      <c r="D22" s="59"/>
      <c r="E22" s="60"/>
      <c r="F22" s="60"/>
      <c r="G22" s="61"/>
      <c r="H22" s="61"/>
      <c r="I22" s="62"/>
      <c r="J22" s="62">
        <f>SUM(J8)</f>
        <v>1142196.8999999999</v>
      </c>
      <c r="K22" s="62">
        <f>SUM(K8)</f>
        <v>2418887.89</v>
      </c>
      <c r="L22" s="62">
        <f>J22+K22</f>
        <v>3561084.79</v>
      </c>
      <c r="M22" s="62"/>
      <c r="N22" s="62"/>
      <c r="O22" s="62"/>
      <c r="P22" s="62">
        <f>SUM(P8)</f>
        <v>0</v>
      </c>
      <c r="Q22" s="62">
        <f>SUM(Q8)</f>
        <v>0</v>
      </c>
      <c r="R22" s="62">
        <f>P22+Q22</f>
        <v>0</v>
      </c>
    </row>
    <row r="23" spans="1:18" s="12" customFormat="1" ht="21" customHeight="1" x14ac:dyDescent="0.3"/>
    <row r="24" spans="1:18" s="17" customFormat="1" ht="15.6" customHeight="1" x14ac:dyDescent="0.25"/>
    <row r="25" spans="1:18" s="17" customFormat="1" ht="15.6" customHeight="1" x14ac:dyDescent="0.25"/>
    <row r="26" spans="1:18" ht="31.15" customHeight="1" x14ac:dyDescent="0.25"/>
    <row r="27" spans="1:18" ht="15.6" customHeight="1" x14ac:dyDescent="0.25"/>
    <row r="28" spans="1:18" ht="15.6" customHeight="1" x14ac:dyDescent="0.25"/>
    <row r="29" spans="1:18" ht="31.15" customHeight="1" x14ac:dyDescent="0.25"/>
    <row r="30" spans="1:18" ht="31.15" customHeight="1" x14ac:dyDescent="0.25"/>
    <row r="31" spans="1:18" ht="15.6" customHeight="1" x14ac:dyDescent="0.25"/>
    <row r="32" spans="1:18" ht="15.6" customHeight="1" x14ac:dyDescent="0.25"/>
    <row r="33" ht="31.15" customHeight="1" x14ac:dyDescent="0.25"/>
    <row r="34" ht="46.9" customHeight="1" x14ac:dyDescent="0.25"/>
    <row r="35" ht="31.15" customHeight="1" x14ac:dyDescent="0.25"/>
    <row r="36" ht="15.6" customHeight="1" x14ac:dyDescent="0.25"/>
    <row r="37" ht="46.9" customHeight="1" x14ac:dyDescent="0.25"/>
    <row r="38" ht="15.6" customHeight="1" x14ac:dyDescent="0.25"/>
    <row r="39" ht="15.6" customHeight="1" x14ac:dyDescent="0.25"/>
    <row r="40" ht="15.6" customHeight="1" x14ac:dyDescent="0.25"/>
    <row r="41" ht="15.6" customHeight="1" x14ac:dyDescent="0.25"/>
  </sheetData>
  <sheetProtection formatCells="0" formatColumns="0" formatRows="0" insertColumns="0" insertRows="0" insertHyperlinks="0" deleteColumns="0" deleteRows="0" sort="0" autoFilter="0" pivotTables="0"/>
  <mergeCells count="26">
    <mergeCell ref="B9:E9"/>
    <mergeCell ref="B10:E10"/>
    <mergeCell ref="B13:E13"/>
    <mergeCell ref="B18:E18"/>
    <mergeCell ref="B20:E20"/>
    <mergeCell ref="M6:N6"/>
    <mergeCell ref="O6:O7"/>
    <mergeCell ref="P6:Q6"/>
    <mergeCell ref="R6:R7"/>
    <mergeCell ref="A8:E8"/>
    <mergeCell ref="A2:R2"/>
    <mergeCell ref="A3:R3"/>
    <mergeCell ref="A4:R4"/>
    <mergeCell ref="A5:A7"/>
    <mergeCell ref="B5:B7"/>
    <mergeCell ref="C5:C7"/>
    <mergeCell ref="D5:D7"/>
    <mergeCell ref="E5:E7"/>
    <mergeCell ref="F5:F7"/>
    <mergeCell ref="G5:L5"/>
    <mergeCell ref="M5:O5"/>
    <mergeCell ref="P5:R5"/>
    <mergeCell ref="G6:H6"/>
    <mergeCell ref="I6:I7"/>
    <mergeCell ref="J6:K6"/>
    <mergeCell ref="L6:L7"/>
  </mergeCells>
  <pageMargins left="0.35416666666667002" right="0.15763888888888999" top="0.39374999999999999" bottom="0.39374999999999999" header="0.51180555555554996" footer="0.51180555555554996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38"/>
  <sheetViews>
    <sheetView tabSelected="1" zoomScale="60" zoomScaleNormal="60" workbookViewId="0">
      <pane xSplit="6" ySplit="7" topLeftCell="G8" activePane="bottomRight" state="frozen"/>
      <selection pane="topRight"/>
      <selection pane="bottomLeft"/>
      <selection pane="bottomRight" activeCell="M39" sqref="M39"/>
    </sheetView>
  </sheetViews>
  <sheetFormatPr defaultRowHeight="15.75" x14ac:dyDescent="0.25"/>
  <cols>
    <col min="1" max="1" width="12.42578125" style="1" customWidth="1"/>
    <col min="2" max="2" width="56.42578125" style="2" customWidth="1"/>
    <col min="3" max="3" width="47.42578125" style="3" customWidth="1"/>
    <col min="4" max="5" width="17.28515625" style="2" customWidth="1"/>
    <col min="6" max="6" width="13.42578125" style="2" customWidth="1"/>
    <col min="7" max="7" width="16.7109375" style="2" customWidth="1"/>
    <col min="8" max="8" width="17.7109375" style="2" customWidth="1"/>
    <col min="9" max="9" width="18.42578125" style="2" customWidth="1"/>
    <col min="10" max="10" width="18.7109375" style="2" customWidth="1"/>
    <col min="11" max="11" width="19.7109375" style="2" customWidth="1"/>
    <col min="12" max="12" width="24.42578125" style="4" customWidth="1"/>
    <col min="13" max="13" width="16.7109375" style="2" customWidth="1"/>
    <col min="14" max="14" width="17.7109375" style="2" customWidth="1"/>
    <col min="15" max="15" width="18.42578125" style="2" customWidth="1"/>
    <col min="16" max="16" width="18.7109375" style="2" customWidth="1"/>
    <col min="17" max="17" width="19.7109375" style="2" customWidth="1"/>
    <col min="18" max="18" width="24.42578125" style="4" customWidth="1"/>
    <col min="19" max="19" width="14.42578125" style="2" customWidth="1"/>
    <col min="20" max="21" width="8.7109375" style="2" hidden="1" customWidth="1"/>
    <col min="22" max="22" width="8.7109375" style="2" customWidth="1"/>
    <col min="23" max="23" width="8.7109375" style="2" hidden="1" customWidth="1"/>
    <col min="24" max="1025" width="8.7109375" style="2" customWidth="1"/>
  </cols>
  <sheetData>
    <row r="1" spans="1:28" ht="15.6" customHeight="1" x14ac:dyDescent="0.25">
      <c r="A1" s="5" t="s">
        <v>0</v>
      </c>
      <c r="B1" s="6"/>
      <c r="C1" s="49" t="s">
        <v>1</v>
      </c>
      <c r="D1" s="7"/>
      <c r="E1" s="7"/>
      <c r="F1" s="7"/>
      <c r="G1" s="8"/>
      <c r="H1" s="8"/>
      <c r="I1" s="8"/>
      <c r="J1" s="8"/>
      <c r="K1" s="8"/>
      <c r="L1" s="9"/>
      <c r="M1" s="8"/>
      <c r="N1" s="8"/>
      <c r="O1" s="8"/>
      <c r="P1" s="8"/>
      <c r="Q1" s="8"/>
      <c r="R1" s="9"/>
      <c r="S1" s="77"/>
      <c r="T1" s="77" t="s">
        <v>46</v>
      </c>
      <c r="U1" s="77" t="s">
        <v>47</v>
      </c>
      <c r="V1" s="77"/>
      <c r="W1" s="77" t="s">
        <v>48</v>
      </c>
      <c r="X1" s="77"/>
      <c r="Y1" s="77"/>
      <c r="Z1" s="77"/>
      <c r="AA1" s="77"/>
      <c r="AB1" s="77"/>
    </row>
    <row r="2" spans="1:28" s="10" customFormat="1" ht="30.75" customHeight="1" x14ac:dyDescent="0.2">
      <c r="A2" s="82" t="s">
        <v>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78"/>
      <c r="T2" s="78"/>
      <c r="U2" s="78"/>
      <c r="V2" s="78"/>
      <c r="W2" s="78"/>
      <c r="X2" s="78"/>
      <c r="Y2" s="78"/>
      <c r="Z2" s="78"/>
      <c r="AA2" s="78"/>
      <c r="AB2" s="78"/>
    </row>
    <row r="3" spans="1:28" ht="20.45" customHeight="1" x14ac:dyDescent="0.25">
      <c r="A3" s="83" t="s">
        <v>3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77"/>
      <c r="T3" s="77"/>
      <c r="U3" s="77"/>
      <c r="V3" s="77"/>
      <c r="W3" s="77"/>
      <c r="X3" s="77"/>
      <c r="Y3" s="77"/>
      <c r="Z3" s="77"/>
      <c r="AA3" s="77"/>
      <c r="AB3" s="77"/>
    </row>
    <row r="4" spans="1:28" ht="15" customHeight="1" x14ac:dyDescent="0.25">
      <c r="A4" s="84" t="s">
        <v>49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 ht="40.9" customHeight="1" x14ac:dyDescent="0.25">
      <c r="A5" s="85" t="s">
        <v>5</v>
      </c>
      <c r="B5" s="86" t="s">
        <v>6</v>
      </c>
      <c r="C5" s="86" t="s">
        <v>7</v>
      </c>
      <c r="D5" s="86" t="s">
        <v>8</v>
      </c>
      <c r="E5" s="86" t="s">
        <v>9</v>
      </c>
      <c r="F5" s="86" t="s">
        <v>10</v>
      </c>
      <c r="G5" s="87" t="s">
        <v>11</v>
      </c>
      <c r="H5" s="87"/>
      <c r="I5" s="87"/>
      <c r="J5" s="87"/>
      <c r="K5" s="87"/>
      <c r="L5" s="87"/>
      <c r="M5" s="97" t="s">
        <v>50</v>
      </c>
      <c r="N5" s="88"/>
      <c r="O5" s="88"/>
      <c r="P5" s="97">
        <v>7714430001</v>
      </c>
      <c r="Q5" s="88"/>
      <c r="R5" s="88"/>
      <c r="S5" s="77"/>
      <c r="T5" s="77"/>
      <c r="U5" s="77"/>
      <c r="V5" s="77"/>
      <c r="W5" s="77"/>
      <c r="X5" s="77"/>
      <c r="Y5" s="77"/>
      <c r="Z5" s="77"/>
      <c r="AA5" s="77"/>
      <c r="AB5" s="77"/>
    </row>
    <row r="6" spans="1:28" ht="15.75" customHeight="1" x14ac:dyDescent="0.25">
      <c r="A6" s="85"/>
      <c r="B6" s="86"/>
      <c r="C6" s="86"/>
      <c r="D6" s="86"/>
      <c r="E6" s="86"/>
      <c r="F6" s="86"/>
      <c r="G6" s="86" t="s">
        <v>14</v>
      </c>
      <c r="H6" s="86"/>
      <c r="I6" s="86" t="s">
        <v>14</v>
      </c>
      <c r="J6" s="86" t="s">
        <v>15</v>
      </c>
      <c r="K6" s="86"/>
      <c r="L6" s="86" t="s">
        <v>16</v>
      </c>
      <c r="M6" s="86" t="s">
        <v>14</v>
      </c>
      <c r="N6" s="86"/>
      <c r="O6" s="86" t="s">
        <v>14</v>
      </c>
      <c r="P6" s="86" t="s">
        <v>15</v>
      </c>
      <c r="Q6" s="86"/>
      <c r="R6" s="86" t="s">
        <v>16</v>
      </c>
      <c r="S6" s="77"/>
      <c r="T6" s="77"/>
      <c r="U6" s="77"/>
      <c r="V6" s="77"/>
      <c r="W6" s="77"/>
      <c r="X6" s="77"/>
      <c r="Y6" s="77"/>
      <c r="Z6" s="77"/>
      <c r="AA6" s="77"/>
      <c r="AB6" s="77"/>
    </row>
    <row r="7" spans="1:28" ht="31.15" customHeight="1" x14ac:dyDescent="0.25">
      <c r="A7" s="85"/>
      <c r="B7" s="86"/>
      <c r="C7" s="86"/>
      <c r="D7" s="86"/>
      <c r="E7" s="86"/>
      <c r="F7" s="86"/>
      <c r="G7" s="11" t="s">
        <v>17</v>
      </c>
      <c r="H7" s="11" t="s">
        <v>18</v>
      </c>
      <c r="I7" s="86"/>
      <c r="J7" s="11" t="s">
        <v>17</v>
      </c>
      <c r="K7" s="11" t="s">
        <v>18</v>
      </c>
      <c r="L7" s="86"/>
      <c r="M7" s="11" t="s">
        <v>17</v>
      </c>
      <c r="N7" s="11" t="s">
        <v>18</v>
      </c>
      <c r="O7" s="86"/>
      <c r="P7" s="11" t="s">
        <v>17</v>
      </c>
      <c r="Q7" s="11" t="s">
        <v>18</v>
      </c>
      <c r="R7" s="86"/>
      <c r="S7" s="77"/>
      <c r="T7" s="77"/>
      <c r="U7" s="77"/>
      <c r="V7" s="77"/>
      <c r="W7" s="77"/>
      <c r="X7" s="77"/>
      <c r="Y7" s="77"/>
      <c r="Z7" s="77"/>
      <c r="AA7" s="77"/>
      <c r="AB7" s="77"/>
    </row>
    <row r="8" spans="1:28" ht="30" customHeight="1" x14ac:dyDescent="0.25">
      <c r="A8" s="102" t="s">
        <v>19</v>
      </c>
      <c r="B8" s="103"/>
      <c r="C8" s="103"/>
      <c r="D8" s="104"/>
      <c r="E8" s="105"/>
      <c r="F8" s="69"/>
      <c r="G8" s="70"/>
      <c r="H8" s="70"/>
      <c r="I8" s="71"/>
      <c r="J8" s="71">
        <f>J9</f>
        <v>1142196.8999999999</v>
      </c>
      <c r="K8" s="71">
        <f>K9</f>
        <v>2418887.89</v>
      </c>
      <c r="L8" s="71">
        <f>J8+K8</f>
        <v>3561084.79</v>
      </c>
      <c r="M8" s="71"/>
      <c r="N8" s="71"/>
      <c r="O8" s="71"/>
      <c r="P8" s="71">
        <v>1142196.8999999999</v>
      </c>
      <c r="Q8" s="71">
        <v>2418887.89</v>
      </c>
      <c r="R8" s="71">
        <v>3561084.79</v>
      </c>
      <c r="S8" s="77"/>
      <c r="T8" s="80"/>
      <c r="U8" s="80"/>
      <c r="V8" s="77"/>
      <c r="W8" s="77" t="s">
        <v>51</v>
      </c>
      <c r="X8" s="77"/>
      <c r="Y8" s="77"/>
      <c r="Z8" s="77"/>
      <c r="AA8" s="77"/>
      <c r="AB8" s="77"/>
    </row>
    <row r="9" spans="1:28" ht="16.5" x14ac:dyDescent="0.25">
      <c r="A9" s="21" t="s">
        <v>20</v>
      </c>
      <c r="B9" s="92" t="s">
        <v>21</v>
      </c>
      <c r="C9" s="86"/>
      <c r="D9" s="90"/>
      <c r="E9" s="91"/>
      <c r="F9" s="51"/>
      <c r="G9" s="52"/>
      <c r="H9" s="52"/>
      <c r="I9" s="53"/>
      <c r="J9" s="53">
        <f>J10+J12+J15+J17</f>
        <v>1142196.8999999999</v>
      </c>
      <c r="K9" s="53">
        <f>K10+K12+K15+K17</f>
        <v>2418887.89</v>
      </c>
      <c r="L9" s="53">
        <f>J9+K9</f>
        <v>3561084.79</v>
      </c>
      <c r="M9" s="53"/>
      <c r="N9" s="53"/>
      <c r="O9" s="53"/>
      <c r="P9" s="53">
        <v>1142196.8999999999</v>
      </c>
      <c r="Q9" s="53">
        <v>2418887.89</v>
      </c>
      <c r="R9" s="53">
        <v>3561084.79</v>
      </c>
      <c r="S9" s="77"/>
      <c r="T9" s="80"/>
      <c r="U9" s="80"/>
      <c r="V9" s="77"/>
      <c r="W9" s="77" t="s">
        <v>52</v>
      </c>
      <c r="X9" s="77"/>
      <c r="Y9" s="77"/>
      <c r="Z9" s="77"/>
      <c r="AA9" s="77"/>
      <c r="AB9" s="77"/>
    </row>
    <row r="10" spans="1:28" ht="16.5" x14ac:dyDescent="0.25">
      <c r="A10" s="21" t="s">
        <v>22</v>
      </c>
      <c r="B10" s="92" t="s">
        <v>23</v>
      </c>
      <c r="C10" s="86"/>
      <c r="D10" s="90"/>
      <c r="E10" s="91"/>
      <c r="F10" s="51"/>
      <c r="G10" s="52"/>
      <c r="H10" s="52"/>
      <c r="I10" s="53"/>
      <c r="J10" s="53">
        <f>SUM(J11)</f>
        <v>0</v>
      </c>
      <c r="K10" s="53">
        <f>SUM(K11)</f>
        <v>735090.26</v>
      </c>
      <c r="L10" s="53">
        <f>SUM(L11)</f>
        <v>735090.26</v>
      </c>
      <c r="M10" s="53"/>
      <c r="N10" s="53"/>
      <c r="O10" s="53"/>
      <c r="P10" s="53">
        <v>0</v>
      </c>
      <c r="Q10" s="53">
        <v>735090.26</v>
      </c>
      <c r="R10" s="53">
        <v>735090.26</v>
      </c>
      <c r="S10" s="77"/>
      <c r="T10" s="80"/>
      <c r="U10" s="80"/>
      <c r="V10" s="77"/>
      <c r="W10" s="77" t="s">
        <v>53</v>
      </c>
      <c r="X10" s="77"/>
      <c r="Y10" s="77"/>
      <c r="Z10" s="77"/>
      <c r="AA10" s="77"/>
      <c r="AB10" s="77"/>
    </row>
    <row r="11" spans="1:28" ht="75" x14ac:dyDescent="0.25">
      <c r="A11" s="21" t="s">
        <v>24</v>
      </c>
      <c r="B11" s="22" t="s">
        <v>25</v>
      </c>
      <c r="C11" s="22" t="s">
        <v>26</v>
      </c>
      <c r="D11" s="30" t="s">
        <v>27</v>
      </c>
      <c r="E11" s="66">
        <v>1</v>
      </c>
      <c r="F11" s="31">
        <v>4819</v>
      </c>
      <c r="G11" s="45"/>
      <c r="H11" s="67">
        <v>152.54</v>
      </c>
      <c r="I11" s="50">
        <f>G11+H11</f>
        <v>152.54</v>
      </c>
      <c r="J11" s="50"/>
      <c r="K11" s="50">
        <f>ROUND(F11*H11, 2)</f>
        <v>735090.26</v>
      </c>
      <c r="L11" s="50">
        <f>J11+K11</f>
        <v>735090.26</v>
      </c>
      <c r="M11" s="50">
        <v>0</v>
      </c>
      <c r="N11" s="75">
        <v>152.54</v>
      </c>
      <c r="O11" s="50">
        <v>152.54</v>
      </c>
      <c r="P11" s="50">
        <v>0</v>
      </c>
      <c r="Q11" s="50">
        <v>735090.26</v>
      </c>
      <c r="R11" s="50">
        <v>735090.26</v>
      </c>
      <c r="S11" s="80">
        <f>F11-4525</f>
        <v>294</v>
      </c>
      <c r="T11" s="80">
        <v>1</v>
      </c>
      <c r="U11" s="80">
        <v>4819</v>
      </c>
      <c r="V11" s="77"/>
      <c r="W11" s="77" t="s">
        <v>54</v>
      </c>
      <c r="X11" s="77"/>
      <c r="Y11" s="77"/>
      <c r="Z11" s="77"/>
      <c r="AA11" s="77"/>
      <c r="AB11" s="77"/>
    </row>
    <row r="12" spans="1:28" ht="16.5" x14ac:dyDescent="0.25">
      <c r="A12" s="21" t="s">
        <v>29</v>
      </c>
      <c r="B12" s="92" t="s">
        <v>30</v>
      </c>
      <c r="C12" s="86"/>
      <c r="D12" s="90"/>
      <c r="E12" s="91"/>
      <c r="F12" s="51"/>
      <c r="G12" s="52"/>
      <c r="H12" s="52"/>
      <c r="I12" s="53"/>
      <c r="J12" s="53">
        <f>SUM(J13)</f>
        <v>1142196.8999999999</v>
      </c>
      <c r="K12" s="53">
        <f>SUM(K13)</f>
        <v>383390.15</v>
      </c>
      <c r="L12" s="53">
        <f>SUM(L13)</f>
        <v>1525587.05</v>
      </c>
      <c r="M12" s="53"/>
      <c r="N12" s="53"/>
      <c r="O12" s="53"/>
      <c r="P12" s="53">
        <v>1142196.8999999999</v>
      </c>
      <c r="Q12" s="53">
        <v>383390.15</v>
      </c>
      <c r="R12" s="53">
        <v>1525587.05</v>
      </c>
      <c r="S12" s="77"/>
      <c r="T12" s="80"/>
      <c r="U12" s="80"/>
      <c r="V12" s="77"/>
      <c r="W12" s="77" t="s">
        <v>55</v>
      </c>
      <c r="X12" s="77"/>
      <c r="Y12" s="77"/>
      <c r="Z12" s="77"/>
      <c r="AA12" s="77"/>
      <c r="AB12" s="77"/>
    </row>
    <row r="13" spans="1:28" ht="37.5" x14ac:dyDescent="0.25">
      <c r="A13" s="21" t="s">
        <v>31</v>
      </c>
      <c r="B13" s="22" t="s">
        <v>32</v>
      </c>
      <c r="C13" s="22" t="s">
        <v>26</v>
      </c>
      <c r="D13" s="30" t="s">
        <v>27</v>
      </c>
      <c r="E13" s="66">
        <v>1</v>
      </c>
      <c r="F13" s="31">
        <v>1885</v>
      </c>
      <c r="G13" s="45">
        <f>IFERROR(ROUND(SUM(J14)/F13, 2), 0)</f>
        <v>605.94000000000005</v>
      </c>
      <c r="H13" s="67">
        <v>203.39</v>
      </c>
      <c r="I13" s="50">
        <f>G13+H13</f>
        <v>809.33</v>
      </c>
      <c r="J13" s="50">
        <f>ROUND(G13*F13, 2)</f>
        <v>1142196.8999999999</v>
      </c>
      <c r="K13" s="50">
        <f>ROUND(F13*H13, 2)</f>
        <v>383390.15</v>
      </c>
      <c r="L13" s="50">
        <f>J13+K13</f>
        <v>1525587.05</v>
      </c>
      <c r="M13" s="50">
        <v>605.94000000000005</v>
      </c>
      <c r="N13" s="75">
        <v>203.39</v>
      </c>
      <c r="O13" s="50">
        <v>809.33</v>
      </c>
      <c r="P13" s="50">
        <v>1142196.8999999999</v>
      </c>
      <c r="Q13" s="50">
        <v>383390.15</v>
      </c>
      <c r="R13" s="50">
        <v>1525587.05</v>
      </c>
      <c r="S13" s="80">
        <f>F13-1754</f>
        <v>131</v>
      </c>
      <c r="T13" s="80">
        <v>1</v>
      </c>
      <c r="U13" s="80">
        <v>1885</v>
      </c>
      <c r="V13" s="77"/>
      <c r="W13" s="77" t="s">
        <v>56</v>
      </c>
      <c r="X13" s="77"/>
      <c r="Y13" s="77"/>
      <c r="Z13" s="77"/>
      <c r="AA13" s="77"/>
      <c r="AB13" s="77"/>
    </row>
    <row r="14" spans="1:28" ht="18.75" x14ac:dyDescent="0.25">
      <c r="A14" s="21" t="s">
        <v>34</v>
      </c>
      <c r="B14" s="29" t="s">
        <v>35</v>
      </c>
      <c r="C14" s="22"/>
      <c r="D14" s="30" t="s">
        <v>27</v>
      </c>
      <c r="E14" s="66">
        <v>1.1000000000000001</v>
      </c>
      <c r="F14" s="66">
        <v>2073.5</v>
      </c>
      <c r="G14" s="67">
        <v>550.85</v>
      </c>
      <c r="H14" s="45"/>
      <c r="I14" s="50"/>
      <c r="J14" s="50">
        <f>ROUND(F14*G14, 2)</f>
        <v>1142187.48</v>
      </c>
      <c r="K14" s="50"/>
      <c r="L14" s="50"/>
      <c r="M14" s="75">
        <v>550.85</v>
      </c>
      <c r="N14" s="50"/>
      <c r="O14" s="50"/>
      <c r="P14" s="50">
        <f>ROUND(F14*M14, 2)</f>
        <v>1142187.48</v>
      </c>
      <c r="Q14" s="50"/>
      <c r="R14" s="50"/>
      <c r="S14" s="77"/>
      <c r="T14" s="80">
        <v>1</v>
      </c>
      <c r="U14" s="80">
        <v>1885</v>
      </c>
      <c r="V14" s="77"/>
      <c r="W14" s="77" t="s">
        <v>57</v>
      </c>
      <c r="X14" s="77"/>
      <c r="Y14" s="77"/>
      <c r="Z14" s="77"/>
      <c r="AA14" s="77"/>
      <c r="AB14" s="77"/>
    </row>
    <row r="15" spans="1:28" ht="16.5" x14ac:dyDescent="0.25">
      <c r="A15" s="21" t="s">
        <v>37</v>
      </c>
      <c r="B15" s="92" t="s">
        <v>38</v>
      </c>
      <c r="C15" s="86"/>
      <c r="D15" s="90"/>
      <c r="E15" s="91"/>
      <c r="F15" s="51"/>
      <c r="G15" s="52"/>
      <c r="H15" s="52"/>
      <c r="I15" s="53"/>
      <c r="J15" s="53">
        <f>SUM(J16)</f>
        <v>0</v>
      </c>
      <c r="K15" s="53">
        <f>SUM(K16)</f>
        <v>273507.48</v>
      </c>
      <c r="L15" s="53">
        <f>SUM(L16)</f>
        <v>273507.48</v>
      </c>
      <c r="M15" s="53"/>
      <c r="N15" s="53"/>
      <c r="O15" s="53"/>
      <c r="P15" s="53">
        <v>0</v>
      </c>
      <c r="Q15" s="53">
        <v>273507.48</v>
      </c>
      <c r="R15" s="53">
        <v>273507.48</v>
      </c>
      <c r="S15" s="77"/>
      <c r="T15" s="80"/>
      <c r="U15" s="80"/>
      <c r="V15" s="77"/>
      <c r="W15" s="77" t="s">
        <v>58</v>
      </c>
      <c r="X15" s="77"/>
      <c r="Y15" s="77"/>
      <c r="Z15" s="77"/>
      <c r="AA15" s="77"/>
      <c r="AB15" s="77"/>
    </row>
    <row r="16" spans="1:28" ht="37.5" x14ac:dyDescent="0.25">
      <c r="A16" s="21" t="s">
        <v>39</v>
      </c>
      <c r="B16" s="22" t="s">
        <v>40</v>
      </c>
      <c r="C16" s="22" t="s">
        <v>26</v>
      </c>
      <c r="D16" s="30" t="s">
        <v>27</v>
      </c>
      <c r="E16" s="66">
        <v>1</v>
      </c>
      <c r="F16" s="31">
        <v>2934</v>
      </c>
      <c r="G16" s="45"/>
      <c r="H16" s="67">
        <v>93.22</v>
      </c>
      <c r="I16" s="50">
        <f>G16+H16</f>
        <v>93.22</v>
      </c>
      <c r="J16" s="50"/>
      <c r="K16" s="50">
        <f>ROUND(F16*H16, 2)</f>
        <v>273507.48</v>
      </c>
      <c r="L16" s="50">
        <f>J16+K16</f>
        <v>273507.48</v>
      </c>
      <c r="M16" s="50">
        <v>0</v>
      </c>
      <c r="N16" s="75">
        <v>93.22</v>
      </c>
      <c r="O16" s="50">
        <v>93.22</v>
      </c>
      <c r="P16" s="50">
        <v>0</v>
      </c>
      <c r="Q16" s="50">
        <v>273507.48</v>
      </c>
      <c r="R16" s="50">
        <v>273507.48</v>
      </c>
      <c r="S16" s="77" t="s">
        <v>114</v>
      </c>
      <c r="T16" s="80">
        <v>1</v>
      </c>
      <c r="U16" s="80">
        <v>2934</v>
      </c>
      <c r="V16" s="77"/>
      <c r="W16" s="77" t="s">
        <v>59</v>
      </c>
      <c r="X16" s="77"/>
      <c r="Y16" s="77"/>
      <c r="Z16" s="77"/>
      <c r="AA16" s="77"/>
      <c r="AB16" s="77"/>
    </row>
    <row r="17" spans="1:28" ht="16.5" x14ac:dyDescent="0.25">
      <c r="A17" s="21" t="s">
        <v>41</v>
      </c>
      <c r="B17" s="92" t="s">
        <v>42</v>
      </c>
      <c r="C17" s="86"/>
      <c r="D17" s="90"/>
      <c r="E17" s="91"/>
      <c r="F17" s="51"/>
      <c r="G17" s="52"/>
      <c r="H17" s="52"/>
      <c r="I17" s="53"/>
      <c r="J17" s="53">
        <f>SUM(J18)</f>
        <v>0</v>
      </c>
      <c r="K17" s="53">
        <f>SUM(K18)</f>
        <v>1026900</v>
      </c>
      <c r="L17" s="53">
        <f>SUM(L18)</f>
        <v>1026900</v>
      </c>
      <c r="M17" s="53"/>
      <c r="N17" s="53"/>
      <c r="O17" s="53"/>
      <c r="P17" s="53">
        <v>0</v>
      </c>
      <c r="Q17" s="53">
        <v>1026900</v>
      </c>
      <c r="R17" s="53">
        <v>1026900</v>
      </c>
      <c r="S17" s="77"/>
      <c r="T17" s="80"/>
      <c r="U17" s="80"/>
      <c r="V17" s="77"/>
      <c r="W17" s="77" t="s">
        <v>60</v>
      </c>
      <c r="X17" s="77"/>
      <c r="Y17" s="77"/>
      <c r="Z17" s="77"/>
      <c r="AA17" s="77"/>
      <c r="AB17" s="77"/>
    </row>
    <row r="18" spans="1:28" ht="18.75" x14ac:dyDescent="0.25">
      <c r="A18" s="21" t="s">
        <v>43</v>
      </c>
      <c r="B18" s="22" t="s">
        <v>44</v>
      </c>
      <c r="C18" s="22" t="s">
        <v>26</v>
      </c>
      <c r="D18" s="30" t="s">
        <v>27</v>
      </c>
      <c r="E18" s="66">
        <v>1</v>
      </c>
      <c r="F18" s="31">
        <v>2934</v>
      </c>
      <c r="G18" s="45"/>
      <c r="H18" s="67">
        <v>350</v>
      </c>
      <c r="I18" s="50">
        <f>G18+H18</f>
        <v>350</v>
      </c>
      <c r="J18" s="50"/>
      <c r="K18" s="50">
        <f>ROUND(F18*H18, 2)</f>
        <v>1026900</v>
      </c>
      <c r="L18" s="50">
        <f>J18+K18</f>
        <v>1026900</v>
      </c>
      <c r="M18" s="50">
        <v>0</v>
      </c>
      <c r="N18" s="75">
        <v>350</v>
      </c>
      <c r="O18" s="50">
        <v>350</v>
      </c>
      <c r="P18" s="50">
        <v>0</v>
      </c>
      <c r="Q18" s="50">
        <v>1026900</v>
      </c>
      <c r="R18" s="50">
        <v>1026900</v>
      </c>
      <c r="S18" s="77" t="s">
        <v>114</v>
      </c>
      <c r="T18" s="80">
        <v>1</v>
      </c>
      <c r="U18" s="80">
        <v>2934</v>
      </c>
      <c r="V18" s="77"/>
      <c r="W18" s="77" t="s">
        <v>61</v>
      </c>
      <c r="X18" s="77"/>
      <c r="Y18" s="77"/>
      <c r="Z18" s="77"/>
      <c r="AA18" s="77"/>
      <c r="AB18" s="77"/>
    </row>
    <row r="19" spans="1:28" ht="24" customHeight="1" x14ac:dyDescent="0.25">
      <c r="A19" s="39"/>
      <c r="B19" s="41" t="s">
        <v>45</v>
      </c>
      <c r="C19" s="40"/>
      <c r="D19" s="72"/>
      <c r="E19" s="73"/>
      <c r="F19" s="60"/>
      <c r="G19" s="61"/>
      <c r="H19" s="74"/>
      <c r="I19" s="62"/>
      <c r="J19" s="62">
        <f>SUM(J8)</f>
        <v>1142196.8999999999</v>
      </c>
      <c r="K19" s="62">
        <f>SUM(K8)</f>
        <v>2418887.89</v>
      </c>
      <c r="L19" s="62">
        <f>J19+K19</f>
        <v>3561084.79</v>
      </c>
      <c r="M19" s="62"/>
      <c r="N19" s="62"/>
      <c r="O19" s="62"/>
      <c r="P19" s="62">
        <f>SUM(P8)</f>
        <v>1142196.8999999999</v>
      </c>
      <c r="Q19" s="62">
        <f>SUM(Q8)</f>
        <v>2418887.89</v>
      </c>
      <c r="R19" s="62">
        <f>P19+Q19</f>
        <v>3561084.79</v>
      </c>
      <c r="S19" s="77"/>
      <c r="T19" s="80"/>
      <c r="U19" s="80"/>
      <c r="V19" s="77"/>
      <c r="W19" s="77"/>
      <c r="X19" s="77"/>
      <c r="Y19" s="77"/>
      <c r="Z19" s="77"/>
      <c r="AA19" s="77"/>
      <c r="AB19" s="77"/>
    </row>
    <row r="20" spans="1:28" s="12" customFormat="1" ht="21" customHeight="1" x14ac:dyDescent="0.3">
      <c r="A20" s="98" t="s">
        <v>62</v>
      </c>
      <c r="B20" s="98"/>
      <c r="C20" s="98"/>
      <c r="D20" s="98"/>
      <c r="E20" s="99"/>
      <c r="F20" s="99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68"/>
      <c r="S20" s="79"/>
      <c r="T20" s="81"/>
      <c r="U20" s="81"/>
      <c r="V20" s="79"/>
      <c r="W20" s="79"/>
      <c r="X20" s="79"/>
      <c r="Y20" s="79"/>
      <c r="Z20" s="79"/>
      <c r="AA20" s="79"/>
      <c r="AB20" s="79"/>
    </row>
    <row r="21" spans="1:28" s="17" customFormat="1" ht="15.6" customHeight="1" x14ac:dyDescent="0.25">
      <c r="A21" s="13" t="s">
        <v>63</v>
      </c>
      <c r="B21" s="14" t="s">
        <v>64</v>
      </c>
      <c r="C21" s="76" t="s">
        <v>65</v>
      </c>
      <c r="D21" s="15"/>
      <c r="E21" s="15"/>
      <c r="F21" s="16"/>
      <c r="G21" s="101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77"/>
      <c r="T21" s="77"/>
      <c r="U21" s="77"/>
      <c r="V21" s="77"/>
      <c r="W21" s="77"/>
      <c r="X21" s="77"/>
      <c r="Y21" s="77"/>
      <c r="Z21" s="77"/>
      <c r="AA21" s="77"/>
      <c r="AB21" s="77"/>
    </row>
    <row r="22" spans="1:28" s="17" customFormat="1" ht="15.6" customHeight="1" x14ac:dyDescent="0.25">
      <c r="A22" s="13" t="s">
        <v>66</v>
      </c>
      <c r="B22" s="14" t="s">
        <v>67</v>
      </c>
      <c r="C22" s="76" t="s">
        <v>68</v>
      </c>
      <c r="D22" s="15"/>
      <c r="E22" s="15"/>
      <c r="F22" s="16"/>
      <c r="G22" s="101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77"/>
      <c r="T22" s="77"/>
      <c r="U22" s="77"/>
      <c r="V22" s="77"/>
      <c r="W22" s="77"/>
      <c r="X22" s="77"/>
      <c r="Y22" s="77"/>
      <c r="Z22" s="77"/>
      <c r="AA22" s="77"/>
      <c r="AB22" s="77"/>
    </row>
    <row r="23" spans="1:28" ht="31.15" customHeight="1" x14ac:dyDescent="0.25">
      <c r="A23" s="13" t="s">
        <v>69</v>
      </c>
      <c r="B23" s="14" t="s">
        <v>70</v>
      </c>
      <c r="C23" s="76" t="s">
        <v>71</v>
      </c>
      <c r="D23" s="18"/>
      <c r="E23" s="18"/>
      <c r="F23" s="16"/>
      <c r="G23" s="101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77"/>
      <c r="T23" s="77"/>
      <c r="U23" s="77"/>
      <c r="V23" s="77"/>
      <c r="W23" s="77"/>
      <c r="X23" s="77"/>
      <c r="Y23" s="77"/>
      <c r="Z23" s="77"/>
      <c r="AA23" s="77"/>
      <c r="AB23" s="77"/>
    </row>
    <row r="24" spans="1:28" ht="15.6" customHeight="1" x14ac:dyDescent="0.25">
      <c r="A24" s="13" t="s">
        <v>72</v>
      </c>
      <c r="B24" s="14" t="s">
        <v>73</v>
      </c>
      <c r="C24" s="76" t="s">
        <v>74</v>
      </c>
      <c r="D24" s="18"/>
      <c r="E24" s="18"/>
      <c r="F24" s="16"/>
      <c r="G24" s="101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77"/>
      <c r="T24" s="77"/>
      <c r="U24" s="77"/>
      <c r="V24" s="77"/>
      <c r="W24" s="77"/>
      <c r="X24" s="77"/>
      <c r="Y24" s="77"/>
      <c r="Z24" s="77"/>
      <c r="AA24" s="77"/>
      <c r="AB24" s="77"/>
    </row>
    <row r="25" spans="1:28" ht="15.6" customHeight="1" x14ac:dyDescent="0.25">
      <c r="A25" s="13" t="s">
        <v>75</v>
      </c>
      <c r="B25" s="14" t="s">
        <v>76</v>
      </c>
      <c r="C25" s="76" t="s">
        <v>68</v>
      </c>
      <c r="D25" s="18"/>
      <c r="E25" s="18"/>
      <c r="F25" s="16"/>
      <c r="G25" s="101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77"/>
      <c r="T25" s="77"/>
      <c r="U25" s="77"/>
      <c r="V25" s="77"/>
      <c r="W25" s="77"/>
      <c r="X25" s="77"/>
      <c r="Y25" s="77"/>
      <c r="Z25" s="77"/>
      <c r="AA25" s="77"/>
      <c r="AB25" s="77"/>
    </row>
    <row r="26" spans="1:28" ht="31.15" customHeight="1" x14ac:dyDescent="0.25">
      <c r="A26" s="13" t="s">
        <v>77</v>
      </c>
      <c r="B26" s="14" t="s">
        <v>78</v>
      </c>
      <c r="C26" s="76" t="s">
        <v>79</v>
      </c>
      <c r="D26" s="18"/>
      <c r="E26" s="18"/>
      <c r="F26" s="16"/>
      <c r="G26" s="101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77"/>
      <c r="T26" s="77"/>
      <c r="U26" s="77"/>
      <c r="V26" s="77"/>
      <c r="W26" s="77"/>
      <c r="X26" s="77"/>
      <c r="Y26" s="77"/>
      <c r="Z26" s="77"/>
      <c r="AA26" s="77"/>
      <c r="AB26" s="77"/>
    </row>
    <row r="27" spans="1:28" ht="31.15" customHeight="1" x14ac:dyDescent="0.25">
      <c r="A27" s="13" t="s">
        <v>80</v>
      </c>
      <c r="B27" s="14" t="s">
        <v>81</v>
      </c>
      <c r="C27" s="76" t="s">
        <v>82</v>
      </c>
      <c r="D27" s="18"/>
      <c r="E27" s="18"/>
      <c r="F27" s="16"/>
      <c r="G27" s="101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77"/>
      <c r="T27" s="77"/>
      <c r="U27" s="77"/>
      <c r="V27" s="77"/>
      <c r="W27" s="77"/>
      <c r="X27" s="77"/>
      <c r="Y27" s="77"/>
      <c r="Z27" s="77"/>
      <c r="AA27" s="77"/>
      <c r="AB27" s="77"/>
    </row>
    <row r="28" spans="1:28" ht="15.6" customHeight="1" x14ac:dyDescent="0.25">
      <c r="A28" s="13" t="s">
        <v>83</v>
      </c>
      <c r="B28" s="14" t="s">
        <v>84</v>
      </c>
      <c r="C28" s="76" t="s">
        <v>85</v>
      </c>
      <c r="D28" s="18"/>
      <c r="E28" s="18"/>
      <c r="F28" s="16"/>
      <c r="G28" s="101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77"/>
      <c r="T28" s="77"/>
      <c r="U28" s="77"/>
      <c r="V28" s="77"/>
      <c r="W28" s="77"/>
      <c r="X28" s="77"/>
      <c r="Y28" s="77"/>
      <c r="Z28" s="77"/>
      <c r="AA28" s="77"/>
      <c r="AB28" s="77"/>
    </row>
    <row r="29" spans="1:28" ht="15.6" customHeight="1" x14ac:dyDescent="0.25">
      <c r="A29" s="13" t="s">
        <v>86</v>
      </c>
      <c r="B29" s="14" t="s">
        <v>87</v>
      </c>
      <c r="C29" s="76" t="s">
        <v>88</v>
      </c>
      <c r="D29" s="18"/>
      <c r="E29" s="18"/>
      <c r="F29" s="16"/>
      <c r="G29" s="101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77"/>
      <c r="T29" s="77"/>
      <c r="U29" s="77"/>
      <c r="V29" s="77"/>
      <c r="W29" s="77"/>
      <c r="X29" s="77"/>
      <c r="Y29" s="77"/>
      <c r="Z29" s="77"/>
      <c r="AA29" s="77"/>
      <c r="AB29" s="77"/>
    </row>
    <row r="30" spans="1:28" ht="31.15" customHeight="1" x14ac:dyDescent="0.25">
      <c r="A30" s="13" t="s">
        <v>89</v>
      </c>
      <c r="B30" s="14" t="s">
        <v>90</v>
      </c>
      <c r="C30" s="76" t="s">
        <v>91</v>
      </c>
      <c r="D30" s="18"/>
      <c r="E30" s="18"/>
      <c r="F30" s="16"/>
      <c r="G30" s="101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77"/>
      <c r="T30" s="77"/>
      <c r="U30" s="77"/>
      <c r="V30" s="77"/>
      <c r="W30" s="77"/>
      <c r="X30" s="77"/>
      <c r="Y30" s="77"/>
      <c r="Z30" s="77"/>
      <c r="AA30" s="77"/>
      <c r="AB30" s="77"/>
    </row>
    <row r="31" spans="1:28" ht="46.9" customHeight="1" x14ac:dyDescent="0.25">
      <c r="A31" s="13" t="s">
        <v>92</v>
      </c>
      <c r="B31" s="19" t="s">
        <v>93</v>
      </c>
      <c r="C31" s="76" t="s">
        <v>94</v>
      </c>
      <c r="D31" s="18"/>
      <c r="E31" s="18"/>
      <c r="F31" s="16"/>
      <c r="G31" s="101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77"/>
      <c r="T31" s="77"/>
      <c r="U31" s="77"/>
      <c r="V31" s="77"/>
      <c r="W31" s="77"/>
      <c r="X31" s="77"/>
      <c r="Y31" s="77"/>
      <c r="Z31" s="77"/>
      <c r="AA31" s="77"/>
      <c r="AB31" s="77"/>
    </row>
    <row r="32" spans="1:28" ht="31.15" customHeight="1" x14ac:dyDescent="0.25">
      <c r="A32" s="13" t="s">
        <v>95</v>
      </c>
      <c r="B32" s="14" t="s">
        <v>96</v>
      </c>
      <c r="C32" s="76" t="s">
        <v>97</v>
      </c>
      <c r="D32" s="18"/>
      <c r="E32" s="18"/>
      <c r="F32" s="16"/>
      <c r="G32" s="101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77"/>
      <c r="T32" s="77"/>
      <c r="U32" s="77"/>
      <c r="V32" s="77"/>
      <c r="W32" s="77"/>
      <c r="X32" s="77"/>
      <c r="Y32" s="77"/>
      <c r="Z32" s="77"/>
      <c r="AA32" s="77"/>
      <c r="AB32" s="77"/>
    </row>
    <row r="33" spans="1:28" ht="15.6" customHeight="1" x14ac:dyDescent="0.25">
      <c r="A33" s="13" t="s">
        <v>98</v>
      </c>
      <c r="B33" s="19" t="s">
        <v>99</v>
      </c>
      <c r="C33" s="76" t="s">
        <v>100</v>
      </c>
      <c r="D33" s="18"/>
      <c r="E33" s="18"/>
      <c r="F33" s="16"/>
      <c r="G33" s="101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77"/>
      <c r="T33" s="77"/>
      <c r="U33" s="77"/>
      <c r="V33" s="77"/>
      <c r="W33" s="77"/>
      <c r="X33" s="77"/>
      <c r="Y33" s="77"/>
      <c r="Z33" s="77"/>
      <c r="AA33" s="77"/>
      <c r="AB33" s="77"/>
    </row>
    <row r="34" spans="1:28" ht="46.9" customHeight="1" x14ac:dyDescent="0.25">
      <c r="A34" s="13" t="s">
        <v>101</v>
      </c>
      <c r="B34" s="19" t="s">
        <v>102</v>
      </c>
      <c r="C34" s="76" t="s">
        <v>103</v>
      </c>
      <c r="D34" s="18"/>
      <c r="E34" s="18"/>
      <c r="F34" s="16"/>
      <c r="G34" s="101" t="s">
        <v>104</v>
      </c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15.6" customHeight="1" x14ac:dyDescent="0.25">
      <c r="A35" s="13" t="s">
        <v>105</v>
      </c>
      <c r="B35" s="14" t="s">
        <v>106</v>
      </c>
      <c r="C35" s="76" t="s">
        <v>107</v>
      </c>
      <c r="D35" s="18"/>
      <c r="E35" s="18"/>
      <c r="F35" s="16"/>
      <c r="G35" s="101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77"/>
      <c r="T35" s="77"/>
      <c r="U35" s="77"/>
      <c r="V35" s="77"/>
      <c r="W35" s="77"/>
      <c r="X35" s="77"/>
      <c r="Y35" s="77"/>
      <c r="Z35" s="77"/>
      <c r="AA35" s="77"/>
      <c r="AB35" s="77"/>
    </row>
    <row r="36" spans="1:28" ht="15.6" customHeight="1" x14ac:dyDescent="0.25">
      <c r="A36" s="13" t="s">
        <v>108</v>
      </c>
      <c r="B36" s="20" t="s">
        <v>109</v>
      </c>
      <c r="C36" s="76"/>
      <c r="D36" s="18"/>
      <c r="E36" s="18"/>
      <c r="F36" s="16"/>
      <c r="G36" s="101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77"/>
      <c r="T36" s="77"/>
      <c r="U36" s="77"/>
      <c r="V36" s="77"/>
      <c r="W36" s="77"/>
      <c r="X36" s="77"/>
      <c r="Y36" s="77"/>
      <c r="Z36" s="77"/>
      <c r="AA36" s="77"/>
      <c r="AB36" s="77"/>
    </row>
    <row r="37" spans="1:28" ht="15.6" customHeight="1" x14ac:dyDescent="0.25">
      <c r="A37" s="13" t="s">
        <v>110</v>
      </c>
      <c r="B37" s="14" t="s">
        <v>111</v>
      </c>
      <c r="C37" s="76"/>
      <c r="D37" s="18"/>
      <c r="E37" s="18"/>
      <c r="F37" s="16"/>
      <c r="G37" s="101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77"/>
      <c r="T37" s="77"/>
      <c r="U37" s="77"/>
      <c r="V37" s="77"/>
      <c r="W37" s="77"/>
      <c r="X37" s="77"/>
      <c r="Y37" s="77"/>
      <c r="Z37" s="77"/>
      <c r="AA37" s="77"/>
      <c r="AB37" s="77"/>
    </row>
    <row r="38" spans="1:28" ht="15.6" customHeight="1" x14ac:dyDescent="0.25">
      <c r="A38" s="13" t="s">
        <v>112</v>
      </c>
      <c r="B38" s="14" t="s">
        <v>113</v>
      </c>
      <c r="C38" s="76"/>
      <c r="D38" s="18"/>
      <c r="E38" s="18"/>
      <c r="F38" s="16"/>
      <c r="G38" s="101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77"/>
      <c r="T38" s="77"/>
      <c r="U38" s="77"/>
      <c r="V38" s="77"/>
      <c r="W38" s="77"/>
      <c r="X38" s="77"/>
      <c r="Y38" s="77"/>
      <c r="Z38" s="77"/>
      <c r="AA38" s="77"/>
      <c r="AB38" s="77"/>
    </row>
  </sheetData>
  <sheetProtection password="C644" sheet="1" objects="1" scenarios="1" formatColumns="0" sort="0" autoFilter="0" pivotTables="0"/>
  <autoFilter ref="A7:R7"/>
  <mergeCells count="45">
    <mergeCell ref="G36:R36"/>
    <mergeCell ref="G37:R37"/>
    <mergeCell ref="G38:R38"/>
    <mergeCell ref="A8:E8"/>
    <mergeCell ref="B9:E9"/>
    <mergeCell ref="B10:E10"/>
    <mergeCell ref="B12:E12"/>
    <mergeCell ref="B15:E15"/>
    <mergeCell ref="B17:E17"/>
    <mergeCell ref="G31:R31"/>
    <mergeCell ref="G32:R32"/>
    <mergeCell ref="G33:R33"/>
    <mergeCell ref="G34:R34"/>
    <mergeCell ref="G35:R35"/>
    <mergeCell ref="G26:R26"/>
    <mergeCell ref="G27:R27"/>
    <mergeCell ref="G28:R28"/>
    <mergeCell ref="G29:R29"/>
    <mergeCell ref="G30:R30"/>
    <mergeCell ref="G21:R21"/>
    <mergeCell ref="G22:R22"/>
    <mergeCell ref="G23:R23"/>
    <mergeCell ref="G24:R24"/>
    <mergeCell ref="G25:R25"/>
    <mergeCell ref="M6:N6"/>
    <mergeCell ref="O6:O7"/>
    <mergeCell ref="P6:Q6"/>
    <mergeCell ref="R6:R7"/>
    <mergeCell ref="A20:Q20"/>
    <mergeCell ref="A2:R2"/>
    <mergeCell ref="A3:R3"/>
    <mergeCell ref="A4:R4"/>
    <mergeCell ref="A5:A7"/>
    <mergeCell ref="B5:B7"/>
    <mergeCell ref="C5:C7"/>
    <mergeCell ref="D5:D7"/>
    <mergeCell ref="E5:E7"/>
    <mergeCell ref="F5:F7"/>
    <mergeCell ref="G5:L5"/>
    <mergeCell ref="M5:O5"/>
    <mergeCell ref="P5:R5"/>
    <mergeCell ref="G6:H6"/>
    <mergeCell ref="I6:I7"/>
    <mergeCell ref="J6:K6"/>
    <mergeCell ref="L6:L7"/>
  </mergeCells>
  <pageMargins left="0.35416666666667002" right="0.15763888888888999" top="0.39374999999999999" bottom="0.39374999999999999" header="0.51180555555554996" footer="0.51180555555554996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Изменения</vt:lpstr>
      <vt:lpstr>ТКП</vt:lpstr>
      <vt:lpstr>Изменения!Область_печати</vt:lpstr>
      <vt:lpstr>ТКП!Область_печати</vt:lpstr>
    </vt:vector>
  </TitlesOfParts>
  <Manager/>
  <Company>Pik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sharova</dc:creator>
  <cp:keywords/>
  <dc:description/>
  <cp:lastModifiedBy>Шманова Елена Викторовна</cp:lastModifiedBy>
  <dcterms:created xsi:type="dcterms:W3CDTF">2008-07-01T11:09:43Z</dcterms:created>
  <dcterms:modified xsi:type="dcterms:W3CDTF">2021-07-07T08:25:32Z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Pik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