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manovaev\Downloads\"/>
    </mc:Choice>
  </mc:AlternateContent>
  <bookViews>
    <workbookView xWindow="0" yWindow="0" windowWidth="7095" windowHeight="315" tabRatio="500" activeTab="1"/>
  </bookViews>
  <sheets>
    <sheet name="Изменения" sheetId="1" r:id="rId1"/>
    <sheet name="ТКП" sheetId="2" r:id="rId2"/>
    <sheet name="Стикер" sheetId="3" r:id="rId3"/>
  </sheets>
  <definedNames>
    <definedName name="_xlnm.Print_Area" localSheetId="0">Изменения!$A$1:$R$1120</definedName>
    <definedName name="_xlnm.Print_Area" localSheetId="1">ТКП!$A$1:$R$944</definedName>
  </definedNames>
  <calcPr calcId="162913"/>
</workbook>
</file>

<file path=xl/calcChain.xml><?xml version="1.0" encoding="utf-8"?>
<calcChain xmlns="http://schemas.openxmlformats.org/spreadsheetml/2006/main">
  <c r="R943" i="2" l="1"/>
  <c r="Q943" i="2"/>
  <c r="P943" i="2"/>
  <c r="L943" i="2"/>
  <c r="K943" i="2"/>
  <c r="J943" i="2"/>
  <c r="L942" i="2"/>
  <c r="K942" i="2"/>
  <c r="I942" i="2"/>
  <c r="L941" i="2"/>
  <c r="K941" i="2"/>
  <c r="J941" i="2"/>
  <c r="L940" i="2"/>
  <c r="K940" i="2"/>
  <c r="I940" i="2"/>
  <c r="L939" i="2"/>
  <c r="K939" i="2"/>
  <c r="J939" i="2"/>
  <c r="L938" i="2"/>
  <c r="K938" i="2"/>
  <c r="J938" i="2"/>
  <c r="L937" i="2"/>
  <c r="K937" i="2"/>
  <c r="J937" i="2"/>
  <c r="L936" i="2"/>
  <c r="K936" i="2"/>
  <c r="I936" i="2"/>
  <c r="L935" i="2"/>
  <c r="K935" i="2"/>
  <c r="I935" i="2"/>
  <c r="L934" i="2"/>
  <c r="K934" i="2"/>
  <c r="J934" i="2"/>
  <c r="L933" i="2"/>
  <c r="K933" i="2"/>
  <c r="I933" i="2"/>
  <c r="L932" i="2"/>
  <c r="K932" i="2"/>
  <c r="J932" i="2"/>
  <c r="P931" i="2"/>
  <c r="J931" i="2"/>
  <c r="P930" i="2"/>
  <c r="J930" i="2"/>
  <c r="P929" i="2"/>
  <c r="J929" i="2"/>
  <c r="P928" i="2"/>
  <c r="J928" i="2"/>
  <c r="L927" i="2"/>
  <c r="K927" i="2"/>
  <c r="J927" i="2"/>
  <c r="I927" i="2"/>
  <c r="G927" i="2"/>
  <c r="P926" i="2"/>
  <c r="J926" i="2"/>
  <c r="P925" i="2"/>
  <c r="J925" i="2"/>
  <c r="P924" i="2"/>
  <c r="J924" i="2"/>
  <c r="P923" i="2"/>
  <c r="J923" i="2"/>
  <c r="P922" i="2"/>
  <c r="J922" i="2"/>
  <c r="L921" i="2"/>
  <c r="K921" i="2"/>
  <c r="J921" i="2"/>
  <c r="I921" i="2"/>
  <c r="G921" i="2"/>
  <c r="P920" i="2"/>
  <c r="J920" i="2"/>
  <c r="P919" i="2"/>
  <c r="J919" i="2"/>
  <c r="P918" i="2"/>
  <c r="J918" i="2"/>
  <c r="P917" i="2"/>
  <c r="J917" i="2"/>
  <c r="L916" i="2"/>
  <c r="K916" i="2"/>
  <c r="J916" i="2"/>
  <c r="I916" i="2"/>
  <c r="G916" i="2"/>
  <c r="L915" i="2"/>
  <c r="K915" i="2"/>
  <c r="J915" i="2"/>
  <c r="P914" i="2"/>
  <c r="J914" i="2"/>
  <c r="P913" i="2"/>
  <c r="J913" i="2"/>
  <c r="P912" i="2"/>
  <c r="J912" i="2"/>
  <c r="P911" i="2"/>
  <c r="J911" i="2"/>
  <c r="L910" i="2"/>
  <c r="K910" i="2"/>
  <c r="J910" i="2"/>
  <c r="I910" i="2"/>
  <c r="G910" i="2"/>
  <c r="P909" i="2"/>
  <c r="J909" i="2"/>
  <c r="P908" i="2"/>
  <c r="J908" i="2"/>
  <c r="L907" i="2"/>
  <c r="K907" i="2"/>
  <c r="J907" i="2"/>
  <c r="I907" i="2"/>
  <c r="G907" i="2"/>
  <c r="P906" i="2"/>
  <c r="J906" i="2"/>
  <c r="L905" i="2"/>
  <c r="K905" i="2"/>
  <c r="J905" i="2"/>
  <c r="I905" i="2"/>
  <c r="G905" i="2"/>
  <c r="L904" i="2"/>
  <c r="K904" i="2"/>
  <c r="J904" i="2"/>
  <c r="P903" i="2"/>
  <c r="J903" i="2"/>
  <c r="P902" i="2"/>
  <c r="J902" i="2"/>
  <c r="L901" i="2"/>
  <c r="K901" i="2"/>
  <c r="J901" i="2"/>
  <c r="I901" i="2"/>
  <c r="G901" i="2"/>
  <c r="L900" i="2"/>
  <c r="K900" i="2"/>
  <c r="J900" i="2"/>
  <c r="L899" i="2"/>
  <c r="K899" i="2"/>
  <c r="J899" i="2"/>
  <c r="L898" i="2"/>
  <c r="K898" i="2"/>
  <c r="I898" i="2"/>
  <c r="L897" i="2"/>
  <c r="K897" i="2"/>
  <c r="I897" i="2"/>
  <c r="L896" i="2"/>
  <c r="K896" i="2"/>
  <c r="I896" i="2"/>
  <c r="L895" i="2"/>
  <c r="K895" i="2"/>
  <c r="I895" i="2"/>
  <c r="L894" i="2"/>
  <c r="K894" i="2"/>
  <c r="I894" i="2"/>
  <c r="L893" i="2"/>
  <c r="K893" i="2"/>
  <c r="J893" i="2"/>
  <c r="P892" i="2"/>
  <c r="J892" i="2"/>
  <c r="P891" i="2"/>
  <c r="J891" i="2"/>
  <c r="P890" i="2"/>
  <c r="J890" i="2"/>
  <c r="P889" i="2"/>
  <c r="J889" i="2"/>
  <c r="P888" i="2"/>
  <c r="J888" i="2"/>
  <c r="P887" i="2"/>
  <c r="J887" i="2"/>
  <c r="P886" i="2"/>
  <c r="J886" i="2"/>
  <c r="P885" i="2"/>
  <c r="J885" i="2"/>
  <c r="P884" i="2"/>
  <c r="J884" i="2"/>
  <c r="P883" i="2"/>
  <c r="J883" i="2"/>
  <c r="P882" i="2"/>
  <c r="J882" i="2"/>
  <c r="P881" i="2"/>
  <c r="J881" i="2"/>
  <c r="P880" i="2"/>
  <c r="J880" i="2"/>
  <c r="P879" i="2"/>
  <c r="J879" i="2"/>
  <c r="L878" i="2"/>
  <c r="K878" i="2"/>
  <c r="J878" i="2"/>
  <c r="I878" i="2"/>
  <c r="G878" i="2"/>
  <c r="P877" i="2"/>
  <c r="J877" i="2"/>
  <c r="P876" i="2"/>
  <c r="J876" i="2"/>
  <c r="P875" i="2"/>
  <c r="J875" i="2"/>
  <c r="P874" i="2"/>
  <c r="J874" i="2"/>
  <c r="P873" i="2"/>
  <c r="J873" i="2"/>
  <c r="P872" i="2"/>
  <c r="J872" i="2"/>
  <c r="P871" i="2"/>
  <c r="J871" i="2"/>
  <c r="P870" i="2"/>
  <c r="J870" i="2"/>
  <c r="P869" i="2"/>
  <c r="J869" i="2"/>
  <c r="P868" i="2"/>
  <c r="J868" i="2"/>
  <c r="P867" i="2"/>
  <c r="J867" i="2"/>
  <c r="L866" i="2"/>
  <c r="K866" i="2"/>
  <c r="J866" i="2"/>
  <c r="I866" i="2"/>
  <c r="G866" i="2"/>
  <c r="L865" i="2"/>
  <c r="K865" i="2"/>
  <c r="J865" i="2"/>
  <c r="P864" i="2"/>
  <c r="J864" i="2"/>
  <c r="P863" i="2"/>
  <c r="J863" i="2"/>
  <c r="P862" i="2"/>
  <c r="J862" i="2"/>
  <c r="P861" i="2"/>
  <c r="J861" i="2"/>
  <c r="P860" i="2"/>
  <c r="J860" i="2"/>
  <c r="P859" i="2"/>
  <c r="J859" i="2"/>
  <c r="L858" i="2"/>
  <c r="K858" i="2"/>
  <c r="J858" i="2"/>
  <c r="I858" i="2"/>
  <c r="G858" i="2"/>
  <c r="P857" i="2"/>
  <c r="J857" i="2"/>
  <c r="P856" i="2"/>
  <c r="J856" i="2"/>
  <c r="P855" i="2"/>
  <c r="J855" i="2"/>
  <c r="P854" i="2"/>
  <c r="J854" i="2"/>
  <c r="P853" i="2"/>
  <c r="J853" i="2"/>
  <c r="L852" i="2"/>
  <c r="K852" i="2"/>
  <c r="J852" i="2"/>
  <c r="I852" i="2"/>
  <c r="G852" i="2"/>
  <c r="P851" i="2"/>
  <c r="J851" i="2"/>
  <c r="P850" i="2"/>
  <c r="J850" i="2"/>
  <c r="L849" i="2"/>
  <c r="K849" i="2"/>
  <c r="J849" i="2"/>
  <c r="I849" i="2"/>
  <c r="G849" i="2"/>
  <c r="P848" i="2"/>
  <c r="J848" i="2"/>
  <c r="P847" i="2"/>
  <c r="J847" i="2"/>
  <c r="L846" i="2"/>
  <c r="K846" i="2"/>
  <c r="J846" i="2"/>
  <c r="I846" i="2"/>
  <c r="G846" i="2"/>
  <c r="P845" i="2"/>
  <c r="J845" i="2"/>
  <c r="L844" i="2"/>
  <c r="K844" i="2"/>
  <c r="J844" i="2"/>
  <c r="I844" i="2"/>
  <c r="G844" i="2"/>
  <c r="P843" i="2"/>
  <c r="J843" i="2"/>
  <c r="L842" i="2"/>
  <c r="K842" i="2"/>
  <c r="J842" i="2"/>
  <c r="I842" i="2"/>
  <c r="G842" i="2"/>
  <c r="P841" i="2"/>
  <c r="J841" i="2"/>
  <c r="L840" i="2"/>
  <c r="K840" i="2"/>
  <c r="J840" i="2"/>
  <c r="I840" i="2"/>
  <c r="G840" i="2"/>
  <c r="L839" i="2"/>
  <c r="K839" i="2"/>
  <c r="J839" i="2"/>
  <c r="P838" i="2"/>
  <c r="J838" i="2"/>
  <c r="P837" i="2"/>
  <c r="J837" i="2"/>
  <c r="L836" i="2"/>
  <c r="K836" i="2"/>
  <c r="J836" i="2"/>
  <c r="I836" i="2"/>
  <c r="G836" i="2"/>
  <c r="P835" i="2"/>
  <c r="J835" i="2"/>
  <c r="L834" i="2"/>
  <c r="K834" i="2"/>
  <c r="J834" i="2"/>
  <c r="I834" i="2"/>
  <c r="G834" i="2"/>
  <c r="P833" i="2"/>
  <c r="J833" i="2"/>
  <c r="P832" i="2"/>
  <c r="J832" i="2"/>
  <c r="P831" i="2"/>
  <c r="J831" i="2"/>
  <c r="P830" i="2"/>
  <c r="J830" i="2"/>
  <c r="P829" i="2"/>
  <c r="J829" i="2"/>
  <c r="P828" i="2"/>
  <c r="J828" i="2"/>
  <c r="P827" i="2"/>
  <c r="J827" i="2"/>
  <c r="P826" i="2"/>
  <c r="J826" i="2"/>
  <c r="P825" i="2"/>
  <c r="J825" i="2"/>
  <c r="P824" i="2"/>
  <c r="J824" i="2"/>
  <c r="P823" i="2"/>
  <c r="J823" i="2"/>
  <c r="P822" i="2"/>
  <c r="J822" i="2"/>
  <c r="P821" i="2"/>
  <c r="J821" i="2"/>
  <c r="P820" i="2"/>
  <c r="J820" i="2"/>
  <c r="L819" i="2"/>
  <c r="K819" i="2"/>
  <c r="J819" i="2"/>
  <c r="I819" i="2"/>
  <c r="G819" i="2"/>
  <c r="P818" i="2"/>
  <c r="J818" i="2"/>
  <c r="P817" i="2"/>
  <c r="J817" i="2"/>
  <c r="L816" i="2"/>
  <c r="K816" i="2"/>
  <c r="J816" i="2"/>
  <c r="I816" i="2"/>
  <c r="G816" i="2"/>
  <c r="P815" i="2"/>
  <c r="J815" i="2"/>
  <c r="L814" i="2"/>
  <c r="K814" i="2"/>
  <c r="J814" i="2"/>
  <c r="I814" i="2"/>
  <c r="G814" i="2"/>
  <c r="L813" i="2"/>
  <c r="K813" i="2"/>
  <c r="J813" i="2"/>
  <c r="P812" i="2"/>
  <c r="J812" i="2"/>
  <c r="L811" i="2"/>
  <c r="K811" i="2"/>
  <c r="J811" i="2"/>
  <c r="I811" i="2"/>
  <c r="G811" i="2"/>
  <c r="P810" i="2"/>
  <c r="J810" i="2"/>
  <c r="P809" i="2"/>
  <c r="J809" i="2"/>
  <c r="P808" i="2"/>
  <c r="J808" i="2"/>
  <c r="L807" i="2"/>
  <c r="K807" i="2"/>
  <c r="J807" i="2"/>
  <c r="I807" i="2"/>
  <c r="G807" i="2"/>
  <c r="P806" i="2"/>
  <c r="J806" i="2"/>
  <c r="P805" i="2"/>
  <c r="J805" i="2"/>
  <c r="L804" i="2"/>
  <c r="K804" i="2"/>
  <c r="J804" i="2"/>
  <c r="I804" i="2"/>
  <c r="G804" i="2"/>
  <c r="P803" i="2"/>
  <c r="J803" i="2"/>
  <c r="P802" i="2"/>
  <c r="J802" i="2"/>
  <c r="L801" i="2"/>
  <c r="K801" i="2"/>
  <c r="J801" i="2"/>
  <c r="I801" i="2"/>
  <c r="G801" i="2"/>
  <c r="P800" i="2"/>
  <c r="J800" i="2"/>
  <c r="L799" i="2"/>
  <c r="K799" i="2"/>
  <c r="J799" i="2"/>
  <c r="I799" i="2"/>
  <c r="G799" i="2"/>
  <c r="P798" i="2"/>
  <c r="J798" i="2"/>
  <c r="L797" i="2"/>
  <c r="K797" i="2"/>
  <c r="J797" i="2"/>
  <c r="I797" i="2"/>
  <c r="G797" i="2"/>
  <c r="L796" i="2"/>
  <c r="K796" i="2"/>
  <c r="J796" i="2"/>
  <c r="P795" i="2"/>
  <c r="J795" i="2"/>
  <c r="P794" i="2"/>
  <c r="J794" i="2"/>
  <c r="P793" i="2"/>
  <c r="J793" i="2"/>
  <c r="L792" i="2"/>
  <c r="K792" i="2"/>
  <c r="J792" i="2"/>
  <c r="I792" i="2"/>
  <c r="G792" i="2"/>
  <c r="P791" i="2"/>
  <c r="J791" i="2"/>
  <c r="P790" i="2"/>
  <c r="J790" i="2"/>
  <c r="P789" i="2"/>
  <c r="J789" i="2"/>
  <c r="L788" i="2"/>
  <c r="K788" i="2"/>
  <c r="J788" i="2"/>
  <c r="I788" i="2"/>
  <c r="G788" i="2"/>
  <c r="P787" i="2"/>
  <c r="J787" i="2"/>
  <c r="L786" i="2"/>
  <c r="K786" i="2"/>
  <c r="J786" i="2"/>
  <c r="I786" i="2"/>
  <c r="G786" i="2"/>
  <c r="P785" i="2"/>
  <c r="J785" i="2"/>
  <c r="P784" i="2"/>
  <c r="J784" i="2"/>
  <c r="L783" i="2"/>
  <c r="K783" i="2"/>
  <c r="J783" i="2"/>
  <c r="I783" i="2"/>
  <c r="G783" i="2"/>
  <c r="P782" i="2"/>
  <c r="J782" i="2"/>
  <c r="L781" i="2"/>
  <c r="K781" i="2"/>
  <c r="J781" i="2"/>
  <c r="I781" i="2"/>
  <c r="G781" i="2"/>
  <c r="L780" i="2"/>
  <c r="K780" i="2"/>
  <c r="J780" i="2"/>
  <c r="L779" i="2"/>
  <c r="K779" i="2"/>
  <c r="J779" i="2"/>
  <c r="L778" i="2"/>
  <c r="K778" i="2"/>
  <c r="I778" i="2"/>
  <c r="L777" i="2"/>
  <c r="K777" i="2"/>
  <c r="J777" i="2"/>
  <c r="P776" i="2"/>
  <c r="J776" i="2"/>
  <c r="L775" i="2"/>
  <c r="K775" i="2"/>
  <c r="J775" i="2"/>
  <c r="I775" i="2"/>
  <c r="G775" i="2"/>
  <c r="P774" i="2"/>
  <c r="J774" i="2"/>
  <c r="L773" i="2"/>
  <c r="K773" i="2"/>
  <c r="J773" i="2"/>
  <c r="I773" i="2"/>
  <c r="G773" i="2"/>
  <c r="L772" i="2"/>
  <c r="K772" i="2"/>
  <c r="J772" i="2"/>
  <c r="P771" i="2"/>
  <c r="J771" i="2"/>
  <c r="P770" i="2"/>
  <c r="J770" i="2"/>
  <c r="L769" i="2"/>
  <c r="K769" i="2"/>
  <c r="J769" i="2"/>
  <c r="I769" i="2"/>
  <c r="G769" i="2"/>
  <c r="P768" i="2"/>
  <c r="J768" i="2"/>
  <c r="P767" i="2"/>
  <c r="J767" i="2"/>
  <c r="L766" i="2"/>
  <c r="K766" i="2"/>
  <c r="J766" i="2"/>
  <c r="I766" i="2"/>
  <c r="G766" i="2"/>
  <c r="P765" i="2"/>
  <c r="J765" i="2"/>
  <c r="L764" i="2"/>
  <c r="K764" i="2"/>
  <c r="J764" i="2"/>
  <c r="I764" i="2"/>
  <c r="G764" i="2"/>
  <c r="L763" i="2"/>
  <c r="K763" i="2"/>
  <c r="J763" i="2"/>
  <c r="P762" i="2"/>
  <c r="J762" i="2"/>
  <c r="P761" i="2"/>
  <c r="J761" i="2"/>
  <c r="L760" i="2"/>
  <c r="K760" i="2"/>
  <c r="J760" i="2"/>
  <c r="I760" i="2"/>
  <c r="G760" i="2"/>
  <c r="P759" i="2"/>
  <c r="J759" i="2"/>
  <c r="P758" i="2"/>
  <c r="J758" i="2"/>
  <c r="L757" i="2"/>
  <c r="K757" i="2"/>
  <c r="J757" i="2"/>
  <c r="I757" i="2"/>
  <c r="G757" i="2"/>
  <c r="P756" i="2"/>
  <c r="J756" i="2"/>
  <c r="P755" i="2"/>
  <c r="J755" i="2"/>
  <c r="L754" i="2"/>
  <c r="K754" i="2"/>
  <c r="J754" i="2"/>
  <c r="I754" i="2"/>
  <c r="G754" i="2"/>
  <c r="P753" i="2"/>
  <c r="J753" i="2"/>
  <c r="P752" i="2"/>
  <c r="J752" i="2"/>
  <c r="L751" i="2"/>
  <c r="K751" i="2"/>
  <c r="J751" i="2"/>
  <c r="I751" i="2"/>
  <c r="G751" i="2"/>
  <c r="P750" i="2"/>
  <c r="J750" i="2"/>
  <c r="L749" i="2"/>
  <c r="K749" i="2"/>
  <c r="J749" i="2"/>
  <c r="I749" i="2"/>
  <c r="G749" i="2"/>
  <c r="P748" i="2"/>
  <c r="J748" i="2"/>
  <c r="L747" i="2"/>
  <c r="K747" i="2"/>
  <c r="J747" i="2"/>
  <c r="I747" i="2"/>
  <c r="G747" i="2"/>
  <c r="P746" i="2"/>
  <c r="J746" i="2"/>
  <c r="L745" i="2"/>
  <c r="K745" i="2"/>
  <c r="J745" i="2"/>
  <c r="I745" i="2"/>
  <c r="G745" i="2"/>
  <c r="P744" i="2"/>
  <c r="J744" i="2"/>
  <c r="L743" i="2"/>
  <c r="K743" i="2"/>
  <c r="J743" i="2"/>
  <c r="I743" i="2"/>
  <c r="G743" i="2"/>
  <c r="L742" i="2"/>
  <c r="K742" i="2"/>
  <c r="J742" i="2"/>
  <c r="P741" i="2"/>
  <c r="J741" i="2"/>
  <c r="P740" i="2"/>
  <c r="J740" i="2"/>
  <c r="P739" i="2"/>
  <c r="J739" i="2"/>
  <c r="L738" i="2"/>
  <c r="K738" i="2"/>
  <c r="J738" i="2"/>
  <c r="I738" i="2"/>
  <c r="G738" i="2"/>
  <c r="P737" i="2"/>
  <c r="J737" i="2"/>
  <c r="P736" i="2"/>
  <c r="J736" i="2"/>
  <c r="P735" i="2"/>
  <c r="J735" i="2"/>
  <c r="L734" i="2"/>
  <c r="K734" i="2"/>
  <c r="J734" i="2"/>
  <c r="I734" i="2"/>
  <c r="G734" i="2"/>
  <c r="P733" i="2"/>
  <c r="J733" i="2"/>
  <c r="P732" i="2"/>
  <c r="J732" i="2"/>
  <c r="L731" i="2"/>
  <c r="K731" i="2"/>
  <c r="J731" i="2"/>
  <c r="I731" i="2"/>
  <c r="G731" i="2"/>
  <c r="P730" i="2"/>
  <c r="J730" i="2"/>
  <c r="L729" i="2"/>
  <c r="K729" i="2"/>
  <c r="J729" i="2"/>
  <c r="I729" i="2"/>
  <c r="G729" i="2"/>
  <c r="P728" i="2"/>
  <c r="J728" i="2"/>
  <c r="L727" i="2"/>
  <c r="K727" i="2"/>
  <c r="J727" i="2"/>
  <c r="I727" i="2"/>
  <c r="G727" i="2"/>
  <c r="P726" i="2"/>
  <c r="J726" i="2"/>
  <c r="L725" i="2"/>
  <c r="K725" i="2"/>
  <c r="J725" i="2"/>
  <c r="I725" i="2"/>
  <c r="G725" i="2"/>
  <c r="L724" i="2"/>
  <c r="K724" i="2"/>
  <c r="I724" i="2"/>
  <c r="L723" i="2"/>
  <c r="K723" i="2"/>
  <c r="J723" i="2"/>
  <c r="L722" i="2"/>
  <c r="K722" i="2"/>
  <c r="J722" i="2"/>
  <c r="L721" i="2"/>
  <c r="K721" i="2"/>
  <c r="I721" i="2"/>
  <c r="L720" i="2"/>
  <c r="K720" i="2"/>
  <c r="I720" i="2"/>
  <c r="L719" i="2"/>
  <c r="K719" i="2"/>
  <c r="J719" i="2"/>
  <c r="P718" i="2"/>
  <c r="J718" i="2"/>
  <c r="P717" i="2"/>
  <c r="J717" i="2"/>
  <c r="P716" i="2"/>
  <c r="J716" i="2"/>
  <c r="P715" i="2"/>
  <c r="J715" i="2"/>
  <c r="P714" i="2"/>
  <c r="J714" i="2"/>
  <c r="P713" i="2"/>
  <c r="J713" i="2"/>
  <c r="P712" i="2"/>
  <c r="J712" i="2"/>
  <c r="P711" i="2"/>
  <c r="J711" i="2"/>
  <c r="P710" i="2"/>
  <c r="J710" i="2"/>
  <c r="P709" i="2"/>
  <c r="J709" i="2"/>
  <c r="P708" i="2"/>
  <c r="J708" i="2"/>
  <c r="P707" i="2"/>
  <c r="J707" i="2"/>
  <c r="P706" i="2"/>
  <c r="J706" i="2"/>
  <c r="L705" i="2"/>
  <c r="K705" i="2"/>
  <c r="J705" i="2"/>
  <c r="I705" i="2"/>
  <c r="G705" i="2"/>
  <c r="P704" i="2"/>
  <c r="J704" i="2"/>
  <c r="P703" i="2"/>
  <c r="J703" i="2"/>
  <c r="P702" i="2"/>
  <c r="J702" i="2"/>
  <c r="P701" i="2"/>
  <c r="J701" i="2"/>
  <c r="P700" i="2"/>
  <c r="J700" i="2"/>
  <c r="P699" i="2"/>
  <c r="J699" i="2"/>
  <c r="P698" i="2"/>
  <c r="J698" i="2"/>
  <c r="P697" i="2"/>
  <c r="J697" i="2"/>
  <c r="P696" i="2"/>
  <c r="J696" i="2"/>
  <c r="P695" i="2"/>
  <c r="J695" i="2"/>
  <c r="P694" i="2"/>
  <c r="J694" i="2"/>
  <c r="L693" i="2"/>
  <c r="K693" i="2"/>
  <c r="J693" i="2"/>
  <c r="I693" i="2"/>
  <c r="G693" i="2"/>
  <c r="P692" i="2"/>
  <c r="J692" i="2"/>
  <c r="P691" i="2"/>
  <c r="J691" i="2"/>
  <c r="P690" i="2"/>
  <c r="J690" i="2"/>
  <c r="P689" i="2"/>
  <c r="J689" i="2"/>
  <c r="P688" i="2"/>
  <c r="J688" i="2"/>
  <c r="P687" i="2"/>
  <c r="J687" i="2"/>
  <c r="P686" i="2"/>
  <c r="J686" i="2"/>
  <c r="P685" i="2"/>
  <c r="J685" i="2"/>
  <c r="P684" i="2"/>
  <c r="J684" i="2"/>
  <c r="P683" i="2"/>
  <c r="J683" i="2"/>
  <c r="P682" i="2"/>
  <c r="J682" i="2"/>
  <c r="P681" i="2"/>
  <c r="J681" i="2"/>
  <c r="P680" i="2"/>
  <c r="J680" i="2"/>
  <c r="P679" i="2"/>
  <c r="J679" i="2"/>
  <c r="L678" i="2"/>
  <c r="K678" i="2"/>
  <c r="J678" i="2"/>
  <c r="I678" i="2"/>
  <c r="G678" i="2"/>
  <c r="P677" i="2"/>
  <c r="J677" i="2"/>
  <c r="P676" i="2"/>
  <c r="J676" i="2"/>
  <c r="P675" i="2"/>
  <c r="J675" i="2"/>
  <c r="P674" i="2"/>
  <c r="J674" i="2"/>
  <c r="P673" i="2"/>
  <c r="J673" i="2"/>
  <c r="P672" i="2"/>
  <c r="J672" i="2"/>
  <c r="P671" i="2"/>
  <c r="J671" i="2"/>
  <c r="P670" i="2"/>
  <c r="J670" i="2"/>
  <c r="P669" i="2"/>
  <c r="J669" i="2"/>
  <c r="P668" i="2"/>
  <c r="J668" i="2"/>
  <c r="P667" i="2"/>
  <c r="J667" i="2"/>
  <c r="L666" i="2"/>
  <c r="K666" i="2"/>
  <c r="J666" i="2"/>
  <c r="I666" i="2"/>
  <c r="G666" i="2"/>
  <c r="L665" i="2"/>
  <c r="K665" i="2"/>
  <c r="J665" i="2"/>
  <c r="P664" i="2"/>
  <c r="J664" i="2"/>
  <c r="P663" i="2"/>
  <c r="J663" i="2"/>
  <c r="L662" i="2"/>
  <c r="K662" i="2"/>
  <c r="J662" i="2"/>
  <c r="I662" i="2"/>
  <c r="G662" i="2"/>
  <c r="P661" i="2"/>
  <c r="J661" i="2"/>
  <c r="L660" i="2"/>
  <c r="K660" i="2"/>
  <c r="J660" i="2"/>
  <c r="I660" i="2"/>
  <c r="G660" i="2"/>
  <c r="P659" i="2"/>
  <c r="J659" i="2"/>
  <c r="L658" i="2"/>
  <c r="K658" i="2"/>
  <c r="J658" i="2"/>
  <c r="I658" i="2"/>
  <c r="G658" i="2"/>
  <c r="P657" i="2"/>
  <c r="J657" i="2"/>
  <c r="L656" i="2"/>
  <c r="K656" i="2"/>
  <c r="J656" i="2"/>
  <c r="I656" i="2"/>
  <c r="G656" i="2"/>
  <c r="P655" i="2"/>
  <c r="J655" i="2"/>
  <c r="L654" i="2"/>
  <c r="K654" i="2"/>
  <c r="J654" i="2"/>
  <c r="I654" i="2"/>
  <c r="G654" i="2"/>
  <c r="L653" i="2"/>
  <c r="K653" i="2"/>
  <c r="J653" i="2"/>
  <c r="P652" i="2"/>
  <c r="J652" i="2"/>
  <c r="P651" i="2"/>
  <c r="J651" i="2"/>
  <c r="L650" i="2"/>
  <c r="K650" i="2"/>
  <c r="J650" i="2"/>
  <c r="I650" i="2"/>
  <c r="G650" i="2"/>
  <c r="P649" i="2"/>
  <c r="J649" i="2"/>
  <c r="P648" i="2"/>
  <c r="J648" i="2"/>
  <c r="L647" i="2"/>
  <c r="K647" i="2"/>
  <c r="J647" i="2"/>
  <c r="I647" i="2"/>
  <c r="G647" i="2"/>
  <c r="P646" i="2"/>
  <c r="J646" i="2"/>
  <c r="L645" i="2"/>
  <c r="K645" i="2"/>
  <c r="J645" i="2"/>
  <c r="I645" i="2"/>
  <c r="G645" i="2"/>
  <c r="P644" i="2"/>
  <c r="J644" i="2"/>
  <c r="P643" i="2"/>
  <c r="J643" i="2"/>
  <c r="P642" i="2"/>
  <c r="J642" i="2"/>
  <c r="P641" i="2"/>
  <c r="J641" i="2"/>
  <c r="P640" i="2"/>
  <c r="J640" i="2"/>
  <c r="P639" i="2"/>
  <c r="J639" i="2"/>
  <c r="P638" i="2"/>
  <c r="J638" i="2"/>
  <c r="P637" i="2"/>
  <c r="J637" i="2"/>
  <c r="P636" i="2"/>
  <c r="J636" i="2"/>
  <c r="P635" i="2"/>
  <c r="J635" i="2"/>
  <c r="P634" i="2"/>
  <c r="J634" i="2"/>
  <c r="P633" i="2"/>
  <c r="J633" i="2"/>
  <c r="L632" i="2"/>
  <c r="K632" i="2"/>
  <c r="J632" i="2"/>
  <c r="I632" i="2"/>
  <c r="G632" i="2"/>
  <c r="P631" i="2"/>
  <c r="J631" i="2"/>
  <c r="P630" i="2"/>
  <c r="J630" i="2"/>
  <c r="L629" i="2"/>
  <c r="K629" i="2"/>
  <c r="J629" i="2"/>
  <c r="I629" i="2"/>
  <c r="G629" i="2"/>
  <c r="P628" i="2"/>
  <c r="J628" i="2"/>
  <c r="P627" i="2"/>
  <c r="J627" i="2"/>
  <c r="L626" i="2"/>
  <c r="K626" i="2"/>
  <c r="J626" i="2"/>
  <c r="I626" i="2"/>
  <c r="G626" i="2"/>
  <c r="P625" i="2"/>
  <c r="J625" i="2"/>
  <c r="P624" i="2"/>
  <c r="J624" i="2"/>
  <c r="L623" i="2"/>
  <c r="K623" i="2"/>
  <c r="J623" i="2"/>
  <c r="I623" i="2"/>
  <c r="G623" i="2"/>
  <c r="P622" i="2"/>
  <c r="J622" i="2"/>
  <c r="L621" i="2"/>
  <c r="K621" i="2"/>
  <c r="J621" i="2"/>
  <c r="I621" i="2"/>
  <c r="G621" i="2"/>
  <c r="P620" i="2"/>
  <c r="J620" i="2"/>
  <c r="L619" i="2"/>
  <c r="K619" i="2"/>
  <c r="J619" i="2"/>
  <c r="I619" i="2"/>
  <c r="G619" i="2"/>
  <c r="P618" i="2"/>
  <c r="J618" i="2"/>
  <c r="P617" i="2"/>
  <c r="J617" i="2"/>
  <c r="P616" i="2"/>
  <c r="J616" i="2"/>
  <c r="L615" i="2"/>
  <c r="K615" i="2"/>
  <c r="J615" i="2"/>
  <c r="I615" i="2"/>
  <c r="G615" i="2"/>
  <c r="L614" i="2"/>
  <c r="K614" i="2"/>
  <c r="J614" i="2"/>
  <c r="P613" i="2"/>
  <c r="J613" i="2"/>
  <c r="L612" i="2"/>
  <c r="K612" i="2"/>
  <c r="J612" i="2"/>
  <c r="I612" i="2"/>
  <c r="G612" i="2"/>
  <c r="P611" i="2"/>
  <c r="J611" i="2"/>
  <c r="P610" i="2"/>
  <c r="J610" i="2"/>
  <c r="L609" i="2"/>
  <c r="K609" i="2"/>
  <c r="J609" i="2"/>
  <c r="I609" i="2"/>
  <c r="G609" i="2"/>
  <c r="P608" i="2"/>
  <c r="J608" i="2"/>
  <c r="P607" i="2"/>
  <c r="J607" i="2"/>
  <c r="L606" i="2"/>
  <c r="K606" i="2"/>
  <c r="J606" i="2"/>
  <c r="I606" i="2"/>
  <c r="G606" i="2"/>
  <c r="P605" i="2"/>
  <c r="J605" i="2"/>
  <c r="P604" i="2"/>
  <c r="J604" i="2"/>
  <c r="P603" i="2"/>
  <c r="J603" i="2"/>
  <c r="P602" i="2"/>
  <c r="J602" i="2"/>
  <c r="P601" i="2"/>
  <c r="J601" i="2"/>
  <c r="P600" i="2"/>
  <c r="J600" i="2"/>
  <c r="L599" i="2"/>
  <c r="K599" i="2"/>
  <c r="J599" i="2"/>
  <c r="I599" i="2"/>
  <c r="G599" i="2"/>
  <c r="P598" i="2"/>
  <c r="J598" i="2"/>
  <c r="L597" i="2"/>
  <c r="K597" i="2"/>
  <c r="J597" i="2"/>
  <c r="I597" i="2"/>
  <c r="G597" i="2"/>
  <c r="P596" i="2"/>
  <c r="J596" i="2"/>
  <c r="L595" i="2"/>
  <c r="K595" i="2"/>
  <c r="J595" i="2"/>
  <c r="I595" i="2"/>
  <c r="G595" i="2"/>
  <c r="P594" i="2"/>
  <c r="J594" i="2"/>
  <c r="P593" i="2"/>
  <c r="J593" i="2"/>
  <c r="L592" i="2"/>
  <c r="K592" i="2"/>
  <c r="J592" i="2"/>
  <c r="I592" i="2"/>
  <c r="G592" i="2"/>
  <c r="P591" i="2"/>
  <c r="J591" i="2"/>
  <c r="P590" i="2"/>
  <c r="J590" i="2"/>
  <c r="P589" i="2"/>
  <c r="J589" i="2"/>
  <c r="L588" i="2"/>
  <c r="K588" i="2"/>
  <c r="J588" i="2"/>
  <c r="I588" i="2"/>
  <c r="G588" i="2"/>
  <c r="P587" i="2"/>
  <c r="J587" i="2"/>
  <c r="L586" i="2"/>
  <c r="K586" i="2"/>
  <c r="J586" i="2"/>
  <c r="I586" i="2"/>
  <c r="G586" i="2"/>
  <c r="P585" i="2"/>
  <c r="J585" i="2"/>
  <c r="L584" i="2"/>
  <c r="K584" i="2"/>
  <c r="J584" i="2"/>
  <c r="I584" i="2"/>
  <c r="G584" i="2"/>
  <c r="P583" i="2"/>
  <c r="J583" i="2"/>
  <c r="L582" i="2"/>
  <c r="K582" i="2"/>
  <c r="J582" i="2"/>
  <c r="I582" i="2"/>
  <c r="G582" i="2"/>
  <c r="P581" i="2"/>
  <c r="J581" i="2"/>
  <c r="P580" i="2"/>
  <c r="J580" i="2"/>
  <c r="L579" i="2"/>
  <c r="K579" i="2"/>
  <c r="J579" i="2"/>
  <c r="I579" i="2"/>
  <c r="G579" i="2"/>
  <c r="L578" i="2"/>
  <c r="K578" i="2"/>
  <c r="J578" i="2"/>
  <c r="P577" i="2"/>
  <c r="J577" i="2"/>
  <c r="P576" i="2"/>
  <c r="J576" i="2"/>
  <c r="P575" i="2"/>
  <c r="J575" i="2"/>
  <c r="L574" i="2"/>
  <c r="K574" i="2"/>
  <c r="J574" i="2"/>
  <c r="I574" i="2"/>
  <c r="G574" i="2"/>
  <c r="P573" i="2"/>
  <c r="J573" i="2"/>
  <c r="P572" i="2"/>
  <c r="J572" i="2"/>
  <c r="P571" i="2"/>
  <c r="J571" i="2"/>
  <c r="L570" i="2"/>
  <c r="K570" i="2"/>
  <c r="J570" i="2"/>
  <c r="I570" i="2"/>
  <c r="G570" i="2"/>
  <c r="P569" i="2"/>
  <c r="J569" i="2"/>
  <c r="L568" i="2"/>
  <c r="K568" i="2"/>
  <c r="J568" i="2"/>
  <c r="I568" i="2"/>
  <c r="G568" i="2"/>
  <c r="P567" i="2"/>
  <c r="J567" i="2"/>
  <c r="L566" i="2"/>
  <c r="K566" i="2"/>
  <c r="J566" i="2"/>
  <c r="I566" i="2"/>
  <c r="G566" i="2"/>
  <c r="P565" i="2"/>
  <c r="J565" i="2"/>
  <c r="P564" i="2"/>
  <c r="J564" i="2"/>
  <c r="P563" i="2"/>
  <c r="J563" i="2"/>
  <c r="P562" i="2"/>
  <c r="J562" i="2"/>
  <c r="P561" i="2"/>
  <c r="J561" i="2"/>
  <c r="L560" i="2"/>
  <c r="K560" i="2"/>
  <c r="J560" i="2"/>
  <c r="I560" i="2"/>
  <c r="G560" i="2"/>
  <c r="P559" i="2"/>
  <c r="J559" i="2"/>
  <c r="P558" i="2"/>
  <c r="J558" i="2"/>
  <c r="P557" i="2"/>
  <c r="J557" i="2"/>
  <c r="P556" i="2"/>
  <c r="J556" i="2"/>
  <c r="P555" i="2"/>
  <c r="J555" i="2"/>
  <c r="L554" i="2"/>
  <c r="K554" i="2"/>
  <c r="J554" i="2"/>
  <c r="I554" i="2"/>
  <c r="G554" i="2"/>
  <c r="P553" i="2"/>
  <c r="J553" i="2"/>
  <c r="P552" i="2"/>
  <c r="J552" i="2"/>
  <c r="P551" i="2"/>
  <c r="J551" i="2"/>
  <c r="P550" i="2"/>
  <c r="J550" i="2"/>
  <c r="P549" i="2"/>
  <c r="J549" i="2"/>
  <c r="P548" i="2"/>
  <c r="J548" i="2"/>
  <c r="P547" i="2"/>
  <c r="J547" i="2"/>
  <c r="L546" i="2"/>
  <c r="K546" i="2"/>
  <c r="J546" i="2"/>
  <c r="I546" i="2"/>
  <c r="G546" i="2"/>
  <c r="P545" i="2"/>
  <c r="J545" i="2"/>
  <c r="P544" i="2"/>
  <c r="J544" i="2"/>
  <c r="P543" i="2"/>
  <c r="J543" i="2"/>
  <c r="P542" i="2"/>
  <c r="J542" i="2"/>
  <c r="P541" i="2"/>
  <c r="J541" i="2"/>
  <c r="P540" i="2"/>
  <c r="J540" i="2"/>
  <c r="P539" i="2"/>
  <c r="J539" i="2"/>
  <c r="L538" i="2"/>
  <c r="K538" i="2"/>
  <c r="J538" i="2"/>
  <c r="I538" i="2"/>
  <c r="G538" i="2"/>
  <c r="P537" i="2"/>
  <c r="J537" i="2"/>
  <c r="P536" i="2"/>
  <c r="J536" i="2"/>
  <c r="P535" i="2"/>
  <c r="J535" i="2"/>
  <c r="P534" i="2"/>
  <c r="J534" i="2"/>
  <c r="P533" i="2"/>
  <c r="J533" i="2"/>
  <c r="L532" i="2"/>
  <c r="K532" i="2"/>
  <c r="J532" i="2"/>
  <c r="I532" i="2"/>
  <c r="G532" i="2"/>
  <c r="P531" i="2"/>
  <c r="J531" i="2"/>
  <c r="P530" i="2"/>
  <c r="J530" i="2"/>
  <c r="P529" i="2"/>
  <c r="J529" i="2"/>
  <c r="P528" i="2"/>
  <c r="J528" i="2"/>
  <c r="P527" i="2"/>
  <c r="J527" i="2"/>
  <c r="L526" i="2"/>
  <c r="K526" i="2"/>
  <c r="J526" i="2"/>
  <c r="I526" i="2"/>
  <c r="G526" i="2"/>
  <c r="P525" i="2"/>
  <c r="J525" i="2"/>
  <c r="P524" i="2"/>
  <c r="J524" i="2"/>
  <c r="P523" i="2"/>
  <c r="J523" i="2"/>
  <c r="P522" i="2"/>
  <c r="J522" i="2"/>
  <c r="P521" i="2"/>
  <c r="J521" i="2"/>
  <c r="L520" i="2"/>
  <c r="K520" i="2"/>
  <c r="J520" i="2"/>
  <c r="I520" i="2"/>
  <c r="G520" i="2"/>
  <c r="P519" i="2"/>
  <c r="J519" i="2"/>
  <c r="P518" i="2"/>
  <c r="J518" i="2"/>
  <c r="P517" i="2"/>
  <c r="J517" i="2"/>
  <c r="P516" i="2"/>
  <c r="J516" i="2"/>
  <c r="P515" i="2"/>
  <c r="J515" i="2"/>
  <c r="P514" i="2"/>
  <c r="J514" i="2"/>
  <c r="P513" i="2"/>
  <c r="J513" i="2"/>
  <c r="L512" i="2"/>
  <c r="K512" i="2"/>
  <c r="J512" i="2"/>
  <c r="I512" i="2"/>
  <c r="G512" i="2"/>
  <c r="P511" i="2"/>
  <c r="J511" i="2"/>
  <c r="P510" i="2"/>
  <c r="J510" i="2"/>
  <c r="P509" i="2"/>
  <c r="J509" i="2"/>
  <c r="P508" i="2"/>
  <c r="J508" i="2"/>
  <c r="P507" i="2"/>
  <c r="J507" i="2"/>
  <c r="P506" i="2"/>
  <c r="J506" i="2"/>
  <c r="P505" i="2"/>
  <c r="J505" i="2"/>
  <c r="L504" i="2"/>
  <c r="K504" i="2"/>
  <c r="J504" i="2"/>
  <c r="I504" i="2"/>
  <c r="G504" i="2"/>
  <c r="P503" i="2"/>
  <c r="J503" i="2"/>
  <c r="P502" i="2"/>
  <c r="J502" i="2"/>
  <c r="P501" i="2"/>
  <c r="J501" i="2"/>
  <c r="P500" i="2"/>
  <c r="J500" i="2"/>
  <c r="P499" i="2"/>
  <c r="J499" i="2"/>
  <c r="P498" i="2"/>
  <c r="J498" i="2"/>
  <c r="P497" i="2"/>
  <c r="J497" i="2"/>
  <c r="L496" i="2"/>
  <c r="K496" i="2"/>
  <c r="J496" i="2"/>
  <c r="I496" i="2"/>
  <c r="G496" i="2"/>
  <c r="P495" i="2"/>
  <c r="J495" i="2"/>
  <c r="P494" i="2"/>
  <c r="J494" i="2"/>
  <c r="P493" i="2"/>
  <c r="J493" i="2"/>
  <c r="P492" i="2"/>
  <c r="J492" i="2"/>
  <c r="P491" i="2"/>
  <c r="J491" i="2"/>
  <c r="L490" i="2"/>
  <c r="K490" i="2"/>
  <c r="J490" i="2"/>
  <c r="I490" i="2"/>
  <c r="G490" i="2"/>
  <c r="P489" i="2"/>
  <c r="J489" i="2"/>
  <c r="P488" i="2"/>
  <c r="J488" i="2"/>
  <c r="P487" i="2"/>
  <c r="J487" i="2"/>
  <c r="P486" i="2"/>
  <c r="J486" i="2"/>
  <c r="P485" i="2"/>
  <c r="J485" i="2"/>
  <c r="L484" i="2"/>
  <c r="K484" i="2"/>
  <c r="J484" i="2"/>
  <c r="I484" i="2"/>
  <c r="G484" i="2"/>
  <c r="P483" i="2"/>
  <c r="J483" i="2"/>
  <c r="P482" i="2"/>
  <c r="J482" i="2"/>
  <c r="P481" i="2"/>
  <c r="J481" i="2"/>
  <c r="P480" i="2"/>
  <c r="J480" i="2"/>
  <c r="P479" i="2"/>
  <c r="J479" i="2"/>
  <c r="P478" i="2"/>
  <c r="J478" i="2"/>
  <c r="P477" i="2"/>
  <c r="J477" i="2"/>
  <c r="L476" i="2"/>
  <c r="K476" i="2"/>
  <c r="J476" i="2"/>
  <c r="I476" i="2"/>
  <c r="G476" i="2"/>
  <c r="P475" i="2"/>
  <c r="J475" i="2"/>
  <c r="P474" i="2"/>
  <c r="J474" i="2"/>
  <c r="P473" i="2"/>
  <c r="J473" i="2"/>
  <c r="P472" i="2"/>
  <c r="J472" i="2"/>
  <c r="P471" i="2"/>
  <c r="J471" i="2"/>
  <c r="P470" i="2"/>
  <c r="J470" i="2"/>
  <c r="P469" i="2"/>
  <c r="J469" i="2"/>
  <c r="L468" i="2"/>
  <c r="K468" i="2"/>
  <c r="J468" i="2"/>
  <c r="I468" i="2"/>
  <c r="G468" i="2"/>
  <c r="P467" i="2"/>
  <c r="J467" i="2"/>
  <c r="L466" i="2"/>
  <c r="K466" i="2"/>
  <c r="J466" i="2"/>
  <c r="I466" i="2"/>
  <c r="G466" i="2"/>
  <c r="P465" i="2"/>
  <c r="J465" i="2"/>
  <c r="L464" i="2"/>
  <c r="K464" i="2"/>
  <c r="J464" i="2"/>
  <c r="I464" i="2"/>
  <c r="G464" i="2"/>
  <c r="P463" i="2"/>
  <c r="J463" i="2"/>
  <c r="L462" i="2"/>
  <c r="K462" i="2"/>
  <c r="J462" i="2"/>
  <c r="I462" i="2"/>
  <c r="G462" i="2"/>
  <c r="P461" i="2"/>
  <c r="J461" i="2"/>
  <c r="L460" i="2"/>
  <c r="K460" i="2"/>
  <c r="J460" i="2"/>
  <c r="I460" i="2"/>
  <c r="G460" i="2"/>
  <c r="P459" i="2"/>
  <c r="J459" i="2"/>
  <c r="P458" i="2"/>
  <c r="J458" i="2"/>
  <c r="L457" i="2"/>
  <c r="K457" i="2"/>
  <c r="J457" i="2"/>
  <c r="I457" i="2"/>
  <c r="G457" i="2"/>
  <c r="P456" i="2"/>
  <c r="J456" i="2"/>
  <c r="L455" i="2"/>
  <c r="K455" i="2"/>
  <c r="J455" i="2"/>
  <c r="I455" i="2"/>
  <c r="G455" i="2"/>
  <c r="P454" i="2"/>
  <c r="J454" i="2"/>
  <c r="L453" i="2"/>
  <c r="K453" i="2"/>
  <c r="J453" i="2"/>
  <c r="I453" i="2"/>
  <c r="G453" i="2"/>
  <c r="P452" i="2"/>
  <c r="J452" i="2"/>
  <c r="L451" i="2"/>
  <c r="K451" i="2"/>
  <c r="J451" i="2"/>
  <c r="I451" i="2"/>
  <c r="G451" i="2"/>
  <c r="L450" i="2"/>
  <c r="K450" i="2"/>
  <c r="J450" i="2"/>
  <c r="L449" i="2"/>
  <c r="K449" i="2"/>
  <c r="J449" i="2"/>
  <c r="L448" i="2"/>
  <c r="K448" i="2"/>
  <c r="J448" i="2"/>
  <c r="L447" i="2"/>
  <c r="K447" i="2"/>
  <c r="I447" i="2"/>
  <c r="P446" i="2"/>
  <c r="J446" i="2"/>
  <c r="P445" i="2"/>
  <c r="J445" i="2"/>
  <c r="L444" i="2"/>
  <c r="K444" i="2"/>
  <c r="J444" i="2"/>
  <c r="I444" i="2"/>
  <c r="G444" i="2"/>
  <c r="P443" i="2"/>
  <c r="J443" i="2"/>
  <c r="L442" i="2"/>
  <c r="K442" i="2"/>
  <c r="J442" i="2"/>
  <c r="I442" i="2"/>
  <c r="G442" i="2"/>
  <c r="P441" i="2"/>
  <c r="J441" i="2"/>
  <c r="P440" i="2"/>
  <c r="J440" i="2"/>
  <c r="P439" i="2"/>
  <c r="J439" i="2"/>
  <c r="P438" i="2"/>
  <c r="J438" i="2"/>
  <c r="P437" i="2"/>
  <c r="J437" i="2"/>
  <c r="P436" i="2"/>
  <c r="J436" i="2"/>
  <c r="P435" i="2"/>
  <c r="J435" i="2"/>
  <c r="L434" i="2"/>
  <c r="K434" i="2"/>
  <c r="J434" i="2"/>
  <c r="I434" i="2"/>
  <c r="G434" i="2"/>
  <c r="P433" i="2"/>
  <c r="J433" i="2"/>
  <c r="L432" i="2"/>
  <c r="K432" i="2"/>
  <c r="J432" i="2"/>
  <c r="I432" i="2"/>
  <c r="G432" i="2"/>
  <c r="P431" i="2"/>
  <c r="J431" i="2"/>
  <c r="P430" i="2"/>
  <c r="J430" i="2"/>
  <c r="P429" i="2"/>
  <c r="J429" i="2"/>
  <c r="P428" i="2"/>
  <c r="J428" i="2"/>
  <c r="L427" i="2"/>
  <c r="K427" i="2"/>
  <c r="J427" i="2"/>
  <c r="I427" i="2"/>
  <c r="G427" i="2"/>
  <c r="P426" i="2"/>
  <c r="J426" i="2"/>
  <c r="P425" i="2"/>
  <c r="J425" i="2"/>
  <c r="P424" i="2"/>
  <c r="J424" i="2"/>
  <c r="L423" i="2"/>
  <c r="K423" i="2"/>
  <c r="J423" i="2"/>
  <c r="I423" i="2"/>
  <c r="G423" i="2"/>
  <c r="P422" i="2"/>
  <c r="J422" i="2"/>
  <c r="P421" i="2"/>
  <c r="J421" i="2"/>
  <c r="P420" i="2"/>
  <c r="J420" i="2"/>
  <c r="L419" i="2"/>
  <c r="K419" i="2"/>
  <c r="J419" i="2"/>
  <c r="I419" i="2"/>
  <c r="G419" i="2"/>
  <c r="P418" i="2"/>
  <c r="J418" i="2"/>
  <c r="L417" i="2"/>
  <c r="K417" i="2"/>
  <c r="J417" i="2"/>
  <c r="I417" i="2"/>
  <c r="G417" i="2"/>
  <c r="P416" i="2"/>
  <c r="J416" i="2"/>
  <c r="L415" i="2"/>
  <c r="K415" i="2"/>
  <c r="J415" i="2"/>
  <c r="I415" i="2"/>
  <c r="G415" i="2"/>
  <c r="P414" i="2"/>
  <c r="J414" i="2"/>
  <c r="L413" i="2"/>
  <c r="K413" i="2"/>
  <c r="J413" i="2"/>
  <c r="I413" i="2"/>
  <c r="G413" i="2"/>
  <c r="L412" i="2"/>
  <c r="K412" i="2"/>
  <c r="J412" i="2"/>
  <c r="P411" i="2"/>
  <c r="J411" i="2"/>
  <c r="P410" i="2"/>
  <c r="J410" i="2"/>
  <c r="L409" i="2"/>
  <c r="K409" i="2"/>
  <c r="J409" i="2"/>
  <c r="I409" i="2"/>
  <c r="G409" i="2"/>
  <c r="P408" i="2"/>
  <c r="J408" i="2"/>
  <c r="P407" i="2"/>
  <c r="J407" i="2"/>
  <c r="L406" i="2"/>
  <c r="K406" i="2"/>
  <c r="J406" i="2"/>
  <c r="I406" i="2"/>
  <c r="G406" i="2"/>
  <c r="L405" i="2"/>
  <c r="K405" i="2"/>
  <c r="J405" i="2"/>
  <c r="L404" i="2"/>
  <c r="K404" i="2"/>
  <c r="J404" i="2"/>
  <c r="P403" i="2"/>
  <c r="J403" i="2"/>
  <c r="P402" i="2"/>
  <c r="J402" i="2"/>
  <c r="L401" i="2"/>
  <c r="K401" i="2"/>
  <c r="J401" i="2"/>
  <c r="I401" i="2"/>
  <c r="G401" i="2"/>
  <c r="P400" i="2"/>
  <c r="J400" i="2"/>
  <c r="P399" i="2"/>
  <c r="J399" i="2"/>
  <c r="P398" i="2"/>
  <c r="J398" i="2"/>
  <c r="P397" i="2"/>
  <c r="J397" i="2"/>
  <c r="P396" i="2"/>
  <c r="J396" i="2"/>
  <c r="P395" i="2"/>
  <c r="J395" i="2"/>
  <c r="P394" i="2"/>
  <c r="J394" i="2"/>
  <c r="P393" i="2"/>
  <c r="J393" i="2"/>
  <c r="P392" i="2"/>
  <c r="J392" i="2"/>
  <c r="P391" i="2"/>
  <c r="J391" i="2"/>
  <c r="P390" i="2"/>
  <c r="J390" i="2"/>
  <c r="P389" i="2"/>
  <c r="J389" i="2"/>
  <c r="P388" i="2"/>
  <c r="J388" i="2"/>
  <c r="P387" i="2"/>
  <c r="J387" i="2"/>
  <c r="L386" i="2"/>
  <c r="K386" i="2"/>
  <c r="J386" i="2"/>
  <c r="I386" i="2"/>
  <c r="G386" i="2"/>
  <c r="L385" i="2"/>
  <c r="K385" i="2"/>
  <c r="J385" i="2"/>
  <c r="P384" i="2"/>
  <c r="J384" i="2"/>
  <c r="L383" i="2"/>
  <c r="K383" i="2"/>
  <c r="J383" i="2"/>
  <c r="I383" i="2"/>
  <c r="G383" i="2"/>
  <c r="P382" i="2"/>
  <c r="J382" i="2"/>
  <c r="L381" i="2"/>
  <c r="K381" i="2"/>
  <c r="J381" i="2"/>
  <c r="I381" i="2"/>
  <c r="G381" i="2"/>
  <c r="P380" i="2"/>
  <c r="J380" i="2"/>
  <c r="P379" i="2"/>
  <c r="J379" i="2"/>
  <c r="P378" i="2"/>
  <c r="J378" i="2"/>
  <c r="L377" i="2"/>
  <c r="K377" i="2"/>
  <c r="J377" i="2"/>
  <c r="I377" i="2"/>
  <c r="G377" i="2"/>
  <c r="P376" i="2"/>
  <c r="J376" i="2"/>
  <c r="P375" i="2"/>
  <c r="J375" i="2"/>
  <c r="P374" i="2"/>
  <c r="J374" i="2"/>
  <c r="P373" i="2"/>
  <c r="J373" i="2"/>
  <c r="P372" i="2"/>
  <c r="J372" i="2"/>
  <c r="P371" i="2"/>
  <c r="J371" i="2"/>
  <c r="P370" i="2"/>
  <c r="J370" i="2"/>
  <c r="P369" i="2"/>
  <c r="J369" i="2"/>
  <c r="P368" i="2"/>
  <c r="J368" i="2"/>
  <c r="P367" i="2"/>
  <c r="J367" i="2"/>
  <c r="P366" i="2"/>
  <c r="J366" i="2"/>
  <c r="P365" i="2"/>
  <c r="J365" i="2"/>
  <c r="P364" i="2"/>
  <c r="J364" i="2"/>
  <c r="P363" i="2"/>
  <c r="J363" i="2"/>
  <c r="P362" i="2"/>
  <c r="J362" i="2"/>
  <c r="P361" i="2"/>
  <c r="J361" i="2"/>
  <c r="P360" i="2"/>
  <c r="J360" i="2"/>
  <c r="P359" i="2"/>
  <c r="J359" i="2"/>
  <c r="P358" i="2"/>
  <c r="J358" i="2"/>
  <c r="L357" i="2"/>
  <c r="K357" i="2"/>
  <c r="J357" i="2"/>
  <c r="I357" i="2"/>
  <c r="G357" i="2"/>
  <c r="L356" i="2"/>
  <c r="K356" i="2"/>
  <c r="J356" i="2"/>
  <c r="P355" i="2"/>
  <c r="J355" i="2"/>
  <c r="L354" i="2"/>
  <c r="K354" i="2"/>
  <c r="J354" i="2"/>
  <c r="I354" i="2"/>
  <c r="G354" i="2"/>
  <c r="P353" i="2"/>
  <c r="J353" i="2"/>
  <c r="L352" i="2"/>
  <c r="K352" i="2"/>
  <c r="J352" i="2"/>
  <c r="I352" i="2"/>
  <c r="G352" i="2"/>
  <c r="P351" i="2"/>
  <c r="J351" i="2"/>
  <c r="L350" i="2"/>
  <c r="K350" i="2"/>
  <c r="J350" i="2"/>
  <c r="I350" i="2"/>
  <c r="G350" i="2"/>
  <c r="P349" i="2"/>
  <c r="J349" i="2"/>
  <c r="L348" i="2"/>
  <c r="K348" i="2"/>
  <c r="J348" i="2"/>
  <c r="I348" i="2"/>
  <c r="G348" i="2"/>
  <c r="L347" i="2"/>
  <c r="K347" i="2"/>
  <c r="J347" i="2"/>
  <c r="P346" i="2"/>
  <c r="J346" i="2"/>
  <c r="P345" i="2"/>
  <c r="J345" i="2"/>
  <c r="L344" i="2"/>
  <c r="K344" i="2"/>
  <c r="J344" i="2"/>
  <c r="I344" i="2"/>
  <c r="G344" i="2"/>
  <c r="P343" i="2"/>
  <c r="J343" i="2"/>
  <c r="P342" i="2"/>
  <c r="J342" i="2"/>
  <c r="L341" i="2"/>
  <c r="K341" i="2"/>
  <c r="J341" i="2"/>
  <c r="I341" i="2"/>
  <c r="G341" i="2"/>
  <c r="P340" i="2"/>
  <c r="J340" i="2"/>
  <c r="P339" i="2"/>
  <c r="J339" i="2"/>
  <c r="P338" i="2"/>
  <c r="J338" i="2"/>
  <c r="L337" i="2"/>
  <c r="K337" i="2"/>
  <c r="J337" i="2"/>
  <c r="I337" i="2"/>
  <c r="G337" i="2"/>
  <c r="P336" i="2"/>
  <c r="J336" i="2"/>
  <c r="P335" i="2"/>
  <c r="J335" i="2"/>
  <c r="L334" i="2"/>
  <c r="K334" i="2"/>
  <c r="J334" i="2"/>
  <c r="I334" i="2"/>
  <c r="G334" i="2"/>
  <c r="P333" i="2"/>
  <c r="J333" i="2"/>
  <c r="P332" i="2"/>
  <c r="J332" i="2"/>
  <c r="P331" i="2"/>
  <c r="J331" i="2"/>
  <c r="L330" i="2"/>
  <c r="K330" i="2"/>
  <c r="J330" i="2"/>
  <c r="I330" i="2"/>
  <c r="G330" i="2"/>
  <c r="P329" i="2"/>
  <c r="J329" i="2"/>
  <c r="P328" i="2"/>
  <c r="J328" i="2"/>
  <c r="L327" i="2"/>
  <c r="K327" i="2"/>
  <c r="J327" i="2"/>
  <c r="I327" i="2"/>
  <c r="G327" i="2"/>
  <c r="P326" i="2"/>
  <c r="J326" i="2"/>
  <c r="P325" i="2"/>
  <c r="J325" i="2"/>
  <c r="L324" i="2"/>
  <c r="K324" i="2"/>
  <c r="J324" i="2"/>
  <c r="I324" i="2"/>
  <c r="G324" i="2"/>
  <c r="P323" i="2"/>
  <c r="J323" i="2"/>
  <c r="P322" i="2"/>
  <c r="J322" i="2"/>
  <c r="L321" i="2"/>
  <c r="K321" i="2"/>
  <c r="J321" i="2"/>
  <c r="I321" i="2"/>
  <c r="G321" i="2"/>
  <c r="P320" i="2"/>
  <c r="J320" i="2"/>
  <c r="L319" i="2"/>
  <c r="K319" i="2"/>
  <c r="J319" i="2"/>
  <c r="I319" i="2"/>
  <c r="G319" i="2"/>
  <c r="P318" i="2"/>
  <c r="J318" i="2"/>
  <c r="P317" i="2"/>
  <c r="J317" i="2"/>
  <c r="L316" i="2"/>
  <c r="K316" i="2"/>
  <c r="J316" i="2"/>
  <c r="I316" i="2"/>
  <c r="G316" i="2"/>
  <c r="P315" i="2"/>
  <c r="J315" i="2"/>
  <c r="L314" i="2"/>
  <c r="K314" i="2"/>
  <c r="J314" i="2"/>
  <c r="I314" i="2"/>
  <c r="G314" i="2"/>
  <c r="P313" i="2"/>
  <c r="J313" i="2"/>
  <c r="L312" i="2"/>
  <c r="K312" i="2"/>
  <c r="J312" i="2"/>
  <c r="I312" i="2"/>
  <c r="G312" i="2"/>
  <c r="P311" i="2"/>
  <c r="J311" i="2"/>
  <c r="L310" i="2"/>
  <c r="K310" i="2"/>
  <c r="J310" i="2"/>
  <c r="I310" i="2"/>
  <c r="G310" i="2"/>
  <c r="P309" i="2"/>
  <c r="J309" i="2"/>
  <c r="L308" i="2"/>
  <c r="K308" i="2"/>
  <c r="J308" i="2"/>
  <c r="I308" i="2"/>
  <c r="G308" i="2"/>
  <c r="L307" i="2"/>
  <c r="K307" i="2"/>
  <c r="J307" i="2"/>
  <c r="P306" i="2"/>
  <c r="J306" i="2"/>
  <c r="P305" i="2"/>
  <c r="J305" i="2"/>
  <c r="P304" i="2"/>
  <c r="J304" i="2"/>
  <c r="L303" i="2"/>
  <c r="K303" i="2"/>
  <c r="J303" i="2"/>
  <c r="I303" i="2"/>
  <c r="G303" i="2"/>
  <c r="P302" i="2"/>
  <c r="J302" i="2"/>
  <c r="P301" i="2"/>
  <c r="J301" i="2"/>
  <c r="P300" i="2"/>
  <c r="J300" i="2"/>
  <c r="L299" i="2"/>
  <c r="K299" i="2"/>
  <c r="J299" i="2"/>
  <c r="I299" i="2"/>
  <c r="G299" i="2"/>
  <c r="P298" i="2"/>
  <c r="J298" i="2"/>
  <c r="P297" i="2"/>
  <c r="J297" i="2"/>
  <c r="P296" i="2"/>
  <c r="J296" i="2"/>
  <c r="P295" i="2"/>
  <c r="J295" i="2"/>
  <c r="P294" i="2"/>
  <c r="J294" i="2"/>
  <c r="P293" i="2"/>
  <c r="J293" i="2"/>
  <c r="P292" i="2"/>
  <c r="J292" i="2"/>
  <c r="P291" i="2"/>
  <c r="J291" i="2"/>
  <c r="L290" i="2"/>
  <c r="K290" i="2"/>
  <c r="J290" i="2"/>
  <c r="I290" i="2"/>
  <c r="G290" i="2"/>
  <c r="P289" i="2"/>
  <c r="J289" i="2"/>
  <c r="P288" i="2"/>
  <c r="J288" i="2"/>
  <c r="P287" i="2"/>
  <c r="J287" i="2"/>
  <c r="L286" i="2"/>
  <c r="K286" i="2"/>
  <c r="J286" i="2"/>
  <c r="I286" i="2"/>
  <c r="G286" i="2"/>
  <c r="P285" i="2"/>
  <c r="J285" i="2"/>
  <c r="P284" i="2"/>
  <c r="J284" i="2"/>
  <c r="P283" i="2"/>
  <c r="J283" i="2"/>
  <c r="L282" i="2"/>
  <c r="K282" i="2"/>
  <c r="J282" i="2"/>
  <c r="I282" i="2"/>
  <c r="G282" i="2"/>
  <c r="P281" i="2"/>
  <c r="J281" i="2"/>
  <c r="L280" i="2"/>
  <c r="K280" i="2"/>
  <c r="J280" i="2"/>
  <c r="I280" i="2"/>
  <c r="G280" i="2"/>
  <c r="P279" i="2"/>
  <c r="J279" i="2"/>
  <c r="P278" i="2"/>
  <c r="J278" i="2"/>
  <c r="L277" i="2"/>
  <c r="K277" i="2"/>
  <c r="J277" i="2"/>
  <c r="I277" i="2"/>
  <c r="G277" i="2"/>
  <c r="P276" i="2"/>
  <c r="J276" i="2"/>
  <c r="P275" i="2"/>
  <c r="J275" i="2"/>
  <c r="L274" i="2"/>
  <c r="K274" i="2"/>
  <c r="J274" i="2"/>
  <c r="I274" i="2"/>
  <c r="G274" i="2"/>
  <c r="P273" i="2"/>
  <c r="J273" i="2"/>
  <c r="L272" i="2"/>
  <c r="K272" i="2"/>
  <c r="J272" i="2"/>
  <c r="I272" i="2"/>
  <c r="G272" i="2"/>
  <c r="L271" i="2"/>
  <c r="K271" i="2"/>
  <c r="J271" i="2"/>
  <c r="L270" i="2"/>
  <c r="K270" i="2"/>
  <c r="J270" i="2"/>
  <c r="L269" i="2"/>
  <c r="K269" i="2"/>
  <c r="J269" i="2"/>
  <c r="P268" i="2"/>
  <c r="J268" i="2"/>
  <c r="L267" i="2"/>
  <c r="K267" i="2"/>
  <c r="J267" i="2"/>
  <c r="I267" i="2"/>
  <c r="G267" i="2"/>
  <c r="L266" i="2"/>
  <c r="K266" i="2"/>
  <c r="I266" i="2"/>
  <c r="L265" i="2"/>
  <c r="K265" i="2"/>
  <c r="J265" i="2"/>
  <c r="L264" i="2"/>
  <c r="K264" i="2"/>
  <c r="I264" i="2"/>
  <c r="L263" i="2"/>
  <c r="K263" i="2"/>
  <c r="J263" i="2"/>
  <c r="L262" i="2"/>
  <c r="K262" i="2"/>
  <c r="I262" i="2"/>
  <c r="P261" i="2"/>
  <c r="J261" i="2"/>
  <c r="L260" i="2"/>
  <c r="K260" i="2"/>
  <c r="J260" i="2"/>
  <c r="I260" i="2"/>
  <c r="G260" i="2"/>
  <c r="P259" i="2"/>
  <c r="J259" i="2"/>
  <c r="L258" i="2"/>
  <c r="K258" i="2"/>
  <c r="J258" i="2"/>
  <c r="I258" i="2"/>
  <c r="G258" i="2"/>
  <c r="P257" i="2"/>
  <c r="J257" i="2"/>
  <c r="L256" i="2"/>
  <c r="K256" i="2"/>
  <c r="J256" i="2"/>
  <c r="I256" i="2"/>
  <c r="G256" i="2"/>
  <c r="P255" i="2"/>
  <c r="J255" i="2"/>
  <c r="L254" i="2"/>
  <c r="K254" i="2"/>
  <c r="J254" i="2"/>
  <c r="I254" i="2"/>
  <c r="G254" i="2"/>
  <c r="P253" i="2"/>
  <c r="J253" i="2"/>
  <c r="L252" i="2"/>
  <c r="K252" i="2"/>
  <c r="J252" i="2"/>
  <c r="I252" i="2"/>
  <c r="G252" i="2"/>
  <c r="P251" i="2"/>
  <c r="J251" i="2"/>
  <c r="L250" i="2"/>
  <c r="K250" i="2"/>
  <c r="J250" i="2"/>
  <c r="I250" i="2"/>
  <c r="G250" i="2"/>
  <c r="P249" i="2"/>
  <c r="J249" i="2"/>
  <c r="L248" i="2"/>
  <c r="K248" i="2"/>
  <c r="J248" i="2"/>
  <c r="I248" i="2"/>
  <c r="G248" i="2"/>
  <c r="P247" i="2"/>
  <c r="J247" i="2"/>
  <c r="L246" i="2"/>
  <c r="K246" i="2"/>
  <c r="J246" i="2"/>
  <c r="I246" i="2"/>
  <c r="G246" i="2"/>
  <c r="P245" i="2"/>
  <c r="J245" i="2"/>
  <c r="L244" i="2"/>
  <c r="K244" i="2"/>
  <c r="J244" i="2"/>
  <c r="I244" i="2"/>
  <c r="G244" i="2"/>
  <c r="P243" i="2"/>
  <c r="J243" i="2"/>
  <c r="P242" i="2"/>
  <c r="J242" i="2"/>
  <c r="P241" i="2"/>
  <c r="J241" i="2"/>
  <c r="L240" i="2"/>
  <c r="K240" i="2"/>
  <c r="J240" i="2"/>
  <c r="I240" i="2"/>
  <c r="G240" i="2"/>
  <c r="P239" i="2"/>
  <c r="J239" i="2"/>
  <c r="L238" i="2"/>
  <c r="K238" i="2"/>
  <c r="J238" i="2"/>
  <c r="I238" i="2"/>
  <c r="G238" i="2"/>
  <c r="P237" i="2"/>
  <c r="J237" i="2"/>
  <c r="L236" i="2"/>
  <c r="K236" i="2"/>
  <c r="J236" i="2"/>
  <c r="I236" i="2"/>
  <c r="G236" i="2"/>
  <c r="P235" i="2"/>
  <c r="J235" i="2"/>
  <c r="P234" i="2"/>
  <c r="J234" i="2"/>
  <c r="L233" i="2"/>
  <c r="K233" i="2"/>
  <c r="J233" i="2"/>
  <c r="I233" i="2"/>
  <c r="G233" i="2"/>
  <c r="P232" i="2"/>
  <c r="J232" i="2"/>
  <c r="L231" i="2"/>
  <c r="K231" i="2"/>
  <c r="J231" i="2"/>
  <c r="I231" i="2"/>
  <c r="G231" i="2"/>
  <c r="P230" i="2"/>
  <c r="J230" i="2"/>
  <c r="P229" i="2"/>
  <c r="J229" i="2"/>
  <c r="L228" i="2"/>
  <c r="K228" i="2"/>
  <c r="J228" i="2"/>
  <c r="I228" i="2"/>
  <c r="G228" i="2"/>
  <c r="L227" i="2"/>
  <c r="K227" i="2"/>
  <c r="J227" i="2"/>
  <c r="L226" i="2"/>
  <c r="K226" i="2"/>
  <c r="J226" i="2"/>
  <c r="L225" i="2"/>
  <c r="K225" i="2"/>
  <c r="I225" i="2"/>
  <c r="L224" i="2"/>
  <c r="K224" i="2"/>
  <c r="I224" i="2"/>
  <c r="L223" i="2"/>
  <c r="K223" i="2"/>
  <c r="I223" i="2"/>
  <c r="L222" i="2"/>
  <c r="K222" i="2"/>
  <c r="I222" i="2"/>
  <c r="L221" i="2"/>
  <c r="K221" i="2"/>
  <c r="I221" i="2"/>
  <c r="P220" i="2"/>
  <c r="J220" i="2"/>
  <c r="L219" i="2"/>
  <c r="K219" i="2"/>
  <c r="J219" i="2"/>
  <c r="I219" i="2"/>
  <c r="G219" i="2"/>
  <c r="L218" i="2"/>
  <c r="K218" i="2"/>
  <c r="I218" i="2"/>
  <c r="L217" i="2"/>
  <c r="K217" i="2"/>
  <c r="I217" i="2"/>
  <c r="L216" i="2"/>
  <c r="K216" i="2"/>
  <c r="J216" i="2"/>
  <c r="P215" i="2"/>
  <c r="J215" i="2"/>
  <c r="L214" i="2"/>
  <c r="K214" i="2"/>
  <c r="J214" i="2"/>
  <c r="I214" i="2"/>
  <c r="G214" i="2"/>
  <c r="P213" i="2"/>
  <c r="J213" i="2"/>
  <c r="L212" i="2"/>
  <c r="K212" i="2"/>
  <c r="J212" i="2"/>
  <c r="I212" i="2"/>
  <c r="G212" i="2"/>
  <c r="P211" i="2"/>
  <c r="J211" i="2"/>
  <c r="L210" i="2"/>
  <c r="K210" i="2"/>
  <c r="J210" i="2"/>
  <c r="I210" i="2"/>
  <c r="G210" i="2"/>
  <c r="P209" i="2"/>
  <c r="J209" i="2"/>
  <c r="L208" i="2"/>
  <c r="K208" i="2"/>
  <c r="J208" i="2"/>
  <c r="I208" i="2"/>
  <c r="G208" i="2"/>
  <c r="P207" i="2"/>
  <c r="J207" i="2"/>
  <c r="L206" i="2"/>
  <c r="K206" i="2"/>
  <c r="J206" i="2"/>
  <c r="I206" i="2"/>
  <c r="G206" i="2"/>
  <c r="P205" i="2"/>
  <c r="J205" i="2"/>
  <c r="L204" i="2"/>
  <c r="K204" i="2"/>
  <c r="J204" i="2"/>
  <c r="I204" i="2"/>
  <c r="G204" i="2"/>
  <c r="P203" i="2"/>
  <c r="J203" i="2"/>
  <c r="L202" i="2"/>
  <c r="K202" i="2"/>
  <c r="J202" i="2"/>
  <c r="I202" i="2"/>
  <c r="G202" i="2"/>
  <c r="P201" i="2"/>
  <c r="J201" i="2"/>
  <c r="L200" i="2"/>
  <c r="K200" i="2"/>
  <c r="J200" i="2"/>
  <c r="I200" i="2"/>
  <c r="G200" i="2"/>
  <c r="P199" i="2"/>
  <c r="J199" i="2"/>
  <c r="L198" i="2"/>
  <c r="K198" i="2"/>
  <c r="J198" i="2"/>
  <c r="I198" i="2"/>
  <c r="G198" i="2"/>
  <c r="P197" i="2"/>
  <c r="J197" i="2"/>
  <c r="L196" i="2"/>
  <c r="K196" i="2"/>
  <c r="J196" i="2"/>
  <c r="I196" i="2"/>
  <c r="G196" i="2"/>
  <c r="P195" i="2"/>
  <c r="J195" i="2"/>
  <c r="L194" i="2"/>
  <c r="K194" i="2"/>
  <c r="J194" i="2"/>
  <c r="I194" i="2"/>
  <c r="G194" i="2"/>
  <c r="P193" i="2"/>
  <c r="J193" i="2"/>
  <c r="L192" i="2"/>
  <c r="K192" i="2"/>
  <c r="J192" i="2"/>
  <c r="I192" i="2"/>
  <c r="G192" i="2"/>
  <c r="P191" i="2"/>
  <c r="J191" i="2"/>
  <c r="L190" i="2"/>
  <c r="K190" i="2"/>
  <c r="J190" i="2"/>
  <c r="I190" i="2"/>
  <c r="G190" i="2"/>
  <c r="L189" i="2"/>
  <c r="K189" i="2"/>
  <c r="J189" i="2"/>
  <c r="P188" i="2"/>
  <c r="J188" i="2"/>
  <c r="L187" i="2"/>
  <c r="K187" i="2"/>
  <c r="J187" i="2"/>
  <c r="I187" i="2"/>
  <c r="G187" i="2"/>
  <c r="P186" i="2"/>
  <c r="J186" i="2"/>
  <c r="L185" i="2"/>
  <c r="K185" i="2"/>
  <c r="J185" i="2"/>
  <c r="I185" i="2"/>
  <c r="G185" i="2"/>
  <c r="P184" i="2"/>
  <c r="J184" i="2"/>
  <c r="P183" i="2"/>
  <c r="J183" i="2"/>
  <c r="L182" i="2"/>
  <c r="K182" i="2"/>
  <c r="J182" i="2"/>
  <c r="I182" i="2"/>
  <c r="G182" i="2"/>
  <c r="P181" i="2"/>
  <c r="J181" i="2"/>
  <c r="P180" i="2"/>
  <c r="J180" i="2"/>
  <c r="L179" i="2"/>
  <c r="K179" i="2"/>
  <c r="J179" i="2"/>
  <c r="I179" i="2"/>
  <c r="G179" i="2"/>
  <c r="P178" i="2"/>
  <c r="J178" i="2"/>
  <c r="P177" i="2"/>
  <c r="J177" i="2"/>
  <c r="L176" i="2"/>
  <c r="K176" i="2"/>
  <c r="J176" i="2"/>
  <c r="I176" i="2"/>
  <c r="G176" i="2"/>
  <c r="P175" i="2"/>
  <c r="J175" i="2"/>
  <c r="L174" i="2"/>
  <c r="K174" i="2"/>
  <c r="J174" i="2"/>
  <c r="I174" i="2"/>
  <c r="G174" i="2"/>
  <c r="P173" i="2"/>
  <c r="J173" i="2"/>
  <c r="L172" i="2"/>
  <c r="K172" i="2"/>
  <c r="J172" i="2"/>
  <c r="I172" i="2"/>
  <c r="G172" i="2"/>
  <c r="P171" i="2"/>
  <c r="J171" i="2"/>
  <c r="L170" i="2"/>
  <c r="K170" i="2"/>
  <c r="J170" i="2"/>
  <c r="I170" i="2"/>
  <c r="G170" i="2"/>
  <c r="P169" i="2"/>
  <c r="J169" i="2"/>
  <c r="P168" i="2"/>
  <c r="J168" i="2"/>
  <c r="P167" i="2"/>
  <c r="J167" i="2"/>
  <c r="P166" i="2"/>
  <c r="J166" i="2"/>
  <c r="L165" i="2"/>
  <c r="K165" i="2"/>
  <c r="J165" i="2"/>
  <c r="I165" i="2"/>
  <c r="G165" i="2"/>
  <c r="P164" i="2"/>
  <c r="J164" i="2"/>
  <c r="L163" i="2"/>
  <c r="K163" i="2"/>
  <c r="J163" i="2"/>
  <c r="I163" i="2"/>
  <c r="G163" i="2"/>
  <c r="P162" i="2"/>
  <c r="J162" i="2"/>
  <c r="L161" i="2"/>
  <c r="K161" i="2"/>
  <c r="J161" i="2"/>
  <c r="I161" i="2"/>
  <c r="G161" i="2"/>
  <c r="P160" i="2"/>
  <c r="J160" i="2"/>
  <c r="P159" i="2"/>
  <c r="J159" i="2"/>
  <c r="P158" i="2"/>
  <c r="J158" i="2"/>
  <c r="P157" i="2"/>
  <c r="J157" i="2"/>
  <c r="P156" i="2"/>
  <c r="J156" i="2"/>
  <c r="L155" i="2"/>
  <c r="K155" i="2"/>
  <c r="J155" i="2"/>
  <c r="I155" i="2"/>
  <c r="G155" i="2"/>
  <c r="L154" i="2"/>
  <c r="K154" i="2"/>
  <c r="J154" i="2"/>
  <c r="P153" i="2"/>
  <c r="J153" i="2"/>
  <c r="L152" i="2"/>
  <c r="K152" i="2"/>
  <c r="J152" i="2"/>
  <c r="I152" i="2"/>
  <c r="G152" i="2"/>
  <c r="P151" i="2"/>
  <c r="J151" i="2"/>
  <c r="P150" i="2"/>
  <c r="J150" i="2"/>
  <c r="L149" i="2"/>
  <c r="K149" i="2"/>
  <c r="J149" i="2"/>
  <c r="I149" i="2"/>
  <c r="G149" i="2"/>
  <c r="P148" i="2"/>
  <c r="J148" i="2"/>
  <c r="L147" i="2"/>
  <c r="K147" i="2"/>
  <c r="J147" i="2"/>
  <c r="I147" i="2"/>
  <c r="G147" i="2"/>
  <c r="P146" i="2"/>
  <c r="J146" i="2"/>
  <c r="P145" i="2"/>
  <c r="J145" i="2"/>
  <c r="L144" i="2"/>
  <c r="K144" i="2"/>
  <c r="J144" i="2"/>
  <c r="I144" i="2"/>
  <c r="G144" i="2"/>
  <c r="P143" i="2"/>
  <c r="J143" i="2"/>
  <c r="L142" i="2"/>
  <c r="K142" i="2"/>
  <c r="J142" i="2"/>
  <c r="I142" i="2"/>
  <c r="G142" i="2"/>
  <c r="P141" i="2"/>
  <c r="J141" i="2"/>
  <c r="L140" i="2"/>
  <c r="K140" i="2"/>
  <c r="J140" i="2"/>
  <c r="I140" i="2"/>
  <c r="G140" i="2"/>
  <c r="P139" i="2"/>
  <c r="J139" i="2"/>
  <c r="L138" i="2"/>
  <c r="K138" i="2"/>
  <c r="J138" i="2"/>
  <c r="I138" i="2"/>
  <c r="G138" i="2"/>
  <c r="P137" i="2"/>
  <c r="J137" i="2"/>
  <c r="L136" i="2"/>
  <c r="K136" i="2"/>
  <c r="J136" i="2"/>
  <c r="I136" i="2"/>
  <c r="G136" i="2"/>
  <c r="P135" i="2"/>
  <c r="J135" i="2"/>
  <c r="L134" i="2"/>
  <c r="K134" i="2"/>
  <c r="J134" i="2"/>
  <c r="I134" i="2"/>
  <c r="G134" i="2"/>
  <c r="P133" i="2"/>
  <c r="J133" i="2"/>
  <c r="L132" i="2"/>
  <c r="K132" i="2"/>
  <c r="J132" i="2"/>
  <c r="I132" i="2"/>
  <c r="G132" i="2"/>
  <c r="P131" i="2"/>
  <c r="J131" i="2"/>
  <c r="L130" i="2"/>
  <c r="K130" i="2"/>
  <c r="J130" i="2"/>
  <c r="I130" i="2"/>
  <c r="G130" i="2"/>
  <c r="P129" i="2"/>
  <c r="J129" i="2"/>
  <c r="L128" i="2"/>
  <c r="K128" i="2"/>
  <c r="J128" i="2"/>
  <c r="I128" i="2"/>
  <c r="G128" i="2"/>
  <c r="P127" i="2"/>
  <c r="J127" i="2"/>
  <c r="L126" i="2"/>
  <c r="K126" i="2"/>
  <c r="J126" i="2"/>
  <c r="I126" i="2"/>
  <c r="G126" i="2"/>
  <c r="L125" i="2"/>
  <c r="K125" i="2"/>
  <c r="J125" i="2"/>
  <c r="P124" i="2"/>
  <c r="J124" i="2"/>
  <c r="P123" i="2"/>
  <c r="J123" i="2"/>
  <c r="L122" i="2"/>
  <c r="K122" i="2"/>
  <c r="J122" i="2"/>
  <c r="I122" i="2"/>
  <c r="G122" i="2"/>
  <c r="L121" i="2"/>
  <c r="K121" i="2"/>
  <c r="J121" i="2"/>
  <c r="L120" i="2"/>
  <c r="K120" i="2"/>
  <c r="J120" i="2"/>
  <c r="L119" i="2"/>
  <c r="K119" i="2"/>
  <c r="J119" i="2"/>
  <c r="P118" i="2"/>
  <c r="J118" i="2"/>
  <c r="L117" i="2"/>
  <c r="K117" i="2"/>
  <c r="J117" i="2"/>
  <c r="I117" i="2"/>
  <c r="G117" i="2"/>
  <c r="P116" i="2"/>
  <c r="J116" i="2"/>
  <c r="L115" i="2"/>
  <c r="K115" i="2"/>
  <c r="J115" i="2"/>
  <c r="I115" i="2"/>
  <c r="G115" i="2"/>
  <c r="P114" i="2"/>
  <c r="J114" i="2"/>
  <c r="L113" i="2"/>
  <c r="K113" i="2"/>
  <c r="J113" i="2"/>
  <c r="I113" i="2"/>
  <c r="G113" i="2"/>
  <c r="P112" i="2"/>
  <c r="J112" i="2"/>
  <c r="L111" i="2"/>
  <c r="K111" i="2"/>
  <c r="J111" i="2"/>
  <c r="I111" i="2"/>
  <c r="G111" i="2"/>
  <c r="L110" i="2"/>
  <c r="K110" i="2"/>
  <c r="J110" i="2"/>
  <c r="L109" i="2"/>
  <c r="K109" i="2"/>
  <c r="J109" i="2"/>
  <c r="P108" i="2"/>
  <c r="J108" i="2"/>
  <c r="L107" i="2"/>
  <c r="K107" i="2"/>
  <c r="J107" i="2"/>
  <c r="I107" i="2"/>
  <c r="G107" i="2"/>
  <c r="P106" i="2"/>
  <c r="J106" i="2"/>
  <c r="L105" i="2"/>
  <c r="K105" i="2"/>
  <c r="J105" i="2"/>
  <c r="I105" i="2"/>
  <c r="G105" i="2"/>
  <c r="L104" i="2"/>
  <c r="K104" i="2"/>
  <c r="J104" i="2"/>
  <c r="L103" i="2"/>
  <c r="K103" i="2"/>
  <c r="J103" i="2"/>
  <c r="P102" i="2"/>
  <c r="J102" i="2"/>
  <c r="P101" i="2"/>
  <c r="J101" i="2"/>
  <c r="P100" i="2"/>
  <c r="J100" i="2"/>
  <c r="L99" i="2"/>
  <c r="K99" i="2"/>
  <c r="J99" i="2"/>
  <c r="I99" i="2"/>
  <c r="G99" i="2"/>
  <c r="P98" i="2"/>
  <c r="J98" i="2"/>
  <c r="P97" i="2"/>
  <c r="J97" i="2"/>
  <c r="L96" i="2"/>
  <c r="K96" i="2"/>
  <c r="J96" i="2"/>
  <c r="I96" i="2"/>
  <c r="G96" i="2"/>
  <c r="P95" i="2"/>
  <c r="J95" i="2"/>
  <c r="L94" i="2"/>
  <c r="K94" i="2"/>
  <c r="J94" i="2"/>
  <c r="I94" i="2"/>
  <c r="G94" i="2"/>
  <c r="P93" i="2"/>
  <c r="J93" i="2"/>
  <c r="L92" i="2"/>
  <c r="K92" i="2"/>
  <c r="J92" i="2"/>
  <c r="I92" i="2"/>
  <c r="G92" i="2"/>
  <c r="P91" i="2"/>
  <c r="J91" i="2"/>
  <c r="P90" i="2"/>
  <c r="J90" i="2"/>
  <c r="L89" i="2"/>
  <c r="K89" i="2"/>
  <c r="J89" i="2"/>
  <c r="I89" i="2"/>
  <c r="G89" i="2"/>
  <c r="P88" i="2"/>
  <c r="J88" i="2"/>
  <c r="L87" i="2"/>
  <c r="K87" i="2"/>
  <c r="J87" i="2"/>
  <c r="I87" i="2"/>
  <c r="G87" i="2"/>
  <c r="P86" i="2"/>
  <c r="J86" i="2"/>
  <c r="L85" i="2"/>
  <c r="K85" i="2"/>
  <c r="J85" i="2"/>
  <c r="I85" i="2"/>
  <c r="G85" i="2"/>
  <c r="P84" i="2"/>
  <c r="J84" i="2"/>
  <c r="L83" i="2"/>
  <c r="K83" i="2"/>
  <c r="J83" i="2"/>
  <c r="I83" i="2"/>
  <c r="G83" i="2"/>
  <c r="L82" i="2"/>
  <c r="K82" i="2"/>
  <c r="J82" i="2"/>
  <c r="L81" i="2"/>
  <c r="K81" i="2"/>
  <c r="J81" i="2"/>
  <c r="P80" i="2"/>
  <c r="J80" i="2"/>
  <c r="P79" i="2"/>
  <c r="J79" i="2"/>
  <c r="P78" i="2"/>
  <c r="J78" i="2"/>
  <c r="L77" i="2"/>
  <c r="K77" i="2"/>
  <c r="J77" i="2"/>
  <c r="I77" i="2"/>
  <c r="G77" i="2"/>
  <c r="L76" i="2"/>
  <c r="K76" i="2"/>
  <c r="J76" i="2"/>
  <c r="L75" i="2"/>
  <c r="K75" i="2"/>
  <c r="J75" i="2"/>
  <c r="L74" i="2"/>
  <c r="K74" i="2"/>
  <c r="J74" i="2"/>
  <c r="P73" i="2"/>
  <c r="J73" i="2"/>
  <c r="L72" i="2"/>
  <c r="K72" i="2"/>
  <c r="J72" i="2"/>
  <c r="I72" i="2"/>
  <c r="G72" i="2"/>
  <c r="L71" i="2"/>
  <c r="K71" i="2"/>
  <c r="J71" i="2"/>
  <c r="L70" i="2"/>
  <c r="K70" i="2"/>
  <c r="J70" i="2"/>
  <c r="P69" i="2"/>
  <c r="J69" i="2"/>
  <c r="P68" i="2"/>
  <c r="J68" i="2"/>
  <c r="P67" i="2"/>
  <c r="J67" i="2"/>
  <c r="P66" i="2"/>
  <c r="J66" i="2"/>
  <c r="L65" i="2"/>
  <c r="K65" i="2"/>
  <c r="J65" i="2"/>
  <c r="I65" i="2"/>
  <c r="G65" i="2"/>
  <c r="P64" i="2"/>
  <c r="J64" i="2"/>
  <c r="P63" i="2"/>
  <c r="J63" i="2"/>
  <c r="P62" i="2"/>
  <c r="J62" i="2"/>
  <c r="P61" i="2"/>
  <c r="J61" i="2"/>
  <c r="L60" i="2"/>
  <c r="K60" i="2"/>
  <c r="J60" i="2"/>
  <c r="I60" i="2"/>
  <c r="G60" i="2"/>
  <c r="P59" i="2"/>
  <c r="J59" i="2"/>
  <c r="P58" i="2"/>
  <c r="J58" i="2"/>
  <c r="P57" i="2"/>
  <c r="J57" i="2"/>
  <c r="P56" i="2"/>
  <c r="J56" i="2"/>
  <c r="L55" i="2"/>
  <c r="K55" i="2"/>
  <c r="J55" i="2"/>
  <c r="I55" i="2"/>
  <c r="G55" i="2"/>
  <c r="P54" i="2"/>
  <c r="J54" i="2"/>
  <c r="L53" i="2"/>
  <c r="K53" i="2"/>
  <c r="J53" i="2"/>
  <c r="I53" i="2"/>
  <c r="G53" i="2"/>
  <c r="P52" i="2"/>
  <c r="J52" i="2"/>
  <c r="P51" i="2"/>
  <c r="J51" i="2"/>
  <c r="P50" i="2"/>
  <c r="J50" i="2"/>
  <c r="L49" i="2"/>
  <c r="K49" i="2"/>
  <c r="J49" i="2"/>
  <c r="I49" i="2"/>
  <c r="G49" i="2"/>
  <c r="P48" i="2"/>
  <c r="J48" i="2"/>
  <c r="P47" i="2"/>
  <c r="J47" i="2"/>
  <c r="P46" i="2"/>
  <c r="J46" i="2"/>
  <c r="P45" i="2"/>
  <c r="J45" i="2"/>
  <c r="L44" i="2"/>
  <c r="K44" i="2"/>
  <c r="J44" i="2"/>
  <c r="I44" i="2"/>
  <c r="G44" i="2"/>
  <c r="P43" i="2"/>
  <c r="J43" i="2"/>
  <c r="L42" i="2"/>
  <c r="K42" i="2"/>
  <c r="J42" i="2"/>
  <c r="I42" i="2"/>
  <c r="G42" i="2"/>
  <c r="P41" i="2"/>
  <c r="J41" i="2"/>
  <c r="L40" i="2"/>
  <c r="K40" i="2"/>
  <c r="J40" i="2"/>
  <c r="I40" i="2"/>
  <c r="G40" i="2"/>
  <c r="P39" i="2"/>
  <c r="J39" i="2"/>
  <c r="P38" i="2"/>
  <c r="J38" i="2"/>
  <c r="P37" i="2"/>
  <c r="J37" i="2"/>
  <c r="L36" i="2"/>
  <c r="K36" i="2"/>
  <c r="J36" i="2"/>
  <c r="I36" i="2"/>
  <c r="G36" i="2"/>
  <c r="P35" i="2"/>
  <c r="J35" i="2"/>
  <c r="P34" i="2"/>
  <c r="J34" i="2"/>
  <c r="P33" i="2"/>
  <c r="J33" i="2"/>
  <c r="P32" i="2"/>
  <c r="J32" i="2"/>
  <c r="P31" i="2"/>
  <c r="J31" i="2"/>
  <c r="L30" i="2"/>
  <c r="K30" i="2"/>
  <c r="J30" i="2"/>
  <c r="I30" i="2"/>
  <c r="G30" i="2"/>
  <c r="L29" i="2"/>
  <c r="K29" i="2"/>
  <c r="J29" i="2"/>
  <c r="P28" i="2"/>
  <c r="J28" i="2"/>
  <c r="L27" i="2"/>
  <c r="K27" i="2"/>
  <c r="J27" i="2"/>
  <c r="I27" i="2"/>
  <c r="G27" i="2"/>
  <c r="P26" i="2"/>
  <c r="J26" i="2"/>
  <c r="L25" i="2"/>
  <c r="K25" i="2"/>
  <c r="J25" i="2"/>
  <c r="I25" i="2"/>
  <c r="G25" i="2"/>
  <c r="P24" i="2"/>
  <c r="J24" i="2"/>
  <c r="L23" i="2"/>
  <c r="K23" i="2"/>
  <c r="J23" i="2"/>
  <c r="I23" i="2"/>
  <c r="G23" i="2"/>
  <c r="L22" i="2"/>
  <c r="K22" i="2"/>
  <c r="J22" i="2"/>
  <c r="L21" i="2"/>
  <c r="K21" i="2"/>
  <c r="J21" i="2"/>
  <c r="P20" i="2"/>
  <c r="J20" i="2"/>
  <c r="L19" i="2"/>
  <c r="K19" i="2"/>
  <c r="J19" i="2"/>
  <c r="I19" i="2"/>
  <c r="G19" i="2"/>
  <c r="L18" i="2"/>
  <c r="K18" i="2"/>
  <c r="J18" i="2"/>
  <c r="P17" i="2"/>
  <c r="J17" i="2"/>
  <c r="P16" i="2"/>
  <c r="J16" i="2"/>
  <c r="L15" i="2"/>
  <c r="K15" i="2"/>
  <c r="J15" i="2"/>
  <c r="I15" i="2"/>
  <c r="G15" i="2"/>
  <c r="P14" i="2"/>
  <c r="J14" i="2"/>
  <c r="P13" i="2"/>
  <c r="J13" i="2"/>
  <c r="L12" i="2"/>
  <c r="K12" i="2"/>
  <c r="J12" i="2"/>
  <c r="I12" i="2"/>
  <c r="G12" i="2"/>
  <c r="L11" i="2"/>
  <c r="K11" i="2"/>
  <c r="J11" i="2"/>
  <c r="L10" i="2"/>
  <c r="K10" i="2"/>
  <c r="J10" i="2"/>
  <c r="L9" i="2"/>
  <c r="K9" i="2"/>
  <c r="J9" i="2"/>
  <c r="L8" i="2"/>
  <c r="K8" i="2"/>
  <c r="J8" i="2"/>
  <c r="R1119" i="1"/>
  <c r="Q1119" i="1"/>
  <c r="P1119" i="1"/>
  <c r="L1119" i="1"/>
  <c r="K1119" i="1"/>
  <c r="J1119" i="1"/>
  <c r="R1118" i="1"/>
  <c r="Q1118" i="1"/>
  <c r="O1118" i="1"/>
  <c r="L1118" i="1"/>
  <c r="K1118" i="1"/>
  <c r="I1118" i="1"/>
  <c r="R1117" i="1"/>
  <c r="Q1117" i="1"/>
  <c r="P1117" i="1"/>
  <c r="L1117" i="1"/>
  <c r="K1117" i="1"/>
  <c r="J1117" i="1"/>
  <c r="R1116" i="1"/>
  <c r="Q1116" i="1"/>
  <c r="O1116" i="1"/>
  <c r="L1116" i="1"/>
  <c r="K1116" i="1"/>
  <c r="I1116" i="1"/>
  <c r="R1115" i="1"/>
  <c r="Q1115" i="1"/>
  <c r="P1115" i="1"/>
  <c r="L1115" i="1"/>
  <c r="K1115" i="1"/>
  <c r="J1115" i="1"/>
  <c r="R1114" i="1"/>
  <c r="Q1114" i="1"/>
  <c r="P1114" i="1"/>
  <c r="L1114" i="1"/>
  <c r="K1114" i="1"/>
  <c r="J1114" i="1"/>
  <c r="R1113" i="1"/>
  <c r="Q1113" i="1"/>
  <c r="P1113" i="1"/>
  <c r="L1113" i="1"/>
  <c r="K1113" i="1"/>
  <c r="J1113" i="1"/>
  <c r="R1112" i="1"/>
  <c r="Q1112" i="1"/>
  <c r="O1112" i="1"/>
  <c r="L1112" i="1"/>
  <c r="K1112" i="1"/>
  <c r="I1112" i="1"/>
  <c r="R1111" i="1"/>
  <c r="Q1111" i="1"/>
  <c r="O1111" i="1"/>
  <c r="L1111" i="1"/>
  <c r="K1111" i="1"/>
  <c r="I1111" i="1"/>
  <c r="R1110" i="1"/>
  <c r="Q1110" i="1"/>
  <c r="P1110" i="1"/>
  <c r="L1110" i="1"/>
  <c r="K1110" i="1"/>
  <c r="J1110" i="1"/>
  <c r="R1109" i="1"/>
  <c r="Q1109" i="1"/>
  <c r="O1109" i="1"/>
  <c r="L1109" i="1"/>
  <c r="K1109" i="1"/>
  <c r="I1109" i="1"/>
  <c r="R1108" i="1"/>
  <c r="Q1108" i="1"/>
  <c r="P1108" i="1"/>
  <c r="L1108" i="1"/>
  <c r="K1108" i="1"/>
  <c r="J1108" i="1"/>
  <c r="P1107" i="1"/>
  <c r="J1107" i="1"/>
  <c r="P1106" i="1"/>
  <c r="J1106" i="1"/>
  <c r="P1105" i="1"/>
  <c r="J1105" i="1"/>
  <c r="P1104" i="1"/>
  <c r="J1104" i="1"/>
  <c r="R1103" i="1"/>
  <c r="Q1103" i="1"/>
  <c r="P1103" i="1"/>
  <c r="O1103" i="1"/>
  <c r="M1103" i="1"/>
  <c r="L1103" i="1"/>
  <c r="K1103" i="1"/>
  <c r="J1103" i="1"/>
  <c r="I1103" i="1"/>
  <c r="G1103" i="1"/>
  <c r="P1102" i="1"/>
  <c r="J1102" i="1"/>
  <c r="P1101" i="1"/>
  <c r="J1101" i="1"/>
  <c r="P1100" i="1"/>
  <c r="J1100" i="1"/>
  <c r="P1099" i="1"/>
  <c r="J1099" i="1"/>
  <c r="P1098" i="1"/>
  <c r="J1098" i="1"/>
  <c r="R1097" i="1"/>
  <c r="Q1097" i="1"/>
  <c r="P1097" i="1"/>
  <c r="O1097" i="1"/>
  <c r="M1097" i="1"/>
  <c r="L1097" i="1"/>
  <c r="K1097" i="1"/>
  <c r="J1097" i="1"/>
  <c r="I1097" i="1"/>
  <c r="G1097" i="1"/>
  <c r="P1096" i="1"/>
  <c r="J1096" i="1"/>
  <c r="P1095" i="1"/>
  <c r="J1095" i="1"/>
  <c r="P1094" i="1"/>
  <c r="J1094" i="1"/>
  <c r="P1093" i="1"/>
  <c r="J1093" i="1"/>
  <c r="R1092" i="1"/>
  <c r="Q1092" i="1"/>
  <c r="P1092" i="1"/>
  <c r="O1092" i="1"/>
  <c r="M1092" i="1"/>
  <c r="L1092" i="1"/>
  <c r="K1092" i="1"/>
  <c r="J1092" i="1"/>
  <c r="I1092" i="1"/>
  <c r="G1092" i="1"/>
  <c r="R1091" i="1"/>
  <c r="Q1091" i="1"/>
  <c r="P1091" i="1"/>
  <c r="L1091" i="1"/>
  <c r="K1091" i="1"/>
  <c r="J1091" i="1"/>
  <c r="P1090" i="1"/>
  <c r="J1090" i="1"/>
  <c r="P1089" i="1"/>
  <c r="J1089" i="1"/>
  <c r="P1088" i="1"/>
  <c r="J1088" i="1"/>
  <c r="P1087" i="1"/>
  <c r="J1087" i="1"/>
  <c r="R1086" i="1"/>
  <c r="Q1086" i="1"/>
  <c r="P1086" i="1"/>
  <c r="O1086" i="1"/>
  <c r="M1086" i="1"/>
  <c r="L1086" i="1"/>
  <c r="K1086" i="1"/>
  <c r="J1086" i="1"/>
  <c r="I1086" i="1"/>
  <c r="G1086" i="1"/>
  <c r="P1085" i="1"/>
  <c r="J1085" i="1"/>
  <c r="P1084" i="1"/>
  <c r="J1084" i="1"/>
  <c r="R1083" i="1"/>
  <c r="Q1083" i="1"/>
  <c r="P1083" i="1"/>
  <c r="O1083" i="1"/>
  <c r="M1083" i="1"/>
  <c r="L1083" i="1"/>
  <c r="K1083" i="1"/>
  <c r="J1083" i="1"/>
  <c r="I1083" i="1"/>
  <c r="G1083" i="1"/>
  <c r="P1082" i="1"/>
  <c r="J1082" i="1"/>
  <c r="R1081" i="1"/>
  <c r="Q1081" i="1"/>
  <c r="P1081" i="1"/>
  <c r="O1081" i="1"/>
  <c r="M1081" i="1"/>
  <c r="L1081" i="1"/>
  <c r="K1081" i="1"/>
  <c r="J1081" i="1"/>
  <c r="I1081" i="1"/>
  <c r="G1081" i="1"/>
  <c r="R1080" i="1"/>
  <c r="Q1080" i="1"/>
  <c r="P1080" i="1"/>
  <c r="L1080" i="1"/>
  <c r="K1080" i="1"/>
  <c r="J1080" i="1"/>
  <c r="P1079" i="1"/>
  <c r="J1079" i="1"/>
  <c r="P1078" i="1"/>
  <c r="J1078" i="1"/>
  <c r="R1077" i="1"/>
  <c r="Q1077" i="1"/>
  <c r="P1077" i="1"/>
  <c r="O1077" i="1"/>
  <c r="M1077" i="1"/>
  <c r="L1077" i="1"/>
  <c r="K1077" i="1"/>
  <c r="J1077" i="1"/>
  <c r="I1077" i="1"/>
  <c r="G1077" i="1"/>
  <c r="R1076" i="1"/>
  <c r="Q1076" i="1"/>
  <c r="P1076" i="1"/>
  <c r="L1076" i="1"/>
  <c r="K1076" i="1"/>
  <c r="J1076" i="1"/>
  <c r="R1075" i="1"/>
  <c r="Q1075" i="1"/>
  <c r="P1075" i="1"/>
  <c r="L1075" i="1"/>
  <c r="K1075" i="1"/>
  <c r="J1075" i="1"/>
  <c r="R1074" i="1"/>
  <c r="Q1074" i="1"/>
  <c r="O1074" i="1"/>
  <c r="L1074" i="1"/>
  <c r="K1074" i="1"/>
  <c r="I1074" i="1"/>
  <c r="R1073" i="1"/>
  <c r="Q1073" i="1"/>
  <c r="O1073" i="1"/>
  <c r="L1073" i="1"/>
  <c r="K1073" i="1"/>
  <c r="I1073" i="1"/>
  <c r="R1072" i="1"/>
  <c r="Q1072" i="1"/>
  <c r="O1072" i="1"/>
  <c r="L1072" i="1"/>
  <c r="K1072" i="1"/>
  <c r="I1072" i="1"/>
  <c r="R1071" i="1"/>
  <c r="Q1071" i="1"/>
  <c r="O1071" i="1"/>
  <c r="L1071" i="1"/>
  <c r="K1071" i="1"/>
  <c r="I1071" i="1"/>
  <c r="R1070" i="1"/>
  <c r="Q1070" i="1"/>
  <c r="O1070" i="1"/>
  <c r="L1070" i="1"/>
  <c r="K1070" i="1"/>
  <c r="I1070" i="1"/>
  <c r="R1069" i="1"/>
  <c r="Q1069" i="1"/>
  <c r="P1069" i="1"/>
  <c r="L1069" i="1"/>
  <c r="K1069" i="1"/>
  <c r="J1069" i="1"/>
  <c r="P1068" i="1"/>
  <c r="J1068" i="1"/>
  <c r="P1067" i="1"/>
  <c r="J1067" i="1"/>
  <c r="P1066" i="1"/>
  <c r="J1066" i="1"/>
  <c r="P1065" i="1"/>
  <c r="J1065" i="1"/>
  <c r="P1064" i="1"/>
  <c r="J1064" i="1"/>
  <c r="P1063" i="1"/>
  <c r="J1063" i="1"/>
  <c r="P1062" i="1"/>
  <c r="J1062" i="1"/>
  <c r="P1061" i="1"/>
  <c r="J1061" i="1"/>
  <c r="P1060" i="1"/>
  <c r="J1060" i="1"/>
  <c r="P1059" i="1"/>
  <c r="J1059" i="1"/>
  <c r="P1058" i="1"/>
  <c r="J1058" i="1"/>
  <c r="P1057" i="1"/>
  <c r="J1057" i="1"/>
  <c r="P1056" i="1"/>
  <c r="J1056" i="1"/>
  <c r="P1055" i="1"/>
  <c r="J1055" i="1"/>
  <c r="R1054" i="1"/>
  <c r="Q1054" i="1"/>
  <c r="P1054" i="1"/>
  <c r="O1054" i="1"/>
  <c r="M1054" i="1"/>
  <c r="L1054" i="1"/>
  <c r="K1054" i="1"/>
  <c r="J1054" i="1"/>
  <c r="I1054" i="1"/>
  <c r="G1054" i="1"/>
  <c r="P1053" i="1"/>
  <c r="J1053" i="1"/>
  <c r="P1052" i="1"/>
  <c r="J1052" i="1"/>
  <c r="P1051" i="1"/>
  <c r="J1051" i="1"/>
  <c r="P1050" i="1"/>
  <c r="J1050" i="1"/>
  <c r="P1049" i="1"/>
  <c r="J1049" i="1"/>
  <c r="P1048" i="1"/>
  <c r="J1048" i="1"/>
  <c r="P1047" i="1"/>
  <c r="J1047" i="1"/>
  <c r="P1046" i="1"/>
  <c r="J1046" i="1"/>
  <c r="P1045" i="1"/>
  <c r="J1045" i="1"/>
  <c r="P1044" i="1"/>
  <c r="J1044" i="1"/>
  <c r="P1043" i="1"/>
  <c r="J1043" i="1"/>
  <c r="P1042" i="1"/>
  <c r="J1042" i="1"/>
  <c r="P1041" i="1"/>
  <c r="J1041" i="1"/>
  <c r="P1040" i="1"/>
  <c r="J1040" i="1"/>
  <c r="P1039" i="1"/>
  <c r="J1039" i="1"/>
  <c r="P1038" i="1"/>
  <c r="J1038" i="1"/>
  <c r="P1037" i="1"/>
  <c r="J1037" i="1"/>
  <c r="P1036" i="1"/>
  <c r="J1036" i="1"/>
  <c r="P1035" i="1"/>
  <c r="J1035" i="1"/>
  <c r="P1034" i="1"/>
  <c r="J1034" i="1"/>
  <c r="P1033" i="1"/>
  <c r="J1033" i="1"/>
  <c r="P1032" i="1"/>
  <c r="J1032" i="1"/>
  <c r="R1031" i="1"/>
  <c r="Q1031" i="1"/>
  <c r="P1031" i="1"/>
  <c r="O1031" i="1"/>
  <c r="M1031" i="1"/>
  <c r="L1031" i="1"/>
  <c r="K1031" i="1"/>
  <c r="J1031" i="1"/>
  <c r="I1031" i="1"/>
  <c r="G1031" i="1"/>
  <c r="R1030" i="1"/>
  <c r="Q1030" i="1"/>
  <c r="P1030" i="1"/>
  <c r="O1030" i="1"/>
  <c r="M1030" i="1"/>
  <c r="L1030" i="1"/>
  <c r="K1030" i="1"/>
  <c r="J1030" i="1"/>
  <c r="I1030" i="1"/>
  <c r="G1030" i="1"/>
  <c r="R1029" i="1"/>
  <c r="Q1029" i="1"/>
  <c r="P1029" i="1"/>
  <c r="L1029" i="1"/>
  <c r="K1029" i="1"/>
  <c r="J1029" i="1"/>
  <c r="P1028" i="1"/>
  <c r="J1028" i="1"/>
  <c r="P1027" i="1"/>
  <c r="J1027" i="1"/>
  <c r="P1026" i="1"/>
  <c r="J1026" i="1"/>
  <c r="P1025" i="1"/>
  <c r="J1025" i="1"/>
  <c r="P1024" i="1"/>
  <c r="J1024" i="1"/>
  <c r="P1023" i="1"/>
  <c r="J1023" i="1"/>
  <c r="R1022" i="1"/>
  <c r="Q1022" i="1"/>
  <c r="P1022" i="1"/>
  <c r="O1022" i="1"/>
  <c r="M1022" i="1"/>
  <c r="L1022" i="1"/>
  <c r="K1022" i="1"/>
  <c r="J1022" i="1"/>
  <c r="I1022" i="1"/>
  <c r="G1022" i="1"/>
  <c r="P1021" i="1"/>
  <c r="J1021" i="1"/>
  <c r="P1020" i="1"/>
  <c r="J1020" i="1"/>
  <c r="P1019" i="1"/>
  <c r="J1019" i="1"/>
  <c r="P1018" i="1"/>
  <c r="J1018" i="1"/>
  <c r="P1017" i="1"/>
  <c r="J1017" i="1"/>
  <c r="R1016" i="1"/>
  <c r="Q1016" i="1"/>
  <c r="P1016" i="1"/>
  <c r="O1016" i="1"/>
  <c r="M1016" i="1"/>
  <c r="L1016" i="1"/>
  <c r="K1016" i="1"/>
  <c r="J1016" i="1"/>
  <c r="I1016" i="1"/>
  <c r="G1016" i="1"/>
  <c r="P1015" i="1"/>
  <c r="J1015" i="1"/>
  <c r="P1014" i="1"/>
  <c r="J1014" i="1"/>
  <c r="R1013" i="1"/>
  <c r="Q1013" i="1"/>
  <c r="P1013" i="1"/>
  <c r="O1013" i="1"/>
  <c r="M1013" i="1"/>
  <c r="L1013" i="1"/>
  <c r="K1013" i="1"/>
  <c r="J1013" i="1"/>
  <c r="I1013" i="1"/>
  <c r="G1013" i="1"/>
  <c r="P1012" i="1"/>
  <c r="J1012" i="1"/>
  <c r="P1011" i="1"/>
  <c r="J1011" i="1"/>
  <c r="R1010" i="1"/>
  <c r="Q1010" i="1"/>
  <c r="P1010" i="1"/>
  <c r="O1010" i="1"/>
  <c r="M1010" i="1"/>
  <c r="L1010" i="1"/>
  <c r="K1010" i="1"/>
  <c r="J1010" i="1"/>
  <c r="I1010" i="1"/>
  <c r="G1010" i="1"/>
  <c r="P1009" i="1"/>
  <c r="J1009" i="1"/>
  <c r="R1008" i="1"/>
  <c r="Q1008" i="1"/>
  <c r="P1008" i="1"/>
  <c r="O1008" i="1"/>
  <c r="M1008" i="1"/>
  <c r="L1008" i="1"/>
  <c r="K1008" i="1"/>
  <c r="J1008" i="1"/>
  <c r="I1008" i="1"/>
  <c r="G1008" i="1"/>
  <c r="P1007" i="1"/>
  <c r="J1007" i="1"/>
  <c r="R1006" i="1"/>
  <c r="Q1006" i="1"/>
  <c r="P1006" i="1"/>
  <c r="O1006" i="1"/>
  <c r="M1006" i="1"/>
  <c r="L1006" i="1"/>
  <c r="K1006" i="1"/>
  <c r="J1006" i="1"/>
  <c r="I1006" i="1"/>
  <c r="G1006" i="1"/>
  <c r="P1005" i="1"/>
  <c r="J1005" i="1"/>
  <c r="R1004" i="1"/>
  <c r="Q1004" i="1"/>
  <c r="P1004" i="1"/>
  <c r="O1004" i="1"/>
  <c r="M1004" i="1"/>
  <c r="L1004" i="1"/>
  <c r="K1004" i="1"/>
  <c r="J1004" i="1"/>
  <c r="I1004" i="1"/>
  <c r="G1004" i="1"/>
  <c r="R1003" i="1"/>
  <c r="Q1003" i="1"/>
  <c r="P1003" i="1"/>
  <c r="L1003" i="1"/>
  <c r="K1003" i="1"/>
  <c r="J1003" i="1"/>
  <c r="P1002" i="1"/>
  <c r="J1002" i="1"/>
  <c r="P1001" i="1"/>
  <c r="J1001" i="1"/>
  <c r="R1000" i="1"/>
  <c r="Q1000" i="1"/>
  <c r="P1000" i="1"/>
  <c r="O1000" i="1"/>
  <c r="M1000" i="1"/>
  <c r="L1000" i="1"/>
  <c r="K1000" i="1"/>
  <c r="J1000" i="1"/>
  <c r="I1000" i="1"/>
  <c r="G1000" i="1"/>
  <c r="P999" i="1"/>
  <c r="J999" i="1"/>
  <c r="R998" i="1"/>
  <c r="Q998" i="1"/>
  <c r="P998" i="1"/>
  <c r="O998" i="1"/>
  <c r="M998" i="1"/>
  <c r="L998" i="1"/>
  <c r="K998" i="1"/>
  <c r="J998" i="1"/>
  <c r="I998" i="1"/>
  <c r="G998" i="1"/>
  <c r="P997" i="1"/>
  <c r="J997" i="1"/>
  <c r="P996" i="1"/>
  <c r="J996" i="1"/>
  <c r="P995" i="1"/>
  <c r="J995" i="1"/>
  <c r="P994" i="1"/>
  <c r="J994" i="1"/>
  <c r="P993" i="1"/>
  <c r="J993" i="1"/>
  <c r="P992" i="1"/>
  <c r="J992" i="1"/>
  <c r="P991" i="1"/>
  <c r="J991" i="1"/>
  <c r="P990" i="1"/>
  <c r="J990" i="1"/>
  <c r="P989" i="1"/>
  <c r="J989" i="1"/>
  <c r="P988" i="1"/>
  <c r="J988" i="1"/>
  <c r="P987" i="1"/>
  <c r="J987" i="1"/>
  <c r="P986" i="1"/>
  <c r="J986" i="1"/>
  <c r="P985" i="1"/>
  <c r="J985" i="1"/>
  <c r="P984" i="1"/>
  <c r="J984" i="1"/>
  <c r="R983" i="1"/>
  <c r="Q983" i="1"/>
  <c r="P983" i="1"/>
  <c r="O983" i="1"/>
  <c r="M983" i="1"/>
  <c r="L983" i="1"/>
  <c r="K983" i="1"/>
  <c r="J983" i="1"/>
  <c r="I983" i="1"/>
  <c r="G983" i="1"/>
  <c r="P982" i="1"/>
  <c r="J982" i="1"/>
  <c r="P981" i="1"/>
  <c r="J981" i="1"/>
  <c r="R980" i="1"/>
  <c r="Q980" i="1"/>
  <c r="P980" i="1"/>
  <c r="O980" i="1"/>
  <c r="M980" i="1"/>
  <c r="L980" i="1"/>
  <c r="K980" i="1"/>
  <c r="J980" i="1"/>
  <c r="I980" i="1"/>
  <c r="G980" i="1"/>
  <c r="P979" i="1"/>
  <c r="J979" i="1"/>
  <c r="P978" i="1"/>
  <c r="J978" i="1"/>
  <c r="R977" i="1"/>
  <c r="Q977" i="1"/>
  <c r="P977" i="1"/>
  <c r="O977" i="1"/>
  <c r="M977" i="1"/>
  <c r="L977" i="1"/>
  <c r="K977" i="1"/>
  <c r="J977" i="1"/>
  <c r="I977" i="1"/>
  <c r="G977" i="1"/>
  <c r="R976" i="1"/>
  <c r="Q976" i="1"/>
  <c r="P976" i="1"/>
  <c r="O976" i="1"/>
  <c r="M976" i="1"/>
  <c r="L976" i="1"/>
  <c r="K976" i="1"/>
  <c r="J976" i="1"/>
  <c r="I976" i="1"/>
  <c r="G976" i="1"/>
  <c r="R975" i="1"/>
  <c r="Q975" i="1"/>
  <c r="P975" i="1"/>
  <c r="L975" i="1"/>
  <c r="K975" i="1"/>
  <c r="J975" i="1"/>
  <c r="P974" i="1"/>
  <c r="J974" i="1"/>
  <c r="R973" i="1"/>
  <c r="Q973" i="1"/>
  <c r="P973" i="1"/>
  <c r="O973" i="1"/>
  <c r="M973" i="1"/>
  <c r="L973" i="1"/>
  <c r="K973" i="1"/>
  <c r="J973" i="1"/>
  <c r="I973" i="1"/>
  <c r="G973" i="1"/>
  <c r="P972" i="1"/>
  <c r="J972" i="1"/>
  <c r="P971" i="1"/>
  <c r="J971" i="1"/>
  <c r="P970" i="1"/>
  <c r="J970" i="1"/>
  <c r="R969" i="1"/>
  <c r="Q969" i="1"/>
  <c r="P969" i="1"/>
  <c r="O969" i="1"/>
  <c r="M969" i="1"/>
  <c r="L969" i="1"/>
  <c r="K969" i="1"/>
  <c r="J969" i="1"/>
  <c r="I969" i="1"/>
  <c r="G969" i="1"/>
  <c r="P968" i="1"/>
  <c r="J968" i="1"/>
  <c r="P967" i="1"/>
  <c r="J967" i="1"/>
  <c r="R966" i="1"/>
  <c r="Q966" i="1"/>
  <c r="P966" i="1"/>
  <c r="O966" i="1"/>
  <c r="M966" i="1"/>
  <c r="L966" i="1"/>
  <c r="K966" i="1"/>
  <c r="J966" i="1"/>
  <c r="I966" i="1"/>
  <c r="G966" i="1"/>
  <c r="P965" i="1"/>
  <c r="J965" i="1"/>
  <c r="P964" i="1"/>
  <c r="J964" i="1"/>
  <c r="R963" i="1"/>
  <c r="Q963" i="1"/>
  <c r="P963" i="1"/>
  <c r="O963" i="1"/>
  <c r="M963" i="1"/>
  <c r="L963" i="1"/>
  <c r="K963" i="1"/>
  <c r="J963" i="1"/>
  <c r="I963" i="1"/>
  <c r="G963" i="1"/>
  <c r="P962" i="1"/>
  <c r="J962" i="1"/>
  <c r="R961" i="1"/>
  <c r="Q961" i="1"/>
  <c r="P961" i="1"/>
  <c r="O961" i="1"/>
  <c r="M961" i="1"/>
  <c r="L961" i="1"/>
  <c r="K961" i="1"/>
  <c r="J961" i="1"/>
  <c r="I961" i="1"/>
  <c r="G961" i="1"/>
  <c r="P960" i="1"/>
  <c r="J960" i="1"/>
  <c r="R959" i="1"/>
  <c r="Q959" i="1"/>
  <c r="P959" i="1"/>
  <c r="O959" i="1"/>
  <c r="M959" i="1"/>
  <c r="L959" i="1"/>
  <c r="K959" i="1"/>
  <c r="J959" i="1"/>
  <c r="I959" i="1"/>
  <c r="G959" i="1"/>
  <c r="R958" i="1"/>
  <c r="Q958" i="1"/>
  <c r="P958" i="1"/>
  <c r="L958" i="1"/>
  <c r="K958" i="1"/>
  <c r="J958" i="1"/>
  <c r="P957" i="1"/>
  <c r="J957" i="1"/>
  <c r="P956" i="1"/>
  <c r="J956" i="1"/>
  <c r="P955" i="1"/>
  <c r="J955" i="1"/>
  <c r="R954" i="1"/>
  <c r="Q954" i="1"/>
  <c r="P954" i="1"/>
  <c r="O954" i="1"/>
  <c r="M954" i="1"/>
  <c r="L954" i="1"/>
  <c r="K954" i="1"/>
  <c r="J954" i="1"/>
  <c r="I954" i="1"/>
  <c r="G954" i="1"/>
  <c r="P953" i="1"/>
  <c r="J953" i="1"/>
  <c r="P952" i="1"/>
  <c r="J952" i="1"/>
  <c r="P951" i="1"/>
  <c r="J951" i="1"/>
  <c r="P950" i="1"/>
  <c r="J950" i="1"/>
  <c r="P949" i="1"/>
  <c r="J949" i="1"/>
  <c r="P948" i="1"/>
  <c r="J948" i="1"/>
  <c r="R947" i="1"/>
  <c r="Q947" i="1"/>
  <c r="P947" i="1"/>
  <c r="O947" i="1"/>
  <c r="M947" i="1"/>
  <c r="L947" i="1"/>
  <c r="K947" i="1"/>
  <c r="J947" i="1"/>
  <c r="I947" i="1"/>
  <c r="G947" i="1"/>
  <c r="R946" i="1"/>
  <c r="Q946" i="1"/>
  <c r="P946" i="1"/>
  <c r="O946" i="1"/>
  <c r="M946" i="1"/>
  <c r="L946" i="1"/>
  <c r="K946" i="1"/>
  <c r="J946" i="1"/>
  <c r="I946" i="1"/>
  <c r="G946" i="1"/>
  <c r="P945" i="1"/>
  <c r="J945" i="1"/>
  <c r="P944" i="1"/>
  <c r="J944" i="1"/>
  <c r="R943" i="1"/>
  <c r="Q943" i="1"/>
  <c r="P943" i="1"/>
  <c r="O943" i="1"/>
  <c r="M943" i="1"/>
  <c r="L943" i="1"/>
  <c r="K943" i="1"/>
  <c r="J943" i="1"/>
  <c r="I943" i="1"/>
  <c r="G943" i="1"/>
  <c r="R942" i="1"/>
  <c r="Q942" i="1"/>
  <c r="P942" i="1"/>
  <c r="O942" i="1"/>
  <c r="M942" i="1"/>
  <c r="L942" i="1"/>
  <c r="K942" i="1"/>
  <c r="J942" i="1"/>
  <c r="I942" i="1"/>
  <c r="G942" i="1"/>
  <c r="P941" i="1"/>
  <c r="J941" i="1"/>
  <c r="P940" i="1"/>
  <c r="J940" i="1"/>
  <c r="P939" i="1"/>
  <c r="J939" i="1"/>
  <c r="P938" i="1"/>
  <c r="J938" i="1"/>
  <c r="R937" i="1"/>
  <c r="Q937" i="1"/>
  <c r="P937" i="1"/>
  <c r="O937" i="1"/>
  <c r="M937" i="1"/>
  <c r="L937" i="1"/>
  <c r="K937" i="1"/>
  <c r="J937" i="1"/>
  <c r="I937" i="1"/>
  <c r="G937" i="1"/>
  <c r="R936" i="1"/>
  <c r="Q936" i="1"/>
  <c r="P936" i="1"/>
  <c r="O936" i="1"/>
  <c r="M936" i="1"/>
  <c r="L936" i="1"/>
  <c r="K936" i="1"/>
  <c r="J936" i="1"/>
  <c r="I936" i="1"/>
  <c r="G936" i="1"/>
  <c r="P935" i="1"/>
  <c r="J935" i="1"/>
  <c r="P934" i="1"/>
  <c r="J934" i="1"/>
  <c r="R933" i="1"/>
  <c r="Q933" i="1"/>
  <c r="P933" i="1"/>
  <c r="O933" i="1"/>
  <c r="M933" i="1"/>
  <c r="L933" i="1"/>
  <c r="K933" i="1"/>
  <c r="J933" i="1"/>
  <c r="I933" i="1"/>
  <c r="G933" i="1"/>
  <c r="R932" i="1"/>
  <c r="Q932" i="1"/>
  <c r="P932" i="1"/>
  <c r="O932" i="1"/>
  <c r="M932" i="1"/>
  <c r="L932" i="1"/>
  <c r="K932" i="1"/>
  <c r="J932" i="1"/>
  <c r="I932" i="1"/>
  <c r="G932" i="1"/>
  <c r="R931" i="1"/>
  <c r="Q931" i="1"/>
  <c r="P931" i="1"/>
  <c r="L931" i="1"/>
  <c r="K931" i="1"/>
  <c r="J931" i="1"/>
  <c r="R930" i="1"/>
  <c r="Q930" i="1"/>
  <c r="P930" i="1"/>
  <c r="L930" i="1"/>
  <c r="K930" i="1"/>
  <c r="J930" i="1"/>
  <c r="R929" i="1"/>
  <c r="Q929" i="1"/>
  <c r="O929" i="1"/>
  <c r="L929" i="1"/>
  <c r="K929" i="1"/>
  <c r="I929" i="1"/>
  <c r="R928" i="1"/>
  <c r="Q928" i="1"/>
  <c r="P928" i="1"/>
  <c r="L928" i="1"/>
  <c r="K928" i="1"/>
  <c r="J928" i="1"/>
  <c r="P927" i="1"/>
  <c r="J927" i="1"/>
  <c r="R926" i="1"/>
  <c r="Q926" i="1"/>
  <c r="P926" i="1"/>
  <c r="O926" i="1"/>
  <c r="M926" i="1"/>
  <c r="L926" i="1"/>
  <c r="K926" i="1"/>
  <c r="J926" i="1"/>
  <c r="I926" i="1"/>
  <c r="G926" i="1"/>
  <c r="P925" i="1"/>
  <c r="J925" i="1"/>
  <c r="P924" i="1"/>
  <c r="J924" i="1"/>
  <c r="R923" i="1"/>
  <c r="Q923" i="1"/>
  <c r="P923" i="1"/>
  <c r="O923" i="1"/>
  <c r="M923" i="1"/>
  <c r="L923" i="1"/>
  <c r="K923" i="1"/>
  <c r="J923" i="1"/>
  <c r="I923" i="1"/>
  <c r="G923" i="1"/>
  <c r="R922" i="1"/>
  <c r="Q922" i="1"/>
  <c r="P922" i="1"/>
  <c r="O922" i="1"/>
  <c r="M922" i="1"/>
  <c r="L922" i="1"/>
  <c r="K922" i="1"/>
  <c r="J922" i="1"/>
  <c r="I922" i="1"/>
  <c r="G922" i="1"/>
  <c r="R921" i="1"/>
  <c r="Q921" i="1"/>
  <c r="P921" i="1"/>
  <c r="L921" i="1"/>
  <c r="K921" i="1"/>
  <c r="J921" i="1"/>
  <c r="P920" i="1"/>
  <c r="J920" i="1"/>
  <c r="P919" i="1"/>
  <c r="J919" i="1"/>
  <c r="R918" i="1"/>
  <c r="Q918" i="1"/>
  <c r="P918" i="1"/>
  <c r="O918" i="1"/>
  <c r="M918" i="1"/>
  <c r="L918" i="1"/>
  <c r="K918" i="1"/>
  <c r="J918" i="1"/>
  <c r="I918" i="1"/>
  <c r="G918" i="1"/>
  <c r="P917" i="1"/>
  <c r="J917" i="1"/>
  <c r="P916" i="1"/>
  <c r="J916" i="1"/>
  <c r="R915" i="1"/>
  <c r="Q915" i="1"/>
  <c r="P915" i="1"/>
  <c r="O915" i="1"/>
  <c r="M915" i="1"/>
  <c r="L915" i="1"/>
  <c r="K915" i="1"/>
  <c r="J915" i="1"/>
  <c r="I915" i="1"/>
  <c r="G915" i="1"/>
  <c r="P914" i="1"/>
  <c r="J914" i="1"/>
  <c r="R913" i="1"/>
  <c r="Q913" i="1"/>
  <c r="P913" i="1"/>
  <c r="O913" i="1"/>
  <c r="M913" i="1"/>
  <c r="L913" i="1"/>
  <c r="K913" i="1"/>
  <c r="J913" i="1"/>
  <c r="I913" i="1"/>
  <c r="G913" i="1"/>
  <c r="R912" i="1"/>
  <c r="Q912" i="1"/>
  <c r="P912" i="1"/>
  <c r="L912" i="1"/>
  <c r="K912" i="1"/>
  <c r="J912" i="1"/>
  <c r="P911" i="1"/>
  <c r="J911" i="1"/>
  <c r="P910" i="1"/>
  <c r="J910" i="1"/>
  <c r="R909" i="1"/>
  <c r="Q909" i="1"/>
  <c r="P909" i="1"/>
  <c r="O909" i="1"/>
  <c r="M909" i="1"/>
  <c r="L909" i="1"/>
  <c r="K909" i="1"/>
  <c r="J909" i="1"/>
  <c r="I909" i="1"/>
  <c r="G909" i="1"/>
  <c r="P908" i="1"/>
  <c r="J908" i="1"/>
  <c r="P907" i="1"/>
  <c r="J907" i="1"/>
  <c r="R906" i="1"/>
  <c r="Q906" i="1"/>
  <c r="P906" i="1"/>
  <c r="O906" i="1"/>
  <c r="M906" i="1"/>
  <c r="L906" i="1"/>
  <c r="K906" i="1"/>
  <c r="J906" i="1"/>
  <c r="I906" i="1"/>
  <c r="G906" i="1"/>
  <c r="P905" i="1"/>
  <c r="J905" i="1"/>
  <c r="P904" i="1"/>
  <c r="J904" i="1"/>
  <c r="R903" i="1"/>
  <c r="Q903" i="1"/>
  <c r="P903" i="1"/>
  <c r="O903" i="1"/>
  <c r="M903" i="1"/>
  <c r="L903" i="1"/>
  <c r="K903" i="1"/>
  <c r="J903" i="1"/>
  <c r="I903" i="1"/>
  <c r="G903" i="1"/>
  <c r="P902" i="1"/>
  <c r="J902" i="1"/>
  <c r="P901" i="1"/>
  <c r="J901" i="1"/>
  <c r="R900" i="1"/>
  <c r="Q900" i="1"/>
  <c r="P900" i="1"/>
  <c r="O900" i="1"/>
  <c r="M900" i="1"/>
  <c r="L900" i="1"/>
  <c r="K900" i="1"/>
  <c r="J900" i="1"/>
  <c r="I900" i="1"/>
  <c r="G900" i="1"/>
  <c r="P899" i="1"/>
  <c r="J899" i="1"/>
  <c r="R898" i="1"/>
  <c r="Q898" i="1"/>
  <c r="P898" i="1"/>
  <c r="O898" i="1"/>
  <c r="M898" i="1"/>
  <c r="L898" i="1"/>
  <c r="K898" i="1"/>
  <c r="J898" i="1"/>
  <c r="I898" i="1"/>
  <c r="G898" i="1"/>
  <c r="P897" i="1"/>
  <c r="J897" i="1"/>
  <c r="R896" i="1"/>
  <c r="Q896" i="1"/>
  <c r="P896" i="1"/>
  <c r="O896" i="1"/>
  <c r="M896" i="1"/>
  <c r="L896" i="1"/>
  <c r="K896" i="1"/>
  <c r="J896" i="1"/>
  <c r="I896" i="1"/>
  <c r="G896" i="1"/>
  <c r="P895" i="1"/>
  <c r="J895" i="1"/>
  <c r="R894" i="1"/>
  <c r="Q894" i="1"/>
  <c r="P894" i="1"/>
  <c r="O894" i="1"/>
  <c r="M894" i="1"/>
  <c r="L894" i="1"/>
  <c r="K894" i="1"/>
  <c r="J894" i="1"/>
  <c r="I894" i="1"/>
  <c r="G894" i="1"/>
  <c r="P893" i="1"/>
  <c r="J893" i="1"/>
  <c r="R892" i="1"/>
  <c r="Q892" i="1"/>
  <c r="P892" i="1"/>
  <c r="O892" i="1"/>
  <c r="M892" i="1"/>
  <c r="L892" i="1"/>
  <c r="K892" i="1"/>
  <c r="J892" i="1"/>
  <c r="I892" i="1"/>
  <c r="G892" i="1"/>
  <c r="R891" i="1"/>
  <c r="Q891" i="1"/>
  <c r="P891" i="1"/>
  <c r="L891" i="1"/>
  <c r="K891" i="1"/>
  <c r="J891" i="1"/>
  <c r="P890" i="1"/>
  <c r="J890" i="1"/>
  <c r="P889" i="1"/>
  <c r="J889" i="1"/>
  <c r="P888" i="1"/>
  <c r="J888" i="1"/>
  <c r="R887" i="1"/>
  <c r="Q887" i="1"/>
  <c r="P887" i="1"/>
  <c r="O887" i="1"/>
  <c r="M887" i="1"/>
  <c r="L887" i="1"/>
  <c r="K887" i="1"/>
  <c r="J887" i="1"/>
  <c r="I887" i="1"/>
  <c r="G887" i="1"/>
  <c r="P886" i="1"/>
  <c r="J886" i="1"/>
  <c r="P885" i="1"/>
  <c r="J885" i="1"/>
  <c r="P884" i="1"/>
  <c r="J884" i="1"/>
  <c r="R883" i="1"/>
  <c r="Q883" i="1"/>
  <c r="P883" i="1"/>
  <c r="O883" i="1"/>
  <c r="M883" i="1"/>
  <c r="L883" i="1"/>
  <c r="K883" i="1"/>
  <c r="J883" i="1"/>
  <c r="I883" i="1"/>
  <c r="G883" i="1"/>
  <c r="P882" i="1"/>
  <c r="J882" i="1"/>
  <c r="P881" i="1"/>
  <c r="J881" i="1"/>
  <c r="R880" i="1"/>
  <c r="Q880" i="1"/>
  <c r="P880" i="1"/>
  <c r="O880" i="1"/>
  <c r="M880" i="1"/>
  <c r="L880" i="1"/>
  <c r="K880" i="1"/>
  <c r="J880" i="1"/>
  <c r="I880" i="1"/>
  <c r="G880" i="1"/>
  <c r="P879" i="1"/>
  <c r="J879" i="1"/>
  <c r="R878" i="1"/>
  <c r="Q878" i="1"/>
  <c r="P878" i="1"/>
  <c r="O878" i="1"/>
  <c r="M878" i="1"/>
  <c r="L878" i="1"/>
  <c r="K878" i="1"/>
  <c r="J878" i="1"/>
  <c r="I878" i="1"/>
  <c r="G878" i="1"/>
  <c r="P877" i="1"/>
  <c r="J877" i="1"/>
  <c r="R876" i="1"/>
  <c r="Q876" i="1"/>
  <c r="P876" i="1"/>
  <c r="O876" i="1"/>
  <c r="M876" i="1"/>
  <c r="L876" i="1"/>
  <c r="K876" i="1"/>
  <c r="J876" i="1"/>
  <c r="I876" i="1"/>
  <c r="G876" i="1"/>
  <c r="P875" i="1"/>
  <c r="J875" i="1"/>
  <c r="R874" i="1"/>
  <c r="Q874" i="1"/>
  <c r="P874" i="1"/>
  <c r="O874" i="1"/>
  <c r="M874" i="1"/>
  <c r="L874" i="1"/>
  <c r="K874" i="1"/>
  <c r="J874" i="1"/>
  <c r="I874" i="1"/>
  <c r="G874" i="1"/>
  <c r="R873" i="1"/>
  <c r="Q873" i="1"/>
  <c r="O873" i="1"/>
  <c r="L873" i="1"/>
  <c r="K873" i="1"/>
  <c r="I873" i="1"/>
  <c r="R872" i="1"/>
  <c r="Q872" i="1"/>
  <c r="P872" i="1"/>
  <c r="L872" i="1"/>
  <c r="K872" i="1"/>
  <c r="J872" i="1"/>
  <c r="R871" i="1"/>
  <c r="Q871" i="1"/>
  <c r="P871" i="1"/>
  <c r="L871" i="1"/>
  <c r="K871" i="1"/>
  <c r="J871" i="1"/>
  <c r="R870" i="1"/>
  <c r="Q870" i="1"/>
  <c r="O870" i="1"/>
  <c r="L870" i="1"/>
  <c r="K870" i="1"/>
  <c r="I870" i="1"/>
  <c r="R869" i="1"/>
  <c r="Q869" i="1"/>
  <c r="O869" i="1"/>
  <c r="L869" i="1"/>
  <c r="K869" i="1"/>
  <c r="I869" i="1"/>
  <c r="R868" i="1"/>
  <c r="Q868" i="1"/>
  <c r="P868" i="1"/>
  <c r="L868" i="1"/>
  <c r="K868" i="1"/>
  <c r="J868" i="1"/>
  <c r="P867" i="1"/>
  <c r="J867" i="1"/>
  <c r="P866" i="1"/>
  <c r="J866" i="1"/>
  <c r="P865" i="1"/>
  <c r="J865" i="1"/>
  <c r="P864" i="1"/>
  <c r="J864" i="1"/>
  <c r="P863" i="1"/>
  <c r="J863" i="1"/>
  <c r="P862" i="1"/>
  <c r="J862" i="1"/>
  <c r="P861" i="1"/>
  <c r="J861" i="1"/>
  <c r="P860" i="1"/>
  <c r="J860" i="1"/>
  <c r="P859" i="1"/>
  <c r="J859" i="1"/>
  <c r="P858" i="1"/>
  <c r="J858" i="1"/>
  <c r="P857" i="1"/>
  <c r="J857" i="1"/>
  <c r="P856" i="1"/>
  <c r="J856" i="1"/>
  <c r="P855" i="1"/>
  <c r="J855" i="1"/>
  <c r="R854" i="1"/>
  <c r="Q854" i="1"/>
  <c r="P854" i="1"/>
  <c r="O854" i="1"/>
  <c r="M854" i="1"/>
  <c r="L854" i="1"/>
  <c r="K854" i="1"/>
  <c r="J854" i="1"/>
  <c r="I854" i="1"/>
  <c r="G854" i="1"/>
  <c r="P853" i="1"/>
  <c r="J853" i="1"/>
  <c r="P852" i="1"/>
  <c r="J852" i="1"/>
  <c r="P851" i="1"/>
  <c r="J851" i="1"/>
  <c r="P850" i="1"/>
  <c r="J850" i="1"/>
  <c r="P849" i="1"/>
  <c r="J849" i="1"/>
  <c r="P848" i="1"/>
  <c r="J848" i="1"/>
  <c r="P847" i="1"/>
  <c r="J847" i="1"/>
  <c r="P846" i="1"/>
  <c r="J846" i="1"/>
  <c r="P845" i="1"/>
  <c r="J845" i="1"/>
  <c r="P844" i="1"/>
  <c r="J844" i="1"/>
  <c r="P843" i="1"/>
  <c r="J843" i="1"/>
  <c r="P842" i="1"/>
  <c r="J842" i="1"/>
  <c r="P841" i="1"/>
  <c r="J841" i="1"/>
  <c r="P840" i="1"/>
  <c r="J840" i="1"/>
  <c r="P839" i="1"/>
  <c r="J839" i="1"/>
  <c r="P838" i="1"/>
  <c r="J838" i="1"/>
  <c r="P837" i="1"/>
  <c r="J837" i="1"/>
  <c r="P836" i="1"/>
  <c r="J836" i="1"/>
  <c r="P835" i="1"/>
  <c r="J835" i="1"/>
  <c r="P834" i="1"/>
  <c r="J834" i="1"/>
  <c r="P833" i="1"/>
  <c r="J833" i="1"/>
  <c r="P832" i="1"/>
  <c r="J832" i="1"/>
  <c r="R831" i="1"/>
  <c r="Q831" i="1"/>
  <c r="P831" i="1"/>
  <c r="O831" i="1"/>
  <c r="M831" i="1"/>
  <c r="L831" i="1"/>
  <c r="K831" i="1"/>
  <c r="J831" i="1"/>
  <c r="I831" i="1"/>
  <c r="G831" i="1"/>
  <c r="R830" i="1"/>
  <c r="Q830" i="1"/>
  <c r="P830" i="1"/>
  <c r="O830" i="1"/>
  <c r="M830" i="1"/>
  <c r="L830" i="1"/>
  <c r="K830" i="1"/>
  <c r="J830" i="1"/>
  <c r="I830" i="1"/>
  <c r="G830" i="1"/>
  <c r="P829" i="1"/>
  <c r="J829" i="1"/>
  <c r="P828" i="1"/>
  <c r="J828" i="1"/>
  <c r="P827" i="1"/>
  <c r="J827" i="1"/>
  <c r="P826" i="1"/>
  <c r="J826" i="1"/>
  <c r="P825" i="1"/>
  <c r="J825" i="1"/>
  <c r="P824" i="1"/>
  <c r="J824" i="1"/>
  <c r="P823" i="1"/>
  <c r="J823" i="1"/>
  <c r="P822" i="1"/>
  <c r="J822" i="1"/>
  <c r="P821" i="1"/>
  <c r="J821" i="1"/>
  <c r="P820" i="1"/>
  <c r="J820" i="1"/>
  <c r="P819" i="1"/>
  <c r="J819" i="1"/>
  <c r="P818" i="1"/>
  <c r="J818" i="1"/>
  <c r="P817" i="1"/>
  <c r="J817" i="1"/>
  <c r="P816" i="1"/>
  <c r="J816" i="1"/>
  <c r="R815" i="1"/>
  <c r="Q815" i="1"/>
  <c r="P815" i="1"/>
  <c r="O815" i="1"/>
  <c r="M815" i="1"/>
  <c r="L815" i="1"/>
  <c r="K815" i="1"/>
  <c r="J815" i="1"/>
  <c r="I815" i="1"/>
  <c r="G815" i="1"/>
  <c r="P814" i="1"/>
  <c r="J814" i="1"/>
  <c r="P813" i="1"/>
  <c r="J813" i="1"/>
  <c r="P812" i="1"/>
  <c r="J812" i="1"/>
  <c r="P811" i="1"/>
  <c r="J811" i="1"/>
  <c r="P810" i="1"/>
  <c r="J810" i="1"/>
  <c r="P809" i="1"/>
  <c r="J809" i="1"/>
  <c r="P808" i="1"/>
  <c r="J808" i="1"/>
  <c r="P807" i="1"/>
  <c r="J807" i="1"/>
  <c r="P806" i="1"/>
  <c r="J806" i="1"/>
  <c r="P805" i="1"/>
  <c r="J805" i="1"/>
  <c r="P804" i="1"/>
  <c r="J804" i="1"/>
  <c r="P803" i="1"/>
  <c r="J803" i="1"/>
  <c r="P802" i="1"/>
  <c r="J802" i="1"/>
  <c r="P801" i="1"/>
  <c r="J801" i="1"/>
  <c r="P800" i="1"/>
  <c r="J800" i="1"/>
  <c r="P799" i="1"/>
  <c r="J799" i="1"/>
  <c r="P798" i="1"/>
  <c r="J798" i="1"/>
  <c r="P797" i="1"/>
  <c r="J797" i="1"/>
  <c r="P796" i="1"/>
  <c r="J796" i="1"/>
  <c r="P795" i="1"/>
  <c r="J795" i="1"/>
  <c r="P794" i="1"/>
  <c r="J794" i="1"/>
  <c r="P793" i="1"/>
  <c r="J793" i="1"/>
  <c r="R792" i="1"/>
  <c r="Q792" i="1"/>
  <c r="P792" i="1"/>
  <c r="O792" i="1"/>
  <c r="M792" i="1"/>
  <c r="L792" i="1"/>
  <c r="K792" i="1"/>
  <c r="J792" i="1"/>
  <c r="I792" i="1"/>
  <c r="G792" i="1"/>
  <c r="R791" i="1"/>
  <c r="Q791" i="1"/>
  <c r="P791" i="1"/>
  <c r="O791" i="1"/>
  <c r="M791" i="1"/>
  <c r="L791" i="1"/>
  <c r="K791" i="1"/>
  <c r="J791" i="1"/>
  <c r="I791" i="1"/>
  <c r="G791" i="1"/>
  <c r="R790" i="1"/>
  <c r="Q790" i="1"/>
  <c r="P790" i="1"/>
  <c r="L790" i="1"/>
  <c r="K790" i="1"/>
  <c r="J790" i="1"/>
  <c r="P789" i="1"/>
  <c r="J789" i="1"/>
  <c r="P788" i="1"/>
  <c r="J788" i="1"/>
  <c r="R787" i="1"/>
  <c r="Q787" i="1"/>
  <c r="P787" i="1"/>
  <c r="O787" i="1"/>
  <c r="M787" i="1"/>
  <c r="L787" i="1"/>
  <c r="K787" i="1"/>
  <c r="J787" i="1"/>
  <c r="I787" i="1"/>
  <c r="G787" i="1"/>
  <c r="P786" i="1"/>
  <c r="J786" i="1"/>
  <c r="R785" i="1"/>
  <c r="Q785" i="1"/>
  <c r="P785" i="1"/>
  <c r="O785" i="1"/>
  <c r="M785" i="1"/>
  <c r="L785" i="1"/>
  <c r="K785" i="1"/>
  <c r="J785" i="1"/>
  <c r="I785" i="1"/>
  <c r="G785" i="1"/>
  <c r="P784" i="1"/>
  <c r="J784" i="1"/>
  <c r="R783" i="1"/>
  <c r="Q783" i="1"/>
  <c r="P783" i="1"/>
  <c r="O783" i="1"/>
  <c r="M783" i="1"/>
  <c r="L783" i="1"/>
  <c r="K783" i="1"/>
  <c r="J783" i="1"/>
  <c r="I783" i="1"/>
  <c r="G783" i="1"/>
  <c r="P782" i="1"/>
  <c r="J782" i="1"/>
  <c r="R781" i="1"/>
  <c r="Q781" i="1"/>
  <c r="P781" i="1"/>
  <c r="O781" i="1"/>
  <c r="M781" i="1"/>
  <c r="L781" i="1"/>
  <c r="K781" i="1"/>
  <c r="J781" i="1"/>
  <c r="I781" i="1"/>
  <c r="G781" i="1"/>
  <c r="P780" i="1"/>
  <c r="J780" i="1"/>
  <c r="R779" i="1"/>
  <c r="Q779" i="1"/>
  <c r="P779" i="1"/>
  <c r="O779" i="1"/>
  <c r="M779" i="1"/>
  <c r="L779" i="1"/>
  <c r="K779" i="1"/>
  <c r="J779" i="1"/>
  <c r="I779" i="1"/>
  <c r="G779" i="1"/>
  <c r="R778" i="1"/>
  <c r="Q778" i="1"/>
  <c r="P778" i="1"/>
  <c r="L778" i="1"/>
  <c r="K778" i="1"/>
  <c r="J778" i="1"/>
  <c r="P777" i="1"/>
  <c r="J777" i="1"/>
  <c r="P776" i="1"/>
  <c r="J776" i="1"/>
  <c r="R775" i="1"/>
  <c r="Q775" i="1"/>
  <c r="P775" i="1"/>
  <c r="O775" i="1"/>
  <c r="M775" i="1"/>
  <c r="L775" i="1"/>
  <c r="K775" i="1"/>
  <c r="J775" i="1"/>
  <c r="I775" i="1"/>
  <c r="G775" i="1"/>
  <c r="P774" i="1"/>
  <c r="J774" i="1"/>
  <c r="P773" i="1"/>
  <c r="J773" i="1"/>
  <c r="R772" i="1"/>
  <c r="Q772" i="1"/>
  <c r="P772" i="1"/>
  <c r="O772" i="1"/>
  <c r="M772" i="1"/>
  <c r="L772" i="1"/>
  <c r="K772" i="1"/>
  <c r="J772" i="1"/>
  <c r="I772" i="1"/>
  <c r="G772" i="1"/>
  <c r="P771" i="1"/>
  <c r="J771" i="1"/>
  <c r="R770" i="1"/>
  <c r="Q770" i="1"/>
  <c r="P770" i="1"/>
  <c r="O770" i="1"/>
  <c r="M770" i="1"/>
  <c r="L770" i="1"/>
  <c r="K770" i="1"/>
  <c r="J770" i="1"/>
  <c r="I770" i="1"/>
  <c r="G770" i="1"/>
  <c r="P769" i="1"/>
  <c r="J769" i="1"/>
  <c r="P768" i="1"/>
  <c r="J768" i="1"/>
  <c r="P767" i="1"/>
  <c r="J767" i="1"/>
  <c r="P766" i="1"/>
  <c r="J766" i="1"/>
  <c r="P765" i="1"/>
  <c r="J765" i="1"/>
  <c r="P764" i="1"/>
  <c r="J764" i="1"/>
  <c r="P763" i="1"/>
  <c r="J763" i="1"/>
  <c r="P762" i="1"/>
  <c r="J762" i="1"/>
  <c r="P761" i="1"/>
  <c r="J761" i="1"/>
  <c r="P760" i="1"/>
  <c r="J760" i="1"/>
  <c r="P759" i="1"/>
  <c r="J759" i="1"/>
  <c r="P758" i="1"/>
  <c r="J758" i="1"/>
  <c r="R757" i="1"/>
  <c r="Q757" i="1"/>
  <c r="P757" i="1"/>
  <c r="O757" i="1"/>
  <c r="M757" i="1"/>
  <c r="L757" i="1"/>
  <c r="K757" i="1"/>
  <c r="J757" i="1"/>
  <c r="I757" i="1"/>
  <c r="G757" i="1"/>
  <c r="P756" i="1"/>
  <c r="J756" i="1"/>
  <c r="P755" i="1"/>
  <c r="J755" i="1"/>
  <c r="P754" i="1"/>
  <c r="J754" i="1"/>
  <c r="P753" i="1"/>
  <c r="J753" i="1"/>
  <c r="R752" i="1"/>
  <c r="Q752" i="1"/>
  <c r="P752" i="1"/>
  <c r="O752" i="1"/>
  <c r="M752" i="1"/>
  <c r="L752" i="1"/>
  <c r="K752" i="1"/>
  <c r="J752" i="1"/>
  <c r="I752" i="1"/>
  <c r="G752" i="1"/>
  <c r="R751" i="1"/>
  <c r="Q751" i="1"/>
  <c r="P751" i="1"/>
  <c r="O751" i="1"/>
  <c r="M751" i="1"/>
  <c r="L751" i="1"/>
  <c r="K751" i="1"/>
  <c r="J751" i="1"/>
  <c r="I751" i="1"/>
  <c r="G751" i="1"/>
  <c r="P750" i="1"/>
  <c r="J750" i="1"/>
  <c r="P749" i="1"/>
  <c r="J749" i="1"/>
  <c r="R748" i="1"/>
  <c r="Q748" i="1"/>
  <c r="P748" i="1"/>
  <c r="O748" i="1"/>
  <c r="M748" i="1"/>
  <c r="L748" i="1"/>
  <c r="K748" i="1"/>
  <c r="J748" i="1"/>
  <c r="I748" i="1"/>
  <c r="G748" i="1"/>
  <c r="P747" i="1"/>
  <c r="J747" i="1"/>
  <c r="P746" i="1"/>
  <c r="J746" i="1"/>
  <c r="R745" i="1"/>
  <c r="Q745" i="1"/>
  <c r="P745" i="1"/>
  <c r="O745" i="1"/>
  <c r="M745" i="1"/>
  <c r="L745" i="1"/>
  <c r="K745" i="1"/>
  <c r="J745" i="1"/>
  <c r="I745" i="1"/>
  <c r="G745" i="1"/>
  <c r="P744" i="1"/>
  <c r="J744" i="1"/>
  <c r="R743" i="1"/>
  <c r="Q743" i="1"/>
  <c r="P743" i="1"/>
  <c r="O743" i="1"/>
  <c r="M743" i="1"/>
  <c r="L743" i="1"/>
  <c r="K743" i="1"/>
  <c r="J743" i="1"/>
  <c r="I743" i="1"/>
  <c r="G743" i="1"/>
  <c r="P742" i="1"/>
  <c r="J742" i="1"/>
  <c r="P741" i="1"/>
  <c r="J741" i="1"/>
  <c r="R740" i="1"/>
  <c r="Q740" i="1"/>
  <c r="P740" i="1"/>
  <c r="O740" i="1"/>
  <c r="M740" i="1"/>
  <c r="L740" i="1"/>
  <c r="K740" i="1"/>
  <c r="J740" i="1"/>
  <c r="I740" i="1"/>
  <c r="G740" i="1"/>
  <c r="R739" i="1"/>
  <c r="Q739" i="1"/>
  <c r="P739" i="1"/>
  <c r="O739" i="1"/>
  <c r="M739" i="1"/>
  <c r="L739" i="1"/>
  <c r="K739" i="1"/>
  <c r="J739" i="1"/>
  <c r="I739" i="1"/>
  <c r="G739" i="1"/>
  <c r="P738" i="1"/>
  <c r="J738" i="1"/>
  <c r="P737" i="1"/>
  <c r="J737" i="1"/>
  <c r="P736" i="1"/>
  <c r="J736" i="1"/>
  <c r="R735" i="1"/>
  <c r="Q735" i="1"/>
  <c r="P735" i="1"/>
  <c r="O735" i="1"/>
  <c r="M735" i="1"/>
  <c r="L735" i="1"/>
  <c r="K735" i="1"/>
  <c r="J735" i="1"/>
  <c r="I735" i="1"/>
  <c r="G735" i="1"/>
  <c r="R734" i="1"/>
  <c r="Q734" i="1"/>
  <c r="P734" i="1"/>
  <c r="L734" i="1"/>
  <c r="K734" i="1"/>
  <c r="J734" i="1"/>
  <c r="P733" i="1"/>
  <c r="J733" i="1"/>
  <c r="R732" i="1"/>
  <c r="Q732" i="1"/>
  <c r="P732" i="1"/>
  <c r="O732" i="1"/>
  <c r="M732" i="1"/>
  <c r="L732" i="1"/>
  <c r="K732" i="1"/>
  <c r="J732" i="1"/>
  <c r="I732" i="1"/>
  <c r="G732" i="1"/>
  <c r="P731" i="1"/>
  <c r="J731" i="1"/>
  <c r="P730" i="1"/>
  <c r="J730" i="1"/>
  <c r="R729" i="1"/>
  <c r="Q729" i="1"/>
  <c r="P729" i="1"/>
  <c r="O729" i="1"/>
  <c r="M729" i="1"/>
  <c r="L729" i="1"/>
  <c r="K729" i="1"/>
  <c r="J729" i="1"/>
  <c r="I729" i="1"/>
  <c r="G729" i="1"/>
  <c r="P728" i="1"/>
  <c r="J728" i="1"/>
  <c r="P727" i="1"/>
  <c r="J727" i="1"/>
  <c r="R726" i="1"/>
  <c r="Q726" i="1"/>
  <c r="P726" i="1"/>
  <c r="O726" i="1"/>
  <c r="M726" i="1"/>
  <c r="L726" i="1"/>
  <c r="K726" i="1"/>
  <c r="J726" i="1"/>
  <c r="I726" i="1"/>
  <c r="G726" i="1"/>
  <c r="P725" i="1"/>
  <c r="J725" i="1"/>
  <c r="P724" i="1"/>
  <c r="J724" i="1"/>
  <c r="P723" i="1"/>
  <c r="J723" i="1"/>
  <c r="P722" i="1"/>
  <c r="J722" i="1"/>
  <c r="P721" i="1"/>
  <c r="J721" i="1"/>
  <c r="P720" i="1"/>
  <c r="J720" i="1"/>
  <c r="R719" i="1"/>
  <c r="Q719" i="1"/>
  <c r="P719" i="1"/>
  <c r="O719" i="1"/>
  <c r="M719" i="1"/>
  <c r="L719" i="1"/>
  <c r="K719" i="1"/>
  <c r="J719" i="1"/>
  <c r="I719" i="1"/>
  <c r="G719" i="1"/>
  <c r="P718" i="1"/>
  <c r="J718" i="1"/>
  <c r="R717" i="1"/>
  <c r="Q717" i="1"/>
  <c r="P717" i="1"/>
  <c r="O717" i="1"/>
  <c r="M717" i="1"/>
  <c r="L717" i="1"/>
  <c r="K717" i="1"/>
  <c r="J717" i="1"/>
  <c r="I717" i="1"/>
  <c r="G717" i="1"/>
  <c r="P716" i="1"/>
  <c r="J716" i="1"/>
  <c r="R715" i="1"/>
  <c r="Q715" i="1"/>
  <c r="P715" i="1"/>
  <c r="O715" i="1"/>
  <c r="M715" i="1"/>
  <c r="L715" i="1"/>
  <c r="K715" i="1"/>
  <c r="J715" i="1"/>
  <c r="I715" i="1"/>
  <c r="G715" i="1"/>
  <c r="P714" i="1"/>
  <c r="J714" i="1"/>
  <c r="P713" i="1"/>
  <c r="J713" i="1"/>
  <c r="R712" i="1"/>
  <c r="Q712" i="1"/>
  <c r="P712" i="1"/>
  <c r="O712" i="1"/>
  <c r="M712" i="1"/>
  <c r="L712" i="1"/>
  <c r="K712" i="1"/>
  <c r="J712" i="1"/>
  <c r="I712" i="1"/>
  <c r="G712" i="1"/>
  <c r="P711" i="1"/>
  <c r="J711" i="1"/>
  <c r="P710" i="1"/>
  <c r="J710" i="1"/>
  <c r="P709" i="1"/>
  <c r="J709" i="1"/>
  <c r="R708" i="1"/>
  <c r="Q708" i="1"/>
  <c r="P708" i="1"/>
  <c r="O708" i="1"/>
  <c r="M708" i="1"/>
  <c r="L708" i="1"/>
  <c r="K708" i="1"/>
  <c r="J708" i="1"/>
  <c r="I708" i="1"/>
  <c r="G708" i="1"/>
  <c r="P707" i="1"/>
  <c r="J707" i="1"/>
  <c r="R706" i="1"/>
  <c r="Q706" i="1"/>
  <c r="P706" i="1"/>
  <c r="O706" i="1"/>
  <c r="M706" i="1"/>
  <c r="L706" i="1"/>
  <c r="K706" i="1"/>
  <c r="J706" i="1"/>
  <c r="I706" i="1"/>
  <c r="G706" i="1"/>
  <c r="P705" i="1"/>
  <c r="J705" i="1"/>
  <c r="R704" i="1"/>
  <c r="Q704" i="1"/>
  <c r="P704" i="1"/>
  <c r="O704" i="1"/>
  <c r="M704" i="1"/>
  <c r="L704" i="1"/>
  <c r="K704" i="1"/>
  <c r="J704" i="1"/>
  <c r="I704" i="1"/>
  <c r="G704" i="1"/>
  <c r="P703" i="1"/>
  <c r="J703" i="1"/>
  <c r="R702" i="1"/>
  <c r="Q702" i="1"/>
  <c r="P702" i="1"/>
  <c r="O702" i="1"/>
  <c r="M702" i="1"/>
  <c r="L702" i="1"/>
  <c r="K702" i="1"/>
  <c r="J702" i="1"/>
  <c r="I702" i="1"/>
  <c r="G702" i="1"/>
  <c r="P701" i="1"/>
  <c r="J701" i="1"/>
  <c r="P700" i="1"/>
  <c r="J700" i="1"/>
  <c r="R699" i="1"/>
  <c r="Q699" i="1"/>
  <c r="P699" i="1"/>
  <c r="O699" i="1"/>
  <c r="M699" i="1"/>
  <c r="L699" i="1"/>
  <c r="K699" i="1"/>
  <c r="J699" i="1"/>
  <c r="I699" i="1"/>
  <c r="G699" i="1"/>
  <c r="R698" i="1"/>
  <c r="Q698" i="1"/>
  <c r="P698" i="1"/>
  <c r="L698" i="1"/>
  <c r="K698" i="1"/>
  <c r="J698" i="1"/>
  <c r="P697" i="1"/>
  <c r="J697" i="1"/>
  <c r="P696" i="1"/>
  <c r="J696" i="1"/>
  <c r="P695" i="1"/>
  <c r="J695" i="1"/>
  <c r="R694" i="1"/>
  <c r="Q694" i="1"/>
  <c r="P694" i="1"/>
  <c r="O694" i="1"/>
  <c r="M694" i="1"/>
  <c r="L694" i="1"/>
  <c r="K694" i="1"/>
  <c r="J694" i="1"/>
  <c r="I694" i="1"/>
  <c r="G694" i="1"/>
  <c r="P693" i="1"/>
  <c r="J693" i="1"/>
  <c r="P692" i="1"/>
  <c r="J692" i="1"/>
  <c r="P691" i="1"/>
  <c r="J691" i="1"/>
  <c r="P690" i="1"/>
  <c r="J690" i="1"/>
  <c r="P689" i="1"/>
  <c r="J689" i="1"/>
  <c r="P688" i="1"/>
  <c r="J688" i="1"/>
  <c r="R687" i="1"/>
  <c r="Q687" i="1"/>
  <c r="P687" i="1"/>
  <c r="O687" i="1"/>
  <c r="M687" i="1"/>
  <c r="L687" i="1"/>
  <c r="K687" i="1"/>
  <c r="J687" i="1"/>
  <c r="I687" i="1"/>
  <c r="G687" i="1"/>
  <c r="R686" i="1"/>
  <c r="Q686" i="1"/>
  <c r="P686" i="1"/>
  <c r="O686" i="1"/>
  <c r="M686" i="1"/>
  <c r="L686" i="1"/>
  <c r="K686" i="1"/>
  <c r="J686" i="1"/>
  <c r="I686" i="1"/>
  <c r="G686" i="1"/>
  <c r="P685" i="1"/>
  <c r="J685" i="1"/>
  <c r="R684" i="1"/>
  <c r="Q684" i="1"/>
  <c r="P684" i="1"/>
  <c r="O684" i="1"/>
  <c r="M684" i="1"/>
  <c r="L684" i="1"/>
  <c r="K684" i="1"/>
  <c r="J684" i="1"/>
  <c r="I684" i="1"/>
  <c r="G684" i="1"/>
  <c r="P683" i="1"/>
  <c r="J683" i="1"/>
  <c r="R682" i="1"/>
  <c r="Q682" i="1"/>
  <c r="P682" i="1"/>
  <c r="O682" i="1"/>
  <c r="M682" i="1"/>
  <c r="L682" i="1"/>
  <c r="K682" i="1"/>
  <c r="J682" i="1"/>
  <c r="I682" i="1"/>
  <c r="G682" i="1"/>
  <c r="P681" i="1"/>
  <c r="J681" i="1"/>
  <c r="P680" i="1"/>
  <c r="J680" i="1"/>
  <c r="P679" i="1"/>
  <c r="J679" i="1"/>
  <c r="P678" i="1"/>
  <c r="J678" i="1"/>
  <c r="P677" i="1"/>
  <c r="J677" i="1"/>
  <c r="R676" i="1"/>
  <c r="Q676" i="1"/>
  <c r="P676" i="1"/>
  <c r="O676" i="1"/>
  <c r="M676" i="1"/>
  <c r="L676" i="1"/>
  <c r="K676" i="1"/>
  <c r="J676" i="1"/>
  <c r="I676" i="1"/>
  <c r="G676" i="1"/>
  <c r="P675" i="1"/>
  <c r="J675" i="1"/>
  <c r="P674" i="1"/>
  <c r="J674" i="1"/>
  <c r="P673" i="1"/>
  <c r="J673" i="1"/>
  <c r="P672" i="1"/>
  <c r="J672" i="1"/>
  <c r="P671" i="1"/>
  <c r="J671" i="1"/>
  <c r="R670" i="1"/>
  <c r="Q670" i="1"/>
  <c r="P670" i="1"/>
  <c r="O670" i="1"/>
  <c r="M670" i="1"/>
  <c r="L670" i="1"/>
  <c r="K670" i="1"/>
  <c r="J670" i="1"/>
  <c r="I670" i="1"/>
  <c r="G670" i="1"/>
  <c r="P669" i="1"/>
  <c r="J669" i="1"/>
  <c r="P668" i="1"/>
  <c r="J668" i="1"/>
  <c r="P667" i="1"/>
  <c r="J667" i="1"/>
  <c r="P666" i="1"/>
  <c r="J666" i="1"/>
  <c r="P665" i="1"/>
  <c r="J665" i="1"/>
  <c r="P664" i="1"/>
  <c r="J664" i="1"/>
  <c r="P663" i="1"/>
  <c r="J663" i="1"/>
  <c r="P662" i="1"/>
  <c r="J662" i="1"/>
  <c r="P661" i="1"/>
  <c r="J661" i="1"/>
  <c r="P660" i="1"/>
  <c r="J660" i="1"/>
  <c r="P659" i="1"/>
  <c r="J659" i="1"/>
  <c r="P658" i="1"/>
  <c r="J658" i="1"/>
  <c r="P657" i="1"/>
  <c r="J657" i="1"/>
  <c r="P656" i="1"/>
  <c r="J656" i="1"/>
  <c r="R655" i="1"/>
  <c r="Q655" i="1"/>
  <c r="P655" i="1"/>
  <c r="O655" i="1"/>
  <c r="M655" i="1"/>
  <c r="L655" i="1"/>
  <c r="K655" i="1"/>
  <c r="J655" i="1"/>
  <c r="I655" i="1"/>
  <c r="G655" i="1"/>
  <c r="R654" i="1"/>
  <c r="Q654" i="1"/>
  <c r="P654" i="1"/>
  <c r="O654" i="1"/>
  <c r="M654" i="1"/>
  <c r="L654" i="1"/>
  <c r="K654" i="1"/>
  <c r="J654" i="1"/>
  <c r="I654" i="1"/>
  <c r="G654" i="1"/>
  <c r="P653" i="1"/>
  <c r="J653" i="1"/>
  <c r="P652" i="1"/>
  <c r="J652" i="1"/>
  <c r="P651" i="1"/>
  <c r="J651" i="1"/>
  <c r="P650" i="1"/>
  <c r="J650" i="1"/>
  <c r="P649" i="1"/>
  <c r="J649" i="1"/>
  <c r="P648" i="1"/>
  <c r="J648" i="1"/>
  <c r="P647" i="1"/>
  <c r="J647" i="1"/>
  <c r="P646" i="1"/>
  <c r="J646" i="1"/>
  <c r="P645" i="1"/>
  <c r="J645" i="1"/>
  <c r="P644" i="1"/>
  <c r="J644" i="1"/>
  <c r="P643" i="1"/>
  <c r="J643" i="1"/>
  <c r="P642" i="1"/>
  <c r="J642" i="1"/>
  <c r="P641" i="1"/>
  <c r="J641" i="1"/>
  <c r="P640" i="1"/>
  <c r="J640" i="1"/>
  <c r="R639" i="1"/>
  <c r="Q639" i="1"/>
  <c r="P639" i="1"/>
  <c r="O639" i="1"/>
  <c r="M639" i="1"/>
  <c r="L639" i="1"/>
  <c r="K639" i="1"/>
  <c r="J639" i="1"/>
  <c r="I639" i="1"/>
  <c r="G639" i="1"/>
  <c r="R638" i="1"/>
  <c r="Q638" i="1"/>
  <c r="P638" i="1"/>
  <c r="O638" i="1"/>
  <c r="M638" i="1"/>
  <c r="L638" i="1"/>
  <c r="K638" i="1"/>
  <c r="J638" i="1"/>
  <c r="I638" i="1"/>
  <c r="G638" i="1"/>
  <c r="P637" i="1"/>
  <c r="J637" i="1"/>
  <c r="P636" i="1"/>
  <c r="J636" i="1"/>
  <c r="P635" i="1"/>
  <c r="J635" i="1"/>
  <c r="P634" i="1"/>
  <c r="J634" i="1"/>
  <c r="P633" i="1"/>
  <c r="J633" i="1"/>
  <c r="R632" i="1"/>
  <c r="Q632" i="1"/>
  <c r="P632" i="1"/>
  <c r="O632" i="1"/>
  <c r="M632" i="1"/>
  <c r="L632" i="1"/>
  <c r="K632" i="1"/>
  <c r="J632" i="1"/>
  <c r="I632" i="1"/>
  <c r="G632" i="1"/>
  <c r="P631" i="1"/>
  <c r="J631" i="1"/>
  <c r="P630" i="1"/>
  <c r="J630" i="1"/>
  <c r="P629" i="1"/>
  <c r="J629" i="1"/>
  <c r="P628" i="1"/>
  <c r="J628" i="1"/>
  <c r="P627" i="1"/>
  <c r="J627" i="1"/>
  <c r="R626" i="1"/>
  <c r="Q626" i="1"/>
  <c r="P626" i="1"/>
  <c r="O626" i="1"/>
  <c r="M626" i="1"/>
  <c r="L626" i="1"/>
  <c r="K626" i="1"/>
  <c r="J626" i="1"/>
  <c r="I626" i="1"/>
  <c r="G626" i="1"/>
  <c r="P625" i="1"/>
  <c r="J625" i="1"/>
  <c r="P624" i="1"/>
  <c r="J624" i="1"/>
  <c r="P623" i="1"/>
  <c r="J623" i="1"/>
  <c r="P622" i="1"/>
  <c r="J622" i="1"/>
  <c r="P621" i="1"/>
  <c r="J621" i="1"/>
  <c r="R620" i="1"/>
  <c r="Q620" i="1"/>
  <c r="P620" i="1"/>
  <c r="O620" i="1"/>
  <c r="M620" i="1"/>
  <c r="L620" i="1"/>
  <c r="K620" i="1"/>
  <c r="J620" i="1"/>
  <c r="I620" i="1"/>
  <c r="G620" i="1"/>
  <c r="P619" i="1"/>
  <c r="J619" i="1"/>
  <c r="P618" i="1"/>
  <c r="J618" i="1"/>
  <c r="P617" i="1"/>
  <c r="J617" i="1"/>
  <c r="P616" i="1"/>
  <c r="J616" i="1"/>
  <c r="P615" i="1"/>
  <c r="J615" i="1"/>
  <c r="P614" i="1"/>
  <c r="J614" i="1"/>
  <c r="P613" i="1"/>
  <c r="J613" i="1"/>
  <c r="P612" i="1"/>
  <c r="J612" i="1"/>
  <c r="P611" i="1"/>
  <c r="J611" i="1"/>
  <c r="P610" i="1"/>
  <c r="J610" i="1"/>
  <c r="P609" i="1"/>
  <c r="J609" i="1"/>
  <c r="P608" i="1"/>
  <c r="J608" i="1"/>
  <c r="P607" i="1"/>
  <c r="J607" i="1"/>
  <c r="P606" i="1"/>
  <c r="J606" i="1"/>
  <c r="R605" i="1"/>
  <c r="Q605" i="1"/>
  <c r="P605" i="1"/>
  <c r="O605" i="1"/>
  <c r="M605" i="1"/>
  <c r="L605" i="1"/>
  <c r="K605" i="1"/>
  <c r="J605" i="1"/>
  <c r="I605" i="1"/>
  <c r="G605" i="1"/>
  <c r="R604" i="1"/>
  <c r="Q604" i="1"/>
  <c r="P604" i="1"/>
  <c r="O604" i="1"/>
  <c r="M604" i="1"/>
  <c r="L604" i="1"/>
  <c r="K604" i="1"/>
  <c r="J604" i="1"/>
  <c r="I604" i="1"/>
  <c r="G604" i="1"/>
  <c r="P603" i="1"/>
  <c r="J603" i="1"/>
  <c r="P602" i="1"/>
  <c r="J602" i="1"/>
  <c r="P601" i="1"/>
  <c r="J601" i="1"/>
  <c r="P600" i="1"/>
  <c r="J600" i="1"/>
  <c r="P599" i="1"/>
  <c r="J599" i="1"/>
  <c r="P598" i="1"/>
  <c r="J598" i="1"/>
  <c r="P597" i="1"/>
  <c r="J597" i="1"/>
  <c r="P596" i="1"/>
  <c r="J596" i="1"/>
  <c r="P595" i="1"/>
  <c r="J595" i="1"/>
  <c r="P594" i="1"/>
  <c r="J594" i="1"/>
  <c r="P593" i="1"/>
  <c r="J593" i="1"/>
  <c r="P592" i="1"/>
  <c r="J592" i="1"/>
  <c r="P591" i="1"/>
  <c r="J591" i="1"/>
  <c r="P590" i="1"/>
  <c r="J590" i="1"/>
  <c r="R589" i="1"/>
  <c r="Q589" i="1"/>
  <c r="P589" i="1"/>
  <c r="O589" i="1"/>
  <c r="M589" i="1"/>
  <c r="L589" i="1"/>
  <c r="K589" i="1"/>
  <c r="J589" i="1"/>
  <c r="I589" i="1"/>
  <c r="G589" i="1"/>
  <c r="R588" i="1"/>
  <c r="Q588" i="1"/>
  <c r="P588" i="1"/>
  <c r="O588" i="1"/>
  <c r="M588" i="1"/>
  <c r="L588" i="1"/>
  <c r="K588" i="1"/>
  <c r="J588" i="1"/>
  <c r="I588" i="1"/>
  <c r="G588" i="1"/>
  <c r="P587" i="1"/>
  <c r="J587" i="1"/>
  <c r="P586" i="1"/>
  <c r="J586" i="1"/>
  <c r="P585" i="1"/>
  <c r="J585" i="1"/>
  <c r="P584" i="1"/>
  <c r="J584" i="1"/>
  <c r="P583" i="1"/>
  <c r="J583" i="1"/>
  <c r="P582" i="1"/>
  <c r="J582" i="1"/>
  <c r="P581" i="1"/>
  <c r="J581" i="1"/>
  <c r="P580" i="1"/>
  <c r="J580" i="1"/>
  <c r="P579" i="1"/>
  <c r="J579" i="1"/>
  <c r="P578" i="1"/>
  <c r="J578" i="1"/>
  <c r="P577" i="1"/>
  <c r="J577" i="1"/>
  <c r="P576" i="1"/>
  <c r="J576" i="1"/>
  <c r="P575" i="1"/>
  <c r="J575" i="1"/>
  <c r="P574" i="1"/>
  <c r="J574" i="1"/>
  <c r="R573" i="1"/>
  <c r="Q573" i="1"/>
  <c r="P573" i="1"/>
  <c r="O573" i="1"/>
  <c r="M573" i="1"/>
  <c r="L573" i="1"/>
  <c r="K573" i="1"/>
  <c r="J573" i="1"/>
  <c r="I573" i="1"/>
  <c r="G573" i="1"/>
  <c r="R572" i="1"/>
  <c r="Q572" i="1"/>
  <c r="P572" i="1"/>
  <c r="O572" i="1"/>
  <c r="M572" i="1"/>
  <c r="L572" i="1"/>
  <c r="K572" i="1"/>
  <c r="J572" i="1"/>
  <c r="I572" i="1"/>
  <c r="G572" i="1"/>
  <c r="P571" i="1"/>
  <c r="J571" i="1"/>
  <c r="P570" i="1"/>
  <c r="J570" i="1"/>
  <c r="P569" i="1"/>
  <c r="J569" i="1"/>
  <c r="P568" i="1"/>
  <c r="J568" i="1"/>
  <c r="P567" i="1"/>
  <c r="J567" i="1"/>
  <c r="R566" i="1"/>
  <c r="Q566" i="1"/>
  <c r="P566" i="1"/>
  <c r="O566" i="1"/>
  <c r="M566" i="1"/>
  <c r="L566" i="1"/>
  <c r="K566" i="1"/>
  <c r="J566" i="1"/>
  <c r="I566" i="1"/>
  <c r="G566" i="1"/>
  <c r="P565" i="1"/>
  <c r="J565" i="1"/>
  <c r="P564" i="1"/>
  <c r="J564" i="1"/>
  <c r="P563" i="1"/>
  <c r="J563" i="1"/>
  <c r="P562" i="1"/>
  <c r="J562" i="1"/>
  <c r="P561" i="1"/>
  <c r="J561" i="1"/>
  <c r="R560" i="1"/>
  <c r="Q560" i="1"/>
  <c r="P560" i="1"/>
  <c r="O560" i="1"/>
  <c r="M560" i="1"/>
  <c r="L560" i="1"/>
  <c r="K560" i="1"/>
  <c r="J560" i="1"/>
  <c r="I560" i="1"/>
  <c r="G560" i="1"/>
  <c r="P559" i="1"/>
  <c r="J559" i="1"/>
  <c r="P558" i="1"/>
  <c r="J558" i="1"/>
  <c r="P557" i="1"/>
  <c r="J557" i="1"/>
  <c r="P556" i="1"/>
  <c r="J556" i="1"/>
  <c r="P555" i="1"/>
  <c r="J555" i="1"/>
  <c r="P554" i="1"/>
  <c r="J554" i="1"/>
  <c r="P553" i="1"/>
  <c r="J553" i="1"/>
  <c r="P552" i="1"/>
  <c r="J552" i="1"/>
  <c r="P551" i="1"/>
  <c r="J551" i="1"/>
  <c r="P550" i="1"/>
  <c r="J550" i="1"/>
  <c r="P549" i="1"/>
  <c r="J549" i="1"/>
  <c r="P548" i="1"/>
  <c r="J548" i="1"/>
  <c r="P547" i="1"/>
  <c r="J547" i="1"/>
  <c r="P546" i="1"/>
  <c r="J546" i="1"/>
  <c r="R545" i="1"/>
  <c r="Q545" i="1"/>
  <c r="P545" i="1"/>
  <c r="O545" i="1"/>
  <c r="M545" i="1"/>
  <c r="L545" i="1"/>
  <c r="K545" i="1"/>
  <c r="J545" i="1"/>
  <c r="I545" i="1"/>
  <c r="G545" i="1"/>
  <c r="R544" i="1"/>
  <c r="Q544" i="1"/>
  <c r="P544" i="1"/>
  <c r="O544" i="1"/>
  <c r="M544" i="1"/>
  <c r="L544" i="1"/>
  <c r="K544" i="1"/>
  <c r="J544" i="1"/>
  <c r="I544" i="1"/>
  <c r="G544" i="1"/>
  <c r="P543" i="1"/>
  <c r="J543" i="1"/>
  <c r="P542" i="1"/>
  <c r="J542" i="1"/>
  <c r="P541" i="1"/>
  <c r="J541" i="1"/>
  <c r="P540" i="1"/>
  <c r="J540" i="1"/>
  <c r="P539" i="1"/>
  <c r="J539" i="1"/>
  <c r="P538" i="1"/>
  <c r="J538" i="1"/>
  <c r="P537" i="1"/>
  <c r="J537" i="1"/>
  <c r="P536" i="1"/>
  <c r="J536" i="1"/>
  <c r="P535" i="1"/>
  <c r="J535" i="1"/>
  <c r="P534" i="1"/>
  <c r="J534" i="1"/>
  <c r="P533" i="1"/>
  <c r="J533" i="1"/>
  <c r="P532" i="1"/>
  <c r="J532" i="1"/>
  <c r="P531" i="1"/>
  <c r="J531" i="1"/>
  <c r="P530" i="1"/>
  <c r="J530" i="1"/>
  <c r="R529" i="1"/>
  <c r="Q529" i="1"/>
  <c r="P529" i="1"/>
  <c r="O529" i="1"/>
  <c r="M529" i="1"/>
  <c r="L529" i="1"/>
  <c r="K529" i="1"/>
  <c r="J529" i="1"/>
  <c r="I529" i="1"/>
  <c r="G529" i="1"/>
  <c r="R528" i="1"/>
  <c r="Q528" i="1"/>
  <c r="P528" i="1"/>
  <c r="O528" i="1"/>
  <c r="M528" i="1"/>
  <c r="L528" i="1"/>
  <c r="K528" i="1"/>
  <c r="J528" i="1"/>
  <c r="I528" i="1"/>
  <c r="G528" i="1"/>
  <c r="P527" i="1"/>
  <c r="J527" i="1"/>
  <c r="P526" i="1"/>
  <c r="J526" i="1"/>
  <c r="R525" i="1"/>
  <c r="Q525" i="1"/>
  <c r="P525" i="1"/>
  <c r="O525" i="1"/>
  <c r="M525" i="1"/>
  <c r="L525" i="1"/>
  <c r="K525" i="1"/>
  <c r="J525" i="1"/>
  <c r="I525" i="1"/>
  <c r="G525" i="1"/>
  <c r="R524" i="1"/>
  <c r="Q524" i="1"/>
  <c r="P524" i="1"/>
  <c r="O524" i="1"/>
  <c r="M524" i="1"/>
  <c r="L524" i="1"/>
  <c r="K524" i="1"/>
  <c r="J524" i="1"/>
  <c r="I524" i="1"/>
  <c r="G524" i="1"/>
  <c r="P523" i="1"/>
  <c r="J523" i="1"/>
  <c r="R522" i="1"/>
  <c r="Q522" i="1"/>
  <c r="P522" i="1"/>
  <c r="O522" i="1"/>
  <c r="M522" i="1"/>
  <c r="L522" i="1"/>
  <c r="K522" i="1"/>
  <c r="J522" i="1"/>
  <c r="I522" i="1"/>
  <c r="G522" i="1"/>
  <c r="P521" i="1"/>
  <c r="J521" i="1"/>
  <c r="R520" i="1"/>
  <c r="Q520" i="1"/>
  <c r="P520" i="1"/>
  <c r="O520" i="1"/>
  <c r="M520" i="1"/>
  <c r="L520" i="1"/>
  <c r="K520" i="1"/>
  <c r="J520" i="1"/>
  <c r="I520" i="1"/>
  <c r="G520" i="1"/>
  <c r="P519" i="1"/>
  <c r="J519" i="1"/>
  <c r="R518" i="1"/>
  <c r="Q518" i="1"/>
  <c r="P518" i="1"/>
  <c r="O518" i="1"/>
  <c r="M518" i="1"/>
  <c r="L518" i="1"/>
  <c r="K518" i="1"/>
  <c r="J518" i="1"/>
  <c r="I518" i="1"/>
  <c r="G518" i="1"/>
  <c r="P517" i="1"/>
  <c r="J517" i="1"/>
  <c r="P516" i="1"/>
  <c r="J516" i="1"/>
  <c r="R515" i="1"/>
  <c r="Q515" i="1"/>
  <c r="P515" i="1"/>
  <c r="O515" i="1"/>
  <c r="M515" i="1"/>
  <c r="L515" i="1"/>
  <c r="K515" i="1"/>
  <c r="J515" i="1"/>
  <c r="I515" i="1"/>
  <c r="G515" i="1"/>
  <c r="P514" i="1"/>
  <c r="J514" i="1"/>
  <c r="R513" i="1"/>
  <c r="Q513" i="1"/>
  <c r="P513" i="1"/>
  <c r="O513" i="1"/>
  <c r="M513" i="1"/>
  <c r="L513" i="1"/>
  <c r="K513" i="1"/>
  <c r="J513" i="1"/>
  <c r="I513" i="1"/>
  <c r="G513" i="1"/>
  <c r="P512" i="1"/>
  <c r="J512" i="1"/>
  <c r="R511" i="1"/>
  <c r="Q511" i="1"/>
  <c r="P511" i="1"/>
  <c r="O511" i="1"/>
  <c r="M511" i="1"/>
  <c r="L511" i="1"/>
  <c r="K511" i="1"/>
  <c r="J511" i="1"/>
  <c r="I511" i="1"/>
  <c r="G511" i="1"/>
  <c r="P510" i="1"/>
  <c r="J510" i="1"/>
  <c r="R509" i="1"/>
  <c r="Q509" i="1"/>
  <c r="P509" i="1"/>
  <c r="O509" i="1"/>
  <c r="M509" i="1"/>
  <c r="L509" i="1"/>
  <c r="K509" i="1"/>
  <c r="J509" i="1"/>
  <c r="I509" i="1"/>
  <c r="G509" i="1"/>
  <c r="R508" i="1"/>
  <c r="Q508" i="1"/>
  <c r="P508" i="1"/>
  <c r="L508" i="1"/>
  <c r="K508" i="1"/>
  <c r="J508" i="1"/>
  <c r="R507" i="1"/>
  <c r="Q507" i="1"/>
  <c r="P507" i="1"/>
  <c r="L507" i="1"/>
  <c r="K507" i="1"/>
  <c r="J507" i="1"/>
  <c r="R506" i="1"/>
  <c r="Q506" i="1"/>
  <c r="P506" i="1"/>
  <c r="L506" i="1"/>
  <c r="K506" i="1"/>
  <c r="J506" i="1"/>
  <c r="R505" i="1"/>
  <c r="Q505" i="1"/>
  <c r="P505" i="1"/>
  <c r="O505" i="1"/>
  <c r="L505" i="1"/>
  <c r="K505" i="1"/>
  <c r="J505" i="1"/>
  <c r="I505" i="1"/>
  <c r="R504" i="1"/>
  <c r="Q504" i="1"/>
  <c r="O504" i="1"/>
  <c r="L504" i="1"/>
  <c r="K504" i="1"/>
  <c r="I504" i="1"/>
  <c r="P503" i="1"/>
  <c r="J503" i="1"/>
  <c r="P502" i="1"/>
  <c r="J502" i="1"/>
  <c r="R501" i="1"/>
  <c r="Q501" i="1"/>
  <c r="P501" i="1"/>
  <c r="O501" i="1"/>
  <c r="M501" i="1"/>
  <c r="L501" i="1"/>
  <c r="K501" i="1"/>
  <c r="J501" i="1"/>
  <c r="I501" i="1"/>
  <c r="G501" i="1"/>
  <c r="P500" i="1"/>
  <c r="J500" i="1"/>
  <c r="R499" i="1"/>
  <c r="Q499" i="1"/>
  <c r="P499" i="1"/>
  <c r="O499" i="1"/>
  <c r="M499" i="1"/>
  <c r="L499" i="1"/>
  <c r="K499" i="1"/>
  <c r="J499" i="1"/>
  <c r="I499" i="1"/>
  <c r="G499" i="1"/>
  <c r="P498" i="1"/>
  <c r="J498" i="1"/>
  <c r="P497" i="1"/>
  <c r="J497" i="1"/>
  <c r="P496" i="1"/>
  <c r="J496" i="1"/>
  <c r="P495" i="1"/>
  <c r="J495" i="1"/>
  <c r="P494" i="1"/>
  <c r="J494" i="1"/>
  <c r="P493" i="1"/>
  <c r="J493" i="1"/>
  <c r="P492" i="1"/>
  <c r="J492" i="1"/>
  <c r="P491" i="1"/>
  <c r="J491" i="1"/>
  <c r="P490" i="1"/>
  <c r="J490" i="1"/>
  <c r="P489" i="1"/>
  <c r="J489" i="1"/>
  <c r="P488" i="1"/>
  <c r="J488" i="1"/>
  <c r="P487" i="1"/>
  <c r="J487" i="1"/>
  <c r="P486" i="1"/>
  <c r="J486" i="1"/>
  <c r="P485" i="1"/>
  <c r="J485" i="1"/>
  <c r="R484" i="1"/>
  <c r="Q484" i="1"/>
  <c r="P484" i="1"/>
  <c r="O484" i="1"/>
  <c r="M484" i="1"/>
  <c r="L484" i="1"/>
  <c r="K484" i="1"/>
  <c r="J484" i="1"/>
  <c r="I484" i="1"/>
  <c r="G484" i="1"/>
  <c r="R483" i="1"/>
  <c r="Q483" i="1"/>
  <c r="P483" i="1"/>
  <c r="O483" i="1"/>
  <c r="M483" i="1"/>
  <c r="L483" i="1"/>
  <c r="K483" i="1"/>
  <c r="J483" i="1"/>
  <c r="I483" i="1"/>
  <c r="G483" i="1"/>
  <c r="P482" i="1"/>
  <c r="J482" i="1"/>
  <c r="R481" i="1"/>
  <c r="Q481" i="1"/>
  <c r="P481" i="1"/>
  <c r="O481" i="1"/>
  <c r="M481" i="1"/>
  <c r="L481" i="1"/>
  <c r="K481" i="1"/>
  <c r="J481" i="1"/>
  <c r="I481" i="1"/>
  <c r="G481" i="1"/>
  <c r="P480" i="1"/>
  <c r="J480" i="1"/>
  <c r="P479" i="1"/>
  <c r="J479" i="1"/>
  <c r="P478" i="1"/>
  <c r="J478" i="1"/>
  <c r="P477" i="1"/>
  <c r="J477" i="1"/>
  <c r="P476" i="1"/>
  <c r="J476" i="1"/>
  <c r="P475" i="1"/>
  <c r="J475" i="1"/>
  <c r="P474" i="1"/>
  <c r="J474" i="1"/>
  <c r="P473" i="1"/>
  <c r="J473" i="1"/>
  <c r="R472" i="1"/>
  <c r="Q472" i="1"/>
  <c r="P472" i="1"/>
  <c r="O472" i="1"/>
  <c r="M472" i="1"/>
  <c r="L472" i="1"/>
  <c r="K472" i="1"/>
  <c r="J472" i="1"/>
  <c r="I472" i="1"/>
  <c r="G472" i="1"/>
  <c r="R471" i="1"/>
  <c r="Q471" i="1"/>
  <c r="P471" i="1"/>
  <c r="O471" i="1"/>
  <c r="M471" i="1"/>
  <c r="L471" i="1"/>
  <c r="K471" i="1"/>
  <c r="J471" i="1"/>
  <c r="I471" i="1"/>
  <c r="G471" i="1"/>
  <c r="P470" i="1"/>
  <c r="J470" i="1"/>
  <c r="P469" i="1"/>
  <c r="J469" i="1"/>
  <c r="P468" i="1"/>
  <c r="J468" i="1"/>
  <c r="R467" i="1"/>
  <c r="Q467" i="1"/>
  <c r="P467" i="1"/>
  <c r="O467" i="1"/>
  <c r="M467" i="1"/>
  <c r="L467" i="1"/>
  <c r="K467" i="1"/>
  <c r="J467" i="1"/>
  <c r="I467" i="1"/>
  <c r="G467" i="1"/>
  <c r="P466" i="1"/>
  <c r="J466" i="1"/>
  <c r="P465" i="1"/>
  <c r="J465" i="1"/>
  <c r="P464" i="1"/>
  <c r="J464" i="1"/>
  <c r="R463" i="1"/>
  <c r="Q463" i="1"/>
  <c r="P463" i="1"/>
  <c r="O463" i="1"/>
  <c r="M463" i="1"/>
  <c r="L463" i="1"/>
  <c r="K463" i="1"/>
  <c r="J463" i="1"/>
  <c r="I463" i="1"/>
  <c r="G463" i="1"/>
  <c r="P462" i="1"/>
  <c r="J462" i="1"/>
  <c r="R461" i="1"/>
  <c r="Q461" i="1"/>
  <c r="P461" i="1"/>
  <c r="O461" i="1"/>
  <c r="M461" i="1"/>
  <c r="L461" i="1"/>
  <c r="K461" i="1"/>
  <c r="J461" i="1"/>
  <c r="I461" i="1"/>
  <c r="G461" i="1"/>
  <c r="P460" i="1"/>
  <c r="J460" i="1"/>
  <c r="R459" i="1"/>
  <c r="Q459" i="1"/>
  <c r="P459" i="1"/>
  <c r="O459" i="1"/>
  <c r="M459" i="1"/>
  <c r="L459" i="1"/>
  <c r="K459" i="1"/>
  <c r="J459" i="1"/>
  <c r="I459" i="1"/>
  <c r="G459" i="1"/>
  <c r="P458" i="1"/>
  <c r="J458" i="1"/>
  <c r="P457" i="1"/>
  <c r="J457" i="1"/>
  <c r="R456" i="1"/>
  <c r="Q456" i="1"/>
  <c r="P456" i="1"/>
  <c r="O456" i="1"/>
  <c r="M456" i="1"/>
  <c r="L456" i="1"/>
  <c r="K456" i="1"/>
  <c r="J456" i="1"/>
  <c r="I456" i="1"/>
  <c r="G456" i="1"/>
  <c r="R455" i="1"/>
  <c r="Q455" i="1"/>
  <c r="P455" i="1"/>
  <c r="O455" i="1"/>
  <c r="M455" i="1"/>
  <c r="L455" i="1"/>
  <c r="K455" i="1"/>
  <c r="J455" i="1"/>
  <c r="I455" i="1"/>
  <c r="G455" i="1"/>
  <c r="R454" i="1"/>
  <c r="Q454" i="1"/>
  <c r="P454" i="1"/>
  <c r="L454" i="1"/>
  <c r="K454" i="1"/>
  <c r="J454" i="1"/>
  <c r="P453" i="1"/>
  <c r="J453" i="1"/>
  <c r="P452" i="1"/>
  <c r="J452" i="1"/>
  <c r="R451" i="1"/>
  <c r="Q451" i="1"/>
  <c r="P451" i="1"/>
  <c r="O451" i="1"/>
  <c r="M451" i="1"/>
  <c r="L451" i="1"/>
  <c r="K451" i="1"/>
  <c r="J451" i="1"/>
  <c r="I451" i="1"/>
  <c r="G451" i="1"/>
  <c r="P450" i="1"/>
  <c r="J450" i="1"/>
  <c r="P449" i="1"/>
  <c r="J449" i="1"/>
  <c r="R448" i="1"/>
  <c r="Q448" i="1"/>
  <c r="P448" i="1"/>
  <c r="O448" i="1"/>
  <c r="M448" i="1"/>
  <c r="L448" i="1"/>
  <c r="K448" i="1"/>
  <c r="J448" i="1"/>
  <c r="I448" i="1"/>
  <c r="G448" i="1"/>
  <c r="R447" i="1"/>
  <c r="Q447" i="1"/>
  <c r="P447" i="1"/>
  <c r="L447" i="1"/>
  <c r="K447" i="1"/>
  <c r="J447" i="1"/>
  <c r="R446" i="1"/>
  <c r="Q446" i="1"/>
  <c r="P446" i="1"/>
  <c r="L446" i="1"/>
  <c r="K446" i="1"/>
  <c r="J446" i="1"/>
  <c r="P445" i="1"/>
  <c r="J445" i="1"/>
  <c r="P444" i="1"/>
  <c r="J444" i="1"/>
  <c r="R443" i="1"/>
  <c r="Q443" i="1"/>
  <c r="P443" i="1"/>
  <c r="O443" i="1"/>
  <c r="M443" i="1"/>
  <c r="L443" i="1"/>
  <c r="K443" i="1"/>
  <c r="J443" i="1"/>
  <c r="I443" i="1"/>
  <c r="G443" i="1"/>
  <c r="P442" i="1"/>
  <c r="J442" i="1"/>
  <c r="P441" i="1"/>
  <c r="J441" i="1"/>
  <c r="P440" i="1"/>
  <c r="J440" i="1"/>
  <c r="P439" i="1"/>
  <c r="J439" i="1"/>
  <c r="P438" i="1"/>
  <c r="J438" i="1"/>
  <c r="P437" i="1"/>
  <c r="J437" i="1"/>
  <c r="P436" i="1"/>
  <c r="J436" i="1"/>
  <c r="P435" i="1"/>
  <c r="J435" i="1"/>
  <c r="P434" i="1"/>
  <c r="J434" i="1"/>
  <c r="P433" i="1"/>
  <c r="J433" i="1"/>
  <c r="P432" i="1"/>
  <c r="J432" i="1"/>
  <c r="P431" i="1"/>
  <c r="J431" i="1"/>
  <c r="P430" i="1"/>
  <c r="J430" i="1"/>
  <c r="P429" i="1"/>
  <c r="J429" i="1"/>
  <c r="R428" i="1"/>
  <c r="Q428" i="1"/>
  <c r="P428" i="1"/>
  <c r="O428" i="1"/>
  <c r="M428" i="1"/>
  <c r="L428" i="1"/>
  <c r="K428" i="1"/>
  <c r="J428" i="1"/>
  <c r="I428" i="1"/>
  <c r="G428" i="1"/>
  <c r="R427" i="1"/>
  <c r="Q427" i="1"/>
  <c r="P427" i="1"/>
  <c r="L427" i="1"/>
  <c r="K427" i="1"/>
  <c r="J427" i="1"/>
  <c r="P426" i="1"/>
  <c r="J426" i="1"/>
  <c r="R425" i="1"/>
  <c r="Q425" i="1"/>
  <c r="P425" i="1"/>
  <c r="O425" i="1"/>
  <c r="M425" i="1"/>
  <c r="L425" i="1"/>
  <c r="K425" i="1"/>
  <c r="J425" i="1"/>
  <c r="I425" i="1"/>
  <c r="G425" i="1"/>
  <c r="P424" i="1"/>
  <c r="J424" i="1"/>
  <c r="R423" i="1"/>
  <c r="Q423" i="1"/>
  <c r="P423" i="1"/>
  <c r="O423" i="1"/>
  <c r="M423" i="1"/>
  <c r="L423" i="1"/>
  <c r="K423" i="1"/>
  <c r="J423" i="1"/>
  <c r="I423" i="1"/>
  <c r="G423" i="1"/>
  <c r="P422" i="1"/>
  <c r="J422" i="1"/>
  <c r="P421" i="1"/>
  <c r="J421" i="1"/>
  <c r="P420" i="1"/>
  <c r="J420" i="1"/>
  <c r="R419" i="1"/>
  <c r="Q419" i="1"/>
  <c r="P419" i="1"/>
  <c r="O419" i="1"/>
  <c r="M419" i="1"/>
  <c r="L419" i="1"/>
  <c r="K419" i="1"/>
  <c r="J419" i="1"/>
  <c r="I419" i="1"/>
  <c r="G419" i="1"/>
  <c r="P418" i="1"/>
  <c r="J418" i="1"/>
  <c r="P417" i="1"/>
  <c r="J417" i="1"/>
  <c r="P416" i="1"/>
  <c r="J416" i="1"/>
  <c r="P415" i="1"/>
  <c r="J415" i="1"/>
  <c r="P414" i="1"/>
  <c r="J414" i="1"/>
  <c r="P413" i="1"/>
  <c r="J413" i="1"/>
  <c r="P412" i="1"/>
  <c r="J412" i="1"/>
  <c r="P411" i="1"/>
  <c r="J411" i="1"/>
  <c r="P410" i="1"/>
  <c r="J410" i="1"/>
  <c r="P409" i="1"/>
  <c r="J409" i="1"/>
  <c r="P408" i="1"/>
  <c r="J408" i="1"/>
  <c r="P407" i="1"/>
  <c r="J407" i="1"/>
  <c r="P406" i="1"/>
  <c r="J406" i="1"/>
  <c r="P405" i="1"/>
  <c r="J405" i="1"/>
  <c r="P404" i="1"/>
  <c r="J404" i="1"/>
  <c r="P403" i="1"/>
  <c r="J403" i="1"/>
  <c r="P402" i="1"/>
  <c r="J402" i="1"/>
  <c r="P401" i="1"/>
  <c r="J401" i="1"/>
  <c r="P400" i="1"/>
  <c r="J400" i="1"/>
  <c r="R399" i="1"/>
  <c r="Q399" i="1"/>
  <c r="P399" i="1"/>
  <c r="O399" i="1"/>
  <c r="M399" i="1"/>
  <c r="L399" i="1"/>
  <c r="K399" i="1"/>
  <c r="J399" i="1"/>
  <c r="I399" i="1"/>
  <c r="G399" i="1"/>
  <c r="R398" i="1"/>
  <c r="Q398" i="1"/>
  <c r="P398" i="1"/>
  <c r="L398" i="1"/>
  <c r="K398" i="1"/>
  <c r="J398" i="1"/>
  <c r="P397" i="1"/>
  <c r="J397" i="1"/>
  <c r="R396" i="1"/>
  <c r="Q396" i="1"/>
  <c r="P396" i="1"/>
  <c r="O396" i="1"/>
  <c r="M396" i="1"/>
  <c r="L396" i="1"/>
  <c r="K396" i="1"/>
  <c r="J396" i="1"/>
  <c r="I396" i="1"/>
  <c r="G396" i="1"/>
  <c r="P395" i="1"/>
  <c r="J395" i="1"/>
  <c r="R394" i="1"/>
  <c r="Q394" i="1"/>
  <c r="P394" i="1"/>
  <c r="O394" i="1"/>
  <c r="M394" i="1"/>
  <c r="L394" i="1"/>
  <c r="K394" i="1"/>
  <c r="J394" i="1"/>
  <c r="I394" i="1"/>
  <c r="G394" i="1"/>
  <c r="P393" i="1"/>
  <c r="J393" i="1"/>
  <c r="R392" i="1"/>
  <c r="Q392" i="1"/>
  <c r="P392" i="1"/>
  <c r="O392" i="1"/>
  <c r="M392" i="1"/>
  <c r="L392" i="1"/>
  <c r="K392" i="1"/>
  <c r="J392" i="1"/>
  <c r="I392" i="1"/>
  <c r="G392" i="1"/>
  <c r="P391" i="1"/>
  <c r="J391" i="1"/>
  <c r="R390" i="1"/>
  <c r="Q390" i="1"/>
  <c r="P390" i="1"/>
  <c r="O390" i="1"/>
  <c r="M390" i="1"/>
  <c r="L390" i="1"/>
  <c r="K390" i="1"/>
  <c r="J390" i="1"/>
  <c r="I390" i="1"/>
  <c r="G390" i="1"/>
  <c r="R389" i="1"/>
  <c r="Q389" i="1"/>
  <c r="P389" i="1"/>
  <c r="L389" i="1"/>
  <c r="K389" i="1"/>
  <c r="J389" i="1"/>
  <c r="P388" i="1"/>
  <c r="J388" i="1"/>
  <c r="P387" i="1"/>
  <c r="J387" i="1"/>
  <c r="R386" i="1"/>
  <c r="Q386" i="1"/>
  <c r="P386" i="1"/>
  <c r="O386" i="1"/>
  <c r="M386" i="1"/>
  <c r="L386" i="1"/>
  <c r="K386" i="1"/>
  <c r="J386" i="1"/>
  <c r="I386" i="1"/>
  <c r="G386" i="1"/>
  <c r="P385" i="1"/>
  <c r="J385" i="1"/>
  <c r="P384" i="1"/>
  <c r="J384" i="1"/>
  <c r="R383" i="1"/>
  <c r="Q383" i="1"/>
  <c r="P383" i="1"/>
  <c r="O383" i="1"/>
  <c r="M383" i="1"/>
  <c r="L383" i="1"/>
  <c r="K383" i="1"/>
  <c r="J383" i="1"/>
  <c r="I383" i="1"/>
  <c r="G383" i="1"/>
  <c r="P382" i="1"/>
  <c r="J382" i="1"/>
  <c r="P381" i="1"/>
  <c r="J381" i="1"/>
  <c r="P380" i="1"/>
  <c r="J380" i="1"/>
  <c r="R379" i="1"/>
  <c r="Q379" i="1"/>
  <c r="P379" i="1"/>
  <c r="O379" i="1"/>
  <c r="M379" i="1"/>
  <c r="L379" i="1"/>
  <c r="K379" i="1"/>
  <c r="J379" i="1"/>
  <c r="I379" i="1"/>
  <c r="G379" i="1"/>
  <c r="P378" i="1"/>
  <c r="J378" i="1"/>
  <c r="P377" i="1"/>
  <c r="J377" i="1"/>
  <c r="R376" i="1"/>
  <c r="Q376" i="1"/>
  <c r="P376" i="1"/>
  <c r="O376" i="1"/>
  <c r="M376" i="1"/>
  <c r="L376" i="1"/>
  <c r="K376" i="1"/>
  <c r="J376" i="1"/>
  <c r="I376" i="1"/>
  <c r="G376" i="1"/>
  <c r="P375" i="1"/>
  <c r="J375" i="1"/>
  <c r="P374" i="1"/>
  <c r="J374" i="1"/>
  <c r="P373" i="1"/>
  <c r="J373" i="1"/>
  <c r="R372" i="1"/>
  <c r="Q372" i="1"/>
  <c r="P372" i="1"/>
  <c r="O372" i="1"/>
  <c r="M372" i="1"/>
  <c r="L372" i="1"/>
  <c r="K372" i="1"/>
  <c r="J372" i="1"/>
  <c r="I372" i="1"/>
  <c r="G372" i="1"/>
  <c r="P371" i="1"/>
  <c r="J371" i="1"/>
  <c r="P370" i="1"/>
  <c r="J370" i="1"/>
  <c r="R369" i="1"/>
  <c r="Q369" i="1"/>
  <c r="P369" i="1"/>
  <c r="O369" i="1"/>
  <c r="M369" i="1"/>
  <c r="L369" i="1"/>
  <c r="K369" i="1"/>
  <c r="J369" i="1"/>
  <c r="I369" i="1"/>
  <c r="G369" i="1"/>
  <c r="P368" i="1"/>
  <c r="J368" i="1"/>
  <c r="P367" i="1"/>
  <c r="J367" i="1"/>
  <c r="P366" i="1"/>
  <c r="J366" i="1"/>
  <c r="P365" i="1"/>
  <c r="J365" i="1"/>
  <c r="R364" i="1"/>
  <c r="Q364" i="1"/>
  <c r="P364" i="1"/>
  <c r="O364" i="1"/>
  <c r="M364" i="1"/>
  <c r="L364" i="1"/>
  <c r="K364" i="1"/>
  <c r="J364" i="1"/>
  <c r="I364" i="1"/>
  <c r="G364" i="1"/>
  <c r="R363" i="1"/>
  <c r="Q363" i="1"/>
  <c r="P363" i="1"/>
  <c r="O363" i="1"/>
  <c r="M363" i="1"/>
  <c r="L363" i="1"/>
  <c r="K363" i="1"/>
  <c r="J363" i="1"/>
  <c r="I363" i="1"/>
  <c r="G363" i="1"/>
  <c r="P362" i="1"/>
  <c r="J362" i="1"/>
  <c r="P361" i="1"/>
  <c r="J361" i="1"/>
  <c r="R360" i="1"/>
  <c r="Q360" i="1"/>
  <c r="P360" i="1"/>
  <c r="O360" i="1"/>
  <c r="M360" i="1"/>
  <c r="L360" i="1"/>
  <c r="K360" i="1"/>
  <c r="J360" i="1"/>
  <c r="I360" i="1"/>
  <c r="G360" i="1"/>
  <c r="P359" i="1"/>
  <c r="J359" i="1"/>
  <c r="R358" i="1"/>
  <c r="Q358" i="1"/>
  <c r="P358" i="1"/>
  <c r="O358" i="1"/>
  <c r="M358" i="1"/>
  <c r="L358" i="1"/>
  <c r="K358" i="1"/>
  <c r="J358" i="1"/>
  <c r="I358" i="1"/>
  <c r="G358" i="1"/>
  <c r="P357" i="1"/>
  <c r="J357" i="1"/>
  <c r="P356" i="1"/>
  <c r="J356" i="1"/>
  <c r="R355" i="1"/>
  <c r="Q355" i="1"/>
  <c r="P355" i="1"/>
  <c r="O355" i="1"/>
  <c r="M355" i="1"/>
  <c r="L355" i="1"/>
  <c r="K355" i="1"/>
  <c r="J355" i="1"/>
  <c r="I355" i="1"/>
  <c r="G355" i="1"/>
  <c r="P354" i="1"/>
  <c r="J354" i="1"/>
  <c r="R353" i="1"/>
  <c r="Q353" i="1"/>
  <c r="P353" i="1"/>
  <c r="O353" i="1"/>
  <c r="M353" i="1"/>
  <c r="L353" i="1"/>
  <c r="K353" i="1"/>
  <c r="J353" i="1"/>
  <c r="I353" i="1"/>
  <c r="G353" i="1"/>
  <c r="P352" i="1"/>
  <c r="J352" i="1"/>
  <c r="R351" i="1"/>
  <c r="Q351" i="1"/>
  <c r="P351" i="1"/>
  <c r="O351" i="1"/>
  <c r="M351" i="1"/>
  <c r="L351" i="1"/>
  <c r="K351" i="1"/>
  <c r="J351" i="1"/>
  <c r="I351" i="1"/>
  <c r="G351" i="1"/>
  <c r="P350" i="1"/>
  <c r="J350" i="1"/>
  <c r="R349" i="1"/>
  <c r="Q349" i="1"/>
  <c r="P349" i="1"/>
  <c r="O349" i="1"/>
  <c r="M349" i="1"/>
  <c r="L349" i="1"/>
  <c r="K349" i="1"/>
  <c r="J349" i="1"/>
  <c r="I349" i="1"/>
  <c r="G349" i="1"/>
  <c r="P348" i="1"/>
  <c r="J348" i="1"/>
  <c r="R347" i="1"/>
  <c r="Q347" i="1"/>
  <c r="P347" i="1"/>
  <c r="O347" i="1"/>
  <c r="M347" i="1"/>
  <c r="L347" i="1"/>
  <c r="K347" i="1"/>
  <c r="J347" i="1"/>
  <c r="I347" i="1"/>
  <c r="G347" i="1"/>
  <c r="R346" i="1"/>
  <c r="Q346" i="1"/>
  <c r="P346" i="1"/>
  <c r="L346" i="1"/>
  <c r="K346" i="1"/>
  <c r="J346" i="1"/>
  <c r="P345" i="1"/>
  <c r="J345" i="1"/>
  <c r="P344" i="1"/>
  <c r="J344" i="1"/>
  <c r="P343" i="1"/>
  <c r="J343" i="1"/>
  <c r="R342" i="1"/>
  <c r="Q342" i="1"/>
  <c r="P342" i="1"/>
  <c r="O342" i="1"/>
  <c r="M342" i="1"/>
  <c r="L342" i="1"/>
  <c r="K342" i="1"/>
  <c r="J342" i="1"/>
  <c r="I342" i="1"/>
  <c r="G342" i="1"/>
  <c r="P341" i="1"/>
  <c r="J341" i="1"/>
  <c r="P340" i="1"/>
  <c r="J340" i="1"/>
  <c r="P339" i="1"/>
  <c r="J339" i="1"/>
  <c r="R338" i="1"/>
  <c r="Q338" i="1"/>
  <c r="P338" i="1"/>
  <c r="O338" i="1"/>
  <c r="M338" i="1"/>
  <c r="L338" i="1"/>
  <c r="K338" i="1"/>
  <c r="J338" i="1"/>
  <c r="I338" i="1"/>
  <c r="G338" i="1"/>
  <c r="P337" i="1"/>
  <c r="J337" i="1"/>
  <c r="P336" i="1"/>
  <c r="J336" i="1"/>
  <c r="P335" i="1"/>
  <c r="J335" i="1"/>
  <c r="P334" i="1"/>
  <c r="J334" i="1"/>
  <c r="P333" i="1"/>
  <c r="J333" i="1"/>
  <c r="P332" i="1"/>
  <c r="J332" i="1"/>
  <c r="P331" i="1"/>
  <c r="J331" i="1"/>
  <c r="P330" i="1"/>
  <c r="J330" i="1"/>
  <c r="R329" i="1"/>
  <c r="Q329" i="1"/>
  <c r="P329" i="1"/>
  <c r="O329" i="1"/>
  <c r="M329" i="1"/>
  <c r="L329" i="1"/>
  <c r="K329" i="1"/>
  <c r="J329" i="1"/>
  <c r="I329" i="1"/>
  <c r="G329" i="1"/>
  <c r="P328" i="1"/>
  <c r="J328" i="1"/>
  <c r="P327" i="1"/>
  <c r="J327" i="1"/>
  <c r="P326" i="1"/>
  <c r="J326" i="1"/>
  <c r="R325" i="1"/>
  <c r="Q325" i="1"/>
  <c r="P325" i="1"/>
  <c r="O325" i="1"/>
  <c r="M325" i="1"/>
  <c r="L325" i="1"/>
  <c r="K325" i="1"/>
  <c r="J325" i="1"/>
  <c r="I325" i="1"/>
  <c r="G325" i="1"/>
  <c r="P324" i="1"/>
  <c r="J324" i="1"/>
  <c r="P323" i="1"/>
  <c r="J323" i="1"/>
  <c r="P322" i="1"/>
  <c r="J322" i="1"/>
  <c r="P321" i="1"/>
  <c r="J321" i="1"/>
  <c r="P320" i="1"/>
  <c r="J320" i="1"/>
  <c r="P319" i="1"/>
  <c r="J319" i="1"/>
  <c r="R318" i="1"/>
  <c r="Q318" i="1"/>
  <c r="P318" i="1"/>
  <c r="O318" i="1"/>
  <c r="M318" i="1"/>
  <c r="L318" i="1"/>
  <c r="K318" i="1"/>
  <c r="J318" i="1"/>
  <c r="I318" i="1"/>
  <c r="G318" i="1"/>
  <c r="R317" i="1"/>
  <c r="Q317" i="1"/>
  <c r="P317" i="1"/>
  <c r="O317" i="1"/>
  <c r="M317" i="1"/>
  <c r="L317" i="1"/>
  <c r="K317" i="1"/>
  <c r="J317" i="1"/>
  <c r="I317" i="1"/>
  <c r="G317" i="1"/>
  <c r="P316" i="1"/>
  <c r="J316" i="1"/>
  <c r="P315" i="1"/>
  <c r="J315" i="1"/>
  <c r="R314" i="1"/>
  <c r="Q314" i="1"/>
  <c r="P314" i="1"/>
  <c r="O314" i="1"/>
  <c r="M314" i="1"/>
  <c r="L314" i="1"/>
  <c r="K314" i="1"/>
  <c r="J314" i="1"/>
  <c r="I314" i="1"/>
  <c r="G314" i="1"/>
  <c r="R313" i="1"/>
  <c r="Q313" i="1"/>
  <c r="P313" i="1"/>
  <c r="O313" i="1"/>
  <c r="M313" i="1"/>
  <c r="L313" i="1"/>
  <c r="K313" i="1"/>
  <c r="J313" i="1"/>
  <c r="I313" i="1"/>
  <c r="G313" i="1"/>
  <c r="P312" i="1"/>
  <c r="J312" i="1"/>
  <c r="P311" i="1"/>
  <c r="J311" i="1"/>
  <c r="R310" i="1"/>
  <c r="Q310" i="1"/>
  <c r="P310" i="1"/>
  <c r="O310" i="1"/>
  <c r="M310" i="1"/>
  <c r="L310" i="1"/>
  <c r="K310" i="1"/>
  <c r="J310" i="1"/>
  <c r="I310" i="1"/>
  <c r="G310" i="1"/>
  <c r="P309" i="1"/>
  <c r="J309" i="1"/>
  <c r="P308" i="1"/>
  <c r="J308" i="1"/>
  <c r="P307" i="1"/>
  <c r="J307" i="1"/>
  <c r="P306" i="1"/>
  <c r="J306" i="1"/>
  <c r="R305" i="1"/>
  <c r="Q305" i="1"/>
  <c r="P305" i="1"/>
  <c r="O305" i="1"/>
  <c r="M305" i="1"/>
  <c r="L305" i="1"/>
  <c r="K305" i="1"/>
  <c r="J305" i="1"/>
  <c r="I305" i="1"/>
  <c r="G305" i="1"/>
  <c r="R304" i="1"/>
  <c r="Q304" i="1"/>
  <c r="P304" i="1"/>
  <c r="O304" i="1"/>
  <c r="M304" i="1"/>
  <c r="L304" i="1"/>
  <c r="K304" i="1"/>
  <c r="J304" i="1"/>
  <c r="I304" i="1"/>
  <c r="G304" i="1"/>
  <c r="P303" i="1"/>
  <c r="J303" i="1"/>
  <c r="P302" i="1"/>
  <c r="J302" i="1"/>
  <c r="R301" i="1"/>
  <c r="Q301" i="1"/>
  <c r="P301" i="1"/>
  <c r="O301" i="1"/>
  <c r="M301" i="1"/>
  <c r="L301" i="1"/>
  <c r="K301" i="1"/>
  <c r="J301" i="1"/>
  <c r="I301" i="1"/>
  <c r="G301" i="1"/>
  <c r="R300" i="1"/>
  <c r="Q300" i="1"/>
  <c r="P300" i="1"/>
  <c r="O300" i="1"/>
  <c r="M300" i="1"/>
  <c r="L300" i="1"/>
  <c r="K300" i="1"/>
  <c r="J300" i="1"/>
  <c r="I300" i="1"/>
  <c r="G300" i="1"/>
  <c r="R299" i="1"/>
  <c r="Q299" i="1"/>
  <c r="P299" i="1"/>
  <c r="L299" i="1"/>
  <c r="K299" i="1"/>
  <c r="J299" i="1"/>
  <c r="R298" i="1"/>
  <c r="Q298" i="1"/>
  <c r="P298" i="1"/>
  <c r="L298" i="1"/>
  <c r="K298" i="1"/>
  <c r="J298" i="1"/>
  <c r="R297" i="1"/>
  <c r="Q297" i="1"/>
  <c r="P297" i="1"/>
  <c r="L297" i="1"/>
  <c r="K297" i="1"/>
  <c r="J297" i="1"/>
  <c r="P296" i="1"/>
  <c r="J296" i="1"/>
  <c r="R295" i="1"/>
  <c r="Q295" i="1"/>
  <c r="P295" i="1"/>
  <c r="O295" i="1"/>
  <c r="M295" i="1"/>
  <c r="L295" i="1"/>
  <c r="K295" i="1"/>
  <c r="J295" i="1"/>
  <c r="I295" i="1"/>
  <c r="G295" i="1"/>
  <c r="R294" i="1"/>
  <c r="Q294" i="1"/>
  <c r="O294" i="1"/>
  <c r="L294" i="1"/>
  <c r="K294" i="1"/>
  <c r="I294" i="1"/>
  <c r="R293" i="1"/>
  <c r="Q293" i="1"/>
  <c r="P293" i="1"/>
  <c r="L293" i="1"/>
  <c r="K293" i="1"/>
  <c r="J293" i="1"/>
  <c r="R292" i="1"/>
  <c r="Q292" i="1"/>
  <c r="O292" i="1"/>
  <c r="L292" i="1"/>
  <c r="K292" i="1"/>
  <c r="I292" i="1"/>
  <c r="R291" i="1"/>
  <c r="Q291" i="1"/>
  <c r="P291" i="1"/>
  <c r="L291" i="1"/>
  <c r="K291" i="1"/>
  <c r="J291" i="1"/>
  <c r="R290" i="1"/>
  <c r="Q290" i="1"/>
  <c r="O290" i="1"/>
  <c r="L290" i="1"/>
  <c r="K290" i="1"/>
  <c r="I290" i="1"/>
  <c r="P289" i="1"/>
  <c r="J289" i="1"/>
  <c r="R288" i="1"/>
  <c r="Q288" i="1"/>
  <c r="P288" i="1"/>
  <c r="O288" i="1"/>
  <c r="M288" i="1"/>
  <c r="L288" i="1"/>
  <c r="K288" i="1"/>
  <c r="J288" i="1"/>
  <c r="I288" i="1"/>
  <c r="G288" i="1"/>
  <c r="P287" i="1"/>
  <c r="J287" i="1"/>
  <c r="R286" i="1"/>
  <c r="Q286" i="1"/>
  <c r="P286" i="1"/>
  <c r="O286" i="1"/>
  <c r="M286" i="1"/>
  <c r="L286" i="1"/>
  <c r="K286" i="1"/>
  <c r="J286" i="1"/>
  <c r="I286" i="1"/>
  <c r="G286" i="1"/>
  <c r="P285" i="1"/>
  <c r="J285" i="1"/>
  <c r="R284" i="1"/>
  <c r="Q284" i="1"/>
  <c r="P284" i="1"/>
  <c r="O284" i="1"/>
  <c r="M284" i="1"/>
  <c r="L284" i="1"/>
  <c r="K284" i="1"/>
  <c r="J284" i="1"/>
  <c r="I284" i="1"/>
  <c r="G284" i="1"/>
  <c r="P283" i="1"/>
  <c r="J283" i="1"/>
  <c r="R282" i="1"/>
  <c r="Q282" i="1"/>
  <c r="P282" i="1"/>
  <c r="O282" i="1"/>
  <c r="M282" i="1"/>
  <c r="L282" i="1"/>
  <c r="K282" i="1"/>
  <c r="J282" i="1"/>
  <c r="I282" i="1"/>
  <c r="G282" i="1"/>
  <c r="P281" i="1"/>
  <c r="J281" i="1"/>
  <c r="R280" i="1"/>
  <c r="Q280" i="1"/>
  <c r="P280" i="1"/>
  <c r="O280" i="1"/>
  <c r="M280" i="1"/>
  <c r="L280" i="1"/>
  <c r="K280" i="1"/>
  <c r="J280" i="1"/>
  <c r="I280" i="1"/>
  <c r="G280" i="1"/>
  <c r="P279" i="1"/>
  <c r="J279" i="1"/>
  <c r="R278" i="1"/>
  <c r="Q278" i="1"/>
  <c r="P278" i="1"/>
  <c r="O278" i="1"/>
  <c r="M278" i="1"/>
  <c r="L278" i="1"/>
  <c r="K278" i="1"/>
  <c r="J278" i="1"/>
  <c r="I278" i="1"/>
  <c r="G278" i="1"/>
  <c r="P277" i="1"/>
  <c r="J277" i="1"/>
  <c r="R276" i="1"/>
  <c r="Q276" i="1"/>
  <c r="P276" i="1"/>
  <c r="O276" i="1"/>
  <c r="M276" i="1"/>
  <c r="L276" i="1"/>
  <c r="K276" i="1"/>
  <c r="J276" i="1"/>
  <c r="I276" i="1"/>
  <c r="G276" i="1"/>
  <c r="P275" i="1"/>
  <c r="J275" i="1"/>
  <c r="R274" i="1"/>
  <c r="Q274" i="1"/>
  <c r="P274" i="1"/>
  <c r="O274" i="1"/>
  <c r="M274" i="1"/>
  <c r="L274" i="1"/>
  <c r="K274" i="1"/>
  <c r="J274" i="1"/>
  <c r="I274" i="1"/>
  <c r="G274" i="1"/>
  <c r="P273" i="1"/>
  <c r="J273" i="1"/>
  <c r="R272" i="1"/>
  <c r="Q272" i="1"/>
  <c r="P272" i="1"/>
  <c r="O272" i="1"/>
  <c r="M272" i="1"/>
  <c r="L272" i="1"/>
  <c r="K272" i="1"/>
  <c r="J272" i="1"/>
  <c r="I272" i="1"/>
  <c r="G272" i="1"/>
  <c r="P271" i="1"/>
  <c r="J271" i="1"/>
  <c r="P270" i="1"/>
  <c r="J270" i="1"/>
  <c r="P269" i="1"/>
  <c r="J269" i="1"/>
  <c r="R268" i="1"/>
  <c r="Q268" i="1"/>
  <c r="P268" i="1"/>
  <c r="O268" i="1"/>
  <c r="M268" i="1"/>
  <c r="L268" i="1"/>
  <c r="K268" i="1"/>
  <c r="J268" i="1"/>
  <c r="I268" i="1"/>
  <c r="G268" i="1"/>
  <c r="P267" i="1"/>
  <c r="J267" i="1"/>
  <c r="R266" i="1"/>
  <c r="Q266" i="1"/>
  <c r="P266" i="1"/>
  <c r="O266" i="1"/>
  <c r="M266" i="1"/>
  <c r="L266" i="1"/>
  <c r="K266" i="1"/>
  <c r="J266" i="1"/>
  <c r="I266" i="1"/>
  <c r="G266" i="1"/>
  <c r="P265" i="1"/>
  <c r="J265" i="1"/>
  <c r="R264" i="1"/>
  <c r="Q264" i="1"/>
  <c r="P264" i="1"/>
  <c r="O264" i="1"/>
  <c r="M264" i="1"/>
  <c r="L264" i="1"/>
  <c r="K264" i="1"/>
  <c r="J264" i="1"/>
  <c r="I264" i="1"/>
  <c r="G264" i="1"/>
  <c r="P263" i="1"/>
  <c r="J263" i="1"/>
  <c r="P262" i="1"/>
  <c r="J262" i="1"/>
  <c r="R261" i="1"/>
  <c r="Q261" i="1"/>
  <c r="P261" i="1"/>
  <c r="O261" i="1"/>
  <c r="M261" i="1"/>
  <c r="L261" i="1"/>
  <c r="K261" i="1"/>
  <c r="J261" i="1"/>
  <c r="I261" i="1"/>
  <c r="G261" i="1"/>
  <c r="P260" i="1"/>
  <c r="J260" i="1"/>
  <c r="R259" i="1"/>
  <c r="Q259" i="1"/>
  <c r="P259" i="1"/>
  <c r="O259" i="1"/>
  <c r="M259" i="1"/>
  <c r="L259" i="1"/>
  <c r="K259" i="1"/>
  <c r="J259" i="1"/>
  <c r="I259" i="1"/>
  <c r="G259" i="1"/>
  <c r="P258" i="1"/>
  <c r="J258" i="1"/>
  <c r="P257" i="1"/>
  <c r="J257" i="1"/>
  <c r="R256" i="1"/>
  <c r="Q256" i="1"/>
  <c r="P256" i="1"/>
  <c r="O256" i="1"/>
  <c r="M256" i="1"/>
  <c r="L256" i="1"/>
  <c r="K256" i="1"/>
  <c r="J256" i="1"/>
  <c r="I256" i="1"/>
  <c r="G256" i="1"/>
  <c r="R255" i="1"/>
  <c r="Q255" i="1"/>
  <c r="P255" i="1"/>
  <c r="L255" i="1"/>
  <c r="K255" i="1"/>
  <c r="J255" i="1"/>
  <c r="R254" i="1"/>
  <c r="Q254" i="1"/>
  <c r="P254" i="1"/>
  <c r="L254" i="1"/>
  <c r="K254" i="1"/>
  <c r="J254" i="1"/>
  <c r="R253" i="1"/>
  <c r="Q253" i="1"/>
  <c r="O253" i="1"/>
  <c r="L253" i="1"/>
  <c r="K253" i="1"/>
  <c r="I253" i="1"/>
  <c r="R252" i="1"/>
  <c r="Q252" i="1"/>
  <c r="O252" i="1"/>
  <c r="L252" i="1"/>
  <c r="K252" i="1"/>
  <c r="I252" i="1"/>
  <c r="R251" i="1"/>
  <c r="Q251" i="1"/>
  <c r="P251" i="1"/>
  <c r="O251" i="1"/>
  <c r="L251" i="1"/>
  <c r="K251" i="1"/>
  <c r="J251" i="1"/>
  <c r="I251" i="1"/>
  <c r="R250" i="1"/>
  <c r="Q250" i="1"/>
  <c r="O250" i="1"/>
  <c r="L250" i="1"/>
  <c r="K250" i="1"/>
  <c r="I250" i="1"/>
  <c r="R249" i="1"/>
  <c r="Q249" i="1"/>
  <c r="P249" i="1"/>
  <c r="O249" i="1"/>
  <c r="L249" i="1"/>
  <c r="K249" i="1"/>
  <c r="J249" i="1"/>
  <c r="I249" i="1"/>
  <c r="R248" i="1"/>
  <c r="Q248" i="1"/>
  <c r="O248" i="1"/>
  <c r="L248" i="1"/>
  <c r="K248" i="1"/>
  <c r="I248" i="1"/>
  <c r="R247" i="1"/>
  <c r="Q247" i="1"/>
  <c r="O247" i="1"/>
  <c r="L247" i="1"/>
  <c r="K247" i="1"/>
  <c r="I247" i="1"/>
  <c r="P246" i="1"/>
  <c r="J246" i="1"/>
  <c r="P245" i="1"/>
  <c r="J245" i="1"/>
  <c r="R244" i="1"/>
  <c r="Q244" i="1"/>
  <c r="P244" i="1"/>
  <c r="O244" i="1"/>
  <c r="M244" i="1"/>
  <c r="L244" i="1"/>
  <c r="K244" i="1"/>
  <c r="J244" i="1"/>
  <c r="I244" i="1"/>
  <c r="G244" i="1"/>
  <c r="R243" i="1"/>
  <c r="Q243" i="1"/>
  <c r="P243" i="1"/>
  <c r="O243" i="1"/>
  <c r="M243" i="1"/>
  <c r="L243" i="1"/>
  <c r="K243" i="1"/>
  <c r="J243" i="1"/>
  <c r="I243" i="1"/>
  <c r="G243" i="1"/>
  <c r="R242" i="1"/>
  <c r="Q242" i="1"/>
  <c r="P242" i="1"/>
  <c r="O242" i="1"/>
  <c r="L242" i="1"/>
  <c r="K242" i="1"/>
  <c r="J242" i="1"/>
  <c r="I242" i="1"/>
  <c r="R241" i="1"/>
  <c r="Q241" i="1"/>
  <c r="O241" i="1"/>
  <c r="L241" i="1"/>
  <c r="K241" i="1"/>
  <c r="I241" i="1"/>
  <c r="R240" i="1"/>
  <c r="Q240" i="1"/>
  <c r="O240" i="1"/>
  <c r="L240" i="1"/>
  <c r="K240" i="1"/>
  <c r="I240" i="1"/>
  <c r="R239" i="1"/>
  <c r="Q239" i="1"/>
  <c r="P239" i="1"/>
  <c r="L239" i="1"/>
  <c r="K239" i="1"/>
  <c r="J239" i="1"/>
  <c r="P238" i="1"/>
  <c r="J238" i="1"/>
  <c r="R237" i="1"/>
  <c r="Q237" i="1"/>
  <c r="P237" i="1"/>
  <c r="O237" i="1"/>
  <c r="M237" i="1"/>
  <c r="L237" i="1"/>
  <c r="K237" i="1"/>
  <c r="J237" i="1"/>
  <c r="I237" i="1"/>
  <c r="G237" i="1"/>
  <c r="P236" i="1"/>
  <c r="J236" i="1"/>
  <c r="R235" i="1"/>
  <c r="Q235" i="1"/>
  <c r="P235" i="1"/>
  <c r="O235" i="1"/>
  <c r="M235" i="1"/>
  <c r="L235" i="1"/>
  <c r="K235" i="1"/>
  <c r="J235" i="1"/>
  <c r="I235" i="1"/>
  <c r="G235" i="1"/>
  <c r="P234" i="1"/>
  <c r="J234" i="1"/>
  <c r="R233" i="1"/>
  <c r="Q233" i="1"/>
  <c r="P233" i="1"/>
  <c r="O233" i="1"/>
  <c r="M233" i="1"/>
  <c r="L233" i="1"/>
  <c r="K233" i="1"/>
  <c r="J233" i="1"/>
  <c r="I233" i="1"/>
  <c r="G233" i="1"/>
  <c r="P232" i="1"/>
  <c r="J232" i="1"/>
  <c r="R231" i="1"/>
  <c r="Q231" i="1"/>
  <c r="P231" i="1"/>
  <c r="O231" i="1"/>
  <c r="M231" i="1"/>
  <c r="L231" i="1"/>
  <c r="K231" i="1"/>
  <c r="J231" i="1"/>
  <c r="I231" i="1"/>
  <c r="G231" i="1"/>
  <c r="P230" i="1"/>
  <c r="J230" i="1"/>
  <c r="R229" i="1"/>
  <c r="Q229" i="1"/>
  <c r="P229" i="1"/>
  <c r="O229" i="1"/>
  <c r="M229" i="1"/>
  <c r="L229" i="1"/>
  <c r="K229" i="1"/>
  <c r="J229" i="1"/>
  <c r="I229" i="1"/>
  <c r="G229" i="1"/>
  <c r="P228" i="1"/>
  <c r="J228" i="1"/>
  <c r="R227" i="1"/>
  <c r="Q227" i="1"/>
  <c r="P227" i="1"/>
  <c r="O227" i="1"/>
  <c r="M227" i="1"/>
  <c r="L227" i="1"/>
  <c r="K227" i="1"/>
  <c r="J227" i="1"/>
  <c r="I227" i="1"/>
  <c r="G227" i="1"/>
  <c r="P226" i="1"/>
  <c r="J226" i="1"/>
  <c r="R225" i="1"/>
  <c r="Q225" i="1"/>
  <c r="P225" i="1"/>
  <c r="O225" i="1"/>
  <c r="M225" i="1"/>
  <c r="L225" i="1"/>
  <c r="K225" i="1"/>
  <c r="J225" i="1"/>
  <c r="I225" i="1"/>
  <c r="G225" i="1"/>
  <c r="P224" i="1"/>
  <c r="J224" i="1"/>
  <c r="R223" i="1"/>
  <c r="Q223" i="1"/>
  <c r="P223" i="1"/>
  <c r="O223" i="1"/>
  <c r="M223" i="1"/>
  <c r="L223" i="1"/>
  <c r="K223" i="1"/>
  <c r="J223" i="1"/>
  <c r="I223" i="1"/>
  <c r="G223" i="1"/>
  <c r="P222" i="1"/>
  <c r="J222" i="1"/>
  <c r="R221" i="1"/>
  <c r="Q221" i="1"/>
  <c r="P221" i="1"/>
  <c r="O221" i="1"/>
  <c r="M221" i="1"/>
  <c r="L221" i="1"/>
  <c r="K221" i="1"/>
  <c r="J221" i="1"/>
  <c r="I221" i="1"/>
  <c r="G221" i="1"/>
  <c r="P220" i="1"/>
  <c r="J220" i="1"/>
  <c r="R219" i="1"/>
  <c r="Q219" i="1"/>
  <c r="P219" i="1"/>
  <c r="O219" i="1"/>
  <c r="M219" i="1"/>
  <c r="L219" i="1"/>
  <c r="K219" i="1"/>
  <c r="J219" i="1"/>
  <c r="I219" i="1"/>
  <c r="G219" i="1"/>
  <c r="P218" i="1"/>
  <c r="J218" i="1"/>
  <c r="R217" i="1"/>
  <c r="Q217" i="1"/>
  <c r="P217" i="1"/>
  <c r="O217" i="1"/>
  <c r="M217" i="1"/>
  <c r="L217" i="1"/>
  <c r="K217" i="1"/>
  <c r="J217" i="1"/>
  <c r="I217" i="1"/>
  <c r="G217" i="1"/>
  <c r="P216" i="1"/>
  <c r="J216" i="1"/>
  <c r="R215" i="1"/>
  <c r="Q215" i="1"/>
  <c r="P215" i="1"/>
  <c r="O215" i="1"/>
  <c r="M215" i="1"/>
  <c r="L215" i="1"/>
  <c r="K215" i="1"/>
  <c r="J215" i="1"/>
  <c r="I215" i="1"/>
  <c r="G215" i="1"/>
  <c r="P214" i="1"/>
  <c r="J214" i="1"/>
  <c r="R213" i="1"/>
  <c r="Q213" i="1"/>
  <c r="P213" i="1"/>
  <c r="O213" i="1"/>
  <c r="M213" i="1"/>
  <c r="L213" i="1"/>
  <c r="K213" i="1"/>
  <c r="J213" i="1"/>
  <c r="I213" i="1"/>
  <c r="G213" i="1"/>
  <c r="R212" i="1"/>
  <c r="Q212" i="1"/>
  <c r="P212" i="1"/>
  <c r="L212" i="1"/>
  <c r="K212" i="1"/>
  <c r="J212" i="1"/>
  <c r="P211" i="1"/>
  <c r="J211" i="1"/>
  <c r="R210" i="1"/>
  <c r="Q210" i="1"/>
  <c r="P210" i="1"/>
  <c r="O210" i="1"/>
  <c r="M210" i="1"/>
  <c r="L210" i="1"/>
  <c r="K210" i="1"/>
  <c r="J210" i="1"/>
  <c r="I210" i="1"/>
  <c r="G210" i="1"/>
  <c r="P209" i="1"/>
  <c r="J209" i="1"/>
  <c r="P208" i="1"/>
  <c r="J208" i="1"/>
  <c r="R207" i="1"/>
  <c r="Q207" i="1"/>
  <c r="P207" i="1"/>
  <c r="O207" i="1"/>
  <c r="M207" i="1"/>
  <c r="L207" i="1"/>
  <c r="K207" i="1"/>
  <c r="J207" i="1"/>
  <c r="I207" i="1"/>
  <c r="G207" i="1"/>
  <c r="R206" i="1"/>
  <c r="Q206" i="1"/>
  <c r="P206" i="1"/>
  <c r="O206" i="1"/>
  <c r="M206" i="1"/>
  <c r="L206" i="1"/>
  <c r="K206" i="1"/>
  <c r="J206" i="1"/>
  <c r="I206" i="1"/>
  <c r="G206" i="1"/>
  <c r="P205" i="1"/>
  <c r="J205" i="1"/>
  <c r="P204" i="1"/>
  <c r="J204" i="1"/>
  <c r="R203" i="1"/>
  <c r="Q203" i="1"/>
  <c r="P203" i="1"/>
  <c r="O203" i="1"/>
  <c r="M203" i="1"/>
  <c r="L203" i="1"/>
  <c r="K203" i="1"/>
  <c r="J203" i="1"/>
  <c r="I203" i="1"/>
  <c r="G203" i="1"/>
  <c r="P202" i="1"/>
  <c r="J202" i="1"/>
  <c r="P201" i="1"/>
  <c r="J201" i="1"/>
  <c r="R200" i="1"/>
  <c r="Q200" i="1"/>
  <c r="P200" i="1"/>
  <c r="O200" i="1"/>
  <c r="M200" i="1"/>
  <c r="L200" i="1"/>
  <c r="K200" i="1"/>
  <c r="J200" i="1"/>
  <c r="I200" i="1"/>
  <c r="G200" i="1"/>
  <c r="P199" i="1"/>
  <c r="J199" i="1"/>
  <c r="P198" i="1"/>
  <c r="J198" i="1"/>
  <c r="P197" i="1"/>
  <c r="J197" i="1"/>
  <c r="P196" i="1"/>
  <c r="J196" i="1"/>
  <c r="R195" i="1"/>
  <c r="Q195" i="1"/>
  <c r="P195" i="1"/>
  <c r="O195" i="1"/>
  <c r="M195" i="1"/>
  <c r="L195" i="1"/>
  <c r="K195" i="1"/>
  <c r="J195" i="1"/>
  <c r="I195" i="1"/>
  <c r="G195" i="1"/>
  <c r="R194" i="1"/>
  <c r="Q194" i="1"/>
  <c r="P194" i="1"/>
  <c r="O194" i="1"/>
  <c r="M194" i="1"/>
  <c r="L194" i="1"/>
  <c r="K194" i="1"/>
  <c r="J194" i="1"/>
  <c r="I194" i="1"/>
  <c r="G194" i="1"/>
  <c r="P193" i="1"/>
  <c r="J193" i="1"/>
  <c r="R192" i="1"/>
  <c r="Q192" i="1"/>
  <c r="P192" i="1"/>
  <c r="O192" i="1"/>
  <c r="M192" i="1"/>
  <c r="L192" i="1"/>
  <c r="K192" i="1"/>
  <c r="J192" i="1"/>
  <c r="I192" i="1"/>
  <c r="G192" i="1"/>
  <c r="P191" i="1"/>
  <c r="J191" i="1"/>
  <c r="R190" i="1"/>
  <c r="Q190" i="1"/>
  <c r="P190" i="1"/>
  <c r="O190" i="1"/>
  <c r="M190" i="1"/>
  <c r="L190" i="1"/>
  <c r="K190" i="1"/>
  <c r="J190" i="1"/>
  <c r="I190" i="1"/>
  <c r="G190" i="1"/>
  <c r="P189" i="1"/>
  <c r="J189" i="1"/>
  <c r="P188" i="1"/>
  <c r="J188" i="1"/>
  <c r="R187" i="1"/>
  <c r="Q187" i="1"/>
  <c r="P187" i="1"/>
  <c r="O187" i="1"/>
  <c r="M187" i="1"/>
  <c r="L187" i="1"/>
  <c r="K187" i="1"/>
  <c r="J187" i="1"/>
  <c r="I187" i="1"/>
  <c r="G187" i="1"/>
  <c r="R186" i="1"/>
  <c r="Q186" i="1"/>
  <c r="P186" i="1"/>
  <c r="O186" i="1"/>
  <c r="M186" i="1"/>
  <c r="L186" i="1"/>
  <c r="K186" i="1"/>
  <c r="J186" i="1"/>
  <c r="I186" i="1"/>
  <c r="G186" i="1"/>
  <c r="P185" i="1"/>
  <c r="J185" i="1"/>
  <c r="P184" i="1"/>
  <c r="J184" i="1"/>
  <c r="P183" i="1"/>
  <c r="J183" i="1"/>
  <c r="P182" i="1"/>
  <c r="J182" i="1"/>
  <c r="R181" i="1"/>
  <c r="Q181" i="1"/>
  <c r="P181" i="1"/>
  <c r="O181" i="1"/>
  <c r="M181" i="1"/>
  <c r="L181" i="1"/>
  <c r="K181" i="1"/>
  <c r="J181" i="1"/>
  <c r="I181" i="1"/>
  <c r="G181" i="1"/>
  <c r="P180" i="1"/>
  <c r="J180" i="1"/>
  <c r="R179" i="1"/>
  <c r="Q179" i="1"/>
  <c r="P179" i="1"/>
  <c r="O179" i="1"/>
  <c r="M179" i="1"/>
  <c r="L179" i="1"/>
  <c r="K179" i="1"/>
  <c r="J179" i="1"/>
  <c r="I179" i="1"/>
  <c r="G179" i="1"/>
  <c r="P178" i="1"/>
  <c r="J178" i="1"/>
  <c r="P177" i="1"/>
  <c r="J177" i="1"/>
  <c r="R176" i="1"/>
  <c r="Q176" i="1"/>
  <c r="P176" i="1"/>
  <c r="O176" i="1"/>
  <c r="M176" i="1"/>
  <c r="L176" i="1"/>
  <c r="K176" i="1"/>
  <c r="J176" i="1"/>
  <c r="I176" i="1"/>
  <c r="G176" i="1"/>
  <c r="R175" i="1"/>
  <c r="Q175" i="1"/>
  <c r="P175" i="1"/>
  <c r="O175" i="1"/>
  <c r="M175" i="1"/>
  <c r="L175" i="1"/>
  <c r="K175" i="1"/>
  <c r="J175" i="1"/>
  <c r="I175" i="1"/>
  <c r="G175" i="1"/>
  <c r="P174" i="1"/>
  <c r="J174" i="1"/>
  <c r="P173" i="1"/>
  <c r="J173" i="1"/>
  <c r="P172" i="1"/>
  <c r="J172" i="1"/>
  <c r="P171" i="1"/>
  <c r="J171" i="1"/>
  <c r="P170" i="1"/>
  <c r="J170" i="1"/>
  <c r="P169" i="1"/>
  <c r="J169" i="1"/>
  <c r="P168" i="1"/>
  <c r="J168" i="1"/>
  <c r="P167" i="1"/>
  <c r="J167" i="1"/>
  <c r="P166" i="1"/>
  <c r="J166" i="1"/>
  <c r="P165" i="1"/>
  <c r="J165" i="1"/>
  <c r="R164" i="1"/>
  <c r="Q164" i="1"/>
  <c r="P164" i="1"/>
  <c r="O164" i="1"/>
  <c r="M164" i="1"/>
  <c r="L164" i="1"/>
  <c r="K164" i="1"/>
  <c r="J164" i="1"/>
  <c r="I164" i="1"/>
  <c r="G164" i="1"/>
  <c r="R163" i="1"/>
  <c r="Q163" i="1"/>
  <c r="P163" i="1"/>
  <c r="O163" i="1"/>
  <c r="M163" i="1"/>
  <c r="L163" i="1"/>
  <c r="K163" i="1"/>
  <c r="J163" i="1"/>
  <c r="I163" i="1"/>
  <c r="G163" i="1"/>
  <c r="R162" i="1"/>
  <c r="Q162" i="1"/>
  <c r="P162" i="1"/>
  <c r="L162" i="1"/>
  <c r="K162" i="1"/>
  <c r="J162" i="1"/>
  <c r="P161" i="1"/>
  <c r="J161" i="1"/>
  <c r="R160" i="1"/>
  <c r="Q160" i="1"/>
  <c r="P160" i="1"/>
  <c r="O160" i="1"/>
  <c r="M160" i="1"/>
  <c r="L160" i="1"/>
  <c r="K160" i="1"/>
  <c r="J160" i="1"/>
  <c r="I160" i="1"/>
  <c r="G160" i="1"/>
  <c r="P159" i="1"/>
  <c r="J159" i="1"/>
  <c r="P158" i="1"/>
  <c r="J158" i="1"/>
  <c r="R157" i="1"/>
  <c r="Q157" i="1"/>
  <c r="P157" i="1"/>
  <c r="O157" i="1"/>
  <c r="M157" i="1"/>
  <c r="L157" i="1"/>
  <c r="K157" i="1"/>
  <c r="J157" i="1"/>
  <c r="I157" i="1"/>
  <c r="G157" i="1"/>
  <c r="P156" i="1"/>
  <c r="J156" i="1"/>
  <c r="R155" i="1"/>
  <c r="Q155" i="1"/>
  <c r="P155" i="1"/>
  <c r="O155" i="1"/>
  <c r="M155" i="1"/>
  <c r="L155" i="1"/>
  <c r="K155" i="1"/>
  <c r="J155" i="1"/>
  <c r="I155" i="1"/>
  <c r="G155" i="1"/>
  <c r="P154" i="1"/>
  <c r="J154" i="1"/>
  <c r="P153" i="1"/>
  <c r="J153" i="1"/>
  <c r="R152" i="1"/>
  <c r="Q152" i="1"/>
  <c r="P152" i="1"/>
  <c r="O152" i="1"/>
  <c r="M152" i="1"/>
  <c r="L152" i="1"/>
  <c r="K152" i="1"/>
  <c r="J152" i="1"/>
  <c r="I152" i="1"/>
  <c r="G152" i="1"/>
  <c r="P151" i="1"/>
  <c r="J151" i="1"/>
  <c r="R150" i="1"/>
  <c r="Q150" i="1"/>
  <c r="P150" i="1"/>
  <c r="O150" i="1"/>
  <c r="M150" i="1"/>
  <c r="L150" i="1"/>
  <c r="K150" i="1"/>
  <c r="J150" i="1"/>
  <c r="I150" i="1"/>
  <c r="G150" i="1"/>
  <c r="P149" i="1"/>
  <c r="J149" i="1"/>
  <c r="R148" i="1"/>
  <c r="Q148" i="1"/>
  <c r="P148" i="1"/>
  <c r="O148" i="1"/>
  <c r="M148" i="1"/>
  <c r="L148" i="1"/>
  <c r="K148" i="1"/>
  <c r="J148" i="1"/>
  <c r="I148" i="1"/>
  <c r="G148" i="1"/>
  <c r="P147" i="1"/>
  <c r="J147" i="1"/>
  <c r="R146" i="1"/>
  <c r="Q146" i="1"/>
  <c r="P146" i="1"/>
  <c r="O146" i="1"/>
  <c r="M146" i="1"/>
  <c r="L146" i="1"/>
  <c r="K146" i="1"/>
  <c r="J146" i="1"/>
  <c r="I146" i="1"/>
  <c r="G146" i="1"/>
  <c r="P145" i="1"/>
  <c r="J145" i="1"/>
  <c r="P144" i="1"/>
  <c r="J144" i="1"/>
  <c r="R143" i="1"/>
  <c r="Q143" i="1"/>
  <c r="P143" i="1"/>
  <c r="O143" i="1"/>
  <c r="M143" i="1"/>
  <c r="L143" i="1"/>
  <c r="K143" i="1"/>
  <c r="J143" i="1"/>
  <c r="I143" i="1"/>
  <c r="G143" i="1"/>
  <c r="R142" i="1"/>
  <c r="Q142" i="1"/>
  <c r="P142" i="1"/>
  <c r="O142" i="1"/>
  <c r="M142" i="1"/>
  <c r="L142" i="1"/>
  <c r="K142" i="1"/>
  <c r="J142" i="1"/>
  <c r="I142" i="1"/>
  <c r="G142" i="1"/>
  <c r="P141" i="1"/>
  <c r="J141" i="1"/>
  <c r="P140" i="1"/>
  <c r="J140" i="1"/>
  <c r="R139" i="1"/>
  <c r="Q139" i="1"/>
  <c r="P139" i="1"/>
  <c r="O139" i="1"/>
  <c r="M139" i="1"/>
  <c r="L139" i="1"/>
  <c r="K139" i="1"/>
  <c r="J139" i="1"/>
  <c r="I139" i="1"/>
  <c r="G139" i="1"/>
  <c r="R138" i="1"/>
  <c r="Q138" i="1"/>
  <c r="P138" i="1"/>
  <c r="O138" i="1"/>
  <c r="M138" i="1"/>
  <c r="L138" i="1"/>
  <c r="K138" i="1"/>
  <c r="J138" i="1"/>
  <c r="I138" i="1"/>
  <c r="G138" i="1"/>
  <c r="P137" i="1"/>
  <c r="J137" i="1"/>
  <c r="P136" i="1"/>
  <c r="J136" i="1"/>
  <c r="R135" i="1"/>
  <c r="Q135" i="1"/>
  <c r="P135" i="1"/>
  <c r="O135" i="1"/>
  <c r="M135" i="1"/>
  <c r="L135" i="1"/>
  <c r="K135" i="1"/>
  <c r="J135" i="1"/>
  <c r="I135" i="1"/>
  <c r="G135" i="1"/>
  <c r="R134" i="1"/>
  <c r="Q134" i="1"/>
  <c r="P134" i="1"/>
  <c r="O134" i="1"/>
  <c r="M134" i="1"/>
  <c r="L134" i="1"/>
  <c r="K134" i="1"/>
  <c r="J134" i="1"/>
  <c r="I134" i="1"/>
  <c r="G134" i="1"/>
  <c r="P133" i="1"/>
  <c r="J133" i="1"/>
  <c r="R132" i="1"/>
  <c r="Q132" i="1"/>
  <c r="P132" i="1"/>
  <c r="O132" i="1"/>
  <c r="M132" i="1"/>
  <c r="L132" i="1"/>
  <c r="K132" i="1"/>
  <c r="J132" i="1"/>
  <c r="I132" i="1"/>
  <c r="G132" i="1"/>
  <c r="P131" i="1"/>
  <c r="J131" i="1"/>
  <c r="P130" i="1"/>
  <c r="J130" i="1"/>
  <c r="R129" i="1"/>
  <c r="Q129" i="1"/>
  <c r="P129" i="1"/>
  <c r="O129" i="1"/>
  <c r="M129" i="1"/>
  <c r="L129" i="1"/>
  <c r="K129" i="1"/>
  <c r="J129" i="1"/>
  <c r="I129" i="1"/>
  <c r="G129" i="1"/>
  <c r="R128" i="1"/>
  <c r="Q128" i="1"/>
  <c r="P128" i="1"/>
  <c r="O128" i="1"/>
  <c r="M128" i="1"/>
  <c r="L128" i="1"/>
  <c r="K128" i="1"/>
  <c r="J128" i="1"/>
  <c r="I128" i="1"/>
  <c r="G128" i="1"/>
  <c r="P127" i="1"/>
  <c r="J127" i="1"/>
  <c r="R126" i="1"/>
  <c r="Q126" i="1"/>
  <c r="P126" i="1"/>
  <c r="O126" i="1"/>
  <c r="M126" i="1"/>
  <c r="L126" i="1"/>
  <c r="K126" i="1"/>
  <c r="J126" i="1"/>
  <c r="I126" i="1"/>
  <c r="G126" i="1"/>
  <c r="R125" i="1"/>
  <c r="Q125" i="1"/>
  <c r="P125" i="1"/>
  <c r="L125" i="1"/>
  <c r="K125" i="1"/>
  <c r="J125" i="1"/>
  <c r="P124" i="1"/>
  <c r="J124" i="1"/>
  <c r="P123" i="1"/>
  <c r="J123" i="1"/>
  <c r="R122" i="1"/>
  <c r="Q122" i="1"/>
  <c r="P122" i="1"/>
  <c r="O122" i="1"/>
  <c r="M122" i="1"/>
  <c r="L122" i="1"/>
  <c r="K122" i="1"/>
  <c r="J122" i="1"/>
  <c r="I122" i="1"/>
  <c r="G122" i="1"/>
  <c r="R121" i="1"/>
  <c r="Q121" i="1"/>
  <c r="P121" i="1"/>
  <c r="L121" i="1"/>
  <c r="K121" i="1"/>
  <c r="J121" i="1"/>
  <c r="R120" i="1"/>
  <c r="Q120" i="1"/>
  <c r="P120" i="1"/>
  <c r="L120" i="1"/>
  <c r="K120" i="1"/>
  <c r="J120" i="1"/>
  <c r="R119" i="1"/>
  <c r="Q119" i="1"/>
  <c r="P119" i="1"/>
  <c r="L119" i="1"/>
  <c r="K119" i="1"/>
  <c r="J119" i="1"/>
  <c r="P118" i="1"/>
  <c r="J118" i="1"/>
  <c r="R117" i="1"/>
  <c r="Q117" i="1"/>
  <c r="P117" i="1"/>
  <c r="O117" i="1"/>
  <c r="M117" i="1"/>
  <c r="L117" i="1"/>
  <c r="K117" i="1"/>
  <c r="J117" i="1"/>
  <c r="I117" i="1"/>
  <c r="G117" i="1"/>
  <c r="P116" i="1"/>
  <c r="J116" i="1"/>
  <c r="R115" i="1"/>
  <c r="Q115" i="1"/>
  <c r="P115" i="1"/>
  <c r="O115" i="1"/>
  <c r="M115" i="1"/>
  <c r="L115" i="1"/>
  <c r="K115" i="1"/>
  <c r="J115" i="1"/>
  <c r="I115" i="1"/>
  <c r="G115" i="1"/>
  <c r="P114" i="1"/>
  <c r="J114" i="1"/>
  <c r="R113" i="1"/>
  <c r="Q113" i="1"/>
  <c r="P113" i="1"/>
  <c r="O113" i="1"/>
  <c r="M113" i="1"/>
  <c r="L113" i="1"/>
  <c r="K113" i="1"/>
  <c r="J113" i="1"/>
  <c r="I113" i="1"/>
  <c r="G113" i="1"/>
  <c r="P112" i="1"/>
  <c r="J112" i="1"/>
  <c r="R111" i="1"/>
  <c r="Q111" i="1"/>
  <c r="P111" i="1"/>
  <c r="O111" i="1"/>
  <c r="M111" i="1"/>
  <c r="L111" i="1"/>
  <c r="K111" i="1"/>
  <c r="J111" i="1"/>
  <c r="I111" i="1"/>
  <c r="G111" i="1"/>
  <c r="R110" i="1"/>
  <c r="Q110" i="1"/>
  <c r="P110" i="1"/>
  <c r="L110" i="1"/>
  <c r="K110" i="1"/>
  <c r="J110" i="1"/>
  <c r="R109" i="1"/>
  <c r="Q109" i="1"/>
  <c r="P109" i="1"/>
  <c r="L109" i="1"/>
  <c r="K109" i="1"/>
  <c r="J109" i="1"/>
  <c r="P108" i="1"/>
  <c r="J108" i="1"/>
  <c r="R107" i="1"/>
  <c r="Q107" i="1"/>
  <c r="P107" i="1"/>
  <c r="O107" i="1"/>
  <c r="M107" i="1"/>
  <c r="L107" i="1"/>
  <c r="K107" i="1"/>
  <c r="J107" i="1"/>
  <c r="I107" i="1"/>
  <c r="G107" i="1"/>
  <c r="P106" i="1"/>
  <c r="J106" i="1"/>
  <c r="R105" i="1"/>
  <c r="Q105" i="1"/>
  <c r="P105" i="1"/>
  <c r="O105" i="1"/>
  <c r="M105" i="1"/>
  <c r="L105" i="1"/>
  <c r="K105" i="1"/>
  <c r="J105" i="1"/>
  <c r="I105" i="1"/>
  <c r="G105" i="1"/>
  <c r="R104" i="1"/>
  <c r="Q104" i="1"/>
  <c r="P104" i="1"/>
  <c r="L104" i="1"/>
  <c r="K104" i="1"/>
  <c r="J104" i="1"/>
  <c r="R103" i="1"/>
  <c r="Q103" i="1"/>
  <c r="P103" i="1"/>
  <c r="L103" i="1"/>
  <c r="K103" i="1"/>
  <c r="J103" i="1"/>
  <c r="P102" i="1"/>
  <c r="J102" i="1"/>
  <c r="P101" i="1"/>
  <c r="J101" i="1"/>
  <c r="P100" i="1"/>
  <c r="J100" i="1"/>
  <c r="R99" i="1"/>
  <c r="Q99" i="1"/>
  <c r="P99" i="1"/>
  <c r="O99" i="1"/>
  <c r="M99" i="1"/>
  <c r="L99" i="1"/>
  <c r="K99" i="1"/>
  <c r="J99" i="1"/>
  <c r="I99" i="1"/>
  <c r="G99" i="1"/>
  <c r="P98" i="1"/>
  <c r="J98" i="1"/>
  <c r="P97" i="1"/>
  <c r="J97" i="1"/>
  <c r="R96" i="1"/>
  <c r="Q96" i="1"/>
  <c r="P96" i="1"/>
  <c r="O96" i="1"/>
  <c r="M96" i="1"/>
  <c r="L96" i="1"/>
  <c r="K96" i="1"/>
  <c r="J96" i="1"/>
  <c r="I96" i="1"/>
  <c r="G96" i="1"/>
  <c r="P95" i="1"/>
  <c r="J95" i="1"/>
  <c r="R94" i="1"/>
  <c r="Q94" i="1"/>
  <c r="P94" i="1"/>
  <c r="O94" i="1"/>
  <c r="M94" i="1"/>
  <c r="L94" i="1"/>
  <c r="K94" i="1"/>
  <c r="J94" i="1"/>
  <c r="I94" i="1"/>
  <c r="G94" i="1"/>
  <c r="P93" i="1"/>
  <c r="J93" i="1"/>
  <c r="R92" i="1"/>
  <c r="Q92" i="1"/>
  <c r="P92" i="1"/>
  <c r="O92" i="1"/>
  <c r="M92" i="1"/>
  <c r="L92" i="1"/>
  <c r="K92" i="1"/>
  <c r="J92" i="1"/>
  <c r="I92" i="1"/>
  <c r="G92" i="1"/>
  <c r="P91" i="1"/>
  <c r="J91" i="1"/>
  <c r="P90" i="1"/>
  <c r="J90" i="1"/>
  <c r="R89" i="1"/>
  <c r="Q89" i="1"/>
  <c r="P89" i="1"/>
  <c r="O89" i="1"/>
  <c r="M89" i="1"/>
  <c r="L89" i="1"/>
  <c r="K89" i="1"/>
  <c r="J89" i="1"/>
  <c r="I89" i="1"/>
  <c r="G89" i="1"/>
  <c r="P88" i="1"/>
  <c r="J88" i="1"/>
  <c r="R87" i="1"/>
  <c r="Q87" i="1"/>
  <c r="P87" i="1"/>
  <c r="O87" i="1"/>
  <c r="M87" i="1"/>
  <c r="L87" i="1"/>
  <c r="K87" i="1"/>
  <c r="J87" i="1"/>
  <c r="I87" i="1"/>
  <c r="G87" i="1"/>
  <c r="P86" i="1"/>
  <c r="J86" i="1"/>
  <c r="R85" i="1"/>
  <c r="Q85" i="1"/>
  <c r="P85" i="1"/>
  <c r="O85" i="1"/>
  <c r="M85" i="1"/>
  <c r="L85" i="1"/>
  <c r="K85" i="1"/>
  <c r="J85" i="1"/>
  <c r="I85" i="1"/>
  <c r="G85" i="1"/>
  <c r="P84" i="1"/>
  <c r="J84" i="1"/>
  <c r="R83" i="1"/>
  <c r="Q83" i="1"/>
  <c r="P83" i="1"/>
  <c r="O83" i="1"/>
  <c r="M83" i="1"/>
  <c r="L83" i="1"/>
  <c r="K83" i="1"/>
  <c r="J83" i="1"/>
  <c r="I83" i="1"/>
  <c r="G83" i="1"/>
  <c r="R82" i="1"/>
  <c r="Q82" i="1"/>
  <c r="P82" i="1"/>
  <c r="L82" i="1"/>
  <c r="K82" i="1"/>
  <c r="J82" i="1"/>
  <c r="R81" i="1"/>
  <c r="Q81" i="1"/>
  <c r="P81" i="1"/>
  <c r="L81" i="1"/>
  <c r="K81" i="1"/>
  <c r="J81" i="1"/>
  <c r="P80" i="1"/>
  <c r="J80" i="1"/>
  <c r="P79" i="1"/>
  <c r="J79" i="1"/>
  <c r="P78" i="1"/>
  <c r="J78" i="1"/>
  <c r="R77" i="1"/>
  <c r="Q77" i="1"/>
  <c r="P77" i="1"/>
  <c r="O77" i="1"/>
  <c r="M77" i="1"/>
  <c r="L77" i="1"/>
  <c r="K77" i="1"/>
  <c r="J77" i="1"/>
  <c r="I77" i="1"/>
  <c r="G77" i="1"/>
  <c r="R76" i="1"/>
  <c r="Q76" i="1"/>
  <c r="P76" i="1"/>
  <c r="L76" i="1"/>
  <c r="K76" i="1"/>
  <c r="J76" i="1"/>
  <c r="R75" i="1"/>
  <c r="Q75" i="1"/>
  <c r="P75" i="1"/>
  <c r="L75" i="1"/>
  <c r="K75" i="1"/>
  <c r="J75" i="1"/>
  <c r="R74" i="1"/>
  <c r="Q74" i="1"/>
  <c r="P74" i="1"/>
  <c r="L74" i="1"/>
  <c r="K74" i="1"/>
  <c r="J74" i="1"/>
  <c r="P73" i="1"/>
  <c r="J73" i="1"/>
  <c r="R72" i="1"/>
  <c r="Q72" i="1"/>
  <c r="P72" i="1"/>
  <c r="O72" i="1"/>
  <c r="M72" i="1"/>
  <c r="L72" i="1"/>
  <c r="K72" i="1"/>
  <c r="J72" i="1"/>
  <c r="I72" i="1"/>
  <c r="G72" i="1"/>
  <c r="R71" i="1"/>
  <c r="Q71" i="1"/>
  <c r="P71" i="1"/>
  <c r="L71" i="1"/>
  <c r="K71" i="1"/>
  <c r="J71" i="1"/>
  <c r="R70" i="1"/>
  <c r="Q70" i="1"/>
  <c r="P70" i="1"/>
  <c r="L70" i="1"/>
  <c r="K70" i="1"/>
  <c r="J70" i="1"/>
  <c r="P69" i="1"/>
  <c r="J69" i="1"/>
  <c r="P68" i="1"/>
  <c r="J68" i="1"/>
  <c r="P67" i="1"/>
  <c r="J67" i="1"/>
  <c r="P66" i="1"/>
  <c r="J66" i="1"/>
  <c r="R65" i="1"/>
  <c r="Q65" i="1"/>
  <c r="P65" i="1"/>
  <c r="O65" i="1"/>
  <c r="M65" i="1"/>
  <c r="L65" i="1"/>
  <c r="K65" i="1"/>
  <c r="J65" i="1"/>
  <c r="I65" i="1"/>
  <c r="G65" i="1"/>
  <c r="P64" i="1"/>
  <c r="J64" i="1"/>
  <c r="P63" i="1"/>
  <c r="J63" i="1"/>
  <c r="P62" i="1"/>
  <c r="J62" i="1"/>
  <c r="P61" i="1"/>
  <c r="J61" i="1"/>
  <c r="R60" i="1"/>
  <c r="Q60" i="1"/>
  <c r="P60" i="1"/>
  <c r="O60" i="1"/>
  <c r="M60" i="1"/>
  <c r="L60" i="1"/>
  <c r="K60" i="1"/>
  <c r="J60" i="1"/>
  <c r="I60" i="1"/>
  <c r="G60" i="1"/>
  <c r="P59" i="1"/>
  <c r="J59" i="1"/>
  <c r="P58" i="1"/>
  <c r="J58" i="1"/>
  <c r="P57" i="1"/>
  <c r="J57" i="1"/>
  <c r="P56" i="1"/>
  <c r="J56" i="1"/>
  <c r="R55" i="1"/>
  <c r="Q55" i="1"/>
  <c r="P55" i="1"/>
  <c r="O55" i="1"/>
  <c r="M55" i="1"/>
  <c r="L55" i="1"/>
  <c r="K55" i="1"/>
  <c r="J55" i="1"/>
  <c r="I55" i="1"/>
  <c r="G55" i="1"/>
  <c r="P54" i="1"/>
  <c r="J54" i="1"/>
  <c r="R53" i="1"/>
  <c r="Q53" i="1"/>
  <c r="P53" i="1"/>
  <c r="O53" i="1"/>
  <c r="M53" i="1"/>
  <c r="L53" i="1"/>
  <c r="K53" i="1"/>
  <c r="J53" i="1"/>
  <c r="I53" i="1"/>
  <c r="G53" i="1"/>
  <c r="P52" i="1"/>
  <c r="J52" i="1"/>
  <c r="P51" i="1"/>
  <c r="J51" i="1"/>
  <c r="P50" i="1"/>
  <c r="J50" i="1"/>
  <c r="R49" i="1"/>
  <c r="Q49" i="1"/>
  <c r="P49" i="1"/>
  <c r="O49" i="1"/>
  <c r="M49" i="1"/>
  <c r="L49" i="1"/>
  <c r="K49" i="1"/>
  <c r="J49" i="1"/>
  <c r="I49" i="1"/>
  <c r="G49" i="1"/>
  <c r="P48" i="1"/>
  <c r="J48" i="1"/>
  <c r="P47" i="1"/>
  <c r="J47" i="1"/>
  <c r="P46" i="1"/>
  <c r="J46" i="1"/>
  <c r="P45" i="1"/>
  <c r="J45" i="1"/>
  <c r="R44" i="1"/>
  <c r="Q44" i="1"/>
  <c r="P44" i="1"/>
  <c r="O44" i="1"/>
  <c r="M44" i="1"/>
  <c r="L44" i="1"/>
  <c r="K44" i="1"/>
  <c r="J44" i="1"/>
  <c r="I44" i="1"/>
  <c r="G44" i="1"/>
  <c r="P43" i="1"/>
  <c r="J43" i="1"/>
  <c r="R42" i="1"/>
  <c r="Q42" i="1"/>
  <c r="P42" i="1"/>
  <c r="O42" i="1"/>
  <c r="M42" i="1"/>
  <c r="L42" i="1"/>
  <c r="K42" i="1"/>
  <c r="J42" i="1"/>
  <c r="I42" i="1"/>
  <c r="G42" i="1"/>
  <c r="P41" i="1"/>
  <c r="J41" i="1"/>
  <c r="R40" i="1"/>
  <c r="Q40" i="1"/>
  <c r="P40" i="1"/>
  <c r="O40" i="1"/>
  <c r="M40" i="1"/>
  <c r="L40" i="1"/>
  <c r="K40" i="1"/>
  <c r="J40" i="1"/>
  <c r="I40" i="1"/>
  <c r="G40" i="1"/>
  <c r="P39" i="1"/>
  <c r="J39" i="1"/>
  <c r="P38" i="1"/>
  <c r="J38" i="1"/>
  <c r="P37" i="1"/>
  <c r="J37" i="1"/>
  <c r="R36" i="1"/>
  <c r="Q36" i="1"/>
  <c r="P36" i="1"/>
  <c r="O36" i="1"/>
  <c r="M36" i="1"/>
  <c r="L36" i="1"/>
  <c r="K36" i="1"/>
  <c r="J36" i="1"/>
  <c r="I36" i="1"/>
  <c r="G36" i="1"/>
  <c r="P35" i="1"/>
  <c r="J35" i="1"/>
  <c r="P34" i="1"/>
  <c r="J34" i="1"/>
  <c r="P33" i="1"/>
  <c r="J33" i="1"/>
  <c r="P32" i="1"/>
  <c r="J32" i="1"/>
  <c r="P31" i="1"/>
  <c r="J31" i="1"/>
  <c r="R30" i="1"/>
  <c r="Q30" i="1"/>
  <c r="P30" i="1"/>
  <c r="O30" i="1"/>
  <c r="M30" i="1"/>
  <c r="L30" i="1"/>
  <c r="K30" i="1"/>
  <c r="J30" i="1"/>
  <c r="I30" i="1"/>
  <c r="G30" i="1"/>
  <c r="R29" i="1"/>
  <c r="Q29" i="1"/>
  <c r="P29" i="1"/>
  <c r="L29" i="1"/>
  <c r="K29" i="1"/>
  <c r="J29" i="1"/>
  <c r="P28" i="1"/>
  <c r="J28" i="1"/>
  <c r="R27" i="1"/>
  <c r="Q27" i="1"/>
  <c r="P27" i="1"/>
  <c r="O27" i="1"/>
  <c r="M27" i="1"/>
  <c r="L27" i="1"/>
  <c r="K27" i="1"/>
  <c r="J27" i="1"/>
  <c r="I27" i="1"/>
  <c r="G27" i="1"/>
  <c r="P26" i="1"/>
  <c r="J26" i="1"/>
  <c r="R25" i="1"/>
  <c r="Q25" i="1"/>
  <c r="P25" i="1"/>
  <c r="O25" i="1"/>
  <c r="M25" i="1"/>
  <c r="L25" i="1"/>
  <c r="K25" i="1"/>
  <c r="J25" i="1"/>
  <c r="I25" i="1"/>
  <c r="G25" i="1"/>
  <c r="P24" i="1"/>
  <c r="J24" i="1"/>
  <c r="R23" i="1"/>
  <c r="Q23" i="1"/>
  <c r="P23" i="1"/>
  <c r="O23" i="1"/>
  <c r="M23" i="1"/>
  <c r="L23" i="1"/>
  <c r="K23" i="1"/>
  <c r="J23" i="1"/>
  <c r="I23" i="1"/>
  <c r="G23" i="1"/>
  <c r="R22" i="1"/>
  <c r="Q22" i="1"/>
  <c r="P22" i="1"/>
  <c r="L22" i="1"/>
  <c r="K22" i="1"/>
  <c r="J22" i="1"/>
  <c r="R21" i="1"/>
  <c r="Q21" i="1"/>
  <c r="P21" i="1"/>
  <c r="L21" i="1"/>
  <c r="K21" i="1"/>
  <c r="J21" i="1"/>
  <c r="P20" i="1"/>
  <c r="J20" i="1"/>
  <c r="R19" i="1"/>
  <c r="Q19" i="1"/>
  <c r="P19" i="1"/>
  <c r="O19" i="1"/>
  <c r="M19" i="1"/>
  <c r="L19" i="1"/>
  <c r="K19" i="1"/>
  <c r="J19" i="1"/>
  <c r="I19" i="1"/>
  <c r="G19" i="1"/>
  <c r="R18" i="1"/>
  <c r="Q18" i="1"/>
  <c r="P18" i="1"/>
  <c r="L18" i="1"/>
  <c r="K18" i="1"/>
  <c r="J18" i="1"/>
  <c r="P17" i="1"/>
  <c r="J17" i="1"/>
  <c r="P16" i="1"/>
  <c r="J16" i="1"/>
  <c r="R15" i="1"/>
  <c r="Q15" i="1"/>
  <c r="P15" i="1"/>
  <c r="O15" i="1"/>
  <c r="M15" i="1"/>
  <c r="L15" i="1"/>
  <c r="K15" i="1"/>
  <c r="J15" i="1"/>
  <c r="I15" i="1"/>
  <c r="G15" i="1"/>
  <c r="P14" i="1"/>
  <c r="J14" i="1"/>
  <c r="P13" i="1"/>
  <c r="J13" i="1"/>
  <c r="R12" i="1"/>
  <c r="Q12" i="1"/>
  <c r="P12" i="1"/>
  <c r="O12" i="1"/>
  <c r="M12" i="1"/>
  <c r="L12" i="1"/>
  <c r="K12" i="1"/>
  <c r="J12" i="1"/>
  <c r="I12" i="1"/>
  <c r="G12" i="1"/>
  <c r="R11" i="1"/>
  <c r="Q11" i="1"/>
  <c r="P11" i="1"/>
  <c r="L11" i="1"/>
  <c r="K11" i="1"/>
  <c r="J11" i="1"/>
  <c r="R10" i="1"/>
  <c r="Q10" i="1"/>
  <c r="P10" i="1"/>
  <c r="L10" i="1"/>
  <c r="K10" i="1"/>
  <c r="J10" i="1"/>
  <c r="R9" i="1"/>
  <c r="Q9" i="1"/>
  <c r="P9" i="1"/>
  <c r="L9" i="1"/>
  <c r="K9" i="1"/>
  <c r="J9" i="1"/>
  <c r="R8" i="1"/>
  <c r="Q8" i="1"/>
  <c r="P8" i="1"/>
  <c r="L8" i="1"/>
  <c r="K8" i="1"/>
  <c r="J8" i="1"/>
</calcChain>
</file>

<file path=xl/sharedStrings.xml><?xml version="1.0" encoding="utf-8"?>
<sst xmlns="http://schemas.openxmlformats.org/spreadsheetml/2006/main" count="7631" uniqueCount="3045">
  <si>
    <t>Указать название организации (на бланке организации)</t>
  </si>
  <si>
    <t>{"tkp_id":"44919","is_full":"1","with_vat":"1","price_type":"c4c5aea1-b5cd-11e8-80e5-005056881952","estimate_id":"546709","tkp_form_id":45321,"current_object_id":"638fe681-2c36-11e8-ac2a-001ec9d8c6a2","fill_recommended_prices":false}</t>
  </si>
  <si>
    <t>ТЕХНИКО-КОММЕРЧЕСКОЕ ПРЕДЛОЖЕНИЕ (ТКП)</t>
  </si>
  <si>
    <t>г. Котельники, уч. 6/11 (Совхоз Белая Дача), корпус 19.2</t>
  </si>
  <si>
    <t>Стоимость, указанная в предложении, включает в себя все необходимые затраты на выполнение полного комплекса работ</t>
  </si>
  <si>
    <t>номер п/п</t>
  </si>
  <si>
    <t>Наименование  затрат</t>
  </si>
  <si>
    <t>Примечание</t>
  </si>
  <si>
    <t>Ед. изм.</t>
  </si>
  <si>
    <t>Коэф.расхода</t>
  </si>
  <si>
    <t>Кол-во</t>
  </si>
  <si>
    <t>Предельная стоимость производства работ (ПСПР)</t>
  </si>
  <si>
    <t>Заполните : Название компании</t>
  </si>
  <si>
    <t>Заполните : ИНН</t>
  </si>
  <si>
    <t>Цена, руб. с НДС</t>
  </si>
  <si>
    <t>Стоимость, руб. с НДС</t>
  </si>
  <si>
    <t>Общая стоимость,
руб. с НДС</t>
  </si>
  <si>
    <t>Материалы/ оборудование</t>
  </si>
  <si>
    <t>СМР, ПНР</t>
  </si>
  <si>
    <t>1. Жилой дом (Коммерческие объекты)</t>
  </si>
  <si>
    <t>1.1</t>
  </si>
  <si>
    <t>Монолитный каркас_</t>
  </si>
  <si>
    <t>1.1.1</t>
  </si>
  <si>
    <t>Типовые этажи</t>
  </si>
  <si>
    <t>1.1.1.1</t>
  </si>
  <si>
    <t>Устройство монолитных конструкций</t>
  </si>
  <si>
    <t>1.1.1.1.1</t>
  </si>
  <si>
    <t>Устройство монолитных балок перекрытий</t>
  </si>
  <si>
    <t>Замоноличивание участков между лестничными маршами 200ммх300мм т.250мм = 134 шт. = 2,01 куб.м.</t>
  </si>
  <si>
    <t>м3</t>
  </si>
  <si>
    <t>1.1.1.1.1.1</t>
  </si>
  <si>
    <t>Арматура/</t>
  </si>
  <si>
    <t>тн</t>
  </si>
  <si>
    <t>1.1.1.1.1.2</t>
  </si>
  <si>
    <t>Бетон_ / В 25 / Гравий</t>
  </si>
  <si>
    <t>1.1.1.1.2</t>
  </si>
  <si>
    <t>Устройство монолитных плит перекрытий/покрытий по профнастилу</t>
  </si>
  <si>
    <t>Акт № 6 от 02.12.20г. Заделка отверстия в перекрытии в л/х в месте прохода вентшахты, размером 0,8Х0,6 кв.м. с 3 по 25 эт. (23 шт.), секция 5 в осях 7с1-8с1/Вс1-Гс1</t>
  </si>
  <si>
    <t>1.1.1.1.2.1</t>
  </si>
  <si>
    <t>Профнастил_ / Н75-750-08</t>
  </si>
  <si>
    <t>м2</t>
  </si>
  <si>
    <t>1.1.1.1.2.2</t>
  </si>
  <si>
    <t>Раствор цементно-песчаный М300 (Для стяжки)</t>
  </si>
  <si>
    <t>1.1.1.2</t>
  </si>
  <si>
    <t>Устройство тепло -звукоизоляции (внутренние работы)</t>
  </si>
  <si>
    <t>1.1.1.2.1</t>
  </si>
  <si>
    <t>Устройство тепло-звукоизоляции / горизонтально</t>
  </si>
  <si>
    <t>1.1.1.2.1.1</t>
  </si>
  <si>
    <t>Плита теплоизоляционная минераловатная_ / ТЕХНОРУФ Н ЭКСТРА / 1200-600-150мм</t>
  </si>
  <si>
    <t>Роквул Фасад БАттс т.150мм</t>
  </si>
  <si>
    <t>1.2</t>
  </si>
  <si>
    <t>Перегородки</t>
  </si>
  <si>
    <t>1.2.1</t>
  </si>
  <si>
    <t>Устройство перегородок 1-й этаж</t>
  </si>
  <si>
    <t>1.2.1.1</t>
  </si>
  <si>
    <t>Изготовление и монтаж металлических перемычек из металлопроката (уголка или полосы) с огрунтовкой/окраской поверхностей</t>
  </si>
  <si>
    <t>1.2.1.1.1</t>
  </si>
  <si>
    <t>Уголок стальной для перемычек</t>
  </si>
  <si>
    <t>1.2.1.2</t>
  </si>
  <si>
    <t>Устройство перегородок из пазогребневых силикатных блоков без устройства перемычек, с заделкой мест примыкания к плитам перекрытий и вертикальным бетонным стенам  / 70 мм</t>
  </si>
  <si>
    <t>1.2.1.2.1</t>
  </si>
  <si>
    <t>Силикатный пазогребневый блок с учетом прочих материалов_ / полнотелый / 498х70х248</t>
  </si>
  <si>
    <t>1.2.1.3</t>
  </si>
  <si>
    <t>Устройство перегородок из пазогребневых силикатных блоков без устройства перемычек, с заделкой мест примыкания к плитам перекрытий и вертикальным бетонным стенам  / 115 мм</t>
  </si>
  <si>
    <t>1.2.1.3.1</t>
  </si>
  <si>
    <t>Силикатный пазогребневый блок с учетом прочих материалов_ / пустотелый / 498х115х248</t>
  </si>
  <si>
    <t>1.2.2</t>
  </si>
  <si>
    <t>Устройство перегородок типовых этажей</t>
  </si>
  <si>
    <t>1.2.2.1</t>
  </si>
  <si>
    <t xml:space="preserve">Устройство армированных перегородок из блоков ячеистого бетона (включая устройство примыканий к вертикальным стенам и плитам перекрытий, устройство основания) _____ / 150мм </t>
  </si>
  <si>
    <t>Применительно - кладка толщиной 200 мм. Акт № 4 от 02.12.20г. Закладка проема вентшахты с.4 эт. 2-15 = 27,16 кв.м.</t>
  </si>
  <si>
    <t>1.2.2.1.1</t>
  </si>
  <si>
    <t>Блок газобетонный D600 625х150х250мм</t>
  </si>
  <si>
    <t>Толщина 200мм. Расход блока 0,206м3 на 1 м2. Увеличиваем цену на блок пропорционально увеличению расхода блока = 0,206/0,155 = 1,329. Цена за 1 м3 = 3131,41 руб. х 1,329 = 4 161,64 руб.</t>
  </si>
  <si>
    <t>1.2.2.1.2</t>
  </si>
  <si>
    <t xml:space="preserve">Клей по газобетону </t>
  </si>
  <si>
    <t>Толщина 200мм. Расход клея 5,4 кг. на 1 м2. Увеличиваем цену на клей пропорционально увеличению расхода клея =5,4/4,05 = 1,33. Цена за 1 м3 = 7,0 руб. х 1,33= 9,31 руб.</t>
  </si>
  <si>
    <t>кг</t>
  </si>
  <si>
    <t>1.2.2.1.3</t>
  </si>
  <si>
    <t>Материалы для примыкания (уплотняющий жгут, клей) / на м2</t>
  </si>
  <si>
    <t>компл</t>
  </si>
  <si>
    <t>1.2.2.1.4</t>
  </si>
  <si>
    <t xml:space="preserve">Прочие материалы для кладки / из газабетона / 150 мм </t>
  </si>
  <si>
    <t>1.2.2.1.5</t>
  </si>
  <si>
    <t>Сетка эл/св_ / 50*50*4</t>
  </si>
  <si>
    <t>1.2.2.2</t>
  </si>
  <si>
    <t>Устройство перегородок из ПГП с проклейкой углов примыкания армирующей лентой, без перемычек / 80 мм</t>
  </si>
  <si>
    <t>Акт № 2 от 01.12.20г. Заделка проема в шахту в стене по оси 4с4/Гс4-6с3 секция 8 эт. 2-15 - Узел № 116 АР4.2</t>
  </si>
  <si>
    <t>1.2.2.2.1</t>
  </si>
  <si>
    <t>Клей для ПГП_/</t>
  </si>
  <si>
    <t>1.2.2.2.2</t>
  </si>
  <si>
    <t xml:space="preserve">ПГП (прочие предприятия)_ / 80 мм / стандарт </t>
  </si>
  <si>
    <t>1.2.2.2.3</t>
  </si>
  <si>
    <t>Прочий материал для кладки перегородок из ПГП  (скоба,шуруп, дюбель, лента армирующая, лента дихтунгсбанд)</t>
  </si>
  <si>
    <t>1.2.2.3</t>
  </si>
  <si>
    <t>Монтаж металлического уголка 200*125*14  (34,43 кг./п.м.) для устройство двухуровневого натяжного потолка. Узел 6.2 Лист т1.15 №01-БД-ПИР/2018-Р-19.2-АИ2.1, 2.2, 2.3, 2.4.</t>
  </si>
  <si>
    <t>1.2.2.3.1</t>
  </si>
  <si>
    <t>1.2.2.4</t>
  </si>
  <si>
    <t>Акт №2 от 01.12.20г. Заделка монтажного проема в стене по оси 7/1с3-2с3 между секциями 7 и 8  эт. 2-15 - Узел № 111 АР4.2</t>
  </si>
  <si>
    <t>1.2.2.4.1</t>
  </si>
  <si>
    <t>1.2.2.5</t>
  </si>
  <si>
    <t>Устройство перегородок на металлическом каркасе по системе Knauf / ГКЛ  / С-111 / толщина утеплителя 50 мм</t>
  </si>
  <si>
    <t>Акт № 10 от 24.12.20г. Перегородки вместо отсутствующих перегородок из АКОТЭК</t>
  </si>
  <si>
    <t>1.2.2.5.1</t>
  </si>
  <si>
    <t>Каркас для ГКЛ_ / одинарный / профиль ПН/ПС 50 мм</t>
  </si>
  <si>
    <t>1.2.2.5.2</t>
  </si>
  <si>
    <t>Лист гипсокартонный_ / ГСП-А ПЛУК / 9,5 мм / Петрович (все подрядчики, кроме Техстрой, ПИК-Элемент, Модульные конструкции) / с 01.07.2020 по 31.12.2020</t>
  </si>
  <si>
    <t>1.2.2.5.3</t>
  </si>
  <si>
    <t xml:space="preserve">Мин. плита Техноаккустик </t>
  </si>
  <si>
    <t>1.2.2.5.4</t>
  </si>
  <si>
    <t>Прочие материалы для ГКЛ (лента, шпатлевка, грунтовка, шуруп, дюбель и пр.) / одинарный каркас / 1 слой облицовки</t>
  </si>
  <si>
    <t>комплект</t>
  </si>
  <si>
    <t>1.2.2.6</t>
  </si>
  <si>
    <t>Устройство фальш-стены (короба) для закрытия дренажа кондиционера с 2 по 15-й эт. в осях 7(Ес3)-8(Дс3)/3с3 Лист 20 № 02-БД-ПИР/2018-Р-19.2-ОВ2.1</t>
  </si>
  <si>
    <t>1.2.2.6.1</t>
  </si>
  <si>
    <t>1.2.2.6.2</t>
  </si>
  <si>
    <t>1.2.2.6.3</t>
  </si>
  <si>
    <t>1.2.2.7</t>
  </si>
  <si>
    <t>Заделка мест прохождения инженерных коммуникаций кирпичом</t>
  </si>
  <si>
    <t>1.2.2.7.1</t>
  </si>
  <si>
    <t>Кирпич с учетом арматуры, уголка и прочих материалов_</t>
  </si>
  <si>
    <t>1.2.2.8</t>
  </si>
  <si>
    <t>Устройство перегородок из гипсокартонных листов на каркасе  / ГСП-А 9,5 мм / 50мм  толщина утеплителя / (1 слой ГСП-А 9,5 с каждой стороны) / (С-111)</t>
  </si>
  <si>
    <t>С111 - перемычки над дверным блоком при стыковке АКОТЭК</t>
  </si>
  <si>
    <t>1.2.2.8.1</t>
  </si>
  <si>
    <t>Гипсовые строительные плиты_ / обычный / 9,5*1200*2500</t>
  </si>
  <si>
    <t>1.2.2.8.2</t>
  </si>
  <si>
    <t>Каркас для ГКЛ_ / тип 1</t>
  </si>
  <si>
    <t>1.2.2.8.3</t>
  </si>
  <si>
    <t>Плита теплоизоляционная минераловатная/ / для перегородок</t>
  </si>
  <si>
    <t>1.2.2.8.4</t>
  </si>
  <si>
    <t>Прочие материалы для ГКЛ_ / тип 1</t>
  </si>
  <si>
    <t>1.2.2.9</t>
  </si>
  <si>
    <t>Устройство перегородок из гипсокартонных листов на каркасе  / ГСП-А 12,5 мм / 50мм  толщина утеплителя / (1 слой ГСП-А 12,5 с каждой стороны) / (С-111)</t>
  </si>
  <si>
    <t>Применительно - С623. Зашивка в квартирах одиночных стояков.</t>
  </si>
  <si>
    <t>1.2.2.9.1</t>
  </si>
  <si>
    <t>Гипсовые строительные плиты_ / обычный / 12,5*1200*2500</t>
  </si>
  <si>
    <t>1.2.2.9.2</t>
  </si>
  <si>
    <t>1.2.2.9.3</t>
  </si>
  <si>
    <t>1.2.2.9.4</t>
  </si>
  <si>
    <t>1.2.2.10</t>
  </si>
  <si>
    <t>Разделительная перегородка EI45 между шахтами ЭО для СПЗ, СС, ЭО в МОП = 0,28 м. Х 2,5 м. = 0,7 кв.м. Х 2 шт. Х 104 шт. = 145,6 кв.м.</t>
  </si>
  <si>
    <t>1.2.2.10.1</t>
  </si>
  <si>
    <t>Применительно - огнестойкие ГКЛ. 195 руб./кв.м.</t>
  </si>
  <si>
    <t>1.2.2.10.2</t>
  </si>
  <si>
    <t>1.2.2.10.3</t>
  </si>
  <si>
    <t>1.2.2.10.4</t>
  </si>
  <si>
    <t>1.3</t>
  </si>
  <si>
    <t>Фасад</t>
  </si>
  <si>
    <t>1.3.1</t>
  </si>
  <si>
    <t>Входные группы (наружные работы)</t>
  </si>
  <si>
    <t>1.3.1.1</t>
  </si>
  <si>
    <t>Устройство теплоизоляции наружных стен / плита минераловатная</t>
  </si>
  <si>
    <t>Акт № 1 от 25.11.20г. - заполнение периметра проемов витражных блоков мин.ватой и монтажной пеной - 1 000,50 п.м. Х 0,1 м. = 100,05 кв.м.</t>
  </si>
  <si>
    <t>1.3.1.1.1</t>
  </si>
  <si>
    <t>Плита теплоизоляционная минераловатная_ / ТЕХНОРУФ Н ЭКСТРА / 1200-600-100мм</t>
  </si>
  <si>
    <t>1.4</t>
  </si>
  <si>
    <t>Внутренние инженерные системы (ОВ, ВК, Кондиционирование)</t>
  </si>
  <si>
    <t>1.4.1</t>
  </si>
  <si>
    <t>Вентиляция</t>
  </si>
  <si>
    <t>1.4.1.1</t>
  </si>
  <si>
    <t>Общеобменная вентиляция</t>
  </si>
  <si>
    <t>1.4.1.1.1</t>
  </si>
  <si>
    <t>Установка решеток вентиляционных внутренних ( в квартирах)</t>
  </si>
  <si>
    <t>шт</t>
  </si>
  <si>
    <t>1.4.1.1.1.1</t>
  </si>
  <si>
    <t>Жидкие гвозди универсальные_/</t>
  </si>
  <si>
    <t>1.4.1.1.1.2</t>
  </si>
  <si>
    <t>Решетка вентиляционная металлическая_ / АМР / 150*150</t>
  </si>
  <si>
    <t>1.4.1.1.1.3</t>
  </si>
  <si>
    <t>Решетка вентиляционная металлическая_ / АМР / 200*100</t>
  </si>
  <si>
    <t>1.4.2</t>
  </si>
  <si>
    <t>Система хозяйственно-питьевого водоснабжения В1,Т3,Т4</t>
  </si>
  <si>
    <t>1.4.2.1</t>
  </si>
  <si>
    <t>Установка узлов водоучета квартир</t>
  </si>
  <si>
    <t>1.4.2.1.1</t>
  </si>
  <si>
    <t>Установка узла водоучета / кран шаровой</t>
  </si>
  <si>
    <t>1.4.2.1.1.1</t>
  </si>
  <si>
    <t>Кран шаровой Valtec_ / VT.214.N.04 / 15 мм / муфтовый</t>
  </si>
  <si>
    <t>1.4.2.1.2</t>
  </si>
  <si>
    <t>Установка узла водоучета / регулятор давления с фильтром и манометром</t>
  </si>
  <si>
    <t>1.4.2.1.2.1</t>
  </si>
  <si>
    <t>Редуктор / регулятор давления VALTEC_ / VT.082.N.04 / 15 мм</t>
  </si>
  <si>
    <t>1.4.2.1.3</t>
  </si>
  <si>
    <t>Установка узла водоучета / ниппель</t>
  </si>
  <si>
    <t>1.4.2.1.3.1</t>
  </si>
  <si>
    <t>Ниппель (для узла водоучета)_ / VALTEC / VTr.582.N.0004 / 15 мм</t>
  </si>
  <si>
    <t>1.4.2.1.4</t>
  </si>
  <si>
    <t>Установка узла водоучета / муфта / фитинг/переходник/заглушка</t>
  </si>
  <si>
    <t>1.4.2.1.4.1</t>
  </si>
  <si>
    <t>Заглушка латунная резьбовая DN15 PN16 резьба 1/2", Резьба внутренняя</t>
  </si>
  <si>
    <t>1.4.2.1.4.2</t>
  </si>
  <si>
    <t>Муфта (для узла водоучета)_ / VALTEC / VTp.702.0.02504 / 15 мм</t>
  </si>
  <si>
    <t>1.4.2.1.5</t>
  </si>
  <si>
    <t>Установка узла водоучета / обратный клапан</t>
  </si>
  <si>
    <t>1.4.2.1.5.1</t>
  </si>
  <si>
    <t>Клапан обратный VALTEC_ / VT.151.N.04 / 15 мм / муфтовый</t>
  </si>
  <si>
    <t>1.4.2.1.6</t>
  </si>
  <si>
    <t>Установка узла водоучета / бочонок/удлинитель</t>
  </si>
  <si>
    <t>1.4.2.1.6.1</t>
  </si>
  <si>
    <t>Бочонок/удлинитель (для узла водоучета)_ / 15 мм / VTr.652.N.0406 / VALTEC / х60 мм</t>
  </si>
  <si>
    <t>1.4.2.1.7</t>
  </si>
  <si>
    <t>Установка узла водоучета / счетчик воды</t>
  </si>
  <si>
    <t>1.4.2.1.7.1</t>
  </si>
  <si>
    <t>Герметизация резьбовых соединений комплект Паста уплотнительная 20 гр., лен сантехнический 14гр</t>
  </si>
  <si>
    <t>1.4.2.1.7.2</t>
  </si>
  <si>
    <t>Счетчик воды_ / RWCS-3915 "Rubetek" / С радиомодулем</t>
  </si>
  <si>
    <t>1.4.2.1.8</t>
  </si>
  <si>
    <t>Крепление узла учета к стене</t>
  </si>
  <si>
    <t>1.4.2.1.8.1</t>
  </si>
  <si>
    <t>Крепление / Хомут сантехнический Дн 20-25 М8/М10 Strongman</t>
  </si>
  <si>
    <t>1.4.2.1.8.2</t>
  </si>
  <si>
    <t>Крепление / Шпилька резьбовая M8x1000 мм DIN 975</t>
  </si>
  <si>
    <t>1.4.2.1.8.3</t>
  </si>
  <si>
    <t>Крепление / Анкер забивной для бетона 8х28 мм стальной</t>
  </si>
  <si>
    <t>1.4.3</t>
  </si>
  <si>
    <t>Система внутреннего противопожарного водопровода В2</t>
  </si>
  <si>
    <t>1.4.3.1</t>
  </si>
  <si>
    <t>Оборудование</t>
  </si>
  <si>
    <t>1.4.3.1.1</t>
  </si>
  <si>
    <t>Монтаж пожарных кранов в комплекте с клапаном, головками, стволом, рукавом, шайбами / 50 мм</t>
  </si>
  <si>
    <t>1.4.3.1.1.1</t>
  </si>
  <si>
    <t>Кран пожарный в комплекте: (клапан пожарного крана, головки соединительные, шайбы, ствол пожарный,вентиль, рукав пожарный 20м)_ / 50 мм</t>
  </si>
  <si>
    <t>1.4.3.1.2</t>
  </si>
  <si>
    <t>Монтаж пожарных шкафов без огнетушителей</t>
  </si>
  <si>
    <t>1.4.3.1.2.1</t>
  </si>
  <si>
    <t>Шкаф для пожарного крана без огнетушителей_ / встроенный / 540х1300х300</t>
  </si>
  <si>
    <t>1.4.4</t>
  </si>
  <si>
    <t>Отопление</t>
  </si>
  <si>
    <t>1.4.4.1</t>
  </si>
  <si>
    <t>Оборудование, отопительные приборы</t>
  </si>
  <si>
    <t>1.4.4.1.1</t>
  </si>
  <si>
    <t>Установка отопительных приборов / конвектор Элегант Плюс</t>
  </si>
  <si>
    <t>1.4.4.1.1.1</t>
  </si>
  <si>
    <t>Конвектор "КЗТО Радиатор" / Элегант Плюс_ / 130х250х1500 1то</t>
  </si>
  <si>
    <t>1.4.4.1.2</t>
  </si>
  <si>
    <t>Установка отопительных приборов / радиатор Параллели</t>
  </si>
  <si>
    <t>1.4.4.1.2.1</t>
  </si>
  <si>
    <t>Радиатор "КЗТО Радиатор"_ / Параллели В / 1-1750-13 шаг 25</t>
  </si>
  <si>
    <t>1.4.4.1.3</t>
  </si>
  <si>
    <t>Установка завес воздушно-тепловых_ / электрических</t>
  </si>
  <si>
    <t>1.4.4.1.3.1</t>
  </si>
  <si>
    <t>Завеса воздушно-тепловая электрическая_ / Тропик Т104Е15</t>
  </si>
  <si>
    <t>1.4.4.1.4</t>
  </si>
  <si>
    <t>Установка термоголовок (терморегуляторы) на конвекторы системы отопления</t>
  </si>
  <si>
    <t>1.4.4.1.4.1</t>
  </si>
  <si>
    <t>Термостатический элемент_ / RTR 7090</t>
  </si>
  <si>
    <t>1.5</t>
  </si>
  <si>
    <t>Электромонтажные работы</t>
  </si>
  <si>
    <t>1.5.1</t>
  </si>
  <si>
    <t>Электромонтажные работы Жилая часть (квартиры)</t>
  </si>
  <si>
    <t>1.5.1.1</t>
  </si>
  <si>
    <t>Электрощитовое оборудование</t>
  </si>
  <si>
    <t>1.5.1.1.1</t>
  </si>
  <si>
    <t>Монтаж щита квартирного</t>
  </si>
  <si>
    <t>1.5.1.1.1.1</t>
  </si>
  <si>
    <t>Щит квартирный_ / ЩК-1 / МЭЛ / (вариант 1)</t>
  </si>
  <si>
    <t>1.5.1.1.1.2</t>
  </si>
  <si>
    <t>Щит квартирный_ / ЩК-2 / МЭЛ / (вариант 2) Р</t>
  </si>
  <si>
    <t>1.5.1.2</t>
  </si>
  <si>
    <t>Прокладка кабеля</t>
  </si>
  <si>
    <t>1.5.1.2.1</t>
  </si>
  <si>
    <t>Прокладка кабеля/провода открыто / ВВГнг(А)-LS / 1х4 мм</t>
  </si>
  <si>
    <t>м.п.</t>
  </si>
  <si>
    <t>1.5.1.2.1.1</t>
  </si>
  <si>
    <t>Кабель силовой_ / ВВГнг-(А)-LS / 1х4 мм</t>
  </si>
  <si>
    <t>1.5.1.2.2</t>
  </si>
  <si>
    <t>Прокладка кабеля/провода открыто / ВВГ-Пнг(А)-LS / 3х2,5 мм</t>
  </si>
  <si>
    <t>1.5.1.2.2._</t>
  </si>
  <si>
    <t>1.5.1.2.2.1</t>
  </si>
  <si>
    <t>Кабель силовой_ / ВВГ-Пнг(А)-LS / 3х2,5 мм</t>
  </si>
  <si>
    <t>1.5.1.2.2.1._</t>
  </si>
  <si>
    <t>1.5.1.2.3</t>
  </si>
  <si>
    <t>Прокладка кабеля/провода открыто / ВВГ-Пнг(А)-LS / 5х1,5 мм</t>
  </si>
  <si>
    <t>Прокладка кабеля под наружный блок кондиционера</t>
  </si>
  <si>
    <t>1.5.1.2.3.1</t>
  </si>
  <si>
    <t>Кабель силовой_ / ВВГ-Пнг(А)-LS / 5х1,5 мм</t>
  </si>
  <si>
    <t>1.5.1.2.4</t>
  </si>
  <si>
    <t>Затяжка кабеля/провода в трубу / ВВГ-Пнг(А)-LS / 2х1,5 мм</t>
  </si>
  <si>
    <t>1.5.1.2.4._</t>
  </si>
  <si>
    <t>1.5.1.2.4.1</t>
  </si>
  <si>
    <t>Кабель силовой_ / ВВГ-Пнг(А)-LS / 2х1,5 мм</t>
  </si>
  <si>
    <t>1.5.1.2.4.1._</t>
  </si>
  <si>
    <t>1.5.1.2.5</t>
  </si>
  <si>
    <t>Затяжка кабеля/провода в трубу / ВВГ-Пнг(А)-LS / 3х1,5 мм</t>
  </si>
  <si>
    <t>1.5.1.2.5._</t>
  </si>
  <si>
    <t>1.5.1.2.5.1</t>
  </si>
  <si>
    <t>Кабель силовой_ / ВВГ-Пнг(А)-LS / 3х1,5 мм</t>
  </si>
  <si>
    <t>1.5.1.2.5.1._</t>
  </si>
  <si>
    <t>1.5.1.2.6</t>
  </si>
  <si>
    <t>Затяжка кабеля/провода в трубу / ВВГ-Пнг(А)-LS / 4х1,5 мм</t>
  </si>
  <si>
    <t>1.5.1.2.6._</t>
  </si>
  <si>
    <t>1.5.1.2.6.1</t>
  </si>
  <si>
    <t>Кабель силовой_ / ВВГ-Пнг(А)-LS / 4х1,5 мм</t>
  </si>
  <si>
    <t>1.5.1.2.6.1._</t>
  </si>
  <si>
    <t>1.5.1.2.7</t>
  </si>
  <si>
    <t>Затяжка кабеля/провода в трубу / ВВГ-Пнг(А)-LS / 3х6 мм</t>
  </si>
  <si>
    <t>1.5.1.2.7.1</t>
  </si>
  <si>
    <t>Кабель силовой_ / ВВГ-Пнг(А)-LS / 3х6 мм</t>
  </si>
  <si>
    <t>1.5.1.2.8</t>
  </si>
  <si>
    <t>Затяжка кабеля/провода в трубу / ВВГ-Пнг(А)-LS / 3х2,5 мм</t>
  </si>
  <si>
    <t>1.5.1.2.8.1</t>
  </si>
  <si>
    <t>1.5.1.2.9</t>
  </si>
  <si>
    <t>Затяжка кабеля/провода в трубу / ВВГ-Пнг(А)-LS / 5х1,5 мм</t>
  </si>
  <si>
    <t>Провод под наружный блок кондиционера - затягивание в трубу из полиамида.</t>
  </si>
  <si>
    <t>1.5.1.2.9.1</t>
  </si>
  <si>
    <t>1.5.1.2.10</t>
  </si>
  <si>
    <t>Монтаж трубы ПВХ/ПНД для кабеля / 32 мм</t>
  </si>
  <si>
    <t>1.5.1.2.10.1</t>
  </si>
  <si>
    <t>Клипса с дюбелем саморезом для крепления гофротрубы_ / 32 мм</t>
  </si>
  <si>
    <t>1.5.1.2.10.2</t>
  </si>
  <si>
    <t>Труба ПВХ гофрированная_ / Тяжелая с протяжкой / 32 мм</t>
  </si>
  <si>
    <t>1.5.1.2.11</t>
  </si>
  <si>
    <t>Прокладка труб из полиамида д32мм</t>
  </si>
  <si>
    <t>1.5.1.2.11.1</t>
  </si>
  <si>
    <t>Труба ПНД гофрированная с учетом прочих материалов_ / HF стойкая к ультрафиолету / 32 мм</t>
  </si>
  <si>
    <t>1.5.1.2.12</t>
  </si>
  <si>
    <t>Монтаж трубы ПВХ/ПНД для кабеля / 25 мм</t>
  </si>
  <si>
    <t>1.5.1.2.12.1</t>
  </si>
  <si>
    <t>Клипса с дюбелем саморезом для крепления гофротрубы_ / 25 мм</t>
  </si>
  <si>
    <t>1.5.1.2.12.2</t>
  </si>
  <si>
    <t>Труба ПВХ гофрированная_ / Тяжелая с протяжкой / 25 мм</t>
  </si>
  <si>
    <t>1.5.1.2.13</t>
  </si>
  <si>
    <t>Монтаж стальной трубы под потолком в квартирах последнего этажа</t>
  </si>
  <si>
    <t>1.5.1.2.13.1</t>
  </si>
  <si>
    <t>Труба водогазопроводная_ / Сталь / оцинкованная / 65х4.0 мм</t>
  </si>
  <si>
    <t>1.5.1.3</t>
  </si>
  <si>
    <t>Электроустановочные изделия</t>
  </si>
  <si>
    <t>1.5.1.3.1</t>
  </si>
  <si>
    <t>Монтаж коробки распределительной/распаячной</t>
  </si>
  <si>
    <t>1.5.1.3.1._</t>
  </si>
  <si>
    <t>1.5.1.3.1.1</t>
  </si>
  <si>
    <t>Коробка распаячная_ / наружного монтажа / 100х100 мм (ТУСО) / IP 44</t>
  </si>
  <si>
    <t>1.5.1.3.1.1._</t>
  </si>
  <si>
    <t>1.5.1.3.1.2</t>
  </si>
  <si>
    <t>Коробка распаячная_ / Квадратная с крышкой / IP54 / 55х55х32  / ТУСО 65002 / 4 клеммника</t>
  </si>
  <si>
    <t>Коробка распаячная для скрытого монтажа для твердых стен прямоугольная, 172х96х45 с крышкой</t>
  </si>
  <si>
    <t>1.5.1.3.1.2._</t>
  </si>
  <si>
    <t>1.5.1.3.1.3</t>
  </si>
  <si>
    <t>Коробка распаячная_ / Круглая / Скрытого монтажа / D=68, B=40 мм</t>
  </si>
  <si>
    <t>Коробка распаячная для скрытого монтажа круглая потолочная с крюком</t>
  </si>
  <si>
    <t>1.5.1.3.1.3._</t>
  </si>
  <si>
    <t>1.5.1.3.1.4</t>
  </si>
  <si>
    <t>Коробка распаячная_ / Круглая с крышкой / 80 мм В=40 / для скрытого монтажа  / твердых стен</t>
  </si>
  <si>
    <t>1.5.1.3.1.4._</t>
  </si>
  <si>
    <t>1.5.1.3.1.5</t>
  </si>
  <si>
    <t>Коробка установочная_ / Круглая / IP20 / 65х40 мм</t>
  </si>
  <si>
    <t>1.5.1.3.1.5._</t>
  </si>
  <si>
    <t>1.5.1.3.2</t>
  </si>
  <si>
    <t>Перенос распаячной коробки в СТК - 818 штук. Акт № 11 от 17.02.21г.</t>
  </si>
  <si>
    <t>1.5.1.3.2._</t>
  </si>
  <si>
    <t>Перенос распаячной коробки в СТК - 819 штук.</t>
  </si>
  <si>
    <t>1.5.1.3.2.1</t>
  </si>
  <si>
    <t>Коробка распаячная_ / Квадратная / IP40 / 100х100х44</t>
  </si>
  <si>
    <t>1.5.1.3.2.1._</t>
  </si>
  <si>
    <t>1.5.1.3.3</t>
  </si>
  <si>
    <t>1.5.1.3.3.1</t>
  </si>
  <si>
    <t>Коробка распаячная прямоугольная 120х92х45мм, IP20, тип установки Скрытый, Пластик, с/крышкой, вводов-10</t>
  </si>
  <si>
    <t>1.5.1.3.4</t>
  </si>
  <si>
    <t>1.5.1.3.4.1</t>
  </si>
  <si>
    <t>1.5.1.3.4.2</t>
  </si>
  <si>
    <t>Коробка распаячная_ / Круглая / Скрытого монтажа / D=80мм, B=40мм</t>
  </si>
  <si>
    <t>1.5.1.3.4.3</t>
  </si>
  <si>
    <t>1.5.1.3.4.4</t>
  </si>
  <si>
    <t>Коробка распаячная_ / прямоугольная с крышкой / IP55 / 150х110х70 / огнестойкая</t>
  </si>
  <si>
    <t>1.5.1.3.5</t>
  </si>
  <si>
    <t>Монтаж накладной клеммной коробки для электроплиты</t>
  </si>
  <si>
    <t>Для электроплиты и вытяжки</t>
  </si>
  <si>
    <t>1.5.1.3.5._</t>
  </si>
  <si>
    <t>1.5.1.3.5.1</t>
  </si>
  <si>
    <t>Накладная клеммная коробка для эл.плиты_ / IP44 / KLK-5S SHE  / (5х6,0мм2, 380В, 40А)</t>
  </si>
  <si>
    <t>1.5.1.3.5.1._</t>
  </si>
  <si>
    <t>1.5.1.3.6</t>
  </si>
  <si>
    <t>Монтаж клеммной колодки выводов освещения и вентиляции / ЗВИ 5</t>
  </si>
  <si>
    <t>Освещение</t>
  </si>
  <si>
    <t>1.5.1.3.6.1</t>
  </si>
  <si>
    <t>Клеммная колодка выводов освещения и вентиляции_ / ЗВИ 5 / 1,5-4 мм</t>
  </si>
  <si>
    <t>1.5.1.3.7</t>
  </si>
  <si>
    <t>Монтаж клеммной колодки выводов освещения и вентиляции / КСП 4</t>
  </si>
  <si>
    <t>Под электроплиты и вентиляцию</t>
  </si>
  <si>
    <t>1.5.1.3.7.1</t>
  </si>
  <si>
    <t>Клемма_ / пружинная / КСП-4</t>
  </si>
  <si>
    <t>1.5.1.3.8</t>
  </si>
  <si>
    <t>Монтаж подрозетников/установочных/монтажных коробок в подготовленные отверстия / в ЖБИ / ПГП</t>
  </si>
  <si>
    <t>1.5.1.3.8._</t>
  </si>
  <si>
    <t>1.5.1.3.8.1</t>
  </si>
  <si>
    <t>Подрозетник / d 68 мм (в бетон и ПГП)</t>
  </si>
  <si>
    <t>1.5.1.3.8.1._</t>
  </si>
  <si>
    <t>1.5.1.3.8.2</t>
  </si>
  <si>
    <t>Смесь штукатурная гипсовая_</t>
  </si>
  <si>
    <t>1.5.1.3.8.2._</t>
  </si>
  <si>
    <t>1.5.1.3.9</t>
  </si>
  <si>
    <t>1.5.1.3.9.1</t>
  </si>
  <si>
    <t>Коробка установочная_ / Круглая / Batibox / для сухих перегородок / одномодульная / 40 мм</t>
  </si>
  <si>
    <t>1.5.1.3.9.2</t>
  </si>
  <si>
    <t>1.5.1.3.10</t>
  </si>
  <si>
    <t>Монтаж подрозетников для розетки роутера и розетки интернет+телефон = 554+554 = 1108 шт.</t>
  </si>
  <si>
    <t>1.5.1.3.10.1</t>
  </si>
  <si>
    <t>1.5.1.3.10.2</t>
  </si>
  <si>
    <t>1.5.1.3.11</t>
  </si>
  <si>
    <t>Монтаж подрозетников/установочных/монтажных коробок в подготовленные отверстия / в ГКЛ</t>
  </si>
  <si>
    <t>1.5.1.3.11._</t>
  </si>
  <si>
    <t>1.5.1.3.11.1</t>
  </si>
  <si>
    <t>Подрозетник / d 68 мм (в ГКЛ)</t>
  </si>
  <si>
    <t>1.5.1.3.11.1._</t>
  </si>
  <si>
    <t>1.5.1.3.12</t>
  </si>
  <si>
    <t>Монтаж клеммника / в распаячных коробках</t>
  </si>
  <si>
    <t>1.5.1.3.12.1</t>
  </si>
  <si>
    <t>Клеммник_ / WAGO / 3х2,5</t>
  </si>
  <si>
    <t>1.5.1.4</t>
  </si>
  <si>
    <t>Оконечные устройства в квартирах</t>
  </si>
  <si>
    <t>1.5.1.4.1</t>
  </si>
  <si>
    <t>Монтаж электрических оконечных устройств: Розетка / Schneider Electric Glossa / одинарная</t>
  </si>
  <si>
    <t>1.5.1.4.1.1</t>
  </si>
  <si>
    <t>Розетка Schneider Electric Glossa_ / Одинарная с заземлением со шторками / GSL000145</t>
  </si>
  <si>
    <t>1.5.1.4.2</t>
  </si>
  <si>
    <t>Розетка для роутера</t>
  </si>
  <si>
    <t>1.5.1.4.2.1</t>
  </si>
  <si>
    <t>1.5.1.4.3</t>
  </si>
  <si>
    <t>Монтаж электрических оконечных устройств: Розетка / Schneider Electric Glossa / телефон-интернет</t>
  </si>
  <si>
    <t>1.5.1.4.3.1</t>
  </si>
  <si>
    <t>Розетка Schneider Electric Glossa_ / Розетка телефон-интернет (RJ11+RJ45) / GSL000185</t>
  </si>
  <si>
    <t>1.5.1.4.4</t>
  </si>
  <si>
    <t>Монтаж электрических оконечных устройств: Выключатель / Schneider Electric Glossa / одноклавишный</t>
  </si>
  <si>
    <t>1.5.1.4.4.1</t>
  </si>
  <si>
    <t>Выключатель Schneider_ / одноклавишный / GSL 000111</t>
  </si>
  <si>
    <t>1.5.1.4.5</t>
  </si>
  <si>
    <t>Монтаж электрических оконечных устройств: Выключатель / Schneider Electric Glossa / двухклавишный</t>
  </si>
  <si>
    <t>1.5.1.4.5.1</t>
  </si>
  <si>
    <t>Выключатель Schneider_ / двухклавишный / GSL 000151</t>
  </si>
  <si>
    <t>1.5.1.4.6</t>
  </si>
  <si>
    <t>Монтаж электрических оконечных устройств: Выключатель / Schneider Electric Glossa / перекрестный</t>
  </si>
  <si>
    <t>1.5.1.4.6.1</t>
  </si>
  <si>
    <t>Выключатель Schneider_ / перекресный / GSL000171</t>
  </si>
  <si>
    <t>1.5.1.4.7</t>
  </si>
  <si>
    <t>Монтаж электрических оконечных устройств: Рамка 1 пост</t>
  </si>
  <si>
    <t>1.5.1.4.7.1</t>
  </si>
  <si>
    <t>Рамка Schneider Electric Glossa_ / белый / 1 пост / GSL000101</t>
  </si>
  <si>
    <t>1.5.1.4.8</t>
  </si>
  <si>
    <t>Монтаж электрических оконечных устройств: Рамка 2 поста</t>
  </si>
  <si>
    <t>Для роутера</t>
  </si>
  <si>
    <t>1.5.1.4.8.1</t>
  </si>
  <si>
    <t>Рамка Schneider Electric Glossa_ / белый / 2 поста / GSL000102</t>
  </si>
  <si>
    <t>1.5.1.4.9</t>
  </si>
  <si>
    <t>1.5.1.4.9.1</t>
  </si>
  <si>
    <t>1.5.1.4.10</t>
  </si>
  <si>
    <t>Монтаж патронов потолочных с лампами</t>
  </si>
  <si>
    <t>1.5.1.4.10.1</t>
  </si>
  <si>
    <t>Патрон потолочный_ / с лампой накаливания</t>
  </si>
  <si>
    <t>1.5.1.4.11</t>
  </si>
  <si>
    <t>Монтаж светильников в санузлах</t>
  </si>
  <si>
    <t>1.5.1.4.11.1</t>
  </si>
  <si>
    <t>Светильник VARTON_ / IP44 300*85 мм16 Вт 5000К / V1-R0-70354-02F02-2000365</t>
  </si>
  <si>
    <t>1.5.1.4.12</t>
  </si>
  <si>
    <t>Заземление ванн и душевых поддонов</t>
  </si>
  <si>
    <t>1.5.1.4.12.1</t>
  </si>
  <si>
    <t>Комплект для заземления ванн и душевых поддонов_/</t>
  </si>
  <si>
    <t>1.5.1.4.13</t>
  </si>
  <si>
    <t>Заземление стояков ВК (водосчетчиков ХГВС)</t>
  </si>
  <si>
    <t>1.5.1.4.13.1</t>
  </si>
  <si>
    <t>Комплект для заземления водосчетчиков_/</t>
  </si>
  <si>
    <t>1.5.1.5</t>
  </si>
  <si>
    <t>Штробление / бурение</t>
  </si>
  <si>
    <t>1.5.1.5.1</t>
  </si>
  <si>
    <t>Устройство штроб для монтажа кабеля / ЖБИ</t>
  </si>
  <si>
    <t>1.5.1.5.2</t>
  </si>
  <si>
    <t>Устройство штроб для монтажа кабеля / ПГП</t>
  </si>
  <si>
    <t>1.5.1.5.2._</t>
  </si>
  <si>
    <t>1.5.1.5.3</t>
  </si>
  <si>
    <t>Заделка штроб штукатурной смесью</t>
  </si>
  <si>
    <t>1.5.1.5.3._</t>
  </si>
  <si>
    <t>1.5.1.5.3.1</t>
  </si>
  <si>
    <t>1.5.1.5.3.1._</t>
  </si>
  <si>
    <t>1.5.1.5.4</t>
  </si>
  <si>
    <t>Устройство отверстий для монтажа коробок диаметром свыше 30мм / ЖБИ</t>
  </si>
  <si>
    <t>1.5.1.5.5</t>
  </si>
  <si>
    <t>Устройство отверстий для монтажа коробок диаметром свыше 30мм / ПГП</t>
  </si>
  <si>
    <t>1.5.1.5.5._</t>
  </si>
  <si>
    <t>1.5.1.5.6</t>
  </si>
  <si>
    <t>Устройство отверстий для монтажа коробок диаметром свыше 30мм / ГКЛ</t>
  </si>
  <si>
    <t>Перенос распаячных коробок в СТК = 818штук. Акт № 11 от 17.02.21г.</t>
  </si>
  <si>
    <t>1.5.1.5.6._</t>
  </si>
  <si>
    <t>Перенос распаячных коробок в СТК = 819 штук.</t>
  </si>
  <si>
    <t>1.5.1.5.7</t>
  </si>
  <si>
    <t>Сверление сквозных отверстий под прокладку кабеля диаметром свыше 30 мм (до 30 мм учтено расценками) / в ЖБИ</t>
  </si>
  <si>
    <t>Под дренаж кондиционера</t>
  </si>
  <si>
    <t>1.5.1.5.8</t>
  </si>
  <si>
    <t>Сверление сквозных отверстий под прокладку кабеля диаметром свыше 30 мм (до 30 мм учтено расценками) / в ПГП</t>
  </si>
  <si>
    <t>Под трубопроводы кондиционеров</t>
  </si>
  <si>
    <t>1.5.2</t>
  </si>
  <si>
    <t>Электромонтажные работы Нежилая часть</t>
  </si>
  <si>
    <t>1.5.2.1</t>
  </si>
  <si>
    <t>Электроосвещение</t>
  </si>
  <si>
    <t>1.5.2.1.1</t>
  </si>
  <si>
    <t>Монтаж светильников в МОП (межквартирые коридоры, лифтовые холлы) / светильник Грильято</t>
  </si>
  <si>
    <t>1.5.2.1.1.1</t>
  </si>
  <si>
    <t>Драйвер на 6 светильников Грильято</t>
  </si>
  <si>
    <t>1.5.2.1.1.2</t>
  </si>
  <si>
    <t>Светильник Грильято_ / ARM-GR-12W-10x10-4000K</t>
  </si>
  <si>
    <t>1.5.2.1.2</t>
  </si>
  <si>
    <t>Монтаж светильников в МОП (межквартирые коридоры, лифтовые холлы) / светильник IN HOME</t>
  </si>
  <si>
    <t>1.5.2.1.2.1</t>
  </si>
  <si>
    <t>Светильник IN HOME_ / 4690612007984 RLP-eco 18Вт 230В</t>
  </si>
  <si>
    <t>1.5.2.1.3</t>
  </si>
  <si>
    <t>Монтаж светильников в лестничных клетках / на переходных балконах / светильник светодиодный</t>
  </si>
  <si>
    <t>1.5.2.1.3.1</t>
  </si>
  <si>
    <t>Светильник светодиодный_ / SDSBET-LED-ЖKX-D260-15W / IP65  / 170x37mm 4000К</t>
  </si>
  <si>
    <t>1.5.2.1.3.2</t>
  </si>
  <si>
    <t>Светильник светодиодный_ / SDS-LED-ЖKX-D225-18W / 4000К/МД с датчиком</t>
  </si>
  <si>
    <t>1.5.2.1.4</t>
  </si>
  <si>
    <t>Монтаж электрических оконечных устройств на фасаде / указатель номера дома</t>
  </si>
  <si>
    <t>1.5.2.1.4.1</t>
  </si>
  <si>
    <t>Светильник указатель номера дома</t>
  </si>
  <si>
    <t>1.5.2.1.5</t>
  </si>
  <si>
    <t>Сборка светильника линейного / нарезка профиля, включая монтаж экрана и прямого соединителя / освещение БКФН</t>
  </si>
  <si>
    <t>1.5.2.1.5.1</t>
  </si>
  <si>
    <t>Профиль алюминиевый_ / SL_LINE-7477 2000 Anod Arlight + 019312 Экран SL-W68-2000 Opal Arlight 19310 + 19312 / с экраном</t>
  </si>
  <si>
    <t>1.5.2.1.6</t>
  </si>
  <si>
    <t>Сборка светильника линейного / нарезка профиля, включая монтаж экрана и прямого соединителя / освещение входов в подъезд</t>
  </si>
  <si>
    <t>1.5.2.1.6.1</t>
  </si>
  <si>
    <t>Профиль алюминиевый_ / СПП7070 LL</t>
  </si>
  <si>
    <t>1.5.2.1.6.2</t>
  </si>
  <si>
    <t>Прямой соединитель_ / ПСП-10-120 LL</t>
  </si>
  <si>
    <t>1.5.2.1.6.3</t>
  </si>
  <si>
    <t>Экран_ / СР67-М LL</t>
  </si>
  <si>
    <t>1.5.2.1.7</t>
  </si>
  <si>
    <t>Сборка светильника линейного / монтаж диодной ленты / освещение БКФН</t>
  </si>
  <si>
    <t>1.5.2.1.7.1</t>
  </si>
  <si>
    <t>Светодиодная лента_ / RTW-2-5000 SE24V Warm2х2 3828,1200 LED LUX  Arlight / 14721</t>
  </si>
  <si>
    <t>1.5.2.1.8</t>
  </si>
  <si>
    <t>Сборка светильника линейного / монтаж диодной ленты / освещение входов в подъезд</t>
  </si>
  <si>
    <t>1.5.2.1.8.1</t>
  </si>
  <si>
    <t>1.5.2.1.9</t>
  </si>
  <si>
    <t>Сборка светильника линейного / монтаж заглушки / освещение БКФН</t>
  </si>
  <si>
    <t>1.5.2.1.9.1</t>
  </si>
  <si>
    <t>Заглушка_ / SL_SLIM-H13M c отверстием Arlight (комплект 2 шт.) / 24474</t>
  </si>
  <si>
    <t>1.5.2.1.10</t>
  </si>
  <si>
    <t>Сборка светильника линейного / монтаж заглушки / освещение входов в подъезд</t>
  </si>
  <si>
    <t>1.5.2.1.10.1</t>
  </si>
  <si>
    <t>Заглушка_ / SL-LINE 7477 Arlight / 19311</t>
  </si>
  <si>
    <t>1.5.2.1.11</t>
  </si>
  <si>
    <t>Сборка светильника линейного / монтаж и подключение блока питания / освещение БКФН</t>
  </si>
  <si>
    <t>1.5.2.1.11.1</t>
  </si>
  <si>
    <t>Блок питания_ / 60W / ARPV-24060B (24V 2.5A 60W) Airlight / 20005</t>
  </si>
  <si>
    <t>1.5.2.1.12</t>
  </si>
  <si>
    <t>Сборка светильника линейного / монтаж и подключение блока питания / освещение входов в подъезд</t>
  </si>
  <si>
    <t>1.5.2.1.12.1</t>
  </si>
  <si>
    <t>Блок питания_ / ARPV-LV24100 (24V, 4.2A, 100W) / 100W</t>
  </si>
  <si>
    <t>1.5.2.1.13</t>
  </si>
  <si>
    <t>Монтаж датчика движения</t>
  </si>
  <si>
    <t>1.5.2.1.13.1</t>
  </si>
  <si>
    <t>Датчик движения_ / ДД-020B-W</t>
  </si>
  <si>
    <t>1.5.2.1.14</t>
  </si>
  <si>
    <t>Монтаж светового указателя</t>
  </si>
  <si>
    <t>1.5.2.1.14.1</t>
  </si>
  <si>
    <t>Световой указатель_ / марку и артикул указать в примечании</t>
  </si>
  <si>
    <t>Указатель аварийный светодиодный Выход-Exit 3Вт 1,5ч постоянный подвесной IP20 | V1-R0-70354-02A02-2000365 | VARTON</t>
  </si>
  <si>
    <t>1.5.2.1.15</t>
  </si>
  <si>
    <t>1.5.2.1.15.1</t>
  </si>
  <si>
    <t>Световой указатель "Пожарный гидрант" LED, квадратный, настенный, IP 65, 7,1 Вт</t>
  </si>
  <si>
    <t>1.5.2.1.16</t>
  </si>
  <si>
    <t>Маркировка аварийных светильников наклейкой "А"</t>
  </si>
  <si>
    <t>1.5.2.2</t>
  </si>
  <si>
    <t>Закладные детали, гильзы</t>
  </si>
  <si>
    <t>1.5.2.2.1</t>
  </si>
  <si>
    <t>Заделка гильзопакета (готового) монтажной пеной и цементным раствором</t>
  </si>
  <si>
    <t>1.5.2.3</t>
  </si>
  <si>
    <t>1.5.2.3.1</t>
  </si>
  <si>
    <t>Акт № 8 от 07.12.20г.</t>
  </si>
  <si>
    <t>1.5.2.3.2</t>
  </si>
  <si>
    <t>1.5.2.3.2.1</t>
  </si>
  <si>
    <t>1.6</t>
  </si>
  <si>
    <t>Отделка квартир</t>
  </si>
  <si>
    <t>1.6.1</t>
  </si>
  <si>
    <t>Квартиры типовых этажей (кроме с/у)</t>
  </si>
  <si>
    <t>1.6.1.1</t>
  </si>
  <si>
    <t>Полы</t>
  </si>
  <si>
    <t>1.6.1.1.1</t>
  </si>
  <si>
    <t>Грунтование бетонных поверхностей / Пол</t>
  </si>
  <si>
    <t>Под укладку плитки</t>
  </si>
  <si>
    <t>1.6.1.1.1._</t>
  </si>
  <si>
    <t>1.6.1.1.1.1</t>
  </si>
  <si>
    <t>Грунт универсальный ЛАСТИМИН_/LP-51 А</t>
  </si>
  <si>
    <t>1.6.1.1.1.1._</t>
  </si>
  <si>
    <t>1.6.1.1.2</t>
  </si>
  <si>
    <t>Устройство наливных полов втч подготовка ( грунтование ) (Расход материала вносится вручную в зависимости от толщины слоя. В редактируемом поле кол-ва материалов ввести метраж*толщину в мм (на коэфф. расхода не умножать)) / от 15 до 20 мм</t>
  </si>
  <si>
    <t>Толщиной 26 мм</t>
  </si>
  <si>
    <t>1.6.1.1.2._</t>
  </si>
  <si>
    <t>1.6.1.1.2.1</t>
  </si>
  <si>
    <t>1.6.1.1.2.1._</t>
  </si>
  <si>
    <t>1.6.1.1.2.2</t>
  </si>
  <si>
    <t>Наливной пол_/БЫСТРИЛ FK48 MR</t>
  </si>
  <si>
    <t>1.6.1.1.2.2._</t>
  </si>
  <si>
    <t>1.6.1.1.3</t>
  </si>
  <si>
    <t>Устройство наливного пола толщиной 20мм (по Стикеру)</t>
  </si>
  <si>
    <t>1.6.1.1.3.1</t>
  </si>
  <si>
    <t>1.6.1.1.3.2</t>
  </si>
  <si>
    <t>1.6.1.1.4</t>
  </si>
  <si>
    <t>Проклейка ленты демпферной при устройстве наливных полов и полов из ЦПС  толщиной свыше 10мм</t>
  </si>
  <si>
    <t>1.6.1.1.4._</t>
  </si>
  <si>
    <t>1.6.1.1.4.1</t>
  </si>
  <si>
    <t>Лента кромочная демпферная_/8*100мм/20м</t>
  </si>
  <si>
    <t>1.6.1.1.4.1._</t>
  </si>
  <si>
    <t>1.6.1.1.5</t>
  </si>
  <si>
    <t>Укладка керамогранита на пол  / квартиры</t>
  </si>
  <si>
    <t>1.6.1.1.5._</t>
  </si>
  <si>
    <t>1.6.1.1.5.1</t>
  </si>
  <si>
    <t>Затирка Цезерит СE33_/04 серебристо-серый</t>
  </si>
  <si>
    <t>1.6.1.1.5.1._</t>
  </si>
  <si>
    <t>1.6.1.1.5.2</t>
  </si>
  <si>
    <t>Керамический гранит Kerama marazzi_ / SG166200N/напольный/ Про Матрикс / 400*400*8</t>
  </si>
  <si>
    <t>1.6.1.1.5.2._</t>
  </si>
  <si>
    <t>1.6.1.1.5.3</t>
  </si>
  <si>
    <t>Клей плиточный, ГРАНИФИКС_/АС12</t>
  </si>
  <si>
    <t>1.6.1.1.5.3._</t>
  </si>
  <si>
    <t>1.6.1.1.6</t>
  </si>
  <si>
    <t>Укладка подложки и ламината на поверхность полов / Серия ПИК</t>
  </si>
  <si>
    <t>1.6.1.1.6.1</t>
  </si>
  <si>
    <t>Ламинат Swiss Krono, Kronostar / 32 /  Дуб Энтони / 1380х1 93х8</t>
  </si>
  <si>
    <t>1.6.1.1.6.2</t>
  </si>
  <si>
    <t>Подложка листовая_ / 1,05*0,5 / 5мм</t>
  </si>
  <si>
    <t>1.6.1.1.6.3</t>
  </si>
  <si>
    <t>Скотч коричневый_/ 48мм*66</t>
  </si>
  <si>
    <t>1.6.1.1.7</t>
  </si>
  <si>
    <t>Установка напольного плинтуса ПВХ с центральным кабель-каналом и розетт на трубы отопления / Серия ПИК</t>
  </si>
  <si>
    <t>1.6.1.1.7.1</t>
  </si>
  <si>
    <t>Дюбель гвоздь_/гриб/6*40</t>
  </si>
  <si>
    <t>1.6.1.1.7.2</t>
  </si>
  <si>
    <t>Заглушка левая T-Plast_/060/белый/двухканальный</t>
  </si>
  <si>
    <t>1.6.1.1.7.3</t>
  </si>
  <si>
    <t>Заглушка правая T-Plast_/060/белый/двухканальный</t>
  </si>
  <si>
    <t>1.6.1.1.7.4</t>
  </si>
  <si>
    <t>Обвод для трубы (Розетта)_/Белый/32мм</t>
  </si>
  <si>
    <t>1.6.1.1.7.5</t>
  </si>
  <si>
    <t>Плинтус T-Plast_ / белый / двухканальный / 60</t>
  </si>
  <si>
    <t>1.6.1.1.7.6</t>
  </si>
  <si>
    <t>Соединитель T-Plast_ / белый / двухканальный / 60</t>
  </si>
  <si>
    <t>1.6.1.1.7.7</t>
  </si>
  <si>
    <t>Угол внутренний T-Plast_ / белый / двухканальный / 60</t>
  </si>
  <si>
    <t>1.6.1.1.7.8</t>
  </si>
  <si>
    <t>Угол наружный T-Plast_ / белый / двухканальный / 60</t>
  </si>
  <si>
    <t>1.6.1.1.8</t>
  </si>
  <si>
    <t>Установка стыковочных профилей ( Т-образного и углового)</t>
  </si>
  <si>
    <t>Стыковка с СТК</t>
  </si>
  <si>
    <t>1.6.1.1.8.1</t>
  </si>
  <si>
    <t>1.6.1.1.8.2</t>
  </si>
  <si>
    <t>Профиль угловой, ПМЮ-03_ / 2 / 15*15мм</t>
  </si>
  <si>
    <t>1.6.1.1.8.3</t>
  </si>
  <si>
    <t>Профиль, ПМЮ-05 / 2700мм</t>
  </si>
  <si>
    <t>1.6.1.1.9</t>
  </si>
  <si>
    <t>1.6.1.1.9.1</t>
  </si>
  <si>
    <t>1.6.1.1.9.2</t>
  </si>
  <si>
    <t>Профиль T-образный ПМЮ-01_ / серебро матовое / 2700*30</t>
  </si>
  <si>
    <t>1.6.1.1.9.3</t>
  </si>
  <si>
    <t>Профиль, ПМЮ-08_ / 2700мм</t>
  </si>
  <si>
    <t>1.6.1.2</t>
  </si>
  <si>
    <t>Стены</t>
  </si>
  <si>
    <t>1.6.1.2.1</t>
  </si>
  <si>
    <t>Заделка отверстий цементно-песчаным раствором в перегородках из Acotek, в местах прохода системы отопления, ж/б панелях в местах прохода сантехнической разводки и вентиляции</t>
  </si>
  <si>
    <t>Акт № 3 от 02.12.20г. - заделка отверстий в местах ввода вентиляции</t>
  </si>
  <si>
    <t>1.6.1.2.1.1</t>
  </si>
  <si>
    <t>Смесь цементно-песчаная М150</t>
  </si>
  <si>
    <t>1.6.1.2.2</t>
  </si>
  <si>
    <t>Акт № 3 от 02.12.20г. - заделка отверстий мест ввода ВК в квартиры</t>
  </si>
  <si>
    <t>1.6.1.2.2.1</t>
  </si>
  <si>
    <t>1.6.1.2.3</t>
  </si>
  <si>
    <t>Заделка отверстий мест прохода трубопроводов отопления через перегородки АКОТЭК = 5х24 + 4х14 + 2х14 = 204 шт.</t>
  </si>
  <si>
    <t>1.6.1.2.3.1</t>
  </si>
  <si>
    <t>1.6.1.2.4</t>
  </si>
  <si>
    <t xml:space="preserve">Утепление минераловатными плитами в тамбурах, балконах, лоджиях и лестничных клетках, МОП и квартиры  (расход утеплителя определяется по толщине слоя ) ВНИМАТЕЛЬНО УКАЗЫВАЕМ ОБЩЕЕ КОЛИЧЕСТВО УТЕПЛИТЕЛЯ / стены / 1 слой </t>
  </si>
  <si>
    <t>Акт № 2 от 01.12.20г. Заделка монтажного проема в стене по оси 7/1с3-2с3 между секциями 7 и 8 эт. 2-15 - утеплитель минтвата 40мм - 1,2 куб.м. Узел № 111 АР4.2</t>
  </si>
  <si>
    <t>1.6.1.2.4.1</t>
  </si>
  <si>
    <t>Плита минераловатная_ / Технофас Эффект</t>
  </si>
  <si>
    <t>1.6.1.2.5</t>
  </si>
  <si>
    <t>Оклейка швов сопряжения бетонных и других поверхностей стен/перегородок (газобетон, ПГП, панели АКОТЕК и др.) стеклохолстом</t>
  </si>
  <si>
    <t>1.6.1.2.5.1</t>
  </si>
  <si>
    <t>Лента армирующая ( серпянка)_/150мм</t>
  </si>
  <si>
    <t>1.6.1.2.5.2</t>
  </si>
  <si>
    <t>Шпатлевка гипсовая ЭЛИСИЛК_/белая/PG 36</t>
  </si>
  <si>
    <t>1.6.1.2.6</t>
  </si>
  <si>
    <t>Грунтование бетонных поверхностей / Стены</t>
  </si>
  <si>
    <t>1.6.1.2.6.1</t>
  </si>
  <si>
    <t>Грунтовка БЕТОН-КОНТАКТ_/</t>
  </si>
  <si>
    <t>1.6.1.2.7</t>
  </si>
  <si>
    <t>Подготовка под финишное покрытие стен  / базовая толщиной до 3мм (прибавляется к финишной у ж/б панелей и навесных фасадов) / без грунтования (выбирается отдельной работой)</t>
  </si>
  <si>
    <t>1.6.1.2.7.1</t>
  </si>
  <si>
    <t>Уголок малярный_/перфорированный/25*25*3000мм</t>
  </si>
  <si>
    <t>1.6.1.2.7.2</t>
  </si>
  <si>
    <t>Шпатлевка гипсовая ГЕНФИР_/белая/PG35 W</t>
  </si>
  <si>
    <t>1.6.1.2.8</t>
  </si>
  <si>
    <t>Подготовка под финишное покрытие стен  / финишная для панелей ACOTEC до 3мм / в т.ч. грунтование между слоями</t>
  </si>
  <si>
    <t>1.6.1.2.8._</t>
  </si>
  <si>
    <t>1.6.1.2.8.1</t>
  </si>
  <si>
    <t>1.6.1.2.8.1._</t>
  </si>
  <si>
    <t>1.6.1.2.8.2</t>
  </si>
  <si>
    <t>1.6.1.2.8.2._</t>
  </si>
  <si>
    <t>1.6.1.2.9</t>
  </si>
  <si>
    <t>Подготовка под финишное покрытие стен  / финишная толщиной до 2мм (выполняется на всех стенах с подготовкой) / в т.ч. грунтование между слоями</t>
  </si>
  <si>
    <t>1.6.1.2.9.1</t>
  </si>
  <si>
    <t>1.6.1.2.9.2</t>
  </si>
  <si>
    <t>1.6.1.2.10</t>
  </si>
  <si>
    <t>Оклейка стен  обоями</t>
  </si>
  <si>
    <t>1.6.1.2.10.1</t>
  </si>
  <si>
    <t>1.6.1.2.10.2</t>
  </si>
  <si>
    <t>Клей обойный OSCAR_</t>
  </si>
  <si>
    <t>1.6.1.2.10.3</t>
  </si>
  <si>
    <t>Обои под покраску антивандальные_/55053А Облака/ 25м*1,05</t>
  </si>
  <si>
    <t>1.6.1.2.11</t>
  </si>
  <si>
    <t xml:space="preserve">Окраска поверхностей стен по обоям </t>
  </si>
  <si>
    <t>1.6.1.2.11.1</t>
  </si>
  <si>
    <t>1.6.1.2.11.2</t>
  </si>
  <si>
    <t>Краска для влажных помещений Стройтекс_/белая гл/мат</t>
  </si>
  <si>
    <t>1.6.1.2.12</t>
  </si>
  <si>
    <t>Окраска оконных откосов с учетом подготовки поверхности ( грунтованием)</t>
  </si>
  <si>
    <t>1.6.1.2.12.1</t>
  </si>
  <si>
    <t>Герметик_ / Акриловый / Белый</t>
  </si>
  <si>
    <t>1.6.1.2.12.2</t>
  </si>
  <si>
    <t>1.6.1.2.12.3</t>
  </si>
  <si>
    <t>1.6.1.2.13</t>
  </si>
  <si>
    <t>Окраска труб ЦО диаметром до 40мм</t>
  </si>
  <si>
    <t>1.6.1.2.13.1</t>
  </si>
  <si>
    <t>1.6.1.2.13.2</t>
  </si>
  <si>
    <t>Эмаль ПФ-115_ / белая</t>
  </si>
  <si>
    <t>1.6.1.2.14</t>
  </si>
  <si>
    <t>Штукатурка поверхностей откосов  / до 20 мм</t>
  </si>
  <si>
    <t>1.6.1.2.14.1</t>
  </si>
  <si>
    <t>Профиль маячковый_/ПМ10</t>
  </si>
  <si>
    <t>1.6.1.2.14.2</t>
  </si>
  <si>
    <t>Штукатурка гипсовая_ / PG26/1 MW</t>
  </si>
  <si>
    <t>1.6.1.3</t>
  </si>
  <si>
    <t>Потолки</t>
  </si>
  <si>
    <t>1.6.1.3.1</t>
  </si>
  <si>
    <t>Грунтование бетонных поверхностей / Потолки</t>
  </si>
  <si>
    <t>Обеспыливание</t>
  </si>
  <si>
    <t>1.6.1.3.1.1</t>
  </si>
  <si>
    <t>1.6.1.3.2</t>
  </si>
  <si>
    <t>Монтаж натяжного потолка (стоимость включая декоративный профиль, перепады)</t>
  </si>
  <si>
    <t>1.6.1.3.2.1</t>
  </si>
  <si>
    <t>Натяжной потолок MSD_/</t>
  </si>
  <si>
    <t>1.6.1.3.3</t>
  </si>
  <si>
    <t>Работы по натяжному потолку  (диффузор, закладная) / Монтаж закладной детали</t>
  </si>
  <si>
    <t>1.6.1.3.3.1</t>
  </si>
  <si>
    <t>Закладная деталь  под пожарный извещатель, включая закладную, крепеж / 70мм*100мм</t>
  </si>
  <si>
    <t>1.6.1.3.4</t>
  </si>
  <si>
    <t>1.6.1.3.4.1</t>
  </si>
  <si>
    <t>Применительно - закладная деталь под встроенный светильник СВ2.1 = 95 руб за 1 шт.</t>
  </si>
  <si>
    <t>1.6.1.4</t>
  </si>
  <si>
    <t>Двери и проемы</t>
  </si>
  <si>
    <t>1.6.1.4.1</t>
  </si>
  <si>
    <t>Установка межкомнатных деревянных дверных блоков Mario  Rioli (Дверной блок ; наличники ; завертка , ручка, дверной упор, добор)</t>
  </si>
  <si>
    <t>1.6.1.4.1.1</t>
  </si>
  <si>
    <t>Добор для межкомнатных дверей_ / Лиственница белая / ГП-ДОБ-0758 / 2150*110*10</t>
  </si>
  <si>
    <t>1.6.1.4.1.2</t>
  </si>
  <si>
    <t>1.6.1.4.1.3</t>
  </si>
  <si>
    <t>Завертка для WC_ / мат.хром BRIALMA 4000 (открыто/занято) / ФУР000119</t>
  </si>
  <si>
    <t>1.6.1.4.1.4</t>
  </si>
  <si>
    <t>Защелка бесшумная_ / P96WC-50</t>
  </si>
  <si>
    <t>1.6.1.4.1.5</t>
  </si>
  <si>
    <t>Межкомнатные двери Mario Rioli_ / Pronto 600 / ПВХ Лиственница белая / ДГ-8 пр с\у/ ГП-ДБ-PRO600-0666 / 2000*700*40/ ДК 4.3.90</t>
  </si>
  <si>
    <t>1.6.1.4.1.6</t>
  </si>
  <si>
    <t>Межкомнатные двери Mario Rioli_ / Pronto 600 / ПВХ Лиственница белая / ДГ-9 лев/ ГП-ДБ-PRO600-0675 / 2000*800*40/ ДК 4.3.80</t>
  </si>
  <si>
    <t>1.6.1.4.1.7</t>
  </si>
  <si>
    <t xml:space="preserve">Межкомнатные двери Mario Rioli_ / Pronto 600 / ПВХ Лиственница белая / ДГ-8 лев с\у/ ГП-ДБ-PRO600-0667 / 2000*700*40/ ДК 4.3.90 </t>
  </si>
  <si>
    <t>1.6.1.4.1.8</t>
  </si>
  <si>
    <t>Межкомнатные двери Mario Rioli_ / Pronto 600 / Лиственница белая / ДГ-8 пр/ ГП-ДБ-PRO600-0672 / 2000 х 700 х 40/ ДК 4.3.80</t>
  </si>
  <si>
    <t>1.6.1.4.1.9</t>
  </si>
  <si>
    <t>Межкомнатные двери Mario Rioli_ / Pronto 601 / ПВХ Лиственница белая / ДО-9 пр/ ГП-ДБ-PRO601-0158 / 2000 х 800 х 40/ ДК 4.3.80</t>
  </si>
  <si>
    <t>1.6.1.4.1.10</t>
  </si>
  <si>
    <t>Межкомнатные двери Mario Rioli_ / Pronto 600 / ПВХ Лиственница белая / ДГ-9 пр/ ГП-ДБ-PRO600-0674 / 2000*800*40/ ДК 4.3.80</t>
  </si>
  <si>
    <t>1.6.1.4.1.11</t>
  </si>
  <si>
    <t>Межкомнатные двери Mario Rioli_ / Pronto 601 / ПВХ Лиственница белая / ДО-9 лев/ ГП-ДБ-PRO601-0159 / 2000 х 800 х 40/ ДК 4.3.80</t>
  </si>
  <si>
    <t>1.6.1.4.1.12</t>
  </si>
  <si>
    <t xml:space="preserve">Межкомнатные двери Mario Rioli_ / Pronto 600 / Лиственница белая / ДГ-8 лев/ ГП-ДБ-PRO600-0673 / 2000 х 700 х 40/ ДК 4.3.80 </t>
  </si>
  <si>
    <t>1.6.1.4.1.13</t>
  </si>
  <si>
    <t>Наличник для межкомнатных дверей_ / Лиственница белая / ГП-НАЛ-0687 /  с крылом 35мм 2150х70х8</t>
  </si>
  <si>
    <t>1.6.1.4.1.14</t>
  </si>
  <si>
    <t>Наличник для межкомнатных дверей_ / Лиственница белая / ГП-НАЛ-0817 / с крылом 35мм 2250х70х8</t>
  </si>
  <si>
    <t>1.6.1.4.1.15</t>
  </si>
  <si>
    <t>Пена монтажная пистолетная_/всесезонная/0,9л</t>
  </si>
  <si>
    <t>1.6.1.4.1.16</t>
  </si>
  <si>
    <t>Подвес профиля прямой_/потолочный/60*27</t>
  </si>
  <si>
    <t>1.6.1.4.1.17</t>
  </si>
  <si>
    <t>Ручка для межкомнатных дверей_ / Briaima Toronto T1081 хром / ФУР000877</t>
  </si>
  <si>
    <t>1.6.1.4.1.18</t>
  </si>
  <si>
    <t>Упор дверной_/Apecs DS-0014-NIS</t>
  </si>
  <si>
    <t>1.6.1.4.1.19</t>
  </si>
  <si>
    <t>Шуруп_/3,5*35</t>
  </si>
  <si>
    <t>1.6.1.4.2</t>
  </si>
  <si>
    <t>Монтаж подоконной доски ПВХ</t>
  </si>
  <si>
    <t>1.6.1.4.2.1</t>
  </si>
  <si>
    <t>1.6.1.4.2.2</t>
  </si>
  <si>
    <t>Подоконная доска ПВХ_/350 мм</t>
  </si>
  <si>
    <t>1.6.1.4.2.3</t>
  </si>
  <si>
    <t>Торцевые пластины д/подоконника_/</t>
  </si>
  <si>
    <t>1.6.1.4.3</t>
  </si>
  <si>
    <t>Оштукатуривание под подоконной доской</t>
  </si>
  <si>
    <t>1.6.1.4.3.1</t>
  </si>
  <si>
    <t>Смесь цементно-песчаная сухая_/М150</t>
  </si>
  <si>
    <t>1.6.1.4.4</t>
  </si>
  <si>
    <t>Монтаж нащельников оконных блоков</t>
  </si>
  <si>
    <t>1.6.1.4.4.1</t>
  </si>
  <si>
    <t>Пластиковый наличник оконный_/wi5011</t>
  </si>
  <si>
    <t>1.6.1.5</t>
  </si>
  <si>
    <t>Сантехника</t>
  </si>
  <si>
    <t>1.6.1.5.1</t>
  </si>
  <si>
    <t>Установка кожухов на конвекторы системы отопления</t>
  </si>
  <si>
    <t>1.6.1.5.1.1</t>
  </si>
  <si>
    <t>У- 23 Кожух_/Кожух Мини КСК 20 С /2000 Вт</t>
  </si>
  <si>
    <t>1.6.1.5.1.2</t>
  </si>
  <si>
    <t>У-1 Кожух_/Кожух мини КСК 20м /400 Вт</t>
  </si>
  <si>
    <t>1.6.1.5.1.3</t>
  </si>
  <si>
    <t>У-10 Кожух_/ Кожух мини КСК 20м/1353 Вт</t>
  </si>
  <si>
    <t>1.6.1.5.1.4</t>
  </si>
  <si>
    <t>У-11 Кожух_/ Кожух мини КСК 20м/1465 Вт</t>
  </si>
  <si>
    <t>1.6.1.5.1.5</t>
  </si>
  <si>
    <t>У-12 Кожух_/ Кожух мини КСК 20м/1578 Вт</t>
  </si>
  <si>
    <t>1.6.1.5.1.6</t>
  </si>
  <si>
    <t>У-13 Кожух_/ Кожух мини КСК 20м/1690 Вт</t>
  </si>
  <si>
    <t>1.6.1.5.1.7</t>
  </si>
  <si>
    <t>У-2 Кожух_/Кожух мини КСК 20м /479 Вт</t>
  </si>
  <si>
    <t>1.6.1.5.1.8</t>
  </si>
  <si>
    <t>У-3 Кожух_/Кожух мини КСК 20м /563 Вт</t>
  </si>
  <si>
    <t>1.6.1.5.1.9</t>
  </si>
  <si>
    <t>У-4 Кожух_/Кожух мини КСК 20м /677 Вт</t>
  </si>
  <si>
    <t>1.6.1.5.1.10</t>
  </si>
  <si>
    <t>У-5 Кожух_/Кожух мини КСК 20м /789 Вт</t>
  </si>
  <si>
    <t>1.6.1.5.1.11</t>
  </si>
  <si>
    <t>У-6 Кожух_/Кожух мини КСК 20м /902 Вт</t>
  </si>
  <si>
    <t>1.6.1.5.1.12</t>
  </si>
  <si>
    <t>У-7 Кожух_/Кожух мини КСК 20м /1015 Вт</t>
  </si>
  <si>
    <t>1.6.1.5.1.13</t>
  </si>
  <si>
    <t>У-8 Кожух_/Кожух мини КСК 20м /1127 Вт</t>
  </si>
  <si>
    <t>1.6.1.5.1.14</t>
  </si>
  <si>
    <t>У-9 Кожух_/Кожух мини КСК 20м /1240 Вт</t>
  </si>
  <si>
    <t>1.6.1.5.2</t>
  </si>
  <si>
    <t>Установка люков ревизионных</t>
  </si>
  <si>
    <t>Ревизионный люк в квартирах с зашивкой одиночных стояков</t>
  </si>
  <si>
    <t>1.6.1.5.2.1</t>
  </si>
  <si>
    <t>1.6.1.5.2.2</t>
  </si>
  <si>
    <t>Люк EVENT ревизионный люк доступа / 400х600</t>
  </si>
  <si>
    <t>1.6.2</t>
  </si>
  <si>
    <t>Санузел типовых этажей</t>
  </si>
  <si>
    <t>1.6.2.1</t>
  </si>
  <si>
    <t>1.6.2.1.1</t>
  </si>
  <si>
    <t xml:space="preserve">Установка полотенцесушителя </t>
  </si>
  <si>
    <t>1.6.2.1.1.1</t>
  </si>
  <si>
    <t>Полотенцесушитель электрический_ / Лесенка / 22 перекладины / 500х1000мм, 0.4 кВт с терморегулятором</t>
  </si>
  <si>
    <t>Установка полотенцесушителя на типовом этаже. Полотенцесушитель Жемчужина 600*800 д.16мм</t>
  </si>
  <si>
    <t>1.6.2.1.1.2</t>
  </si>
  <si>
    <t>Полотенцесушитель электрический_ / Лесенка / 12 перекладин / 400х1248мм, 0.5 кВт с терморегулятором</t>
  </si>
  <si>
    <t>Установка полотенцесушителя на последнем этаже. Полотенцесушитель Жемчужина 600*800 д.20мм</t>
  </si>
  <si>
    <t>1.6.2.1.2</t>
  </si>
  <si>
    <t>Установка первичного устройства внутриквартирного пожаротушения с присоединением к крану ПКБ</t>
  </si>
  <si>
    <t>1.6.2.1.2.1</t>
  </si>
  <si>
    <t>1.6.2.1.2.2</t>
  </si>
  <si>
    <t>Рукав пожарный (ПКБ) в комплекте с распылителем_/</t>
  </si>
  <si>
    <t>1.6.2.2</t>
  </si>
  <si>
    <t xml:space="preserve">Работы по СТК </t>
  </si>
  <si>
    <t>1.6.2.2.1</t>
  </si>
  <si>
    <t>Заполнение перегородок СТК минераловатной плитой (материал определяется в зависимости от толщины плиты коэф. умножается на толщину )</t>
  </si>
  <si>
    <t>Толщина утеплителя 50мм</t>
  </si>
  <si>
    <t>1.6.2.2.1._</t>
  </si>
  <si>
    <t>1.6.2.2.1.1</t>
  </si>
  <si>
    <t>1.6.2.2.1.1._</t>
  </si>
  <si>
    <t>1.6.2.2.2</t>
  </si>
  <si>
    <t>Толщиной 200мм</t>
  </si>
  <si>
    <t>1.6.2.2.2.1</t>
  </si>
  <si>
    <t>1.6.2.2.3</t>
  </si>
  <si>
    <t>1.6.2.2.3.1</t>
  </si>
  <si>
    <t>1.6.2.2.4</t>
  </si>
  <si>
    <t>Заделка швов примыкания сантехкабин к несущим стенам</t>
  </si>
  <si>
    <t>пог. м</t>
  </si>
  <si>
    <t>1.6.2.2.4.1</t>
  </si>
  <si>
    <t>1.6.2.2.4.2</t>
  </si>
  <si>
    <t>1.6.2.2.4.3</t>
  </si>
  <si>
    <t>Шпаклевка д/заделки швов, ШОВСИЛК_/Т33</t>
  </si>
  <si>
    <t>1.6.2.2.5</t>
  </si>
  <si>
    <t>Дополнительная заделка швов шириной сверхнорматива в 20мм. По факту - средняя ширина швов примыкания СТК к стенам 70мм.</t>
  </si>
  <si>
    <t>1.6.2.2.5.1</t>
  </si>
  <si>
    <t>1.6.2.2.5.2</t>
  </si>
  <si>
    <t>1.6.2.2.5.3</t>
  </si>
  <si>
    <t>1.6.2.2.6</t>
  </si>
  <si>
    <t>Облицовка перегородки СТК листами ГКЛ (1-ый слой, только на высоту самой кабины). С установкой профилей направляющих на угол</t>
  </si>
  <si>
    <t>Зашивка первого слоя СТК - фанера + Акт №5 от 02.12.20г.</t>
  </si>
  <si>
    <t>1.6.2.2.6._</t>
  </si>
  <si>
    <t>1.6.2.2.6.1</t>
  </si>
  <si>
    <t>Герметик_ / Универсальный, силиконовый / Белый</t>
  </si>
  <si>
    <t>1.6.2.2.6.1._</t>
  </si>
  <si>
    <t>1.6.2.2.6.2</t>
  </si>
  <si>
    <t>Гипсовые строительные плиты_ / влагостойкий / 9,5*1200*2500</t>
  </si>
  <si>
    <t>1.6.2.2.6.2._</t>
  </si>
  <si>
    <t>1.6.2.2.6.3</t>
  </si>
  <si>
    <t>Профиль_/направляющий/50*40*0,60/3м</t>
  </si>
  <si>
    <t>1.6.2.2.6.3._</t>
  </si>
  <si>
    <t>1.6.2.2.6.4</t>
  </si>
  <si>
    <t>Шуруп_/3,5*25</t>
  </si>
  <si>
    <t>1.6.2.2.6.4._</t>
  </si>
  <si>
    <t>1.6.2.2.7</t>
  </si>
  <si>
    <t>Акт № 7 от 02.12.20г. Обшивка СТК влагостойкой фанерой т.9,5мм</t>
  </si>
  <si>
    <t>1.6.2.2.7.1</t>
  </si>
  <si>
    <t>Фанера влагостойкая_ / 9,5 мм</t>
  </si>
  <si>
    <t>1.6.2.2.8</t>
  </si>
  <si>
    <t>Облицовка перегородки СТК листами ГКЛ (2-ой слой, на всю высоту стены, до потолка. Включает S перегородки кабины + S перегородки между потолком СТК и ЖБ перекрытием)</t>
  </si>
  <si>
    <t>Второй слой облицовки СТК + Акт № 5 от 02.12.20г.</t>
  </si>
  <si>
    <t>1.6.2.2.8._</t>
  </si>
  <si>
    <t>1.6.2.2.8.1</t>
  </si>
  <si>
    <t>1.6.2.2.8.1._</t>
  </si>
  <si>
    <t>1.6.2.2.8.2</t>
  </si>
  <si>
    <t>1.6.2.2.8.2._</t>
  </si>
  <si>
    <t>1.6.2.2.8.3</t>
  </si>
  <si>
    <t>1.6.2.2.8.3._</t>
  </si>
  <si>
    <t>1.6.2.2.8.4</t>
  </si>
  <si>
    <t>Лента армирующая ( серпянка)_/50мм</t>
  </si>
  <si>
    <t>1.6.2.2.8.4._</t>
  </si>
  <si>
    <t>1.6.2.2.8.5</t>
  </si>
  <si>
    <t>Профиль направляющий ПН 50х40х0,6мм Сталь оцинкованная</t>
  </si>
  <si>
    <t>1.6.2.2.8.5._</t>
  </si>
  <si>
    <t>1.6.2.2.8.6</t>
  </si>
  <si>
    <t>1.6.2.2.8.6._</t>
  </si>
  <si>
    <t>1.6.2.2.8.7</t>
  </si>
  <si>
    <t>1.6.2.2.8.7._</t>
  </si>
  <si>
    <t>1.6.2.2.9</t>
  </si>
  <si>
    <t>Установка смесителя для умывальника/ раковины</t>
  </si>
  <si>
    <t>Смеситель для раковины VENEZIA VE 26 GK</t>
  </si>
  <si>
    <t>1.6.2.2.9.1</t>
  </si>
  <si>
    <t>Смеситель для раковины одноручный_/ПСМ-754-К/045/короткий излив Профсан</t>
  </si>
  <si>
    <t>1.6.2.2.10</t>
  </si>
  <si>
    <t>Установка смесителя душевого</t>
  </si>
  <si>
    <t>1.6.2.2.10.1</t>
  </si>
  <si>
    <t>Комплект для душа ESKO (для отделки КомфортМонолит)_ / стойка с плавающим креплением / SR722</t>
  </si>
  <si>
    <t>1.6.2.2.10.2</t>
  </si>
  <si>
    <t>Смеситель ESKO "Venezia" для ванны с аксссуарами_/VE5/4кор излив</t>
  </si>
  <si>
    <t>1.6.2.2.11</t>
  </si>
  <si>
    <t xml:space="preserve">Пролив СТК </t>
  </si>
  <si>
    <t>1.6.2.2.11._</t>
  </si>
  <si>
    <t>1.7</t>
  </si>
  <si>
    <t>Отделка МОП</t>
  </si>
  <si>
    <t>1.7.1</t>
  </si>
  <si>
    <t>1 этаж</t>
  </si>
  <si>
    <t>1.7.1.1</t>
  </si>
  <si>
    <t>1.7.1.1.1</t>
  </si>
  <si>
    <t>Замоноличивание мест прохождения стояков труб / МОП</t>
  </si>
  <si>
    <t>этаж</t>
  </si>
  <si>
    <t>1.7.1.1.1.1</t>
  </si>
  <si>
    <t>Пескобетон_ / М300</t>
  </si>
  <si>
    <t>1.7.1.1.2</t>
  </si>
  <si>
    <t>Утепление полов экструдированным пенополистиролом  / толщиной до 100</t>
  </si>
  <si>
    <t>Толщиной 100мм. Тип полов П-5</t>
  </si>
  <si>
    <t>1.7.1.1.2.1</t>
  </si>
  <si>
    <t>Экструдированный пенополистирол_/плотность – 45 кг/м3</t>
  </si>
  <si>
    <t>1.7.1.1.3</t>
  </si>
  <si>
    <t>Утепление полов экструдированным пенополистиролом  / толщиной до 150</t>
  </si>
  <si>
    <t>Толщиной 150мм. Тип полов П-12-2, П-12-3, П-12-4</t>
  </si>
  <si>
    <t>1.7.1.1.3.1</t>
  </si>
  <si>
    <t>1.7.1.1.4</t>
  </si>
  <si>
    <t xml:space="preserve">Обмазочная гидроизоляция за с проклеиванием межпанельных швов армированной лентой из стекловолокна / 1 слой </t>
  </si>
  <si>
    <t>С заводом на стены. Тип полов П-6-1, П-12-2, П-12-3, П-12-4, П-16.</t>
  </si>
  <si>
    <t>1.7.1.1.4.1</t>
  </si>
  <si>
    <t>1.7.1.1.4.2</t>
  </si>
  <si>
    <t>Мастика "ГидроМЭБ"_/</t>
  </si>
  <si>
    <t>1.7.1.1.5</t>
  </si>
  <si>
    <t>Подготовка поверхности полов перед гидроизоляцией /МОП</t>
  </si>
  <si>
    <t>1.7.1.1.5.1</t>
  </si>
  <si>
    <t>Гидроизоляционная мастика_/ТЕХНОНИКОЛЬ №31</t>
  </si>
  <si>
    <t>1.7.1.1.6</t>
  </si>
  <si>
    <t xml:space="preserve">Утепление минераловатными плитами в тамбурах, балконах, лоджиях и лестничных клетках, МОП и квартиры  (расход утеплителя определяется по толщине слоя ) ВНИМАТЕЛЬНО УКАЗЫВАЕМ ОБЩЕЕ КОЛИЧЕСТВО УТЕПЛИТЕЛЯ / пол / 1 слой </t>
  </si>
  <si>
    <t>Утепление полов минватой т.30мм. Тип пола П-6-1, П-7-3, П-10-1, П-16.</t>
  </si>
  <si>
    <t>1.7.1.1.6.1</t>
  </si>
  <si>
    <t>Плита минераловатная_ / Технофас Оптима</t>
  </si>
  <si>
    <t>1.7.1.1.7</t>
  </si>
  <si>
    <t>Укладка систем грязезащиты на пол</t>
  </si>
  <si>
    <t>1.7.1.1.7.1</t>
  </si>
  <si>
    <t xml:space="preserve">Грязезащитное покрытие_ / решетка БРАЙТ Бруш +Резина </t>
  </si>
  <si>
    <t>1.7.1.1.8</t>
  </si>
  <si>
    <t>Под укладку керамогранита.</t>
  </si>
  <si>
    <t>1.7.1.1.8._</t>
  </si>
  <si>
    <t>1.7.1.1.8.1</t>
  </si>
  <si>
    <t>1.7.1.1.8.1._</t>
  </si>
  <si>
    <t>1.7.1.1.9</t>
  </si>
  <si>
    <t>Устройство стяжки (Объем материалов вносится вручную в зависимости от толщины слоя. В редактируемом поле кол-ва материалов ввести метраж*толщину в мм) / втч грунтование и проклейка демферной лентой  / полусухой до 40мм</t>
  </si>
  <si>
    <t>Выравнивающая стяжка т.20мм. Тип пола П-12-2, П-12-3, П-12-4.</t>
  </si>
  <si>
    <t>1.7.1.1.9._</t>
  </si>
  <si>
    <t>1.7.1.1.9.1</t>
  </si>
  <si>
    <t>1.7.1.1.9.1._</t>
  </si>
  <si>
    <t>1.7.1.1.9.2</t>
  </si>
  <si>
    <t>1.7.1.1.9.2._</t>
  </si>
  <si>
    <t>1.7.1.1.9.3</t>
  </si>
  <si>
    <t>Песок карьерный_/</t>
  </si>
  <si>
    <t>1.7.1.1.9.3._</t>
  </si>
  <si>
    <t>1.7.1.1.9.4</t>
  </si>
  <si>
    <t>Портландцемент_/М500</t>
  </si>
  <si>
    <t>1.7.1.1.9.4._</t>
  </si>
  <si>
    <t>1.7.1.1.9.5</t>
  </si>
  <si>
    <t>Расходные материалы для полусухой стяжки на 1мм толщины (диз. топливо, оборудование, инструменты, электричество, вода и пр.)</t>
  </si>
  <si>
    <t>1.7.1.1.9.5._</t>
  </si>
  <si>
    <t>1.7.1.1.9.6</t>
  </si>
  <si>
    <t>1.7.1.1.9.6._</t>
  </si>
  <si>
    <t>1.7.1.1.9.7</t>
  </si>
  <si>
    <t>Фиброволокно_/7-12мм</t>
  </si>
  <si>
    <t>1.7.1.1.9.7._</t>
  </si>
  <si>
    <t>1.7.1.1.10</t>
  </si>
  <si>
    <t>Устройство армированной стяжки т.30мм. Тип пола П-16.</t>
  </si>
  <si>
    <t>1.7.1.1.10._</t>
  </si>
  <si>
    <t>1.7.1.1.10.1</t>
  </si>
  <si>
    <t>1.7.1.1.10.1._</t>
  </si>
  <si>
    <t>1.7.1.1.10.2</t>
  </si>
  <si>
    <t>1.7.1.1.10.2._</t>
  </si>
  <si>
    <t>1.7.1.1.10.3</t>
  </si>
  <si>
    <t>1.7.1.1.10.3._</t>
  </si>
  <si>
    <t>1.7.1.1.10.4</t>
  </si>
  <si>
    <t>1.7.1.1.10.4._</t>
  </si>
  <si>
    <t>1.7.1.1.10.5</t>
  </si>
  <si>
    <t>1.7.1.1.10.5._</t>
  </si>
  <si>
    <t>1.7.1.1.10.6</t>
  </si>
  <si>
    <t>1.7.1.1.10.6._</t>
  </si>
  <si>
    <t>1.7.1.1.10.7</t>
  </si>
  <si>
    <t>1.7.1.1.10.7._</t>
  </si>
  <si>
    <t>1.7.1.1.11</t>
  </si>
  <si>
    <t>1.7.1.1.11.1</t>
  </si>
  <si>
    <t>1.7.1.1.11.2</t>
  </si>
  <si>
    <t>1.7.1.1.11.3</t>
  </si>
  <si>
    <t>1.7.1.1.11.4</t>
  </si>
  <si>
    <t>1.7.1.1.11.5</t>
  </si>
  <si>
    <t>1.7.1.1.12</t>
  </si>
  <si>
    <t>1.7.1.1.12.1</t>
  </si>
  <si>
    <t>1.7.1.1.12.2</t>
  </si>
  <si>
    <t>1.7.1.1.12.3</t>
  </si>
  <si>
    <t>1.7.1.1.12.4</t>
  </si>
  <si>
    <t>1.7.1.1.12.5</t>
  </si>
  <si>
    <t>1.7.1.1.13</t>
  </si>
  <si>
    <t>Устройство стяжки (Объем материалов вносится вручную в зависимости от толщины слоя. В редактируемом поле кол-ва материалов ввести метраж*толщину в мм) / втч грунтование и проклейка демферной лентой  / полусухой от 40 до 65мм</t>
  </si>
  <si>
    <t>Устройство армированной стяжки т.40мм. Тип пола П-5, П-6-1, П-7-3, П-10-1.</t>
  </si>
  <si>
    <t>1.7.1.1.13._</t>
  </si>
  <si>
    <t>1.7.1.1.13.1</t>
  </si>
  <si>
    <t>1.7.1.1.13.1._</t>
  </si>
  <si>
    <t>1.7.1.1.13.2</t>
  </si>
  <si>
    <t>1.7.1.1.13.2._</t>
  </si>
  <si>
    <t>1.7.1.1.13.3</t>
  </si>
  <si>
    <t>1.7.1.1.13.3._</t>
  </si>
  <si>
    <t>1.7.1.1.13.4</t>
  </si>
  <si>
    <t>1.7.1.1.13.4._</t>
  </si>
  <si>
    <t>1.7.1.1.13.5</t>
  </si>
  <si>
    <t>1.7.1.1.13.5._</t>
  </si>
  <si>
    <t>1.7.1.1.13.6</t>
  </si>
  <si>
    <t>1.7.1.1.13.6._</t>
  </si>
  <si>
    <t>1.7.1.1.13.7</t>
  </si>
  <si>
    <t>1.7.1.1.13.7._</t>
  </si>
  <si>
    <t>1.7.1.1.14</t>
  </si>
  <si>
    <t>Устройство армированной стяжки т.57мм. Тип пола П-12-2.</t>
  </si>
  <si>
    <t>1.7.1.1.14._</t>
  </si>
  <si>
    <t>1.7.1.1.14.1</t>
  </si>
  <si>
    <t>1.7.1.1.14.1._</t>
  </si>
  <si>
    <t>1.7.1.1.14.2</t>
  </si>
  <si>
    <t>1.7.1.1.14.2._</t>
  </si>
  <si>
    <t>1.7.1.1.14.3</t>
  </si>
  <si>
    <t>1.7.1.1.14.3._</t>
  </si>
  <si>
    <t>1.7.1.1.14.4</t>
  </si>
  <si>
    <t>1.7.1.1.14.4._</t>
  </si>
  <si>
    <t>1.7.1.1.14.5</t>
  </si>
  <si>
    <t>1.7.1.1.14.5._</t>
  </si>
  <si>
    <t>1.7.1.1.14.6</t>
  </si>
  <si>
    <t>1.7.1.1.14.6._</t>
  </si>
  <si>
    <t>1.7.1.1.14.7</t>
  </si>
  <si>
    <t>1.7.1.1.14.7._</t>
  </si>
  <si>
    <t>1.7.1.1.15</t>
  </si>
  <si>
    <t>Устройство армированной стяжки т. 60мм. Тип пола П-14-2.</t>
  </si>
  <si>
    <t>1.7.1.1.15._</t>
  </si>
  <si>
    <t>1.7.1.1.15.1</t>
  </si>
  <si>
    <t>1.7.1.1.15.1._</t>
  </si>
  <si>
    <t>1.7.1.1.15.2</t>
  </si>
  <si>
    <t>1.7.1.1.15.2._</t>
  </si>
  <si>
    <t>1.7.1.1.15.3</t>
  </si>
  <si>
    <t>1.7.1.1.15.3._</t>
  </si>
  <si>
    <t>1.7.1.1.15.4</t>
  </si>
  <si>
    <t>1.7.1.1.15.4._</t>
  </si>
  <si>
    <t>1.7.1.1.15.5</t>
  </si>
  <si>
    <t>1.7.1.1.15.5._</t>
  </si>
  <si>
    <t>1.7.1.1.15.6</t>
  </si>
  <si>
    <t>1.7.1.1.15.6._</t>
  </si>
  <si>
    <t>1.7.1.1.15.7</t>
  </si>
  <si>
    <t>1.7.1.1.15.7._</t>
  </si>
  <si>
    <t>1.7.1.1.16</t>
  </si>
  <si>
    <t>1.7.1.1.16.1</t>
  </si>
  <si>
    <t>1.7.1.1.16.2</t>
  </si>
  <si>
    <t>1.7.1.1.16.3</t>
  </si>
  <si>
    <t>1.7.1.1.16.4</t>
  </si>
  <si>
    <t>1.7.1.1.16.5</t>
  </si>
  <si>
    <t>1.7.1.1.17</t>
  </si>
  <si>
    <t>1.7.1.1.17.1</t>
  </si>
  <si>
    <t>1.7.1.1.17.2</t>
  </si>
  <si>
    <t>1.7.1.1.17.3</t>
  </si>
  <si>
    <t>1.7.1.1.17.4</t>
  </si>
  <si>
    <t>1.7.1.1.17.5</t>
  </si>
  <si>
    <t>1.7.1.1.18</t>
  </si>
  <si>
    <t>1.7.1.1.18.1</t>
  </si>
  <si>
    <t>1.7.1.1.18.2</t>
  </si>
  <si>
    <t>1.7.1.1.18.3</t>
  </si>
  <si>
    <t>1.7.1.1.18.4</t>
  </si>
  <si>
    <t>1.7.1.1.18.5</t>
  </si>
  <si>
    <t>1.7.1.1.19</t>
  </si>
  <si>
    <t>Устройство стяжки (Объем материалов вносится вручную в зависимости от толщины слоя. В редактируемом поле кол-ва материалов ввести метраж*толщину в мм) / втч грунтование и проклейка демферной лентой  / полусухой от 65 до 85мм</t>
  </si>
  <si>
    <t>Устройство армированной стяжки т.67мм. Тип пола П-12-3.</t>
  </si>
  <si>
    <t>1.7.1.1.19._</t>
  </si>
  <si>
    <t>1.7.1.1.19.1</t>
  </si>
  <si>
    <t>1.7.1.1.19.1._</t>
  </si>
  <si>
    <t>1.7.1.1.19.2</t>
  </si>
  <si>
    <t>1.7.1.1.19.2._</t>
  </si>
  <si>
    <t>1.7.1.1.19.3</t>
  </si>
  <si>
    <t>1.7.1.1.19.3._</t>
  </si>
  <si>
    <t>1.7.1.1.19.4</t>
  </si>
  <si>
    <t>1.7.1.1.19.4._</t>
  </si>
  <si>
    <t>1.7.1.1.19.5</t>
  </si>
  <si>
    <t>1.7.1.1.19.5._</t>
  </si>
  <si>
    <t>1.7.1.1.19.6</t>
  </si>
  <si>
    <t>1.7.1.1.19.6._</t>
  </si>
  <si>
    <t>1.7.1.1.19.7</t>
  </si>
  <si>
    <t>1.7.1.1.19.7._</t>
  </si>
  <si>
    <t>1.7.1.1.20</t>
  </si>
  <si>
    <t>Устройство армированной стяжки т.77мм. Тип пола П-12-4.</t>
  </si>
  <si>
    <t>1.7.1.1.20._</t>
  </si>
  <si>
    <t>1.7.1.1.20.1</t>
  </si>
  <si>
    <t>1.7.1.1.20.1._</t>
  </si>
  <si>
    <t>1.7.1.1.20.2</t>
  </si>
  <si>
    <t>1.7.1.1.20.2._</t>
  </si>
  <si>
    <t>1.7.1.1.20.3</t>
  </si>
  <si>
    <t>1.7.1.1.20.3._</t>
  </si>
  <si>
    <t>1.7.1.1.20.4</t>
  </si>
  <si>
    <t>1.7.1.1.20.4._</t>
  </si>
  <si>
    <t>1.7.1.1.20.5</t>
  </si>
  <si>
    <t>1.7.1.1.20.5._</t>
  </si>
  <si>
    <t>1.7.1.1.20.6</t>
  </si>
  <si>
    <t>1.7.1.1.20.6._</t>
  </si>
  <si>
    <t>1.7.1.1.20.7</t>
  </si>
  <si>
    <t>1.7.1.1.20.7._</t>
  </si>
  <si>
    <t>1.7.1.1.21</t>
  </si>
  <si>
    <t>1.7.1.1.21.1</t>
  </si>
  <si>
    <t>1.7.1.1.21.2</t>
  </si>
  <si>
    <t>1.7.1.1.21.3</t>
  </si>
  <si>
    <t>1.7.1.1.21.4</t>
  </si>
  <si>
    <t>1.7.1.1.21.5</t>
  </si>
  <si>
    <t>1.7.1.1.22</t>
  </si>
  <si>
    <t>1.7.1.1.22.1</t>
  </si>
  <si>
    <t>1.7.1.1.22.2</t>
  </si>
  <si>
    <t>1.7.1.1.22.3</t>
  </si>
  <si>
    <t>1.7.1.1.22.4</t>
  </si>
  <si>
    <t>1.7.1.1.22.5</t>
  </si>
  <si>
    <t>1.7.1.1.23</t>
  </si>
  <si>
    <t>Армирование сеткой</t>
  </si>
  <si>
    <t>1.7.1.1.23.1</t>
  </si>
  <si>
    <t>Сетка эл/св_/100*100*5</t>
  </si>
  <si>
    <t>1.7.1.1.24</t>
  </si>
  <si>
    <t>Укладка пароизоляционной пленки / армированной</t>
  </si>
  <si>
    <t>Тип полов П-6-1, П-7-3, П-10-1, П-16.</t>
  </si>
  <si>
    <t>1.7.1.1.24.1</t>
  </si>
  <si>
    <t>Пленка армированная 200г/м2</t>
  </si>
  <si>
    <t>1.7.1.1.25</t>
  </si>
  <si>
    <t>Укладка керамогранита на пол  / МОП</t>
  </si>
  <si>
    <t>1.7.1.1.25._</t>
  </si>
  <si>
    <t>1.7.1.1.25.1</t>
  </si>
  <si>
    <t>Затирка Цезерит СE33_/13 атрацит</t>
  </si>
  <si>
    <t>1.7.1.1.25.1._</t>
  </si>
  <si>
    <t>1.7.1.1.25.2</t>
  </si>
  <si>
    <t>Керамический гранит "Викинг"_ / серый / SG612600R / 600х600х11мм</t>
  </si>
  <si>
    <t>1.7.1.1.25.2._</t>
  </si>
  <si>
    <t>1.7.1.1.25.3</t>
  </si>
  <si>
    <t>1.7.1.1.25.3._</t>
  </si>
  <si>
    <t>1.7.1.1.26</t>
  </si>
  <si>
    <t>Установка плинтуса из керамогранита / МОП</t>
  </si>
  <si>
    <t>В помещении охраны</t>
  </si>
  <si>
    <t>1.7.1.1.26.1</t>
  </si>
  <si>
    <t>1.7.1.1.26.2</t>
  </si>
  <si>
    <t>1.7.1.1.26.3</t>
  </si>
  <si>
    <t>Плинтус из керамического гранита "Викинг"_/SG612600R/6ВТ/серый/0,95х600х11мм</t>
  </si>
  <si>
    <t>1.7.1.2</t>
  </si>
  <si>
    <t>1.7.1.2.1</t>
  </si>
  <si>
    <t>Утепление стен тамбуров и форкамер.</t>
  </si>
  <si>
    <t>1.7.1.2.1.1</t>
  </si>
  <si>
    <t>Дюбель д/изоляции IZL-T с термоголовкой_/10/220</t>
  </si>
  <si>
    <t>1.7.1.2.1.2</t>
  </si>
  <si>
    <t>1.7.1.2.2</t>
  </si>
  <si>
    <t>1.7.1.2.2.1</t>
  </si>
  <si>
    <t>1.7.1.2.3</t>
  </si>
  <si>
    <t>1.7.1.2.3.1</t>
  </si>
  <si>
    <t>1.7.1.2.4</t>
  </si>
  <si>
    <t>Грунтовка под облицовку плиткой</t>
  </si>
  <si>
    <t>1.7.1.2.4.1</t>
  </si>
  <si>
    <t>Грунтовка универсальный ЛАСТИМИН_ / LP-51 А</t>
  </si>
  <si>
    <t>1.7.1.2.5</t>
  </si>
  <si>
    <t xml:space="preserve">Штукатурка стен (объем материала расчитывается и вносится вручную. В редактируемом поле кол-ва материалов ввести метраж*толщину в мм (на коэфф. расхода не умножать)) / толщина наброса 6,5-11 / Монолитные стены , стены из кирпича , газобетонные блоки </t>
  </si>
  <si>
    <t>Штукатурка по утеплителю  толщиной 20мм</t>
  </si>
  <si>
    <t>1.7.1.2.5.1</t>
  </si>
  <si>
    <t>Профиль маячковый_/ПМ6</t>
  </si>
  <si>
    <t>1.7.1.2.5.2</t>
  </si>
  <si>
    <t>Сетка штукатурная_/пластиковая/5*5</t>
  </si>
  <si>
    <t>1.7.1.2.5.3</t>
  </si>
  <si>
    <t>Штукатурка гипсовая_/PG26 MW</t>
  </si>
  <si>
    <t>1.7.1.2.6</t>
  </si>
  <si>
    <t>1.7.1.2.6.1</t>
  </si>
  <si>
    <t>1.7.1.2.6.2</t>
  </si>
  <si>
    <t>1.7.1.2.7</t>
  </si>
  <si>
    <t>1.7.1.2.7.1</t>
  </si>
  <si>
    <t>1.7.1.2.8</t>
  </si>
  <si>
    <t>В помещении охраны.</t>
  </si>
  <si>
    <t>1.7.1.2.8.1</t>
  </si>
  <si>
    <t>1.7.1.2.9</t>
  </si>
  <si>
    <t>Облицовка поверхности стен керамической плиткой / МОП / СТ 3.0</t>
  </si>
  <si>
    <t>1.7.1.2.9.1</t>
  </si>
  <si>
    <t>1.7.1.2.9.2</t>
  </si>
  <si>
    <t>Керамический гранит Unitile / белый / Monocolor white RAL9016 PG 01(1-й сорт) / 600х600х10 мм  / СТ 3.0 / 1 первый этаж -стены</t>
  </si>
  <si>
    <t>1.7.1.2.9.3</t>
  </si>
  <si>
    <t>Керамический гранит Unitile / светло-серый / Vento grey PG 01(1-й сорт) / 600х600х10 мм  / СТ 3.0 / 1 этаж-стены</t>
  </si>
  <si>
    <t>1.7.1.2.9.4</t>
  </si>
  <si>
    <t>Керамический гранит Unitile / серый темный /  Fortune grey PG 01(1-й сорт) / 600х600х10 мм  / СТ.3.0 / 1 этаж-стены</t>
  </si>
  <si>
    <t>1.7.1.2.9.5</t>
  </si>
  <si>
    <t>1.7.1.2.9.6</t>
  </si>
  <si>
    <t>Уголок PL_/черный/19*24</t>
  </si>
  <si>
    <t>1.7.1.2.10</t>
  </si>
  <si>
    <t>Декоративное фактурное покрытие стен тяжелыми красками  с учетом подготовки поверхности ( грунтованием ) ( структура +КМО)</t>
  </si>
  <si>
    <t>1.7.1.2.10.1</t>
  </si>
  <si>
    <t>1.7.1.2.10.2</t>
  </si>
  <si>
    <t>Комплект Структурная краска Стройтекс + финишная краска КМ0_/ NCS S 2500-N</t>
  </si>
  <si>
    <t>1.7.1.2.11</t>
  </si>
  <si>
    <t>Монтаж почтовых ящиков / Навесной ( почтовый ящик, боковая панель левая, правая, штапик ( зависит от количества групп ящиков)</t>
  </si>
  <si>
    <t>1.7.1.2.11.1</t>
  </si>
  <si>
    <t>Почтовый ящик_ / 9016 / 14-ти секционный</t>
  </si>
  <si>
    <t>1.7.1.2.11.2</t>
  </si>
  <si>
    <t>Штапик для почтового ящика</t>
  </si>
  <si>
    <t>1.7.1.2.12</t>
  </si>
  <si>
    <t>Установка номерков / почтовые ящики</t>
  </si>
  <si>
    <t>1.7.1.2.12.1</t>
  </si>
  <si>
    <t>Бирки_/серый/белое 1,6 мм с гравировкой/40*20мм</t>
  </si>
  <si>
    <t>1.7.1.3</t>
  </si>
  <si>
    <t>1.7.1.3.1</t>
  </si>
  <si>
    <t xml:space="preserve">Утепление минераловатными плитами в тамбурах, балконах, лоджиях и лестничных клетках, МОП и квартиры  (расход утеплителя определяется по толщине слоя ) ВНИМАТЕЛЬНО УКАЗЫВАЕМ ОБЩЕЕ КОЛИЧЕСТВО УТЕПЛИТЕЛЯ / потолки / 1 слой </t>
  </si>
  <si>
    <t>Утепление потолков тамбуров.</t>
  </si>
  <si>
    <t>1.7.1.3.1.1</t>
  </si>
  <si>
    <t>1.7.1.3.1.2</t>
  </si>
  <si>
    <t>Клеевая смесь_ / ОСНОВИТ КАВЕРПЛИКС AC117</t>
  </si>
  <si>
    <t>1.7.1.3.1.3</t>
  </si>
  <si>
    <t>1.7.1.3.2</t>
  </si>
  <si>
    <t>1.7.1.3.2._</t>
  </si>
  <si>
    <t>1.7.1.3.2.1</t>
  </si>
  <si>
    <t>1.7.1.3.2.1._</t>
  </si>
  <si>
    <t>1.7.1.3.3</t>
  </si>
  <si>
    <t>1.7.1.3.3.1</t>
  </si>
  <si>
    <t>1.7.1.3.4</t>
  </si>
  <si>
    <t>Штукатурка потолка (объем материала расчитывается и вносится вручную. В редактируемом поле кол-ва материалов ввести метраж*толщину в мм (на коэфф. расхода не умножать))  / толщина наброса от 16,5мм до 21мм</t>
  </si>
  <si>
    <t>Штукатурка по сетке по утеплителю т. 20мм.</t>
  </si>
  <si>
    <t>1.7.1.3.4.1</t>
  </si>
  <si>
    <t>1.7.1.3.4.2</t>
  </si>
  <si>
    <t>1.7.1.3.5</t>
  </si>
  <si>
    <t>Подготовка потолков под финишное покрытие ( шпатлевка 5мм ) втч грунтование между слоями  / 5мм</t>
  </si>
  <si>
    <t>31,6 кв.м. под окраску потолков в помещении охраны и ПУИ.</t>
  </si>
  <si>
    <t>1.7.1.3.5.1</t>
  </si>
  <si>
    <t>1.7.1.3.5.2</t>
  </si>
  <si>
    <t>1.7.1.3.6</t>
  </si>
  <si>
    <t>Выравнивание поверхностей потолков ГКЛ и перегородки под потолком с учетом подготовки поверхности (грунтованием)</t>
  </si>
  <si>
    <t>1.7.1.3.6._</t>
  </si>
  <si>
    <t>1.7.1.3.6.1</t>
  </si>
  <si>
    <t>1.7.1.3.6.1._</t>
  </si>
  <si>
    <t>1.7.1.3.6.2</t>
  </si>
  <si>
    <t>1.7.1.3.6.2._</t>
  </si>
  <si>
    <t>1.7.1.3.7</t>
  </si>
  <si>
    <t>Монтаж подвесного потолка из ГКЛ с применением профиля ПП__ / КНАУФ П 113 / 2</t>
  </si>
  <si>
    <t>1.7.1.3.7.1</t>
  </si>
  <si>
    <t>Анкер-клин_/6*40</t>
  </si>
  <si>
    <t>1.7.1.3.7.2</t>
  </si>
  <si>
    <t>Гипсовые строительные плиты_ / влагостойкий и огнестойкий / 12,5*1200*2500</t>
  </si>
  <si>
    <t>1.7.1.3.7.3</t>
  </si>
  <si>
    <t>1.7.1.3.7.4</t>
  </si>
  <si>
    <t>1.7.1.3.7.5</t>
  </si>
  <si>
    <t>1.7.1.3.7.6</t>
  </si>
  <si>
    <t>1.7.1.3.7.7</t>
  </si>
  <si>
    <t>Профиль_/направляющий/28*27*0,40/3м</t>
  </si>
  <si>
    <t>применительно ПН 50*40*0,6</t>
  </si>
  <si>
    <t>1.7.1.3.7.8</t>
  </si>
  <si>
    <t>Профиль_/потолочный/60*27*0,40/3м</t>
  </si>
  <si>
    <t>1.7.1.3.7.9</t>
  </si>
  <si>
    <t>Соединитель профилей одноуровневый_/потолочный/60*27</t>
  </si>
  <si>
    <t>1.7.1.3.7.10</t>
  </si>
  <si>
    <t>Удлинитель профилей_/потолочный/60*27</t>
  </si>
  <si>
    <t>1.7.1.3.7.11</t>
  </si>
  <si>
    <t>1.7.1.3.7.12</t>
  </si>
  <si>
    <t>Шуруп со сверлом_/3,5*11</t>
  </si>
  <si>
    <t>1.7.1.3.8</t>
  </si>
  <si>
    <t>Монтаж подвесного потолка (типа Амстронг, Грильято итп)</t>
  </si>
  <si>
    <t>1.7.1.3.8.1</t>
  </si>
  <si>
    <t>Подвесной потолок ГРИЛЬЯТО_/черный/100*100*40мм</t>
  </si>
  <si>
    <t>1.7.1.3.9</t>
  </si>
  <si>
    <t xml:space="preserve">Окраска поверхностей потолков  в.т.ч грунтование </t>
  </si>
  <si>
    <t>Тамбуры</t>
  </si>
  <si>
    <t>1.7.1.3.9.1</t>
  </si>
  <si>
    <t>1.7.1.3.9.2</t>
  </si>
  <si>
    <t>Краска водно-дисперсионная интерьерная Влагостойкая Матовая, Г1(КМ1), NCS S 2500 N</t>
  </si>
  <si>
    <t>1.7.1.3.10</t>
  </si>
  <si>
    <t xml:space="preserve">Окраска  запотолочного пространства с учетом подготовки поверхности </t>
  </si>
  <si>
    <t>1.7.1.3.10.1</t>
  </si>
  <si>
    <t>1.7.1.3.10.2</t>
  </si>
  <si>
    <t>Краска моющаяся влагостойкая_ / ВЛК-Черноземье / RAL 9004</t>
  </si>
  <si>
    <t>1.7.1.4</t>
  </si>
  <si>
    <t>1.7.1.4.1</t>
  </si>
  <si>
    <t>Монтаж металлического дверного блока Фортус  / Лифтовой холл/Эвакуационная лестница ( 1 типовой этаж)/квартирный коридор (типовой этаж)</t>
  </si>
  <si>
    <t>1.7.1.4.1.1</t>
  </si>
  <si>
    <t>Двери металлические в МОП Фортус_ / ФДМОП_ЛХ/ЭЛ_1э+отбойная полоса / Остекленная / 300х700мм</t>
  </si>
  <si>
    <t>1.7.1.4.2</t>
  </si>
  <si>
    <t>Монтаж металлического дверного блока Фортус  / Вход в квартиру</t>
  </si>
  <si>
    <t>В помещение охраны</t>
  </si>
  <si>
    <t>1.7.1.4.2.1</t>
  </si>
  <si>
    <t>Дверь входная квартирная_/ФДМГПК/ EI-30</t>
  </si>
  <si>
    <t>1.7.1.4.3</t>
  </si>
  <si>
    <t>Монтаж металлического дверного блока Фортус  / Технические помещения</t>
  </si>
  <si>
    <t>В помещения ПУИ</t>
  </si>
  <si>
    <t>1.7.1.4.3.1</t>
  </si>
  <si>
    <t>Дверь в технические помещения_ / ФДМГ_ТП</t>
  </si>
  <si>
    <t>1.7.1.4.4</t>
  </si>
  <si>
    <t>Установка дверных упоров  / полы</t>
  </si>
  <si>
    <t>помещение охраны</t>
  </si>
  <si>
    <t>1.7.1.4.4.1</t>
  </si>
  <si>
    <t>Упор дверной_ / Apecs DS-0009-INOX (85mm)</t>
  </si>
  <si>
    <t>1.7.1.4.5</t>
  </si>
  <si>
    <t>Монтаж металлических вентиляционных решеток систем дымоудаления</t>
  </si>
  <si>
    <t>1.7.1.4.5.1</t>
  </si>
  <si>
    <t>Решетка клапана дымоудаления_ / белая / 600х1150</t>
  </si>
  <si>
    <t>Решетка 550х1100 на л/к первого этажа.</t>
  </si>
  <si>
    <t>1.7.1.4.5.2</t>
  </si>
  <si>
    <t>Решетка клапана дымоудаления_ / белая / 750х900</t>
  </si>
  <si>
    <t>Решетка потолочная на первом этаже 900х500.</t>
  </si>
  <si>
    <t>1.7.1.5</t>
  </si>
  <si>
    <t>Облицовка стен и шахт ГКЛ</t>
  </si>
  <si>
    <t>1.7.1.5.1</t>
  </si>
  <si>
    <t>Зашивка коммуникаций шахт-пакетов систем ВК / 2</t>
  </si>
  <si>
    <t>1.7.1.5.1._</t>
  </si>
  <si>
    <t>1.7.1.5.1.1</t>
  </si>
  <si>
    <t>1.7.1.5.1.1._</t>
  </si>
  <si>
    <t>1.7.1.5.1.2</t>
  </si>
  <si>
    <t>1.7.1.5.1.2._</t>
  </si>
  <si>
    <t>1.7.1.5.1.3</t>
  </si>
  <si>
    <t>1.7.1.5.1.3._</t>
  </si>
  <si>
    <t>1.7.1.5.1.4</t>
  </si>
  <si>
    <t>Дюбель гвоздь_/6*40</t>
  </si>
  <si>
    <t>1.7.1.5.1.4._</t>
  </si>
  <si>
    <t>1.7.1.5.1.5</t>
  </si>
  <si>
    <t>1.7.1.5.1.5._</t>
  </si>
  <si>
    <t>1.7.1.5.1.6</t>
  </si>
  <si>
    <t>Лента Дихтунгсбанд_/50мм</t>
  </si>
  <si>
    <t>1.7.1.5.1.6._</t>
  </si>
  <si>
    <t>1.7.1.5.1.7</t>
  </si>
  <si>
    <t>1.7.1.5.1.7._</t>
  </si>
  <si>
    <t>1.7.1.5.1.8</t>
  </si>
  <si>
    <t>Профиль_/стоечный/50*50*0,60/3м</t>
  </si>
  <si>
    <t>1.7.1.5.1.8._</t>
  </si>
  <si>
    <t>1.7.1.5.1.9</t>
  </si>
  <si>
    <t>1.7.1.5.1.9._</t>
  </si>
  <si>
    <t>1.7.1.5.1.10</t>
  </si>
  <si>
    <t>Шуруп со сверлом 3,5/11</t>
  </si>
  <si>
    <t>1.7.1.5.1.10._</t>
  </si>
  <si>
    <t>1.7.1.5.1.11</t>
  </si>
  <si>
    <t>1.7.1.5.1.11._</t>
  </si>
  <si>
    <t>1.7.1.5.2</t>
  </si>
  <si>
    <t>1.7.1.5.2.1</t>
  </si>
  <si>
    <t>1.7.1.5.2.2</t>
  </si>
  <si>
    <t>1.7.1.5.2.3</t>
  </si>
  <si>
    <t>1.7.1.5.2.4</t>
  </si>
  <si>
    <t>1.7.1.5.2.5</t>
  </si>
  <si>
    <t>1.7.1.5.2.6</t>
  </si>
  <si>
    <t>1.7.1.5.2.7</t>
  </si>
  <si>
    <t>Подвес профиля прямой 60х27 Сталь</t>
  </si>
  <si>
    <t>1.7.1.5.2.8</t>
  </si>
  <si>
    <t>1.7.1.5.2.9</t>
  </si>
  <si>
    <t>1.7.1.5.2.10</t>
  </si>
  <si>
    <t>1.7.1.5.2.11</t>
  </si>
  <si>
    <t>1.7.1.5.2.12</t>
  </si>
  <si>
    <t>1.7.1.5.2.13</t>
  </si>
  <si>
    <t>1.7.1.5.2.14</t>
  </si>
  <si>
    <t>1.7.1.5.3</t>
  </si>
  <si>
    <t>Зашивка коммуникаций шахт-пакетов систем ВК / 1</t>
  </si>
  <si>
    <t>1.7.1.5.3._</t>
  </si>
  <si>
    <t>1.7.1.5.3.1</t>
  </si>
  <si>
    <t>1.7.1.5.3.1._</t>
  </si>
  <si>
    <t>1.7.1.5.3.2</t>
  </si>
  <si>
    <t>1.7.1.5.3.2._</t>
  </si>
  <si>
    <t>1.7.1.5.3.3</t>
  </si>
  <si>
    <t>1.7.1.5.3.3._</t>
  </si>
  <si>
    <t>1.7.1.5.3.4</t>
  </si>
  <si>
    <t>1.7.1.5.3.4._</t>
  </si>
  <si>
    <t>1.7.1.5.3.5</t>
  </si>
  <si>
    <t>1.7.1.5.3.5._</t>
  </si>
  <si>
    <t>1.7.1.5.3.6</t>
  </si>
  <si>
    <t>1.7.1.5.3.6._</t>
  </si>
  <si>
    <t>1.7.1.5.3.7</t>
  </si>
  <si>
    <t>Профиль_ / направляющий / 28*27*0,60 / 3м</t>
  </si>
  <si>
    <t>1.7.1.5.3.7._</t>
  </si>
  <si>
    <t>1.7.1.5.3.8</t>
  </si>
  <si>
    <t>1.7.1.5.3.8._</t>
  </si>
  <si>
    <t>1.7.1.5.3.9</t>
  </si>
  <si>
    <t>1.7.1.5.3.9._</t>
  </si>
  <si>
    <t>1.7.1.5.3.10</t>
  </si>
  <si>
    <t>1.7.1.5.3.10._</t>
  </si>
  <si>
    <t>1.7.1.5.3.11</t>
  </si>
  <si>
    <t>1.7.1.5.3.11._</t>
  </si>
  <si>
    <t>1.7.1.5.4</t>
  </si>
  <si>
    <t>1.7.1.5.4.1</t>
  </si>
  <si>
    <t>1.7.1.5.4.2</t>
  </si>
  <si>
    <t>1.7.1.5.4.3</t>
  </si>
  <si>
    <t>1.7.1.5.4.4</t>
  </si>
  <si>
    <t>1.7.1.5.4.5</t>
  </si>
  <si>
    <t>1.7.1.5.4.6</t>
  </si>
  <si>
    <t>1.7.1.5.4.7</t>
  </si>
  <si>
    <t>Профиль потолочный ПП 60х27х0,6мм Сталь оцинкованная</t>
  </si>
  <si>
    <t>1.7.1.5.4.8</t>
  </si>
  <si>
    <t>1.7.1.5.4.9</t>
  </si>
  <si>
    <t>1.7.1.5.4.10</t>
  </si>
  <si>
    <t>1.7.1.5.4.11</t>
  </si>
  <si>
    <t>1.7.1.5.4.12</t>
  </si>
  <si>
    <t>1.7.1.5.4.13</t>
  </si>
  <si>
    <t>1.7.1.6</t>
  </si>
  <si>
    <t>Прочие</t>
  </si>
  <si>
    <t>1.7.1.6.1</t>
  </si>
  <si>
    <t xml:space="preserve">Навигация  с учетом стоимости материалов  / Номер подъезда и номера всех квартир в секции на витраже основного входа / Холл 1 этажа </t>
  </si>
  <si>
    <t>1.7.1.6.2</t>
  </si>
  <si>
    <t xml:space="preserve">Навигация  с учетом стоимости материалов  / Информация о этажности секции и нумерация квартир / Холл 1 этажа </t>
  </si>
  <si>
    <t>1.7.2</t>
  </si>
  <si>
    <t>Лестничная клетка</t>
  </si>
  <si>
    <t>1.7.2.1</t>
  </si>
  <si>
    <t>1.7.2.1.1</t>
  </si>
  <si>
    <t>Шлифование бетонных поверхностей (шлифовка -снятие наплывов и швов, снятие цементного молочка) / пол</t>
  </si>
  <si>
    <t>1.7.2.1.2</t>
  </si>
  <si>
    <t>Обработка полов гидрофобизирующим составом (обеспыливание)</t>
  </si>
  <si>
    <t>1.7.2.1.2.1</t>
  </si>
  <si>
    <t>Гидрофобизирующий состав Типром POL_/</t>
  </si>
  <si>
    <t>1.7.2.1.3</t>
  </si>
  <si>
    <t xml:space="preserve">Нанесение полиуретанового лака на пол  с грунтованием </t>
  </si>
  <si>
    <t>ступени</t>
  </si>
  <si>
    <t>1.7.2.1.3.1</t>
  </si>
  <si>
    <t>1.7.2.1.4</t>
  </si>
  <si>
    <t>Под укладку керамогранитной плитки.</t>
  </si>
  <si>
    <t>1.7.2.1.4.1</t>
  </si>
  <si>
    <t>1.7.2.1.5</t>
  </si>
  <si>
    <t>Устройство наливных полов втч подготовка ( грунтование ) (Расход материала вносится вручную в зависимости от толщины слоя. В редактируемом поле кол-ва материалов ввести метраж*толщину в мм (на коэфф. расхода не умножать)) / до 10 мм</t>
  </si>
  <si>
    <t>Толщиной 20 мм</t>
  </si>
  <si>
    <t>1.7.2.1.5.1</t>
  </si>
  <si>
    <t>1.7.2.1.5.2</t>
  </si>
  <si>
    <t>1.7.2.1.6</t>
  </si>
  <si>
    <t>1.7.2.1.6.1</t>
  </si>
  <si>
    <t>1.7.2.1.6.2</t>
  </si>
  <si>
    <t>1.7.2.1.6.3</t>
  </si>
  <si>
    <t>1.7.2.1.7</t>
  </si>
  <si>
    <t>1.7.2.1.7.1</t>
  </si>
  <si>
    <t>1.7.2.1.7.2</t>
  </si>
  <si>
    <t>1.7.2.1.7.3</t>
  </si>
  <si>
    <t>1.7.2.2</t>
  </si>
  <si>
    <t>1.7.2.2.1</t>
  </si>
  <si>
    <t>1.7.2.2.1.1</t>
  </si>
  <si>
    <t>1.7.2.2.2</t>
  </si>
  <si>
    <t>Торцы лестничных маршей и площадок</t>
  </si>
  <si>
    <t>1.7.2.2.2.1</t>
  </si>
  <si>
    <t>1.7.2.2.3</t>
  </si>
  <si>
    <t>1.7.2.2.3.1</t>
  </si>
  <si>
    <t>1.7.2.2.4</t>
  </si>
  <si>
    <t>1.7.2.2.4.1</t>
  </si>
  <si>
    <t>1.7.2.2.5</t>
  </si>
  <si>
    <t xml:space="preserve">Окраска поверхности стен в два слоя  в.т.ч грунтование </t>
  </si>
  <si>
    <t>1.7.2.2.5.1</t>
  </si>
  <si>
    <t>1.7.2.2.5.2</t>
  </si>
  <si>
    <t>Краска водно-дисперсионная интерьерная Структурная Глубокоматовая, НГ(КМ0), RAL 9003</t>
  </si>
  <si>
    <t>1.7.2.2.6</t>
  </si>
  <si>
    <t>Окраска сапожка</t>
  </si>
  <si>
    <t>1.7.2.2.6.1</t>
  </si>
  <si>
    <t>1.7.2.2.6.2</t>
  </si>
  <si>
    <t>Эпоксидный грунт / Серый / EPILUX 610 COATING + Catalyst</t>
  </si>
  <si>
    <t>1.7.2.2.7</t>
  </si>
  <si>
    <t>1.7.2.2.7.1</t>
  </si>
  <si>
    <t>1.7.2.2.7.2</t>
  </si>
  <si>
    <t>1.7.2.2.8</t>
  </si>
  <si>
    <t>1.7.2.2.8.1</t>
  </si>
  <si>
    <t>Грунтовка водно-дисперсионная глубокого проникновения "Эконом" 10 кг_/</t>
  </si>
  <si>
    <t>1.7.2.2.8.2</t>
  </si>
  <si>
    <t>1.7.2.3</t>
  </si>
  <si>
    <t>1.7.2.3.1</t>
  </si>
  <si>
    <t>1.7.2.3.1.1</t>
  </si>
  <si>
    <t>1.7.2.3.2</t>
  </si>
  <si>
    <t>1.7.2.3.2.1</t>
  </si>
  <si>
    <t>1.7.2.3.2.2</t>
  </si>
  <si>
    <t>1.7.2.3.3</t>
  </si>
  <si>
    <t>1.7.2.3.3.1</t>
  </si>
  <si>
    <t>1.7.2.3.3.2</t>
  </si>
  <si>
    <t>1.7.2.4</t>
  </si>
  <si>
    <t>1.7.2.4.1</t>
  </si>
  <si>
    <t>Монтаж металлического лестничного ограждения с окраской и демонтажом временного</t>
  </si>
  <si>
    <t>1.7.2.4.1._</t>
  </si>
  <si>
    <t>1.7.2.4.1.1</t>
  </si>
  <si>
    <t>Лестничное ограждение_/</t>
  </si>
  <si>
    <t>1.7.2.4.1.1._</t>
  </si>
  <si>
    <t>1.7.2.4.2</t>
  </si>
  <si>
    <t>Окраска металлической лестницы, ведущей на кровлю или чердак</t>
  </si>
  <si>
    <t>1.7.2.4.2.1</t>
  </si>
  <si>
    <t>1.7.2.5</t>
  </si>
  <si>
    <t xml:space="preserve">Прочие </t>
  </si>
  <si>
    <t>1.7.2.5.1</t>
  </si>
  <si>
    <t xml:space="preserve">Навигация  стоимость работ включает   стоимости материалов (на основание представленного коммерческого предложения) / Типовой этаж / Тип 5 "Номер типового этажа" </t>
  </si>
  <si>
    <t>1.7.3</t>
  </si>
  <si>
    <t>Типовой этаж</t>
  </si>
  <si>
    <t>1.7.3.1</t>
  </si>
  <si>
    <t>1.7.3.1.1</t>
  </si>
  <si>
    <t>Под укладку керамогранитной плитки</t>
  </si>
  <si>
    <t>1.7.3.1.1._</t>
  </si>
  <si>
    <t>1.7.3.1.1.1</t>
  </si>
  <si>
    <t>1.7.3.1.1.1._</t>
  </si>
  <si>
    <t>1.7.3.1.2</t>
  </si>
  <si>
    <t>Толщиной 20мм</t>
  </si>
  <si>
    <t>1.7.3.1.2._</t>
  </si>
  <si>
    <t>1.7.3.1.2.1</t>
  </si>
  <si>
    <t>1.7.3.1.2.1._</t>
  </si>
  <si>
    <t>1.7.3.1.2.2</t>
  </si>
  <si>
    <t>1.7.3.1.2.2._</t>
  </si>
  <si>
    <t>1.7.3.1.3</t>
  </si>
  <si>
    <t>1.7.3.1.3._</t>
  </si>
  <si>
    <t>1.7.3.1.3.1</t>
  </si>
  <si>
    <t>1.7.3.1.3.1._</t>
  </si>
  <si>
    <t>1.7.3.1.4</t>
  </si>
  <si>
    <t>1.7.3.1.4._</t>
  </si>
  <si>
    <t>1.7.3.1.4.1</t>
  </si>
  <si>
    <t>1.7.3.1.4.1._</t>
  </si>
  <si>
    <t>1.7.3.1.4.2</t>
  </si>
  <si>
    <t>1.7.3.1.4.2._</t>
  </si>
  <si>
    <t>1.7.3.1.4.3</t>
  </si>
  <si>
    <t>1.7.3.1.4.3._</t>
  </si>
  <si>
    <t>1.7.3.1.5</t>
  </si>
  <si>
    <t>1.7.3.1.5.1</t>
  </si>
  <si>
    <t>1.7.3.1.5.2</t>
  </si>
  <si>
    <t>1.7.3.1.5.3</t>
  </si>
  <si>
    <t>1.7.3.2</t>
  </si>
  <si>
    <t>1.7.3.2.1</t>
  </si>
  <si>
    <t>1.7.3.2.1.1</t>
  </si>
  <si>
    <t>1.7.3.2.2</t>
  </si>
  <si>
    <t>1.7.3.2.2.1</t>
  </si>
  <si>
    <t>1.7.3.2.3</t>
  </si>
  <si>
    <t>1.7.3.2.3.1</t>
  </si>
  <si>
    <t>1.7.3.2.3.2</t>
  </si>
  <si>
    <t>1.7.3.2.4</t>
  </si>
  <si>
    <t>1.7.3.2.4.1</t>
  </si>
  <si>
    <t>1.7.3.2.4.2</t>
  </si>
  <si>
    <t>1.7.3.2.5</t>
  </si>
  <si>
    <t>1.7.3.2.5.1</t>
  </si>
  <si>
    <t>1.7.3.2.5.2</t>
  </si>
  <si>
    <t>Комплект Структурная краска Стройтекс + финишная краска КМ0_/ NCS S 4000-N</t>
  </si>
  <si>
    <t>1.7.3.2.5.3</t>
  </si>
  <si>
    <t>Комплект Структурная краска Стройтекс + финишная краска КМ0_/ NCS S 1000-N</t>
  </si>
  <si>
    <t>1.7.3.2.6</t>
  </si>
  <si>
    <t>Установка номерков / квартиры</t>
  </si>
  <si>
    <t>1.7.3.2.6.1</t>
  </si>
  <si>
    <t>Номера квартирные с креплением на скоч_/ПВХ 3мм/100*50мм</t>
  </si>
  <si>
    <t>1.7.3.3</t>
  </si>
  <si>
    <t>1.7.3.3.1</t>
  </si>
  <si>
    <t>1.7.3.3.1._</t>
  </si>
  <si>
    <t>1.7.3.3.1.1</t>
  </si>
  <si>
    <t>1.7.3.3.1.1._</t>
  </si>
  <si>
    <t>1.7.3.3.2</t>
  </si>
  <si>
    <t>1.7.3.3.2.1</t>
  </si>
  <si>
    <t>1.7.3.3.2.2</t>
  </si>
  <si>
    <t>1.7.3.3.3</t>
  </si>
  <si>
    <t>Монтаж подвесного потолка из ГКЛ с применением профиля ПП__ / КНАУФ П 113/ Каркас на 0,6 профилях / 2</t>
  </si>
  <si>
    <t>1.7.3.3.3.1</t>
  </si>
  <si>
    <t>1.7.3.3.3.2</t>
  </si>
  <si>
    <t>1.7.3.3.3.3</t>
  </si>
  <si>
    <t>1.7.3.3.3.4</t>
  </si>
  <si>
    <t>1.7.3.3.3.5</t>
  </si>
  <si>
    <t>1.7.3.3.3.6</t>
  </si>
  <si>
    <t>1.7.3.3.3.7</t>
  </si>
  <si>
    <t>1.7.3.3.3.8</t>
  </si>
  <si>
    <t>Профиль_ / потолочный / 60*27*0,60 / 3м</t>
  </si>
  <si>
    <t>1.7.3.3.3.9</t>
  </si>
  <si>
    <t>1.7.3.3.3.10</t>
  </si>
  <si>
    <t>1.7.3.3.3.11</t>
  </si>
  <si>
    <t>1.7.3.3.3.12</t>
  </si>
  <si>
    <t>1.7.3.3.3.13</t>
  </si>
  <si>
    <t>1.7.3.3.3.14</t>
  </si>
  <si>
    <t>1.7.3.3.4</t>
  </si>
  <si>
    <t>1.7.3.3.4.1</t>
  </si>
  <si>
    <t>Подвесной потолок (AMF) НГ "MAGMA_/белый/600*600*15мм</t>
  </si>
  <si>
    <t>1.7.3.3.5</t>
  </si>
  <si>
    <t>1.7.3.3.5.1</t>
  </si>
  <si>
    <t>1.7.3.3.5.2</t>
  </si>
  <si>
    <t>Краска водно-дисперсионная Tikkurila_ / RAL 9003 / PROF EURO 7</t>
  </si>
  <si>
    <t>1.7.3.4</t>
  </si>
  <si>
    <t>1.7.3.4.1</t>
  </si>
  <si>
    <t>1.7.3.4.1.1</t>
  </si>
  <si>
    <t>Двери металлические в МОП Фортус_/ФДМОП_ЛХ/КК/остекленная/300*700мм</t>
  </si>
  <si>
    <t>1.7.3.4.2</t>
  </si>
  <si>
    <t>Монтаж металлического дверного блока Фортус  / Вход в  квартиру_/EI-30</t>
  </si>
  <si>
    <t>1.7.3.4.2.1</t>
  </si>
  <si>
    <t>1.7.3.4.3</t>
  </si>
  <si>
    <t>Установка дверных упоров МОП</t>
  </si>
  <si>
    <t>1.7.3.4.3.1</t>
  </si>
  <si>
    <t>1.7.3.4.4</t>
  </si>
  <si>
    <t>Монтаж ревизионных люков доступа систем ОВ и ВК</t>
  </si>
  <si>
    <t>1.7.3.4.4.1</t>
  </si>
  <si>
    <t>Люк ревизионный исп.8_/с замком/(600х900)</t>
  </si>
  <si>
    <t>1.7.3.4.4.2</t>
  </si>
  <si>
    <t>Люк ревизионный исп.9_/с замком /(300х500)</t>
  </si>
  <si>
    <t>1.7.3.4.5</t>
  </si>
  <si>
    <t>Установка панелей ревизии ВК (расценка на работу за комплект: люк доступа + съемная панель)</t>
  </si>
  <si>
    <t>1.7.3.4.5.1</t>
  </si>
  <si>
    <t>Ревизионная панель ВК металлическая_ / RAL 9003 матовая / с замком "почтовая задвижка" под ключ-треугольник / 500х700</t>
  </si>
  <si>
    <t>1.7.3.4.5.2</t>
  </si>
  <si>
    <t>Съемная металлическая панель доступа ВК_ / RAL 9003 матовая гладкая порошковая окраска / 500х1400</t>
  </si>
  <si>
    <t>1.7.3.4.6</t>
  </si>
  <si>
    <t>Решетки потолочные на первом и последнем этажах</t>
  </si>
  <si>
    <t>1.7.3.4.6.1</t>
  </si>
  <si>
    <t>Решетка клапана дымоудаления_ / белая / 550x950</t>
  </si>
  <si>
    <t>900х500</t>
  </si>
  <si>
    <t>1.7.3.4.6.2</t>
  </si>
  <si>
    <t>550х1100</t>
  </si>
  <si>
    <t>1.7.3.4.6.3</t>
  </si>
  <si>
    <t>750х750</t>
  </si>
  <si>
    <t>1.7.3.4.6.4</t>
  </si>
  <si>
    <t>Решетка клапана дымоудаления_ / белая / 800х800</t>
  </si>
  <si>
    <t>1.7.3.4.6.5</t>
  </si>
  <si>
    <t>Решетка клапана дымоудаления_ / белая / 850х700</t>
  </si>
  <si>
    <t>700*700</t>
  </si>
  <si>
    <t>1.7.3.4.7</t>
  </si>
  <si>
    <t>1.7.3.4.7.1</t>
  </si>
  <si>
    <t>Решетка клапана дымоудаления_ / белая / 300х450</t>
  </si>
  <si>
    <t>320х420</t>
  </si>
  <si>
    <t>1.7.3.4.7.2</t>
  </si>
  <si>
    <t>520х1120 = 14 штук, 1120х520 = 15 штук., 1020х620 = 76 штук.</t>
  </si>
  <si>
    <t>1.7.3.4.7.3</t>
  </si>
  <si>
    <t>Решетка клапана дымоудаления_ / белая / 650x950</t>
  </si>
  <si>
    <t>920х470</t>
  </si>
  <si>
    <t>1.7.3.4.7.4</t>
  </si>
  <si>
    <t>Решетка клапана дымоудаления_ / белая / 750х650</t>
  </si>
  <si>
    <t>720х670</t>
  </si>
  <si>
    <t>1.7.3.4.7.5</t>
  </si>
  <si>
    <t>820х820</t>
  </si>
  <si>
    <t>1.7.3.4.7.6</t>
  </si>
  <si>
    <t>820х620 = 29 штук, 820х520 = 28 штук.</t>
  </si>
  <si>
    <t>1.7.3.5</t>
  </si>
  <si>
    <t>1.7.3.5.1</t>
  </si>
  <si>
    <t>1.7.3.5.1._</t>
  </si>
  <si>
    <t>1.7.3.5.1.1</t>
  </si>
  <si>
    <t>1.7.3.5.1.1._</t>
  </si>
  <si>
    <t>1.7.3.5.1.2</t>
  </si>
  <si>
    <t>1.7.3.5.1.2._</t>
  </si>
  <si>
    <t>1.7.3.5.1.3</t>
  </si>
  <si>
    <t>1.7.3.5.1.3._</t>
  </si>
  <si>
    <t>1.7.3.5.1.4</t>
  </si>
  <si>
    <t>1.7.3.5.1.4._</t>
  </si>
  <si>
    <t>1.7.3.5.1.5</t>
  </si>
  <si>
    <t>1.7.3.5.1.5._</t>
  </si>
  <si>
    <t>1.7.3.5.1.6</t>
  </si>
  <si>
    <t>1.7.3.5.1.6._</t>
  </si>
  <si>
    <t>1.7.3.5.1.7</t>
  </si>
  <si>
    <t>1.7.3.5.1.7._</t>
  </si>
  <si>
    <t>1.7.3.5.1.8</t>
  </si>
  <si>
    <t>1.7.3.5.1.8._</t>
  </si>
  <si>
    <t>1.7.3.5.1.9</t>
  </si>
  <si>
    <t>1.7.3.5.1.9._</t>
  </si>
  <si>
    <t>1.7.3.5.1.10</t>
  </si>
  <si>
    <t>1.7.3.5.1.10._</t>
  </si>
  <si>
    <t>1.7.3.5.1.11</t>
  </si>
  <si>
    <t>1.7.3.5.1.11._</t>
  </si>
  <si>
    <t>1.7.3.5.2</t>
  </si>
  <si>
    <t>1.7.3.5.2.1</t>
  </si>
  <si>
    <t>1.7.3.5.2.2</t>
  </si>
  <si>
    <t>1.7.3.5.2.3</t>
  </si>
  <si>
    <t>1.7.3.5.2.4</t>
  </si>
  <si>
    <t>1.7.3.5.2.5</t>
  </si>
  <si>
    <t>1.7.3.5.2.6</t>
  </si>
  <si>
    <t>1.7.3.5.2.7</t>
  </si>
  <si>
    <t>1.7.3.5.2.8</t>
  </si>
  <si>
    <t>1.7.3.5.2.9</t>
  </si>
  <si>
    <t>1.7.3.5.2.10</t>
  </si>
  <si>
    <t>1.7.3.5.2.11</t>
  </si>
  <si>
    <t>1.7.3.5.2.12</t>
  </si>
  <si>
    <t>1.7.3.5.2.13</t>
  </si>
  <si>
    <t>1.7.3.5.2.14</t>
  </si>
  <si>
    <t>1.7.3.6</t>
  </si>
  <si>
    <t>1.7.3.6.1</t>
  </si>
  <si>
    <t xml:space="preserve">Навигация  с учетом стоимости материалов  / Номер этажа / Холл типового этажа </t>
  </si>
  <si>
    <t>1.7.3.6.2</t>
  </si>
  <si>
    <t>Навигация  стоимость работ включает   стоимости материалов (на основание представленного коммерческого предложения) / Типовой этаж / Тип 8 "Интервалы квартир"</t>
  </si>
  <si>
    <t>1.7.3.6.3</t>
  </si>
  <si>
    <t xml:space="preserve">Навигация  с учетом стоимости материалов  / Указатель направления на лестницу со стрелко / Холл типового этажа </t>
  </si>
  <si>
    <t>1.7.3.6.4</t>
  </si>
  <si>
    <t>Навигация  стоимость работ включает   стоимости материалов (на основание представленного коммерческого предложения) / Типовой этаж / Тип 7 "Номер квартиры"</t>
  </si>
  <si>
    <t>1.7.3.6.5</t>
  </si>
  <si>
    <t xml:space="preserve">Навигация  стоимость работ включает   стоимости материалов (на основание представленного коммерческого предложения) / 1 этаж / Тип 9 "Номер квартиры УЭРВ" </t>
  </si>
  <si>
    <t>1.7.4</t>
  </si>
  <si>
    <t>Спец. помещения</t>
  </si>
  <si>
    <t>1.7.4.1</t>
  </si>
  <si>
    <t>1.7.4.1.1</t>
  </si>
  <si>
    <t>В помещениях охраны и в ПУИ</t>
  </si>
  <si>
    <t>1.7.4.1.1.1</t>
  </si>
  <si>
    <t>1.7.4.1.1.2</t>
  </si>
  <si>
    <t>1.7.4.2</t>
  </si>
  <si>
    <t>1.7.4.2.1</t>
  </si>
  <si>
    <t>Грунтовка под плитку</t>
  </si>
  <si>
    <t>1.7.4.2.1.1</t>
  </si>
  <si>
    <t>1.7.4.2.2</t>
  </si>
  <si>
    <t>В ПУИ выше плитки.</t>
  </si>
  <si>
    <t>1.7.4.2.2.1</t>
  </si>
  <si>
    <t>1.7.4.2.2.2</t>
  </si>
  <si>
    <t>Краска водно-дисперсионная фасадная Глубокоматовая, цвет колера NCS S 1075 G50Y, основа D</t>
  </si>
  <si>
    <t>1.7.4.2.3</t>
  </si>
  <si>
    <t>В ПУИ на высоту 1,8 м.</t>
  </si>
  <si>
    <t>1.7.4.2.3.1</t>
  </si>
  <si>
    <t>1.7.4.2.3.2</t>
  </si>
  <si>
    <t>1.7.4.2.3.3</t>
  </si>
  <si>
    <t>1.7.4.2.3.4</t>
  </si>
  <si>
    <t xml:space="preserve">Уголок PL_/белый/19*19 </t>
  </si>
  <si>
    <t>1.7.4.3</t>
  </si>
  <si>
    <t>1.7.4.3.1</t>
  </si>
  <si>
    <t>Установка ванн и поддонов с сифоном</t>
  </si>
  <si>
    <t>В помещениях ПУИ</t>
  </si>
  <si>
    <t>1.7.4.3.1.1</t>
  </si>
  <si>
    <t>1.7.4.3.1.2</t>
  </si>
  <si>
    <t>Поддон HX108_ / 180693 / 80*80*15</t>
  </si>
  <si>
    <t>1.7.4.3.1.3</t>
  </si>
  <si>
    <t>Сифон для душевого поддона  / Viega  / 364786</t>
  </si>
  <si>
    <t>1.7.4.3.1.4</t>
  </si>
  <si>
    <t xml:space="preserve">Смеситель для ванны одноручный_ / OPAL короткий излив / SD20031 </t>
  </si>
  <si>
    <t>1.7.4.3.2</t>
  </si>
  <si>
    <t>Установка раковины с сифоном и смесителем</t>
  </si>
  <si>
    <t>1.7.4.3.2.1</t>
  </si>
  <si>
    <t>1.7.4.3.2.2</t>
  </si>
  <si>
    <t>1.7.4.3.2.3</t>
  </si>
  <si>
    <t>Сифон для подвесной раковины_ / бутылочный / 40-40 / 1,4*40</t>
  </si>
  <si>
    <t>1.7.4.3.2.4</t>
  </si>
  <si>
    <t>Смеситель Славен / для умывальника СД-ОД - Б10</t>
  </si>
  <si>
    <t>1.7.4.3.2.5</t>
  </si>
  <si>
    <t xml:space="preserve">Умывальник Santek_/Анимо 55/550*435*200мм </t>
  </si>
  <si>
    <t>1.7.4.3.3</t>
  </si>
  <si>
    <t>Установка унитаза с бачком</t>
  </si>
  <si>
    <t>1.7.4.3.3.1</t>
  </si>
  <si>
    <t>1.7.4.3.3.2</t>
  </si>
  <si>
    <t>1.7.4.3.3.3</t>
  </si>
  <si>
    <t>Унитаз-компакт Santek, горизонтальный выпуск_ / WH30.2.187 / 365*635*785</t>
  </si>
  <si>
    <t>1.7.4.3.3.4</t>
  </si>
  <si>
    <t>Шуруп в комплекте КПУ 100_/80*80</t>
  </si>
  <si>
    <t>1.7.5</t>
  </si>
  <si>
    <t>Содержание корпуса</t>
  </si>
  <si>
    <t>1.7.5.1</t>
  </si>
  <si>
    <t>Содержание корпуса в период проведения отделки / 4 секции</t>
  </si>
  <si>
    <t>мес.</t>
  </si>
  <si>
    <t>1.8</t>
  </si>
  <si>
    <t>Прочие работы</t>
  </si>
  <si>
    <t>1.8.1</t>
  </si>
  <si>
    <t>Клининг перед заселением (очистка от загрязнений и мытьё поверхности полов, стен, дверей, плинтусов, окон с внутренней стороны, розеток, выключателей, очистка и сан. обработка сантехники) / квартиры ( площадь = S квартир )</t>
  </si>
  <si>
    <t>26 262,40 кв.(квартиры) + 2509,2 кв.м. (СТК) = 28 771,60 кв.м.</t>
  </si>
  <si>
    <t>1.8.2</t>
  </si>
  <si>
    <t>Клининг перед заселением (очистка от загрязнений и мытьё поверхности полов, стен, дверей, плинтусов, окон с внутренней стороны, розеток, выключателей, очистка и сан. обработка сантехники) / МОП (площадь = S лестничные клетки + S типовые этажи +S 1 этаж)</t>
  </si>
  <si>
    <t>386,50 кв.м. (1-й) + 972,9 кв.м. (лестн.) + 4 410,80 кв.м. (типов.) = 5 770,2 кв.м.</t>
  </si>
  <si>
    <t>2. Содержание площадки, вознаграждение генподрядчика, охрана</t>
  </si>
  <si>
    <t>2.1</t>
  </si>
  <si>
    <t>Содержание площадки строительства, охрана</t>
  </si>
  <si>
    <t>2.1.1</t>
  </si>
  <si>
    <t>Содержание площадки строительства</t>
  </si>
  <si>
    <t>2.1.1.1</t>
  </si>
  <si>
    <t>Вывоз бытового мусора / 1 очередь</t>
  </si>
  <si>
    <t>мес</t>
  </si>
  <si>
    <t>2.1.2</t>
  </si>
  <si>
    <t>2.1.2.1</t>
  </si>
  <si>
    <t>Устройство временного теплового контура для проведения отделочных работ /фальш-окна (брус. армированная плёнка, утеплитель, фурнитура и пр.) полный комплекс работ, включая стоимость материалов</t>
  </si>
  <si>
    <t>Акт № 1 от 25.11.20г. - Закрытие проемов фанерой с устройством входов = 130 кв.м.</t>
  </si>
  <si>
    <t>Общая стоимость работ, руб. с НДС</t>
  </si>
  <si>
    <t>reinforcement</t>
  </si>
  <si>
    <t>quantity</t>
  </si>
  <si>
    <t>levels</t>
  </si>
  <si>
    <t>Стоимость, указанная в предложении, включает в себя все необходимые затраты на выполнение полного комплекса работ, включая НДС</t>
  </si>
  <si>
    <t>АК-БИЛДИНГ ООО</t>
  </si>
  <si>
    <t>{"type":"form","levels":"[76]"}</t>
  </si>
  <si>
    <t>{"type":"expenditure","levels":"[76, 2740]"}</t>
  </si>
  <si>
    <t>{"type":"expenditure","levels":"[76, 2740, 2820]"}</t>
  </si>
  <si>
    <t>{"type":"expenditure","levels":"[76, 2740, 2820, 2821]"}</t>
  </si>
  <si>
    <t>{"type":"work","levels":"[76, 2740, 2820, 2821, 3335, 26599, 1]"}</t>
  </si>
  <si>
    <t>{"type":"material","levels":"[76, 2740, 2820, 2821, 3335, 26599, 1, 6287]"}</t>
  </si>
  <si>
    <t>{"type":"material","levels":"[76, 2740, 2820, 2821, 3335, 26599, 1, 6290]"}</t>
  </si>
  <si>
    <t>{"type":"work","levels":"[76, 2740, 2820, 2821, 1108, 12375, 1]"}</t>
  </si>
  <si>
    <t>{"type":"material","levels":"[76, 2740, 2820, 2821, 1108, 12375, 1, 11019]"}</t>
  </si>
  <si>
    <t>{"type":"material","levels":"[76, 2740, 2820, 2821, 1108, 12375, 1, 105947]"}</t>
  </si>
  <si>
    <t>{"type":"expenditure","levels":"[76, 2740, 2820, 2823]"}</t>
  </si>
  <si>
    <t>{"type":"work","levels":"[76, 2740, 2820, 2823, 1145, 39531, 1]"}</t>
  </si>
  <si>
    <t>{"type":"material","levels":"[76, 2740, 2820, 2823, 1145, 39531, 1, 41761]"}</t>
  </si>
  <si>
    <t>{"type":"expenditure","levels":"[76, 39]"}</t>
  </si>
  <si>
    <t>{"type":"expenditure","levels":"[76, 39, 42]"}</t>
  </si>
  <si>
    <t>{"type":"work","levels":"[76, 39, 42, 56532, 1125499, 1]"}</t>
  </si>
  <si>
    <t>{"type":"material","levels":"[76, 39, 42, 56532, 1125499, 1, 102089]"}</t>
  </si>
  <si>
    <t>{"type":"work","levels":"[76, 39, 42, 15358, 145625, 1]"}</t>
  </si>
  <si>
    <t>{"type":"material","levels":"[76, 39, 42, 15358, 145625, 1, 30831]"}</t>
  </si>
  <si>
    <t>{"type":"work","levels":"[76, 39, 42, 15358, 145626, 1]"}</t>
  </si>
  <si>
    <t>{"type":"material","levels":"[76, 39, 42, 15358, 145626, 1, 31019]"}</t>
  </si>
  <si>
    <t>{"type":"expenditure","levels":"[76, 39, 104]"}</t>
  </si>
  <si>
    <t>{"type":"work","levels":"[76, 39, 104, 56521, 1125474, 1]"}</t>
  </si>
  <si>
    <t>{"type":"material","levels":"[76, 39, 104, 56521, 1125474, 1, 101254]"}</t>
  </si>
  <si>
    <t>{"type":"material","levels":"[76, 39, 104, 56521, 1125474, 1, 102085]"}</t>
  </si>
  <si>
    <t>{"type":"material","levels":"[76, 39, 104, 56521, 1125474, 1, 101245]"}</t>
  </si>
  <si>
    <t>{"type":"material","levels":"[76, 39, 104, 56521, 1125474, 1, 101255]"}</t>
  </si>
  <si>
    <t>{"type":"material","levels":"[76, 39, 104, 56521, 1125474, 1, 102015]"}</t>
  </si>
  <si>
    <t>{"type":"work","levels":"[76, 39, 104, 7284, 55443, 1]"}</t>
  </si>
  <si>
    <t>{"type":"material","levels":"[76, 39, 104, 7284, 55443, 1, 127728]"}</t>
  </si>
  <si>
    <t>{"type":"material","levels":"[76, 39, 104, 7284, 55443, 1, 127857]"}</t>
  </si>
  <si>
    <t>{"type":"material","levels":"[76, 39, 104, 7284, 55443, 1, 127729]"}</t>
  </si>
  <si>
    <t>{"type":"work","levels":"[76, 39, 104, 56532, 1125499, 1]"}</t>
  </si>
  <si>
    <t>{"type":"material","levels":"[76, 39, 104, 56532, 1125499, 1, 102089]"}</t>
  </si>
  <si>
    <t>{"type":"work","levels":"[76, 39, 104, 15358, 145625, 1]"}</t>
  </si>
  <si>
    <t>{"type":"material","levels":"[76, 39, 104, 15358, 145625, 1, 30831]"}</t>
  </si>
  <si>
    <t>{"type":"work","levels":"[76, 39, 104, 76576, 1528213, 1]"}</t>
  </si>
  <si>
    <t>{"type":"material","levels":"[76, 39, 104, 76576, 1528213, 1, 129493]"}</t>
  </si>
  <si>
    <t>{"type":"material","levels":"[76, 39, 104, 76576, 1528213, 1, 129479]"}</t>
  </si>
  <si>
    <t>{"type":"material","levels":"[76, 39, 104, 76576, 1528213, 1, 129477]"}</t>
  </si>
  <si>
    <t>{"type":"material","levels":"[76, 39, 104, 76576, 1528213, 1, 129494]"}</t>
  </si>
  <si>
    <t>{"type":"work","levels":"[76, 39, 104, 76576, 1528213, 2]"}</t>
  </si>
  <si>
    <t>{"type":"material","levels":"[76, 39, 104, 76576, 1528213, 2, 129493]"}</t>
  </si>
  <si>
    <t>{"type":"material","levels":"[76, 39, 104, 76576, 1528213, 2, 129479]"}</t>
  </si>
  <si>
    <t>{"type":"material","levels":"[76, 39, 104, 76576, 1528213, 2, 129494]"}</t>
  </si>
  <si>
    <t>{"type":"work","levels":"[76, 39, 104, 1282, 13176, 1]"}</t>
  </si>
  <si>
    <t>{"type":"material","levels":"[76, 39, 104, 1282, 13176, 1, 625]"}</t>
  </si>
  <si>
    <t>{"type":"work","levels":"[76, 39, 104, 16532, 1056533, 1]"}</t>
  </si>
  <si>
    <t>{"type":"material","levels":"[76, 39, 104, 16532, 1056533, 1, 98981]"}</t>
  </si>
  <si>
    <t>{"type":"material","levels":"[76, 39, 104, 16532, 1056533, 1, 98974]"}</t>
  </si>
  <si>
    <t>{"type":"material","levels":"[76, 39, 104, 16532, 1056533, 1, 99238]"}</t>
  </si>
  <si>
    <t>{"type":"material","levels":"[76, 39, 104, 16532, 1056533, 1, 98975]"}</t>
  </si>
  <si>
    <t>{"type":"work","levels":"[76, 39, 104, 16532, 1130523, 1]"}</t>
  </si>
  <si>
    <t>{"type":"material","levels":"[76, 39, 104, 16532, 1130523, 1, 102668]"}</t>
  </si>
  <si>
    <t>{"type":"material","levels":"[76, 39, 104, 16532, 1130523, 1, 102669]"}</t>
  </si>
  <si>
    <t>{"type":"material","levels":"[76, 39, 104, 16532, 1130523, 1, 102670]"}</t>
  </si>
  <si>
    <t>{"type":"material","levels":"[76, 39, 104, 16532, 1130523, 1, 102671]"}</t>
  </si>
  <si>
    <t>{"type":"work","levels":"[76, 39, 104, 16532, 1130523, 2]"}</t>
  </si>
  <si>
    <t>{"type":"material","levels":"[76, 39, 104, 16532, 1130523, 2, 102668]"}</t>
  </si>
  <si>
    <t>{"type":"material","levels":"[76, 39, 104, 16532, 1130523, 2, 102669]"}</t>
  </si>
  <si>
    <t>{"type":"material","levels":"[76, 39, 104, 16532, 1130523, 2, 102670]"}</t>
  </si>
  <si>
    <t>{"type":"material","levels":"[76, 39, 104, 16532, 1130523, 2, 102671]"}</t>
  </si>
  <si>
    <t>{"type":"expenditure","levels":"[76, 134]"}</t>
  </si>
  <si>
    <t>{"type":"expenditure","levels":"[76, 134, 2386]"}</t>
  </si>
  <si>
    <t>{"type":"work","levels":"[76, 134, 2386, 27644, 706019, 1]"}</t>
  </si>
  <si>
    <t>{"type":"material","levels":"[76, 134, 2386, 27644, 706019, 1, 49369]"}</t>
  </si>
  <si>
    <t>{"type":"expenditure","levels":"[76, 2924]"}</t>
  </si>
  <si>
    <t>{"type":"expenditure","levels":"[76, 2924, 2925]"}</t>
  </si>
  <si>
    <t>{"type":"expenditure","levels":"[76, 2924, 2925, 2926]"}</t>
  </si>
  <si>
    <t>{"type":"work","levels":"[76, 2924, 2925, 2926, 16755, 567927, 1]"}</t>
  </si>
  <si>
    <t>{"type":"material","levels":"[76, 2924, 2925, 2926, 16755, 567927, 1, 42079]"}</t>
  </si>
  <si>
    <t>{"type":"material","levels":"[76, 2924, 2925, 2926, 16755, 567927, 1, 106250]"}</t>
  </si>
  <si>
    <t>{"type":"material","levels":"[76, 2924, 2925, 2926, 16755, 567927, 1, 106251]"}</t>
  </si>
  <si>
    <t>{"type":"expenditure","levels":"[76, 2924, 2939]"}</t>
  </si>
  <si>
    <t>{"type":"expenditure","levels":"[76, 2924, 2939, 3240]"}</t>
  </si>
  <si>
    <t>{"type":"work","levels":"[76, 2924, 2939, 3240, 16251, 397135, 1]"}</t>
  </si>
  <si>
    <t>{"type":"material","levels":"[76, 2924, 2939, 3240, 16251, 397135, 1, 41051]"}</t>
  </si>
  <si>
    <t>{"type":"work","levels":"[76, 2924, 2939, 3240, 16252, 397136, 1]"}</t>
  </si>
  <si>
    <t>{"type":"material","levels":"[76, 2924, 2939, 3240, 16252, 397136, 1, 53655]"}</t>
  </si>
  <si>
    <t>{"type":"work","levels":"[76, 2924, 2939, 3240, 16255, 397151, 1]"}</t>
  </si>
  <si>
    <t>{"type":"material","levels":"[76, 2924, 2939, 3240, 16255, 397151, 1, 41487]"}</t>
  </si>
  <si>
    <t>{"type":"work","levels":"[76, 2924, 2939, 3240, 16258, 397152, 1]"}</t>
  </si>
  <si>
    <t>{"type":"material","levels":"[76, 2924, 2939, 3240, 16258, 397152, 1, 99452]"}</t>
  </si>
  <si>
    <t>{"type":"material","levels":"[76, 2924, 2939, 3240, 16258, 397152, 1, 41486]"}</t>
  </si>
  <si>
    <t>{"type":"work","levels":"[76, 2924, 2939, 3240, 16259, 397153, 1]"}</t>
  </si>
  <si>
    <t>{"type":"material","levels":"[76, 2924, 2939, 3240, 16259, 397153, 1, 41490]"}</t>
  </si>
  <si>
    <t>{"type":"work","levels":"[76, 2924, 2939, 3240, 16260, 397154, 1]"}</t>
  </si>
  <si>
    <t>{"type":"material","levels":"[76, 2924, 2939, 3240, 16260, 397154, 1, 41060]"}</t>
  </si>
  <si>
    <t>{"type":"work","levels":"[76, 2924, 2939, 3240, 16261, 397160, 1]"}</t>
  </si>
  <si>
    <t>{"type":"material","levels":"[76, 2924, 2939, 3240, 16261, 397160, 1, 41071]"}</t>
  </si>
  <si>
    <t>{"type":"material","levels":"[76, 2924, 2939, 3240, 16261, 397160, 1, 41061]"}</t>
  </si>
  <si>
    <t>{"type":"work","levels":"[76, 2924, 2939, 3240, 76967, 1533260, 1]"}</t>
  </si>
  <si>
    <t>{"type":"material","levels":"[76, 2924, 2939, 3240, 76967, 1533260, 1, 134034]"}</t>
  </si>
  <si>
    <t>{"type":"material","levels":"[76, 2924, 2939, 3240, 76967, 1533260, 1, 134035]"}</t>
  </si>
  <si>
    <t>{"type":"material","levels":"[76, 2924, 2939, 3240, 76967, 1533260, 1, 134701]"}</t>
  </si>
  <si>
    <t>{"type":"expenditure","levels":"[76, 2924, 2936]"}</t>
  </si>
  <si>
    <t>{"type":"expenditure","levels":"[76, 2924, 2936, 2937]"}</t>
  </si>
  <si>
    <t>{"type":"work","levels":"[76, 2924, 2936, 2937, 15862, 387154, 1]"}</t>
  </si>
  <si>
    <t>{"type":"material","levels":"[76, 2924, 2936, 2937, 15862, 387154, 1, 35914]"}</t>
  </si>
  <si>
    <t>{"type":"work","levels":"[76, 2924, 2936, 2937, 15864, 387158, 1]"}</t>
  </si>
  <si>
    <t>{"type":"material","levels":"[76, 2924, 2936, 2937, 15864, 387158, 1, 42861]"}</t>
  </si>
  <si>
    <t>{"type":"expenditure","levels":"[76, 2924, 2928]"}</t>
  </si>
  <si>
    <t>{"type":"expenditure","levels":"[76, 2924, 2928, 2929]"}</t>
  </si>
  <si>
    <t>{"type":"work","levels":"[76, 2924, 2928, 2929, 15807, 385671, 1]"}</t>
  </si>
  <si>
    <t>{"type":"material","levels":"[76, 2924, 2928, 2929, 15807, 385671, 1, 66156]"}</t>
  </si>
  <si>
    <t>{"type":"work","levels":"[76, 2924, 2928, 2929, 15807, 388684, 1]"}</t>
  </si>
  <si>
    <t>{"type":"material","levels":"[76, 2924, 2928, 2929, 15807, 388684, 1, 102279]"}</t>
  </si>
  <si>
    <t>{"type":"work","levels":"[76, 2924, 2928, 2929, 15826, 386418, 1]"}</t>
  </si>
  <si>
    <t>{"type":"material","levels":"[76, 2924, 2928, 2929, 15826, 386418, 1, 36344]"}</t>
  </si>
  <si>
    <t>{"type":"work","levels":"[76, 2924, 2928, 2929, 6540, 54517, 1]"}</t>
  </si>
  <si>
    <t>{"type":"material","levels":"[76, 2924, 2928, 2929, 6540, 54517, 1, 41855]"}</t>
  </si>
  <si>
    <t>{"type":"expenditure","levels":"[76, 2312]"}</t>
  </si>
  <si>
    <t>{"type":"expenditure","levels":"[76, 2312, 2313]"}</t>
  </si>
  <si>
    <t>{"type":"expenditure","levels":"[76, 2312, 2313, 2315]"}</t>
  </si>
  <si>
    <t>{"type":"work","levels":"[76, 2312, 2313, 2315, 3323, 26429, 1]"}</t>
  </si>
  <si>
    <t>{"type":"material","levels":"[76, 2312, 2313, 2315, 3323, 26429, 1, 7982]"}</t>
  </si>
  <si>
    <t>{"type":"material","levels":"[76, 2312, 2313, 2315, 3323, 26429, 1, 7983]"}</t>
  </si>
  <si>
    <t>{"type":"expenditure","levels":"[76, 2312, 2313, 2317]"}</t>
  </si>
  <si>
    <t>{"type":"work","levels":"[76, 2312, 2313, 2317, 34738, 1058889, 1]"}</t>
  </si>
  <si>
    <t>{"type":"material","levels":"[76, 2312, 2313, 2317, 34738, 1058889, 1, 99284]"}</t>
  </si>
  <si>
    <t>{"type":"work","levels":"[76, 2312, 2313, 2317, 34738, 763918, 1]"}</t>
  </si>
  <si>
    <t>{"type":"material","levels":"[76, 2312, 2313, 2317, 34738, 763918, 1, 59128]"}</t>
  </si>
  <si>
    <t>{"type":"work","levels":"[76, 2312, 2313, 2317, 34738, 763921, 1]"}</t>
  </si>
  <si>
    <t>{"type":"material","levels":"[76, 2312, 2313, 2317, 34738, 763921, 1, 59131]"}</t>
  </si>
  <si>
    <t>{"type":"work","levels":"[76, 2312, 2313, 2317, 34754, 764121, 1]"}</t>
  </si>
  <si>
    <t>{"type":"material","levels":"[76, 2312, 2313, 2317, 34754, 764121, 1, 59314]"}</t>
  </si>
  <si>
    <t>{"type":"work","levels":"[76, 2312, 2313, 2317, 34754, 764123, 1]"}</t>
  </si>
  <si>
    <t>{"type":"material","levels":"[76, 2312, 2313, 2317, 34754, 764123, 1, 59316]"}</t>
  </si>
  <si>
    <t>{"type":"work","levels":"[76, 2312, 2313, 2317, 34754, 764126, 1]"}</t>
  </si>
  <si>
    <t>{"type":"material","levels":"[76, 2312, 2313, 2317, 34754, 764126, 1, 59319]"}</t>
  </si>
  <si>
    <t>{"type":"work","levels":"[76, 2312, 2313, 2317, 34754, 764125, 1]"}</t>
  </si>
  <si>
    <t>{"type":"material","levels":"[76, 2312, 2313, 2317, 34754, 764125, 1, 59318]"}</t>
  </si>
  <si>
    <t>{"type":"work","levels":"[76, 2312, 2313, 2317, 34754, 764124, 1]"}</t>
  </si>
  <si>
    <t>{"type":"material","levels":"[76, 2312, 2313, 2317, 34754, 764124, 1, 59317]"}</t>
  </si>
  <si>
    <t>{"type":"work","levels":"[76, 2312, 2313, 2317, 34754, 764127, 1]"}</t>
  </si>
  <si>
    <t>{"type":"material","levels":"[76, 2312, 2313, 2317, 34754, 764127, 1, 59320]"}</t>
  </si>
  <si>
    <t>{"type":"work","levels":"[76, 2312, 2313, 2317, 33429, 719053, 1]"}</t>
  </si>
  <si>
    <t>{"type":"material","levels":"[76, 2312, 2313, 2317, 33429, 719053, 1, 62568]"}</t>
  </si>
  <si>
    <t>{"type":"material","levels":"[76, 2312, 2313, 2317, 33429, 719053, 1, 59431]"}</t>
  </si>
  <si>
    <t>{"type":"work","levels":"[76, 2312, 2313, 2317, 33429, 719053, 2]"}</t>
  </si>
  <si>
    <t>{"type":"material","levels":"[76, 2312, 2313, 2317, 33429, 719053, 2, 59436]"}</t>
  </si>
  <si>
    <t>{"type":"work","levels":"[76, 2312, 2313, 2317, 33429, 719052, 1]"}</t>
  </si>
  <si>
    <t>{"type":"material","levels":"[76, 2312, 2313, 2317, 33429, 719052, 1, 62567]"}</t>
  </si>
  <si>
    <t>{"type":"material","levels":"[76, 2312, 2313, 2317, 33429, 719052, 1, 59430]"}</t>
  </si>
  <si>
    <t>{"type":"work","levels":"[76, 2312, 2313, 2317, 6170, 51595, 1]"}</t>
  </si>
  <si>
    <t>{"type":"material","levels":"[76, 2312, 2313, 2317, 6170, 51595, 1, 20911]"}</t>
  </si>
  <si>
    <t>{"type":"expenditure","levels":"[76, 2312, 2313, 2316]"}</t>
  </si>
  <si>
    <t>{"type":"work","levels":"[76, 2312, 2313, 2316, 3296, 26269, 1]"}</t>
  </si>
  <si>
    <t>{"type":"material","levels":"[76, 2312, 2313, 2316, 3296, 26269, 1, 7299]"}</t>
  </si>
  <si>
    <t>{"type":"material","levels":"[76, 2312, 2313, 2316, 3296, 26269, 1, 20277]"}</t>
  </si>
  <si>
    <t>{"type":"material","levels":"[76, 2312, 2313, 2316, 3296, 26269, 1, 46526]"}</t>
  </si>
  <si>
    <t>{"type":"material","levels":"[76, 2312, 2313, 2316, 3296, 26269, 1, 126360]"}</t>
  </si>
  <si>
    <t>{"type":"material","levels":"[76, 2312, 2313, 2316, 3296, 26269, 1, 29444]"}</t>
  </si>
  <si>
    <t>{"type":"work","levels":"[76, 2312, 2313, 2316, 3296, 26269, 2]"}</t>
  </si>
  <si>
    <t>{"type":"material","levels":"[76, 2312, 2313, 2316, 3296, 26269, 2, 30171]"}</t>
  </si>
  <si>
    <t>{"type":"work","levels":"[76, 2312, 2313, 2316, 3296, 26269, 3]"}</t>
  </si>
  <si>
    <t>{"type":"material","levels":"[76, 2312, 2313, 2316, 3296, 26269, 3, 135042]"}</t>
  </si>
  <si>
    <t>{"type":"work","levels":"[76, 2312, 2313, 2316, 3296, 26269, 4]"}</t>
  </si>
  <si>
    <t>{"type":"material","levels":"[76, 2312, 2313, 2316, 3296, 26269, 4, 20277]"}</t>
  </si>
  <si>
    <t>{"type":"material","levels":"[76, 2312, 2313, 2316, 3296, 26269, 4, 28532]"}</t>
  </si>
  <si>
    <t>{"type":"material","levels":"[76, 2312, 2313, 2316, 3296, 26269, 4, 126360]"}</t>
  </si>
  <si>
    <t>{"type":"material","levels":"[76, 2312, 2313, 2316, 3296, 26269, 4, 135576]"}</t>
  </si>
  <si>
    <t>{"type":"work","levels":"[76, 2312, 2313, 2316, 3321, 26427, 1]"}</t>
  </si>
  <si>
    <t>{"type":"material","levels":"[76, 2312, 2313, 2316, 3321, 26427, 1, 7987]"}</t>
  </si>
  <si>
    <t>{"type":"work","levels":"[76, 2312, 2313, 2316, 3324, 26430, 1]"}</t>
  </si>
  <si>
    <t>{"type":"material","levels":"[76, 2312, 2313, 2316, 3324, 26430, 1, 7986]"}</t>
  </si>
  <si>
    <t>{"type":"work","levels":"[76, 2312, 2313, 2316, 3324, 1129193, 1]"}</t>
  </si>
  <si>
    <t>{"type":"material","levels":"[76, 2312, 2313, 2316, 3324, 1129193, 1, 102049]"}</t>
  </si>
  <si>
    <t>{"type":"work","levels":"[76, 2312, 2313, 2316, 3327, 26444, 1]"}</t>
  </si>
  <si>
    <t>{"type":"material","levels":"[76, 2312, 2313, 2316, 3327, 26444, 1, 7989]"}</t>
  </si>
  <si>
    <t>{"type":"material","levels":"[76, 2312, 2313, 2316, 3327, 26444, 1, 59439]"}</t>
  </si>
  <si>
    <t>{"type":"work","levels":"[76, 2312, 2313, 2316, 3327, 26444, 2]"}</t>
  </si>
  <si>
    <t>{"type":"material","levels":"[76, 2312, 2313, 2316, 3327, 26444, 2, 42152]"}</t>
  </si>
  <si>
    <t>{"type":"material","levels":"[76, 2312, 2313, 2316, 3327, 26444, 2, 59439]"}</t>
  </si>
  <si>
    <t>{"type":"work","levels":"[76, 2312, 2313, 2316, 3327, 26444, 3]"}</t>
  </si>
  <si>
    <t>{"type":"material","levels":"[76, 2312, 2313, 2316, 3327, 26444, 3, 42152]"}</t>
  </si>
  <si>
    <t>{"type":"material","levels":"[76, 2312, 2313, 2316, 3327, 26444, 3, 59439]"}</t>
  </si>
  <si>
    <t>{"type":"work","levels":"[76, 2312, 2313, 2316, 3327, 32946, 1]"}</t>
  </si>
  <si>
    <t>{"type":"material","levels":"[76, 2312, 2313, 2316, 3327, 32946, 1, 59437]"}</t>
  </si>
  <si>
    <t>{"type":"work","levels":"[76, 2312, 2313, 2316, 3297, 26270, 1]"}</t>
  </si>
  <si>
    <t>{"type":"material","levels":"[76, 2312, 2313, 2316, 3297, 26270, 1, 19938]"}</t>
  </si>
  <si>
    <t>{"type":"expenditure","levels":"[76, 2312, 2313, 2318]"}</t>
  </si>
  <si>
    <t>{"type":"work","levels":"[76, 2312, 2313, 2318, 6498, 59802, 1]"}</t>
  </si>
  <si>
    <t>{"type":"material","levels":"[76, 2312, 2313, 2318, 6498, 59802, 1, 28050]"}</t>
  </si>
  <si>
    <t>{"type":"work","levels":"[76, 2312, 2313, 2318, 6498, 59802, 2]"}</t>
  </si>
  <si>
    <t>{"type":"material","levels":"[76, 2312, 2313, 2318, 6498, 59802, 2, 28050]"}</t>
  </si>
  <si>
    <t>{"type":"work","levels":"[76, 2312, 2313, 2318, 6498, 59803, 1]"}</t>
  </si>
  <si>
    <t>{"type":"material","levels":"[76, 2312, 2313, 2318, 6498, 59803, 1, 28051]"}</t>
  </si>
  <si>
    <t>{"type":"work","levels":"[76, 2312, 2313, 2318, 7957, 59813, 1]"}</t>
  </si>
  <si>
    <t>{"type":"material","levels":"[76, 2312, 2313, 2318, 7957, 59813, 1, 28054]"}</t>
  </si>
  <si>
    <t>{"type":"work","levels":"[76, 2312, 2313, 2318, 7957, 59811, 1]"}</t>
  </si>
  <si>
    <t>{"type":"material","levels":"[76, 2312, 2313, 2318, 7957, 59811, 1, 28053]"}</t>
  </si>
  <si>
    <t>{"type":"work","levels":"[76, 2312, 2313, 2318, 7957, 723164, 1]"}</t>
  </si>
  <si>
    <t>{"type":"material","levels":"[76, 2312, 2313, 2318, 7957, 723164, 1, 52762]"}</t>
  </si>
  <si>
    <t>{"type":"work","levels":"[76, 2312, 2313, 2318, 6499, 54546, 1]"}</t>
  </si>
  <si>
    <t>{"type":"material","levels":"[76, 2312, 2313, 2318, 6499, 54546, 1, 23434]"}</t>
  </si>
  <si>
    <t>{"type":"work","levels":"[76, 2312, 2313, 2318, 6500, 54547, 1]"}</t>
  </si>
  <si>
    <t>{"type":"material","levels":"[76, 2312, 2313, 2318, 6500, 54547, 1, 23435]"}</t>
  </si>
  <si>
    <t>{"type":"work","levels":"[76, 2312, 2313, 2318, 6500, 54547, 2]"}</t>
  </si>
  <si>
    <t>{"type":"material","levels":"[76, 2312, 2313, 2318, 6500, 54547, 2, 23435]"}</t>
  </si>
  <si>
    <t>{"type":"work","levels":"[76, 2312, 2313, 2318, 6538, 54549, 1]"}</t>
  </si>
  <si>
    <t>{"type":"material","levels":"[76, 2312, 2313, 2318, 6538, 54549, 1, 23437]"}</t>
  </si>
  <si>
    <t>{"type":"work","levels":"[76, 2312, 2313, 2318, 16297, 498270, 1]"}</t>
  </si>
  <si>
    <t>{"type":"material","levels":"[76, 2312, 2313, 2318, 16297, 498270, 1, 41350]"}</t>
  </si>
  <si>
    <t>{"type":"work","levels":"[76, 2312, 2313, 2318, 6480, 54530, 1]"}</t>
  </si>
  <si>
    <t>{"type":"material","levels":"[76, 2312, 2313, 2318, 6480, 54530, 1, 23439]"}</t>
  </si>
  <si>
    <t>{"type":"work","levels":"[76, 2312, 2313, 2318, 6481, 54531, 1]"}</t>
  </si>
  <si>
    <t>{"type":"material","levels":"[76, 2312, 2313, 2318, 6481, 54531, 1, 23440]"}</t>
  </si>
  <si>
    <t>{"type":"expenditure","levels":"[76, 2312, 2313, 2319]"}</t>
  </si>
  <si>
    <t>{"type":"work","levels":"[76, 2312, 2313, 2319, 3306, 26395, 1]"}</t>
  </si>
  <si>
    <t>{"type":"work","levels":"[76, 2312, 2313, 2319, 3306, 26396, 1]"}</t>
  </si>
  <si>
    <t>{"type":"work","levels":"[76, 2312, 2313, 2319, 3307, 26398, 1]"}</t>
  </si>
  <si>
    <t>{"type":"material","levels":"[76, 2312, 2313, 2319, 3307, 26398, 1, 7376]"}</t>
  </si>
  <si>
    <t>{"type":"work","levels":"[76, 2312, 2313, 2319, 3302, 26363, 1]"}</t>
  </si>
  <si>
    <t>{"type":"work","levels":"[76, 2312, 2313, 2319, 3302, 26364, 1]"}</t>
  </si>
  <si>
    <t>{"type":"work","levels":"[76, 2312, 2313, 2319, 3302, 396949, 1]"}</t>
  </si>
  <si>
    <t>{"type":"work","levels":"[76, 2312, 2313, 2319, 4490, 37011, 1]"}</t>
  </si>
  <si>
    <t>{"type":"work","levels":"[76, 2312, 2313, 2319, 4490, 37012, 1]"}</t>
  </si>
  <si>
    <t>{"type":"expenditure","levels":"[76, 2312, 2314]"}</t>
  </si>
  <si>
    <t>{"type":"expenditure","levels":"[76, 2312, 2314, 3231]"}</t>
  </si>
  <si>
    <t>{"type":"work","levels":"[76, 2312, 2314, 3231, 7993, 60440, 1]"}</t>
  </si>
  <si>
    <t>{"type":"material","levels":"[76, 2312, 2314, 3231, 7993, 60440, 1, 103446]"}</t>
  </si>
  <si>
    <t>{"type":"material","levels":"[76, 2312, 2314, 3231, 7993, 60440, 1, 28528]"}</t>
  </si>
  <si>
    <t>{"type":"work","levels":"[76, 2312, 2314, 3231, 7993, 60445, 1]"}</t>
  </si>
  <si>
    <t>{"type":"material","levels":"[76, 2312, 2314, 3231, 7993, 60445, 1, 28529]"}</t>
  </si>
  <si>
    <t>{"type":"work","levels":"[76, 2312, 2314, 3231, 15520, 323780, 1]"}</t>
  </si>
  <si>
    <t>{"type":"material","levels":"[76, 2312, 2314, 3231, 15520, 323780, 1, 31024]"}</t>
  </si>
  <si>
    <t>{"type":"material","levels":"[76, 2312, 2314, 3231, 15520, 323780, 1, 31025]"}</t>
  </si>
  <si>
    <t>{"type":"work","levels":"[76, 2312, 2314, 3231, 3882, 32335, 1]"}</t>
  </si>
  <si>
    <t>{"type":"material","levels":"[76, 2312, 2314, 3231, 3882, 32335, 1, 30265]"}</t>
  </si>
  <si>
    <t>{"type":"work","levels":"[76, 2312, 2314, 3231, 3319, 33200, 1]"}</t>
  </si>
  <si>
    <t>{"type":"material","levels":"[76, 2312, 2314, 3231, 3319, 33200, 1, 55013]"}</t>
  </si>
  <si>
    <t>{"type":"work","levels":"[76, 2312, 2314, 3231, 3319, 26417, 1]"}</t>
  </si>
  <si>
    <t>{"type":"material","levels":"[76, 2312, 2314, 3231, 3319, 26417, 1, 102856]"}</t>
  </si>
  <si>
    <t>{"type":"material","levels":"[76, 2312, 2314, 3231, 3319, 26417, 1, 102858]"}</t>
  </si>
  <si>
    <t>{"type":"material","levels":"[76, 2312, 2314, 3231, 3319, 26417, 1, 102857]"}</t>
  </si>
  <si>
    <t>{"type":"work","levels":"[76, 2312, 2314, 3231, 4012, 33201, 1]"}</t>
  </si>
  <si>
    <t>{"type":"material","levels":"[76, 2312, 2314, 3231, 4012, 33201, 1, 8050]"}</t>
  </si>
  <si>
    <t>{"type":"work","levels":"[76, 2312, 2314, 3231, 4012, 33193, 1]"}</t>
  </si>
  <si>
    <t>{"type":"material","levels":"[76, 2312, 2314, 3231, 4012, 33193, 1, 8033]"}</t>
  </si>
  <si>
    <t>{"type":"work","levels":"[76, 2312, 2314, 3231, 4013, 33202, 1]"}</t>
  </si>
  <si>
    <t>{"type":"material","levels":"[76, 2312, 2314, 3231, 4013, 33202, 1, 8039]"}</t>
  </si>
  <si>
    <t>{"type":"work","levels":"[76, 2312, 2314, 3231, 4013, 33194, 1]"}</t>
  </si>
  <si>
    <t>{"type":"material","levels":"[76, 2312, 2314, 3231, 4013, 33194, 1, 8034]"}</t>
  </si>
  <si>
    <t>{"type":"work","levels":"[76, 2312, 2314, 3231, 4015, 33205, 1]"}</t>
  </si>
  <si>
    <t>{"type":"material","levels":"[76, 2312, 2314, 3231, 4015, 33205, 1, 8045]"}</t>
  </si>
  <si>
    <t>{"type":"work","levels":"[76, 2312, 2314, 3231, 4015, 33204, 1]"}</t>
  </si>
  <si>
    <t>{"type":"material","levels":"[76, 2312, 2314, 3231, 4015, 33204, 1, 102922]"}</t>
  </si>
  <si>
    <t>{"type":"work","levels":"[76, 2312, 2314, 3231, 1424, 13622, 1]"}</t>
  </si>
  <si>
    <t>{"type":"material","levels":"[76, 2312, 2314, 3231, 1424, 13622, 1, 102837]"}</t>
  </si>
  <si>
    <t>{"type":"work","levels":"[76, 2312, 2314, 3231, 33470, 719625, 1]"}</t>
  </si>
  <si>
    <t>{"type":"material","levels":"[76, 2312, 2314, 3231, 33470, 719625, 1, 52374]"}</t>
  </si>
  <si>
    <t>{"type":"work","levels":"[76, 2312, 2314, 3231, 33470, 719625, 2]"}</t>
  </si>
  <si>
    <t>{"type":"material","levels":"[76, 2312, 2314, 3231, 33470, 719625, 2, 52374]"}</t>
  </si>
  <si>
    <t>{"type":"work","levels":"[76, 2312, 2314, 3231, 15552, 327615, 1]"}</t>
  </si>
  <si>
    <t>{"type":"expenditure","levels":"[76, 2312, 2314, 3228]"}</t>
  </si>
  <si>
    <t>{"type":"work","levels":"[76, 2312, 2314, 3228, 27618, 705570, 1]"}</t>
  </si>
  <si>
    <t>{"type":"expenditure","levels":"[76, 2312, 2314, 3229]"}</t>
  </si>
  <si>
    <t>{"type":"work","levels":"[76, 2312, 2314, 3229, 3306, 26395, 1]"}</t>
  </si>
  <si>
    <t>{"type":"work","levels":"[76, 2312, 2314, 3229, 3307, 26398, 1]"}</t>
  </si>
  <si>
    <t>{"type":"material","levels":"[76, 2312, 2314, 3229, 3307, 26398, 1, 7376]"}</t>
  </si>
  <si>
    <t>{"type":"expenditure","levels":"[76, 563]"}</t>
  </si>
  <si>
    <t>{"type":"expenditure","levels":"[76, 563, 572]"}</t>
  </si>
  <si>
    <t>{"type":"expenditure","levels":"[76, 563, 572, 604]"}</t>
  </si>
  <si>
    <t>{"type":"work","levels":"[76, 563, 572, 604, 6479, 54438, 1]"}</t>
  </si>
  <si>
    <t>{"type":"material","levels":"[76, 563, 572, 604, 6479, 54438, 1, 29877]"}</t>
  </si>
  <si>
    <t>{"type":"work","levels":"[76, 563, 572, 604, 6543, 54478, 1]"}</t>
  </si>
  <si>
    <t>{"type":"material","levels":"[76, 563, 572, 604, 6543, 54478, 1, 23226]"}</t>
  </si>
  <si>
    <t>{"type":"material","levels":"[76, 563, 572, 604, 6543, 54478, 1, 23227]"}</t>
  </si>
  <si>
    <t>{"type":"work","levels":"[76, 563, 572, 604, 6543, 54478, 2]"}</t>
  </si>
  <si>
    <t>{"type":"material","levels":"[76, 563, 572, 604, 6543, 54478, 2, 23226]"}</t>
  </si>
  <si>
    <t>{"type":"material","levels":"[76, 563, 572, 604, 6543, 54478, 2, 23227]"}</t>
  </si>
  <si>
    <t>{"type":"work","levels":"[76, 563, 572, 604, 6523, 54449, 1]"}</t>
  </si>
  <si>
    <t>{"type":"material","levels":"[76, 563, 572, 604, 6523, 54449, 1, 23184]"}</t>
  </si>
  <si>
    <t>{"type":"work","levels":"[76, 563, 572, 604, 7473, 56757, 1]"}</t>
  </si>
  <si>
    <t>{"type":"material","levels":"[76, 563, 572, 604, 7473, 56757, 1, 24976]"}</t>
  </si>
  <si>
    <t>{"type":"material","levels":"[76, 563, 572, 604, 7473, 56757, 1, 52607]"}</t>
  </si>
  <si>
    <t>{"type":"material","levels":"[76, 563, 572, 604, 7473, 56757, 1, 24975]"}</t>
  </si>
  <si>
    <t>{"type":"work","levels":"[76, 563, 572, 604, 6531, 54536, 1]"}</t>
  </si>
  <si>
    <t>{"type":"material","levels":"[76, 563, 572, 604, 6531, 54536, 1, 103212]"}</t>
  </si>
  <si>
    <t>{"type":"material","levels":"[76, 563, 572, 604, 6531, 54536, 1, 23230]"}</t>
  </si>
  <si>
    <t>{"type":"material","levels":"[76, 563, 572, 604, 6531, 54536, 1, 23231]"}</t>
  </si>
  <si>
    <t>{"type":"work","levels":"[76, 563, 572, 604, 6536, 54537, 1]"}</t>
  </si>
  <si>
    <t>{"type":"material","levels":"[76, 563, 572, 604, 6536, 54537, 1, 23237]"}</t>
  </si>
  <si>
    <t>{"type":"material","levels":"[76, 563, 572, 604, 6536, 54537, 1, 23238]"}</t>
  </si>
  <si>
    <t>{"type":"material","levels":"[76, 563, 572, 604, 6536, 54537, 1, 23239]"}</t>
  </si>
  <si>
    <t>{"type":"material","levels":"[76, 563, 572, 604, 6536, 54537, 1, 23245]"}</t>
  </si>
  <si>
    <t>{"type":"material","levels":"[76, 563, 572, 604, 6536, 54537, 1, 23236]"}</t>
  </si>
  <si>
    <t>{"type":"material","levels":"[76, 563, 572, 604, 6536, 54537, 1, 23241]"}</t>
  </si>
  <si>
    <t>{"type":"material","levels":"[76, 563, 572, 604, 6536, 54537, 1, 23240]"}</t>
  </si>
  <si>
    <t>{"type":"material","levels":"[76, 563, 572, 604, 6536, 54537, 1, 41699]"}</t>
  </si>
  <si>
    <t>{"type":"work","levels":"[76, 563, 572, 604, 7517, 57307, 1]"}</t>
  </si>
  <si>
    <t>{"type":"material","levels":"[76, 563, 572, 604, 7517, 57307, 1, 25213]"}</t>
  </si>
  <si>
    <t>{"type":"material","levels":"[76, 563, 572, 604, 7517, 57307, 1, 25215]"}</t>
  </si>
  <si>
    <t>{"type":"material","levels":"[76, 563, 572, 604, 7517, 57307, 1, 119944]"}</t>
  </si>
  <si>
    <t>{"type":"work","levels":"[76, 563, 572, 604, 7517, 57307, 2]"}</t>
  </si>
  <si>
    <t>{"type":"material","levels":"[76, 563, 572, 604, 7517, 57307, 2, 25213]"}</t>
  </si>
  <si>
    <t>{"type":"material","levels":"[76, 563, 572, 604, 7517, 57307, 2, 25214]"}</t>
  </si>
  <si>
    <t>{"type":"material","levels":"[76, 563, 572, 604, 7517, 57307, 2, 25216]"}</t>
  </si>
  <si>
    <t>{"type":"expenditure","levels":"[76, 563, 572, 605]"}</t>
  </si>
  <si>
    <t>{"type":"work","levels":"[76, 563, 572, 605, 76382, 1525423, 1]"}</t>
  </si>
  <si>
    <t>{"type":"material","levels":"[76, 563, 572, 605, 76382, 1525423, 1, 128752]"}</t>
  </si>
  <si>
    <t>{"type":"work","levels":"[76, 563, 572, 605, 76382, 1525423, 2]"}</t>
  </si>
  <si>
    <t>{"type":"material","levels":"[76, 563, 572, 605, 76382, 1525423, 2, 128752]"}</t>
  </si>
  <si>
    <t>{"type":"work","levels":"[76, 563, 572, 605, 76382, 1525423, 3]"}</t>
  </si>
  <si>
    <t>{"type":"material","levels":"[76, 563, 572, 605, 76382, 1525423, 3, 128752]"}</t>
  </si>
  <si>
    <t>{"type":"work","levels":"[76, 563, 572, 605, 27875, 709974, 1]"}</t>
  </si>
  <si>
    <t>{"type":"material","levels":"[76, 563, 572, 605, 27875, 709974, 1, 47399]"}</t>
  </si>
  <si>
    <t>{"type":"work","levels":"[76, 563, 572, 605, 15976, 388203, 1]"}</t>
  </si>
  <si>
    <t>{"type":"material","levels":"[76, 563, 572, 605, 15976, 388203, 1, 43422]"}</t>
  </si>
  <si>
    <t>{"type":"material","levels":"[76, 563, 572, 605, 15976, 388203, 1, 121520]"}</t>
  </si>
  <si>
    <t>{"type":"work","levels":"[76, 563, 572, 605, 6479, 1274516, 1]"}</t>
  </si>
  <si>
    <t>{"type":"material","levels":"[76, 563, 572, 605, 6479, 1274516, 1, 118690]"}</t>
  </si>
  <si>
    <t>{"type":"work","levels":"[76, 563, 572, 605, 6477, 54482, 1]"}</t>
  </si>
  <si>
    <t>{"type":"material","levels":"[76, 563, 572, 605, 6477, 54482, 1, 24755]"}</t>
  </si>
  <si>
    <t>{"type":"material","levels":"[76, 563, 572, 605, 6477, 54482, 1, 23264]"}</t>
  </si>
  <si>
    <t>{"type":"work","levels":"[76, 563, 572, 605, 6477, 574105, 1]"}</t>
  </si>
  <si>
    <t>{"type":"material","levels":"[76, 563, 572, 605, 6477, 574105, 1, 42259]"}</t>
  </si>
  <si>
    <t>{"type":"material","levels":"[76, 563, 572, 605, 6477, 574105, 1, 103272]"}</t>
  </si>
  <si>
    <t>{"type":"work","levels":"[76, 563, 572, 605, 6477, 54495, 1]"}</t>
  </si>
  <si>
    <t>{"type":"material","levels":"[76, 563, 572, 605, 6477, 54495, 1, 23277]"}</t>
  </si>
  <si>
    <t>{"type":"material","levels":"[76, 563, 572, 605, 6477, 54495, 1, 56629]"}</t>
  </si>
  <si>
    <t>{"type":"work","levels":"[76, 563, 572, 605, 6506, 54540, 1]"}</t>
  </si>
  <si>
    <t>{"type":"material","levels":"[76, 563, 572, 605, 6506, 54540, 1, 23278]"}</t>
  </si>
  <si>
    <t>{"type":"material","levels":"[76, 563, 572, 605, 6506, 54540, 1, 23279]"}</t>
  </si>
  <si>
    <t>{"type":"material","levels":"[76, 563, 572, 605, 6506, 54540, 1, 23280]"}</t>
  </si>
  <si>
    <t>{"type":"work","levels":"[76, 563, 572, 605, 6511, 54497, 1]"}</t>
  </si>
  <si>
    <t>{"type":"material","levels":"[76, 563, 572, 605, 6511, 54497, 1, 23281]"}</t>
  </si>
  <si>
    <t>{"type":"material","levels":"[76, 563, 572, 605, 6511, 54497, 1, 23282]"}</t>
  </si>
  <si>
    <t>{"type":"work","levels":"[76, 563, 572, 605, 6508, 54486, 1]"}</t>
  </si>
  <si>
    <t>{"type":"material","levels":"[76, 563, 572, 605, 6508, 54486, 1, 24818]"}</t>
  </si>
  <si>
    <t>{"type":"material","levels":"[76, 563, 572, 605, 6508, 54486, 1, 23269]"}</t>
  </si>
  <si>
    <t>{"type":"material","levels":"[76, 563, 572, 605, 6508, 54486, 1, 25217]"}</t>
  </si>
  <si>
    <t>{"type":"work","levels":"[76, 563, 572, 605, 6513, 54494, 1]"}</t>
  </si>
  <si>
    <t>{"type":"material","levels":"[76, 563, 572, 605, 6513, 54494, 1, 24819]"}</t>
  </si>
  <si>
    <t>{"type":"material","levels":"[76, 563, 572, 605, 6513, 54494, 1, 23275]"}</t>
  </si>
  <si>
    <t>{"type":"work","levels":"[76, 563, 572, 605, 76580, 1528230, 1]"}</t>
  </si>
  <si>
    <t>{"type":"material","levels":"[76, 563, 572, 605, 76580, 1528230, 1, 129609]"}</t>
  </si>
  <si>
    <t>{"type":"material","levels":"[76, 563, 572, 605, 76580, 1528230, 1, 129608]"}</t>
  </si>
  <si>
    <t>{"type":"expenditure","levels":"[76, 563, 572, 606]"}</t>
  </si>
  <si>
    <t>{"type":"work","levels":"[76, 563, 572, 606, 6479, 1274518, 1]"}</t>
  </si>
  <si>
    <t>{"type":"material","levels":"[76, 563, 572, 606, 6479, 1274518, 1, 118711]"}</t>
  </si>
  <si>
    <t>{"type":"work","levels":"[76, 563, 572, 606, 6491, 54506, 1]"}</t>
  </si>
  <si>
    <t>{"type":"material","levels":"[76, 563, 572, 606, 6491, 54506, 1, 23290]"}</t>
  </si>
  <si>
    <t>{"type":"work","levels":"[76, 563, 572, 606, 76201, 1522874, 1]"}</t>
  </si>
  <si>
    <t>{"type":"material","levels":"[76, 563, 572, 606, 76201, 1522874, 1, 128116]"}</t>
  </si>
  <si>
    <t>{"type":"work","levels":"[76, 563, 572, 606, 76201, 1522874, 2]"}</t>
  </si>
  <si>
    <t>{"type":"material","levels":"[76, 563, 572, 606, 76201, 1522874, 2, 128116]"}</t>
  </si>
  <si>
    <t>{"type":"expenditure","levels":"[76, 563, 572, 607]"}</t>
  </si>
  <si>
    <t>{"type":"work","levels":"[76, 563, 572, 607, 6535, 54513, 1]"}</t>
  </si>
  <si>
    <t>{"type":"material","levels":"[76, 563, 572, 607, 6535, 54513, 1, 23315]"}</t>
  </si>
  <si>
    <t>{"type":"material","levels":"[76, 563, 572, 607, 6535, 54513, 1, 23319]"}</t>
  </si>
  <si>
    <t>{"type":"material","levels":"[76, 563, 572, 607, 6535, 54513, 1, 24820]"}</t>
  </si>
  <si>
    <t>{"type":"material","levels":"[76, 563, 572, 607, 6535, 54513, 1, 44685]"}</t>
  </si>
  <si>
    <t>{"type":"material","levels":"[76, 563, 572, 607, 6535, 54513, 1, 43267]"}</t>
  </si>
  <si>
    <t>{"type":"material","levels":"[76, 563, 572, 607, 6535, 54513, 1, 43270]"}</t>
  </si>
  <si>
    <t>{"type":"material","levels":"[76, 563, 572, 607, 6535, 54513, 1, 43265]"}</t>
  </si>
  <si>
    <t>{"type":"material","levels":"[76, 563, 572, 607, 6535, 54513, 1, 43269]"}</t>
  </si>
  <si>
    <t>{"type":"material","levels":"[76, 563, 572, 607, 6535, 54513, 1, 43268]"}</t>
  </si>
  <si>
    <t>{"type":"material","levels":"[76, 563, 572, 607, 6535, 54513, 1, 43271]"}</t>
  </si>
  <si>
    <t>{"type":"material","levels":"[76, 563, 572, 607, 6535, 54513, 1, 43274]"}</t>
  </si>
  <si>
    <t>{"type":"material","levels":"[76, 563, 572, 607, 6535, 54513, 1, 43266]"}</t>
  </si>
  <si>
    <t>{"type":"material","levels":"[76, 563, 572, 607, 6535, 54513, 1, 43787]"}</t>
  </si>
  <si>
    <t>{"type":"material","levels":"[76, 563, 572, 607, 6535, 54513, 1, 43788]"}</t>
  </si>
  <si>
    <t>{"type":"material","levels":"[76, 563, 572, 607, 6535, 54513, 1, 23304]"}</t>
  </si>
  <si>
    <t>{"type":"material","levels":"[76, 563, 572, 607, 6535, 54513, 1, 23318]"}</t>
  </si>
  <si>
    <t>{"type":"material","levels":"[76, 563, 572, 607, 6535, 54513, 1, 23441]"}</t>
  </si>
  <si>
    <t>{"type":"material","levels":"[76, 563, 572, 607, 6535, 54513, 1, 23317]"}</t>
  </si>
  <si>
    <t>{"type":"material","levels":"[76, 563, 572, 607, 6535, 54513, 1, 23320]"}</t>
  </si>
  <si>
    <t>{"type":"work","levels":"[76, 563, 572, 607, 6495, 54510, 1]"}</t>
  </si>
  <si>
    <t>{"type":"material","levels":"[76, 563, 572, 607, 6495, 54510, 1, 23321]"}</t>
  </si>
  <si>
    <t>{"type":"material","levels":"[76, 563, 572, 607, 6495, 54510, 1, 23326]"}</t>
  </si>
  <si>
    <t>{"type":"material","levels":"[76, 563, 572, 607, 6495, 54510, 1, 23329]"}</t>
  </si>
  <si>
    <t>{"type":"work","levels":"[76, 563, 572, 607, 6515, 54514, 1]"}</t>
  </si>
  <si>
    <t>{"type":"material","levels":"[76, 563, 572, 607, 6515, 54514, 1, 23335]"}</t>
  </si>
  <si>
    <t>{"type":"work","levels":"[76, 563, 572, 607, 6492, 54511, 1]"}</t>
  </si>
  <si>
    <t>{"type":"material","levels":"[76, 563, 572, 607, 6492, 54511, 1, 23334]"}</t>
  </si>
  <si>
    <t>{"type":"expenditure","levels":"[76, 563, 572, 608]"}</t>
  </si>
  <si>
    <t>{"type":"work","levels":"[76, 563, 572, 608, 6533, 54516, 1]"}</t>
  </si>
  <si>
    <t>{"type":"material","levels":"[76, 563, 572, 608, 6533, 54516, 1, 42548]"}</t>
  </si>
  <si>
    <t>{"type":"material","levels":"[76, 563, 572, 608, 6533, 54516, 1, 23368]"}</t>
  </si>
  <si>
    <t>{"type":"material","levels":"[76, 563, 572, 608, 6533, 54516, 1, 23377]"}</t>
  </si>
  <si>
    <t>{"type":"material","levels":"[76, 563, 572, 608, 6533, 54516, 1, 23378]"}</t>
  </si>
  <si>
    <t>{"type":"material","levels":"[76, 563, 572, 608, 6533, 54516, 1, 23379]"}</t>
  </si>
  <si>
    <t>{"type":"material","levels":"[76, 563, 572, 608, 6533, 54516, 1, 23380]"}</t>
  </si>
  <si>
    <t>{"type":"material","levels":"[76, 563, 572, 608, 6533, 54516, 1, 23369]"}</t>
  </si>
  <si>
    <t>{"type":"material","levels":"[76, 563, 572, 608, 6533, 54516, 1, 23370]"}</t>
  </si>
  <si>
    <t>{"type":"material","levels":"[76, 563, 572, 608, 6533, 54516, 1, 23371]"}</t>
  </si>
  <si>
    <t>{"type":"material","levels":"[76, 563, 572, 608, 6533, 54516, 1, 23372]"}</t>
  </si>
  <si>
    <t>{"type":"material","levels":"[76, 563, 572, 608, 6533, 54516, 1, 23373]"}</t>
  </si>
  <si>
    <t>{"type":"material","levels":"[76, 563, 572, 608, 6533, 54516, 1, 23374]"}</t>
  </si>
  <si>
    <t>{"type":"material","levels":"[76, 563, 572, 608, 6533, 54516, 1, 23375]"}</t>
  </si>
  <si>
    <t>{"type":"material","levels":"[76, 563, 572, 608, 6533, 54516, 1, 23376]"}</t>
  </si>
  <si>
    <t>{"type":"work","levels":"[76, 563, 572, 608, 6534, 54515, 1]"}</t>
  </si>
  <si>
    <t>{"type":"material","levels":"[76, 563, 572, 608, 6534, 54515, 1, 23336]"}</t>
  </si>
  <si>
    <t>{"type":"material","levels":"[76, 563, 572, 608, 6534, 54515, 1, 99319]"}</t>
  </si>
  <si>
    <t>{"type":"expenditure","levels":"[76, 563, 1875]"}</t>
  </si>
  <si>
    <t>{"type":"expenditure","levels":"[76, 563, 1875, 1882]"}</t>
  </si>
  <si>
    <t>{"type":"work","levels":"[76, 563, 1875, 1882, 15160, 139200, 1]"}</t>
  </si>
  <si>
    <t>{"type":"material","levels":"[76, 563, 1875, 1882, 15160, 139200, 1, 44257]"}</t>
  </si>
  <si>
    <t>{"type":"material","levels":"[76, 563, 1875, 1882, 15160, 139200, 1, 133540]"}</t>
  </si>
  <si>
    <t>{"type":"work","levels":"[76, 563, 1875, 1882, 6539, 54519, 1]"}</t>
  </si>
  <si>
    <t>{"type":"material","levels":"[76, 563, 1875, 1882, 6539, 54519, 1, 23366]"}</t>
  </si>
  <si>
    <t>{"type":"material","levels":"[76, 563, 1875, 1882, 6539, 54519, 1, 23367]"}</t>
  </si>
  <si>
    <t>{"type":"expenditure","levels":"[76, 563, 1875, 3712]"}</t>
  </si>
  <si>
    <t>{"type":"work","levels":"[76, 563, 1875, 3712, 40279, 840789, 1]"}</t>
  </si>
  <si>
    <t>{"type":"material","levels":"[76, 563, 1875, 3712, 40279, 840789, 1, 123793]"}</t>
  </si>
  <si>
    <t>{"type":"work","levels":"[76, 563, 1875, 3712, 40279, 840789, 2]"}</t>
  </si>
  <si>
    <t>{"type":"material","levels":"[76, 563, 1875, 3712, 40279, 840789, 2, 123793]"}</t>
  </si>
  <si>
    <t>{"type":"work","levels":"[76, 563, 1875, 3712, 40279, 840789, 3]"}</t>
  </si>
  <si>
    <t>{"type":"material","levels":"[76, 563, 1875, 3712, 40279, 840789, 3, 106464]"}</t>
  </si>
  <si>
    <t>{"type":"work","levels":"[76, 563, 1875, 3712, 40298, 841884, 1]"}</t>
  </si>
  <si>
    <t>{"type":"material","levels":"[76, 563, 1875, 3712, 40298, 841884, 1, 65400]"}</t>
  </si>
  <si>
    <t>{"type":"material","levels":"[76, 563, 1875, 3712, 40298, 841884, 1, 65399]"}</t>
  </si>
  <si>
    <t>{"type":"material","levels":"[76, 563, 1875, 3712, 40298, 841884, 1, 65401]"}</t>
  </si>
  <si>
    <t>{"type":"work","levels":"[76, 563, 1875, 3712, 40298, 841884, 2]"}</t>
  </si>
  <si>
    <t>{"type":"material","levels":"[76, 563, 1875, 3712, 40298, 841884, 2, 65400]"}</t>
  </si>
  <si>
    <t>{"type":"material","levels":"[76, 563, 1875, 3712, 40298, 841884, 2, 65399]"}</t>
  </si>
  <si>
    <t>{"type":"material","levels":"[76, 563, 1875, 3712, 40298, 841884, 2, 65401]"}</t>
  </si>
  <si>
    <t>{"type":"work","levels":"[76, 563, 1875, 3712, 40586, 911230, 1]"}</t>
  </si>
  <si>
    <t>{"type":"material","levels":"[76, 563, 1875, 3712, 40586, 911230, 1, 98314]"}</t>
  </si>
  <si>
    <t>{"type":"material","levels":"[76, 563, 1875, 3712, 40586, 911230, 1, 98311]"}</t>
  </si>
  <si>
    <t>{"type":"material","levels":"[76, 563, 1875, 3712, 40586, 911230, 1, 98313]"}</t>
  </si>
  <si>
    <t>{"type":"material","levels":"[76, 563, 1875, 3712, 40586, 911230, 1, 98312]"}</t>
  </si>
  <si>
    <t>{"type":"work","levels":"[76, 563, 1875, 3712, 40586, 911230, 2]"}</t>
  </si>
  <si>
    <t>{"type":"material","levels":"[76, 563, 1875, 3712, 40586, 911230, 2, 134647]"}</t>
  </si>
  <si>
    <t>{"type":"work","levels":"[76, 563, 1875, 3712, 40588, 911231, 1]"}</t>
  </si>
  <si>
    <t>{"type":"material","levels":"[76, 563, 1875, 3712, 40588, 911231, 1, 98318]"}</t>
  </si>
  <si>
    <t>{"type":"material","levels":"[76, 563, 1875, 3712, 40588, 911231, 1, 98316]"}</t>
  </si>
  <si>
    <t>{"type":"material","levels":"[76, 563, 1875, 3712, 40588, 911231, 1, 98320]"}</t>
  </si>
  <si>
    <t>{"type":"material","levels":"[76, 563, 1875, 3712, 40588, 911231, 1, 98319]"}</t>
  </si>
  <si>
    <t>{"type":"material","levels":"[76, 563, 1875, 3712, 40588, 911231, 1, 121522]"}</t>
  </si>
  <si>
    <t>{"type":"material","levels":"[76, 563, 1875, 3712, 40588, 911231, 1, 98321]"}</t>
  </si>
  <si>
    <t>{"type":"material","levels":"[76, 563, 1875, 3712, 40588, 911231, 1, 98317]"}</t>
  </si>
  <si>
    <t>{"type":"work","levels":"[76, 563, 1875, 3712, 76540, 1527917, 1]"}</t>
  </si>
  <si>
    <t>{"type":"material","levels":"[76, 563, 1875, 3712, 76540, 1527917, 1, 133730]"}</t>
  </si>
  <si>
    <t>{"type":"work","levels":"[76, 563, 1875, 3712, 16153, 395299, 1]"}</t>
  </si>
  <si>
    <t>{"type":"material","levels":"[76, 563, 1875, 3712, 16153, 395299, 1, 121517]"}</t>
  </si>
  <si>
    <t>{"type":"material","levels":"[76, 563, 1875, 3712, 16153, 395299, 1, 44722]"}</t>
  </si>
  <si>
    <t>{"type":"work","levels":"[76, 563, 1875, 3712, 75052, 1504863, 1]"}</t>
  </si>
  <si>
    <t>{"type":"expenditure","levels":"[76, 574]"}</t>
  </si>
  <si>
    <t>{"type":"expenditure","levels":"[76, 574, 579]"}</t>
  </si>
  <si>
    <t>{"type":"expenditure","levels":"[76, 574, 579, 612]"}</t>
  </si>
  <si>
    <t>{"type":"work","levels":"[76, 574, 579, 612, 7297, 55525, 1]"}</t>
  </si>
  <si>
    <t>{"type":"material","levels":"[76, 574, 579, 612, 7297, 55525, 1, 24093]"}</t>
  </si>
  <si>
    <t>{"type":"work","levels":"[76, 574, 579, 612, 6544, 54464, 1]"}</t>
  </si>
  <si>
    <t>{"type":"material","levels":"[76, 574, 579, 612, 6544, 54464, 1, 24815]"}</t>
  </si>
  <si>
    <t>{"type":"work","levels":"[76, 574, 579, 612, 6544, 54465, 1]"}</t>
  </si>
  <si>
    <t>{"type":"material","levels":"[76, 574, 579, 612, 6544, 54465, 1, 24817]"}</t>
  </si>
  <si>
    <t>{"type":"work","levels":"[76, 574, 579, 612, 6520, 54456, 1]"}</t>
  </si>
  <si>
    <t>{"type":"material","levels":"[76, 574, 579, 612, 6520, 54456, 1, 29706]"}</t>
  </si>
  <si>
    <t>{"type":"material","levels":"[76, 574, 579, 612, 6520, 54456, 1, 29707]"}</t>
  </si>
  <si>
    <t>{"type":"work","levels":"[76, 574, 579, 612, 15973, 388200, 1]"}</t>
  </si>
  <si>
    <t>{"type":"material","levels":"[76, 574, 579, 612, 15973, 388200, 1, 46694]"}</t>
  </si>
  <si>
    <t>{"type":"work","levels":"[76, 574, 579, 612, 27875, 709973, 1]"}</t>
  </si>
  <si>
    <t>{"type":"material","levels":"[76, 574, 579, 612, 27875, 709973, 1, 47398]"}</t>
  </si>
  <si>
    <t>{"type":"work","levels":"[76, 574, 579, 612, 6532, 54471, 1]"}</t>
  </si>
  <si>
    <t>{"type":"material","levels":"[76, 574, 579, 612, 6532, 54471, 1, 105846]"}</t>
  </si>
  <si>
    <t>{"type":"work","levels":"[76, 574, 579, 612, 6479, 54438, 1]"}</t>
  </si>
  <si>
    <t>{"type":"material","levels":"[76, 574, 579, 612, 6479, 54438, 1, 29877]"}</t>
  </si>
  <si>
    <t>{"type":"work","levels":"[76, 574, 579, 612, 6542, 54452, 1]"}</t>
  </si>
  <si>
    <t>{"type":"material","levels":"[76, 574, 579, 612, 6542, 54452, 1, 42648]"}</t>
  </si>
  <si>
    <t>{"type":"material","levels":"[76, 574, 579, 612, 6542, 54452, 1, 23191]"}</t>
  </si>
  <si>
    <t>{"type":"material","levels":"[76, 574, 579, 612, 6542, 54452, 1, 23188]"}</t>
  </si>
  <si>
    <t>{"type":"material","levels":"[76, 574, 579, 612, 6542, 54452, 1, 23189]"}</t>
  </si>
  <si>
    <t>{"type":"material","levels":"[76, 574, 579, 612, 6542, 54452, 1, 42651]"}</t>
  </si>
  <si>
    <t>{"type":"material","levels":"[76, 574, 579, 612, 6542, 54452, 1, 103130]"}</t>
  </si>
  <si>
    <t>{"type":"material","levels":"[76, 574, 579, 612, 6542, 54452, 1, 23190]"}</t>
  </si>
  <si>
    <t>{"type":"work","levels":"[76, 574, 579, 612, 6542, 54452, 2]"}</t>
  </si>
  <si>
    <t>{"type":"material","levels":"[76, 574, 579, 612, 6542, 54452, 2, 42648]"}</t>
  </si>
  <si>
    <t>{"type":"material","levels":"[76, 574, 579, 612, 6542, 54452, 2, 23191]"}</t>
  </si>
  <si>
    <t>{"type":"material","levels":"[76, 574, 579, 612, 6542, 54452, 2, 23188]"}</t>
  </si>
  <si>
    <t>{"type":"material","levels":"[76, 574, 579, 612, 6542, 54452, 2, 23189]"}</t>
  </si>
  <si>
    <t>{"type":"material","levels":"[76, 574, 579, 612, 6542, 54452, 2, 42651]"}</t>
  </si>
  <si>
    <t>{"type":"material","levels":"[76, 574, 579, 612, 6542, 54452, 2, 103130]"}</t>
  </si>
  <si>
    <t>{"type":"material","levels":"[76, 574, 579, 612, 6542, 54452, 2, 23190]"}</t>
  </si>
  <si>
    <t>{"type":"work","levels":"[76, 574, 579, 612, 6542, 54452, 3]"}</t>
  </si>
  <si>
    <t>{"type":"material","levels":"[76, 574, 579, 612, 6542, 54452, 3, 42648]"}</t>
  </si>
  <si>
    <t>{"type":"material","levels":"[76, 574, 579, 612, 6542, 54452, 3, 23191]"}</t>
  </si>
  <si>
    <t>{"type":"material","levels":"[76, 574, 579, 612, 6542, 54452, 3, 42651]"}</t>
  </si>
  <si>
    <t>{"type":"material","levels":"[76, 574, 579, 612, 6542, 54452, 3, 103130]"}</t>
  </si>
  <si>
    <t>{"type":"material","levels":"[76, 574, 579, 612, 6542, 54452, 3, 23190]"}</t>
  </si>
  <si>
    <t>{"type":"work","levels":"[76, 574, 579, 612, 6542, 54452, 4]"}</t>
  </si>
  <si>
    <t>{"type":"material","levels":"[76, 574, 579, 612, 6542, 54452, 4, 42648]"}</t>
  </si>
  <si>
    <t>{"type":"material","levels":"[76, 574, 579, 612, 6542, 54452, 4, 23191]"}</t>
  </si>
  <si>
    <t>{"type":"material","levels":"[76, 574, 579, 612, 6542, 54452, 4, 42651]"}</t>
  </si>
  <si>
    <t>{"type":"material","levels":"[76, 574, 579, 612, 6542, 54452, 4, 103130]"}</t>
  </si>
  <si>
    <t>{"type":"material","levels":"[76, 574, 579, 612, 6542, 54452, 4, 23190]"}</t>
  </si>
  <si>
    <t>{"type":"work","levels":"[76, 574, 579, 612, 6542, 54453, 1]"}</t>
  </si>
  <si>
    <t>{"type":"material","levels":"[76, 574, 579, 612, 6542, 54453, 1, 42647]"}</t>
  </si>
  <si>
    <t>{"type":"material","levels":"[76, 574, 579, 612, 6542, 54453, 1, 23195]"}</t>
  </si>
  <si>
    <t>{"type":"material","levels":"[76, 574, 579, 612, 6542, 54453, 1, 23192]"}</t>
  </si>
  <si>
    <t>{"type":"material","levels":"[76, 574, 579, 612, 6542, 54453, 1, 23193]"}</t>
  </si>
  <si>
    <t>{"type":"material","levels":"[76, 574, 579, 612, 6542, 54453, 1, 42652]"}</t>
  </si>
  <si>
    <t>{"type":"material","levels":"[76, 574, 579, 612, 6542, 54453, 1, 103132]"}</t>
  </si>
  <si>
    <t>{"type":"material","levels":"[76, 574, 579, 612, 6542, 54453, 1, 23194]"}</t>
  </si>
  <si>
    <t>{"type":"work","levels":"[76, 574, 579, 612, 6542, 54453, 2]"}</t>
  </si>
  <si>
    <t>{"type":"material","levels":"[76, 574, 579, 612, 6542, 54453, 2, 42647]"}</t>
  </si>
  <si>
    <t>{"type":"material","levels":"[76, 574, 579, 612, 6542, 54453, 2, 23195]"}</t>
  </si>
  <si>
    <t>{"type":"material","levels":"[76, 574, 579, 612, 6542, 54453, 2, 23192]"}</t>
  </si>
  <si>
    <t>{"type":"material","levels":"[76, 574, 579, 612, 6542, 54453, 2, 23193]"}</t>
  </si>
  <si>
    <t>{"type":"material","levels":"[76, 574, 579, 612, 6542, 54453, 2, 42652]"}</t>
  </si>
  <si>
    <t>{"type":"material","levels":"[76, 574, 579, 612, 6542, 54453, 2, 103132]"}</t>
  </si>
  <si>
    <t>{"type":"material","levels":"[76, 574, 579, 612, 6542, 54453, 2, 23194]"}</t>
  </si>
  <si>
    <t>{"type":"work","levels":"[76, 574, 579, 612, 6542, 54453, 3]"}</t>
  </si>
  <si>
    <t>{"type":"material","levels":"[76, 574, 579, 612, 6542, 54453, 3, 42647]"}</t>
  </si>
  <si>
    <t>{"type":"material","levels":"[76, 574, 579, 612, 6542, 54453, 3, 23195]"}</t>
  </si>
  <si>
    <t>{"type":"material","levels":"[76, 574, 579, 612, 6542, 54453, 3, 23192]"}</t>
  </si>
  <si>
    <t>{"type":"material","levels":"[76, 574, 579, 612, 6542, 54453, 3, 23193]"}</t>
  </si>
  <si>
    <t>{"type":"material","levels":"[76, 574, 579, 612, 6542, 54453, 3, 42652]"}</t>
  </si>
  <si>
    <t>{"type":"material","levels":"[76, 574, 579, 612, 6542, 54453, 3, 103132]"}</t>
  </si>
  <si>
    <t>{"type":"material","levels":"[76, 574, 579, 612, 6542, 54453, 3, 23194]"}</t>
  </si>
  <si>
    <t>{"type":"work","levels":"[76, 574, 579, 612, 6542, 54453, 4]"}</t>
  </si>
  <si>
    <t>{"type":"material","levels":"[76, 574, 579, 612, 6542, 54453, 4, 42647]"}</t>
  </si>
  <si>
    <t>{"type":"material","levels":"[76, 574, 579, 612, 6542, 54453, 4, 23195]"}</t>
  </si>
  <si>
    <t>{"type":"material","levels":"[76, 574, 579, 612, 6542, 54453, 4, 42652]"}</t>
  </si>
  <si>
    <t>{"type":"material","levels":"[76, 574, 579, 612, 6542, 54453, 4, 103132]"}</t>
  </si>
  <si>
    <t>{"type":"material","levels":"[76, 574, 579, 612, 6542, 54453, 4, 23194]"}</t>
  </si>
  <si>
    <t>{"type":"work","levels":"[76, 574, 579, 612, 6542, 54453, 5]"}</t>
  </si>
  <si>
    <t>{"type":"material","levels":"[76, 574, 579, 612, 6542, 54453, 5, 42647]"}</t>
  </si>
  <si>
    <t>{"type":"material","levels":"[76, 574, 579, 612, 6542, 54453, 5, 23195]"}</t>
  </si>
  <si>
    <t>{"type":"material","levels":"[76, 574, 579, 612, 6542, 54453, 5, 42652]"}</t>
  </si>
  <si>
    <t>{"type":"material","levels":"[76, 574, 579, 612, 6542, 54453, 5, 103132]"}</t>
  </si>
  <si>
    <t>{"type":"material","levels":"[76, 574, 579, 612, 6542, 54453, 5, 23194]"}</t>
  </si>
  <si>
    <t>{"type":"work","levels":"[76, 574, 579, 612, 6542, 54453, 6]"}</t>
  </si>
  <si>
    <t>{"type":"material","levels":"[76, 574, 579, 612, 6542, 54453, 6, 42647]"}</t>
  </si>
  <si>
    <t>{"type":"material","levels":"[76, 574, 579, 612, 6542, 54453, 6, 23195]"}</t>
  </si>
  <si>
    <t>{"type":"material","levels":"[76, 574, 579, 612, 6542, 54453, 6, 42652]"}</t>
  </si>
  <si>
    <t>{"type":"material","levels":"[76, 574, 579, 612, 6542, 54453, 6, 103132]"}</t>
  </si>
  <si>
    <t>{"type":"material","levels":"[76, 574, 579, 612, 6542, 54453, 6, 23194]"}</t>
  </si>
  <si>
    <t>{"type":"work","levels":"[76, 574, 579, 612, 6542, 54454, 1]"}</t>
  </si>
  <si>
    <t>{"type":"material","levels":"[76, 574, 579, 612, 6542, 54454, 1, 42649]"}</t>
  </si>
  <si>
    <t>{"type":"material","levels":"[76, 574, 579, 612, 6542, 54454, 1, 23199]"}</t>
  </si>
  <si>
    <t>{"type":"material","levels":"[76, 574, 579, 612, 6542, 54454, 1, 23196]"}</t>
  </si>
  <si>
    <t>{"type":"material","levels":"[76, 574, 579, 612, 6542, 54454, 1, 23197]"}</t>
  </si>
  <si>
    <t>{"type":"material","levels":"[76, 574, 579, 612, 6542, 54454, 1, 42653]"}</t>
  </si>
  <si>
    <t>{"type":"material","levels":"[76, 574, 579, 612, 6542, 54454, 1, 103134]"}</t>
  </si>
  <si>
    <t>{"type":"material","levels":"[76, 574, 579, 612, 6542, 54454, 1, 23198]"}</t>
  </si>
  <si>
    <t>{"type":"work","levels":"[76, 574, 579, 612, 6542, 54454, 2]"}</t>
  </si>
  <si>
    <t>{"type":"material","levels":"[76, 574, 579, 612, 6542, 54454, 2, 42649]"}</t>
  </si>
  <si>
    <t>{"type":"material","levels":"[76, 574, 579, 612, 6542, 54454, 2, 23199]"}</t>
  </si>
  <si>
    <t>{"type":"material","levels":"[76, 574, 579, 612, 6542, 54454, 2, 23196]"}</t>
  </si>
  <si>
    <t>{"type":"material","levels":"[76, 574, 579, 612, 6542, 54454, 2, 23197]"}</t>
  </si>
  <si>
    <t>{"type":"material","levels":"[76, 574, 579, 612, 6542, 54454, 2, 42653]"}</t>
  </si>
  <si>
    <t>{"type":"material","levels":"[76, 574, 579, 612, 6542, 54454, 2, 103134]"}</t>
  </si>
  <si>
    <t>{"type":"material","levels":"[76, 574, 579, 612, 6542, 54454, 2, 23198]"}</t>
  </si>
  <si>
    <t>{"type":"work","levels":"[76, 574, 579, 612, 6542, 54454, 3]"}</t>
  </si>
  <si>
    <t>{"type":"material","levels":"[76, 574, 579, 612, 6542, 54454, 3, 42649]"}</t>
  </si>
  <si>
    <t>{"type":"material","levels":"[76, 574, 579, 612, 6542, 54454, 3, 23199]"}</t>
  </si>
  <si>
    <t>{"type":"material","levels":"[76, 574, 579, 612, 6542, 54454, 3, 42653]"}</t>
  </si>
  <si>
    <t>{"type":"material","levels":"[76, 574, 579, 612, 6542, 54454, 3, 103134]"}</t>
  </si>
  <si>
    <t>{"type":"material","levels":"[76, 574, 579, 612, 6542, 54454, 3, 23198]"}</t>
  </si>
  <si>
    <t>{"type":"work","levels":"[76, 574, 579, 612, 6542, 54454, 4]"}</t>
  </si>
  <si>
    <t>{"type":"material","levels":"[76, 574, 579, 612, 6542, 54454, 4, 42649]"}</t>
  </si>
  <si>
    <t>{"type":"material","levels":"[76, 574, 579, 612, 6542, 54454, 4, 23199]"}</t>
  </si>
  <si>
    <t>{"type":"material","levels":"[76, 574, 579, 612, 6542, 54454, 4, 42653]"}</t>
  </si>
  <si>
    <t>{"type":"material","levels":"[76, 574, 579, 612, 6542, 54454, 4, 103134]"}</t>
  </si>
  <si>
    <t>{"type":"material","levels":"[76, 574, 579, 612, 6542, 54454, 4, 23198]"}</t>
  </si>
  <si>
    <t>{"type":"work","levels":"[76, 574, 579, 612, 6473, 54447, 1]"}</t>
  </si>
  <si>
    <t>{"type":"material","levels":"[76, 574, 579, 612, 6473, 54447, 1, 30841]"}</t>
  </si>
  <si>
    <t>{"type":"work","levels":"[76, 574, 579, 612, 6530, 774718, 1]"}</t>
  </si>
  <si>
    <t>{"type":"material","levels":"[76, 574, 579, 612, 6530, 774718, 1, 63206]"}</t>
  </si>
  <si>
    <t>{"type":"work","levels":"[76, 574, 579, 612, 7473, 1114180, 1]"}</t>
  </si>
  <si>
    <t>{"type":"material","levels":"[76, 574, 579, 612, 7473, 1114180, 1, 99566]"}</t>
  </si>
  <si>
    <t>{"type":"material","levels":"[76, 574, 579, 612, 7473, 1114180, 1, 99569]"}</t>
  </si>
  <si>
    <t>{"type":"material","levels":"[76, 574, 579, 612, 7473, 1114180, 1, 99565]"}</t>
  </si>
  <si>
    <t>{"type":"work","levels":"[76, 574, 579, 612, 6517, 54534, 1]"}</t>
  </si>
  <si>
    <t>{"type":"material","levels":"[76, 574, 579, 612, 6517, 54534, 1, 24235]"}</t>
  </si>
  <si>
    <t>{"type":"material","levels":"[76, 574, 579, 612, 6517, 54534, 1, 24234]"}</t>
  </si>
  <si>
    <t>{"type":"material","levels":"[76, 574, 579, 612, 6517, 54534, 1, 24237]"}</t>
  </si>
  <si>
    <t>{"type":"expenditure","levels":"[76, 574, 579, 613]"}</t>
  </si>
  <si>
    <t>{"type":"work","levels":"[76, 574, 579, 613, 27875, 709974, 1]"}</t>
  </si>
  <si>
    <t>{"type":"material","levels":"[76, 574, 579, 613, 27875, 709974, 1, 103310]"}</t>
  </si>
  <si>
    <t>{"type":"material","levels":"[76, 574, 579, 613, 27875, 709974, 1, 47399]"}</t>
  </si>
  <si>
    <t>{"type":"work","levels":"[76, 574, 579, 613, 6479, 1274516, 1]"}</t>
  </si>
  <si>
    <t>{"type":"material","levels":"[76, 574, 579, 613, 6479, 1274516, 1, 118690]"}</t>
  </si>
  <si>
    <t>{"type":"work","levels":"[76, 574, 579, 613, 6479, 1274516, 2]"}</t>
  </si>
  <si>
    <t>{"type":"material","levels":"[76, 574, 579, 613, 6479, 1274516, 2, 118691]"}</t>
  </si>
  <si>
    <t>{"type":"work","levels":"[76, 574, 579, 613, 6479, 1274516, 3]"}</t>
  </si>
  <si>
    <t>{"type":"material","levels":"[76, 574, 579, 613, 6479, 1274516, 3, 118691]"}</t>
  </si>
  <si>
    <t>{"type":"work","levels":"[76, 574, 579, 613, 6547, 758704, 1]"}</t>
  </si>
  <si>
    <t>{"type":"material","levels":"[76, 574, 579, 613, 6547, 758704, 1, 56581]"}</t>
  </si>
  <si>
    <t>{"type":"material","levels":"[76, 574, 579, 613, 6547, 758704, 1, 56584]"}</t>
  </si>
  <si>
    <t>{"type":"material","levels":"[76, 574, 579, 613, 6547, 758704, 1, 56580]"}</t>
  </si>
  <si>
    <t>{"type":"work","levels":"[76, 574, 579, 613, 15976, 388203, 1]"}</t>
  </si>
  <si>
    <t>{"type":"material","levels":"[76, 574, 579, 613, 15976, 388203, 1, 43422]"}</t>
  </si>
  <si>
    <t>{"type":"material","levels":"[76, 574, 579, 613, 15976, 388203, 1, 121520]"}</t>
  </si>
  <si>
    <t>{"type":"work","levels":"[76, 574, 579, 613, 6477, 54482, 1]"}</t>
  </si>
  <si>
    <t>{"type":"material","levels":"[76, 574, 579, 613, 6477, 54482, 1, 23264]"}</t>
  </si>
  <si>
    <t>{"type":"work","levels":"[76, 574, 579, 613, 6477, 54482, 2]"}</t>
  </si>
  <si>
    <t>{"type":"material","levels":"[76, 574, 579, 613, 6477, 54482, 2, 23264]"}</t>
  </si>
  <si>
    <t>{"type":"work","levels":"[76, 574, 579, 613, 6503, 1533426, 1]"}</t>
  </si>
  <si>
    <t>{"type":"material","levels":"[76, 574, 579, 613, 6503, 1533426, 1, 134073]"}</t>
  </si>
  <si>
    <t>{"type":"material","levels":"[76, 574, 579, 613, 6503, 1533426, 1, 134111]"}</t>
  </si>
  <si>
    <t>{"type":"material","levels":"[76, 574, 579, 613, 6503, 1533426, 1, 134112]"}</t>
  </si>
  <si>
    <t>{"type":"material","levels":"[76, 574, 579, 613, 6503, 1533426, 1, 134113]"}</t>
  </si>
  <si>
    <t>{"type":"material","levels":"[76, 574, 579, 613, 6503, 1533426, 1, 134070]"}</t>
  </si>
  <si>
    <t>{"type":"material","levels":"[76, 574, 579, 613, 6503, 1533426, 1, 134091]"}</t>
  </si>
  <si>
    <t>{"type":"work","levels":"[76, 574, 579, 613, 6522, 54485, 1]"}</t>
  </si>
  <si>
    <t>{"type":"material","levels":"[76, 574, 579, 613, 6522, 54485, 1, 106406]"}</t>
  </si>
  <si>
    <t>{"type":"material","levels":"[76, 574, 579, 613, 6522, 54485, 1, 24765]"}</t>
  </si>
  <si>
    <t>{"type":"work","levels":"[76, 574, 579, 613, 6497, 1527227, 1]"}</t>
  </si>
  <si>
    <t>{"type":"material","levels":"[76, 574, 579, 613, 6497, 1527227, 1, 129102]"}</t>
  </si>
  <si>
    <t>{"type":"material","levels":"[76, 574, 579, 613, 6497, 1527227, 1, 129115]"}</t>
  </si>
  <si>
    <t>{"type":"work","levels":"[76, 574, 579, 613, 6537, 54491, 1]"}</t>
  </si>
  <si>
    <t>{"type":"material","levels":"[76, 574, 579, 613, 6537, 54491, 1, 24777]"}</t>
  </si>
  <si>
    <t>{"type":"expenditure","levels":"[76, 574, 579, 614]"}</t>
  </si>
  <si>
    <t>{"type":"work","levels":"[76, 574, 579, 614, 27875, 709975, 1]"}</t>
  </si>
  <si>
    <t>{"type":"material","levels":"[76, 574, 579, 614, 27875, 709975, 1, 103257]"}</t>
  </si>
  <si>
    <t>{"type":"material","levels":"[76, 574, 579, 614, 27875, 709975, 1, 127239]"}</t>
  </si>
  <si>
    <t>{"type":"material","levels":"[76, 574, 579, 614, 27875, 709975, 1, 47401]"}</t>
  </si>
  <si>
    <t>{"type":"work","levels":"[76, 574, 579, 614, 6479, 1274518, 1]"}</t>
  </si>
  <si>
    <t>{"type":"material","levels":"[76, 574, 579, 614, 6479, 1274518, 1, 118711]"}</t>
  </si>
  <si>
    <t>{"type":"work","levels":"[76, 574, 579, 614, 6479, 1274518, 2]"}</t>
  </si>
  <si>
    <t>{"type":"material","levels":"[76, 574, 579, 614, 6479, 1274518, 2, 118710]"}</t>
  </si>
  <si>
    <t>{"type":"work","levels":"[76, 574, 579, 614, 33370, 718034, 1]"}</t>
  </si>
  <si>
    <t>{"type":"material","levels":"[76, 574, 579, 614, 33370, 718034, 1, 52083]"}</t>
  </si>
  <si>
    <t>{"type":"material","levels":"[76, 574, 579, 614, 33370, 718034, 1, 52079]"}</t>
  </si>
  <si>
    <t>{"type":"work","levels":"[76, 574, 579, 614, 6475, 54501, 1]"}</t>
  </si>
  <si>
    <t>{"type":"material","levels":"[76, 574, 579, 614, 6475, 54501, 1, 23286]"}</t>
  </si>
  <si>
    <t>{"type":"material","levels":"[76, 574, 579, 614, 6475, 54501, 1, 24785]"}</t>
  </si>
  <si>
    <t>{"type":"work","levels":"[76, 574, 579, 614, 6476, 54500, 1]"}</t>
  </si>
  <si>
    <t>{"type":"material","levels":"[76, 574, 579, 614, 6476, 54500, 1, 23283]"}</t>
  </si>
  <si>
    <t>{"type":"material","levels":"[76, 574, 579, 614, 6476, 54500, 1, 99227]"}</t>
  </si>
  <si>
    <t>{"type":"work","levels":"[76, 574, 579, 614, 6494, 54470, 1]"}</t>
  </si>
  <si>
    <t>{"type":"material","levels":"[76, 574, 579, 614, 6494, 54470, 1, 23297]"}</t>
  </si>
  <si>
    <t>{"type":"material","levels":"[76, 574, 579, 614, 6494, 54470, 1, 24779]"}</t>
  </si>
  <si>
    <t>{"type":"material","levels":"[76, 574, 579, 614, 6494, 54470, 1, 23302]"}</t>
  </si>
  <si>
    <t>{"type":"material","levels":"[76, 574, 579, 614, 6494, 54470, 1, 23296]"}</t>
  </si>
  <si>
    <t>{"type":"material","levels":"[76, 574, 579, 614, 6494, 54470, 1, 24782]"}</t>
  </si>
  <si>
    <t>{"type":"material","levels":"[76, 574, 579, 614, 6494, 54470, 1, 23298]"}</t>
  </si>
  <si>
    <t>{"type":"material","levels":"[76, 574, 579, 614, 6494, 54470, 1, 23293]"}</t>
  </si>
  <si>
    <t>{"type":"material","levels":"[76, 574, 579, 614, 6494, 54470, 1, 23294]"}</t>
  </si>
  <si>
    <t>{"type":"material","levels":"[76, 574, 579, 614, 6494, 54470, 1, 24781]"}</t>
  </si>
  <si>
    <t>{"type":"material","levels":"[76, 574, 579, 614, 6494, 54470, 1, 23295]"}</t>
  </si>
  <si>
    <t>{"type":"material","levels":"[76, 574, 579, 614, 6494, 54470, 1, 23303]"}</t>
  </si>
  <si>
    <t>{"type":"material","levels":"[76, 574, 579, 614, 6494, 54470, 1, 23300]"}</t>
  </si>
  <si>
    <t>{"type":"work","levels":"[76, 574, 579, 614, 6493, 54504, 1]"}</t>
  </si>
  <si>
    <t>{"type":"material","levels":"[76, 574, 579, 614, 6493, 54504, 1, 24899]"}</t>
  </si>
  <si>
    <t>{"type":"work","levels":"[76, 574, 579, 614, 6509, 54502, 1]"}</t>
  </si>
  <si>
    <t>{"type":"material","levels":"[76, 574, 579, 614, 6509, 54502, 1, 103252]"}</t>
  </si>
  <si>
    <t>{"type":"material","levels":"[76, 574, 579, 614, 6509, 54502, 1, 99530]"}</t>
  </si>
  <si>
    <t>{"type":"work","levels":"[76, 574, 579, 614, 6510, 54499, 1]"}</t>
  </si>
  <si>
    <t>{"type":"material","levels":"[76, 574, 579, 614, 6510, 54499, 1, 24783]"}</t>
  </si>
  <si>
    <t>{"type":"material","levels":"[76, 574, 579, 614, 6510, 54499, 1, 24784]"}</t>
  </si>
  <si>
    <t>{"type":"expenditure","levels":"[76, 574, 579, 615]"}</t>
  </si>
  <si>
    <t>{"type":"work","levels":"[76, 574, 579, 615, 56730, 1129201, 1]"}</t>
  </si>
  <si>
    <t>{"type":"material","levels":"[76, 574, 579, 615, 56730, 1129201, 1, 102055]"}</t>
  </si>
  <si>
    <t>{"type":"work","levels":"[76, 574, 579, 615, 56730, 1129197, 1]"}</t>
  </si>
  <si>
    <t>{"type":"material","levels":"[76, 574, 579, 615, 56730, 1129197, 1, 102054]"}</t>
  </si>
  <si>
    <t>{"type":"work","levels":"[76, 574, 579, 615, 56730, 1129206, 1]"}</t>
  </si>
  <si>
    <t>{"type":"material","levels":"[76, 574, 579, 615, 56730, 1129206, 1, 102066]"}</t>
  </si>
  <si>
    <t>{"type":"work","levels":"[76, 574, 579, 615, 33676, 723575, 1]"}</t>
  </si>
  <si>
    <t>{"type":"material","levels":"[76, 574, 579, 615, 33676, 723575, 1, 52794]"}</t>
  </si>
  <si>
    <t>{"type":"work","levels":"[76, 574, 579, 615, 6488, 54509, 1]"}</t>
  </si>
  <si>
    <t>{"type":"material","levels":"[76, 574, 579, 615, 6488, 54509, 1, 42818]"}</t>
  </si>
  <si>
    <t>{"type":"material","levels":"[76, 574, 579, 615, 6488, 54509, 1, 42823]"}</t>
  </si>
  <si>
    <t>{"type":"expenditure","levels":"[76, 574, 579, 3026]"}</t>
  </si>
  <si>
    <t>{"type":"work","levels":"[76, 574, 579, 3026, 13287, 139181, 1]"}</t>
  </si>
  <si>
    <t>{"type":"material","levels":"[76, 574, 579, 3026, 13287, 139181, 1, 30156]"}</t>
  </si>
  <si>
    <t>{"type":"material","levels":"[76, 574, 579, 3026, 13287, 139181, 1, 103505]"}</t>
  </si>
  <si>
    <t>{"type":"material","levels":"[76, 574, 579, 3026, 13287, 139181, 1, 30152]"}</t>
  </si>
  <si>
    <t>{"type":"material","levels":"[76, 574, 579, 3026, 13287, 139181, 1, 30151]"}</t>
  </si>
  <si>
    <t>{"type":"material","levels":"[76, 574, 579, 3026, 13287, 139181, 1, 30158]"}</t>
  </si>
  <si>
    <t>{"type":"material","levels":"[76, 574, 579, 3026, 13287, 139181, 1, 30157]"}</t>
  </si>
  <si>
    <t>{"type":"material","levels":"[76, 574, 579, 3026, 13287, 139181, 1, 103511]"}</t>
  </si>
  <si>
    <t>{"type":"material","levels":"[76, 574, 579, 3026, 13287, 139181, 1, 103519]"}</t>
  </si>
  <si>
    <t>{"type":"material","levels":"[76, 574, 579, 3026, 13287, 139181, 1, 30159]"}</t>
  </si>
  <si>
    <t>{"type":"material","levels":"[76, 574, 579, 3026, 13287, 139181, 1, 30153]"}</t>
  </si>
  <si>
    <t>{"type":"material","levels":"[76, 574, 579, 3026, 13287, 139181, 1, 30154]"}</t>
  </si>
  <si>
    <t>{"type":"work","levels":"[76, 574, 579, 3026, 13287, 139181, 2]"}</t>
  </si>
  <si>
    <t>{"type":"material","levels":"[76, 574, 579, 3026, 13287, 139181, 2, 30156]"}</t>
  </si>
  <si>
    <t>{"type":"material","levels":"[76, 574, 579, 3026, 13287, 139181, 2, 103505]"}</t>
  </si>
  <si>
    <t>{"type":"material","levels":"[76, 574, 579, 3026, 13287, 139181, 2, 30152]"}</t>
  </si>
  <si>
    <t>{"type":"material","levels":"[76, 574, 579, 3026, 13287, 139181, 2, 30151]"}</t>
  </si>
  <si>
    <t>{"type":"material","levels":"[76, 574, 579, 3026, 13287, 139181, 2, 30158]"}</t>
  </si>
  <si>
    <t>{"type":"material","levels":"[76, 574, 579, 3026, 13287, 139181, 2, 30157]"}</t>
  </si>
  <si>
    <t>{"type":"material","levels":"[76, 574, 579, 3026, 13287, 139181, 2, 135493]"}</t>
  </si>
  <si>
    <t>{"type":"material","levels":"[76, 574, 579, 3026, 13287, 139181, 2, 103511]"}</t>
  </si>
  <si>
    <t>{"type":"material","levels":"[76, 574, 579, 3026, 13287, 139181, 2, 103512]"}</t>
  </si>
  <si>
    <t>{"type":"material","levels":"[76, 574, 579, 3026, 13287, 139181, 2, 103519]"}</t>
  </si>
  <si>
    <t>{"type":"material","levels":"[76, 574, 579, 3026, 13287, 139181, 2, 30159]"}</t>
  </si>
  <si>
    <t>{"type":"material","levels":"[76, 574, 579, 3026, 13287, 139181, 2, 30153]"}</t>
  </si>
  <si>
    <t>{"type":"material","levels":"[76, 574, 579, 3026, 13287, 139181, 2, 30154]"}</t>
  </si>
  <si>
    <t>{"type":"material","levels":"[76, 574, 579, 3026, 13287, 139181, 2, 30155]"}</t>
  </si>
  <si>
    <t>{"type":"work","levels":"[76, 574, 579, 3026, 13287, 758982, 1]"}</t>
  </si>
  <si>
    <t>{"type":"material","levels":"[76, 574, 579, 3026, 13287, 758982, 1, 56662]"}</t>
  </si>
  <si>
    <t>{"type":"material","levels":"[76, 574, 579, 3026, 13287, 758982, 1, 103482]"}</t>
  </si>
  <si>
    <t>{"type":"material","levels":"[76, 574, 579, 3026, 13287, 758982, 1, 56658]"}</t>
  </si>
  <si>
    <t>{"type":"material","levels":"[76, 574, 579, 3026, 13287, 758982, 1, 56661]"}</t>
  </si>
  <si>
    <t>{"type":"material","levels":"[76, 574, 579, 3026, 13287, 758982, 1, 56663]"}</t>
  </si>
  <si>
    <t>{"type":"material","levels":"[76, 574, 579, 3026, 13287, 758982, 1, 56664]"}</t>
  </si>
  <si>
    <t>{"type":"material","levels":"[76, 574, 579, 3026, 13287, 758982, 1, 100717]"}</t>
  </si>
  <si>
    <t>{"type":"material","levels":"[76, 574, 579, 3026, 13287, 758982, 1, 103495]"}</t>
  </si>
  <si>
    <t>{"type":"material","levels":"[76, 574, 579, 3026, 13287, 758982, 1, 56657]"}</t>
  </si>
  <si>
    <t>{"type":"material","levels":"[76, 574, 579, 3026, 13287, 758982, 1, 56655]"}</t>
  </si>
  <si>
    <t>{"type":"material","levels":"[76, 574, 579, 3026, 13287, 758982, 1, 56659]"}</t>
  </si>
  <si>
    <t>{"type":"work","levels":"[76, 574, 579, 3026, 13287, 758982, 2]"}</t>
  </si>
  <si>
    <t>{"type":"material","levels":"[76, 574, 579, 3026, 13287, 758982, 2, 56662]"}</t>
  </si>
  <si>
    <t>{"type":"material","levels":"[76, 574, 579, 3026, 13287, 758982, 2, 103482]"}</t>
  </si>
  <si>
    <t>{"type":"material","levels":"[76, 574, 579, 3026, 13287, 758982, 2, 56658]"}</t>
  </si>
  <si>
    <t>{"type":"material","levels":"[76, 574, 579, 3026, 13287, 758982, 2, 56661]"}</t>
  </si>
  <si>
    <t>{"type":"material","levels":"[76, 574, 579, 3026, 13287, 758982, 2, 56663]"}</t>
  </si>
  <si>
    <t>{"type":"material","levels":"[76, 574, 579, 3026, 13287, 758982, 2, 56664]"}</t>
  </si>
  <si>
    <t>{"type":"material","levels":"[76, 574, 579, 3026, 13287, 758982, 2, 135471]"}</t>
  </si>
  <si>
    <t>{"type":"material","levels":"[76, 574, 579, 3026, 13287, 758982, 2, 103495]"}</t>
  </si>
  <si>
    <t>{"type":"material","levels":"[76, 574, 579, 3026, 13287, 758982, 2, 103499]"}</t>
  </si>
  <si>
    <t>{"type":"material","levels":"[76, 574, 579, 3026, 13287, 758982, 2, 56657]"}</t>
  </si>
  <si>
    <t>{"type":"material","levels":"[76, 574, 579, 3026, 13287, 758982, 2, 56655]"}</t>
  </si>
  <si>
    <t>{"type":"material","levels":"[76, 574, 579, 3026, 13287, 758982, 2, 56659]"}</t>
  </si>
  <si>
    <t>{"type":"material","levels":"[76, 574, 579, 3026, 13287, 758982, 2, 56660]"}</t>
  </si>
  <si>
    <t>{"type":"expenditure","levels":"[76, 574, 579, 4606]"}</t>
  </si>
  <si>
    <t>{"type":"work","levels":"[76, 574, 579, 4606, 15977, 1503702, 1]"}</t>
  </si>
  <si>
    <t>{"type":"work","levels":"[76, 574, 579, 4606, 15977, 1503709, 1]"}</t>
  </si>
  <si>
    <t>{"type":"expenditure","levels":"[76, 574, 575]"}</t>
  </si>
  <si>
    <t>{"type":"expenditure","levels":"[76, 574, 575, 686]"}</t>
  </si>
  <si>
    <t>{"type":"work","levels":"[76, 574, 575, 686, 27636, 705837, 1]"}</t>
  </si>
  <si>
    <t>{"type":"work","levels":"[76, 574, 575, 686, 34520, 760513, 1]"}</t>
  </si>
  <si>
    <t>{"type":"material","levels":"[76, 574, 575, 686, 34520, 760513, 1, 57015]"}</t>
  </si>
  <si>
    <t>{"type":"work","levels":"[76, 574, 575, 686, 15871, 387400, 1]"}</t>
  </si>
  <si>
    <t>{"type":"material","levels":"[76, 574, 575, 686, 15871, 387400, 1, 36035]"}</t>
  </si>
  <si>
    <t>{"type":"work","levels":"[76, 574, 575, 686, 6479, 54438, 1]"}</t>
  </si>
  <si>
    <t>{"type":"material","levels":"[76, 574, 575, 686, 6479, 54438, 1, 23176]"}</t>
  </si>
  <si>
    <t>{"type":"work","levels":"[76, 574, 575, 686, 6543, 54476, 1]"}</t>
  </si>
  <si>
    <t>{"type":"material","levels":"[76, 574, 575, 686, 6543, 54476, 1, 23228]"}</t>
  </si>
  <si>
    <t>{"type":"material","levels":"[76, 574, 575, 686, 6543, 54476, 1, 23229]"}</t>
  </si>
  <si>
    <t>{"type":"work","levels":"[76, 574, 575, 686, 7473, 1114180, 1]"}</t>
  </si>
  <si>
    <t>{"type":"material","levels":"[76, 574, 575, 686, 7473, 1114180, 1, 99566]"}</t>
  </si>
  <si>
    <t>{"type":"material","levels":"[76, 574, 575, 686, 7473, 1114180, 1, 99569]"}</t>
  </si>
  <si>
    <t>{"type":"material","levels":"[76, 574, 575, 686, 7473, 1114180, 1, 99565]"}</t>
  </si>
  <si>
    <t>{"type":"work","levels":"[76, 574, 575, 686, 6517, 54534, 1]"}</t>
  </si>
  <si>
    <t>{"type":"material","levels":"[76, 574, 575, 686, 6517, 54534, 1, 24235]"}</t>
  </si>
  <si>
    <t>{"type":"material","levels":"[76, 574, 575, 686, 6517, 54534, 1, 24234]"}</t>
  </si>
  <si>
    <t>{"type":"material","levels":"[76, 574, 575, 686, 6517, 54534, 1, 24237]"}</t>
  </si>
  <si>
    <t>{"type":"expenditure","levels":"[76, 574, 575, 631]"}</t>
  </si>
  <si>
    <t>{"type":"work","levels":"[76, 574, 575, 631, 6479, 1274516, 1]"}</t>
  </si>
  <si>
    <t>{"type":"material","levels":"[76, 574, 575, 631, 6479, 1274516, 1, 118690]"}</t>
  </si>
  <si>
    <t>{"type":"work","levels":"[76, 574, 575, 631, 6479, 1274516, 2]"}</t>
  </si>
  <si>
    <t>{"type":"material","levels":"[76, 574, 575, 631, 6479, 1274516, 2, 118690]"}</t>
  </si>
  <si>
    <t>{"type":"work","levels":"[76, 574, 575, 631, 6477, 54482, 1]"}</t>
  </si>
  <si>
    <t>{"type":"material","levels":"[76, 574, 575, 631, 6477, 54482, 1, 23264]"}</t>
  </si>
  <si>
    <t>{"type":"work","levels":"[76, 574, 575, 631, 6477, 54482, 2]"}</t>
  </si>
  <si>
    <t>{"type":"material","levels":"[76, 574, 575, 631, 6477, 54482, 2, 23264]"}</t>
  </si>
  <si>
    <t>{"type":"work","levels":"[76, 574, 575, 631, 6507, 54488, 1]"}</t>
  </si>
  <si>
    <t>{"type":"material","levels":"[76, 574, 575, 631, 6507, 54488, 1, 24768]"}</t>
  </si>
  <si>
    <t>{"type":"material","levels":"[76, 574, 575, 631, 6507, 54488, 1, 56056]"}</t>
  </si>
  <si>
    <t>{"type":"work","levels":"[76, 574, 575, 631, 6507, 54488, 2]"}</t>
  </si>
  <si>
    <t>{"type":"material","levels":"[76, 574, 575, 631, 6507, 54488, 2, 103089]"}</t>
  </si>
  <si>
    <t>{"type":"material","levels":"[76, 574, 575, 631, 6507, 54488, 2, 55282]"}</t>
  </si>
  <si>
    <t>{"type":"work","levels":"[76, 574, 575, 631, 6513, 54494, 1]"}</t>
  </si>
  <si>
    <t>{"type":"material","levels":"[76, 574, 575, 631, 6513, 54494, 1, 24819]"}</t>
  </si>
  <si>
    <t>{"type":"material","levels":"[76, 574, 575, 631, 6513, 54494, 1, 23275]"}</t>
  </si>
  <si>
    <t>{"type":"work","levels":"[76, 574, 575, 631, 6522, 54485, 1]"}</t>
  </si>
  <si>
    <t>{"type":"material","levels":"[76, 574, 575, 631, 6522, 54485, 1, 24762]"}</t>
  </si>
  <si>
    <t>{"type":"material","levels":"[76, 574, 575, 631, 6522, 54485, 1, 24765]"}</t>
  </si>
  <si>
    <t>{"type":"expenditure","levels":"[76, 574, 575, 632]"}</t>
  </si>
  <si>
    <t>{"type":"work","levels":"[76, 574, 575, 632, 6479, 1274518, 1]"}</t>
  </si>
  <si>
    <t>{"type":"material","levels":"[76, 574, 575, 632, 6479, 1274518, 1, 118710]"}</t>
  </si>
  <si>
    <t>{"type":"work","levels":"[76, 574, 575, 632, 6475, 54501, 1]"}</t>
  </si>
  <si>
    <t>{"type":"material","levels":"[76, 574, 575, 632, 6475, 54501, 1, 23286]"}</t>
  </si>
  <si>
    <t>{"type":"material","levels":"[76, 574, 575, 632, 6475, 54501, 1, 24785]"}</t>
  </si>
  <si>
    <t>{"type":"work","levels":"[76, 574, 575, 632, 6509, 54502, 1]"}</t>
  </si>
  <si>
    <t>{"type":"material","levels":"[76, 574, 575, 632, 6509, 54502, 1, 24786]"}</t>
  </si>
  <si>
    <t>{"type":"material","levels":"[76, 574, 575, 632, 6509, 54502, 1, 99530]"}</t>
  </si>
  <si>
    <t>{"type":"expenditure","levels":"[76, 574, 575, 1141]"}</t>
  </si>
  <si>
    <t>{"type":"work","levels":"[76, 574, 575, 1141, 6490, 54508, 1]"}</t>
  </si>
  <si>
    <t>{"type":"material","levels":"[76, 574, 575, 1141, 6490, 54508, 1, 23343]"}</t>
  </si>
  <si>
    <t>{"type":"work","levels":"[76, 574, 575, 1141, 16611, 566225, 1]"}</t>
  </si>
  <si>
    <t>{"type":"material","levels":"[76, 574, 575, 1141, 16611, 566225, 1, 41922]"}</t>
  </si>
  <si>
    <t>{"type":"expenditure","levels":"[76, 574, 575, 4604]"}</t>
  </si>
  <si>
    <t>{"type":"work","levels":"[76, 574, 575, 4604, 15977, 1503707, 1]"}</t>
  </si>
  <si>
    <t>{"type":"expenditure","levels":"[76, 574, 581]"}</t>
  </si>
  <si>
    <t>{"type":"expenditure","levels":"[76, 574, 581, 620]"}</t>
  </si>
  <si>
    <t>{"type":"work","levels":"[76, 574, 581, 620, 6479, 54438, 1]"}</t>
  </si>
  <si>
    <t>{"type":"material","levels":"[76, 574, 581, 620, 6479, 54438, 1, 29877]"}</t>
  </si>
  <si>
    <t>{"type":"work","levels":"[76, 574, 581, 620, 6543, 54478, 1]"}</t>
  </si>
  <si>
    <t>{"type":"material","levels":"[76, 574, 581, 620, 6543, 54478, 1, 23226]"}</t>
  </si>
  <si>
    <t>{"type":"material","levels":"[76, 574, 581, 620, 6543, 54478, 1, 23227]"}</t>
  </si>
  <si>
    <t>{"type":"work","levels":"[76, 574, 581, 620, 6523, 54449, 1]"}</t>
  </si>
  <si>
    <t>{"type":"material","levels":"[76, 574, 581, 620, 6523, 54449, 1, 23184]"}</t>
  </si>
  <si>
    <t>{"type":"work","levels":"[76, 574, 581, 620, 7473, 1114180, 1]"}</t>
  </si>
  <si>
    <t>{"type":"material","levels":"[76, 574, 581, 620, 7473, 1114180, 1, 99566]"}</t>
  </si>
  <si>
    <t>{"type":"material","levels":"[76, 574, 581, 620, 7473, 1114180, 1, 99569]"}</t>
  </si>
  <si>
    <t>{"type":"material","levels":"[76, 574, 581, 620, 7473, 1114180, 1, 99565]"}</t>
  </si>
  <si>
    <t>{"type":"work","levels":"[76, 574, 581, 620, 6517, 54534, 1]"}</t>
  </si>
  <si>
    <t>{"type":"material","levels":"[76, 574, 581, 620, 6517, 54534, 1, 24235]"}</t>
  </si>
  <si>
    <t>{"type":"material","levels":"[76, 574, 581, 620, 6517, 54534, 1, 24234]"}</t>
  </si>
  <si>
    <t>{"type":"material","levels":"[76, 574, 581, 620, 6517, 54534, 1, 24237]"}</t>
  </si>
  <si>
    <t>{"type":"expenditure","levels":"[76, 574, 581, 621]"}</t>
  </si>
  <si>
    <t>{"type":"work","levels":"[76, 574, 581, 621, 6479, 1274516, 1]"}</t>
  </si>
  <si>
    <t>{"type":"material","levels":"[76, 574, 581, 621, 6479, 1274516, 1, 118691]"}</t>
  </si>
  <si>
    <t>{"type":"work","levels":"[76, 574, 581, 621, 6479, 1274516, 2]"}</t>
  </si>
  <si>
    <t>{"type":"material","levels":"[76, 574, 581, 621, 6479, 1274516, 2, 118690]"}</t>
  </si>
  <si>
    <t>{"type":"work","levels":"[76, 574, 581, 621, 15976, 388203, 1]"}</t>
  </si>
  <si>
    <t>{"type":"material","levels":"[76, 574, 581, 621, 15976, 388203, 1, 43422]"}</t>
  </si>
  <si>
    <t>{"type":"material","levels":"[76, 574, 581, 621, 15976, 388203, 1, 121520]"}</t>
  </si>
  <si>
    <t>{"type":"work","levels":"[76, 574, 581, 621, 6477, 54482, 1]"}</t>
  </si>
  <si>
    <t>{"type":"material","levels":"[76, 574, 581, 621, 6477, 54482, 1, 24755]"}</t>
  </si>
  <si>
    <t>{"type":"material","levels":"[76, 574, 581, 621, 6477, 54482, 1, 23264]"}</t>
  </si>
  <si>
    <t>{"type":"work","levels":"[76, 574, 581, 621, 6522, 54485, 1]"}</t>
  </si>
  <si>
    <t>{"type":"material","levels":"[76, 574, 581, 621, 6522, 54485, 1, 106406]"}</t>
  </si>
  <si>
    <t>{"type":"material","levels":"[76, 574, 581, 621, 6522, 54485, 1, 24764]"}</t>
  </si>
  <si>
    <t>{"type":"material","levels":"[76, 574, 581, 621, 6522, 54485, 1, 40474]"}</t>
  </si>
  <si>
    <t>{"type":"work","levels":"[76, 574, 581, 621, 6537, 54490, 1]"}</t>
  </si>
  <si>
    <t>{"type":"material","levels":"[76, 574, 581, 621, 6537, 54490, 1, 24776]"}</t>
  </si>
  <si>
    <t>{"type":"expenditure","levels":"[76, 574, 581, 622]"}</t>
  </si>
  <si>
    <t>{"type":"work","levels":"[76, 574, 581, 622, 6479, 1274518, 1]"}</t>
  </si>
  <si>
    <t>{"type":"material","levels":"[76, 574, 581, 622, 6479, 1274518, 1, 118711]"}</t>
  </si>
  <si>
    <t>{"type":"work","levels":"[76, 574, 581, 622, 6476, 54500, 1]"}</t>
  </si>
  <si>
    <t>{"type":"material","levels":"[76, 574, 581, 622, 6476, 54500, 1, 23283]"}</t>
  </si>
  <si>
    <t>{"type":"material","levels":"[76, 574, 581, 622, 6476, 54500, 1, 99227]"}</t>
  </si>
  <si>
    <t>{"type":"work","levels":"[76, 574, 581, 622, 6494, 715061, 1]"}</t>
  </si>
  <si>
    <t>{"type":"material","levels":"[76, 574, 581, 622, 6494, 715061, 1, 50781]"}</t>
  </si>
  <si>
    <t>{"type":"material","levels":"[76, 574, 581, 622, 6494, 715061, 1, 50765]"}</t>
  </si>
  <si>
    <t>{"type":"material","levels":"[76, 574, 581, 622, 6494, 715061, 1, 50778]"}</t>
  </si>
  <si>
    <t>{"type":"material","levels":"[76, 574, 581, 622, 6494, 715061, 1, 50782]"}</t>
  </si>
  <si>
    <t>{"type":"material","levels":"[76, 574, 581, 622, 6494, 715061, 1, 50783]"}</t>
  </si>
  <si>
    <t>{"type":"material","levels":"[76, 574, 581, 622, 6494, 715061, 1, 50773]"}</t>
  </si>
  <si>
    <t>{"type":"material","levels":"[76, 574, 581, 622, 6494, 715061, 1, 50784]"}</t>
  </si>
  <si>
    <t>{"type":"material","levels":"[76, 574, 581, 622, 6494, 715061, 1, 120239]"}</t>
  </si>
  <si>
    <t>{"type":"material","levels":"[76, 574, 581, 622, 6494, 715061, 1, 50775]"}</t>
  </si>
  <si>
    <t>{"type":"material","levels":"[76, 574, 581, 622, 6494, 715061, 1, 50774]"}</t>
  </si>
  <si>
    <t>{"type":"material","levels":"[76, 574, 581, 622, 6494, 715061, 1, 50777]"}</t>
  </si>
  <si>
    <t>{"type":"material","levels":"[76, 574, 581, 622, 6494, 715061, 1, 50779]"}</t>
  </si>
  <si>
    <t>{"type":"material","levels":"[76, 574, 581, 622, 6494, 715061, 1, 50780]"}</t>
  </si>
  <si>
    <t>{"type":"material","levels":"[76, 574, 581, 622, 6494, 715061, 1, 128849]"}</t>
  </si>
  <si>
    <t>{"type":"work","levels":"[76, 574, 581, 622, 6493, 54504, 1]"}</t>
  </si>
  <si>
    <t>{"type":"material","levels":"[76, 574, 581, 622, 6493, 54504, 1, 24910]"}</t>
  </si>
  <si>
    <t>{"type":"work","levels":"[76, 574, 581, 622, 6509, 54502, 1]"}</t>
  </si>
  <si>
    <t>{"type":"material","levels":"[76, 574, 581, 622, 6509, 54502, 1, 24786]"}</t>
  </si>
  <si>
    <t>{"type":"material","levels":"[76, 574, 581, 622, 6509, 54502, 1, 56328]"}</t>
  </si>
  <si>
    <t>{"type":"expenditure","levels":"[76, 574, 581, 623]"}</t>
  </si>
  <si>
    <t>{"type":"work","levels":"[76, 574, 581, 623, 56730, 1129201, 1]"}</t>
  </si>
  <si>
    <t>{"type":"material","levels":"[76, 574, 581, 623, 56730, 1129201, 1, 102056]"}</t>
  </si>
  <si>
    <t>{"type":"work","levels":"[76, 574, 581, 623, 56730, 1542333, 1]"}</t>
  </si>
  <si>
    <t>{"type":"material","levels":"[76, 574, 581, 623, 56730, 1542333, 1, 135779]"}</t>
  </si>
  <si>
    <t>{"type":"work","levels":"[76, 574, 581, 623, 33676, 723575, 1]"}</t>
  </si>
  <si>
    <t>{"type":"material","levels":"[76, 574, 581, 623, 33676, 723575, 1, 52794]"}</t>
  </si>
  <si>
    <t>{"type":"work","levels":"[76, 574, 581, 623, 17632, 585324, 1]"}</t>
  </si>
  <si>
    <t>{"type":"material","levels":"[76, 574, 581, 623, 17632, 585324, 1, 43333]"}</t>
  </si>
  <si>
    <t>{"type":"material","levels":"[76, 574, 581, 623, 17632, 585324, 1, 43330]"}</t>
  </si>
  <si>
    <t>{"type":"work","levels":"[76, 574, 581, 623, 17631, 585321, 1]"}</t>
  </si>
  <si>
    <t>{"type":"material","levels":"[76, 574, 581, 623, 17631, 585321, 1, 43322]"}</t>
  </si>
  <si>
    <t>{"type":"material","levels":"[76, 574, 581, 623, 17631, 585321, 1, 43320]"}</t>
  </si>
  <si>
    <t>{"type":"work","levels":"[76, 574, 581, 623, 6488, 54509, 1]"}</t>
  </si>
  <si>
    <t>{"type":"material","levels":"[76, 574, 581, 623, 6488, 54509, 1, 42817]"}</t>
  </si>
  <si>
    <t>{"type":"material","levels":"[76, 574, 581, 623, 6488, 54509, 1, 42818]"}</t>
  </si>
  <si>
    <t>{"type":"material","levels":"[76, 574, 581, 623, 6488, 54509, 1, 42823]"}</t>
  </si>
  <si>
    <t>{"type":"material","levels":"[76, 574, 581, 623, 6488, 54509, 1, 42825]"}</t>
  </si>
  <si>
    <t>{"type":"material","levels":"[76, 574, 581, 623, 6488, 54509, 1, 42826]"}</t>
  </si>
  <si>
    <t>{"type":"work","levels":"[76, 574, 581, 623, 6488, 54509, 2]"}</t>
  </si>
  <si>
    <t>{"type":"material","levels":"[76, 574, 581, 623, 6488, 54509, 2, 42811]"}</t>
  </si>
  <si>
    <t>{"type":"material","levels":"[76, 574, 581, 623, 6488, 54509, 2, 42818]"}</t>
  </si>
  <si>
    <t>{"type":"material","levels":"[76, 574, 581, 623, 6488, 54509, 2, 42821]"}</t>
  </si>
  <si>
    <t>{"type":"material","levels":"[76, 574, 581, 623, 6488, 54509, 2, 42822]"}</t>
  </si>
  <si>
    <t>{"type":"material","levels":"[76, 574, 581, 623, 6488, 54509, 2, 42825]"}</t>
  </si>
  <si>
    <t>{"type":"material","levels":"[76, 574, 581, 623, 6488, 54509, 2, 42826]"}</t>
  </si>
  <si>
    <t>{"type":"expenditure","levels":"[76, 574, 581, 625]"}</t>
  </si>
  <si>
    <t>{"type":"work","levels":"[76, 574, 581, 625, 13287, 139181, 1]"}</t>
  </si>
  <si>
    <t>{"type":"material","levels":"[76, 574, 581, 625, 13287, 139181, 1, 30156]"}</t>
  </si>
  <si>
    <t>{"type":"material","levels":"[76, 574, 581, 625, 13287, 139181, 1, 103505]"}</t>
  </si>
  <si>
    <t>{"type":"material","levels":"[76, 574, 581, 625, 13287, 139181, 1, 30152]"}</t>
  </si>
  <si>
    <t>{"type":"material","levels":"[76, 574, 581, 625, 13287, 139181, 1, 30151]"}</t>
  </si>
  <si>
    <t>{"type":"material","levels":"[76, 574, 581, 625, 13287, 139181, 1, 30158]"}</t>
  </si>
  <si>
    <t>{"type":"material","levels":"[76, 574, 581, 625, 13287, 139181, 1, 30157]"}</t>
  </si>
  <si>
    <t>{"type":"material","levels":"[76, 574, 581, 625, 13287, 139181, 1, 103511]"}</t>
  </si>
  <si>
    <t>{"type":"material","levels":"[76, 574, 581, 625, 13287, 139181, 1, 103519]"}</t>
  </si>
  <si>
    <t>{"type":"material","levels":"[76, 574, 581, 625, 13287, 139181, 1, 30159]"}</t>
  </si>
  <si>
    <t>{"type":"material","levels":"[76, 574, 581, 625, 13287, 139181, 1, 30153]"}</t>
  </si>
  <si>
    <t>{"type":"material","levels":"[76, 574, 581, 625, 13287, 139181, 1, 30154]"}</t>
  </si>
  <si>
    <t>{"type":"work","levels":"[76, 574, 581, 625, 13287, 139181, 2]"}</t>
  </si>
  <si>
    <t>{"type":"material","levels":"[76, 574, 581, 625, 13287, 139181, 2, 30156]"}</t>
  </si>
  <si>
    <t>{"type":"material","levels":"[76, 574, 581, 625, 13287, 139181, 2, 103505]"}</t>
  </si>
  <si>
    <t>{"type":"material","levels":"[76, 574, 581, 625, 13287, 139181, 2, 30152]"}</t>
  </si>
  <si>
    <t>{"type":"material","levels":"[76, 574, 581, 625, 13287, 139181, 2, 30151]"}</t>
  </si>
  <si>
    <t>{"type":"material","levels":"[76, 574, 581, 625, 13287, 139181, 2, 30158]"}</t>
  </si>
  <si>
    <t>{"type":"material","levels":"[76, 574, 581, 625, 13287, 139181, 2, 30157]"}</t>
  </si>
  <si>
    <t>{"type":"material","levels":"[76, 574, 581, 625, 13287, 139181, 2, 135493]"}</t>
  </si>
  <si>
    <t>{"type":"material","levels":"[76, 574, 581, 625, 13287, 139181, 2, 103509]"}</t>
  </si>
  <si>
    <t>{"type":"material","levels":"[76, 574, 581, 625, 13287, 139181, 2, 103512]"}</t>
  </si>
  <si>
    <t>{"type":"material","levels":"[76, 574, 581, 625, 13287, 139181, 2, 103519]"}</t>
  </si>
  <si>
    <t>{"type":"material","levels":"[76, 574, 581, 625, 13287, 139181, 2, 30159]"}</t>
  </si>
  <si>
    <t>{"type":"material","levels":"[76, 574, 581, 625, 13287, 139181, 2, 30153]"}</t>
  </si>
  <si>
    <t>{"type":"material","levels":"[76, 574, 581, 625, 13287, 139181, 2, 30154]"}</t>
  </si>
  <si>
    <t>{"type":"material","levels":"[76, 574, 581, 625, 13287, 139181, 2, 30155]"}</t>
  </si>
  <si>
    <t>{"type":"expenditure","levels":"[76, 574, 581, 4605]"}</t>
  </si>
  <si>
    <t>{"type":"work","levels":"[76, 574, 581, 4605, 15977, 1503706, 1]"}</t>
  </si>
  <si>
    <t>{"type":"work","levels":"[76, 574, 581, 4605, 15977, 1503706, 2]"}</t>
  </si>
  <si>
    <t>{"type":"work","levels":"[76, 574, 581, 4605, 15977, 1503707, 1]"}</t>
  </si>
  <si>
    <t>{"type":"work","levels":"[76, 574, 581, 4605, 15977, 388204, 1]"}</t>
  </si>
  <si>
    <t>{"type":"work","levels":"[76, 574, 581, 4605, 15977, 1537349, 1]"}</t>
  </si>
  <si>
    <t>{"type":"expenditure","levels":"[76, 574, 678]"}</t>
  </si>
  <si>
    <t>{"type":"expenditure","levels":"[76, 574, 678, 689]"}</t>
  </si>
  <si>
    <t>{"type":"work","levels":"[76, 574, 678, 689, 6509, 54502, 1]"}</t>
  </si>
  <si>
    <t>{"type":"material","levels":"[76, 574, 678, 689, 6509, 54502, 1, 103252]"}</t>
  </si>
  <si>
    <t>{"type":"material","levels":"[76, 574, 678, 689, 6509, 54502, 1, 99530]"}</t>
  </si>
  <si>
    <t>{"type":"expenditure","levels":"[76, 574, 678, 688]"}</t>
  </si>
  <si>
    <t>{"type":"work","levels":"[76, 574, 678, 688, 6479, 1274516, 1]"}</t>
  </si>
  <si>
    <t>{"type":"material","levels":"[76, 574, 678, 688, 6479, 1274516, 1, 118691]"}</t>
  </si>
  <si>
    <t>{"type":"work","levels":"[76, 574, 678, 688, 6507, 54488, 1]"}</t>
  </si>
  <si>
    <t>{"type":"material","levels":"[76, 574, 678, 688, 6507, 54488, 1, 24768]"}</t>
  </si>
  <si>
    <t>{"type":"material","levels":"[76, 574, 678, 688, 6507, 54488, 1, 49425]"}</t>
  </si>
  <si>
    <t>{"type":"work","levels":"[76, 574, 678, 688, 6503, 1533426, 1]"}</t>
  </si>
  <si>
    <t>{"type":"material","levels":"[76, 574, 678, 688, 6503, 1533426, 1, 134073]"}</t>
  </si>
  <si>
    <t>{"type":"material","levels":"[76, 574, 678, 688, 6503, 1533426, 1, 134111]"}</t>
  </si>
  <si>
    <t>{"type":"material","levels":"[76, 574, 678, 688, 6503, 1533426, 1, 134070]"}</t>
  </si>
  <si>
    <t>{"type":"material","levels":"[76, 574, 678, 688, 6503, 1533426, 1, 134092]"}</t>
  </si>
  <si>
    <t>{"type":"expenditure","levels":"[76, 574, 678, 1938]"}</t>
  </si>
  <si>
    <t>{"type":"work","levels":"[76, 574, 678, 1938, 15894, 387501, 1]"}</t>
  </si>
  <si>
    <t>{"type":"material","levels":"[76, 574, 678, 1938, 15894, 387501, 1, 36063]"}</t>
  </si>
  <si>
    <t>{"type":"material","levels":"[76, 574, 678, 1938, 15894, 387501, 1, 36061]"}</t>
  </si>
  <si>
    <t>{"type":"material","levels":"[76, 574, 678, 1938, 15894, 387501, 1, 123781]"}</t>
  </si>
  <si>
    <t>{"type":"material","levels":"[76, 574, 678, 1938, 15894, 387501, 1, 124586]"}</t>
  </si>
  <si>
    <t>{"type":"work","levels":"[76, 574, 678, 1938, 16151, 395296, 1]"}</t>
  </si>
  <si>
    <t>{"type":"material","levels":"[76, 574, 678, 1938, 16151, 395296, 1, 40671]"}</t>
  </si>
  <si>
    <t>{"type":"material","levels":"[76, 574, 678, 1938, 16151, 395296, 1, 40672]"}</t>
  </si>
  <si>
    <t>{"type":"material","levels":"[76, 574, 678, 1938, 16151, 395296, 1, 40666]"}</t>
  </si>
  <si>
    <t>{"type":"material","levels":"[76, 574, 678, 1938, 16151, 395296, 1, 106257]"}</t>
  </si>
  <si>
    <t>{"type":"material","levels":"[76, 574, 678, 1938, 16151, 395296, 1, 119693]"}</t>
  </si>
  <si>
    <t>{"type":"work","levels":"[76, 574, 678, 1938, 16150, 395294, 1]"}</t>
  </si>
  <si>
    <t>{"type":"material","levels":"[76, 574, 678, 1938, 16150, 395294, 1, 40662]"}</t>
  </si>
  <si>
    <t>{"type":"material","levels":"[76, 574, 678, 1938, 16150, 395294, 1, 40663]"}</t>
  </si>
  <si>
    <t>{"type":"material","levels":"[76, 574, 678, 1938, 16150, 395294, 1, 56978]"}</t>
  </si>
  <si>
    <t>{"type":"material","levels":"[76, 574, 678, 1938, 16150, 395294, 1, 40661]"}</t>
  </si>
  <si>
    <t>{"type":"expenditure","levels":"[76, 574, 3726]"}</t>
  </si>
  <si>
    <t>{"type":"work","levels":"[76, 574, 3726, 40587, 911211, 1]"}</t>
  </si>
  <si>
    <t>{"type":"expenditure","levels":"[76, 4561]"}</t>
  </si>
  <si>
    <t>{"type":"work","levels":"[76, 4561, 75770, 1516648, 1]"}</t>
  </si>
  <si>
    <t>{"type":"work","levels":"[76, 4561, 75770, 1516647, 1]"}</t>
  </si>
  <si>
    <t>{"type":"form","levels":"[6]"}</t>
  </si>
  <si>
    <t>{"type":"expenditure","levels":"[6, 85]"}</t>
  </si>
  <si>
    <t>{"type":"expenditure","levels":"[6, 85, 86]"}</t>
  </si>
  <si>
    <t>{"type":"work","levels":"[6, 85, 86, 3139, 24945, 1]"}</t>
  </si>
  <si>
    <t>{"type":"expenditure","levels":"[6, 85, 1692]"}</t>
  </si>
  <si>
    <t>{"type":"work","levels":"[6, 85, 1692, 27762, 707376, 1]"}</t>
  </si>
  <si>
    <t>Квалификационная и контактная информация</t>
  </si>
  <si>
    <t>А</t>
  </si>
  <si>
    <t>Наличие авансирования</t>
  </si>
  <si>
    <t>да (%) /нет</t>
  </si>
  <si>
    <t>Б</t>
  </si>
  <si>
    <t>Готовность приступить к работе по уведомлению</t>
  </si>
  <si>
    <t>да /нет</t>
  </si>
  <si>
    <t>В</t>
  </si>
  <si>
    <t>Готовность предоставить банковскую гарантию (при наличии аванса)</t>
  </si>
  <si>
    <t>да(банк) /нет</t>
  </si>
  <si>
    <t>Г</t>
  </si>
  <si>
    <t>Срок исполнения предмета тендера</t>
  </si>
  <si>
    <t>Д</t>
  </si>
  <si>
    <t>Гарантийный срок 5 лет</t>
  </si>
  <si>
    <t>Е</t>
  </si>
  <si>
    <t>Информация о посещении объекта (были/не были), вопросы по результатам посещения</t>
  </si>
  <si>
    <t>были/не были
да/нет</t>
  </si>
  <si>
    <t>Ж</t>
  </si>
  <si>
    <t>Виды работ, планируемые к выполнению субподрядными организациями</t>
  </si>
  <si>
    <t>вид работ-наименование</t>
  </si>
  <si>
    <t>З</t>
  </si>
  <si>
    <t>Готовность подписать договор в редакции Заказчика</t>
  </si>
  <si>
    <t>да/нет</t>
  </si>
  <si>
    <t>И</t>
  </si>
  <si>
    <t>Наличие СРО</t>
  </si>
  <si>
    <t>да (сумма) /нет</t>
  </si>
  <si>
    <t>К</t>
  </si>
  <si>
    <t>Опыт работы с ГК ПИК (при наличии текущих проектов- указать % реализации)</t>
  </si>
  <si>
    <t>объект/ вид работ/% выполнения</t>
  </si>
  <si>
    <t>Л</t>
  </si>
  <si>
    <t>Опыт реализации подобных видов работ за последние 2-3 года (указать не более 5 ключевых объектов и их заказчиков )</t>
  </si>
  <si>
    <t>объект/заказчик/год</t>
  </si>
  <si>
    <t>М</t>
  </si>
  <si>
    <t>Численность работающих всего / численность, планируемая для выполнения предмета тендера</t>
  </si>
  <si>
    <t>кол-во/кол-во</t>
  </si>
  <si>
    <t>Н</t>
  </si>
  <si>
    <t>Дата регистрации компании</t>
  </si>
  <si>
    <t>дд/мм/гг</t>
  </si>
  <si>
    <t>О</t>
  </si>
  <si>
    <t>Оборот за последние 3 года (указать оборот (выручку) по данным бухгалтерской отчетности за 2014/2015/2016 год)</t>
  </si>
  <si>
    <t>год-сумма/год-сумма/год-сумма (руб.без НДС)</t>
  </si>
  <si>
    <t>2015-
2016-
2017-</t>
  </si>
  <si>
    <t>П</t>
  </si>
  <si>
    <t>Сайт компании</t>
  </si>
  <si>
    <t>ссылка</t>
  </si>
  <si>
    <t>Р</t>
  </si>
  <si>
    <t>Генеральный директор : Ф.И.О. полностью, тел., e-mail</t>
  </si>
  <si>
    <t>С</t>
  </si>
  <si>
    <t>Контактное лицо: Ф.И.О. полностью, тел., e-mail</t>
  </si>
  <si>
    <t>Т</t>
  </si>
  <si>
    <t>Примечание к ТКП претендента</t>
  </si>
  <si>
    <t>ФАКТ</t>
  </si>
  <si>
    <t>25-15-15-15</t>
  </si>
  <si>
    <t>текущий ТКП</t>
  </si>
  <si>
    <t>согласовано ранее</t>
  </si>
  <si>
    <t>Итого</t>
  </si>
  <si>
    <t>ИТОГО</t>
  </si>
  <si>
    <t>Вне стикера</t>
  </si>
  <si>
    <t>Дополнительные работы</t>
  </si>
  <si>
    <t>РВР</t>
  </si>
  <si>
    <t>Ремонтно-восстановительные работы</t>
  </si>
  <si>
    <t>С0</t>
  </si>
  <si>
    <t>Общеплощадочные затраты</t>
  </si>
  <si>
    <t>С0.1</t>
  </si>
  <si>
    <t>Подготовка площадки строительства</t>
  </si>
  <si>
    <t>С0.2</t>
  </si>
  <si>
    <t>Рекультивация</t>
  </si>
  <si>
    <t>С0.3</t>
  </si>
  <si>
    <t>Временные инженерные сети</t>
  </si>
  <si>
    <t>С0.4</t>
  </si>
  <si>
    <t>Охрана</t>
  </si>
  <si>
    <t>С0.5</t>
  </si>
  <si>
    <t>Содержание подъездной дороги к площадке строительства</t>
  </si>
  <si>
    <t>С0.6</t>
  </si>
  <si>
    <t>Вынос сетей</t>
  </si>
  <si>
    <t>С0.7</t>
  </si>
  <si>
    <t xml:space="preserve">Штаб строительства </t>
  </si>
  <si>
    <t>С0.8</t>
  </si>
  <si>
    <t>Вертикальная планировка (организация земельного участка)</t>
  </si>
  <si>
    <t>С1</t>
  </si>
  <si>
    <t>Мобилизация</t>
  </si>
  <si>
    <t>С1.1</t>
  </si>
  <si>
    <t>Ограждение строительной площадки</t>
  </si>
  <si>
    <t>С1.2</t>
  </si>
  <si>
    <t>Временные дороги</t>
  </si>
  <si>
    <t>С1.3</t>
  </si>
  <si>
    <t>Временные здания и сооружения</t>
  </si>
  <si>
    <t>С1.4</t>
  </si>
  <si>
    <t>Башенный кран и подкрановые пути</t>
  </si>
  <si>
    <t>С2</t>
  </si>
  <si>
    <t>Содержание площадки</t>
  </si>
  <si>
    <t>С2.1</t>
  </si>
  <si>
    <t>С3</t>
  </si>
  <si>
    <t>Подготовка основания</t>
  </si>
  <si>
    <t>С3.1</t>
  </si>
  <si>
    <t>Водопонижение</t>
  </si>
  <si>
    <t>С3.2</t>
  </si>
  <si>
    <t>Укрепление грунтов</t>
  </si>
  <si>
    <t>С3.3</t>
  </si>
  <si>
    <t>СВАИ</t>
  </si>
  <si>
    <t>С3.4</t>
  </si>
  <si>
    <t>Пристенный дренаж</t>
  </si>
  <si>
    <t>С3.5</t>
  </si>
  <si>
    <t>Стена в грунте</t>
  </si>
  <si>
    <t>С4</t>
  </si>
  <si>
    <t>Земляные работы (Котлован)</t>
  </si>
  <si>
    <t>С4.1</t>
  </si>
  <si>
    <t>Разработка грунта</t>
  </si>
  <si>
    <t>С4.2</t>
  </si>
  <si>
    <t>Вывоз грунта</t>
  </si>
  <si>
    <t>С4.3</t>
  </si>
  <si>
    <t>Утилизация грунта</t>
  </si>
  <si>
    <t>С4.4</t>
  </si>
  <si>
    <t>Доработка грунта вручную</t>
  </si>
  <si>
    <t>С4.5</t>
  </si>
  <si>
    <t>Обратная засыпка</t>
  </si>
  <si>
    <t>С4.6</t>
  </si>
  <si>
    <t>Замещение грунта</t>
  </si>
  <si>
    <t>С5</t>
  </si>
  <si>
    <t>Конструктив</t>
  </si>
  <si>
    <t>С5.1</t>
  </si>
  <si>
    <t>Фундамент</t>
  </si>
  <si>
    <t>С5.2</t>
  </si>
  <si>
    <t>С5.3</t>
  </si>
  <si>
    <t>ЖБ каркас</t>
  </si>
  <si>
    <t>С5.4</t>
  </si>
  <si>
    <t>С5.5</t>
  </si>
  <si>
    <t>Наружные стены</t>
  </si>
  <si>
    <t>С5.6</t>
  </si>
  <si>
    <t>Внутренние стены</t>
  </si>
  <si>
    <t>С5.7</t>
  </si>
  <si>
    <t>Остекление</t>
  </si>
  <si>
    <t>С5.8</t>
  </si>
  <si>
    <t>Балконы (навесные)</t>
  </si>
  <si>
    <t>С5.9</t>
  </si>
  <si>
    <t>Балконы переходны</t>
  </si>
  <si>
    <t>С5.10</t>
  </si>
  <si>
    <t>Балконы/лоджии</t>
  </si>
  <si>
    <t>С5.11</t>
  </si>
  <si>
    <t>С5.12</t>
  </si>
  <si>
    <t>Фасадные работы</t>
  </si>
  <si>
    <t>С5.13</t>
  </si>
  <si>
    <t>Кровля</t>
  </si>
  <si>
    <t>С5.14</t>
  </si>
  <si>
    <t>Прочие работы по 1-му этажу, цоколю, техподполью</t>
  </si>
  <si>
    <t>С5.15</t>
  </si>
  <si>
    <t>!Отделка техподполья - УДАЛИТЬ!</t>
  </si>
  <si>
    <t>С5.16</t>
  </si>
  <si>
    <t>!!!!Отделка спецпомещений (кроме ИТП) - УДАЛИТЬ!!!!</t>
  </si>
  <si>
    <t>С5.17</t>
  </si>
  <si>
    <t>Мусоропровод</t>
  </si>
  <si>
    <t>С6</t>
  </si>
  <si>
    <t>Инженерные Системы</t>
  </si>
  <si>
    <t>С6.1</t>
  </si>
  <si>
    <t>С6.2</t>
  </si>
  <si>
    <t>ВК_Канализация хозяйственно-бытовая</t>
  </si>
  <si>
    <t>С6.3</t>
  </si>
  <si>
    <t>ВК_Водосток</t>
  </si>
  <si>
    <t>С6.4</t>
  </si>
  <si>
    <t>С6.5</t>
  </si>
  <si>
    <t>ВК_Система автоматического пожаротушения</t>
  </si>
  <si>
    <t>С6.6</t>
  </si>
  <si>
    <t>С6.7</t>
  </si>
  <si>
    <t>С6.8</t>
  </si>
  <si>
    <t>С6.9</t>
  </si>
  <si>
    <t>ОВ_Противодымная вентиляция. (вкл. Клапаны ДУ)</t>
  </si>
  <si>
    <t>С6.10</t>
  </si>
  <si>
    <t>С6.11</t>
  </si>
  <si>
    <t>С6.12</t>
  </si>
  <si>
    <t>СС_АПС/СОУЭ</t>
  </si>
  <si>
    <t>С6.13</t>
  </si>
  <si>
    <t>СС_АК</t>
  </si>
  <si>
    <t>С6.14</t>
  </si>
  <si>
    <t>СС_АИИСКУЭ (с учетом счетчиков э/э)</t>
  </si>
  <si>
    <t>С6.15</t>
  </si>
  <si>
    <t>СС_ АСКУЭ + УУКВ (с учетом счетчиков тепла, узлов водоучета)</t>
  </si>
  <si>
    <t>С6.16</t>
  </si>
  <si>
    <t>СС_АСУД</t>
  </si>
  <si>
    <t>С6.17</t>
  </si>
  <si>
    <t>СС_СВН</t>
  </si>
  <si>
    <t>С6.18</t>
  </si>
  <si>
    <t>СС_СОВ</t>
  </si>
  <si>
    <t>С6.19</t>
  </si>
  <si>
    <t>СС_Кабельные конструкции</t>
  </si>
  <si>
    <t>С6.20</t>
  </si>
  <si>
    <t>СС_ОСПД</t>
  </si>
  <si>
    <t>С6.21</t>
  </si>
  <si>
    <t>СС_СКУД калиток</t>
  </si>
  <si>
    <t>С6.22</t>
  </si>
  <si>
    <t>Кондиционирование</t>
  </si>
  <si>
    <t>С6.23</t>
  </si>
  <si>
    <t>ОДС</t>
  </si>
  <si>
    <t>С6.24</t>
  </si>
  <si>
    <t>ИТП (с отделкой), насосная</t>
  </si>
  <si>
    <t>С6.25</t>
  </si>
  <si>
    <t>СС_АОДИ</t>
  </si>
  <si>
    <t>С6.26</t>
  </si>
  <si>
    <t>СС_ЦИН</t>
  </si>
  <si>
    <t>С6.27</t>
  </si>
  <si>
    <t>СС_АУППТ</t>
  </si>
  <si>
    <t>С6.28</t>
  </si>
  <si>
    <t>СС_СКЗ</t>
  </si>
  <si>
    <t>С6.29</t>
  </si>
  <si>
    <t>СС_СКУД</t>
  </si>
  <si>
    <t>С6.30</t>
  </si>
  <si>
    <t>СС_ОЗДС</t>
  </si>
  <si>
    <t>С6.31</t>
  </si>
  <si>
    <t>СС_АОВ</t>
  </si>
  <si>
    <t>С6.32</t>
  </si>
  <si>
    <t>СС_Сети связи</t>
  </si>
  <si>
    <t>С6.33</t>
  </si>
  <si>
    <t>СС_КСБ</t>
  </si>
  <si>
    <t>С6.34</t>
  </si>
  <si>
    <t>СС_АУГПТ</t>
  </si>
  <si>
    <t>С6.35</t>
  </si>
  <si>
    <t>Производственная канализация</t>
  </si>
  <si>
    <t>С6.36</t>
  </si>
  <si>
    <t>СС_ЦТУС</t>
  </si>
  <si>
    <t>С6.37</t>
  </si>
  <si>
    <t>СС_Безопасный регион</t>
  </si>
  <si>
    <t>С6.38</t>
  </si>
  <si>
    <t>СС_СКУД шлагбаумов</t>
  </si>
  <si>
    <t>С6.39</t>
  </si>
  <si>
    <t>СС_Радиофикация</t>
  </si>
  <si>
    <t>С6.40</t>
  </si>
  <si>
    <t>СС_АДУ</t>
  </si>
  <si>
    <t>С6.41</t>
  </si>
  <si>
    <t>СС_Оповещение о ЧС</t>
  </si>
  <si>
    <t>С7</t>
  </si>
  <si>
    <t>Лифты</t>
  </si>
  <si>
    <t>С7.1</t>
  </si>
  <si>
    <t>Лифтовое оборудование</t>
  </si>
  <si>
    <t>С7.2</t>
  </si>
  <si>
    <t>Монтаж остановок (полный комплекс работ с учетом пож.примыканий и пр.)</t>
  </si>
  <si>
    <t>С8</t>
  </si>
  <si>
    <t>С8.1</t>
  </si>
  <si>
    <t>С8.2</t>
  </si>
  <si>
    <t>С8.3</t>
  </si>
  <si>
    <t>Ремонтно-востановительные работы (Отделка МОП)</t>
  </si>
  <si>
    <t>С9</t>
  </si>
  <si>
    <t>С9.1</t>
  </si>
  <si>
    <t>С9.2</t>
  </si>
  <si>
    <t>С9.3</t>
  </si>
  <si>
    <t>С9.4</t>
  </si>
  <si>
    <t>Отделка балконов/лоджий</t>
  </si>
  <si>
    <t>С9.5</t>
  </si>
  <si>
    <t>Ремонтно-востановительные работы (Отделка квартир)</t>
  </si>
  <si>
    <t>С10</t>
  </si>
  <si>
    <t>Отделка кладовых</t>
  </si>
  <si>
    <t>С10.1</t>
  </si>
  <si>
    <t>Отделка техподполья</t>
  </si>
  <si>
    <t>С10.2</t>
  </si>
  <si>
    <t>С10.3</t>
  </si>
  <si>
    <t>Отделка спецпомещений</t>
  </si>
  <si>
    <t>С11</t>
  </si>
  <si>
    <t>Благоустройство</t>
  </si>
  <si>
    <t>С11.1</t>
  </si>
  <si>
    <t>Покрытия</t>
  </si>
  <si>
    <t>С11.2</t>
  </si>
  <si>
    <t>Озеленение</t>
  </si>
  <si>
    <t>С11.3</t>
  </si>
  <si>
    <t>МАФ</t>
  </si>
  <si>
    <t>С11.4</t>
  </si>
  <si>
    <t>Наружное освещение</t>
  </si>
  <si>
    <t>С11.5</t>
  </si>
  <si>
    <t>Прочие по благоустройству</t>
  </si>
  <si>
    <t>С12</t>
  </si>
  <si>
    <t>Наружные сети</t>
  </si>
  <si>
    <t>С12.1</t>
  </si>
  <si>
    <t>Теплоснабжение</t>
  </si>
  <si>
    <t>С12.2</t>
  </si>
  <si>
    <t>Электроснабжение</t>
  </si>
  <si>
    <t>С12.3</t>
  </si>
  <si>
    <t>Водопровод</t>
  </si>
  <si>
    <t>С12.4</t>
  </si>
  <si>
    <t>Канализация</t>
  </si>
  <si>
    <t>С12.5</t>
  </si>
  <si>
    <t>Водосток</t>
  </si>
  <si>
    <t>С12.7</t>
  </si>
  <si>
    <t>Прочие сети</t>
  </si>
  <si>
    <t>С14</t>
  </si>
  <si>
    <t xml:space="preserve">Офис продаж </t>
  </si>
  <si>
    <t>С14.1</t>
  </si>
  <si>
    <t>С14.2</t>
  </si>
  <si>
    <t>Офис продаж (отделка)</t>
  </si>
  <si>
    <t>С14.3</t>
  </si>
  <si>
    <t>Благоустройство (офис продаж)</t>
  </si>
  <si>
    <t>С14.4</t>
  </si>
  <si>
    <t>Наружное освещение (офис продаж)</t>
  </si>
  <si>
    <t>С14.6</t>
  </si>
  <si>
    <t>СС (офис продаж)</t>
  </si>
  <si>
    <t>С15</t>
  </si>
  <si>
    <t>Шоурум</t>
  </si>
  <si>
    <t>С15.1</t>
  </si>
  <si>
    <t>Отделка (шоурум)</t>
  </si>
  <si>
    <t>С15.2</t>
  </si>
  <si>
    <t>Электромонтажные работы (Шоурум)</t>
  </si>
  <si>
    <t>С15.3</t>
  </si>
  <si>
    <t>Оборудование, мебель (шоурум)</t>
  </si>
  <si>
    <t>С15.4</t>
  </si>
  <si>
    <t>Прочие работы (шоурум)</t>
  </si>
  <si>
    <t>С16</t>
  </si>
  <si>
    <t>Офис заселения</t>
  </si>
  <si>
    <t>С16.2</t>
  </si>
  <si>
    <t>Офис заселения (отделка)</t>
  </si>
  <si>
    <t>С16.5</t>
  </si>
  <si>
    <t>СС (офис заселения)</t>
  </si>
  <si>
    <t>С20</t>
  </si>
  <si>
    <t>ПИР</t>
  </si>
  <si>
    <t>С20.1</t>
  </si>
  <si>
    <t>Предпроектная документация</t>
  </si>
  <si>
    <t>С20.2</t>
  </si>
  <si>
    <t>Проектная документация</t>
  </si>
  <si>
    <t>С20.3</t>
  </si>
  <si>
    <t>Рабочая документация</t>
  </si>
  <si>
    <t>С20.4</t>
  </si>
  <si>
    <t>Авторский надзор</t>
  </si>
  <si>
    <t>С21</t>
  </si>
  <si>
    <t>Отделка СКБ</t>
  </si>
  <si>
    <t>С21.1</t>
  </si>
  <si>
    <t>Отделка (СКБ)</t>
  </si>
  <si>
    <t>С21.2</t>
  </si>
  <si>
    <t>ТХ (СКБ)</t>
  </si>
  <si>
    <t>С22</t>
  </si>
  <si>
    <t>Отделка паркинга</t>
  </si>
  <si>
    <t>С22.1</t>
  </si>
  <si>
    <t>Отделка (подземная автостоянка)</t>
  </si>
  <si>
    <t>С22.2</t>
  </si>
  <si>
    <t>Отделка (наземная автостоянка)</t>
  </si>
  <si>
    <t>С22.3</t>
  </si>
  <si>
    <t>Отделка (открытая многоуровневая автостоянка)</t>
  </si>
  <si>
    <t>С23</t>
  </si>
  <si>
    <t>Офис управляющей компании</t>
  </si>
  <si>
    <t>С23.2</t>
  </si>
  <si>
    <t>Отделка (офис УК)</t>
  </si>
  <si>
    <t>С23.4</t>
  </si>
  <si>
    <t>СС (офис УК)</t>
  </si>
  <si>
    <t>С24</t>
  </si>
  <si>
    <t>Техническое оснащение (без мебели) СКБ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</si>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</sst>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\-??_р_._-;_-@_-"/>
    <numFmt numFmtId="165" formatCode="#,##0.000"/>
  </numFmts>
  <fonts count="23" x14ac:knownFonts="1">
    <font>
      <sz val="10"/>
      <color rgb="FF000000"/>
      <name val="Arial Cyr"/>
    </font>
    <font>
      <sz val="12"/>
      <color rgb="FF000000"/>
      <name val="Times New Roman"/>
      <family val="1"/>
      <charset val="204"/>
    </font>
    <font>
      <b/>
      <sz val="12"/>
      <color rgb="FFFFFFFF"/>
      <name val="Times New Roman"/>
      <family val="1"/>
      <charset val="204"/>
    </font>
    <font>
      <b/>
      <sz val="12"/>
      <color rgb="FF0000FF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16"/>
      <color rgb="FFFFFFFF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12"/>
      <color rgb="FF808080"/>
      <name val="Times New Roman"/>
      <family val="1"/>
      <charset val="204"/>
    </font>
    <font>
      <sz val="14"/>
      <color rgb="FF808080"/>
      <name val="Times New Roman"/>
      <family val="1"/>
      <charset val="204"/>
    </font>
    <font>
      <i/>
      <sz val="14"/>
      <color rgb="FF80808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80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4"/>
      <color rgb="FF808080"/>
      <name val="Times New Roman"/>
      <family val="1"/>
      <charset val="204"/>
    </font>
    <font>
      <b/>
      <sz val="12"/>
      <color rgb="FF2F5487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b/>
      <sz val="14"/>
      <color rgb="FF800000"/>
      <name val="Times New Roman"/>
      <family val="1"/>
      <charset val="204"/>
    </font>
    <font>
      <sz val="14"/>
      <color rgb="FFEE0000"/>
      <name val="Arial Cyr"/>
    </font>
  </fonts>
  <fills count="11">
    <fill>
      <patternFill patternType="none"/>
    </fill>
    <fill>
      <patternFill patternType="gray125"/>
    </fill>
    <fill>
      <patternFill patternType="solid">
        <fgColor rgb="FF2F5587"/>
        <bgColor rgb="FF666699"/>
      </patternFill>
    </fill>
    <fill>
      <patternFill patternType="solid">
        <fgColor rgb="FFD7E2EF"/>
        <bgColor rgb="FFD4D3D4"/>
      </patternFill>
    </fill>
    <fill>
      <patternFill patternType="solid">
        <fgColor rgb="FFD4D3D4"/>
        <bgColor rgb="FFD7E2EF"/>
      </patternFill>
    </fill>
    <fill>
      <patternFill patternType="solid">
        <fgColor rgb="FFEBF1DE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8D5"/>
        <bgColor rgb="FF000000"/>
      </patternFill>
    </fill>
    <fill>
      <patternFill patternType="solid">
        <fgColor rgb="FFDBE6F1"/>
        <bgColor rgb="FF000000"/>
      </patternFill>
    </fill>
    <fill>
      <patternFill patternType="solid">
        <fgColor rgb="FFD9D9D8"/>
        <bgColor rgb="FF000000"/>
      </patternFill>
    </fill>
    <fill>
      <patternFill patternType="solid">
        <fgColor rgb="FFD8E4BC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 applyProtection="1"/>
    <xf numFmtId="49" fontId="1" fillId="0" borderId="0" xfId="0" applyNumberFormat="1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right"/>
    </xf>
    <xf numFmtId="49" fontId="2" fillId="2" borderId="0" xfId="0" applyNumberFormat="1" applyFont="1" applyFill="1" applyAlignment="1" applyProtection="1">
      <alignment vertical="center"/>
    </xf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horizontal="right" vertical="center"/>
    </xf>
    <xf numFmtId="0" fontId="1" fillId="0" borderId="0" xfId="0" applyFont="1" applyAlignment="1" applyProtection="1">
      <alignment vertical="center"/>
    </xf>
    <xf numFmtId="0" fontId="1" fillId="0" borderId="1" xfId="0" applyFont="1" applyBorder="1" applyAlignment="1" applyProtection="1">
      <alignment horizontal="center" vertical="center" wrapText="1"/>
    </xf>
    <xf numFmtId="164" fontId="4" fillId="4" borderId="4" xfId="0" applyNumberFormat="1" applyFont="1" applyFill="1" applyBorder="1" applyAlignment="1" applyProtection="1">
      <alignment horizontal="right" vertical="center" wrapText="1"/>
    </xf>
    <xf numFmtId="0" fontId="6" fillId="0" borderId="0" xfId="0" applyFont="1" applyProtection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vertical="center" wrapText="1"/>
    </xf>
    <xf numFmtId="0" fontId="1" fillId="0" borderId="1" xfId="0" applyFont="1" applyBorder="1" applyProtection="1"/>
    <xf numFmtId="0" fontId="1" fillId="0" borderId="1" xfId="0" applyFont="1" applyBorder="1" applyAlignment="1" applyProtection="1">
      <alignment vertical="center" wrapText="1"/>
    </xf>
    <xf numFmtId="0" fontId="1" fillId="0" borderId="0" xfId="0" applyFont="1" applyProtection="1"/>
    <xf numFmtId="0" fontId="1" fillId="0" borderId="1" xfId="0" applyFont="1" applyBorder="1" applyProtection="1"/>
    <xf numFmtId="0" fontId="1" fillId="0" borderId="1" xfId="0" applyFont="1" applyBorder="1" applyAlignment="1" applyProtection="1">
      <alignment vertical="center" wrapText="1"/>
    </xf>
    <xf numFmtId="0" fontId="1" fillId="0" borderId="1" xfId="0" applyFont="1" applyBorder="1" applyAlignment="1" applyProtection="1">
      <alignment horizontal="center" vertical="center" wrapText="1"/>
    </xf>
    <xf numFmtId="49" fontId="1" fillId="0" borderId="1" xfId="0" applyNumberFormat="1" applyFont="1" applyBorder="1" applyAlignment="1" applyProtection="1">
      <alignment horizontal="left" vertical="center" wrapText="1"/>
    </xf>
    <xf numFmtId="49" fontId="1" fillId="5" borderId="1" xfId="0" applyNumberFormat="1" applyFont="1" applyFill="1" applyBorder="1" applyAlignment="1" applyProtection="1">
      <alignment horizontal="left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left" vertical="center" wrapText="1"/>
    </xf>
    <xf numFmtId="0" fontId="9" fillId="0" borderId="1" xfId="0" applyFont="1" applyBorder="1" applyAlignment="1" applyProtection="1">
      <alignment horizontal="right" vertical="center" wrapText="1"/>
    </xf>
    <xf numFmtId="0" fontId="8" fillId="0" borderId="1" xfId="0" applyFont="1" applyBorder="1" applyAlignment="1" applyProtection="1">
      <alignment horizontal="center" vertical="center" wrapText="1"/>
    </xf>
    <xf numFmtId="165" fontId="1" fillId="0" borderId="1" xfId="0" applyNumberFormat="1" applyFont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horizontal="left" vertical="center" wrapText="1"/>
    </xf>
    <xf numFmtId="0" fontId="9" fillId="5" borderId="1" xfId="0" applyFont="1" applyFill="1" applyBorder="1" applyAlignment="1" applyProtection="1">
      <alignment horizontal="right" vertical="center" wrapText="1"/>
    </xf>
    <xf numFmtId="165" fontId="1" fillId="5" borderId="1" xfId="0" applyNumberFormat="1" applyFont="1" applyFill="1" applyBorder="1" applyAlignment="1" applyProtection="1">
      <alignment horizontal="center" vertical="center" wrapText="1"/>
    </xf>
    <xf numFmtId="49" fontId="1" fillId="6" borderId="1" xfId="0" applyNumberFormat="1" applyFont="1" applyFill="1" applyBorder="1" applyAlignment="1" applyProtection="1">
      <alignment horizontal="left" vertical="center" wrapText="1"/>
    </xf>
    <xf numFmtId="0" fontId="8" fillId="6" borderId="1" xfId="0" applyFont="1" applyFill="1" applyBorder="1" applyAlignment="1" applyProtection="1">
      <alignment horizontal="left" vertical="center" wrapText="1"/>
    </xf>
    <xf numFmtId="0" fontId="1" fillId="6" borderId="1" xfId="0" applyFont="1" applyFill="1" applyBorder="1" applyAlignment="1" applyProtection="1">
      <alignment horizontal="center" vertical="center" wrapText="1"/>
    </xf>
    <xf numFmtId="49" fontId="10" fillId="7" borderId="1" xfId="0" applyNumberFormat="1" applyFont="1" applyFill="1" applyBorder="1" applyAlignment="1" applyProtection="1">
      <alignment horizontal="left" vertical="center" wrapText="1"/>
    </xf>
    <xf numFmtId="0" fontId="11" fillId="7" borderId="1" xfId="0" applyFont="1" applyFill="1" applyBorder="1" applyAlignment="1" applyProtection="1">
      <alignment horizontal="left" vertical="center" wrapText="1"/>
    </xf>
    <xf numFmtId="0" fontId="10" fillId="7" borderId="1" xfId="0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 applyProtection="1">
      <alignment horizontal="right" vertical="center" wrapText="1"/>
    </xf>
    <xf numFmtId="165" fontId="1" fillId="6" borderId="1" xfId="0" applyNumberFormat="1" applyFont="1" applyFill="1" applyBorder="1" applyAlignment="1" applyProtection="1">
      <alignment horizontal="center" vertical="center" wrapText="1"/>
    </xf>
    <xf numFmtId="0" fontId="12" fillId="7" borderId="1" xfId="0" applyFont="1" applyFill="1" applyBorder="1" applyAlignment="1" applyProtection="1">
      <alignment horizontal="right" vertical="center" wrapText="1"/>
    </xf>
    <xf numFmtId="165" fontId="10" fillId="7" borderId="1" xfId="0" applyNumberFormat="1" applyFont="1" applyFill="1" applyBorder="1" applyAlignment="1" applyProtection="1">
      <alignment horizontal="center" vertical="center" wrapText="1"/>
    </xf>
    <xf numFmtId="49" fontId="1" fillId="8" borderId="1" xfId="0" applyNumberFormat="1" applyFont="1" applyFill="1" applyBorder="1" applyAlignment="1" applyProtection="1">
      <alignment horizontal="left" vertical="center" wrapText="1"/>
    </xf>
    <xf numFmtId="0" fontId="8" fillId="8" borderId="1" xfId="0" applyFont="1" applyFill="1" applyBorder="1" applyAlignment="1" applyProtection="1">
      <alignment horizontal="left" vertical="center" wrapText="1"/>
    </xf>
    <xf numFmtId="0" fontId="13" fillId="8" borderId="1" xfId="0" applyFont="1" applyFill="1" applyBorder="1" applyAlignment="1" applyProtection="1">
      <alignment horizontal="right" vertical="center" wrapText="1"/>
    </xf>
    <xf numFmtId="165" fontId="8" fillId="0" borderId="1" xfId="0" applyNumberFormat="1" applyFont="1" applyBorder="1" applyAlignment="1" applyProtection="1">
      <alignment horizontal="center" vertical="center" wrapText="1"/>
    </xf>
    <xf numFmtId="165" fontId="8" fillId="5" borderId="1" xfId="0" applyNumberFormat="1" applyFont="1" applyFill="1" applyBorder="1" applyAlignment="1" applyProtection="1">
      <alignment horizontal="center" vertical="center" wrapText="1"/>
    </xf>
    <xf numFmtId="165" fontId="14" fillId="5" borderId="1" xfId="0" applyNumberFormat="1" applyFont="1" applyFill="1" applyBorder="1" applyAlignment="1" applyProtection="1">
      <alignment horizontal="center" vertical="center" wrapText="1"/>
    </xf>
    <xf numFmtId="165" fontId="14" fillId="0" borderId="1" xfId="0" applyNumberFormat="1" applyFont="1" applyBorder="1" applyAlignment="1" applyProtection="1">
      <alignment horizontal="center" vertical="center" wrapText="1"/>
    </xf>
    <xf numFmtId="165" fontId="8" fillId="6" borderId="1" xfId="0" applyNumberFormat="1" applyFont="1" applyFill="1" applyBorder="1" applyAlignment="1" applyProtection="1">
      <alignment horizontal="center" vertical="center" wrapText="1"/>
    </xf>
    <xf numFmtId="165" fontId="15" fillId="5" borderId="1" xfId="0" applyNumberFormat="1" applyFont="1" applyFill="1" applyBorder="1" applyAlignment="1" applyProtection="1">
      <alignment horizontal="center" vertical="center" wrapText="1"/>
    </xf>
    <xf numFmtId="165" fontId="15" fillId="6" borderId="1" xfId="0" applyNumberFormat="1" applyFont="1" applyFill="1" applyBorder="1" applyAlignment="1" applyProtection="1">
      <alignment horizontal="center" vertical="center" wrapText="1"/>
    </xf>
    <xf numFmtId="165" fontId="15" fillId="0" borderId="1" xfId="0" applyNumberFormat="1" applyFont="1" applyBorder="1" applyAlignment="1" applyProtection="1">
      <alignment horizontal="center" vertical="center" wrapText="1"/>
    </xf>
    <xf numFmtId="165" fontId="11" fillId="7" borderId="1" xfId="0" applyNumberFormat="1" applyFont="1" applyFill="1" applyBorder="1" applyAlignment="1" applyProtection="1">
      <alignment horizontal="center" vertical="center" wrapText="1"/>
    </xf>
    <xf numFmtId="165" fontId="16" fillId="7" borderId="1" xfId="0" applyNumberFormat="1" applyFont="1" applyFill="1" applyBorder="1" applyAlignment="1" applyProtection="1">
      <alignment horizontal="center" vertical="center" wrapText="1"/>
    </xf>
    <xf numFmtId="4" fontId="10" fillId="7" borderId="1" xfId="0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Alignment="1" applyProtection="1">
      <alignment horizontal="left" vertical="center"/>
    </xf>
    <xf numFmtId="4" fontId="18" fillId="0" borderId="1" xfId="0" applyNumberFormat="1" applyFont="1" applyBorder="1" applyAlignment="1" applyProtection="1">
      <alignment horizontal="center" vertical="center" wrapText="1"/>
    </xf>
    <xf numFmtId="165" fontId="19" fillId="0" borderId="1" xfId="0" applyNumberFormat="1" applyFont="1" applyBorder="1" applyAlignment="1" applyProtection="1">
      <alignment horizontal="center" vertical="center" wrapText="1"/>
    </xf>
    <xf numFmtId="4" fontId="20" fillId="0" borderId="1" xfId="0" applyNumberFormat="1" applyFont="1" applyBorder="1" applyAlignment="1" applyProtection="1">
      <alignment horizontal="center" vertical="center" wrapText="1"/>
    </xf>
    <xf numFmtId="4" fontId="18" fillId="5" borderId="1" xfId="0" applyNumberFormat="1" applyFont="1" applyFill="1" applyBorder="1" applyAlignment="1" applyProtection="1">
      <alignment horizontal="center" vertical="center" wrapText="1"/>
    </xf>
    <xf numFmtId="165" fontId="19" fillId="5" borderId="1" xfId="0" applyNumberFormat="1" applyFont="1" applyFill="1" applyBorder="1" applyAlignment="1" applyProtection="1">
      <alignment horizontal="center" vertical="center" wrapText="1"/>
    </xf>
    <xf numFmtId="4" fontId="20" fillId="5" borderId="1" xfId="0" applyNumberFormat="1" applyFont="1" applyFill="1" applyBorder="1" applyAlignment="1" applyProtection="1">
      <alignment horizontal="center" vertical="center" wrapText="1"/>
    </xf>
    <xf numFmtId="4" fontId="18" fillId="6" borderId="1" xfId="0" applyNumberFormat="1" applyFont="1" applyFill="1" applyBorder="1" applyAlignment="1" applyProtection="1">
      <alignment horizontal="center" vertical="center" wrapText="1"/>
    </xf>
    <xf numFmtId="4" fontId="18" fillId="8" borderId="1" xfId="0" applyNumberFormat="1" applyFont="1" applyFill="1" applyBorder="1" applyAlignment="1" applyProtection="1">
      <alignment horizontal="center" vertical="center" wrapText="1"/>
    </xf>
    <xf numFmtId="0" fontId="19" fillId="8" borderId="1" xfId="0" applyFont="1" applyFill="1" applyBorder="1" applyAlignment="1" applyProtection="1">
      <alignment horizontal="center" vertical="center" wrapText="1"/>
    </xf>
    <xf numFmtId="165" fontId="19" fillId="8" borderId="1" xfId="0" applyNumberFormat="1" applyFont="1" applyFill="1" applyBorder="1" applyAlignment="1" applyProtection="1">
      <alignment horizontal="center" vertical="center" wrapText="1"/>
    </xf>
    <xf numFmtId="4" fontId="20" fillId="8" borderId="1" xfId="0" applyNumberFormat="1" applyFont="1" applyFill="1" applyBorder="1" applyAlignment="1" applyProtection="1">
      <alignment horizontal="center" vertical="center" wrapText="1"/>
    </xf>
    <xf numFmtId="165" fontId="19" fillId="6" borderId="1" xfId="0" applyNumberFormat="1" applyFont="1" applyFill="1" applyBorder="1" applyAlignment="1" applyProtection="1">
      <alignment horizontal="center" vertical="center" wrapText="1"/>
    </xf>
    <xf numFmtId="165" fontId="13" fillId="6" borderId="1" xfId="0" applyNumberFormat="1" applyFont="1" applyFill="1" applyBorder="1" applyAlignment="1" applyProtection="1">
      <alignment horizontal="center" vertical="center" wrapText="1"/>
    </xf>
    <xf numFmtId="165" fontId="21" fillId="6" borderId="1" xfId="0" applyNumberFormat="1" applyFont="1" applyFill="1" applyBorder="1" applyAlignment="1" applyProtection="1">
      <alignment horizontal="center" vertical="center" wrapText="1"/>
    </xf>
    <xf numFmtId="0" fontId="13" fillId="6" borderId="1" xfId="0" applyFont="1" applyFill="1" applyBorder="1" applyAlignment="1" applyProtection="1">
      <alignment horizontal="left" vertical="center" wrapText="1"/>
    </xf>
    <xf numFmtId="0" fontId="9" fillId="10" borderId="1" xfId="0" applyFont="1" applyFill="1" applyBorder="1" applyAlignment="1" applyProtection="1">
      <alignment horizontal="right" vertical="center" wrapText="1"/>
    </xf>
    <xf numFmtId="165" fontId="1" fillId="0" borderId="1" xfId="0" applyNumberFormat="1" applyFont="1" applyBorder="1" applyProtection="1"/>
    <xf numFmtId="165" fontId="1" fillId="0" borderId="1" xfId="0" applyNumberFormat="1" applyFont="1" applyBorder="1" applyAlignment="1" applyProtection="1">
      <alignment vertical="center" wrapText="1"/>
    </xf>
    <xf numFmtId="165" fontId="1" fillId="0" borderId="0" xfId="0" applyNumberFormat="1" applyFont="1" applyProtection="1"/>
    <xf numFmtId="4" fontId="1" fillId="0" borderId="0" xfId="0" applyNumberFormat="1" applyFont="1" applyProtection="1"/>
    <xf numFmtId="4" fontId="1" fillId="0" borderId="0" xfId="0" applyNumberFormat="1" applyFont="1" applyAlignment="1" applyProtection="1">
      <alignment horizontal="right"/>
    </xf>
    <xf numFmtId="165" fontId="19" fillId="9" borderId="1" xfId="0" applyNumberFormat="1" applyFont="1" applyFill="1" applyBorder="1" applyAlignment="1" applyProtection="1">
      <alignment horizontal="center" vertical="center" wrapText="1"/>
    </xf>
    <xf numFmtId="4" fontId="20" fillId="9" borderId="1" xfId="0" applyNumberFormat="1" applyFont="1" applyFill="1" applyBorder="1" applyAlignment="1" applyProtection="1">
      <alignment horizontal="center" vertical="center" wrapText="1"/>
    </xf>
    <xf numFmtId="0" fontId="13" fillId="8" borderId="1" xfId="0" applyFont="1" applyFill="1" applyBorder="1" applyAlignment="1" applyProtection="1">
      <alignment horizontal="center" vertical="center" wrapText="1"/>
    </xf>
    <xf numFmtId="165" fontId="13" fillId="8" borderId="1" xfId="0" applyNumberFormat="1" applyFont="1" applyFill="1" applyBorder="1" applyAlignment="1" applyProtection="1">
      <alignment horizontal="center" vertical="center" wrapText="1"/>
    </xf>
    <xf numFmtId="4" fontId="18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4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165" fontId="1" fillId="0" borderId="0" xfId="0" applyNumberFormat="1" applyFont="1" applyProtection="1">
      <protection locked="0"/>
    </xf>
    <xf numFmtId="0" fontId="22" fillId="0" borderId="0" xfId="0" applyFont="1" applyProtection="1"/>
    <xf numFmtId="0" fontId="4" fillId="0" borderId="0" xfId="0" applyFont="1" applyAlignment="1" applyProtection="1">
      <alignment horizontal="center" vertical="center"/>
    </xf>
    <xf numFmtId="0" fontId="5" fillId="2" borderId="0" xfId="0" applyFont="1" applyFill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49" fontId="1" fillId="0" borderId="1" xfId="0" applyNumberFormat="1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</xf>
    <xf numFmtId="49" fontId="7" fillId="0" borderId="1" xfId="0" applyNumberFormat="1" applyFont="1" applyBorder="1" applyAlignment="1" applyProtection="1">
      <alignment horizontal="left" vertical="center" wrapText="1"/>
    </xf>
    <xf numFmtId="0" fontId="19" fillId="0" borderId="1" xfId="0" applyFont="1" applyBorder="1" applyAlignment="1" applyProtection="1">
      <alignment horizontal="center" vertical="center" wrapText="1"/>
    </xf>
    <xf numFmtId="165" fontId="19" fillId="0" borderId="1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4" fillId="5" borderId="1" xfId="0" applyFont="1" applyFill="1" applyBorder="1" applyAlignment="1" applyProtection="1">
      <alignment horizontal="left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center" vertical="center" wrapText="1"/>
    </xf>
    <xf numFmtId="165" fontId="19" fillId="5" borderId="1" xfId="0" applyNumberFormat="1" applyFont="1" applyFill="1" applyBorder="1" applyAlignment="1" applyProtection="1">
      <alignment horizontal="center" vertical="center" wrapText="1"/>
    </xf>
    <xf numFmtId="49" fontId="7" fillId="5" borderId="1" xfId="0" applyNumberFormat="1" applyFont="1" applyFill="1" applyBorder="1" applyAlignment="1" applyProtection="1">
      <alignment horizontal="left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49" fontId="4" fillId="4" borderId="3" xfId="0" applyNumberFormat="1" applyFont="1" applyFill="1" applyBorder="1" applyAlignment="1" applyProtection="1">
      <alignment horizontal="left" vertical="center" wrapText="1"/>
    </xf>
    <xf numFmtId="4" fontId="1" fillId="0" borderId="1" xfId="0" applyNumberFormat="1" applyFont="1" applyBorder="1" applyAlignment="1" applyProtection="1">
      <alignment horizontal="center" vertical="center" wrapText="1"/>
    </xf>
    <xf numFmtId="49" fontId="7" fillId="9" borderId="1" xfId="0" applyNumberFormat="1" applyFont="1" applyFill="1" applyBorder="1" applyAlignment="1" applyProtection="1">
      <alignment horizontal="left" vertical="center" wrapText="1"/>
    </xf>
    <xf numFmtId="0" fontId="1" fillId="9" borderId="1" xfId="0" applyFont="1" applyFill="1" applyBorder="1" applyAlignment="1" applyProtection="1">
      <alignment horizontal="center" vertical="center" wrapText="1"/>
    </xf>
    <xf numFmtId="0" fontId="19" fillId="9" borderId="1" xfId="0" applyFont="1" applyFill="1" applyBorder="1" applyAlignment="1" applyProtection="1">
      <alignment horizontal="center" vertical="center" wrapText="1"/>
    </xf>
    <xf numFmtId="165" fontId="19" fillId="9" borderId="1" xfId="0" applyNumberFormat="1" applyFont="1" applyFill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138"/>
  <sheetViews>
    <sheetView zoomScale="85" zoomScaleNormal="85" workbookViewId="0">
      <pane xSplit="6" ySplit="7" topLeftCell="G8" activePane="bottomRight" state="frozen"/>
      <selection pane="topRight"/>
      <selection pane="bottomLeft"/>
      <selection pane="bottomRight" activeCell="F1052" sqref="F1052"/>
    </sheetView>
  </sheetViews>
  <sheetFormatPr defaultRowHeight="15.75" x14ac:dyDescent="0.25"/>
  <cols>
    <col min="1" max="1" width="12.42578125" style="1" customWidth="1"/>
    <col min="2" max="2" width="56.42578125" style="2" customWidth="1"/>
    <col min="3" max="3" width="47.42578125" style="3" customWidth="1"/>
    <col min="4" max="5" width="17.28515625" style="2" customWidth="1"/>
    <col min="6" max="6" width="13.42578125" style="2" customWidth="1"/>
    <col min="7" max="7" width="16.7109375" style="2" customWidth="1"/>
    <col min="8" max="8" width="17.7109375" style="2" customWidth="1"/>
    <col min="9" max="9" width="18.42578125" style="2" customWidth="1"/>
    <col min="10" max="10" width="18.7109375" style="2" customWidth="1"/>
    <col min="11" max="11" width="19.7109375" style="2" customWidth="1"/>
    <col min="12" max="12" width="24.42578125" style="4" customWidth="1"/>
    <col min="13" max="13" width="16.7109375" style="2" customWidth="1"/>
    <col min="14" max="14" width="17.7109375" style="2" customWidth="1"/>
    <col min="15" max="15" width="18.42578125" style="2" customWidth="1"/>
    <col min="16" max="16" width="18.7109375" style="2" customWidth="1"/>
    <col min="17" max="17" width="19.7109375" style="2" customWidth="1"/>
    <col min="18" max="18" width="24.42578125" style="4" customWidth="1"/>
    <col min="19" max="1025" width="8.7109375" style="2" customWidth="1"/>
  </cols>
  <sheetData>
    <row r="1" spans="1:18" ht="15.6" customHeight="1" x14ac:dyDescent="0.25">
      <c r="A1" s="5" t="s">
        <v>0</v>
      </c>
      <c r="B1" s="6"/>
      <c r="C1" s="56" t="s">
        <v>1</v>
      </c>
      <c r="D1" s="7"/>
      <c r="E1" s="7"/>
      <c r="F1" s="7"/>
      <c r="G1" s="8"/>
      <c r="H1" s="8"/>
      <c r="I1" s="8"/>
      <c r="J1" s="8"/>
      <c r="K1" s="8"/>
      <c r="L1" s="9"/>
      <c r="M1" s="8"/>
      <c r="N1" s="8"/>
      <c r="O1" s="8"/>
      <c r="P1" s="8"/>
      <c r="Q1" s="8"/>
      <c r="R1" s="9"/>
    </row>
    <row r="2" spans="1:18" s="10" customFormat="1" ht="30.75" customHeight="1" x14ac:dyDescent="0.2">
      <c r="A2" s="90" t="s">
        <v>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</row>
    <row r="3" spans="1:18" ht="20.45" customHeight="1" x14ac:dyDescent="0.25">
      <c r="A3" s="91" t="s">
        <v>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</row>
    <row r="4" spans="1:18" ht="15" customHeight="1" x14ac:dyDescent="0.25">
      <c r="A4" s="92" t="s">
        <v>4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</row>
    <row r="5" spans="1:18" ht="40.9" customHeight="1" x14ac:dyDescent="0.25">
      <c r="A5" s="93" t="s">
        <v>5</v>
      </c>
      <c r="B5" s="94" t="s">
        <v>6</v>
      </c>
      <c r="C5" s="94" t="s">
        <v>7</v>
      </c>
      <c r="D5" s="94" t="s">
        <v>8</v>
      </c>
      <c r="E5" s="94" t="s">
        <v>9</v>
      </c>
      <c r="F5" s="94" t="s">
        <v>10</v>
      </c>
      <c r="G5" s="95" t="s">
        <v>11</v>
      </c>
      <c r="H5" s="95"/>
      <c r="I5" s="95"/>
      <c r="J5" s="95"/>
      <c r="K5" s="95"/>
      <c r="L5" s="95"/>
      <c r="M5" s="96" t="s">
        <v>12</v>
      </c>
      <c r="N5" s="96"/>
      <c r="O5" s="96"/>
      <c r="P5" s="96" t="s">
        <v>13</v>
      </c>
      <c r="Q5" s="96"/>
      <c r="R5" s="96"/>
    </row>
    <row r="6" spans="1:18" ht="15.75" customHeight="1" x14ac:dyDescent="0.25">
      <c r="A6" s="93"/>
      <c r="B6" s="94"/>
      <c r="C6" s="94"/>
      <c r="D6" s="94"/>
      <c r="E6" s="94"/>
      <c r="F6" s="94"/>
      <c r="G6" s="94" t="s">
        <v>14</v>
      </c>
      <c r="H6" s="94"/>
      <c r="I6" s="94" t="s">
        <v>14</v>
      </c>
      <c r="J6" s="94" t="s">
        <v>15</v>
      </c>
      <c r="K6" s="94"/>
      <c r="L6" s="94" t="s">
        <v>16</v>
      </c>
      <c r="M6" s="94" t="s">
        <v>14</v>
      </c>
      <c r="N6" s="94"/>
      <c r="O6" s="94" t="s">
        <v>14</v>
      </c>
      <c r="P6" s="94" t="s">
        <v>15</v>
      </c>
      <c r="Q6" s="94"/>
      <c r="R6" s="94" t="s">
        <v>16</v>
      </c>
    </row>
    <row r="7" spans="1:18" ht="31.15" customHeight="1" x14ac:dyDescent="0.25">
      <c r="A7" s="93"/>
      <c r="B7" s="94"/>
      <c r="C7" s="94"/>
      <c r="D7" s="94"/>
      <c r="E7" s="94"/>
      <c r="F7" s="94"/>
      <c r="G7" s="11" t="s">
        <v>17</v>
      </c>
      <c r="H7" s="11" t="s">
        <v>18</v>
      </c>
      <c r="I7" s="94"/>
      <c r="J7" s="11" t="s">
        <v>17</v>
      </c>
      <c r="K7" s="11" t="s">
        <v>18</v>
      </c>
      <c r="L7" s="94"/>
      <c r="M7" s="11" t="s">
        <v>17</v>
      </c>
      <c r="N7" s="11" t="s">
        <v>18</v>
      </c>
      <c r="O7" s="94"/>
      <c r="P7" s="11" t="s">
        <v>17</v>
      </c>
      <c r="Q7" s="11" t="s">
        <v>18</v>
      </c>
      <c r="R7" s="94"/>
    </row>
    <row r="8" spans="1:18" ht="30" customHeight="1" x14ac:dyDescent="0.25">
      <c r="A8" s="97" t="s">
        <v>19</v>
      </c>
      <c r="B8" s="94"/>
      <c r="C8" s="94"/>
      <c r="D8" s="98"/>
      <c r="E8" s="99"/>
      <c r="F8" s="58"/>
      <c r="G8" s="59"/>
      <c r="H8" s="59"/>
      <c r="I8" s="59"/>
      <c r="J8" s="59">
        <f>J9+J21+J70+J74+J119+J297+J506+J1110</f>
        <v>119975012.54000001</v>
      </c>
      <c r="K8" s="59">
        <f>K9+K21+K70+K74+K119+K297+K506+K1110</f>
        <v>176219157.55000001</v>
      </c>
      <c r="L8" s="59">
        <f>J8+K8</f>
        <v>296194170.08999997</v>
      </c>
      <c r="M8" s="59"/>
      <c r="N8" s="59"/>
      <c r="O8" s="59"/>
      <c r="P8" s="59">
        <f>P9+P21+P70+P74+P119+P297+P506+P1110</f>
        <v>37474921.880000003</v>
      </c>
      <c r="Q8" s="59">
        <f>Q9+Q21+Q70+Q74+Q119+Q297+Q506+Q1110</f>
        <v>0</v>
      </c>
      <c r="R8" s="59">
        <f>P8+Q8</f>
        <v>37474921.880000003</v>
      </c>
    </row>
    <row r="9" spans="1:18" ht="16.5" x14ac:dyDescent="0.25">
      <c r="A9" s="22" t="s">
        <v>20</v>
      </c>
      <c r="B9" s="100" t="s">
        <v>21</v>
      </c>
      <c r="C9" s="94"/>
      <c r="D9" s="98"/>
      <c r="E9" s="99"/>
      <c r="F9" s="58"/>
      <c r="G9" s="59"/>
      <c r="H9" s="59"/>
      <c r="I9" s="59"/>
      <c r="J9" s="59">
        <f>J10</f>
        <v>34479.43</v>
      </c>
      <c r="K9" s="59">
        <f>K10</f>
        <v>38426.99</v>
      </c>
      <c r="L9" s="59">
        <f>J9+K9</f>
        <v>72906.42</v>
      </c>
      <c r="M9" s="59"/>
      <c r="N9" s="59"/>
      <c r="O9" s="59"/>
      <c r="P9" s="59">
        <f>P10</f>
        <v>26880.83</v>
      </c>
      <c r="Q9" s="59">
        <f>Q10</f>
        <v>0</v>
      </c>
      <c r="R9" s="59">
        <f>P9+Q9</f>
        <v>26880.83</v>
      </c>
    </row>
    <row r="10" spans="1:18" ht="16.5" x14ac:dyDescent="0.25">
      <c r="A10" s="22" t="s">
        <v>22</v>
      </c>
      <c r="B10" s="100" t="s">
        <v>23</v>
      </c>
      <c r="C10" s="94"/>
      <c r="D10" s="98"/>
      <c r="E10" s="99"/>
      <c r="F10" s="58"/>
      <c r="G10" s="59"/>
      <c r="H10" s="59"/>
      <c r="I10" s="59"/>
      <c r="J10" s="59">
        <f>J11+J18</f>
        <v>34479.43</v>
      </c>
      <c r="K10" s="59">
        <f>K11+K18</f>
        <v>38426.99</v>
      </c>
      <c r="L10" s="59">
        <f>J10+K10</f>
        <v>72906.42</v>
      </c>
      <c r="M10" s="59"/>
      <c r="N10" s="59"/>
      <c r="O10" s="59"/>
      <c r="P10" s="59">
        <f>P11+P18</f>
        <v>26880.83</v>
      </c>
      <c r="Q10" s="59">
        <f>Q11+Q18</f>
        <v>0</v>
      </c>
      <c r="R10" s="59">
        <f>P10+Q10</f>
        <v>26880.83</v>
      </c>
    </row>
    <row r="11" spans="1:18" ht="16.5" x14ac:dyDescent="0.25">
      <c r="A11" s="23" t="s">
        <v>24</v>
      </c>
      <c r="B11" s="101" t="s">
        <v>25</v>
      </c>
      <c r="C11" s="102"/>
      <c r="D11" s="103"/>
      <c r="E11" s="104"/>
      <c r="F11" s="61"/>
      <c r="G11" s="62"/>
      <c r="H11" s="62"/>
      <c r="I11" s="62"/>
      <c r="J11" s="62">
        <f>SUM(J12,J15)</f>
        <v>28798.51</v>
      </c>
      <c r="K11" s="62">
        <f>SUM(K12,K15)</f>
        <v>33880.01</v>
      </c>
      <c r="L11" s="62">
        <f>SUM(L12,L15)</f>
        <v>62678.52</v>
      </c>
      <c r="M11" s="62"/>
      <c r="N11" s="62"/>
      <c r="O11" s="62"/>
      <c r="P11" s="62">
        <f>SUM(P12,P15)</f>
        <v>21199.91</v>
      </c>
      <c r="Q11" s="62">
        <f>SUM(Q12,Q15)</f>
        <v>0</v>
      </c>
      <c r="R11" s="62">
        <f>SUM(R12,R15)</f>
        <v>21199.91</v>
      </c>
    </row>
    <row r="12" spans="1:18" ht="56.25" x14ac:dyDescent="0.25">
      <c r="A12" s="22" t="s">
        <v>26</v>
      </c>
      <c r="B12" s="25" t="s">
        <v>27</v>
      </c>
      <c r="C12" s="25" t="s">
        <v>28</v>
      </c>
      <c r="D12" s="11" t="s">
        <v>29</v>
      </c>
      <c r="E12" s="28">
        <v>1</v>
      </c>
      <c r="F12" s="28">
        <v>2.0099999999999998</v>
      </c>
      <c r="G12" s="57">
        <f>IFERROR(ROUND(SUM(J13,J14)/F12, 2), 0)</f>
        <v>10547.22</v>
      </c>
      <c r="H12" s="57">
        <v>14845.76</v>
      </c>
      <c r="I12" s="57">
        <f>G12+H12</f>
        <v>25392.98</v>
      </c>
      <c r="J12" s="57">
        <f>ROUND(G12*F12, 2)</f>
        <v>21199.91</v>
      </c>
      <c r="K12" s="57">
        <f>ROUND(F12*H12, 2)</f>
        <v>29839.98</v>
      </c>
      <c r="L12" s="57">
        <f>J12+K12</f>
        <v>51039.89</v>
      </c>
      <c r="M12" s="57">
        <f>IFERROR(ROUND(SUM(P13,P14)/F12, 2), 0)</f>
        <v>10547.22</v>
      </c>
      <c r="N12" s="57"/>
      <c r="O12" s="57">
        <f>M12+N12</f>
        <v>10547.22</v>
      </c>
      <c r="P12" s="57">
        <f t="shared" ref="P12:P17" si="0">ROUND(F12*M12, 2)</f>
        <v>21199.91</v>
      </c>
      <c r="Q12" s="57">
        <f>ROUND(F12*N12, 2)</f>
        <v>0</v>
      </c>
      <c r="R12" s="57">
        <f>P12+Q12</f>
        <v>21199.91</v>
      </c>
    </row>
    <row r="13" spans="1:18" ht="18.75" x14ac:dyDescent="0.25">
      <c r="A13" s="22" t="s">
        <v>30</v>
      </c>
      <c r="B13" s="26" t="s">
        <v>31</v>
      </c>
      <c r="C13" s="25"/>
      <c r="D13" s="11" t="s">
        <v>32</v>
      </c>
      <c r="E13" s="45">
        <v>1</v>
      </c>
      <c r="F13" s="45">
        <v>0.40400000000000003</v>
      </c>
      <c r="G13" s="57">
        <v>32000</v>
      </c>
      <c r="H13" s="57"/>
      <c r="I13" s="57"/>
      <c r="J13" s="57">
        <f>ROUND(F13*G13, 2)</f>
        <v>12928</v>
      </c>
      <c r="K13" s="57"/>
      <c r="L13" s="57"/>
      <c r="M13" s="57">
        <v>32000</v>
      </c>
      <c r="N13" s="57"/>
      <c r="O13" s="57"/>
      <c r="P13" s="57">
        <f t="shared" si="0"/>
        <v>12928</v>
      </c>
      <c r="Q13" s="57"/>
      <c r="R13" s="57"/>
    </row>
    <row r="14" spans="1:18" ht="18.75" x14ac:dyDescent="0.25">
      <c r="A14" s="22" t="s">
        <v>33</v>
      </c>
      <c r="B14" s="26" t="s">
        <v>34</v>
      </c>
      <c r="C14" s="25"/>
      <c r="D14" s="11" t="s">
        <v>29</v>
      </c>
      <c r="E14" s="45">
        <v>1.0149999999999999</v>
      </c>
      <c r="F14" s="45">
        <v>2.04</v>
      </c>
      <c r="G14" s="57">
        <v>4054.86</v>
      </c>
      <c r="H14" s="57"/>
      <c r="I14" s="57"/>
      <c r="J14" s="57">
        <f>ROUND(F14*G14, 2)</f>
        <v>8271.91</v>
      </c>
      <c r="K14" s="57"/>
      <c r="L14" s="57"/>
      <c r="M14" s="57">
        <v>4054.86</v>
      </c>
      <c r="N14" s="57"/>
      <c r="O14" s="57"/>
      <c r="P14" s="57">
        <f t="shared" si="0"/>
        <v>8271.91</v>
      </c>
      <c r="Q14" s="57"/>
      <c r="R14" s="57"/>
    </row>
    <row r="15" spans="1:18" ht="93.75" x14ac:dyDescent="0.25">
      <c r="A15" s="23" t="s">
        <v>35</v>
      </c>
      <c r="B15" s="29" t="s">
        <v>36</v>
      </c>
      <c r="C15" s="29" t="s">
        <v>37</v>
      </c>
      <c r="D15" s="24" t="s">
        <v>29</v>
      </c>
      <c r="E15" s="31">
        <v>1</v>
      </c>
      <c r="F15" s="31">
        <v>0.442</v>
      </c>
      <c r="G15" s="60">
        <f>IFERROR(ROUND(SUM(J16,J17)/F15, 2), 0)</f>
        <v>17191.400000000001</v>
      </c>
      <c r="H15" s="60">
        <v>9140.34</v>
      </c>
      <c r="I15" s="60">
        <f>G15+H15</f>
        <v>26331.74</v>
      </c>
      <c r="J15" s="60">
        <f>ROUND(G15*F15, 2)</f>
        <v>7598.6</v>
      </c>
      <c r="K15" s="60">
        <f>ROUND(F15*H15, 2)</f>
        <v>4040.03</v>
      </c>
      <c r="L15" s="60">
        <f>J15+K15</f>
        <v>11638.63</v>
      </c>
      <c r="M15" s="60">
        <f>IFERROR(ROUND(SUM(P16,P17)/F15, 2), 0)</f>
        <v>0</v>
      </c>
      <c r="N15" s="60"/>
      <c r="O15" s="60">
        <f>M15+N15</f>
        <v>0</v>
      </c>
      <c r="P15" s="60">
        <f t="shared" si="0"/>
        <v>0</v>
      </c>
      <c r="Q15" s="60">
        <f>ROUND(F15*N15, 2)</f>
        <v>0</v>
      </c>
      <c r="R15" s="60">
        <f>P15+Q15</f>
        <v>0</v>
      </c>
    </row>
    <row r="16" spans="1:18" ht="18.75" x14ac:dyDescent="0.25">
      <c r="A16" s="23" t="s">
        <v>38</v>
      </c>
      <c r="B16" s="30" t="s">
        <v>39</v>
      </c>
      <c r="C16" s="29"/>
      <c r="D16" s="24" t="s">
        <v>40</v>
      </c>
      <c r="E16" s="46">
        <v>1.1000000000000001</v>
      </c>
      <c r="F16" s="47">
        <v>12.144</v>
      </c>
      <c r="G16" s="60">
        <v>500</v>
      </c>
      <c r="H16" s="60"/>
      <c r="I16" s="60"/>
      <c r="J16" s="60">
        <f>ROUND(F16*G16, 2)</f>
        <v>6072</v>
      </c>
      <c r="K16" s="60"/>
      <c r="L16" s="60"/>
      <c r="M16" s="60"/>
      <c r="N16" s="60"/>
      <c r="O16" s="60"/>
      <c r="P16" s="60">
        <f t="shared" si="0"/>
        <v>0</v>
      </c>
      <c r="Q16" s="60"/>
      <c r="R16" s="60"/>
    </row>
    <row r="17" spans="1:18" ht="37.5" x14ac:dyDescent="0.25">
      <c r="A17" s="23" t="s">
        <v>41</v>
      </c>
      <c r="B17" s="30" t="s">
        <v>42</v>
      </c>
      <c r="C17" s="29"/>
      <c r="D17" s="24" t="s">
        <v>29</v>
      </c>
      <c r="E17" s="46">
        <v>1.0149999999999999</v>
      </c>
      <c r="F17" s="46">
        <v>0.44900000000000001</v>
      </c>
      <c r="G17" s="60">
        <v>3400</v>
      </c>
      <c r="H17" s="60"/>
      <c r="I17" s="60"/>
      <c r="J17" s="60">
        <f>ROUND(F17*G17, 2)</f>
        <v>1526.6</v>
      </c>
      <c r="K17" s="60"/>
      <c r="L17" s="60"/>
      <c r="M17" s="60"/>
      <c r="N17" s="60"/>
      <c r="O17" s="60"/>
      <c r="P17" s="60">
        <f t="shared" si="0"/>
        <v>0</v>
      </c>
      <c r="Q17" s="60"/>
      <c r="R17" s="60"/>
    </row>
    <row r="18" spans="1:18" ht="16.5" x14ac:dyDescent="0.25">
      <c r="A18" s="23" t="s">
        <v>43</v>
      </c>
      <c r="B18" s="101" t="s">
        <v>44</v>
      </c>
      <c r="C18" s="102"/>
      <c r="D18" s="103"/>
      <c r="E18" s="104"/>
      <c r="F18" s="61"/>
      <c r="G18" s="62"/>
      <c r="H18" s="62"/>
      <c r="I18" s="62"/>
      <c r="J18" s="62">
        <f>SUM(J19)</f>
        <v>5680.92</v>
      </c>
      <c r="K18" s="62">
        <f>SUM(K19)</f>
        <v>4546.9799999999996</v>
      </c>
      <c r="L18" s="62">
        <f>SUM(L19)</f>
        <v>10227.9</v>
      </c>
      <c r="M18" s="62"/>
      <c r="N18" s="62"/>
      <c r="O18" s="62"/>
      <c r="P18" s="62">
        <f>SUM(P19)</f>
        <v>5680.92</v>
      </c>
      <c r="Q18" s="62">
        <f>SUM(Q19)</f>
        <v>0</v>
      </c>
      <c r="R18" s="62">
        <f>SUM(R19)</f>
        <v>5680.92</v>
      </c>
    </row>
    <row r="19" spans="1:18" ht="93.75" x14ac:dyDescent="0.25">
      <c r="A19" s="23" t="s">
        <v>45</v>
      </c>
      <c r="B19" s="29" t="s">
        <v>46</v>
      </c>
      <c r="C19" s="29" t="s">
        <v>37</v>
      </c>
      <c r="D19" s="24" t="s">
        <v>29</v>
      </c>
      <c r="E19" s="31">
        <v>1</v>
      </c>
      <c r="F19" s="31">
        <v>1.6559999999999999</v>
      </c>
      <c r="G19" s="60">
        <f>IFERROR(ROUND(SUM(J20)/F19, 2), 0)</f>
        <v>3430.51</v>
      </c>
      <c r="H19" s="60">
        <v>2745.76</v>
      </c>
      <c r="I19" s="60">
        <f>G19+H19</f>
        <v>6176.27</v>
      </c>
      <c r="J19" s="60">
        <f>ROUND(G19*F19, 2)</f>
        <v>5680.92</v>
      </c>
      <c r="K19" s="60">
        <f>ROUND(F19*H19, 2)</f>
        <v>4546.9799999999996</v>
      </c>
      <c r="L19" s="60">
        <f>J19+K19</f>
        <v>10227.9</v>
      </c>
      <c r="M19" s="60">
        <f>IFERROR(ROUND(SUM(P20)/F19, 2), 0)</f>
        <v>3430.51</v>
      </c>
      <c r="N19" s="60"/>
      <c r="O19" s="60">
        <f>M19+N19</f>
        <v>3430.51</v>
      </c>
      <c r="P19" s="60">
        <f>ROUND(F19*M19, 2)</f>
        <v>5680.92</v>
      </c>
      <c r="Q19" s="60">
        <f>ROUND(F19*N19, 2)</f>
        <v>0</v>
      </c>
      <c r="R19" s="60">
        <f>P19+Q19</f>
        <v>5680.92</v>
      </c>
    </row>
    <row r="20" spans="1:18" ht="37.5" x14ac:dyDescent="0.25">
      <c r="A20" s="23" t="s">
        <v>47</v>
      </c>
      <c r="B20" s="30" t="s">
        <v>48</v>
      </c>
      <c r="C20" s="29" t="s">
        <v>49</v>
      </c>
      <c r="D20" s="24" t="s">
        <v>29</v>
      </c>
      <c r="E20" s="46">
        <v>1.03</v>
      </c>
      <c r="F20" s="47">
        <v>1.706</v>
      </c>
      <c r="G20" s="60">
        <v>3329.97</v>
      </c>
      <c r="H20" s="60"/>
      <c r="I20" s="60"/>
      <c r="J20" s="60">
        <f>ROUND(F20*G20, 2)</f>
        <v>5680.93</v>
      </c>
      <c r="K20" s="60"/>
      <c r="L20" s="60"/>
      <c r="M20" s="60">
        <v>3329.97</v>
      </c>
      <c r="N20" s="60"/>
      <c r="O20" s="60"/>
      <c r="P20" s="60">
        <f>ROUND(F20*M20, 2)</f>
        <v>5680.93</v>
      </c>
      <c r="Q20" s="60"/>
      <c r="R20" s="60"/>
    </row>
    <row r="21" spans="1:18" ht="16.5" x14ac:dyDescent="0.25">
      <c r="A21" s="22" t="s">
        <v>50</v>
      </c>
      <c r="B21" s="100" t="s">
        <v>51</v>
      </c>
      <c r="C21" s="94"/>
      <c r="D21" s="98"/>
      <c r="E21" s="99"/>
      <c r="F21" s="58"/>
      <c r="G21" s="59"/>
      <c r="H21" s="59"/>
      <c r="I21" s="59"/>
      <c r="J21" s="59">
        <f>J22+J29</f>
        <v>4054459.95</v>
      </c>
      <c r="K21" s="59">
        <f>K22+K29</f>
        <v>4100424.16</v>
      </c>
      <c r="L21" s="59">
        <f>J21+K21</f>
        <v>8154884.1100000003</v>
      </c>
      <c r="M21" s="59"/>
      <c r="N21" s="59"/>
      <c r="O21" s="59"/>
      <c r="P21" s="59">
        <f>P22+P29</f>
        <v>8441.7800000000007</v>
      </c>
      <c r="Q21" s="59">
        <f>Q22+Q29</f>
        <v>0</v>
      </c>
      <c r="R21" s="59">
        <f>P21+Q21</f>
        <v>8441.7800000000007</v>
      </c>
    </row>
    <row r="22" spans="1:18" ht="16.5" x14ac:dyDescent="0.25">
      <c r="A22" s="22" t="s">
        <v>52</v>
      </c>
      <c r="B22" s="100" t="s">
        <v>53</v>
      </c>
      <c r="C22" s="94"/>
      <c r="D22" s="98"/>
      <c r="E22" s="99"/>
      <c r="F22" s="58"/>
      <c r="G22" s="59"/>
      <c r="H22" s="59"/>
      <c r="I22" s="59"/>
      <c r="J22" s="59">
        <f>SUM(J23,J25,J27)</f>
        <v>36503.56</v>
      </c>
      <c r="K22" s="59">
        <f>SUM(K23,K25,K27)</f>
        <v>37241.760000000002</v>
      </c>
      <c r="L22" s="59">
        <f>SUM(L23,L25,L27)</f>
        <v>73745.320000000007</v>
      </c>
      <c r="M22" s="59"/>
      <c r="N22" s="59"/>
      <c r="O22" s="59"/>
      <c r="P22" s="59">
        <f>SUM(P23,P25,P27)</f>
        <v>0</v>
      </c>
      <c r="Q22" s="59">
        <f>SUM(Q23,Q25,Q27)</f>
        <v>0</v>
      </c>
      <c r="R22" s="59">
        <f>SUM(R23,R25,R27)</f>
        <v>0</v>
      </c>
    </row>
    <row r="23" spans="1:18" ht="75" x14ac:dyDescent="0.25">
      <c r="A23" s="22" t="s">
        <v>54</v>
      </c>
      <c r="B23" s="25" t="s">
        <v>55</v>
      </c>
      <c r="C23" s="25"/>
      <c r="D23" s="11" t="s">
        <v>32</v>
      </c>
      <c r="E23" s="28">
        <v>1</v>
      </c>
      <c r="F23" s="28">
        <v>0.03</v>
      </c>
      <c r="G23" s="57">
        <f>IFERROR(ROUND(SUM(J24)/F23, 2), 0)</f>
        <v>51119</v>
      </c>
      <c r="H23" s="57">
        <v>50000</v>
      </c>
      <c r="I23" s="57">
        <f>G23+H23</f>
        <v>101119</v>
      </c>
      <c r="J23" s="57">
        <f>ROUND(G23*F23, 2)</f>
        <v>1533.57</v>
      </c>
      <c r="K23" s="57">
        <f>ROUND(F23*H23, 2)</f>
        <v>1500</v>
      </c>
      <c r="L23" s="57">
        <f>J23+K23</f>
        <v>3033.57</v>
      </c>
      <c r="M23" s="57">
        <f>IFERROR(ROUND(SUM(P24)/F23, 2), 0)</f>
        <v>0</v>
      </c>
      <c r="N23" s="57"/>
      <c r="O23" s="57">
        <f>M23+N23</f>
        <v>0</v>
      </c>
      <c r="P23" s="57">
        <f t="shared" ref="P23:P28" si="1">ROUND(F23*M23, 2)</f>
        <v>0</v>
      </c>
      <c r="Q23" s="57">
        <f>ROUND(F23*N23, 2)</f>
        <v>0</v>
      </c>
      <c r="R23" s="57">
        <f>P23+Q23</f>
        <v>0</v>
      </c>
    </row>
    <row r="24" spans="1:18" ht="18.75" x14ac:dyDescent="0.25">
      <c r="A24" s="22" t="s">
        <v>56</v>
      </c>
      <c r="B24" s="26" t="s">
        <v>57</v>
      </c>
      <c r="C24" s="25"/>
      <c r="D24" s="11" t="s">
        <v>32</v>
      </c>
      <c r="E24" s="45">
        <v>1.03</v>
      </c>
      <c r="F24" s="48">
        <v>3.1E-2</v>
      </c>
      <c r="G24" s="57">
        <v>49470</v>
      </c>
      <c r="H24" s="57"/>
      <c r="I24" s="57"/>
      <c r="J24" s="57">
        <f>ROUND(F24*G24, 2)</f>
        <v>1533.57</v>
      </c>
      <c r="K24" s="57"/>
      <c r="L24" s="57"/>
      <c r="M24" s="57"/>
      <c r="N24" s="57"/>
      <c r="O24" s="57"/>
      <c r="P24" s="57">
        <f t="shared" si="1"/>
        <v>0</v>
      </c>
      <c r="Q24" s="57"/>
      <c r="R24" s="57"/>
    </row>
    <row r="25" spans="1:18" ht="93.75" x14ac:dyDescent="0.25">
      <c r="A25" s="22" t="s">
        <v>58</v>
      </c>
      <c r="B25" s="25" t="s">
        <v>59</v>
      </c>
      <c r="C25" s="25"/>
      <c r="D25" s="11" t="s">
        <v>40</v>
      </c>
      <c r="E25" s="28">
        <v>1</v>
      </c>
      <c r="F25" s="28">
        <v>8.5</v>
      </c>
      <c r="G25" s="57">
        <f>IFERROR(ROUND(SUM(J26)/F25, 2), 0)</f>
        <v>560.58000000000004</v>
      </c>
      <c r="H25" s="57">
        <v>768.64</v>
      </c>
      <c r="I25" s="57">
        <f>G25+H25</f>
        <v>1329.22</v>
      </c>
      <c r="J25" s="57">
        <f>ROUND(G25*F25, 2)</f>
        <v>4764.93</v>
      </c>
      <c r="K25" s="57">
        <f>ROUND(F25*H25, 2)</f>
        <v>6533.44</v>
      </c>
      <c r="L25" s="57">
        <f>J25+K25</f>
        <v>11298.37</v>
      </c>
      <c r="M25" s="57">
        <f>IFERROR(ROUND(SUM(P26)/F25, 2), 0)</f>
        <v>0</v>
      </c>
      <c r="N25" s="57"/>
      <c r="O25" s="57">
        <f>M25+N25</f>
        <v>0</v>
      </c>
      <c r="P25" s="57">
        <f t="shared" si="1"/>
        <v>0</v>
      </c>
      <c r="Q25" s="57">
        <f>ROUND(F25*N25, 2)</f>
        <v>0</v>
      </c>
      <c r="R25" s="57">
        <f>P25+Q25</f>
        <v>0</v>
      </c>
    </row>
    <row r="26" spans="1:18" ht="56.25" x14ac:dyDescent="0.25">
      <c r="A26" s="22" t="s">
        <v>60</v>
      </c>
      <c r="B26" s="26" t="s">
        <v>61</v>
      </c>
      <c r="C26" s="25"/>
      <c r="D26" s="11" t="s">
        <v>40</v>
      </c>
      <c r="E26" s="45">
        <v>1</v>
      </c>
      <c r="F26" s="45">
        <v>8.5</v>
      </c>
      <c r="G26" s="57">
        <v>560.58000000000004</v>
      </c>
      <c r="H26" s="57"/>
      <c r="I26" s="57"/>
      <c r="J26" s="57">
        <f>ROUND(F26*G26, 2)</f>
        <v>4764.93</v>
      </c>
      <c r="K26" s="57"/>
      <c r="L26" s="57"/>
      <c r="M26" s="57"/>
      <c r="N26" s="57"/>
      <c r="O26" s="57"/>
      <c r="P26" s="57">
        <f t="shared" si="1"/>
        <v>0</v>
      </c>
      <c r="Q26" s="57"/>
      <c r="R26" s="57"/>
    </row>
    <row r="27" spans="1:18" ht="93.75" x14ac:dyDescent="0.25">
      <c r="A27" s="22" t="s">
        <v>62</v>
      </c>
      <c r="B27" s="25" t="s">
        <v>63</v>
      </c>
      <c r="C27" s="25"/>
      <c r="D27" s="11" t="s">
        <v>40</v>
      </c>
      <c r="E27" s="28">
        <v>1</v>
      </c>
      <c r="F27" s="28">
        <v>38</v>
      </c>
      <c r="G27" s="57">
        <f>IFERROR(ROUND(SUM(J28)/F27, 2), 0)</f>
        <v>794.87</v>
      </c>
      <c r="H27" s="57">
        <v>768.64</v>
      </c>
      <c r="I27" s="57">
        <f>G27+H27</f>
        <v>1563.51</v>
      </c>
      <c r="J27" s="57">
        <f>ROUND(G27*F27, 2)</f>
        <v>30205.06</v>
      </c>
      <c r="K27" s="57">
        <f>ROUND(F27*H27, 2)</f>
        <v>29208.32</v>
      </c>
      <c r="L27" s="57">
        <f>J27+K27</f>
        <v>59413.38</v>
      </c>
      <c r="M27" s="57">
        <f>IFERROR(ROUND(SUM(P28)/F27, 2), 0)</f>
        <v>0</v>
      </c>
      <c r="N27" s="57"/>
      <c r="O27" s="57">
        <f>M27+N27</f>
        <v>0</v>
      </c>
      <c r="P27" s="57">
        <f t="shared" si="1"/>
        <v>0</v>
      </c>
      <c r="Q27" s="57">
        <f>ROUND(F27*N27, 2)</f>
        <v>0</v>
      </c>
      <c r="R27" s="57">
        <f>P27+Q27</f>
        <v>0</v>
      </c>
    </row>
    <row r="28" spans="1:18" ht="56.25" x14ac:dyDescent="0.25">
      <c r="A28" s="22" t="s">
        <v>64</v>
      </c>
      <c r="B28" s="26" t="s">
        <v>65</v>
      </c>
      <c r="C28" s="25"/>
      <c r="D28" s="11" t="s">
        <v>40</v>
      </c>
      <c r="E28" s="45">
        <v>1</v>
      </c>
      <c r="F28" s="45">
        <v>38</v>
      </c>
      <c r="G28" s="57">
        <v>794.87</v>
      </c>
      <c r="H28" s="57"/>
      <c r="I28" s="57"/>
      <c r="J28" s="57">
        <f>ROUND(F28*G28, 2)</f>
        <v>30205.06</v>
      </c>
      <c r="K28" s="57"/>
      <c r="L28" s="57"/>
      <c r="M28" s="57"/>
      <c r="N28" s="57"/>
      <c r="O28" s="57"/>
      <c r="P28" s="57">
        <f t="shared" si="1"/>
        <v>0</v>
      </c>
      <c r="Q28" s="57"/>
      <c r="R28" s="57"/>
    </row>
    <row r="29" spans="1:18" ht="16.5" x14ac:dyDescent="0.25">
      <c r="A29" s="23" t="s">
        <v>66</v>
      </c>
      <c r="B29" s="101" t="s">
        <v>67</v>
      </c>
      <c r="C29" s="102"/>
      <c r="D29" s="103"/>
      <c r="E29" s="104"/>
      <c r="F29" s="61"/>
      <c r="G29" s="62"/>
      <c r="H29" s="62"/>
      <c r="I29" s="62"/>
      <c r="J29" s="62">
        <f>SUM(J30,J36,J40,J42,J44,J49,J53,J55,J60,J65)</f>
        <v>4017956.39</v>
      </c>
      <c r="K29" s="62">
        <f>SUM(K30,K36,K40,K42,K44,K49,K53,K55,K60,K65)</f>
        <v>4063182.4</v>
      </c>
      <c r="L29" s="62">
        <f>SUM(L30,L36,L40,L42,L44,L49,L53,L55,L60,L65)</f>
        <v>8081138.79</v>
      </c>
      <c r="M29" s="62"/>
      <c r="N29" s="62"/>
      <c r="O29" s="62"/>
      <c r="P29" s="62">
        <f>SUM(P30,P36,P40,P42,P44,P49,P53,P55,P60,P65)</f>
        <v>8441.7800000000007</v>
      </c>
      <c r="Q29" s="62">
        <f>SUM(Q30,Q36,Q40,Q42,Q44,Q49,Q53,Q55,Q60,Q65)</f>
        <v>0</v>
      </c>
      <c r="R29" s="62">
        <f>SUM(R30,R36,R40,R42,R44,R49,R53,R55,R60,R65)</f>
        <v>8441.7800000000007</v>
      </c>
    </row>
    <row r="30" spans="1:18" ht="93.75" x14ac:dyDescent="0.25">
      <c r="A30" s="23" t="s">
        <v>68</v>
      </c>
      <c r="B30" s="29" t="s">
        <v>69</v>
      </c>
      <c r="C30" s="29" t="s">
        <v>70</v>
      </c>
      <c r="D30" s="24" t="s">
        <v>40</v>
      </c>
      <c r="E30" s="31">
        <v>1</v>
      </c>
      <c r="F30" s="31">
        <v>27.16</v>
      </c>
      <c r="G30" s="60">
        <f>IFERROR(ROUND(SUM(J31,J32,J33,J34,J35)/F30, 2), 0)</f>
        <v>634.69000000000005</v>
      </c>
      <c r="H30" s="60">
        <v>684.45</v>
      </c>
      <c r="I30" s="60">
        <f>G30+H30</f>
        <v>1319.14</v>
      </c>
      <c r="J30" s="60">
        <f>ROUND(G30*F30, 2)</f>
        <v>17238.18</v>
      </c>
      <c r="K30" s="60">
        <f>ROUND(F30*H30, 2)</f>
        <v>18589.66</v>
      </c>
      <c r="L30" s="60">
        <f>J30+K30</f>
        <v>35827.839999999997</v>
      </c>
      <c r="M30" s="60">
        <f>IFERROR(ROUND(SUM(P31,P32,P33,P34,P35)/F30, 2), 0)</f>
        <v>0</v>
      </c>
      <c r="N30" s="60"/>
      <c r="O30" s="60">
        <f>M30+N30</f>
        <v>0</v>
      </c>
      <c r="P30" s="60">
        <f t="shared" ref="P30:P69" si="2">ROUND(F30*M30, 2)</f>
        <v>0</v>
      </c>
      <c r="Q30" s="60">
        <f>ROUND(F30*N30, 2)</f>
        <v>0</v>
      </c>
      <c r="R30" s="60">
        <f>P30+Q30</f>
        <v>0</v>
      </c>
    </row>
    <row r="31" spans="1:18" ht="112.5" x14ac:dyDescent="0.25">
      <c r="A31" s="23" t="s">
        <v>71</v>
      </c>
      <c r="B31" s="30" t="s">
        <v>72</v>
      </c>
      <c r="C31" s="29" t="s">
        <v>73</v>
      </c>
      <c r="D31" s="24" t="s">
        <v>29</v>
      </c>
      <c r="E31" s="46">
        <v>0.155</v>
      </c>
      <c r="F31" s="46">
        <v>4.21</v>
      </c>
      <c r="G31" s="60">
        <v>3131.41</v>
      </c>
      <c r="H31" s="60"/>
      <c r="I31" s="60"/>
      <c r="J31" s="60">
        <f>ROUND(F31*G31, 2)</f>
        <v>13183.24</v>
      </c>
      <c r="K31" s="60"/>
      <c r="L31" s="60"/>
      <c r="M31" s="60"/>
      <c r="N31" s="60"/>
      <c r="O31" s="60"/>
      <c r="P31" s="60">
        <f t="shared" si="2"/>
        <v>0</v>
      </c>
      <c r="Q31" s="60"/>
      <c r="R31" s="60"/>
    </row>
    <row r="32" spans="1:18" ht="93.75" x14ac:dyDescent="0.25">
      <c r="A32" s="23" t="s">
        <v>74</v>
      </c>
      <c r="B32" s="30" t="s">
        <v>75</v>
      </c>
      <c r="C32" s="29" t="s">
        <v>76</v>
      </c>
      <c r="D32" s="24" t="s">
        <v>77</v>
      </c>
      <c r="E32" s="46">
        <v>4.05</v>
      </c>
      <c r="F32" s="46">
        <v>109.998</v>
      </c>
      <c r="G32" s="60">
        <v>7</v>
      </c>
      <c r="H32" s="60"/>
      <c r="I32" s="60"/>
      <c r="J32" s="60">
        <f>ROUND(F32*G32, 2)</f>
        <v>769.99</v>
      </c>
      <c r="K32" s="60"/>
      <c r="L32" s="60"/>
      <c r="M32" s="60"/>
      <c r="N32" s="60"/>
      <c r="O32" s="60"/>
      <c r="P32" s="60">
        <f t="shared" si="2"/>
        <v>0</v>
      </c>
      <c r="Q32" s="60"/>
      <c r="R32" s="60"/>
    </row>
    <row r="33" spans="1:18" ht="37.5" x14ac:dyDescent="0.25">
      <c r="A33" s="23" t="s">
        <v>78</v>
      </c>
      <c r="B33" s="30" t="s">
        <v>79</v>
      </c>
      <c r="C33" s="29"/>
      <c r="D33" s="24" t="s">
        <v>80</v>
      </c>
      <c r="E33" s="46">
        <v>1</v>
      </c>
      <c r="F33" s="46">
        <v>27.16</v>
      </c>
      <c r="G33" s="60">
        <v>19.399999999999999</v>
      </c>
      <c r="H33" s="60"/>
      <c r="I33" s="60"/>
      <c r="J33" s="60">
        <f>ROUND(F33*G33, 2)</f>
        <v>526.9</v>
      </c>
      <c r="K33" s="60"/>
      <c r="L33" s="60"/>
      <c r="M33" s="60"/>
      <c r="N33" s="60"/>
      <c r="O33" s="60"/>
      <c r="P33" s="60">
        <f t="shared" si="2"/>
        <v>0</v>
      </c>
      <c r="Q33" s="60"/>
      <c r="R33" s="60"/>
    </row>
    <row r="34" spans="1:18" ht="37.5" x14ac:dyDescent="0.25">
      <c r="A34" s="23" t="s">
        <v>81</v>
      </c>
      <c r="B34" s="30" t="s">
        <v>82</v>
      </c>
      <c r="C34" s="29"/>
      <c r="D34" s="24" t="s">
        <v>80</v>
      </c>
      <c r="E34" s="46">
        <v>1</v>
      </c>
      <c r="F34" s="46">
        <v>27.16</v>
      </c>
      <c r="G34" s="60">
        <v>52.3</v>
      </c>
      <c r="H34" s="60"/>
      <c r="I34" s="60"/>
      <c r="J34" s="60">
        <f>ROUND(F34*G34, 2)</f>
        <v>1420.47</v>
      </c>
      <c r="K34" s="60"/>
      <c r="L34" s="60"/>
      <c r="M34" s="60"/>
      <c r="N34" s="60"/>
      <c r="O34" s="60"/>
      <c r="P34" s="60">
        <f t="shared" si="2"/>
        <v>0</v>
      </c>
      <c r="Q34" s="60"/>
      <c r="R34" s="60"/>
    </row>
    <row r="35" spans="1:18" ht="18.75" x14ac:dyDescent="0.25">
      <c r="A35" s="23" t="s">
        <v>83</v>
      </c>
      <c r="B35" s="30" t="s">
        <v>84</v>
      </c>
      <c r="C35" s="29"/>
      <c r="D35" s="24" t="s">
        <v>40</v>
      </c>
      <c r="E35" s="46">
        <v>0.39400000000000002</v>
      </c>
      <c r="F35" s="46">
        <v>10.701000000000001</v>
      </c>
      <c r="G35" s="60">
        <v>125</v>
      </c>
      <c r="H35" s="60"/>
      <c r="I35" s="60"/>
      <c r="J35" s="60">
        <f>ROUND(F35*G35, 2)</f>
        <v>1337.63</v>
      </c>
      <c r="K35" s="60"/>
      <c r="L35" s="60"/>
      <c r="M35" s="60"/>
      <c r="N35" s="60"/>
      <c r="O35" s="60"/>
      <c r="P35" s="60">
        <f t="shared" si="2"/>
        <v>0</v>
      </c>
      <c r="Q35" s="60"/>
      <c r="R35" s="60"/>
    </row>
    <row r="36" spans="1:18" ht="56.25" x14ac:dyDescent="0.25">
      <c r="A36" s="23" t="s">
        <v>85</v>
      </c>
      <c r="B36" s="29" t="s">
        <v>86</v>
      </c>
      <c r="C36" s="29" t="s">
        <v>87</v>
      </c>
      <c r="D36" s="24" t="s">
        <v>40</v>
      </c>
      <c r="E36" s="31">
        <v>1</v>
      </c>
      <c r="F36" s="31">
        <v>21.2</v>
      </c>
      <c r="G36" s="60">
        <f>IFERROR(ROUND(SUM(J37,J38,J39)/F36, 2), 0)</f>
        <v>547.71</v>
      </c>
      <c r="H36" s="60">
        <v>810</v>
      </c>
      <c r="I36" s="60">
        <f>G36+H36</f>
        <v>1357.71</v>
      </c>
      <c r="J36" s="60">
        <f>ROUND(G36*F36, 2)</f>
        <v>11611.45</v>
      </c>
      <c r="K36" s="60">
        <f>ROUND(F36*H36, 2)</f>
        <v>17172</v>
      </c>
      <c r="L36" s="60">
        <f>J36+K36</f>
        <v>28783.45</v>
      </c>
      <c r="M36" s="60">
        <f>IFERROR(ROUND(SUM(P37,P38,P39)/F36, 2), 0)</f>
        <v>0</v>
      </c>
      <c r="N36" s="60"/>
      <c r="O36" s="60">
        <f>M36+N36</f>
        <v>0</v>
      </c>
      <c r="P36" s="60">
        <f t="shared" si="2"/>
        <v>0</v>
      </c>
      <c r="Q36" s="60">
        <f>ROUND(F36*N36, 2)</f>
        <v>0</v>
      </c>
      <c r="R36" s="60">
        <f>P36+Q36</f>
        <v>0</v>
      </c>
    </row>
    <row r="37" spans="1:18" ht="18.75" x14ac:dyDescent="0.25">
      <c r="A37" s="23" t="s">
        <v>88</v>
      </c>
      <c r="B37" s="30" t="s">
        <v>89</v>
      </c>
      <c r="C37" s="29"/>
      <c r="D37" s="24" t="s">
        <v>77</v>
      </c>
      <c r="E37" s="46">
        <v>2</v>
      </c>
      <c r="F37" s="46">
        <v>42.4</v>
      </c>
      <c r="G37" s="60">
        <v>7.14</v>
      </c>
      <c r="H37" s="60"/>
      <c r="I37" s="60"/>
      <c r="J37" s="60">
        <f>ROUND(F37*G37, 2)</f>
        <v>302.74</v>
      </c>
      <c r="K37" s="60"/>
      <c r="L37" s="60"/>
      <c r="M37" s="60"/>
      <c r="N37" s="60"/>
      <c r="O37" s="60"/>
      <c r="P37" s="60">
        <f t="shared" si="2"/>
        <v>0</v>
      </c>
      <c r="Q37" s="60"/>
      <c r="R37" s="60"/>
    </row>
    <row r="38" spans="1:18" ht="37.5" x14ac:dyDescent="0.25">
      <c r="A38" s="23" t="s">
        <v>90</v>
      </c>
      <c r="B38" s="30" t="s">
        <v>91</v>
      </c>
      <c r="C38" s="29"/>
      <c r="D38" s="24" t="s">
        <v>40</v>
      </c>
      <c r="E38" s="46">
        <v>1.02</v>
      </c>
      <c r="F38" s="46">
        <v>21.623999999999999</v>
      </c>
      <c r="G38" s="60">
        <v>485</v>
      </c>
      <c r="H38" s="60"/>
      <c r="I38" s="60"/>
      <c r="J38" s="60">
        <f>ROUND(F38*G38, 2)</f>
        <v>10487.64</v>
      </c>
      <c r="K38" s="60"/>
      <c r="L38" s="60"/>
      <c r="M38" s="60"/>
      <c r="N38" s="60"/>
      <c r="O38" s="60"/>
      <c r="P38" s="60">
        <f t="shared" si="2"/>
        <v>0</v>
      </c>
      <c r="Q38" s="60"/>
      <c r="R38" s="60"/>
    </row>
    <row r="39" spans="1:18" ht="56.25" x14ac:dyDescent="0.25">
      <c r="A39" s="23" t="s">
        <v>92</v>
      </c>
      <c r="B39" s="30" t="s">
        <v>93</v>
      </c>
      <c r="C39" s="29"/>
      <c r="D39" s="24" t="s">
        <v>80</v>
      </c>
      <c r="E39" s="46">
        <v>1</v>
      </c>
      <c r="F39" s="46">
        <v>21.2</v>
      </c>
      <c r="G39" s="60">
        <v>38.729999999999997</v>
      </c>
      <c r="H39" s="60"/>
      <c r="I39" s="60"/>
      <c r="J39" s="60">
        <f>ROUND(F39*G39, 2)</f>
        <v>821.08</v>
      </c>
      <c r="K39" s="60"/>
      <c r="L39" s="60"/>
      <c r="M39" s="60"/>
      <c r="N39" s="60"/>
      <c r="O39" s="60"/>
      <c r="P39" s="60">
        <f t="shared" si="2"/>
        <v>0</v>
      </c>
      <c r="Q39" s="60"/>
      <c r="R39" s="60"/>
    </row>
    <row r="40" spans="1:18" ht="112.5" x14ac:dyDescent="0.25">
      <c r="A40" s="22" t="s">
        <v>94</v>
      </c>
      <c r="B40" s="25" t="s">
        <v>55</v>
      </c>
      <c r="C40" s="25" t="s">
        <v>95</v>
      </c>
      <c r="D40" s="11" t="s">
        <v>32</v>
      </c>
      <c r="E40" s="28">
        <v>1</v>
      </c>
      <c r="F40" s="28">
        <v>50.57</v>
      </c>
      <c r="G40" s="57">
        <f>IFERROR(ROUND(SUM(J41)/F40, 2), 0)</f>
        <v>50954</v>
      </c>
      <c r="H40" s="57">
        <v>50000</v>
      </c>
      <c r="I40" s="57">
        <f>G40+H40</f>
        <v>100954</v>
      </c>
      <c r="J40" s="57">
        <f>ROUND(G40*F40, 2)</f>
        <v>2576743.7799999998</v>
      </c>
      <c r="K40" s="57">
        <f>ROUND(F40*H40, 2)</f>
        <v>2528500</v>
      </c>
      <c r="L40" s="57">
        <f>J40+K40</f>
        <v>5105243.78</v>
      </c>
      <c r="M40" s="57">
        <f>IFERROR(ROUND(SUM(P41)/F40, 2), 0)</f>
        <v>0</v>
      </c>
      <c r="N40" s="57"/>
      <c r="O40" s="57">
        <f>M40+N40</f>
        <v>0</v>
      </c>
      <c r="P40" s="57">
        <f t="shared" si="2"/>
        <v>0</v>
      </c>
      <c r="Q40" s="57">
        <f>ROUND(F40*N40, 2)</f>
        <v>0</v>
      </c>
      <c r="R40" s="57">
        <f>P40+Q40</f>
        <v>0</v>
      </c>
    </row>
    <row r="41" spans="1:18" ht="18.75" x14ac:dyDescent="0.25">
      <c r="A41" s="22" t="s">
        <v>96</v>
      </c>
      <c r="B41" s="26" t="s">
        <v>57</v>
      </c>
      <c r="C41" s="25"/>
      <c r="D41" s="11" t="s">
        <v>32</v>
      </c>
      <c r="E41" s="45">
        <v>1.03</v>
      </c>
      <c r="F41" s="48">
        <v>52.087000000000003</v>
      </c>
      <c r="G41" s="57">
        <v>49470</v>
      </c>
      <c r="H41" s="57"/>
      <c r="I41" s="57"/>
      <c r="J41" s="57">
        <f>ROUND(F41*G41, 2)</f>
        <v>2576743.89</v>
      </c>
      <c r="K41" s="57"/>
      <c r="L41" s="57"/>
      <c r="M41" s="57"/>
      <c r="N41" s="57"/>
      <c r="O41" s="57"/>
      <c r="P41" s="57">
        <f t="shared" si="2"/>
        <v>0</v>
      </c>
      <c r="Q41" s="57"/>
      <c r="R41" s="57"/>
    </row>
    <row r="42" spans="1:18" ht="93.75" x14ac:dyDescent="0.25">
      <c r="A42" s="23" t="s">
        <v>97</v>
      </c>
      <c r="B42" s="29" t="s">
        <v>59</v>
      </c>
      <c r="C42" s="29" t="s">
        <v>98</v>
      </c>
      <c r="D42" s="24" t="s">
        <v>40</v>
      </c>
      <c r="E42" s="31">
        <v>1</v>
      </c>
      <c r="F42" s="31">
        <v>59.08</v>
      </c>
      <c r="G42" s="60">
        <f>IFERROR(ROUND(SUM(J43)/F42, 2), 0)</f>
        <v>560.58000000000004</v>
      </c>
      <c r="H42" s="60">
        <v>768.64</v>
      </c>
      <c r="I42" s="60">
        <f>G42+H42</f>
        <v>1329.22</v>
      </c>
      <c r="J42" s="60">
        <f>ROUND(G42*F42, 2)</f>
        <v>33119.07</v>
      </c>
      <c r="K42" s="60">
        <f>ROUND(F42*H42, 2)</f>
        <v>45411.25</v>
      </c>
      <c r="L42" s="60">
        <f>J42+K42</f>
        <v>78530.320000000007</v>
      </c>
      <c r="M42" s="60">
        <f>IFERROR(ROUND(SUM(P43)/F42, 2), 0)</f>
        <v>0</v>
      </c>
      <c r="N42" s="60"/>
      <c r="O42" s="60">
        <f>M42+N42</f>
        <v>0</v>
      </c>
      <c r="P42" s="60">
        <f t="shared" si="2"/>
        <v>0</v>
      </c>
      <c r="Q42" s="60">
        <f>ROUND(F42*N42, 2)</f>
        <v>0</v>
      </c>
      <c r="R42" s="60">
        <f>P42+Q42</f>
        <v>0</v>
      </c>
    </row>
    <row r="43" spans="1:18" ht="56.25" x14ac:dyDescent="0.25">
      <c r="A43" s="23" t="s">
        <v>99</v>
      </c>
      <c r="B43" s="30" t="s">
        <v>61</v>
      </c>
      <c r="C43" s="29"/>
      <c r="D43" s="24" t="s">
        <v>40</v>
      </c>
      <c r="E43" s="46">
        <v>1</v>
      </c>
      <c r="F43" s="46">
        <v>59.08</v>
      </c>
      <c r="G43" s="60">
        <v>560.58000000000004</v>
      </c>
      <c r="H43" s="60"/>
      <c r="I43" s="60"/>
      <c r="J43" s="60">
        <f>ROUND(F43*G43, 2)</f>
        <v>33119.07</v>
      </c>
      <c r="K43" s="60"/>
      <c r="L43" s="60"/>
      <c r="M43" s="60"/>
      <c r="N43" s="60"/>
      <c r="O43" s="60"/>
      <c r="P43" s="60">
        <f t="shared" si="2"/>
        <v>0</v>
      </c>
      <c r="Q43" s="60"/>
      <c r="R43" s="60"/>
    </row>
    <row r="44" spans="1:18" ht="56.25" x14ac:dyDescent="0.25">
      <c r="A44" s="23" t="s">
        <v>100</v>
      </c>
      <c r="B44" s="29" t="s">
        <v>101</v>
      </c>
      <c r="C44" s="29" t="s">
        <v>102</v>
      </c>
      <c r="D44" s="24" t="s">
        <v>40</v>
      </c>
      <c r="E44" s="31">
        <v>1</v>
      </c>
      <c r="F44" s="31">
        <v>41.9</v>
      </c>
      <c r="G44" s="60">
        <f>IFERROR(ROUND(SUM(J45,J46,J47,J48)/F44, 2), 0)</f>
        <v>652.30999999999995</v>
      </c>
      <c r="H44" s="60">
        <v>820</v>
      </c>
      <c r="I44" s="60">
        <f>G44+H44</f>
        <v>1472.31</v>
      </c>
      <c r="J44" s="60">
        <f>ROUND(G44*F44, 2)</f>
        <v>27331.79</v>
      </c>
      <c r="K44" s="60">
        <f>ROUND(F44*H44, 2)</f>
        <v>34358</v>
      </c>
      <c r="L44" s="60">
        <f>J44+K44</f>
        <v>61689.79</v>
      </c>
      <c r="M44" s="60">
        <f>IFERROR(ROUND(SUM(P45,P46,P47,P48)/F44, 2), 0)</f>
        <v>159.58000000000001</v>
      </c>
      <c r="N44" s="60"/>
      <c r="O44" s="60">
        <f>M44+N44</f>
        <v>159.58000000000001</v>
      </c>
      <c r="P44" s="60">
        <f t="shared" si="2"/>
        <v>6686.4</v>
      </c>
      <c r="Q44" s="60">
        <f>ROUND(F44*N44, 2)</f>
        <v>0</v>
      </c>
      <c r="R44" s="60">
        <f>P44+Q44</f>
        <v>6686.4</v>
      </c>
    </row>
    <row r="45" spans="1:18" ht="37.5" x14ac:dyDescent="0.25">
      <c r="A45" s="23" t="s">
        <v>103</v>
      </c>
      <c r="B45" s="30" t="s">
        <v>104</v>
      </c>
      <c r="C45" s="29"/>
      <c r="D45" s="24" t="s">
        <v>80</v>
      </c>
      <c r="E45" s="46">
        <v>1</v>
      </c>
      <c r="F45" s="46">
        <v>41.9</v>
      </c>
      <c r="G45" s="60">
        <v>258.8</v>
      </c>
      <c r="H45" s="60"/>
      <c r="I45" s="60"/>
      <c r="J45" s="60">
        <f>ROUND(F45*G45, 2)</f>
        <v>10843.72</v>
      </c>
      <c r="K45" s="60"/>
      <c r="L45" s="60"/>
      <c r="M45" s="60"/>
      <c r="N45" s="60"/>
      <c r="O45" s="60"/>
      <c r="P45" s="60">
        <f t="shared" si="2"/>
        <v>0</v>
      </c>
      <c r="Q45" s="60"/>
      <c r="R45" s="60"/>
    </row>
    <row r="46" spans="1:18" ht="75" x14ac:dyDescent="0.25">
      <c r="A46" s="23" t="s">
        <v>105</v>
      </c>
      <c r="B46" s="30" t="s">
        <v>106</v>
      </c>
      <c r="C46" s="29"/>
      <c r="D46" s="24" t="s">
        <v>40</v>
      </c>
      <c r="E46" s="46">
        <v>2.1</v>
      </c>
      <c r="F46" s="46">
        <v>87.99</v>
      </c>
      <c r="G46" s="60">
        <v>75.989999999999995</v>
      </c>
      <c r="H46" s="60"/>
      <c r="I46" s="60"/>
      <c r="J46" s="60">
        <f>ROUND(F46*G46, 2)</f>
        <v>6686.36</v>
      </c>
      <c r="K46" s="60"/>
      <c r="L46" s="60"/>
      <c r="M46" s="60">
        <v>75.989999999999995</v>
      </c>
      <c r="N46" s="60"/>
      <c r="O46" s="60"/>
      <c r="P46" s="60">
        <f t="shared" si="2"/>
        <v>6686.36</v>
      </c>
      <c r="Q46" s="60"/>
      <c r="R46" s="60"/>
    </row>
    <row r="47" spans="1:18" ht="18.75" x14ac:dyDescent="0.25">
      <c r="A47" s="23" t="s">
        <v>107</v>
      </c>
      <c r="B47" s="30" t="s">
        <v>108</v>
      </c>
      <c r="C47" s="29"/>
      <c r="D47" s="24" t="s">
        <v>29</v>
      </c>
      <c r="E47" s="46">
        <v>5.1999999999999998E-2</v>
      </c>
      <c r="F47" s="46">
        <v>2.1789999999999998</v>
      </c>
      <c r="G47" s="60">
        <v>1849.71</v>
      </c>
      <c r="H47" s="60"/>
      <c r="I47" s="60"/>
      <c r="J47" s="60">
        <f>ROUND(F47*G47, 2)</f>
        <v>4030.52</v>
      </c>
      <c r="K47" s="60"/>
      <c r="L47" s="60"/>
      <c r="M47" s="60"/>
      <c r="N47" s="60"/>
      <c r="O47" s="60"/>
      <c r="P47" s="60">
        <f t="shared" si="2"/>
        <v>0</v>
      </c>
      <c r="Q47" s="60"/>
      <c r="R47" s="60"/>
    </row>
    <row r="48" spans="1:18" ht="56.25" x14ac:dyDescent="0.25">
      <c r="A48" s="23" t="s">
        <v>109</v>
      </c>
      <c r="B48" s="30" t="s">
        <v>110</v>
      </c>
      <c r="C48" s="29"/>
      <c r="D48" s="24" t="s">
        <v>111</v>
      </c>
      <c r="E48" s="46">
        <v>1</v>
      </c>
      <c r="F48" s="46">
        <v>41.9</v>
      </c>
      <c r="G48" s="60">
        <v>137.74</v>
      </c>
      <c r="H48" s="60"/>
      <c r="I48" s="60"/>
      <c r="J48" s="60">
        <f>ROUND(F48*G48, 2)</f>
        <v>5771.31</v>
      </c>
      <c r="K48" s="60"/>
      <c r="L48" s="60"/>
      <c r="M48" s="60"/>
      <c r="N48" s="60"/>
      <c r="O48" s="60"/>
      <c r="P48" s="60">
        <f t="shared" si="2"/>
        <v>0</v>
      </c>
      <c r="Q48" s="60"/>
      <c r="R48" s="60"/>
    </row>
    <row r="49" spans="1:18" ht="93.75" x14ac:dyDescent="0.25">
      <c r="A49" s="23" t="s">
        <v>112</v>
      </c>
      <c r="B49" s="29" t="s">
        <v>101</v>
      </c>
      <c r="C49" s="29" t="s">
        <v>113</v>
      </c>
      <c r="D49" s="24" t="s">
        <v>40</v>
      </c>
      <c r="E49" s="31">
        <v>1</v>
      </c>
      <c r="F49" s="31">
        <v>11</v>
      </c>
      <c r="G49" s="60">
        <f>IFERROR(ROUND(SUM(J50,J51,J52)/F49, 2), 0)</f>
        <v>556.12</v>
      </c>
      <c r="H49" s="60">
        <v>820</v>
      </c>
      <c r="I49" s="60">
        <f>G49+H49</f>
        <v>1376.12</v>
      </c>
      <c r="J49" s="60">
        <f>ROUND(G49*F49, 2)</f>
        <v>6117.32</v>
      </c>
      <c r="K49" s="60">
        <f>ROUND(F49*H49, 2)</f>
        <v>9020</v>
      </c>
      <c r="L49" s="60">
        <f>J49+K49</f>
        <v>15137.32</v>
      </c>
      <c r="M49" s="60">
        <f>IFERROR(ROUND(SUM(P50,P51,P52)/F49, 2), 0)</f>
        <v>159.58000000000001</v>
      </c>
      <c r="N49" s="60"/>
      <c r="O49" s="60">
        <f>M49+N49</f>
        <v>159.58000000000001</v>
      </c>
      <c r="P49" s="60">
        <f t="shared" si="2"/>
        <v>1755.38</v>
      </c>
      <c r="Q49" s="60">
        <f>ROUND(F49*N49, 2)</f>
        <v>0</v>
      </c>
      <c r="R49" s="60">
        <f>P49+Q49</f>
        <v>1755.38</v>
      </c>
    </row>
    <row r="50" spans="1:18" ht="37.5" x14ac:dyDescent="0.25">
      <c r="A50" s="23" t="s">
        <v>114</v>
      </c>
      <c r="B50" s="30" t="s">
        <v>104</v>
      </c>
      <c r="C50" s="29"/>
      <c r="D50" s="24" t="s">
        <v>80</v>
      </c>
      <c r="E50" s="46">
        <v>1</v>
      </c>
      <c r="F50" s="46">
        <v>11</v>
      </c>
      <c r="G50" s="60">
        <v>258.8</v>
      </c>
      <c r="H50" s="60"/>
      <c r="I50" s="60"/>
      <c r="J50" s="60">
        <f>ROUND(F50*G50, 2)</f>
        <v>2846.8</v>
      </c>
      <c r="K50" s="60"/>
      <c r="L50" s="60"/>
      <c r="M50" s="60"/>
      <c r="N50" s="60"/>
      <c r="O50" s="60"/>
      <c r="P50" s="60">
        <f t="shared" si="2"/>
        <v>0</v>
      </c>
      <c r="Q50" s="60"/>
      <c r="R50" s="60"/>
    </row>
    <row r="51" spans="1:18" ht="75" x14ac:dyDescent="0.25">
      <c r="A51" s="23" t="s">
        <v>115</v>
      </c>
      <c r="B51" s="30" t="s">
        <v>106</v>
      </c>
      <c r="C51" s="29"/>
      <c r="D51" s="24" t="s">
        <v>40</v>
      </c>
      <c r="E51" s="46">
        <v>2.1</v>
      </c>
      <c r="F51" s="46">
        <v>23.1</v>
      </c>
      <c r="G51" s="60">
        <v>75.989999999999995</v>
      </c>
      <c r="H51" s="60"/>
      <c r="I51" s="60"/>
      <c r="J51" s="60">
        <f>ROUND(F51*G51, 2)</f>
        <v>1755.37</v>
      </c>
      <c r="K51" s="60"/>
      <c r="L51" s="60"/>
      <c r="M51" s="60">
        <v>75.989999999999995</v>
      </c>
      <c r="N51" s="60"/>
      <c r="O51" s="60"/>
      <c r="P51" s="60">
        <f t="shared" si="2"/>
        <v>1755.37</v>
      </c>
      <c r="Q51" s="60"/>
      <c r="R51" s="60"/>
    </row>
    <row r="52" spans="1:18" ht="56.25" x14ac:dyDescent="0.25">
      <c r="A52" s="23" t="s">
        <v>116</v>
      </c>
      <c r="B52" s="30" t="s">
        <v>110</v>
      </c>
      <c r="C52" s="29"/>
      <c r="D52" s="24" t="s">
        <v>111</v>
      </c>
      <c r="E52" s="46">
        <v>1</v>
      </c>
      <c r="F52" s="46">
        <v>11</v>
      </c>
      <c r="G52" s="60">
        <v>137.74</v>
      </c>
      <c r="H52" s="60"/>
      <c r="I52" s="60"/>
      <c r="J52" s="60">
        <f>ROUND(F52*G52, 2)</f>
        <v>1515.14</v>
      </c>
      <c r="K52" s="60"/>
      <c r="L52" s="60"/>
      <c r="M52" s="60"/>
      <c r="N52" s="60"/>
      <c r="O52" s="60"/>
      <c r="P52" s="60">
        <f t="shared" si="2"/>
        <v>0</v>
      </c>
      <c r="Q52" s="60"/>
      <c r="R52" s="60"/>
    </row>
    <row r="53" spans="1:18" ht="37.5" x14ac:dyDescent="0.25">
      <c r="A53" s="22" t="s">
        <v>117</v>
      </c>
      <c r="B53" s="25" t="s">
        <v>118</v>
      </c>
      <c r="C53" s="25"/>
      <c r="D53" s="11" t="s">
        <v>29</v>
      </c>
      <c r="E53" s="28">
        <v>1</v>
      </c>
      <c r="F53" s="28">
        <v>6.8</v>
      </c>
      <c r="G53" s="57">
        <f>IFERROR(ROUND(SUM(J54)/F53, 2), 0)</f>
        <v>6076.27</v>
      </c>
      <c r="H53" s="57">
        <v>6101.69</v>
      </c>
      <c r="I53" s="57">
        <f>G53+H53</f>
        <v>12177.96</v>
      </c>
      <c r="J53" s="57">
        <f>ROUND(G53*F53, 2)</f>
        <v>41318.639999999999</v>
      </c>
      <c r="K53" s="57">
        <f>ROUND(F53*H53, 2)</f>
        <v>41491.49</v>
      </c>
      <c r="L53" s="57">
        <f>J53+K53</f>
        <v>82810.13</v>
      </c>
      <c r="M53" s="57">
        <f>IFERROR(ROUND(SUM(P54)/F53, 2), 0)</f>
        <v>0</v>
      </c>
      <c r="N53" s="57"/>
      <c r="O53" s="57">
        <f>M53+N53</f>
        <v>0</v>
      </c>
      <c r="P53" s="57">
        <f t="shared" si="2"/>
        <v>0</v>
      </c>
      <c r="Q53" s="57">
        <f>ROUND(F53*N53, 2)</f>
        <v>0</v>
      </c>
      <c r="R53" s="57">
        <f>P53+Q53</f>
        <v>0</v>
      </c>
    </row>
    <row r="54" spans="1:18" ht="37.5" x14ac:dyDescent="0.25">
      <c r="A54" s="22" t="s">
        <v>119</v>
      </c>
      <c r="B54" s="26" t="s">
        <v>120</v>
      </c>
      <c r="C54" s="25"/>
      <c r="D54" s="11" t="s">
        <v>29</v>
      </c>
      <c r="E54" s="45">
        <v>1</v>
      </c>
      <c r="F54" s="45">
        <v>6.8</v>
      </c>
      <c r="G54" s="57">
        <v>6076.27</v>
      </c>
      <c r="H54" s="57"/>
      <c r="I54" s="57"/>
      <c r="J54" s="57">
        <f>ROUND(F54*G54, 2)</f>
        <v>41318.639999999999</v>
      </c>
      <c r="K54" s="57"/>
      <c r="L54" s="57"/>
      <c r="M54" s="57"/>
      <c r="N54" s="57"/>
      <c r="O54" s="57"/>
      <c r="P54" s="57">
        <f t="shared" si="2"/>
        <v>0</v>
      </c>
      <c r="Q54" s="57"/>
      <c r="R54" s="57"/>
    </row>
    <row r="55" spans="1:18" ht="75" x14ac:dyDescent="0.25">
      <c r="A55" s="22" t="s">
        <v>121</v>
      </c>
      <c r="B55" s="25" t="s">
        <v>122</v>
      </c>
      <c r="C55" s="25" t="s">
        <v>123</v>
      </c>
      <c r="D55" s="11" t="s">
        <v>40</v>
      </c>
      <c r="E55" s="28">
        <v>1</v>
      </c>
      <c r="F55" s="28">
        <v>1466</v>
      </c>
      <c r="G55" s="57">
        <f>IFERROR(ROUND(SUM(J56,J57,J58,J59)/F55, 2), 0)</f>
        <v>666.6</v>
      </c>
      <c r="H55" s="57">
        <v>700</v>
      </c>
      <c r="I55" s="57">
        <f>G55+H55</f>
        <v>1366.6</v>
      </c>
      <c r="J55" s="57">
        <f>ROUND(G55*F55, 2)</f>
        <v>977235.6</v>
      </c>
      <c r="K55" s="57">
        <f>ROUND(F55*H55, 2)</f>
        <v>1026200</v>
      </c>
      <c r="L55" s="57">
        <f>J55+K55</f>
        <v>2003435.6</v>
      </c>
      <c r="M55" s="57">
        <f>IFERROR(ROUND(SUM(P56,P57,P58,P59)/F55, 2), 0)</f>
        <v>0</v>
      </c>
      <c r="N55" s="57"/>
      <c r="O55" s="57">
        <f>M55+N55</f>
        <v>0</v>
      </c>
      <c r="P55" s="57">
        <f t="shared" si="2"/>
        <v>0</v>
      </c>
      <c r="Q55" s="57">
        <f>ROUND(F55*N55, 2)</f>
        <v>0</v>
      </c>
      <c r="R55" s="57">
        <f>P55+Q55</f>
        <v>0</v>
      </c>
    </row>
    <row r="56" spans="1:18" ht="37.5" x14ac:dyDescent="0.25">
      <c r="A56" s="22" t="s">
        <v>124</v>
      </c>
      <c r="B56" s="26" t="s">
        <v>125</v>
      </c>
      <c r="C56" s="25"/>
      <c r="D56" s="11" t="s">
        <v>40</v>
      </c>
      <c r="E56" s="45">
        <v>2.1</v>
      </c>
      <c r="F56" s="45">
        <v>3078.6</v>
      </c>
      <c r="G56" s="57">
        <v>76</v>
      </c>
      <c r="H56" s="57"/>
      <c r="I56" s="57"/>
      <c r="J56" s="57">
        <f>ROUND(F56*G56, 2)</f>
        <v>233973.6</v>
      </c>
      <c r="K56" s="57"/>
      <c r="L56" s="57"/>
      <c r="M56" s="57"/>
      <c r="N56" s="57"/>
      <c r="O56" s="57"/>
      <c r="P56" s="57">
        <f t="shared" si="2"/>
        <v>0</v>
      </c>
      <c r="Q56" s="57"/>
      <c r="R56" s="57"/>
    </row>
    <row r="57" spans="1:18" ht="18.75" x14ac:dyDescent="0.25">
      <c r="A57" s="22" t="s">
        <v>126</v>
      </c>
      <c r="B57" s="26" t="s">
        <v>127</v>
      </c>
      <c r="C57" s="25"/>
      <c r="D57" s="11" t="s">
        <v>80</v>
      </c>
      <c r="E57" s="45">
        <v>1</v>
      </c>
      <c r="F57" s="45">
        <v>1466</v>
      </c>
      <c r="G57" s="57">
        <v>240</v>
      </c>
      <c r="H57" s="57"/>
      <c r="I57" s="57"/>
      <c r="J57" s="57">
        <f>ROUND(F57*G57, 2)</f>
        <v>351840</v>
      </c>
      <c r="K57" s="57"/>
      <c r="L57" s="57"/>
      <c r="M57" s="57"/>
      <c r="N57" s="57"/>
      <c r="O57" s="57"/>
      <c r="P57" s="57">
        <f t="shared" si="2"/>
        <v>0</v>
      </c>
      <c r="Q57" s="57"/>
      <c r="R57" s="57"/>
    </row>
    <row r="58" spans="1:18" ht="37.5" x14ac:dyDescent="0.25">
      <c r="A58" s="22" t="s">
        <v>128</v>
      </c>
      <c r="B58" s="26" t="s">
        <v>129</v>
      </c>
      <c r="C58" s="25"/>
      <c r="D58" s="11" t="s">
        <v>29</v>
      </c>
      <c r="E58" s="45">
        <v>0.05</v>
      </c>
      <c r="F58" s="45">
        <v>73.3</v>
      </c>
      <c r="G58" s="57">
        <v>4000</v>
      </c>
      <c r="H58" s="57"/>
      <c r="I58" s="57"/>
      <c r="J58" s="57">
        <f>ROUND(F58*G58, 2)</f>
        <v>293200</v>
      </c>
      <c r="K58" s="57"/>
      <c r="L58" s="57"/>
      <c r="M58" s="57"/>
      <c r="N58" s="57"/>
      <c r="O58" s="57"/>
      <c r="P58" s="57">
        <f t="shared" si="2"/>
        <v>0</v>
      </c>
      <c r="Q58" s="57"/>
      <c r="R58" s="57"/>
    </row>
    <row r="59" spans="1:18" ht="18.75" x14ac:dyDescent="0.25">
      <c r="A59" s="22" t="s">
        <v>130</v>
      </c>
      <c r="B59" s="26" t="s">
        <v>131</v>
      </c>
      <c r="C59" s="25"/>
      <c r="D59" s="11" t="s">
        <v>80</v>
      </c>
      <c r="E59" s="45">
        <v>1</v>
      </c>
      <c r="F59" s="45">
        <v>1466</v>
      </c>
      <c r="G59" s="57">
        <v>67</v>
      </c>
      <c r="H59" s="57"/>
      <c r="I59" s="57"/>
      <c r="J59" s="57">
        <f>ROUND(F59*G59, 2)</f>
        <v>98222</v>
      </c>
      <c r="K59" s="57"/>
      <c r="L59" s="57"/>
      <c r="M59" s="57"/>
      <c r="N59" s="57"/>
      <c r="O59" s="57"/>
      <c r="P59" s="57">
        <f t="shared" si="2"/>
        <v>0</v>
      </c>
      <c r="Q59" s="57"/>
      <c r="R59" s="57"/>
    </row>
    <row r="60" spans="1:18" ht="75" x14ac:dyDescent="0.25">
      <c r="A60" s="22" t="s">
        <v>132</v>
      </c>
      <c r="B60" s="25" t="s">
        <v>133</v>
      </c>
      <c r="C60" s="25" t="s">
        <v>134</v>
      </c>
      <c r="D60" s="11" t="s">
        <v>40</v>
      </c>
      <c r="E60" s="28">
        <v>1</v>
      </c>
      <c r="F60" s="28">
        <v>343.6</v>
      </c>
      <c r="G60" s="57">
        <f>IFERROR(ROUND(SUM(J61,J62,J63,J64)/F60, 2), 0)</f>
        <v>668.93</v>
      </c>
      <c r="H60" s="57">
        <v>700</v>
      </c>
      <c r="I60" s="57">
        <f>G60+H60</f>
        <v>1368.93</v>
      </c>
      <c r="J60" s="57">
        <f>ROUND(G60*F60, 2)</f>
        <v>229844.35</v>
      </c>
      <c r="K60" s="57">
        <f>ROUND(F60*H60, 2)</f>
        <v>240520</v>
      </c>
      <c r="L60" s="57">
        <f>J60+K60</f>
        <v>470364.35</v>
      </c>
      <c r="M60" s="57">
        <f>IFERROR(ROUND(SUM(P61,P62,P63,P64)/F60, 2), 0)</f>
        <v>0</v>
      </c>
      <c r="N60" s="57"/>
      <c r="O60" s="57">
        <f>M60+N60</f>
        <v>0</v>
      </c>
      <c r="P60" s="57">
        <f t="shared" si="2"/>
        <v>0</v>
      </c>
      <c r="Q60" s="57">
        <f>ROUND(F60*N60, 2)</f>
        <v>0</v>
      </c>
      <c r="R60" s="57">
        <f>P60+Q60</f>
        <v>0</v>
      </c>
    </row>
    <row r="61" spans="1:18" ht="37.5" x14ac:dyDescent="0.25">
      <c r="A61" s="22" t="s">
        <v>135</v>
      </c>
      <c r="B61" s="26" t="s">
        <v>136</v>
      </c>
      <c r="C61" s="25"/>
      <c r="D61" s="11" t="s">
        <v>40</v>
      </c>
      <c r="E61" s="45">
        <v>2.1</v>
      </c>
      <c r="F61" s="45">
        <v>721.56</v>
      </c>
      <c r="G61" s="57">
        <v>77.11</v>
      </c>
      <c r="H61" s="57"/>
      <c r="I61" s="57"/>
      <c r="J61" s="57">
        <f>ROUND(F61*G61, 2)</f>
        <v>55639.49</v>
      </c>
      <c r="K61" s="57"/>
      <c r="L61" s="57"/>
      <c r="M61" s="57"/>
      <c r="N61" s="57"/>
      <c r="O61" s="57"/>
      <c r="P61" s="57">
        <f t="shared" si="2"/>
        <v>0</v>
      </c>
      <c r="Q61" s="57"/>
      <c r="R61" s="57"/>
    </row>
    <row r="62" spans="1:18" ht="18.75" x14ac:dyDescent="0.25">
      <c r="A62" s="22" t="s">
        <v>137</v>
      </c>
      <c r="B62" s="26" t="s">
        <v>127</v>
      </c>
      <c r="C62" s="25"/>
      <c r="D62" s="11" t="s">
        <v>80</v>
      </c>
      <c r="E62" s="45">
        <v>1</v>
      </c>
      <c r="F62" s="45">
        <v>343.6</v>
      </c>
      <c r="G62" s="57">
        <v>240</v>
      </c>
      <c r="H62" s="57"/>
      <c r="I62" s="57"/>
      <c r="J62" s="57">
        <f>ROUND(F62*G62, 2)</f>
        <v>82464</v>
      </c>
      <c r="K62" s="57"/>
      <c r="L62" s="57"/>
      <c r="M62" s="57"/>
      <c r="N62" s="57"/>
      <c r="O62" s="57"/>
      <c r="P62" s="57">
        <f t="shared" si="2"/>
        <v>0</v>
      </c>
      <c r="Q62" s="57"/>
      <c r="R62" s="57"/>
    </row>
    <row r="63" spans="1:18" ht="37.5" x14ac:dyDescent="0.25">
      <c r="A63" s="22" t="s">
        <v>138</v>
      </c>
      <c r="B63" s="26" t="s">
        <v>129</v>
      </c>
      <c r="C63" s="25"/>
      <c r="D63" s="11" t="s">
        <v>29</v>
      </c>
      <c r="E63" s="45">
        <v>0.05</v>
      </c>
      <c r="F63" s="45">
        <v>17.18</v>
      </c>
      <c r="G63" s="57">
        <v>4000</v>
      </c>
      <c r="H63" s="57"/>
      <c r="I63" s="57"/>
      <c r="J63" s="57">
        <f>ROUND(F63*G63, 2)</f>
        <v>68720</v>
      </c>
      <c r="K63" s="57"/>
      <c r="L63" s="57"/>
      <c r="M63" s="57"/>
      <c r="N63" s="57"/>
      <c r="O63" s="57"/>
      <c r="P63" s="57">
        <f t="shared" si="2"/>
        <v>0</v>
      </c>
      <c r="Q63" s="57"/>
      <c r="R63" s="57"/>
    </row>
    <row r="64" spans="1:18" ht="18.75" x14ac:dyDescent="0.25">
      <c r="A64" s="22" t="s">
        <v>139</v>
      </c>
      <c r="B64" s="26" t="s">
        <v>131</v>
      </c>
      <c r="C64" s="25"/>
      <c r="D64" s="11" t="s">
        <v>80</v>
      </c>
      <c r="E64" s="45">
        <v>1</v>
      </c>
      <c r="F64" s="45">
        <v>343.6</v>
      </c>
      <c r="G64" s="57">
        <v>67</v>
      </c>
      <c r="H64" s="57"/>
      <c r="I64" s="57"/>
      <c r="J64" s="57">
        <f>ROUND(F64*G64, 2)</f>
        <v>23021.200000000001</v>
      </c>
      <c r="K64" s="57"/>
      <c r="L64" s="57"/>
      <c r="M64" s="57"/>
      <c r="N64" s="57"/>
      <c r="O64" s="57"/>
      <c r="P64" s="57">
        <f t="shared" si="2"/>
        <v>0</v>
      </c>
      <c r="Q64" s="57"/>
      <c r="R64" s="57"/>
    </row>
    <row r="65" spans="1:18" ht="75" x14ac:dyDescent="0.25">
      <c r="A65" s="22" t="s">
        <v>140</v>
      </c>
      <c r="B65" s="25" t="s">
        <v>133</v>
      </c>
      <c r="C65" s="25" t="s">
        <v>141</v>
      </c>
      <c r="D65" s="11" t="s">
        <v>40</v>
      </c>
      <c r="E65" s="28">
        <v>1</v>
      </c>
      <c r="F65" s="28">
        <v>145.6</v>
      </c>
      <c r="G65" s="57">
        <f>IFERROR(ROUND(SUM(J66,J67,J68,J69)/F65, 2), 0)</f>
        <v>668.93</v>
      </c>
      <c r="H65" s="57">
        <v>700</v>
      </c>
      <c r="I65" s="57">
        <f>G65+H65</f>
        <v>1368.93</v>
      </c>
      <c r="J65" s="57">
        <f>ROUND(G65*F65, 2)</f>
        <v>97396.21</v>
      </c>
      <c r="K65" s="57">
        <f>ROUND(F65*H65, 2)</f>
        <v>101920</v>
      </c>
      <c r="L65" s="57">
        <f>J65+K65</f>
        <v>199316.21</v>
      </c>
      <c r="M65" s="57">
        <f>IFERROR(ROUND(SUM(P66,P67,P68,P69)/F65, 2), 0)</f>
        <v>0</v>
      </c>
      <c r="N65" s="57"/>
      <c r="O65" s="57">
        <f>M65+N65</f>
        <v>0</v>
      </c>
      <c r="P65" s="57">
        <f t="shared" si="2"/>
        <v>0</v>
      </c>
      <c r="Q65" s="57">
        <f>ROUND(F65*N65, 2)</f>
        <v>0</v>
      </c>
      <c r="R65" s="57">
        <f>P65+Q65</f>
        <v>0</v>
      </c>
    </row>
    <row r="66" spans="1:18" ht="37.5" x14ac:dyDescent="0.25">
      <c r="A66" s="22" t="s">
        <v>142</v>
      </c>
      <c r="B66" s="26" t="s">
        <v>136</v>
      </c>
      <c r="C66" s="25" t="s">
        <v>143</v>
      </c>
      <c r="D66" s="11" t="s">
        <v>40</v>
      </c>
      <c r="E66" s="45">
        <v>2.1</v>
      </c>
      <c r="F66" s="45">
        <v>305.76</v>
      </c>
      <c r="G66" s="57">
        <v>77.11</v>
      </c>
      <c r="H66" s="57"/>
      <c r="I66" s="57"/>
      <c r="J66" s="57">
        <f>ROUND(F66*G66, 2)</f>
        <v>23577.15</v>
      </c>
      <c r="K66" s="57"/>
      <c r="L66" s="57"/>
      <c r="M66" s="57"/>
      <c r="N66" s="57"/>
      <c r="O66" s="57"/>
      <c r="P66" s="57">
        <f t="shared" si="2"/>
        <v>0</v>
      </c>
      <c r="Q66" s="57"/>
      <c r="R66" s="57"/>
    </row>
    <row r="67" spans="1:18" ht="18.75" x14ac:dyDescent="0.25">
      <c r="A67" s="22" t="s">
        <v>144</v>
      </c>
      <c r="B67" s="26" t="s">
        <v>127</v>
      </c>
      <c r="C67" s="25"/>
      <c r="D67" s="11" t="s">
        <v>80</v>
      </c>
      <c r="E67" s="45">
        <v>1</v>
      </c>
      <c r="F67" s="45">
        <v>145.6</v>
      </c>
      <c r="G67" s="57">
        <v>240</v>
      </c>
      <c r="H67" s="57"/>
      <c r="I67" s="57"/>
      <c r="J67" s="57">
        <f>ROUND(F67*G67, 2)</f>
        <v>34944</v>
      </c>
      <c r="K67" s="57"/>
      <c r="L67" s="57"/>
      <c r="M67" s="57"/>
      <c r="N67" s="57"/>
      <c r="O67" s="57"/>
      <c r="P67" s="57">
        <f t="shared" si="2"/>
        <v>0</v>
      </c>
      <c r="Q67" s="57"/>
      <c r="R67" s="57"/>
    </row>
    <row r="68" spans="1:18" ht="37.5" x14ac:dyDescent="0.25">
      <c r="A68" s="22" t="s">
        <v>145</v>
      </c>
      <c r="B68" s="26" t="s">
        <v>129</v>
      </c>
      <c r="C68" s="25"/>
      <c r="D68" s="11" t="s">
        <v>29</v>
      </c>
      <c r="E68" s="45">
        <v>0.05</v>
      </c>
      <c r="F68" s="45">
        <v>7.28</v>
      </c>
      <c r="G68" s="57">
        <v>4000</v>
      </c>
      <c r="H68" s="57"/>
      <c r="I68" s="57"/>
      <c r="J68" s="57">
        <f>ROUND(F68*G68, 2)</f>
        <v>29120</v>
      </c>
      <c r="K68" s="57"/>
      <c r="L68" s="57"/>
      <c r="M68" s="57"/>
      <c r="N68" s="57"/>
      <c r="O68" s="57"/>
      <c r="P68" s="57">
        <f t="shared" si="2"/>
        <v>0</v>
      </c>
      <c r="Q68" s="57"/>
      <c r="R68" s="57"/>
    </row>
    <row r="69" spans="1:18" ht="18.75" x14ac:dyDescent="0.25">
      <c r="A69" s="22" t="s">
        <v>146</v>
      </c>
      <c r="B69" s="26" t="s">
        <v>131</v>
      </c>
      <c r="C69" s="25"/>
      <c r="D69" s="11" t="s">
        <v>80</v>
      </c>
      <c r="E69" s="45">
        <v>1</v>
      </c>
      <c r="F69" s="45">
        <v>145.6</v>
      </c>
      <c r="G69" s="57">
        <v>67</v>
      </c>
      <c r="H69" s="57"/>
      <c r="I69" s="57"/>
      <c r="J69" s="57">
        <f>ROUND(F69*G69, 2)</f>
        <v>9755.2000000000007</v>
      </c>
      <c r="K69" s="57"/>
      <c r="L69" s="57"/>
      <c r="M69" s="57"/>
      <c r="N69" s="57"/>
      <c r="O69" s="57"/>
      <c r="P69" s="57">
        <f t="shared" si="2"/>
        <v>0</v>
      </c>
      <c r="Q69" s="57"/>
      <c r="R69" s="57"/>
    </row>
    <row r="70" spans="1:18" ht="16.5" x14ac:dyDescent="0.25">
      <c r="A70" s="23" t="s">
        <v>147</v>
      </c>
      <c r="B70" s="101" t="s">
        <v>148</v>
      </c>
      <c r="C70" s="102"/>
      <c r="D70" s="103"/>
      <c r="E70" s="104"/>
      <c r="F70" s="61"/>
      <c r="G70" s="62"/>
      <c r="H70" s="62"/>
      <c r="I70" s="62"/>
      <c r="J70" s="62">
        <f>J71</f>
        <v>36649.32</v>
      </c>
      <c r="K70" s="62">
        <f>K71</f>
        <v>84042</v>
      </c>
      <c r="L70" s="62">
        <f>J70+K70</f>
        <v>120691.32</v>
      </c>
      <c r="M70" s="62"/>
      <c r="N70" s="62"/>
      <c r="O70" s="62"/>
      <c r="P70" s="62">
        <f>P71</f>
        <v>36649.32</v>
      </c>
      <c r="Q70" s="62">
        <f>Q71</f>
        <v>0</v>
      </c>
      <c r="R70" s="62">
        <f>P70+Q70</f>
        <v>36649.32</v>
      </c>
    </row>
    <row r="71" spans="1:18" ht="16.5" x14ac:dyDescent="0.25">
      <c r="A71" s="23" t="s">
        <v>149</v>
      </c>
      <c r="B71" s="101" t="s">
        <v>150</v>
      </c>
      <c r="C71" s="102"/>
      <c r="D71" s="103"/>
      <c r="E71" s="104"/>
      <c r="F71" s="61"/>
      <c r="G71" s="62"/>
      <c r="H71" s="62"/>
      <c r="I71" s="62"/>
      <c r="J71" s="62">
        <f>SUM(J72)</f>
        <v>36649.32</v>
      </c>
      <c r="K71" s="62">
        <f>SUM(K72)</f>
        <v>84042</v>
      </c>
      <c r="L71" s="62">
        <f>SUM(L72)</f>
        <v>120691.32</v>
      </c>
      <c r="M71" s="62"/>
      <c r="N71" s="62"/>
      <c r="O71" s="62"/>
      <c r="P71" s="62">
        <f>SUM(P72)</f>
        <v>36649.32</v>
      </c>
      <c r="Q71" s="62">
        <f>SUM(Q72)</f>
        <v>0</v>
      </c>
      <c r="R71" s="62">
        <f>SUM(R72)</f>
        <v>36649.32</v>
      </c>
    </row>
    <row r="72" spans="1:18" ht="93.75" x14ac:dyDescent="0.25">
      <c r="A72" s="23" t="s">
        <v>151</v>
      </c>
      <c r="B72" s="29" t="s">
        <v>152</v>
      </c>
      <c r="C72" s="29" t="s">
        <v>153</v>
      </c>
      <c r="D72" s="24" t="s">
        <v>40</v>
      </c>
      <c r="E72" s="31">
        <v>1</v>
      </c>
      <c r="F72" s="31">
        <v>100.05</v>
      </c>
      <c r="G72" s="60">
        <f>IFERROR(ROUND(SUM(J73)/F72, 2), 0)</f>
        <v>366.31</v>
      </c>
      <c r="H72" s="60">
        <v>840</v>
      </c>
      <c r="I72" s="60">
        <f>G72+H72</f>
        <v>1206.31</v>
      </c>
      <c r="J72" s="60">
        <f>ROUND(G72*F72, 2)</f>
        <v>36649.32</v>
      </c>
      <c r="K72" s="60">
        <f>ROUND(F72*H72, 2)</f>
        <v>84042</v>
      </c>
      <c r="L72" s="60">
        <f>J72+K72</f>
        <v>120691.32</v>
      </c>
      <c r="M72" s="60">
        <f>IFERROR(ROUND(SUM(P73)/F72, 2), 0)</f>
        <v>366.31</v>
      </c>
      <c r="N72" s="60"/>
      <c r="O72" s="60">
        <f>M72+N72</f>
        <v>366.31</v>
      </c>
      <c r="P72" s="60">
        <f>ROUND(F72*M72, 2)</f>
        <v>36649.32</v>
      </c>
      <c r="Q72" s="60">
        <f>ROUND(F72*N72, 2)</f>
        <v>0</v>
      </c>
      <c r="R72" s="60">
        <f>P72+Q72</f>
        <v>36649.32</v>
      </c>
    </row>
    <row r="73" spans="1:18" ht="56.25" x14ac:dyDescent="0.25">
      <c r="A73" s="23" t="s">
        <v>154</v>
      </c>
      <c r="B73" s="30" t="s">
        <v>155</v>
      </c>
      <c r="C73" s="29"/>
      <c r="D73" s="24" t="s">
        <v>29</v>
      </c>
      <c r="E73" s="46">
        <v>0.11</v>
      </c>
      <c r="F73" s="46">
        <v>11.006</v>
      </c>
      <c r="G73" s="60">
        <v>3329.97</v>
      </c>
      <c r="H73" s="60"/>
      <c r="I73" s="60"/>
      <c r="J73" s="60">
        <f>ROUND(F73*G73, 2)</f>
        <v>36649.65</v>
      </c>
      <c r="K73" s="60"/>
      <c r="L73" s="60"/>
      <c r="M73" s="60">
        <v>3329.97</v>
      </c>
      <c r="N73" s="60"/>
      <c r="O73" s="60"/>
      <c r="P73" s="60">
        <f>ROUND(F73*M73, 2)</f>
        <v>36649.65</v>
      </c>
      <c r="Q73" s="60"/>
      <c r="R73" s="60"/>
    </row>
    <row r="74" spans="1:18" ht="16.5" x14ac:dyDescent="0.25">
      <c r="A74" s="23" t="s">
        <v>156</v>
      </c>
      <c r="B74" s="101" t="s">
        <v>157</v>
      </c>
      <c r="C74" s="102"/>
      <c r="D74" s="103"/>
      <c r="E74" s="104"/>
      <c r="F74" s="61"/>
      <c r="G74" s="62"/>
      <c r="H74" s="62"/>
      <c r="I74" s="62"/>
      <c r="J74" s="62">
        <f>J75+J81+J103+J109</f>
        <v>5852274.0599999996</v>
      </c>
      <c r="K74" s="62">
        <f>K75+K81+K103+K109</f>
        <v>3579948.48</v>
      </c>
      <c r="L74" s="62">
        <f>J74+K74</f>
        <v>9432222.5399999991</v>
      </c>
      <c r="M74" s="62"/>
      <c r="N74" s="62"/>
      <c r="O74" s="62"/>
      <c r="P74" s="62">
        <f>P75+P81+P103+P109</f>
        <v>0</v>
      </c>
      <c r="Q74" s="62">
        <f>Q75+Q81+Q103+Q109</f>
        <v>0</v>
      </c>
      <c r="R74" s="62">
        <f>P74+Q74</f>
        <v>0</v>
      </c>
    </row>
    <row r="75" spans="1:18" ht="16.5" x14ac:dyDescent="0.25">
      <c r="A75" s="23" t="s">
        <v>158</v>
      </c>
      <c r="B75" s="101" t="s">
        <v>159</v>
      </c>
      <c r="C75" s="102"/>
      <c r="D75" s="103"/>
      <c r="E75" s="104"/>
      <c r="F75" s="61"/>
      <c r="G75" s="62"/>
      <c r="H75" s="62"/>
      <c r="I75" s="62"/>
      <c r="J75" s="62">
        <f>J76</f>
        <v>1700.78</v>
      </c>
      <c r="K75" s="62">
        <f>K76</f>
        <v>91664.84</v>
      </c>
      <c r="L75" s="62">
        <f>J75+K75</f>
        <v>93365.62</v>
      </c>
      <c r="M75" s="62"/>
      <c r="N75" s="62"/>
      <c r="O75" s="62"/>
      <c r="P75" s="62">
        <f>P76</f>
        <v>0</v>
      </c>
      <c r="Q75" s="62">
        <f>Q76</f>
        <v>0</v>
      </c>
      <c r="R75" s="62">
        <f>P75+Q75</f>
        <v>0</v>
      </c>
    </row>
    <row r="76" spans="1:18" ht="16.5" x14ac:dyDescent="0.25">
      <c r="A76" s="23" t="s">
        <v>160</v>
      </c>
      <c r="B76" s="101" t="s">
        <v>161</v>
      </c>
      <c r="C76" s="102"/>
      <c r="D76" s="103"/>
      <c r="E76" s="104"/>
      <c r="F76" s="61"/>
      <c r="G76" s="62"/>
      <c r="H76" s="62"/>
      <c r="I76" s="62"/>
      <c r="J76" s="62">
        <f>SUM(J77)</f>
        <v>1700.78</v>
      </c>
      <c r="K76" s="62">
        <f>SUM(K77)</f>
        <v>91664.84</v>
      </c>
      <c r="L76" s="62">
        <f>SUM(L77)</f>
        <v>93365.62</v>
      </c>
      <c r="M76" s="62"/>
      <c r="N76" s="62"/>
      <c r="O76" s="62"/>
      <c r="P76" s="62">
        <f>SUM(P77)</f>
        <v>0</v>
      </c>
      <c r="Q76" s="62">
        <f>SUM(Q77)</f>
        <v>0</v>
      </c>
      <c r="R76" s="62">
        <f>SUM(R77)</f>
        <v>0</v>
      </c>
    </row>
    <row r="77" spans="1:18" ht="37.5" x14ac:dyDescent="0.25">
      <c r="A77" s="23" t="s">
        <v>162</v>
      </c>
      <c r="B77" s="29" t="s">
        <v>163</v>
      </c>
      <c r="C77" s="29"/>
      <c r="D77" s="24" t="s">
        <v>164</v>
      </c>
      <c r="E77" s="31">
        <v>1</v>
      </c>
      <c r="F77" s="31">
        <v>554</v>
      </c>
      <c r="G77" s="60">
        <f>IFERROR(ROUND(SUM(J78,J79,J80)/F77, 2), 0)</f>
        <v>3.07</v>
      </c>
      <c r="H77" s="60">
        <v>165.46</v>
      </c>
      <c r="I77" s="60">
        <f>G77+H77</f>
        <v>168.53</v>
      </c>
      <c r="J77" s="60">
        <f>ROUND(G77*F77, 2)</f>
        <v>1700.78</v>
      </c>
      <c r="K77" s="60">
        <f>ROUND(F77*H77, 2)</f>
        <v>91664.84</v>
      </c>
      <c r="L77" s="60">
        <f>J77+K77</f>
        <v>93365.62</v>
      </c>
      <c r="M77" s="60">
        <f>IFERROR(ROUND(SUM(P78,P79,P80)/F77, 2), 0)</f>
        <v>0</v>
      </c>
      <c r="N77" s="60"/>
      <c r="O77" s="60">
        <f>M77+N77</f>
        <v>0</v>
      </c>
      <c r="P77" s="60">
        <f>ROUND(F77*M77, 2)</f>
        <v>0</v>
      </c>
      <c r="Q77" s="60">
        <f>ROUND(F77*N77, 2)</f>
        <v>0</v>
      </c>
      <c r="R77" s="60">
        <f>P77+Q77</f>
        <v>0</v>
      </c>
    </row>
    <row r="78" spans="1:18" ht="18.75" x14ac:dyDescent="0.25">
      <c r="A78" s="23" t="s">
        <v>165</v>
      </c>
      <c r="B78" s="30" t="s">
        <v>166</v>
      </c>
      <c r="C78" s="29"/>
      <c r="D78" s="24" t="s">
        <v>164</v>
      </c>
      <c r="E78" s="46">
        <v>0.02</v>
      </c>
      <c r="F78" s="46">
        <v>11.08</v>
      </c>
      <c r="G78" s="60">
        <v>153.56</v>
      </c>
      <c r="H78" s="60"/>
      <c r="I78" s="60"/>
      <c r="J78" s="60">
        <f>ROUND(F78*G78, 2)</f>
        <v>1701.44</v>
      </c>
      <c r="K78" s="60"/>
      <c r="L78" s="60"/>
      <c r="M78" s="60"/>
      <c r="N78" s="60"/>
      <c r="O78" s="60"/>
      <c r="P78" s="60">
        <f>ROUND(F78*M78, 2)</f>
        <v>0</v>
      </c>
      <c r="Q78" s="60"/>
      <c r="R78" s="60"/>
    </row>
    <row r="79" spans="1:18" ht="37.5" x14ac:dyDescent="0.25">
      <c r="A79" s="23" t="s">
        <v>167</v>
      </c>
      <c r="B79" s="30" t="s">
        <v>168</v>
      </c>
      <c r="C79" s="29"/>
      <c r="D79" s="24" t="s">
        <v>164</v>
      </c>
      <c r="E79" s="46">
        <v>1</v>
      </c>
      <c r="F79" s="47">
        <v>398</v>
      </c>
      <c r="G79" s="60">
        <v>0</v>
      </c>
      <c r="H79" s="60"/>
      <c r="I79" s="60"/>
      <c r="J79" s="60">
        <f>ROUND(F79*G79, 2)</f>
        <v>0</v>
      </c>
      <c r="K79" s="60"/>
      <c r="L79" s="60"/>
      <c r="M79" s="60"/>
      <c r="N79" s="60"/>
      <c r="O79" s="60"/>
      <c r="P79" s="60">
        <f>ROUND(F79*M79, 2)</f>
        <v>0</v>
      </c>
      <c r="Q79" s="60"/>
      <c r="R79" s="60"/>
    </row>
    <row r="80" spans="1:18" ht="37.5" x14ac:dyDescent="0.25">
      <c r="A80" s="23" t="s">
        <v>169</v>
      </c>
      <c r="B80" s="30" t="s">
        <v>170</v>
      </c>
      <c r="C80" s="29"/>
      <c r="D80" s="24" t="s">
        <v>164</v>
      </c>
      <c r="E80" s="46">
        <v>1</v>
      </c>
      <c r="F80" s="47">
        <v>156</v>
      </c>
      <c r="G80" s="60">
        <v>0</v>
      </c>
      <c r="H80" s="60"/>
      <c r="I80" s="60"/>
      <c r="J80" s="60">
        <f>ROUND(F80*G80, 2)</f>
        <v>0</v>
      </c>
      <c r="K80" s="60"/>
      <c r="L80" s="60"/>
      <c r="M80" s="60"/>
      <c r="N80" s="60"/>
      <c r="O80" s="60"/>
      <c r="P80" s="60">
        <f>ROUND(F80*M80, 2)</f>
        <v>0</v>
      </c>
      <c r="Q80" s="60"/>
      <c r="R80" s="60"/>
    </row>
    <row r="81" spans="1:18" ht="16.5" x14ac:dyDescent="0.25">
      <c r="A81" s="23" t="s">
        <v>171</v>
      </c>
      <c r="B81" s="101" t="s">
        <v>172</v>
      </c>
      <c r="C81" s="102"/>
      <c r="D81" s="103"/>
      <c r="E81" s="104"/>
      <c r="F81" s="61"/>
      <c r="G81" s="62"/>
      <c r="H81" s="62"/>
      <c r="I81" s="62"/>
      <c r="J81" s="62">
        <f>J82</f>
        <v>3163306.76</v>
      </c>
      <c r="K81" s="62">
        <f>K82</f>
        <v>2675033.3199999998</v>
      </c>
      <c r="L81" s="62">
        <f>J81+K81</f>
        <v>5838340.0800000001</v>
      </c>
      <c r="M81" s="62"/>
      <c r="N81" s="62"/>
      <c r="O81" s="62"/>
      <c r="P81" s="62">
        <f>P82</f>
        <v>0</v>
      </c>
      <c r="Q81" s="62">
        <f>Q82</f>
        <v>0</v>
      </c>
      <c r="R81" s="62">
        <f>P81+Q81</f>
        <v>0</v>
      </c>
    </row>
    <row r="82" spans="1:18" ht="16.5" x14ac:dyDescent="0.25">
      <c r="A82" s="23" t="s">
        <v>173</v>
      </c>
      <c r="B82" s="101" t="s">
        <v>174</v>
      </c>
      <c r="C82" s="102"/>
      <c r="D82" s="103"/>
      <c r="E82" s="104"/>
      <c r="F82" s="61"/>
      <c r="G82" s="62"/>
      <c r="H82" s="62"/>
      <c r="I82" s="62"/>
      <c r="J82" s="62">
        <f>SUM(J83,J85,J87,J89,J92,J94,J96,J99)</f>
        <v>3163306.76</v>
      </c>
      <c r="K82" s="62">
        <f>SUM(K83,K85,K87,K89,K92,K94,K96,K99)</f>
        <v>2675033.3199999998</v>
      </c>
      <c r="L82" s="62">
        <f>SUM(L83,L85,L87,L89,L92,L94,L96,L99)</f>
        <v>5838340.0800000001</v>
      </c>
      <c r="M82" s="62"/>
      <c r="N82" s="62"/>
      <c r="O82" s="62"/>
      <c r="P82" s="62">
        <f>SUM(P83,P85,P87,P89,P92,P94,P96,P99)</f>
        <v>0</v>
      </c>
      <c r="Q82" s="62">
        <f>SUM(Q83,Q85,Q87,Q89,Q92,Q94,Q96,Q99)</f>
        <v>0</v>
      </c>
      <c r="R82" s="62">
        <f>SUM(R83,R85,R87,R89,R92,R94,R96,R99)</f>
        <v>0</v>
      </c>
    </row>
    <row r="83" spans="1:18" ht="18.75" x14ac:dyDescent="0.25">
      <c r="A83" s="23" t="s">
        <v>175</v>
      </c>
      <c r="B83" s="29" t="s">
        <v>176</v>
      </c>
      <c r="C83" s="29"/>
      <c r="D83" s="24" t="s">
        <v>164</v>
      </c>
      <c r="E83" s="31">
        <v>1</v>
      </c>
      <c r="F83" s="31">
        <v>1108</v>
      </c>
      <c r="G83" s="60">
        <f>IFERROR(ROUND(SUM(J84)/F83, 2), 0)</f>
        <v>185</v>
      </c>
      <c r="H83" s="60">
        <v>325</v>
      </c>
      <c r="I83" s="60">
        <f>G83+H83</f>
        <v>510</v>
      </c>
      <c r="J83" s="60">
        <f>ROUND(G83*F83, 2)</f>
        <v>204980</v>
      </c>
      <c r="K83" s="60">
        <f>ROUND(F83*H83, 2)</f>
        <v>360100</v>
      </c>
      <c r="L83" s="60">
        <f>J83+K83</f>
        <v>565080</v>
      </c>
      <c r="M83" s="60">
        <f>IFERROR(ROUND(SUM(P84)/F83, 2), 0)</f>
        <v>0</v>
      </c>
      <c r="N83" s="60"/>
      <c r="O83" s="60">
        <f>M83+N83</f>
        <v>0</v>
      </c>
      <c r="P83" s="60">
        <f t="shared" ref="P83:P102" si="3">ROUND(F83*M83, 2)</f>
        <v>0</v>
      </c>
      <c r="Q83" s="60">
        <f>ROUND(F83*N83, 2)</f>
        <v>0</v>
      </c>
      <c r="R83" s="60">
        <f>P83+Q83</f>
        <v>0</v>
      </c>
    </row>
    <row r="84" spans="1:18" ht="37.5" x14ac:dyDescent="0.25">
      <c r="A84" s="23" t="s">
        <v>177</v>
      </c>
      <c r="B84" s="30" t="s">
        <v>178</v>
      </c>
      <c r="C84" s="29"/>
      <c r="D84" s="24" t="s">
        <v>164</v>
      </c>
      <c r="E84" s="46">
        <v>1</v>
      </c>
      <c r="F84" s="47">
        <v>1108</v>
      </c>
      <c r="G84" s="60">
        <v>185</v>
      </c>
      <c r="H84" s="60"/>
      <c r="I84" s="60"/>
      <c r="J84" s="60">
        <f>ROUND(F84*G84, 2)</f>
        <v>204980</v>
      </c>
      <c r="K84" s="60"/>
      <c r="L84" s="60"/>
      <c r="M84" s="60"/>
      <c r="N84" s="60"/>
      <c r="O84" s="60"/>
      <c r="P84" s="60">
        <f t="shared" si="3"/>
        <v>0</v>
      </c>
      <c r="Q84" s="60"/>
      <c r="R84" s="60"/>
    </row>
    <row r="85" spans="1:18" ht="37.5" x14ac:dyDescent="0.25">
      <c r="A85" s="23" t="s">
        <v>179</v>
      </c>
      <c r="B85" s="29" t="s">
        <v>180</v>
      </c>
      <c r="C85" s="29"/>
      <c r="D85" s="24" t="s">
        <v>164</v>
      </c>
      <c r="E85" s="31">
        <v>1</v>
      </c>
      <c r="F85" s="31">
        <v>1108</v>
      </c>
      <c r="G85" s="60">
        <f>IFERROR(ROUND(SUM(J86)/F85, 2), 0)</f>
        <v>683.63</v>
      </c>
      <c r="H85" s="60">
        <v>696</v>
      </c>
      <c r="I85" s="60">
        <f>G85+H85</f>
        <v>1379.63</v>
      </c>
      <c r="J85" s="60">
        <f>ROUND(G85*F85, 2)</f>
        <v>757462.04</v>
      </c>
      <c r="K85" s="60">
        <f>ROUND(F85*H85, 2)</f>
        <v>771168</v>
      </c>
      <c r="L85" s="60">
        <f>J85+K85</f>
        <v>1528630.04</v>
      </c>
      <c r="M85" s="60">
        <f>IFERROR(ROUND(SUM(P86)/F85, 2), 0)</f>
        <v>0</v>
      </c>
      <c r="N85" s="60"/>
      <c r="O85" s="60">
        <f>M85+N85</f>
        <v>0</v>
      </c>
      <c r="P85" s="60">
        <f t="shared" si="3"/>
        <v>0</v>
      </c>
      <c r="Q85" s="60">
        <f>ROUND(F85*N85, 2)</f>
        <v>0</v>
      </c>
      <c r="R85" s="60">
        <f>P85+Q85</f>
        <v>0</v>
      </c>
    </row>
    <row r="86" spans="1:18" ht="37.5" x14ac:dyDescent="0.25">
      <c r="A86" s="23" t="s">
        <v>181</v>
      </c>
      <c r="B86" s="30" t="s">
        <v>182</v>
      </c>
      <c r="C86" s="29"/>
      <c r="D86" s="24" t="s">
        <v>164</v>
      </c>
      <c r="E86" s="46">
        <v>1</v>
      </c>
      <c r="F86" s="47">
        <v>1108</v>
      </c>
      <c r="G86" s="60">
        <v>683.63</v>
      </c>
      <c r="H86" s="60"/>
      <c r="I86" s="60"/>
      <c r="J86" s="60">
        <f>ROUND(F86*G86, 2)</f>
        <v>757462.04</v>
      </c>
      <c r="K86" s="60"/>
      <c r="L86" s="60"/>
      <c r="M86" s="60"/>
      <c r="N86" s="60"/>
      <c r="O86" s="60"/>
      <c r="P86" s="60">
        <f t="shared" si="3"/>
        <v>0</v>
      </c>
      <c r="Q86" s="60"/>
      <c r="R86" s="60"/>
    </row>
    <row r="87" spans="1:18" ht="18.75" x14ac:dyDescent="0.25">
      <c r="A87" s="23" t="s">
        <v>183</v>
      </c>
      <c r="B87" s="29" t="s">
        <v>184</v>
      </c>
      <c r="C87" s="29"/>
      <c r="D87" s="24" t="s">
        <v>164</v>
      </c>
      <c r="E87" s="31">
        <v>1</v>
      </c>
      <c r="F87" s="31">
        <v>2216</v>
      </c>
      <c r="G87" s="60">
        <f>IFERROR(ROUND(SUM(J88)/F87, 2), 0)</f>
        <v>39.85</v>
      </c>
      <c r="H87" s="60">
        <v>106</v>
      </c>
      <c r="I87" s="60">
        <f>G87+H87</f>
        <v>145.85</v>
      </c>
      <c r="J87" s="60">
        <f>ROUND(G87*F87, 2)</f>
        <v>88307.6</v>
      </c>
      <c r="K87" s="60">
        <f>ROUND(F87*H87, 2)</f>
        <v>234896</v>
      </c>
      <c r="L87" s="60">
        <f>J87+K87</f>
        <v>323203.59999999998</v>
      </c>
      <c r="M87" s="60">
        <f>IFERROR(ROUND(SUM(P88)/F87, 2), 0)</f>
        <v>0</v>
      </c>
      <c r="N87" s="60"/>
      <c r="O87" s="60">
        <f>M87+N87</f>
        <v>0</v>
      </c>
      <c r="P87" s="60">
        <f t="shared" si="3"/>
        <v>0</v>
      </c>
      <c r="Q87" s="60">
        <f>ROUND(F87*N87, 2)</f>
        <v>0</v>
      </c>
      <c r="R87" s="60">
        <f>P87+Q87</f>
        <v>0</v>
      </c>
    </row>
    <row r="88" spans="1:18" ht="37.5" x14ac:dyDescent="0.25">
      <c r="A88" s="23" t="s">
        <v>185</v>
      </c>
      <c r="B88" s="30" t="s">
        <v>186</v>
      </c>
      <c r="C88" s="29"/>
      <c r="D88" s="24" t="s">
        <v>164</v>
      </c>
      <c r="E88" s="46">
        <v>1</v>
      </c>
      <c r="F88" s="47">
        <v>2216</v>
      </c>
      <c r="G88" s="60">
        <v>39.85</v>
      </c>
      <c r="H88" s="60"/>
      <c r="I88" s="60"/>
      <c r="J88" s="60">
        <f>ROUND(F88*G88, 2)</f>
        <v>88307.6</v>
      </c>
      <c r="K88" s="60"/>
      <c r="L88" s="60"/>
      <c r="M88" s="60"/>
      <c r="N88" s="60"/>
      <c r="O88" s="60"/>
      <c r="P88" s="60">
        <f t="shared" si="3"/>
        <v>0</v>
      </c>
      <c r="Q88" s="60"/>
      <c r="R88" s="60"/>
    </row>
    <row r="89" spans="1:18" ht="37.5" x14ac:dyDescent="0.25">
      <c r="A89" s="23" t="s">
        <v>187</v>
      </c>
      <c r="B89" s="29" t="s">
        <v>188</v>
      </c>
      <c r="C89" s="29"/>
      <c r="D89" s="24" t="s">
        <v>164</v>
      </c>
      <c r="E89" s="31">
        <v>1</v>
      </c>
      <c r="F89" s="31">
        <v>2216</v>
      </c>
      <c r="G89" s="60">
        <f>IFERROR(ROUND(SUM(J90,J91)/F89, 2), 0)</f>
        <v>34.03</v>
      </c>
      <c r="H89" s="60">
        <v>106</v>
      </c>
      <c r="I89" s="60">
        <f>G89+H89</f>
        <v>140.03</v>
      </c>
      <c r="J89" s="60">
        <f>ROUND(G89*F89, 2)</f>
        <v>75410.48</v>
      </c>
      <c r="K89" s="60">
        <f>ROUND(F89*H89, 2)</f>
        <v>234896</v>
      </c>
      <c r="L89" s="60">
        <f>J89+K89</f>
        <v>310306.48</v>
      </c>
      <c r="M89" s="60">
        <f>IFERROR(ROUND(SUM(P90,P91)/F89, 2), 0)</f>
        <v>0</v>
      </c>
      <c r="N89" s="60"/>
      <c r="O89" s="60">
        <f>M89+N89</f>
        <v>0</v>
      </c>
      <c r="P89" s="60">
        <f t="shared" si="3"/>
        <v>0</v>
      </c>
      <c r="Q89" s="60">
        <f>ROUND(F89*N89, 2)</f>
        <v>0</v>
      </c>
      <c r="R89" s="60">
        <f>P89+Q89</f>
        <v>0</v>
      </c>
    </row>
    <row r="90" spans="1:18" ht="37.5" x14ac:dyDescent="0.25">
      <c r="A90" s="23" t="s">
        <v>189</v>
      </c>
      <c r="B90" s="30" t="s">
        <v>190</v>
      </c>
      <c r="C90" s="29"/>
      <c r="D90" s="24" t="s">
        <v>164</v>
      </c>
      <c r="E90" s="46">
        <v>1</v>
      </c>
      <c r="F90" s="47">
        <v>1108</v>
      </c>
      <c r="G90" s="60">
        <v>15.06</v>
      </c>
      <c r="H90" s="60"/>
      <c r="I90" s="60"/>
      <c r="J90" s="60">
        <f>ROUND(F90*G90, 2)</f>
        <v>16686.48</v>
      </c>
      <c r="K90" s="60"/>
      <c r="L90" s="60"/>
      <c r="M90" s="60"/>
      <c r="N90" s="60"/>
      <c r="O90" s="60"/>
      <c r="P90" s="60">
        <f t="shared" si="3"/>
        <v>0</v>
      </c>
      <c r="Q90" s="60"/>
      <c r="R90" s="60"/>
    </row>
    <row r="91" spans="1:18" ht="37.5" x14ac:dyDescent="0.25">
      <c r="A91" s="23" t="s">
        <v>191</v>
      </c>
      <c r="B91" s="30" t="s">
        <v>192</v>
      </c>
      <c r="C91" s="29"/>
      <c r="D91" s="24" t="s">
        <v>164</v>
      </c>
      <c r="E91" s="46">
        <v>1</v>
      </c>
      <c r="F91" s="47">
        <v>1108</v>
      </c>
      <c r="G91" s="60">
        <v>53</v>
      </c>
      <c r="H91" s="60"/>
      <c r="I91" s="60"/>
      <c r="J91" s="60">
        <f>ROUND(F91*G91, 2)</f>
        <v>58724</v>
      </c>
      <c r="K91" s="60"/>
      <c r="L91" s="60"/>
      <c r="M91" s="60"/>
      <c r="N91" s="60"/>
      <c r="O91" s="60"/>
      <c r="P91" s="60">
        <f t="shared" si="3"/>
        <v>0</v>
      </c>
      <c r="Q91" s="60"/>
      <c r="R91" s="60"/>
    </row>
    <row r="92" spans="1:18" ht="18.75" x14ac:dyDescent="0.25">
      <c r="A92" s="23" t="s">
        <v>193</v>
      </c>
      <c r="B92" s="29" t="s">
        <v>194</v>
      </c>
      <c r="C92" s="29"/>
      <c r="D92" s="24" t="s">
        <v>164</v>
      </c>
      <c r="E92" s="31">
        <v>1</v>
      </c>
      <c r="F92" s="31">
        <v>1108</v>
      </c>
      <c r="G92" s="60">
        <f>IFERROR(ROUND(SUM(J93)/F92, 2), 0)</f>
        <v>252</v>
      </c>
      <c r="H92" s="60">
        <v>354</v>
      </c>
      <c r="I92" s="60">
        <f>G92+H92</f>
        <v>606</v>
      </c>
      <c r="J92" s="60">
        <f>ROUND(G92*F92, 2)</f>
        <v>279216</v>
      </c>
      <c r="K92" s="60">
        <f>ROUND(F92*H92, 2)</f>
        <v>392232</v>
      </c>
      <c r="L92" s="60">
        <f>J92+K92</f>
        <v>671448</v>
      </c>
      <c r="M92" s="60">
        <f>IFERROR(ROUND(SUM(P93)/F92, 2), 0)</f>
        <v>0</v>
      </c>
      <c r="N92" s="60"/>
      <c r="O92" s="60">
        <f>M92+N92</f>
        <v>0</v>
      </c>
      <c r="P92" s="60">
        <f t="shared" si="3"/>
        <v>0</v>
      </c>
      <c r="Q92" s="60">
        <f>ROUND(F92*N92, 2)</f>
        <v>0</v>
      </c>
      <c r="R92" s="60">
        <f>P92+Q92</f>
        <v>0</v>
      </c>
    </row>
    <row r="93" spans="1:18" ht="37.5" x14ac:dyDescent="0.25">
      <c r="A93" s="23" t="s">
        <v>195</v>
      </c>
      <c r="B93" s="30" t="s">
        <v>196</v>
      </c>
      <c r="C93" s="29"/>
      <c r="D93" s="24" t="s">
        <v>164</v>
      </c>
      <c r="E93" s="46">
        <v>1</v>
      </c>
      <c r="F93" s="47">
        <v>1108</v>
      </c>
      <c r="G93" s="60">
        <v>252</v>
      </c>
      <c r="H93" s="60"/>
      <c r="I93" s="60"/>
      <c r="J93" s="60">
        <f>ROUND(F93*G93, 2)</f>
        <v>279216</v>
      </c>
      <c r="K93" s="60"/>
      <c r="L93" s="60"/>
      <c r="M93" s="60"/>
      <c r="N93" s="60"/>
      <c r="O93" s="60"/>
      <c r="P93" s="60">
        <f t="shared" si="3"/>
        <v>0</v>
      </c>
      <c r="Q93" s="60"/>
      <c r="R93" s="60"/>
    </row>
    <row r="94" spans="1:18" ht="37.5" x14ac:dyDescent="0.25">
      <c r="A94" s="23" t="s">
        <v>197</v>
      </c>
      <c r="B94" s="29" t="s">
        <v>198</v>
      </c>
      <c r="C94" s="29"/>
      <c r="D94" s="24" t="s">
        <v>164</v>
      </c>
      <c r="E94" s="31">
        <v>1</v>
      </c>
      <c r="F94" s="31">
        <v>1108</v>
      </c>
      <c r="G94" s="60">
        <f>IFERROR(ROUND(SUM(J95)/F94, 2), 0)</f>
        <v>96.65</v>
      </c>
      <c r="H94" s="60">
        <v>107</v>
      </c>
      <c r="I94" s="60">
        <f>G94+H94</f>
        <v>203.65</v>
      </c>
      <c r="J94" s="60">
        <f>ROUND(G94*F94, 2)</f>
        <v>107088.2</v>
      </c>
      <c r="K94" s="60">
        <f>ROUND(F94*H94, 2)</f>
        <v>118556</v>
      </c>
      <c r="L94" s="60">
        <f>J94+K94</f>
        <v>225644.2</v>
      </c>
      <c r="M94" s="60">
        <f>IFERROR(ROUND(SUM(P95)/F94, 2), 0)</f>
        <v>0</v>
      </c>
      <c r="N94" s="60"/>
      <c r="O94" s="60">
        <f>M94+N94</f>
        <v>0</v>
      </c>
      <c r="P94" s="60">
        <f t="shared" si="3"/>
        <v>0</v>
      </c>
      <c r="Q94" s="60">
        <f>ROUND(F94*N94, 2)</f>
        <v>0</v>
      </c>
      <c r="R94" s="60">
        <f>P94+Q94</f>
        <v>0</v>
      </c>
    </row>
    <row r="95" spans="1:18" ht="37.5" x14ac:dyDescent="0.25">
      <c r="A95" s="23" t="s">
        <v>199</v>
      </c>
      <c r="B95" s="30" t="s">
        <v>200</v>
      </c>
      <c r="C95" s="29"/>
      <c r="D95" s="24" t="s">
        <v>164</v>
      </c>
      <c r="E95" s="46">
        <v>1</v>
      </c>
      <c r="F95" s="47">
        <v>1108</v>
      </c>
      <c r="G95" s="60">
        <v>96.65</v>
      </c>
      <c r="H95" s="60"/>
      <c r="I95" s="60"/>
      <c r="J95" s="60">
        <f>ROUND(F95*G95, 2)</f>
        <v>107088.2</v>
      </c>
      <c r="K95" s="60"/>
      <c r="L95" s="60"/>
      <c r="M95" s="60"/>
      <c r="N95" s="60"/>
      <c r="O95" s="60"/>
      <c r="P95" s="60">
        <f t="shared" si="3"/>
        <v>0</v>
      </c>
      <c r="Q95" s="60"/>
      <c r="R95" s="60"/>
    </row>
    <row r="96" spans="1:18" ht="18.75" x14ac:dyDescent="0.25">
      <c r="A96" s="23" t="s">
        <v>201</v>
      </c>
      <c r="B96" s="29" t="s">
        <v>202</v>
      </c>
      <c r="C96" s="29"/>
      <c r="D96" s="24" t="s">
        <v>164</v>
      </c>
      <c r="E96" s="31">
        <v>1</v>
      </c>
      <c r="F96" s="31">
        <v>1108</v>
      </c>
      <c r="G96" s="60">
        <f>IFERROR(ROUND(SUM(J97,J98)/F96, 2), 0)</f>
        <v>1434.33</v>
      </c>
      <c r="H96" s="60">
        <v>350</v>
      </c>
      <c r="I96" s="60">
        <f>G96+H96</f>
        <v>1784.33</v>
      </c>
      <c r="J96" s="60">
        <f>ROUND(G96*F96, 2)</f>
        <v>1589237.64</v>
      </c>
      <c r="K96" s="60">
        <f>ROUND(F96*H96, 2)</f>
        <v>387800</v>
      </c>
      <c r="L96" s="60">
        <f>J96+K96</f>
        <v>1977037.64</v>
      </c>
      <c r="M96" s="60">
        <f>IFERROR(ROUND(SUM(P97,P98)/F96, 2), 0)</f>
        <v>0</v>
      </c>
      <c r="N96" s="60"/>
      <c r="O96" s="60">
        <f>M96+N96</f>
        <v>0</v>
      </c>
      <c r="P96" s="60">
        <f t="shared" si="3"/>
        <v>0</v>
      </c>
      <c r="Q96" s="60">
        <f>ROUND(F96*N96, 2)</f>
        <v>0</v>
      </c>
      <c r="R96" s="60">
        <f>P96+Q96</f>
        <v>0</v>
      </c>
    </row>
    <row r="97" spans="1:18" ht="56.25" x14ac:dyDescent="0.25">
      <c r="A97" s="23" t="s">
        <v>203</v>
      </c>
      <c r="B97" s="30" t="s">
        <v>204</v>
      </c>
      <c r="C97" s="29"/>
      <c r="D97" s="24" t="s">
        <v>164</v>
      </c>
      <c r="E97" s="46">
        <v>1</v>
      </c>
      <c r="F97" s="47">
        <v>1108</v>
      </c>
      <c r="G97" s="60">
        <v>44.33</v>
      </c>
      <c r="H97" s="60"/>
      <c r="I97" s="60"/>
      <c r="J97" s="60">
        <f>ROUND(F97*G97, 2)</f>
        <v>49117.64</v>
      </c>
      <c r="K97" s="60"/>
      <c r="L97" s="60"/>
      <c r="M97" s="60"/>
      <c r="N97" s="60"/>
      <c r="O97" s="60"/>
      <c r="P97" s="60">
        <f t="shared" si="3"/>
        <v>0</v>
      </c>
      <c r="Q97" s="60"/>
      <c r="R97" s="60"/>
    </row>
    <row r="98" spans="1:18" ht="37.5" x14ac:dyDescent="0.25">
      <c r="A98" s="23" t="s">
        <v>205</v>
      </c>
      <c r="B98" s="30" t="s">
        <v>206</v>
      </c>
      <c r="C98" s="29"/>
      <c r="D98" s="24" t="s">
        <v>164</v>
      </c>
      <c r="E98" s="46">
        <v>1</v>
      </c>
      <c r="F98" s="47">
        <v>1108</v>
      </c>
      <c r="G98" s="60">
        <v>1390</v>
      </c>
      <c r="H98" s="60"/>
      <c r="I98" s="60"/>
      <c r="J98" s="60">
        <f>ROUND(F98*G98, 2)</f>
        <v>1540120</v>
      </c>
      <c r="K98" s="60"/>
      <c r="L98" s="60"/>
      <c r="M98" s="60"/>
      <c r="N98" s="60"/>
      <c r="O98" s="60"/>
      <c r="P98" s="60">
        <f t="shared" si="3"/>
        <v>0</v>
      </c>
      <c r="Q98" s="60"/>
      <c r="R98" s="60"/>
    </row>
    <row r="99" spans="1:18" ht="18.75" x14ac:dyDescent="0.25">
      <c r="A99" s="23" t="s">
        <v>207</v>
      </c>
      <c r="B99" s="29" t="s">
        <v>208</v>
      </c>
      <c r="C99" s="29"/>
      <c r="D99" s="24" t="s">
        <v>164</v>
      </c>
      <c r="E99" s="31">
        <v>1</v>
      </c>
      <c r="F99" s="31">
        <v>1108</v>
      </c>
      <c r="G99" s="60">
        <f>IFERROR(ROUND(SUM(J100,J101,J102)/F99, 2), 0)</f>
        <v>55.6</v>
      </c>
      <c r="H99" s="60">
        <v>158.29</v>
      </c>
      <c r="I99" s="60">
        <f>G99+H99</f>
        <v>213.89</v>
      </c>
      <c r="J99" s="60">
        <f>ROUND(G99*F99, 2)</f>
        <v>61604.800000000003</v>
      </c>
      <c r="K99" s="60">
        <f>ROUND(F99*H99, 2)</f>
        <v>175385.32</v>
      </c>
      <c r="L99" s="60">
        <f>J99+K99</f>
        <v>236990.12</v>
      </c>
      <c r="M99" s="60">
        <f>IFERROR(ROUND(SUM(P100,P101,P102)/F99, 2), 0)</f>
        <v>0</v>
      </c>
      <c r="N99" s="60"/>
      <c r="O99" s="60">
        <f>M99+N99</f>
        <v>0</v>
      </c>
      <c r="P99" s="60">
        <f t="shared" si="3"/>
        <v>0</v>
      </c>
      <c r="Q99" s="60">
        <f>ROUND(F99*N99, 2)</f>
        <v>0</v>
      </c>
      <c r="R99" s="60">
        <f>P99+Q99</f>
        <v>0</v>
      </c>
    </row>
    <row r="100" spans="1:18" ht="37.5" x14ac:dyDescent="0.25">
      <c r="A100" s="23" t="s">
        <v>209</v>
      </c>
      <c r="B100" s="30" t="s">
        <v>210</v>
      </c>
      <c r="C100" s="29"/>
      <c r="D100" s="24" t="s">
        <v>164</v>
      </c>
      <c r="E100" s="46">
        <v>1</v>
      </c>
      <c r="F100" s="47">
        <v>1108</v>
      </c>
      <c r="G100" s="60">
        <v>22.32</v>
      </c>
      <c r="H100" s="60"/>
      <c r="I100" s="60"/>
      <c r="J100" s="60">
        <f>ROUND(F100*G100, 2)</f>
        <v>24730.560000000001</v>
      </c>
      <c r="K100" s="60"/>
      <c r="L100" s="60"/>
      <c r="M100" s="60"/>
      <c r="N100" s="60"/>
      <c r="O100" s="60"/>
      <c r="P100" s="60">
        <f t="shared" si="3"/>
        <v>0</v>
      </c>
      <c r="Q100" s="60"/>
      <c r="R100" s="60"/>
    </row>
    <row r="101" spans="1:18" ht="37.5" x14ac:dyDescent="0.25">
      <c r="A101" s="23" t="s">
        <v>211</v>
      </c>
      <c r="B101" s="30" t="s">
        <v>212</v>
      </c>
      <c r="C101" s="29"/>
      <c r="D101" s="24" t="s">
        <v>164</v>
      </c>
      <c r="E101" s="46">
        <v>0.35</v>
      </c>
      <c r="F101" s="47">
        <v>387.8</v>
      </c>
      <c r="G101" s="60">
        <v>42.96</v>
      </c>
      <c r="H101" s="60"/>
      <c r="I101" s="60"/>
      <c r="J101" s="60">
        <f>ROUND(F101*G101, 2)</f>
        <v>16659.89</v>
      </c>
      <c r="K101" s="60"/>
      <c r="L101" s="60"/>
      <c r="M101" s="60"/>
      <c r="N101" s="60"/>
      <c r="O101" s="60"/>
      <c r="P101" s="60">
        <f t="shared" si="3"/>
        <v>0</v>
      </c>
      <c r="Q101" s="60"/>
      <c r="R101" s="60"/>
    </row>
    <row r="102" spans="1:18" ht="37.5" x14ac:dyDescent="0.25">
      <c r="A102" s="23" t="s">
        <v>213</v>
      </c>
      <c r="B102" s="30" t="s">
        <v>214</v>
      </c>
      <c r="C102" s="29"/>
      <c r="D102" s="24" t="s">
        <v>164</v>
      </c>
      <c r="E102" s="46">
        <v>1</v>
      </c>
      <c r="F102" s="47">
        <v>1108</v>
      </c>
      <c r="G102" s="60">
        <v>18.239999999999998</v>
      </c>
      <c r="H102" s="60"/>
      <c r="I102" s="60"/>
      <c r="J102" s="60">
        <f>ROUND(F102*G102, 2)</f>
        <v>20209.919999999998</v>
      </c>
      <c r="K102" s="60"/>
      <c r="L102" s="60"/>
      <c r="M102" s="60"/>
      <c r="N102" s="60"/>
      <c r="O102" s="60"/>
      <c r="P102" s="60">
        <f t="shared" si="3"/>
        <v>0</v>
      </c>
      <c r="Q102" s="60"/>
      <c r="R102" s="60"/>
    </row>
    <row r="103" spans="1:18" ht="16.5" x14ac:dyDescent="0.25">
      <c r="A103" s="23" t="s">
        <v>215</v>
      </c>
      <c r="B103" s="101" t="s">
        <v>216</v>
      </c>
      <c r="C103" s="102"/>
      <c r="D103" s="103"/>
      <c r="E103" s="104"/>
      <c r="F103" s="61"/>
      <c r="G103" s="62"/>
      <c r="H103" s="62"/>
      <c r="I103" s="62"/>
      <c r="J103" s="62">
        <f>J104</f>
        <v>846800</v>
      </c>
      <c r="K103" s="62">
        <f>K104</f>
        <v>642400</v>
      </c>
      <c r="L103" s="62">
        <f>J103+K103</f>
        <v>1489200</v>
      </c>
      <c r="M103" s="62"/>
      <c r="N103" s="62"/>
      <c r="O103" s="62"/>
      <c r="P103" s="62">
        <f>P104</f>
        <v>0</v>
      </c>
      <c r="Q103" s="62">
        <f>Q104</f>
        <v>0</v>
      </c>
      <c r="R103" s="62">
        <f>P103+Q103</f>
        <v>0</v>
      </c>
    </row>
    <row r="104" spans="1:18" ht="16.5" x14ac:dyDescent="0.25">
      <c r="A104" s="23" t="s">
        <v>217</v>
      </c>
      <c r="B104" s="101" t="s">
        <v>218</v>
      </c>
      <c r="C104" s="102"/>
      <c r="D104" s="103"/>
      <c r="E104" s="104"/>
      <c r="F104" s="61"/>
      <c r="G104" s="62"/>
      <c r="H104" s="62"/>
      <c r="I104" s="62"/>
      <c r="J104" s="62">
        <f>SUM(J105,J107)</f>
        <v>846800</v>
      </c>
      <c r="K104" s="62">
        <f>SUM(K105,K107)</f>
        <v>642400</v>
      </c>
      <c r="L104" s="62">
        <f>SUM(L105,L107)</f>
        <v>1489200</v>
      </c>
      <c r="M104" s="62"/>
      <c r="N104" s="62"/>
      <c r="O104" s="62"/>
      <c r="P104" s="62">
        <f>SUM(P105,P107)</f>
        <v>0</v>
      </c>
      <c r="Q104" s="62">
        <f>SUM(Q105,Q107)</f>
        <v>0</v>
      </c>
      <c r="R104" s="62">
        <f>SUM(R105,R107)</f>
        <v>0</v>
      </c>
    </row>
    <row r="105" spans="1:18" ht="56.25" x14ac:dyDescent="0.25">
      <c r="A105" s="23" t="s">
        <v>219</v>
      </c>
      <c r="B105" s="29" t="s">
        <v>220</v>
      </c>
      <c r="C105" s="29"/>
      <c r="D105" s="24" t="s">
        <v>164</v>
      </c>
      <c r="E105" s="31">
        <v>1</v>
      </c>
      <c r="F105" s="31">
        <v>292</v>
      </c>
      <c r="G105" s="60">
        <f>IFERROR(ROUND(SUM(J106)/F105, 2), 0)</f>
        <v>1700</v>
      </c>
      <c r="H105" s="60">
        <v>1300</v>
      </c>
      <c r="I105" s="60">
        <f>G105+H105</f>
        <v>3000</v>
      </c>
      <c r="J105" s="60">
        <f>ROUND(G105*F105, 2)</f>
        <v>496400</v>
      </c>
      <c r="K105" s="60">
        <f>ROUND(F105*H105, 2)</f>
        <v>379600</v>
      </c>
      <c r="L105" s="60">
        <f>J105+K105</f>
        <v>876000</v>
      </c>
      <c r="M105" s="60">
        <f>IFERROR(ROUND(SUM(P106)/F105, 2), 0)</f>
        <v>0</v>
      </c>
      <c r="N105" s="60"/>
      <c r="O105" s="60">
        <f>M105+N105</f>
        <v>0</v>
      </c>
      <c r="P105" s="60">
        <f>ROUND(F105*M105, 2)</f>
        <v>0</v>
      </c>
      <c r="Q105" s="60">
        <f>ROUND(F105*N105, 2)</f>
        <v>0</v>
      </c>
      <c r="R105" s="60">
        <f>P105+Q105</f>
        <v>0</v>
      </c>
    </row>
    <row r="106" spans="1:18" ht="75" x14ac:dyDescent="0.25">
      <c r="A106" s="23" t="s">
        <v>221</v>
      </c>
      <c r="B106" s="30" t="s">
        <v>222</v>
      </c>
      <c r="C106" s="29"/>
      <c r="D106" s="24" t="s">
        <v>111</v>
      </c>
      <c r="E106" s="46">
        <v>1</v>
      </c>
      <c r="F106" s="46">
        <v>292</v>
      </c>
      <c r="G106" s="60">
        <v>1700</v>
      </c>
      <c r="H106" s="60"/>
      <c r="I106" s="60"/>
      <c r="J106" s="60">
        <f>ROUND(F106*G106, 2)</f>
        <v>496400</v>
      </c>
      <c r="K106" s="60"/>
      <c r="L106" s="60"/>
      <c r="M106" s="60"/>
      <c r="N106" s="60"/>
      <c r="O106" s="60"/>
      <c r="P106" s="60">
        <f>ROUND(F106*M106, 2)</f>
        <v>0</v>
      </c>
      <c r="Q106" s="60"/>
      <c r="R106" s="60"/>
    </row>
    <row r="107" spans="1:18" ht="37.5" x14ac:dyDescent="0.25">
      <c r="A107" s="23" t="s">
        <v>223</v>
      </c>
      <c r="B107" s="29" t="s">
        <v>224</v>
      </c>
      <c r="C107" s="29"/>
      <c r="D107" s="24" t="s">
        <v>164</v>
      </c>
      <c r="E107" s="31">
        <v>1</v>
      </c>
      <c r="F107" s="31">
        <v>146</v>
      </c>
      <c r="G107" s="60">
        <f>IFERROR(ROUND(SUM(J108)/F107, 2), 0)</f>
        <v>2400</v>
      </c>
      <c r="H107" s="60">
        <v>1800</v>
      </c>
      <c r="I107" s="60">
        <f>G107+H107</f>
        <v>4200</v>
      </c>
      <c r="J107" s="60">
        <f>ROUND(G107*F107, 2)</f>
        <v>350400</v>
      </c>
      <c r="K107" s="60">
        <f>ROUND(F107*H107, 2)</f>
        <v>262800</v>
      </c>
      <c r="L107" s="60">
        <f>J107+K107</f>
        <v>613200</v>
      </c>
      <c r="M107" s="60">
        <f>IFERROR(ROUND(SUM(P108)/F107, 2), 0)</f>
        <v>0</v>
      </c>
      <c r="N107" s="60"/>
      <c r="O107" s="60">
        <f>M107+N107</f>
        <v>0</v>
      </c>
      <c r="P107" s="60">
        <f>ROUND(F107*M107, 2)</f>
        <v>0</v>
      </c>
      <c r="Q107" s="60">
        <f>ROUND(F107*N107, 2)</f>
        <v>0</v>
      </c>
      <c r="R107" s="60">
        <f>P107+Q107</f>
        <v>0</v>
      </c>
    </row>
    <row r="108" spans="1:18" ht="56.25" x14ac:dyDescent="0.25">
      <c r="A108" s="23" t="s">
        <v>225</v>
      </c>
      <c r="B108" s="30" t="s">
        <v>226</v>
      </c>
      <c r="C108" s="29"/>
      <c r="D108" s="24" t="s">
        <v>164</v>
      </c>
      <c r="E108" s="46">
        <v>1</v>
      </c>
      <c r="F108" s="47">
        <v>146</v>
      </c>
      <c r="G108" s="60">
        <v>2400</v>
      </c>
      <c r="H108" s="60"/>
      <c r="I108" s="60"/>
      <c r="J108" s="60">
        <f>ROUND(F108*G108, 2)</f>
        <v>350400</v>
      </c>
      <c r="K108" s="60"/>
      <c r="L108" s="60"/>
      <c r="M108" s="60"/>
      <c r="N108" s="60"/>
      <c r="O108" s="60"/>
      <c r="P108" s="60">
        <f>ROUND(F108*M108, 2)</f>
        <v>0</v>
      </c>
      <c r="Q108" s="60"/>
      <c r="R108" s="60"/>
    </row>
    <row r="109" spans="1:18" ht="16.5" x14ac:dyDescent="0.25">
      <c r="A109" s="23" t="s">
        <v>227</v>
      </c>
      <c r="B109" s="101" t="s">
        <v>228</v>
      </c>
      <c r="C109" s="102"/>
      <c r="D109" s="103"/>
      <c r="E109" s="104"/>
      <c r="F109" s="61"/>
      <c r="G109" s="62"/>
      <c r="H109" s="62"/>
      <c r="I109" s="62"/>
      <c r="J109" s="62">
        <f>J110</f>
        <v>1840466.52</v>
      </c>
      <c r="K109" s="62">
        <f>K110</f>
        <v>170850.32</v>
      </c>
      <c r="L109" s="62">
        <f>J109+K109</f>
        <v>2011316.84</v>
      </c>
      <c r="M109" s="62"/>
      <c r="N109" s="62"/>
      <c r="O109" s="62"/>
      <c r="P109" s="62">
        <f>P110</f>
        <v>0</v>
      </c>
      <c r="Q109" s="62">
        <f>Q110</f>
        <v>0</v>
      </c>
      <c r="R109" s="62">
        <f>P109+Q109</f>
        <v>0</v>
      </c>
    </row>
    <row r="110" spans="1:18" ht="16.5" x14ac:dyDescent="0.25">
      <c r="A110" s="23" t="s">
        <v>229</v>
      </c>
      <c r="B110" s="101" t="s">
        <v>230</v>
      </c>
      <c r="C110" s="102"/>
      <c r="D110" s="103"/>
      <c r="E110" s="104"/>
      <c r="F110" s="61"/>
      <c r="G110" s="62"/>
      <c r="H110" s="62"/>
      <c r="I110" s="62"/>
      <c r="J110" s="62">
        <f>SUM(J111,J113,J115,J117)</f>
        <v>1840466.52</v>
      </c>
      <c r="K110" s="62">
        <f>SUM(K111,K113,K115,K117)</f>
        <v>170850.32</v>
      </c>
      <c r="L110" s="62">
        <f>SUM(L111,L113,L115,L117)</f>
        <v>2011316.84</v>
      </c>
      <c r="M110" s="62"/>
      <c r="N110" s="62"/>
      <c r="O110" s="62"/>
      <c r="P110" s="62">
        <f>SUM(P111,P113,P115,P117)</f>
        <v>0</v>
      </c>
      <c r="Q110" s="62">
        <f>SUM(Q111,Q113,Q115,Q117)</f>
        <v>0</v>
      </c>
      <c r="R110" s="62">
        <f>SUM(R111,R113,R115,R117)</f>
        <v>0</v>
      </c>
    </row>
    <row r="111" spans="1:18" ht="37.5" x14ac:dyDescent="0.25">
      <c r="A111" s="23" t="s">
        <v>231</v>
      </c>
      <c r="B111" s="29" t="s">
        <v>232</v>
      </c>
      <c r="C111" s="29"/>
      <c r="D111" s="24" t="s">
        <v>164</v>
      </c>
      <c r="E111" s="31">
        <v>1</v>
      </c>
      <c r="F111" s="31">
        <v>4</v>
      </c>
      <c r="G111" s="60">
        <f>IFERROR(ROUND(SUM(J112)/F111, 2), 0)</f>
        <v>0</v>
      </c>
      <c r="H111" s="60">
        <v>1200</v>
      </c>
      <c r="I111" s="60">
        <f>G111+H111</f>
        <v>1200</v>
      </c>
      <c r="J111" s="60">
        <f>ROUND(G111*F111, 2)</f>
        <v>0</v>
      </c>
      <c r="K111" s="60">
        <f>ROUND(F111*H111, 2)</f>
        <v>4800</v>
      </c>
      <c r="L111" s="60">
        <f>J111+K111</f>
        <v>4800</v>
      </c>
      <c r="M111" s="60">
        <f>IFERROR(ROUND(SUM(P112)/F111, 2), 0)</f>
        <v>0</v>
      </c>
      <c r="N111" s="60"/>
      <c r="O111" s="60">
        <f>M111+N111</f>
        <v>0</v>
      </c>
      <c r="P111" s="60">
        <f t="shared" ref="P111:P118" si="4">ROUND(F111*M111, 2)</f>
        <v>0</v>
      </c>
      <c r="Q111" s="60">
        <f>ROUND(F111*N111, 2)</f>
        <v>0</v>
      </c>
      <c r="R111" s="60">
        <f>P111+Q111</f>
        <v>0</v>
      </c>
    </row>
    <row r="112" spans="1:18" ht="37.5" x14ac:dyDescent="0.25">
      <c r="A112" s="23" t="s">
        <v>233</v>
      </c>
      <c r="B112" s="30" t="s">
        <v>234</v>
      </c>
      <c r="C112" s="29"/>
      <c r="D112" s="24" t="s">
        <v>164</v>
      </c>
      <c r="E112" s="46">
        <v>1</v>
      </c>
      <c r="F112" s="46">
        <v>4</v>
      </c>
      <c r="G112" s="60">
        <v>0</v>
      </c>
      <c r="H112" s="60"/>
      <c r="I112" s="60"/>
      <c r="J112" s="60">
        <f>ROUND(F112*G112, 2)</f>
        <v>0</v>
      </c>
      <c r="K112" s="60"/>
      <c r="L112" s="60"/>
      <c r="M112" s="60"/>
      <c r="N112" s="60"/>
      <c r="O112" s="60"/>
      <c r="P112" s="60">
        <f t="shared" si="4"/>
        <v>0</v>
      </c>
      <c r="Q112" s="60"/>
      <c r="R112" s="60"/>
    </row>
    <row r="113" spans="1:18" ht="37.5" x14ac:dyDescent="0.25">
      <c r="A113" s="23" t="s">
        <v>235</v>
      </c>
      <c r="B113" s="29" t="s">
        <v>236</v>
      </c>
      <c r="C113" s="29"/>
      <c r="D113" s="24" t="s">
        <v>164</v>
      </c>
      <c r="E113" s="31">
        <v>1</v>
      </c>
      <c r="F113" s="31">
        <v>4</v>
      </c>
      <c r="G113" s="60">
        <f>IFERROR(ROUND(SUM(J114)/F113, 2), 0)</f>
        <v>0</v>
      </c>
      <c r="H113" s="60">
        <v>1200</v>
      </c>
      <c r="I113" s="60">
        <f>G113+H113</f>
        <v>1200</v>
      </c>
      <c r="J113" s="60">
        <f>ROUND(G113*F113, 2)</f>
        <v>0</v>
      </c>
      <c r="K113" s="60">
        <f>ROUND(F113*H113, 2)</f>
        <v>4800</v>
      </c>
      <c r="L113" s="60">
        <f>J113+K113</f>
        <v>4800</v>
      </c>
      <c r="M113" s="60">
        <f>IFERROR(ROUND(SUM(P114)/F113, 2), 0)</f>
        <v>0</v>
      </c>
      <c r="N113" s="60"/>
      <c r="O113" s="60">
        <f>M113+N113</f>
        <v>0</v>
      </c>
      <c r="P113" s="60">
        <f t="shared" si="4"/>
        <v>0</v>
      </c>
      <c r="Q113" s="60">
        <f>ROUND(F113*N113, 2)</f>
        <v>0</v>
      </c>
      <c r="R113" s="60">
        <f>P113+Q113</f>
        <v>0</v>
      </c>
    </row>
    <row r="114" spans="1:18" ht="37.5" x14ac:dyDescent="0.25">
      <c r="A114" s="23" t="s">
        <v>237</v>
      </c>
      <c r="B114" s="30" t="s">
        <v>238</v>
      </c>
      <c r="C114" s="29"/>
      <c r="D114" s="24" t="s">
        <v>164</v>
      </c>
      <c r="E114" s="46">
        <v>1</v>
      </c>
      <c r="F114" s="46">
        <v>4</v>
      </c>
      <c r="G114" s="60">
        <v>0</v>
      </c>
      <c r="H114" s="60"/>
      <c r="I114" s="60"/>
      <c r="J114" s="60">
        <f>ROUND(F114*G114, 2)</f>
        <v>0</v>
      </c>
      <c r="K114" s="60"/>
      <c r="L114" s="60"/>
      <c r="M114" s="60"/>
      <c r="N114" s="60"/>
      <c r="O114" s="60"/>
      <c r="P114" s="60">
        <f t="shared" si="4"/>
        <v>0</v>
      </c>
      <c r="Q114" s="60"/>
      <c r="R114" s="60"/>
    </row>
    <row r="115" spans="1:18" ht="37.5" x14ac:dyDescent="0.25">
      <c r="A115" s="23" t="s">
        <v>239</v>
      </c>
      <c r="B115" s="29" t="s">
        <v>240</v>
      </c>
      <c r="C115" s="29"/>
      <c r="D115" s="24" t="s">
        <v>164</v>
      </c>
      <c r="E115" s="31">
        <v>1</v>
      </c>
      <c r="F115" s="31">
        <v>4</v>
      </c>
      <c r="G115" s="60">
        <f>IFERROR(ROUND(SUM(J116)/F115, 2), 0)</f>
        <v>13300</v>
      </c>
      <c r="H115" s="60">
        <v>3540</v>
      </c>
      <c r="I115" s="60">
        <f>G115+H115</f>
        <v>16840</v>
      </c>
      <c r="J115" s="60">
        <f>ROUND(G115*F115, 2)</f>
        <v>53200</v>
      </c>
      <c r="K115" s="60">
        <f>ROUND(F115*H115, 2)</f>
        <v>14160</v>
      </c>
      <c r="L115" s="60">
        <f>J115+K115</f>
        <v>67360</v>
      </c>
      <c r="M115" s="60">
        <f>IFERROR(ROUND(SUM(P116)/F115, 2), 0)</f>
        <v>0</v>
      </c>
      <c r="N115" s="60"/>
      <c r="O115" s="60">
        <f>M115+N115</f>
        <v>0</v>
      </c>
      <c r="P115" s="60">
        <f t="shared" si="4"/>
        <v>0</v>
      </c>
      <c r="Q115" s="60">
        <f>ROUND(F115*N115, 2)</f>
        <v>0</v>
      </c>
      <c r="R115" s="60">
        <f>P115+Q115</f>
        <v>0</v>
      </c>
    </row>
    <row r="116" spans="1:18" ht="37.5" x14ac:dyDescent="0.25">
      <c r="A116" s="23" t="s">
        <v>241</v>
      </c>
      <c r="B116" s="30" t="s">
        <v>242</v>
      </c>
      <c r="C116" s="29"/>
      <c r="D116" s="24" t="s">
        <v>164</v>
      </c>
      <c r="E116" s="46">
        <v>1</v>
      </c>
      <c r="F116" s="46">
        <v>4</v>
      </c>
      <c r="G116" s="60">
        <v>13300</v>
      </c>
      <c r="H116" s="60"/>
      <c r="I116" s="60"/>
      <c r="J116" s="60">
        <f>ROUND(F116*G116, 2)</f>
        <v>53200</v>
      </c>
      <c r="K116" s="60"/>
      <c r="L116" s="60"/>
      <c r="M116" s="60"/>
      <c r="N116" s="60"/>
      <c r="O116" s="60"/>
      <c r="P116" s="60">
        <f t="shared" si="4"/>
        <v>0</v>
      </c>
      <c r="Q116" s="60"/>
      <c r="R116" s="60"/>
    </row>
    <row r="117" spans="1:18" ht="37.5" x14ac:dyDescent="0.25">
      <c r="A117" s="23" t="s">
        <v>243</v>
      </c>
      <c r="B117" s="29" t="s">
        <v>244</v>
      </c>
      <c r="C117" s="29"/>
      <c r="D117" s="24" t="s">
        <v>164</v>
      </c>
      <c r="E117" s="31">
        <v>1</v>
      </c>
      <c r="F117" s="31">
        <v>1508</v>
      </c>
      <c r="G117" s="60">
        <f>IFERROR(ROUND(SUM(J118)/F117, 2), 0)</f>
        <v>1185.19</v>
      </c>
      <c r="H117" s="60">
        <v>97.54</v>
      </c>
      <c r="I117" s="60">
        <f>G117+H117</f>
        <v>1282.73</v>
      </c>
      <c r="J117" s="60">
        <f>ROUND(G117*F117, 2)</f>
        <v>1787266.52</v>
      </c>
      <c r="K117" s="60">
        <f>ROUND(F117*H117, 2)</f>
        <v>147090.32</v>
      </c>
      <c r="L117" s="60">
        <f>J117+K117</f>
        <v>1934356.84</v>
      </c>
      <c r="M117" s="60">
        <f>IFERROR(ROUND(SUM(P118)/F117, 2), 0)</f>
        <v>0</v>
      </c>
      <c r="N117" s="60"/>
      <c r="O117" s="60">
        <f>M117+N117</f>
        <v>0</v>
      </c>
      <c r="P117" s="60">
        <f t="shared" si="4"/>
        <v>0</v>
      </c>
      <c r="Q117" s="60">
        <f>ROUND(F117*N117, 2)</f>
        <v>0</v>
      </c>
      <c r="R117" s="60">
        <f>P117+Q117</f>
        <v>0</v>
      </c>
    </row>
    <row r="118" spans="1:18" ht="18.75" x14ac:dyDescent="0.25">
      <c r="A118" s="23" t="s">
        <v>245</v>
      </c>
      <c r="B118" s="30" t="s">
        <v>246</v>
      </c>
      <c r="C118" s="29"/>
      <c r="D118" s="24" t="s">
        <v>164</v>
      </c>
      <c r="E118" s="46">
        <v>1</v>
      </c>
      <c r="F118" s="47">
        <v>1508</v>
      </c>
      <c r="G118" s="60">
        <v>1185.19</v>
      </c>
      <c r="H118" s="60"/>
      <c r="I118" s="60"/>
      <c r="J118" s="60">
        <f>ROUND(F118*G118, 2)</f>
        <v>1787266.52</v>
      </c>
      <c r="K118" s="60"/>
      <c r="L118" s="60"/>
      <c r="M118" s="60"/>
      <c r="N118" s="60"/>
      <c r="O118" s="60"/>
      <c r="P118" s="60">
        <f t="shared" si="4"/>
        <v>0</v>
      </c>
      <c r="Q118" s="60"/>
      <c r="R118" s="60"/>
    </row>
    <row r="119" spans="1:18" ht="16.5" x14ac:dyDescent="0.25">
      <c r="A119" s="22" t="s">
        <v>247</v>
      </c>
      <c r="B119" s="100" t="s">
        <v>248</v>
      </c>
      <c r="C119" s="94"/>
      <c r="D119" s="98"/>
      <c r="E119" s="99"/>
      <c r="F119" s="58"/>
      <c r="G119" s="59"/>
      <c r="H119" s="59"/>
      <c r="I119" s="59"/>
      <c r="J119" s="59">
        <f>J120+J254</f>
        <v>16114456.880000001</v>
      </c>
      <c r="K119" s="59">
        <f>K120+K254</f>
        <v>33834974.090000004</v>
      </c>
      <c r="L119" s="59">
        <f>J119+K119</f>
        <v>49949430.969999999</v>
      </c>
      <c r="M119" s="59"/>
      <c r="N119" s="59"/>
      <c r="O119" s="59"/>
      <c r="P119" s="59">
        <f>P120+P254</f>
        <v>2474823.2599999998</v>
      </c>
      <c r="Q119" s="59">
        <f>Q120+Q254</f>
        <v>0</v>
      </c>
      <c r="R119" s="59">
        <f>P119+Q119</f>
        <v>2474823.2599999998</v>
      </c>
    </row>
    <row r="120" spans="1:18" ht="16.5" x14ac:dyDescent="0.25">
      <c r="A120" s="22" t="s">
        <v>249</v>
      </c>
      <c r="B120" s="100" t="s">
        <v>250</v>
      </c>
      <c r="C120" s="94"/>
      <c r="D120" s="98"/>
      <c r="E120" s="99"/>
      <c r="F120" s="58"/>
      <c r="G120" s="59"/>
      <c r="H120" s="59"/>
      <c r="I120" s="59"/>
      <c r="J120" s="59">
        <f>J121+J125+J162+J212+J239</f>
        <v>15409637.619999999</v>
      </c>
      <c r="K120" s="59">
        <f>K121+K125+K162+K212+K239</f>
        <v>32732498.289999999</v>
      </c>
      <c r="L120" s="59">
        <f>J120+K120</f>
        <v>48142135.909999996</v>
      </c>
      <c r="M120" s="59"/>
      <c r="N120" s="59"/>
      <c r="O120" s="59"/>
      <c r="P120" s="59">
        <f>P121+P125+P162+P212+P239</f>
        <v>2474823.2599999998</v>
      </c>
      <c r="Q120" s="59">
        <f>Q121+Q125+Q162+Q212+Q239</f>
        <v>0</v>
      </c>
      <c r="R120" s="59">
        <f>P120+Q120</f>
        <v>2474823.2599999998</v>
      </c>
    </row>
    <row r="121" spans="1:18" ht="16.5" x14ac:dyDescent="0.25">
      <c r="A121" s="22" t="s">
        <v>251</v>
      </c>
      <c r="B121" s="100" t="s">
        <v>252</v>
      </c>
      <c r="C121" s="94"/>
      <c r="D121" s="98"/>
      <c r="E121" s="99"/>
      <c r="F121" s="58"/>
      <c r="G121" s="59"/>
      <c r="H121" s="59"/>
      <c r="I121" s="59"/>
      <c r="J121" s="59">
        <f>SUM(J122)</f>
        <v>2474823.2599999998</v>
      </c>
      <c r="K121" s="59">
        <f>SUM(K122)</f>
        <v>1083070</v>
      </c>
      <c r="L121" s="59">
        <f>SUM(L122)</f>
        <v>3557893.26</v>
      </c>
      <c r="M121" s="59"/>
      <c r="N121" s="59"/>
      <c r="O121" s="59"/>
      <c r="P121" s="59">
        <f>SUM(P122)</f>
        <v>2474823.2599999998</v>
      </c>
      <c r="Q121" s="59">
        <f>SUM(Q122)</f>
        <v>0</v>
      </c>
      <c r="R121" s="59">
        <f>SUM(R122)</f>
        <v>2474823.2599999998</v>
      </c>
    </row>
    <row r="122" spans="1:18" ht="18.75" x14ac:dyDescent="0.25">
      <c r="A122" s="22" t="s">
        <v>253</v>
      </c>
      <c r="B122" s="25" t="s">
        <v>254</v>
      </c>
      <c r="C122" s="25"/>
      <c r="D122" s="11" t="s">
        <v>164</v>
      </c>
      <c r="E122" s="28">
        <v>1</v>
      </c>
      <c r="F122" s="28">
        <v>554</v>
      </c>
      <c r="G122" s="57">
        <f>IFERROR(ROUND(SUM(J123,J124)/F122, 2), 0)</f>
        <v>4467.1899999999996</v>
      </c>
      <c r="H122" s="57">
        <v>1955</v>
      </c>
      <c r="I122" s="57">
        <f>G122+H122</f>
        <v>6422.19</v>
      </c>
      <c r="J122" s="57">
        <f>ROUND(G122*F122, 2)</f>
        <v>2474823.2599999998</v>
      </c>
      <c r="K122" s="57">
        <f>ROUND(F122*H122, 2)</f>
        <v>1083070</v>
      </c>
      <c r="L122" s="57">
        <f>J122+K122</f>
        <v>3557893.26</v>
      </c>
      <c r="M122" s="57">
        <f>IFERROR(ROUND(SUM(P123,P124)/F122, 2), 0)</f>
        <v>4467.1899999999996</v>
      </c>
      <c r="N122" s="57"/>
      <c r="O122" s="57">
        <f>M122+N122</f>
        <v>4467.1899999999996</v>
      </c>
      <c r="P122" s="57">
        <f>ROUND(F122*M122, 2)</f>
        <v>2474823.2599999998</v>
      </c>
      <c r="Q122" s="57">
        <f>ROUND(F122*N122, 2)</f>
        <v>0</v>
      </c>
      <c r="R122" s="57">
        <f>P122+Q122</f>
        <v>2474823.2599999998</v>
      </c>
    </row>
    <row r="123" spans="1:18" ht="37.5" x14ac:dyDescent="0.25">
      <c r="A123" s="22" t="s">
        <v>255</v>
      </c>
      <c r="B123" s="26" t="s">
        <v>256</v>
      </c>
      <c r="C123" s="25"/>
      <c r="D123" s="11" t="s">
        <v>164</v>
      </c>
      <c r="E123" s="45">
        <v>1</v>
      </c>
      <c r="F123" s="48">
        <v>436</v>
      </c>
      <c r="G123" s="57">
        <v>4402.6400000000003</v>
      </c>
      <c r="H123" s="57"/>
      <c r="I123" s="57"/>
      <c r="J123" s="57">
        <f>ROUND(F123*G123, 2)</f>
        <v>1919551.04</v>
      </c>
      <c r="K123" s="57"/>
      <c r="L123" s="57"/>
      <c r="M123" s="57">
        <v>4402.6400000000003</v>
      </c>
      <c r="N123" s="57"/>
      <c r="O123" s="57"/>
      <c r="P123" s="57">
        <f>ROUND(F123*M123, 2)</f>
        <v>1919551.04</v>
      </c>
      <c r="Q123" s="57"/>
      <c r="R123" s="57"/>
    </row>
    <row r="124" spans="1:18" ht="37.5" x14ac:dyDescent="0.25">
      <c r="A124" s="22" t="s">
        <v>257</v>
      </c>
      <c r="B124" s="26" t="s">
        <v>258</v>
      </c>
      <c r="C124" s="25"/>
      <c r="D124" s="11" t="s">
        <v>164</v>
      </c>
      <c r="E124" s="45">
        <v>1</v>
      </c>
      <c r="F124" s="48">
        <v>118</v>
      </c>
      <c r="G124" s="57">
        <v>4705.6899999999996</v>
      </c>
      <c r="H124" s="57"/>
      <c r="I124" s="57"/>
      <c r="J124" s="57">
        <f>ROUND(F124*G124, 2)</f>
        <v>555271.42000000004</v>
      </c>
      <c r="K124" s="57"/>
      <c r="L124" s="57"/>
      <c r="M124" s="57">
        <v>4705.6899999999996</v>
      </c>
      <c r="N124" s="57"/>
      <c r="O124" s="57"/>
      <c r="P124" s="57">
        <f>ROUND(F124*M124, 2)</f>
        <v>555271.42000000004</v>
      </c>
      <c r="Q124" s="57"/>
      <c r="R124" s="57"/>
    </row>
    <row r="125" spans="1:18" ht="16.5" x14ac:dyDescent="0.25">
      <c r="A125" s="23" t="s">
        <v>259</v>
      </c>
      <c r="B125" s="101" t="s">
        <v>260</v>
      </c>
      <c r="C125" s="102"/>
      <c r="D125" s="103"/>
      <c r="E125" s="104"/>
      <c r="F125" s="61"/>
      <c r="G125" s="62"/>
      <c r="H125" s="62"/>
      <c r="I125" s="62"/>
      <c r="J125" s="62">
        <f>SUM(J126,J128,J132,J134,J138,J142,J146,J148,J150,J152,J155,J157,J160)</f>
        <v>8276837.3399999999</v>
      </c>
      <c r="K125" s="62">
        <f>SUM(K126,K128,K132,K134,K138,K142,K146,K148,K150,K152,K155,K157,K160)</f>
        <v>13270229.699999999</v>
      </c>
      <c r="L125" s="62">
        <f>SUM(L126,L128,L132,L134,L138,L142,L146,L148,L150,L152,L155,L157,L160)</f>
        <v>21547067.039999999</v>
      </c>
      <c r="M125" s="62"/>
      <c r="N125" s="62"/>
      <c r="O125" s="62"/>
      <c r="P125" s="62">
        <f>SUM(P126,P128,P132,P134,P138,P142,P146,P148,P150,P152,P155,P157,P160)</f>
        <v>0</v>
      </c>
      <c r="Q125" s="62">
        <f>SUM(Q126,Q128,Q132,Q134,Q138,Q142,Q146,Q148,Q150,Q152,Q155,Q157,Q160)</f>
        <v>0</v>
      </c>
      <c r="R125" s="62">
        <f>SUM(R126,R128,R132,R134,R138,R142,R146,R148,R150,R152,R155,R157,R160)</f>
        <v>0</v>
      </c>
    </row>
    <row r="126" spans="1:18" ht="37.5" x14ac:dyDescent="0.25">
      <c r="A126" s="22" t="s">
        <v>261</v>
      </c>
      <c r="B126" s="25" t="s">
        <v>262</v>
      </c>
      <c r="C126" s="25"/>
      <c r="D126" s="11" t="s">
        <v>263</v>
      </c>
      <c r="E126" s="28">
        <v>1</v>
      </c>
      <c r="F126" s="28">
        <v>4665</v>
      </c>
      <c r="G126" s="57">
        <f>IFERROR(ROUND(SUM(J127)/F126, 2), 0)</f>
        <v>0</v>
      </c>
      <c r="H126" s="57">
        <v>84</v>
      </c>
      <c r="I126" s="57">
        <f>G126+H126</f>
        <v>84</v>
      </c>
      <c r="J126" s="57">
        <f>ROUND(G126*F126, 2)</f>
        <v>0</v>
      </c>
      <c r="K126" s="57">
        <f>ROUND(F126*H126, 2)</f>
        <v>391860</v>
      </c>
      <c r="L126" s="57">
        <f>J126+K126</f>
        <v>391860</v>
      </c>
      <c r="M126" s="57">
        <f>IFERROR(ROUND(SUM(P127)/F126, 2), 0)</f>
        <v>0</v>
      </c>
      <c r="N126" s="57"/>
      <c r="O126" s="57">
        <f>M126+N126</f>
        <v>0</v>
      </c>
      <c r="P126" s="57">
        <f t="shared" ref="P126:P161" si="5">ROUND(F126*M126, 2)</f>
        <v>0</v>
      </c>
      <c r="Q126" s="57">
        <f>ROUND(F126*N126, 2)</f>
        <v>0</v>
      </c>
      <c r="R126" s="57">
        <f>P126+Q126</f>
        <v>0</v>
      </c>
    </row>
    <row r="127" spans="1:18" ht="18.75" x14ac:dyDescent="0.25">
      <c r="A127" s="22" t="s">
        <v>264</v>
      </c>
      <c r="B127" s="26" t="s">
        <v>265</v>
      </c>
      <c r="C127" s="25"/>
      <c r="D127" s="11" t="s">
        <v>263</v>
      </c>
      <c r="E127" s="45">
        <v>1</v>
      </c>
      <c r="F127" s="45">
        <v>4665</v>
      </c>
      <c r="G127" s="57">
        <v>0</v>
      </c>
      <c r="H127" s="57"/>
      <c r="I127" s="57"/>
      <c r="J127" s="57">
        <f>ROUND(F127*G127, 2)</f>
        <v>0</v>
      </c>
      <c r="K127" s="57"/>
      <c r="L127" s="57"/>
      <c r="M127" s="57"/>
      <c r="N127" s="57"/>
      <c r="O127" s="57"/>
      <c r="P127" s="57">
        <f t="shared" si="5"/>
        <v>0</v>
      </c>
      <c r="Q127" s="57"/>
      <c r="R127" s="57"/>
    </row>
    <row r="128" spans="1:18" ht="37.5" x14ac:dyDescent="0.25">
      <c r="A128" s="32" t="s">
        <v>266</v>
      </c>
      <c r="B128" s="33" t="s">
        <v>267</v>
      </c>
      <c r="C128" s="33"/>
      <c r="D128" s="34" t="s">
        <v>263</v>
      </c>
      <c r="E128" s="39">
        <v>1</v>
      </c>
      <c r="F128" s="68">
        <v>69965</v>
      </c>
      <c r="G128" s="63">
        <f>IFERROR(ROUND(SUM(J130)/F128, 2), 0)</f>
        <v>48</v>
      </c>
      <c r="H128" s="63">
        <v>84</v>
      </c>
      <c r="I128" s="63">
        <f>G128+H128</f>
        <v>132</v>
      </c>
      <c r="J128" s="63">
        <f>ROUND(G128*F128, 2)</f>
        <v>3358320</v>
      </c>
      <c r="K128" s="63">
        <f>ROUND(F128*H128, 2)</f>
        <v>5877060</v>
      </c>
      <c r="L128" s="63">
        <f>J128+K128</f>
        <v>9235380</v>
      </c>
      <c r="M128" s="63">
        <f>IFERROR(ROUND(SUM(P130)/F128, 2), 0)</f>
        <v>0</v>
      </c>
      <c r="N128" s="63"/>
      <c r="O128" s="63">
        <f>M128+N128</f>
        <v>0</v>
      </c>
      <c r="P128" s="63">
        <f t="shared" si="5"/>
        <v>0</v>
      </c>
      <c r="Q128" s="63">
        <f>ROUND(F128*N128, 2)</f>
        <v>0</v>
      </c>
      <c r="R128" s="63">
        <f>P128+Q128</f>
        <v>0</v>
      </c>
    </row>
    <row r="129" spans="1:18" ht="31.15" customHeight="1" x14ac:dyDescent="0.25">
      <c r="A129" s="35" t="s">
        <v>268</v>
      </c>
      <c r="B129" s="36" t="s">
        <v>267</v>
      </c>
      <c r="C129" s="36"/>
      <c r="D129" s="37" t="s">
        <v>263</v>
      </c>
      <c r="E129" s="41">
        <v>1</v>
      </c>
      <c r="F129" s="41">
        <v>32159</v>
      </c>
      <c r="G129" s="55">
        <f>IFERROR(ROUND(SUM(J131)/F129, 2), 0)</f>
        <v>48</v>
      </c>
      <c r="H129" s="55">
        <v>84</v>
      </c>
      <c r="I129" s="55">
        <f>G129+H129</f>
        <v>132</v>
      </c>
      <c r="J129" s="55">
        <f>ROUND(G129*F129, 2)</f>
        <v>1543632</v>
      </c>
      <c r="K129" s="55">
        <f>ROUND(F129*H129, 2)</f>
        <v>2701356</v>
      </c>
      <c r="L129" s="55">
        <f>J129+K129</f>
        <v>4244988</v>
      </c>
      <c r="M129" s="55">
        <f>IFERROR(ROUND(SUM(P131)/F129, 2), 0)</f>
        <v>0</v>
      </c>
      <c r="N129" s="55"/>
      <c r="O129" s="55">
        <f>M129+N129</f>
        <v>0</v>
      </c>
      <c r="P129" s="55">
        <f t="shared" si="5"/>
        <v>0</v>
      </c>
      <c r="Q129" s="55">
        <f>ROUND(F129*N129, 2)</f>
        <v>0</v>
      </c>
      <c r="R129" s="55">
        <f>P129+Q129</f>
        <v>0</v>
      </c>
    </row>
    <row r="130" spans="1:18" ht="18.75" x14ac:dyDescent="0.25">
      <c r="A130" s="32" t="s">
        <v>269</v>
      </c>
      <c r="B130" s="38" t="s">
        <v>270</v>
      </c>
      <c r="C130" s="33"/>
      <c r="D130" s="34" t="s">
        <v>263</v>
      </c>
      <c r="E130" s="49">
        <v>1</v>
      </c>
      <c r="F130" s="69">
        <v>69965</v>
      </c>
      <c r="G130" s="63">
        <v>48</v>
      </c>
      <c r="H130" s="63"/>
      <c r="I130" s="63"/>
      <c r="J130" s="63">
        <f>ROUND(F130*G130, 2)</f>
        <v>3358320</v>
      </c>
      <c r="K130" s="63"/>
      <c r="L130" s="63"/>
      <c r="M130" s="63"/>
      <c r="N130" s="63"/>
      <c r="O130" s="63"/>
      <c r="P130" s="63">
        <f t="shared" si="5"/>
        <v>0</v>
      </c>
      <c r="Q130" s="63"/>
      <c r="R130" s="63"/>
    </row>
    <row r="131" spans="1:18" ht="31.15" customHeight="1" x14ac:dyDescent="0.25">
      <c r="A131" s="35" t="s">
        <v>271</v>
      </c>
      <c r="B131" s="40" t="s">
        <v>270</v>
      </c>
      <c r="C131" s="36"/>
      <c r="D131" s="37" t="s">
        <v>263</v>
      </c>
      <c r="E131" s="53">
        <v>1</v>
      </c>
      <c r="F131" s="53">
        <v>32159</v>
      </c>
      <c r="G131" s="55">
        <v>48</v>
      </c>
      <c r="H131" s="55"/>
      <c r="I131" s="55"/>
      <c r="J131" s="55">
        <f>ROUND(F131*G131, 2)</f>
        <v>1543632</v>
      </c>
      <c r="K131" s="55"/>
      <c r="L131" s="55"/>
      <c r="M131" s="55"/>
      <c r="N131" s="55"/>
      <c r="O131" s="55"/>
      <c r="P131" s="55">
        <f t="shared" si="5"/>
        <v>0</v>
      </c>
      <c r="Q131" s="55"/>
      <c r="R131" s="55"/>
    </row>
    <row r="132" spans="1:18" ht="37.5" x14ac:dyDescent="0.25">
      <c r="A132" s="22" t="s">
        <v>272</v>
      </c>
      <c r="B132" s="25" t="s">
        <v>273</v>
      </c>
      <c r="C132" s="25" t="s">
        <v>274</v>
      </c>
      <c r="D132" s="11" t="s">
        <v>263</v>
      </c>
      <c r="E132" s="28">
        <v>1</v>
      </c>
      <c r="F132" s="28">
        <v>9960</v>
      </c>
      <c r="G132" s="57">
        <f>IFERROR(ROUND(SUM(J133)/F132, 2), 0)</f>
        <v>57</v>
      </c>
      <c r="H132" s="57">
        <v>84</v>
      </c>
      <c r="I132" s="57">
        <f>G132+H132</f>
        <v>141</v>
      </c>
      <c r="J132" s="57">
        <f>ROUND(G132*F132, 2)</f>
        <v>567720</v>
      </c>
      <c r="K132" s="57">
        <f>ROUND(F132*H132, 2)</f>
        <v>836640</v>
      </c>
      <c r="L132" s="57">
        <f>J132+K132</f>
        <v>1404360</v>
      </c>
      <c r="M132" s="57">
        <f>IFERROR(ROUND(SUM(P133)/F132, 2), 0)</f>
        <v>0</v>
      </c>
      <c r="N132" s="57"/>
      <c r="O132" s="57">
        <f>M132+N132</f>
        <v>0</v>
      </c>
      <c r="P132" s="57">
        <f t="shared" si="5"/>
        <v>0</v>
      </c>
      <c r="Q132" s="57">
        <f>ROUND(F132*N132, 2)</f>
        <v>0</v>
      </c>
      <c r="R132" s="57">
        <f>P132+Q132</f>
        <v>0</v>
      </c>
    </row>
    <row r="133" spans="1:18" ht="18.75" x14ac:dyDescent="0.25">
      <c r="A133" s="22" t="s">
        <v>275</v>
      </c>
      <c r="B133" s="26" t="s">
        <v>276</v>
      </c>
      <c r="C133" s="25"/>
      <c r="D133" s="11" t="s">
        <v>263</v>
      </c>
      <c r="E133" s="45">
        <v>1</v>
      </c>
      <c r="F133" s="45">
        <v>9960</v>
      </c>
      <c r="G133" s="57">
        <v>57</v>
      </c>
      <c r="H133" s="57"/>
      <c r="I133" s="57"/>
      <c r="J133" s="57">
        <f>ROUND(F133*G133, 2)</f>
        <v>567720</v>
      </c>
      <c r="K133" s="57"/>
      <c r="L133" s="57"/>
      <c r="M133" s="57"/>
      <c r="N133" s="57"/>
      <c r="O133" s="57"/>
      <c r="P133" s="57">
        <f t="shared" si="5"/>
        <v>0</v>
      </c>
      <c r="Q133" s="57"/>
      <c r="R133" s="57"/>
    </row>
    <row r="134" spans="1:18" ht="37.5" x14ac:dyDescent="0.25">
      <c r="A134" s="32" t="s">
        <v>277</v>
      </c>
      <c r="B134" s="33" t="s">
        <v>278</v>
      </c>
      <c r="C134" s="33"/>
      <c r="D134" s="34" t="s">
        <v>263</v>
      </c>
      <c r="E134" s="39">
        <v>1</v>
      </c>
      <c r="F134" s="68">
        <v>3635</v>
      </c>
      <c r="G134" s="63">
        <f>IFERROR(ROUND(SUM(J136)/F134, 2), 0)</f>
        <v>22.5</v>
      </c>
      <c r="H134" s="63">
        <v>56</v>
      </c>
      <c r="I134" s="63">
        <f>G134+H134</f>
        <v>78.5</v>
      </c>
      <c r="J134" s="63">
        <f>ROUND(G134*F134, 2)</f>
        <v>81787.5</v>
      </c>
      <c r="K134" s="63">
        <f>ROUND(F134*H134, 2)</f>
        <v>203560</v>
      </c>
      <c r="L134" s="63">
        <f>J134+K134</f>
        <v>285347.5</v>
      </c>
      <c r="M134" s="63">
        <f>IFERROR(ROUND(SUM(P136)/F134, 2), 0)</f>
        <v>0</v>
      </c>
      <c r="N134" s="63"/>
      <c r="O134" s="63">
        <f>M134+N134</f>
        <v>0</v>
      </c>
      <c r="P134" s="63">
        <f t="shared" si="5"/>
        <v>0</v>
      </c>
      <c r="Q134" s="63">
        <f>ROUND(F134*N134, 2)</f>
        <v>0</v>
      </c>
      <c r="R134" s="63">
        <f>P134+Q134</f>
        <v>0</v>
      </c>
    </row>
    <row r="135" spans="1:18" ht="31.15" customHeight="1" x14ac:dyDescent="0.25">
      <c r="A135" s="35" t="s">
        <v>279</v>
      </c>
      <c r="B135" s="36" t="s">
        <v>278</v>
      </c>
      <c r="C135" s="36"/>
      <c r="D135" s="37" t="s">
        <v>263</v>
      </c>
      <c r="E135" s="41">
        <v>1</v>
      </c>
      <c r="F135" s="41">
        <v>3222</v>
      </c>
      <c r="G135" s="55">
        <f>IFERROR(ROUND(SUM(J137)/F135, 2), 0)</f>
        <v>22.5</v>
      </c>
      <c r="H135" s="55">
        <v>56</v>
      </c>
      <c r="I135" s="55">
        <f>G135+H135</f>
        <v>78.5</v>
      </c>
      <c r="J135" s="55">
        <f>ROUND(G135*F135, 2)</f>
        <v>72495</v>
      </c>
      <c r="K135" s="55">
        <f>ROUND(F135*H135, 2)</f>
        <v>180432</v>
      </c>
      <c r="L135" s="55">
        <f>J135+K135</f>
        <v>252927</v>
      </c>
      <c r="M135" s="55">
        <f>IFERROR(ROUND(SUM(P137)/F135, 2), 0)</f>
        <v>0</v>
      </c>
      <c r="N135" s="55"/>
      <c r="O135" s="55">
        <f>M135+N135</f>
        <v>0</v>
      </c>
      <c r="P135" s="55">
        <f t="shared" si="5"/>
        <v>0</v>
      </c>
      <c r="Q135" s="55">
        <f>ROUND(F135*N135, 2)</f>
        <v>0</v>
      </c>
      <c r="R135" s="55">
        <f>P135+Q135</f>
        <v>0</v>
      </c>
    </row>
    <row r="136" spans="1:18" ht="18.75" x14ac:dyDescent="0.25">
      <c r="A136" s="32" t="s">
        <v>280</v>
      </c>
      <c r="B136" s="38" t="s">
        <v>281</v>
      </c>
      <c r="C136" s="33"/>
      <c r="D136" s="34" t="s">
        <v>263</v>
      </c>
      <c r="E136" s="49">
        <v>1</v>
      </c>
      <c r="F136" s="69">
        <v>3635</v>
      </c>
      <c r="G136" s="63">
        <v>22.5</v>
      </c>
      <c r="H136" s="63"/>
      <c r="I136" s="63"/>
      <c r="J136" s="63">
        <f>ROUND(F136*G136, 2)</f>
        <v>81787.5</v>
      </c>
      <c r="K136" s="63"/>
      <c r="L136" s="63"/>
      <c r="M136" s="63"/>
      <c r="N136" s="63"/>
      <c r="O136" s="63"/>
      <c r="P136" s="63">
        <f t="shared" si="5"/>
        <v>0</v>
      </c>
      <c r="Q136" s="63"/>
      <c r="R136" s="63"/>
    </row>
    <row r="137" spans="1:18" ht="31.15" customHeight="1" x14ac:dyDescent="0.25">
      <c r="A137" s="35" t="s">
        <v>282</v>
      </c>
      <c r="B137" s="40" t="s">
        <v>281</v>
      </c>
      <c r="C137" s="36"/>
      <c r="D137" s="37" t="s">
        <v>263</v>
      </c>
      <c r="E137" s="53">
        <v>1</v>
      </c>
      <c r="F137" s="53">
        <v>3222</v>
      </c>
      <c r="G137" s="55">
        <v>22.5</v>
      </c>
      <c r="H137" s="55"/>
      <c r="I137" s="55"/>
      <c r="J137" s="55">
        <f>ROUND(F137*G137, 2)</f>
        <v>72495</v>
      </c>
      <c r="K137" s="55"/>
      <c r="L137" s="55"/>
      <c r="M137" s="55"/>
      <c r="N137" s="55"/>
      <c r="O137" s="55"/>
      <c r="P137" s="55">
        <f t="shared" si="5"/>
        <v>0</v>
      </c>
      <c r="Q137" s="55"/>
      <c r="R137" s="55"/>
    </row>
    <row r="138" spans="1:18" ht="37.5" x14ac:dyDescent="0.25">
      <c r="A138" s="32" t="s">
        <v>283</v>
      </c>
      <c r="B138" s="33" t="s">
        <v>284</v>
      </c>
      <c r="C138" s="33"/>
      <c r="D138" s="34" t="s">
        <v>263</v>
      </c>
      <c r="E138" s="39">
        <v>1</v>
      </c>
      <c r="F138" s="68">
        <v>27234</v>
      </c>
      <c r="G138" s="63">
        <f>IFERROR(ROUND(SUM(J140)/F138, 2), 0)</f>
        <v>32</v>
      </c>
      <c r="H138" s="63">
        <v>56</v>
      </c>
      <c r="I138" s="63">
        <f>G138+H138</f>
        <v>88</v>
      </c>
      <c r="J138" s="63">
        <f>ROUND(G138*F138, 2)</f>
        <v>871488</v>
      </c>
      <c r="K138" s="63">
        <f>ROUND(F138*H138, 2)</f>
        <v>1525104</v>
      </c>
      <c r="L138" s="63">
        <f>J138+K138</f>
        <v>2396592</v>
      </c>
      <c r="M138" s="63">
        <f>IFERROR(ROUND(SUM(P140)/F138, 2), 0)</f>
        <v>0</v>
      </c>
      <c r="N138" s="63"/>
      <c r="O138" s="63">
        <f>M138+N138</f>
        <v>0</v>
      </c>
      <c r="P138" s="63">
        <f t="shared" si="5"/>
        <v>0</v>
      </c>
      <c r="Q138" s="63">
        <f>ROUND(F138*N138, 2)</f>
        <v>0</v>
      </c>
      <c r="R138" s="63">
        <f>P138+Q138</f>
        <v>0</v>
      </c>
    </row>
    <row r="139" spans="1:18" ht="31.15" customHeight="1" x14ac:dyDescent="0.25">
      <c r="A139" s="35" t="s">
        <v>285</v>
      </c>
      <c r="B139" s="36" t="s">
        <v>284</v>
      </c>
      <c r="C139" s="36"/>
      <c r="D139" s="37" t="s">
        <v>263</v>
      </c>
      <c r="E139" s="41">
        <v>1</v>
      </c>
      <c r="F139" s="41">
        <v>25286</v>
      </c>
      <c r="G139" s="55">
        <f>IFERROR(ROUND(SUM(J141)/F139, 2), 0)</f>
        <v>32</v>
      </c>
      <c r="H139" s="55">
        <v>56</v>
      </c>
      <c r="I139" s="55">
        <f>G139+H139</f>
        <v>88</v>
      </c>
      <c r="J139" s="55">
        <f>ROUND(G139*F139, 2)</f>
        <v>809152</v>
      </c>
      <c r="K139" s="55">
        <f>ROUND(F139*H139, 2)</f>
        <v>1416016</v>
      </c>
      <c r="L139" s="55">
        <f>J139+K139</f>
        <v>2225168</v>
      </c>
      <c r="M139" s="55">
        <f>IFERROR(ROUND(SUM(P141)/F139, 2), 0)</f>
        <v>0</v>
      </c>
      <c r="N139" s="55"/>
      <c r="O139" s="55">
        <f>M139+N139</f>
        <v>0</v>
      </c>
      <c r="P139" s="55">
        <f t="shared" si="5"/>
        <v>0</v>
      </c>
      <c r="Q139" s="55">
        <f>ROUND(F139*N139, 2)</f>
        <v>0</v>
      </c>
      <c r="R139" s="55">
        <f>P139+Q139</f>
        <v>0</v>
      </c>
    </row>
    <row r="140" spans="1:18" ht="18.75" x14ac:dyDescent="0.25">
      <c r="A140" s="32" t="s">
        <v>286</v>
      </c>
      <c r="B140" s="38" t="s">
        <v>287</v>
      </c>
      <c r="C140" s="33"/>
      <c r="D140" s="34" t="s">
        <v>263</v>
      </c>
      <c r="E140" s="49">
        <v>1</v>
      </c>
      <c r="F140" s="69">
        <v>27234</v>
      </c>
      <c r="G140" s="63">
        <v>32</v>
      </c>
      <c r="H140" s="63"/>
      <c r="I140" s="63"/>
      <c r="J140" s="63">
        <f>ROUND(F140*G140, 2)</f>
        <v>871488</v>
      </c>
      <c r="K140" s="63"/>
      <c r="L140" s="63"/>
      <c r="M140" s="63"/>
      <c r="N140" s="63"/>
      <c r="O140" s="63"/>
      <c r="P140" s="63">
        <f t="shared" si="5"/>
        <v>0</v>
      </c>
      <c r="Q140" s="63"/>
      <c r="R140" s="63"/>
    </row>
    <row r="141" spans="1:18" ht="31.15" customHeight="1" x14ac:dyDescent="0.25">
      <c r="A141" s="35" t="s">
        <v>288</v>
      </c>
      <c r="B141" s="40" t="s">
        <v>287</v>
      </c>
      <c r="C141" s="36"/>
      <c r="D141" s="37" t="s">
        <v>263</v>
      </c>
      <c r="E141" s="53">
        <v>1</v>
      </c>
      <c r="F141" s="53">
        <v>25286</v>
      </c>
      <c r="G141" s="55">
        <v>32</v>
      </c>
      <c r="H141" s="55"/>
      <c r="I141" s="55"/>
      <c r="J141" s="55">
        <f>ROUND(F141*G141, 2)</f>
        <v>809152</v>
      </c>
      <c r="K141" s="55"/>
      <c r="L141" s="55"/>
      <c r="M141" s="55"/>
      <c r="N141" s="55"/>
      <c r="O141" s="55"/>
      <c r="P141" s="55">
        <f t="shared" si="5"/>
        <v>0</v>
      </c>
      <c r="Q141" s="55"/>
      <c r="R141" s="55"/>
    </row>
    <row r="142" spans="1:18" ht="37.5" x14ac:dyDescent="0.25">
      <c r="A142" s="32" t="s">
        <v>289</v>
      </c>
      <c r="B142" s="33" t="s">
        <v>290</v>
      </c>
      <c r="C142" s="33"/>
      <c r="D142" s="34" t="s">
        <v>263</v>
      </c>
      <c r="E142" s="39">
        <v>1</v>
      </c>
      <c r="F142" s="68">
        <v>6472</v>
      </c>
      <c r="G142" s="63">
        <f>IFERROR(ROUND(SUM(J144)/F142, 2), 0)</f>
        <v>52</v>
      </c>
      <c r="H142" s="63">
        <v>56</v>
      </c>
      <c r="I142" s="63">
        <f>G142+H142</f>
        <v>108</v>
      </c>
      <c r="J142" s="63">
        <f>ROUND(G142*F142, 2)</f>
        <v>336544</v>
      </c>
      <c r="K142" s="63">
        <f>ROUND(F142*H142, 2)</f>
        <v>362432</v>
      </c>
      <c r="L142" s="63">
        <f>J142+K142</f>
        <v>698976</v>
      </c>
      <c r="M142" s="63">
        <f>IFERROR(ROUND(SUM(P144)/F142, 2), 0)</f>
        <v>0</v>
      </c>
      <c r="N142" s="63"/>
      <c r="O142" s="63">
        <f>M142+N142</f>
        <v>0</v>
      </c>
      <c r="P142" s="63">
        <f t="shared" si="5"/>
        <v>0</v>
      </c>
      <c r="Q142" s="63">
        <f>ROUND(F142*N142, 2)</f>
        <v>0</v>
      </c>
      <c r="R142" s="63">
        <f>P142+Q142</f>
        <v>0</v>
      </c>
    </row>
    <row r="143" spans="1:18" ht="31.15" customHeight="1" x14ac:dyDescent="0.25">
      <c r="A143" s="35" t="s">
        <v>291</v>
      </c>
      <c r="B143" s="36" t="s">
        <v>290</v>
      </c>
      <c r="C143" s="36"/>
      <c r="D143" s="37" t="s">
        <v>263</v>
      </c>
      <c r="E143" s="41">
        <v>1</v>
      </c>
      <c r="F143" s="41">
        <v>5828</v>
      </c>
      <c r="G143" s="55">
        <f>IFERROR(ROUND(SUM(J145)/F143, 2), 0)</f>
        <v>52</v>
      </c>
      <c r="H143" s="55">
        <v>56</v>
      </c>
      <c r="I143" s="55">
        <f>G143+H143</f>
        <v>108</v>
      </c>
      <c r="J143" s="55">
        <f>ROUND(G143*F143, 2)</f>
        <v>303056</v>
      </c>
      <c r="K143" s="55">
        <f>ROUND(F143*H143, 2)</f>
        <v>326368</v>
      </c>
      <c r="L143" s="55">
        <f>J143+K143</f>
        <v>629424</v>
      </c>
      <c r="M143" s="55">
        <f>IFERROR(ROUND(SUM(P145)/F143, 2), 0)</f>
        <v>0</v>
      </c>
      <c r="N143" s="55"/>
      <c r="O143" s="55">
        <f>M143+N143</f>
        <v>0</v>
      </c>
      <c r="P143" s="55">
        <f t="shared" si="5"/>
        <v>0</v>
      </c>
      <c r="Q143" s="55">
        <f>ROUND(F143*N143, 2)</f>
        <v>0</v>
      </c>
      <c r="R143" s="55">
        <f>P143+Q143</f>
        <v>0</v>
      </c>
    </row>
    <row r="144" spans="1:18" ht="18.75" x14ac:dyDescent="0.25">
      <c r="A144" s="32" t="s">
        <v>292</v>
      </c>
      <c r="B144" s="38" t="s">
        <v>293</v>
      </c>
      <c r="C144" s="33"/>
      <c r="D144" s="34" t="s">
        <v>263</v>
      </c>
      <c r="E144" s="49">
        <v>1</v>
      </c>
      <c r="F144" s="69">
        <v>6472</v>
      </c>
      <c r="G144" s="63">
        <v>52</v>
      </c>
      <c r="H144" s="63"/>
      <c r="I144" s="63"/>
      <c r="J144" s="63">
        <f>ROUND(F144*G144, 2)</f>
        <v>336544</v>
      </c>
      <c r="K144" s="63"/>
      <c r="L144" s="63"/>
      <c r="M144" s="63"/>
      <c r="N144" s="63"/>
      <c r="O144" s="63"/>
      <c r="P144" s="63">
        <f t="shared" si="5"/>
        <v>0</v>
      </c>
      <c r="Q144" s="63"/>
      <c r="R144" s="63"/>
    </row>
    <row r="145" spans="1:18" ht="31.15" customHeight="1" x14ac:dyDescent="0.25">
      <c r="A145" s="35" t="s">
        <v>294</v>
      </c>
      <c r="B145" s="40" t="s">
        <v>293</v>
      </c>
      <c r="C145" s="36"/>
      <c r="D145" s="37" t="s">
        <v>263</v>
      </c>
      <c r="E145" s="53">
        <v>1</v>
      </c>
      <c r="F145" s="53">
        <v>5828</v>
      </c>
      <c r="G145" s="55">
        <v>52</v>
      </c>
      <c r="H145" s="55"/>
      <c r="I145" s="55"/>
      <c r="J145" s="55">
        <f>ROUND(F145*G145, 2)</f>
        <v>303056</v>
      </c>
      <c r="K145" s="55"/>
      <c r="L145" s="55"/>
      <c r="M145" s="55"/>
      <c r="N145" s="55"/>
      <c r="O145" s="55"/>
      <c r="P145" s="55">
        <f t="shared" si="5"/>
        <v>0</v>
      </c>
      <c r="Q145" s="55"/>
      <c r="R145" s="55"/>
    </row>
    <row r="146" spans="1:18" ht="37.5" x14ac:dyDescent="0.25">
      <c r="A146" s="22" t="s">
        <v>295</v>
      </c>
      <c r="B146" s="25" t="s">
        <v>296</v>
      </c>
      <c r="C146" s="25"/>
      <c r="D146" s="11" t="s">
        <v>263</v>
      </c>
      <c r="E146" s="28">
        <v>1</v>
      </c>
      <c r="F146" s="28">
        <v>5977</v>
      </c>
      <c r="G146" s="57">
        <f>IFERROR(ROUND(SUM(J147)/F146, 2), 0)</f>
        <v>125</v>
      </c>
      <c r="H146" s="57">
        <v>68.930000000000007</v>
      </c>
      <c r="I146" s="57">
        <f>G146+H146</f>
        <v>193.93</v>
      </c>
      <c r="J146" s="57">
        <f>ROUND(G146*F146, 2)</f>
        <v>747125</v>
      </c>
      <c r="K146" s="57">
        <f>ROUND(F146*H146, 2)</f>
        <v>411994.61</v>
      </c>
      <c r="L146" s="57">
        <f>J146+K146</f>
        <v>1159119.6100000001</v>
      </c>
      <c r="M146" s="57">
        <f>IFERROR(ROUND(SUM(P147)/F146, 2), 0)</f>
        <v>0</v>
      </c>
      <c r="N146" s="57"/>
      <c r="O146" s="57">
        <f>M146+N146</f>
        <v>0</v>
      </c>
      <c r="P146" s="57">
        <f t="shared" si="5"/>
        <v>0</v>
      </c>
      <c r="Q146" s="57">
        <f>ROUND(F146*N146, 2)</f>
        <v>0</v>
      </c>
      <c r="R146" s="57">
        <f>P146+Q146</f>
        <v>0</v>
      </c>
    </row>
    <row r="147" spans="1:18" ht="18.75" x14ac:dyDescent="0.25">
      <c r="A147" s="22" t="s">
        <v>297</v>
      </c>
      <c r="B147" s="26" t="s">
        <v>298</v>
      </c>
      <c r="C147" s="25"/>
      <c r="D147" s="11" t="s">
        <v>263</v>
      </c>
      <c r="E147" s="45">
        <v>1</v>
      </c>
      <c r="F147" s="45">
        <v>5977</v>
      </c>
      <c r="G147" s="57">
        <v>125</v>
      </c>
      <c r="H147" s="57"/>
      <c r="I147" s="57"/>
      <c r="J147" s="57">
        <f>ROUND(F147*G147, 2)</f>
        <v>747125</v>
      </c>
      <c r="K147" s="57"/>
      <c r="L147" s="57"/>
      <c r="M147" s="57"/>
      <c r="N147" s="57"/>
      <c r="O147" s="57"/>
      <c r="P147" s="57">
        <f t="shared" si="5"/>
        <v>0</v>
      </c>
      <c r="Q147" s="57"/>
      <c r="R147" s="57"/>
    </row>
    <row r="148" spans="1:18" ht="37.5" x14ac:dyDescent="0.25">
      <c r="A148" s="22" t="s">
        <v>299</v>
      </c>
      <c r="B148" s="25" t="s">
        <v>300</v>
      </c>
      <c r="C148" s="25"/>
      <c r="D148" s="11" t="s">
        <v>263</v>
      </c>
      <c r="E148" s="28">
        <v>1</v>
      </c>
      <c r="F148" s="28">
        <v>13818</v>
      </c>
      <c r="G148" s="57">
        <f>IFERROR(ROUND(SUM(J149)/F148, 2), 0)</f>
        <v>48</v>
      </c>
      <c r="H148" s="57">
        <v>68.930000000000007</v>
      </c>
      <c r="I148" s="57">
        <f>G148+H148</f>
        <v>116.93</v>
      </c>
      <c r="J148" s="57">
        <f>ROUND(G148*F148, 2)</f>
        <v>663264</v>
      </c>
      <c r="K148" s="57">
        <f>ROUND(F148*H148, 2)</f>
        <v>952474.74</v>
      </c>
      <c r="L148" s="57">
        <f>J148+K148</f>
        <v>1615738.74</v>
      </c>
      <c r="M148" s="57">
        <f>IFERROR(ROUND(SUM(P149)/F148, 2), 0)</f>
        <v>0</v>
      </c>
      <c r="N148" s="57"/>
      <c r="O148" s="57">
        <f>M148+N148</f>
        <v>0</v>
      </c>
      <c r="P148" s="57">
        <f t="shared" si="5"/>
        <v>0</v>
      </c>
      <c r="Q148" s="57">
        <f>ROUND(F148*N148, 2)</f>
        <v>0</v>
      </c>
      <c r="R148" s="57">
        <f>P148+Q148</f>
        <v>0</v>
      </c>
    </row>
    <row r="149" spans="1:18" ht="18.75" x14ac:dyDescent="0.25">
      <c r="A149" s="22" t="s">
        <v>301</v>
      </c>
      <c r="B149" s="26" t="s">
        <v>270</v>
      </c>
      <c r="C149" s="25"/>
      <c r="D149" s="11" t="s">
        <v>263</v>
      </c>
      <c r="E149" s="45">
        <v>1</v>
      </c>
      <c r="F149" s="45">
        <v>13818</v>
      </c>
      <c r="G149" s="57">
        <v>48</v>
      </c>
      <c r="H149" s="57"/>
      <c r="I149" s="57"/>
      <c r="J149" s="57">
        <f>ROUND(F149*G149, 2)</f>
        <v>663264</v>
      </c>
      <c r="K149" s="57"/>
      <c r="L149" s="57"/>
      <c r="M149" s="57"/>
      <c r="N149" s="57"/>
      <c r="O149" s="57"/>
      <c r="P149" s="57">
        <f t="shared" si="5"/>
        <v>0</v>
      </c>
      <c r="Q149" s="57"/>
      <c r="R149" s="57"/>
    </row>
    <row r="150" spans="1:18" ht="56.25" x14ac:dyDescent="0.25">
      <c r="A150" s="22" t="s">
        <v>302</v>
      </c>
      <c r="B150" s="25" t="s">
        <v>303</v>
      </c>
      <c r="C150" s="25" t="s">
        <v>304</v>
      </c>
      <c r="D150" s="11" t="s">
        <v>263</v>
      </c>
      <c r="E150" s="28">
        <v>1</v>
      </c>
      <c r="F150" s="28">
        <v>1815</v>
      </c>
      <c r="G150" s="57">
        <f>IFERROR(ROUND(SUM(J151)/F150, 2), 0)</f>
        <v>57</v>
      </c>
      <c r="H150" s="57">
        <v>68.930000000000007</v>
      </c>
      <c r="I150" s="57">
        <f>G150+H150</f>
        <v>125.93</v>
      </c>
      <c r="J150" s="57">
        <f>ROUND(G150*F150, 2)</f>
        <v>103455</v>
      </c>
      <c r="K150" s="57">
        <f>ROUND(F150*H150, 2)</f>
        <v>125107.95</v>
      </c>
      <c r="L150" s="57">
        <f>J150+K150</f>
        <v>228562.95</v>
      </c>
      <c r="M150" s="57">
        <f>IFERROR(ROUND(SUM(P151)/F150, 2), 0)</f>
        <v>0</v>
      </c>
      <c r="N150" s="57"/>
      <c r="O150" s="57">
        <f>M150+N150</f>
        <v>0</v>
      </c>
      <c r="P150" s="57">
        <f t="shared" si="5"/>
        <v>0</v>
      </c>
      <c r="Q150" s="57">
        <f>ROUND(F150*N150, 2)</f>
        <v>0</v>
      </c>
      <c r="R150" s="57">
        <f>P150+Q150</f>
        <v>0</v>
      </c>
    </row>
    <row r="151" spans="1:18" ht="18.75" x14ac:dyDescent="0.25">
      <c r="A151" s="22" t="s">
        <v>305</v>
      </c>
      <c r="B151" s="26" t="s">
        <v>276</v>
      </c>
      <c r="C151" s="25"/>
      <c r="D151" s="11" t="s">
        <v>263</v>
      </c>
      <c r="E151" s="45">
        <v>1</v>
      </c>
      <c r="F151" s="45">
        <v>1815</v>
      </c>
      <c r="G151" s="57">
        <v>57</v>
      </c>
      <c r="H151" s="57"/>
      <c r="I151" s="57"/>
      <c r="J151" s="57">
        <f>ROUND(F151*G151, 2)</f>
        <v>103455</v>
      </c>
      <c r="K151" s="57"/>
      <c r="L151" s="57"/>
      <c r="M151" s="57"/>
      <c r="N151" s="57"/>
      <c r="O151" s="57"/>
      <c r="P151" s="57">
        <f t="shared" si="5"/>
        <v>0</v>
      </c>
      <c r="Q151" s="57"/>
      <c r="R151" s="57"/>
    </row>
    <row r="152" spans="1:18" ht="18.75" x14ac:dyDescent="0.25">
      <c r="A152" s="22" t="s">
        <v>306</v>
      </c>
      <c r="B152" s="25" t="s">
        <v>307</v>
      </c>
      <c r="C152" s="25"/>
      <c r="D152" s="11" t="s">
        <v>263</v>
      </c>
      <c r="E152" s="28">
        <v>1</v>
      </c>
      <c r="F152" s="28">
        <v>5209</v>
      </c>
      <c r="G152" s="57">
        <f>IFERROR(ROUND(SUM(J153,J154)/F152, 2), 0)</f>
        <v>38</v>
      </c>
      <c r="H152" s="57">
        <v>46</v>
      </c>
      <c r="I152" s="57">
        <f>G152+H152</f>
        <v>84</v>
      </c>
      <c r="J152" s="57">
        <f>ROUND(G152*F152, 2)</f>
        <v>197942</v>
      </c>
      <c r="K152" s="57">
        <f>ROUND(F152*H152, 2)</f>
        <v>239614</v>
      </c>
      <c r="L152" s="57">
        <f>J152+K152</f>
        <v>437556</v>
      </c>
      <c r="M152" s="57">
        <f>IFERROR(ROUND(SUM(P153,P154)/F152, 2), 0)</f>
        <v>0</v>
      </c>
      <c r="N152" s="57"/>
      <c r="O152" s="57">
        <f>M152+N152</f>
        <v>0</v>
      </c>
      <c r="P152" s="57">
        <f t="shared" si="5"/>
        <v>0</v>
      </c>
      <c r="Q152" s="57">
        <f>ROUND(F152*N152, 2)</f>
        <v>0</v>
      </c>
      <c r="R152" s="57">
        <f>P152+Q152</f>
        <v>0</v>
      </c>
    </row>
    <row r="153" spans="1:18" ht="37.5" x14ac:dyDescent="0.25">
      <c r="A153" s="22" t="s">
        <v>308</v>
      </c>
      <c r="B153" s="26" t="s">
        <v>309</v>
      </c>
      <c r="C153" s="25"/>
      <c r="D153" s="11" t="s">
        <v>164</v>
      </c>
      <c r="E153" s="45">
        <v>2</v>
      </c>
      <c r="F153" s="48">
        <v>10418</v>
      </c>
      <c r="G153" s="57">
        <v>3.91</v>
      </c>
      <c r="H153" s="57"/>
      <c r="I153" s="57"/>
      <c r="J153" s="57">
        <f>ROUND(F153*G153, 2)</f>
        <v>40734.379999999997</v>
      </c>
      <c r="K153" s="57"/>
      <c r="L153" s="57"/>
      <c r="M153" s="57"/>
      <c r="N153" s="57"/>
      <c r="O153" s="57"/>
      <c r="P153" s="57">
        <f t="shared" si="5"/>
        <v>0</v>
      </c>
      <c r="Q153" s="57"/>
      <c r="R153" s="57"/>
    </row>
    <row r="154" spans="1:18" ht="37.5" x14ac:dyDescent="0.25">
      <c r="A154" s="22" t="s">
        <v>310</v>
      </c>
      <c r="B154" s="26" t="s">
        <v>311</v>
      </c>
      <c r="C154" s="25"/>
      <c r="D154" s="11" t="s">
        <v>263</v>
      </c>
      <c r="E154" s="45">
        <v>1</v>
      </c>
      <c r="F154" s="48">
        <v>5209</v>
      </c>
      <c r="G154" s="57">
        <v>30.18</v>
      </c>
      <c r="H154" s="57"/>
      <c r="I154" s="57"/>
      <c r="J154" s="57">
        <f>ROUND(F154*G154, 2)</f>
        <v>157207.62</v>
      </c>
      <c r="K154" s="57"/>
      <c r="L154" s="57"/>
      <c r="M154" s="57"/>
      <c r="N154" s="57"/>
      <c r="O154" s="57"/>
      <c r="P154" s="57">
        <f t="shared" si="5"/>
        <v>0</v>
      </c>
      <c r="Q154" s="57"/>
      <c r="R154" s="57"/>
    </row>
    <row r="155" spans="1:18" ht="18.75" x14ac:dyDescent="0.25">
      <c r="A155" s="22" t="s">
        <v>312</v>
      </c>
      <c r="B155" s="25" t="s">
        <v>307</v>
      </c>
      <c r="C155" s="25" t="s">
        <v>313</v>
      </c>
      <c r="D155" s="11" t="s">
        <v>263</v>
      </c>
      <c r="E155" s="28">
        <v>1</v>
      </c>
      <c r="F155" s="28">
        <v>1815</v>
      </c>
      <c r="G155" s="57">
        <f>IFERROR(ROUND(SUM(J156)/F155, 2), 0)</f>
        <v>33.92</v>
      </c>
      <c r="H155" s="57">
        <v>46</v>
      </c>
      <c r="I155" s="57">
        <f>G155+H155</f>
        <v>79.92</v>
      </c>
      <c r="J155" s="57">
        <f>ROUND(G155*F155, 2)</f>
        <v>61564.800000000003</v>
      </c>
      <c r="K155" s="57">
        <f>ROUND(F155*H155, 2)</f>
        <v>83490</v>
      </c>
      <c r="L155" s="57">
        <f>J155+K155</f>
        <v>145054.79999999999</v>
      </c>
      <c r="M155" s="57">
        <f>IFERROR(ROUND(SUM(P156)/F155, 2), 0)</f>
        <v>0</v>
      </c>
      <c r="N155" s="57"/>
      <c r="O155" s="57">
        <f>M155+N155</f>
        <v>0</v>
      </c>
      <c r="P155" s="57">
        <f t="shared" si="5"/>
        <v>0</v>
      </c>
      <c r="Q155" s="57">
        <f>ROUND(F155*N155, 2)</f>
        <v>0</v>
      </c>
      <c r="R155" s="57">
        <f>P155+Q155</f>
        <v>0</v>
      </c>
    </row>
    <row r="156" spans="1:18" ht="56.25" x14ac:dyDescent="0.25">
      <c r="A156" s="22" t="s">
        <v>314</v>
      </c>
      <c r="B156" s="26" t="s">
        <v>315</v>
      </c>
      <c r="C156" s="25"/>
      <c r="D156" s="11" t="s">
        <v>263</v>
      </c>
      <c r="E156" s="45">
        <v>1</v>
      </c>
      <c r="F156" s="48">
        <v>1815</v>
      </c>
      <c r="G156" s="57">
        <v>33.92</v>
      </c>
      <c r="H156" s="57"/>
      <c r="I156" s="57"/>
      <c r="J156" s="57">
        <f>ROUND(F156*G156, 2)</f>
        <v>61564.800000000003</v>
      </c>
      <c r="K156" s="57"/>
      <c r="L156" s="57"/>
      <c r="M156" s="57"/>
      <c r="N156" s="57"/>
      <c r="O156" s="57"/>
      <c r="P156" s="57">
        <f t="shared" si="5"/>
        <v>0</v>
      </c>
      <c r="Q156" s="57"/>
      <c r="R156" s="57"/>
    </row>
    <row r="157" spans="1:18" ht="18.75" x14ac:dyDescent="0.25">
      <c r="A157" s="22" t="s">
        <v>316</v>
      </c>
      <c r="B157" s="25" t="s">
        <v>317</v>
      </c>
      <c r="C157" s="25"/>
      <c r="D157" s="11" t="s">
        <v>263</v>
      </c>
      <c r="E157" s="28">
        <v>1</v>
      </c>
      <c r="F157" s="28">
        <v>48922</v>
      </c>
      <c r="G157" s="57">
        <f>IFERROR(ROUND(SUM(J158,J159)/F157, 2), 0)</f>
        <v>26.32</v>
      </c>
      <c r="H157" s="57">
        <v>46</v>
      </c>
      <c r="I157" s="57">
        <f>G157+H157</f>
        <v>72.319999999999993</v>
      </c>
      <c r="J157" s="57">
        <f>ROUND(G157*F157, 2)</f>
        <v>1287627.04</v>
      </c>
      <c r="K157" s="57">
        <f>ROUND(F157*H157, 2)</f>
        <v>2250412</v>
      </c>
      <c r="L157" s="57">
        <f>J157+K157</f>
        <v>3538039.04</v>
      </c>
      <c r="M157" s="57">
        <f>IFERROR(ROUND(SUM(P158,P159)/F157, 2), 0)</f>
        <v>0</v>
      </c>
      <c r="N157" s="57"/>
      <c r="O157" s="57">
        <f>M157+N157</f>
        <v>0</v>
      </c>
      <c r="P157" s="57">
        <f t="shared" si="5"/>
        <v>0</v>
      </c>
      <c r="Q157" s="57">
        <f>ROUND(F157*N157, 2)</f>
        <v>0</v>
      </c>
      <c r="R157" s="57">
        <f>P157+Q157</f>
        <v>0</v>
      </c>
    </row>
    <row r="158" spans="1:18" ht="37.5" x14ac:dyDescent="0.25">
      <c r="A158" s="22" t="s">
        <v>318</v>
      </c>
      <c r="B158" s="26" t="s">
        <v>319</v>
      </c>
      <c r="C158" s="25"/>
      <c r="D158" s="11" t="s">
        <v>164</v>
      </c>
      <c r="E158" s="45">
        <v>2</v>
      </c>
      <c r="F158" s="48">
        <v>97844</v>
      </c>
      <c r="G158" s="57">
        <v>2.83</v>
      </c>
      <c r="H158" s="57"/>
      <c r="I158" s="57"/>
      <c r="J158" s="57">
        <f>ROUND(F158*G158, 2)</f>
        <v>276898.52</v>
      </c>
      <c r="K158" s="57"/>
      <c r="L158" s="57"/>
      <c r="M158" s="57"/>
      <c r="N158" s="57"/>
      <c r="O158" s="57"/>
      <c r="P158" s="57">
        <f t="shared" si="5"/>
        <v>0</v>
      </c>
      <c r="Q158" s="57"/>
      <c r="R158" s="57"/>
    </row>
    <row r="159" spans="1:18" ht="37.5" x14ac:dyDescent="0.25">
      <c r="A159" s="22" t="s">
        <v>320</v>
      </c>
      <c r="B159" s="26" t="s">
        <v>321</v>
      </c>
      <c r="C159" s="25"/>
      <c r="D159" s="11" t="s">
        <v>263</v>
      </c>
      <c r="E159" s="45">
        <v>1</v>
      </c>
      <c r="F159" s="48">
        <v>48922</v>
      </c>
      <c r="G159" s="57">
        <v>20.66</v>
      </c>
      <c r="H159" s="57"/>
      <c r="I159" s="57"/>
      <c r="J159" s="57">
        <f>ROUND(F159*G159, 2)</f>
        <v>1010728.52</v>
      </c>
      <c r="K159" s="57"/>
      <c r="L159" s="57"/>
      <c r="M159" s="57"/>
      <c r="N159" s="57"/>
      <c r="O159" s="57"/>
      <c r="P159" s="57">
        <f t="shared" si="5"/>
        <v>0</v>
      </c>
      <c r="Q159" s="57"/>
      <c r="R159" s="57"/>
    </row>
    <row r="160" spans="1:18" ht="37.5" x14ac:dyDescent="0.25">
      <c r="A160" s="23" t="s">
        <v>322</v>
      </c>
      <c r="B160" s="29" t="s">
        <v>323</v>
      </c>
      <c r="C160" s="29"/>
      <c r="D160" s="24" t="s">
        <v>263</v>
      </c>
      <c r="E160" s="31">
        <v>1</v>
      </c>
      <c r="F160" s="31">
        <v>38</v>
      </c>
      <c r="G160" s="60">
        <f>IFERROR(ROUND(SUM(J161)/F160, 2), 0)</f>
        <v>0</v>
      </c>
      <c r="H160" s="60">
        <v>275.8</v>
      </c>
      <c r="I160" s="60">
        <f>G160+H160</f>
        <v>275.8</v>
      </c>
      <c r="J160" s="60">
        <f>ROUND(G160*F160, 2)</f>
        <v>0</v>
      </c>
      <c r="K160" s="60">
        <f>ROUND(F160*H160, 2)</f>
        <v>10480.4</v>
      </c>
      <c r="L160" s="60">
        <f>J160+K160</f>
        <v>10480.4</v>
      </c>
      <c r="M160" s="60">
        <f>IFERROR(ROUND(SUM(P161)/F160, 2), 0)</f>
        <v>0</v>
      </c>
      <c r="N160" s="60"/>
      <c r="O160" s="60">
        <f>M160+N160</f>
        <v>0</v>
      </c>
      <c r="P160" s="60">
        <f t="shared" si="5"/>
        <v>0</v>
      </c>
      <c r="Q160" s="60">
        <f>ROUND(F160*N160, 2)</f>
        <v>0</v>
      </c>
      <c r="R160" s="60">
        <f>P160+Q160</f>
        <v>0</v>
      </c>
    </row>
    <row r="161" spans="1:18" ht="37.5" x14ac:dyDescent="0.25">
      <c r="A161" s="23" t="s">
        <v>324</v>
      </c>
      <c r="B161" s="30" t="s">
        <v>325</v>
      </c>
      <c r="C161" s="29"/>
      <c r="D161" s="24" t="s">
        <v>263</v>
      </c>
      <c r="E161" s="46">
        <v>1</v>
      </c>
      <c r="F161" s="47">
        <v>38</v>
      </c>
      <c r="G161" s="60">
        <v>0</v>
      </c>
      <c r="H161" s="60"/>
      <c r="I161" s="60"/>
      <c r="J161" s="60">
        <f>ROUND(F161*G161, 2)</f>
        <v>0</v>
      </c>
      <c r="K161" s="60"/>
      <c r="L161" s="60"/>
      <c r="M161" s="60"/>
      <c r="N161" s="60"/>
      <c r="O161" s="60"/>
      <c r="P161" s="60">
        <f t="shared" si="5"/>
        <v>0</v>
      </c>
      <c r="Q161" s="60"/>
      <c r="R161" s="60"/>
    </row>
    <row r="162" spans="1:18" ht="16.5" x14ac:dyDescent="0.25">
      <c r="A162" s="22" t="s">
        <v>326</v>
      </c>
      <c r="B162" s="100" t="s">
        <v>327</v>
      </c>
      <c r="C162" s="94"/>
      <c r="D162" s="98"/>
      <c r="E162" s="99"/>
      <c r="F162" s="58"/>
      <c r="G162" s="59"/>
      <c r="H162" s="59"/>
      <c r="I162" s="59"/>
      <c r="J162" s="59">
        <f>SUM(J163,J175,J179,J181,J186,J190,J192,J194,J200,J203,J206,J210)</f>
        <v>2202090.2599999998</v>
      </c>
      <c r="K162" s="59">
        <f>SUM(K163,K175,K179,K181,K186,K190,K192,K194,K200,K203,K206,K210)</f>
        <v>4464711.54</v>
      </c>
      <c r="L162" s="59">
        <f>SUM(L163,L175,L179,L181,L186,L190,L192,L194,L200,L203,L206,L210)</f>
        <v>6666801.7999999998</v>
      </c>
      <c r="M162" s="59"/>
      <c r="N162" s="59"/>
      <c r="O162" s="59"/>
      <c r="P162" s="59">
        <f>SUM(P163,P175,P179,P181,P186,P190,P192,P194,P200,P203,P206,P210)</f>
        <v>0</v>
      </c>
      <c r="Q162" s="59">
        <f>SUM(Q163,Q175,Q179,Q181,Q186,Q190,Q192,Q194,Q200,Q203,Q206,Q210)</f>
        <v>0</v>
      </c>
      <c r="R162" s="59">
        <f>SUM(R163,R175,R179,R181,R186,R190,R192,R194,R200,R203,R206,R210)</f>
        <v>0</v>
      </c>
    </row>
    <row r="163" spans="1:18" ht="37.5" x14ac:dyDescent="0.25">
      <c r="A163" s="32" t="s">
        <v>328</v>
      </c>
      <c r="B163" s="33" t="s">
        <v>329</v>
      </c>
      <c r="C163" s="33"/>
      <c r="D163" s="34" t="s">
        <v>164</v>
      </c>
      <c r="E163" s="39">
        <v>1</v>
      </c>
      <c r="F163" s="68">
        <v>0</v>
      </c>
      <c r="G163" s="63">
        <f>IFERROR(ROUND(SUM(J165,J167,J169,J171,J173)/F163, 2), 0)</f>
        <v>0</v>
      </c>
      <c r="H163" s="63">
        <v>112.5</v>
      </c>
      <c r="I163" s="63">
        <f>G163+H163</f>
        <v>112.5</v>
      </c>
      <c r="J163" s="63">
        <f>ROUND(G163*F163, 2)</f>
        <v>0</v>
      </c>
      <c r="K163" s="63">
        <f>ROUND(F163*H163, 2)</f>
        <v>0</v>
      </c>
      <c r="L163" s="63">
        <f>J163+K163</f>
        <v>0</v>
      </c>
      <c r="M163" s="63">
        <f>IFERROR(ROUND(SUM(P165,P167,P169,P171,P173)/F163, 2), 0)</f>
        <v>0</v>
      </c>
      <c r="N163" s="63"/>
      <c r="O163" s="63">
        <f>M163+N163</f>
        <v>0</v>
      </c>
      <c r="P163" s="63">
        <f t="shared" ref="P163:P194" si="6">ROUND(F163*M163, 2)</f>
        <v>0</v>
      </c>
      <c r="Q163" s="63">
        <f>ROUND(F163*N163, 2)</f>
        <v>0</v>
      </c>
      <c r="R163" s="63">
        <f>P163+Q163</f>
        <v>0</v>
      </c>
    </row>
    <row r="164" spans="1:18" ht="31.15" customHeight="1" x14ac:dyDescent="0.25">
      <c r="A164" s="35" t="s">
        <v>330</v>
      </c>
      <c r="B164" s="36" t="s">
        <v>329</v>
      </c>
      <c r="C164" s="36"/>
      <c r="D164" s="37" t="s">
        <v>164</v>
      </c>
      <c r="E164" s="41">
        <v>1</v>
      </c>
      <c r="F164" s="41">
        <v>29009</v>
      </c>
      <c r="G164" s="55">
        <f>IFERROR(ROUND(SUM(J166,J168,J170,J172,J174)/F164, 2), 0)</f>
        <v>15.37</v>
      </c>
      <c r="H164" s="55">
        <v>112.5</v>
      </c>
      <c r="I164" s="55">
        <f>G164+H164</f>
        <v>127.87</v>
      </c>
      <c r="J164" s="55">
        <f>ROUND(G164*F164, 2)</f>
        <v>445868.33</v>
      </c>
      <c r="K164" s="55">
        <f>ROUND(F164*H164, 2)</f>
        <v>3263512.5</v>
      </c>
      <c r="L164" s="55">
        <f>J164+K164</f>
        <v>3709380.83</v>
      </c>
      <c r="M164" s="55">
        <f>IFERROR(ROUND(SUM(P166,P168,P170,P172,P174)/F164, 2), 0)</f>
        <v>0</v>
      </c>
      <c r="N164" s="55"/>
      <c r="O164" s="55">
        <f>M164+N164</f>
        <v>0</v>
      </c>
      <c r="P164" s="55">
        <f t="shared" si="6"/>
        <v>0</v>
      </c>
      <c r="Q164" s="55">
        <f>ROUND(F164*N164, 2)</f>
        <v>0</v>
      </c>
      <c r="R164" s="55">
        <f>P164+Q164</f>
        <v>0</v>
      </c>
    </row>
    <row r="165" spans="1:18" ht="37.5" x14ac:dyDescent="0.25">
      <c r="A165" s="32" t="s">
        <v>331</v>
      </c>
      <c r="B165" s="38" t="s">
        <v>332</v>
      </c>
      <c r="C165" s="33"/>
      <c r="D165" s="34" t="s">
        <v>164</v>
      </c>
      <c r="E165" s="49">
        <v>1</v>
      </c>
      <c r="F165" s="70">
        <v>0</v>
      </c>
      <c r="G165" s="63">
        <v>63.85</v>
      </c>
      <c r="H165" s="63"/>
      <c r="I165" s="63"/>
      <c r="J165" s="63">
        <f t="shared" ref="J165:J174" si="7">ROUND(F165*G165, 2)</f>
        <v>0</v>
      </c>
      <c r="K165" s="63"/>
      <c r="L165" s="63"/>
      <c r="M165" s="63"/>
      <c r="N165" s="63"/>
      <c r="O165" s="63"/>
      <c r="P165" s="63">
        <f t="shared" si="6"/>
        <v>0</v>
      </c>
      <c r="Q165" s="63"/>
      <c r="R165" s="63"/>
    </row>
    <row r="166" spans="1:18" ht="31.15" customHeight="1" x14ac:dyDescent="0.25">
      <c r="A166" s="35" t="s">
        <v>333</v>
      </c>
      <c r="B166" s="40" t="s">
        <v>332</v>
      </c>
      <c r="C166" s="36"/>
      <c r="D166" s="37" t="s">
        <v>164</v>
      </c>
      <c r="E166" s="53">
        <v>1</v>
      </c>
      <c r="F166" s="53">
        <v>1452</v>
      </c>
      <c r="G166" s="55">
        <v>63.85</v>
      </c>
      <c r="H166" s="55"/>
      <c r="I166" s="55"/>
      <c r="J166" s="55">
        <f t="shared" si="7"/>
        <v>92710.2</v>
      </c>
      <c r="K166" s="55"/>
      <c r="L166" s="55"/>
      <c r="M166" s="55"/>
      <c r="N166" s="55"/>
      <c r="O166" s="55"/>
      <c r="P166" s="55">
        <f t="shared" si="6"/>
        <v>0</v>
      </c>
      <c r="Q166" s="55"/>
      <c r="R166" s="55"/>
    </row>
    <row r="167" spans="1:18" ht="75" x14ac:dyDescent="0.25">
      <c r="A167" s="32" t="s">
        <v>334</v>
      </c>
      <c r="B167" s="38" t="s">
        <v>335</v>
      </c>
      <c r="C167" s="33" t="s">
        <v>336</v>
      </c>
      <c r="D167" s="34" t="s">
        <v>164</v>
      </c>
      <c r="E167" s="49">
        <v>1</v>
      </c>
      <c r="F167" s="70">
        <v>0</v>
      </c>
      <c r="G167" s="63">
        <v>21.11</v>
      </c>
      <c r="H167" s="63"/>
      <c r="I167" s="63"/>
      <c r="J167" s="63">
        <f t="shared" si="7"/>
        <v>0</v>
      </c>
      <c r="K167" s="63"/>
      <c r="L167" s="63"/>
      <c r="M167" s="63"/>
      <c r="N167" s="63"/>
      <c r="O167" s="63"/>
      <c r="P167" s="63">
        <f t="shared" si="6"/>
        <v>0</v>
      </c>
      <c r="Q167" s="63"/>
      <c r="R167" s="63"/>
    </row>
    <row r="168" spans="1:18" ht="31.15" customHeight="1" x14ac:dyDescent="0.25">
      <c r="A168" s="35" t="s">
        <v>337</v>
      </c>
      <c r="B168" s="40" t="s">
        <v>335</v>
      </c>
      <c r="C168" s="36" t="s">
        <v>336</v>
      </c>
      <c r="D168" s="37" t="s">
        <v>164</v>
      </c>
      <c r="E168" s="53">
        <v>1</v>
      </c>
      <c r="F168" s="53">
        <v>554</v>
      </c>
      <c r="G168" s="55">
        <v>21.11</v>
      </c>
      <c r="H168" s="55"/>
      <c r="I168" s="55"/>
      <c r="J168" s="55">
        <f t="shared" si="7"/>
        <v>11694.94</v>
      </c>
      <c r="K168" s="55"/>
      <c r="L168" s="55"/>
      <c r="M168" s="55"/>
      <c r="N168" s="55"/>
      <c r="O168" s="55"/>
      <c r="P168" s="55">
        <f t="shared" si="6"/>
        <v>0</v>
      </c>
      <c r="Q168" s="55"/>
      <c r="R168" s="55"/>
    </row>
    <row r="169" spans="1:18" ht="56.25" x14ac:dyDescent="0.25">
      <c r="A169" s="32" t="s">
        <v>338</v>
      </c>
      <c r="B169" s="38" t="s">
        <v>339</v>
      </c>
      <c r="C169" s="33" t="s">
        <v>340</v>
      </c>
      <c r="D169" s="34" t="s">
        <v>164</v>
      </c>
      <c r="E169" s="49">
        <v>1</v>
      </c>
      <c r="F169" s="70">
        <v>0</v>
      </c>
      <c r="G169" s="63">
        <v>11</v>
      </c>
      <c r="H169" s="63"/>
      <c r="I169" s="63"/>
      <c r="J169" s="63">
        <f t="shared" si="7"/>
        <v>0</v>
      </c>
      <c r="K169" s="63"/>
      <c r="L169" s="63"/>
      <c r="M169" s="63"/>
      <c r="N169" s="63"/>
      <c r="O169" s="63"/>
      <c r="P169" s="63">
        <f t="shared" si="6"/>
        <v>0</v>
      </c>
      <c r="Q169" s="63"/>
      <c r="R169" s="63"/>
    </row>
    <row r="170" spans="1:18" ht="31.15" customHeight="1" x14ac:dyDescent="0.25">
      <c r="A170" s="35" t="s">
        <v>341</v>
      </c>
      <c r="B170" s="40" t="s">
        <v>339</v>
      </c>
      <c r="C170" s="36" t="s">
        <v>340</v>
      </c>
      <c r="D170" s="37" t="s">
        <v>164</v>
      </c>
      <c r="E170" s="53">
        <v>1</v>
      </c>
      <c r="F170" s="53">
        <v>2656</v>
      </c>
      <c r="G170" s="55">
        <v>11</v>
      </c>
      <c r="H170" s="55"/>
      <c r="I170" s="55"/>
      <c r="J170" s="55">
        <f t="shared" si="7"/>
        <v>29216</v>
      </c>
      <c r="K170" s="55"/>
      <c r="L170" s="55"/>
      <c r="M170" s="55"/>
      <c r="N170" s="55"/>
      <c r="O170" s="55"/>
      <c r="P170" s="55">
        <f t="shared" si="6"/>
        <v>0</v>
      </c>
      <c r="Q170" s="55"/>
      <c r="R170" s="55"/>
    </row>
    <row r="171" spans="1:18" ht="56.25" x14ac:dyDescent="0.25">
      <c r="A171" s="32" t="s">
        <v>342</v>
      </c>
      <c r="B171" s="38" t="s">
        <v>343</v>
      </c>
      <c r="C171" s="33"/>
      <c r="D171" s="34" t="s">
        <v>164</v>
      </c>
      <c r="E171" s="49">
        <v>1</v>
      </c>
      <c r="F171" s="70">
        <v>0</v>
      </c>
      <c r="G171" s="63">
        <v>25</v>
      </c>
      <c r="H171" s="63"/>
      <c r="I171" s="63"/>
      <c r="J171" s="63">
        <f t="shared" si="7"/>
        <v>0</v>
      </c>
      <c r="K171" s="63"/>
      <c r="L171" s="63"/>
      <c r="M171" s="63"/>
      <c r="N171" s="63"/>
      <c r="O171" s="63"/>
      <c r="P171" s="63">
        <f t="shared" si="6"/>
        <v>0</v>
      </c>
      <c r="Q171" s="63"/>
      <c r="R171" s="63"/>
    </row>
    <row r="172" spans="1:18" ht="31.15" customHeight="1" x14ac:dyDescent="0.25">
      <c r="A172" s="35" t="s">
        <v>344</v>
      </c>
      <c r="B172" s="40" t="s">
        <v>343</v>
      </c>
      <c r="C172" s="36"/>
      <c r="D172" s="37" t="s">
        <v>164</v>
      </c>
      <c r="E172" s="53">
        <v>1</v>
      </c>
      <c r="F172" s="53">
        <v>8309</v>
      </c>
      <c r="G172" s="55">
        <v>25</v>
      </c>
      <c r="H172" s="55"/>
      <c r="I172" s="55"/>
      <c r="J172" s="55">
        <f t="shared" si="7"/>
        <v>207725</v>
      </c>
      <c r="K172" s="55"/>
      <c r="L172" s="55"/>
      <c r="M172" s="55"/>
      <c r="N172" s="55"/>
      <c r="O172" s="55"/>
      <c r="P172" s="55">
        <f t="shared" si="6"/>
        <v>0</v>
      </c>
      <c r="Q172" s="55"/>
      <c r="R172" s="55"/>
    </row>
    <row r="173" spans="1:18" ht="37.5" x14ac:dyDescent="0.25">
      <c r="A173" s="32" t="s">
        <v>345</v>
      </c>
      <c r="B173" s="38" t="s">
        <v>346</v>
      </c>
      <c r="C173" s="33"/>
      <c r="D173" s="34" t="s">
        <v>164</v>
      </c>
      <c r="E173" s="49">
        <v>1</v>
      </c>
      <c r="F173" s="70">
        <v>0</v>
      </c>
      <c r="G173" s="63">
        <v>6.52</v>
      </c>
      <c r="H173" s="63"/>
      <c r="I173" s="63"/>
      <c r="J173" s="63">
        <f t="shared" si="7"/>
        <v>0</v>
      </c>
      <c r="K173" s="63"/>
      <c r="L173" s="63"/>
      <c r="M173" s="63"/>
      <c r="N173" s="63"/>
      <c r="O173" s="63"/>
      <c r="P173" s="63">
        <f t="shared" si="6"/>
        <v>0</v>
      </c>
      <c r="Q173" s="63"/>
      <c r="R173" s="63"/>
    </row>
    <row r="174" spans="1:18" ht="31.15" customHeight="1" x14ac:dyDescent="0.25">
      <c r="A174" s="35" t="s">
        <v>347</v>
      </c>
      <c r="B174" s="40" t="s">
        <v>346</v>
      </c>
      <c r="C174" s="36"/>
      <c r="D174" s="37" t="s">
        <v>164</v>
      </c>
      <c r="E174" s="53">
        <v>1</v>
      </c>
      <c r="F174" s="53">
        <v>16038</v>
      </c>
      <c r="G174" s="55">
        <v>6.52</v>
      </c>
      <c r="H174" s="55"/>
      <c r="I174" s="55"/>
      <c r="J174" s="55">
        <f t="shared" si="7"/>
        <v>104567.76</v>
      </c>
      <c r="K174" s="55"/>
      <c r="L174" s="55"/>
      <c r="M174" s="55"/>
      <c r="N174" s="55"/>
      <c r="O174" s="55"/>
      <c r="P174" s="55">
        <f t="shared" si="6"/>
        <v>0</v>
      </c>
      <c r="Q174" s="55"/>
      <c r="R174" s="55"/>
    </row>
    <row r="175" spans="1:18" ht="56.25" x14ac:dyDescent="0.25">
      <c r="A175" s="32" t="s">
        <v>348</v>
      </c>
      <c r="B175" s="33" t="s">
        <v>329</v>
      </c>
      <c r="C175" s="71" t="s">
        <v>349</v>
      </c>
      <c r="D175" s="34" t="s">
        <v>164</v>
      </c>
      <c r="E175" s="39">
        <v>1</v>
      </c>
      <c r="F175" s="68">
        <v>818</v>
      </c>
      <c r="G175" s="63">
        <f>IFERROR(ROUND(SUM(J177)/F175, 2), 0)</f>
        <v>80.760000000000005</v>
      </c>
      <c r="H175" s="63">
        <v>112.5</v>
      </c>
      <c r="I175" s="63">
        <f>G175+H175</f>
        <v>193.26</v>
      </c>
      <c r="J175" s="63">
        <f>ROUND(G175*F175, 2)</f>
        <v>66061.679999999993</v>
      </c>
      <c r="K175" s="63">
        <f>ROUND(F175*H175, 2)</f>
        <v>92025</v>
      </c>
      <c r="L175" s="63">
        <f>J175+K175</f>
        <v>158086.68</v>
      </c>
      <c r="M175" s="63">
        <f>IFERROR(ROUND(SUM(P177)/F175, 2), 0)</f>
        <v>0</v>
      </c>
      <c r="N175" s="63"/>
      <c r="O175" s="63">
        <f>M175+N175</f>
        <v>0</v>
      </c>
      <c r="P175" s="63">
        <f t="shared" si="6"/>
        <v>0</v>
      </c>
      <c r="Q175" s="63">
        <f>ROUND(F175*N175, 2)</f>
        <v>0</v>
      </c>
      <c r="R175" s="63">
        <f>P175+Q175</f>
        <v>0</v>
      </c>
    </row>
    <row r="176" spans="1:18" ht="31.15" customHeight="1" x14ac:dyDescent="0.25">
      <c r="A176" s="35" t="s">
        <v>350</v>
      </c>
      <c r="B176" s="36" t="s">
        <v>329</v>
      </c>
      <c r="C176" s="36" t="s">
        <v>351</v>
      </c>
      <c r="D176" s="37" t="s">
        <v>164</v>
      </c>
      <c r="E176" s="41">
        <v>1</v>
      </c>
      <c r="F176" s="41">
        <v>819</v>
      </c>
      <c r="G176" s="55">
        <f>IFERROR(ROUND(SUM(J178)/F176, 2), 0)</f>
        <v>80.760000000000005</v>
      </c>
      <c r="H176" s="55">
        <v>112.5</v>
      </c>
      <c r="I176" s="55">
        <f>G176+H176</f>
        <v>193.26</v>
      </c>
      <c r="J176" s="55">
        <f>ROUND(G176*F176, 2)</f>
        <v>66142.44</v>
      </c>
      <c r="K176" s="55">
        <f>ROUND(F176*H176, 2)</f>
        <v>92137.5</v>
      </c>
      <c r="L176" s="55">
        <f>J176+K176</f>
        <v>158279.94</v>
      </c>
      <c r="M176" s="55">
        <f>IFERROR(ROUND(SUM(P178)/F176, 2), 0)</f>
        <v>0</v>
      </c>
      <c r="N176" s="55"/>
      <c r="O176" s="55">
        <f>M176+N176</f>
        <v>0</v>
      </c>
      <c r="P176" s="55">
        <f t="shared" si="6"/>
        <v>0</v>
      </c>
      <c r="Q176" s="55">
        <f>ROUND(F176*N176, 2)</f>
        <v>0</v>
      </c>
      <c r="R176" s="55">
        <f>P176+Q176</f>
        <v>0</v>
      </c>
    </row>
    <row r="177" spans="1:18" ht="37.5" x14ac:dyDescent="0.25">
      <c r="A177" s="32" t="s">
        <v>352</v>
      </c>
      <c r="B177" s="38" t="s">
        <v>353</v>
      </c>
      <c r="C177" s="33"/>
      <c r="D177" s="34" t="s">
        <v>164</v>
      </c>
      <c r="E177" s="49">
        <v>1</v>
      </c>
      <c r="F177" s="70">
        <v>818</v>
      </c>
      <c r="G177" s="63">
        <v>80.760000000000005</v>
      </c>
      <c r="H177" s="63"/>
      <c r="I177" s="63"/>
      <c r="J177" s="63">
        <f>ROUND(F177*G177, 2)</f>
        <v>66061.679999999993</v>
      </c>
      <c r="K177" s="63"/>
      <c r="L177" s="63"/>
      <c r="M177" s="63"/>
      <c r="N177" s="63"/>
      <c r="O177" s="63"/>
      <c r="P177" s="63">
        <f t="shared" si="6"/>
        <v>0</v>
      </c>
      <c r="Q177" s="63"/>
      <c r="R177" s="63"/>
    </row>
    <row r="178" spans="1:18" ht="31.15" customHeight="1" x14ac:dyDescent="0.25">
      <c r="A178" s="35" t="s">
        <v>354</v>
      </c>
      <c r="B178" s="40" t="s">
        <v>353</v>
      </c>
      <c r="C178" s="36"/>
      <c r="D178" s="37" t="s">
        <v>164</v>
      </c>
      <c r="E178" s="53">
        <v>1</v>
      </c>
      <c r="F178" s="53">
        <v>819</v>
      </c>
      <c r="G178" s="55">
        <v>80.760000000000005</v>
      </c>
      <c r="H178" s="55"/>
      <c r="I178" s="55"/>
      <c r="J178" s="55">
        <f>ROUND(F178*G178, 2)</f>
        <v>66142.44</v>
      </c>
      <c r="K178" s="55"/>
      <c r="L178" s="55"/>
      <c r="M178" s="55"/>
      <c r="N178" s="55"/>
      <c r="O178" s="55"/>
      <c r="P178" s="55">
        <f t="shared" si="6"/>
        <v>0</v>
      </c>
      <c r="Q178" s="55"/>
      <c r="R178" s="55"/>
    </row>
    <row r="179" spans="1:18" ht="37.5" x14ac:dyDescent="0.25">
      <c r="A179" s="23" t="s">
        <v>355</v>
      </c>
      <c r="B179" s="29" t="s">
        <v>329</v>
      </c>
      <c r="C179" s="29"/>
      <c r="D179" s="24" t="s">
        <v>164</v>
      </c>
      <c r="E179" s="31">
        <v>1</v>
      </c>
      <c r="F179" s="31">
        <v>818</v>
      </c>
      <c r="G179" s="60">
        <f>IFERROR(ROUND(SUM(J180)/F179, 2), 0)</f>
        <v>33.44</v>
      </c>
      <c r="H179" s="60">
        <v>112.5</v>
      </c>
      <c r="I179" s="60">
        <f>G179+H179</f>
        <v>145.94</v>
      </c>
      <c r="J179" s="60">
        <f>ROUND(G179*F179, 2)</f>
        <v>27353.919999999998</v>
      </c>
      <c r="K179" s="60">
        <f>ROUND(F179*H179, 2)</f>
        <v>92025</v>
      </c>
      <c r="L179" s="60">
        <f>J179+K179</f>
        <v>119378.92</v>
      </c>
      <c r="M179" s="60">
        <f>IFERROR(ROUND(SUM(P180)/F179, 2), 0)</f>
        <v>0</v>
      </c>
      <c r="N179" s="60"/>
      <c r="O179" s="60">
        <f>M179+N179</f>
        <v>0</v>
      </c>
      <c r="P179" s="60">
        <f t="shared" si="6"/>
        <v>0</v>
      </c>
      <c r="Q179" s="60">
        <f>ROUND(F179*N179, 2)</f>
        <v>0</v>
      </c>
      <c r="R179" s="60">
        <f>P179+Q179</f>
        <v>0</v>
      </c>
    </row>
    <row r="180" spans="1:18" ht="56.25" x14ac:dyDescent="0.25">
      <c r="A180" s="23" t="s">
        <v>356</v>
      </c>
      <c r="B180" s="30" t="s">
        <v>357</v>
      </c>
      <c r="C180" s="29"/>
      <c r="D180" s="24" t="s">
        <v>164</v>
      </c>
      <c r="E180" s="46">
        <v>1</v>
      </c>
      <c r="F180" s="47">
        <v>818</v>
      </c>
      <c r="G180" s="60">
        <v>33.44</v>
      </c>
      <c r="H180" s="60"/>
      <c r="I180" s="60"/>
      <c r="J180" s="60">
        <f>ROUND(F180*G180, 2)</f>
        <v>27353.919999999998</v>
      </c>
      <c r="K180" s="60"/>
      <c r="L180" s="60"/>
      <c r="M180" s="60"/>
      <c r="N180" s="60"/>
      <c r="O180" s="60"/>
      <c r="P180" s="60">
        <f t="shared" si="6"/>
        <v>0</v>
      </c>
      <c r="Q180" s="60"/>
      <c r="R180" s="60"/>
    </row>
    <row r="181" spans="1:18" ht="37.5" x14ac:dyDescent="0.25">
      <c r="A181" s="23" t="s">
        <v>358</v>
      </c>
      <c r="B181" s="29" t="s">
        <v>329</v>
      </c>
      <c r="C181" s="29"/>
      <c r="D181" s="24" t="s">
        <v>164</v>
      </c>
      <c r="E181" s="31">
        <v>1</v>
      </c>
      <c r="F181" s="31">
        <v>12232</v>
      </c>
      <c r="G181" s="60">
        <f>IFERROR(ROUND(SUM(J182,J183,J184,J185)/F181, 2), 0)</f>
        <v>19.88</v>
      </c>
      <c r="H181" s="60">
        <v>112.5</v>
      </c>
      <c r="I181" s="60">
        <f>G181+H181</f>
        <v>132.38</v>
      </c>
      <c r="J181" s="60">
        <f>ROUND(G181*F181, 2)</f>
        <v>243172.16</v>
      </c>
      <c r="K181" s="60">
        <f>ROUND(F181*H181, 2)</f>
        <v>1376100</v>
      </c>
      <c r="L181" s="60">
        <f>J181+K181</f>
        <v>1619272.16</v>
      </c>
      <c r="M181" s="60">
        <f>IFERROR(ROUND(SUM(P182,P183,P184,P185)/F181, 2), 0)</f>
        <v>0</v>
      </c>
      <c r="N181" s="60"/>
      <c r="O181" s="60">
        <f>M181+N181</f>
        <v>0</v>
      </c>
      <c r="P181" s="60">
        <f t="shared" si="6"/>
        <v>0</v>
      </c>
      <c r="Q181" s="60">
        <f>ROUND(F181*N181, 2)</f>
        <v>0</v>
      </c>
      <c r="R181" s="60">
        <f>P181+Q181</f>
        <v>0</v>
      </c>
    </row>
    <row r="182" spans="1:18" ht="75" x14ac:dyDescent="0.25">
      <c r="A182" s="23" t="s">
        <v>359</v>
      </c>
      <c r="B182" s="30" t="s">
        <v>335</v>
      </c>
      <c r="C182" s="29" t="s">
        <v>336</v>
      </c>
      <c r="D182" s="24" t="s">
        <v>164</v>
      </c>
      <c r="E182" s="46">
        <v>1</v>
      </c>
      <c r="F182" s="47">
        <v>554</v>
      </c>
      <c r="G182" s="60">
        <v>21.11</v>
      </c>
      <c r="H182" s="60"/>
      <c r="I182" s="60"/>
      <c r="J182" s="60">
        <f>ROUND(F182*G182, 2)</f>
        <v>11694.94</v>
      </c>
      <c r="K182" s="60"/>
      <c r="L182" s="60"/>
      <c r="M182" s="60"/>
      <c r="N182" s="60"/>
      <c r="O182" s="60"/>
      <c r="P182" s="60">
        <f t="shared" si="6"/>
        <v>0</v>
      </c>
      <c r="Q182" s="60"/>
      <c r="R182" s="60"/>
    </row>
    <row r="183" spans="1:18" ht="56.25" x14ac:dyDescent="0.25">
      <c r="A183" s="23" t="s">
        <v>360</v>
      </c>
      <c r="B183" s="30" t="s">
        <v>361</v>
      </c>
      <c r="C183" s="29" t="s">
        <v>340</v>
      </c>
      <c r="D183" s="24" t="s">
        <v>164</v>
      </c>
      <c r="E183" s="46">
        <v>1</v>
      </c>
      <c r="F183" s="47">
        <v>3460</v>
      </c>
      <c r="G183" s="60">
        <v>18</v>
      </c>
      <c r="H183" s="60"/>
      <c r="I183" s="60"/>
      <c r="J183" s="60">
        <f>ROUND(F183*G183, 2)</f>
        <v>62280</v>
      </c>
      <c r="K183" s="60"/>
      <c r="L183" s="60"/>
      <c r="M183" s="60"/>
      <c r="N183" s="60"/>
      <c r="O183" s="60"/>
      <c r="P183" s="60">
        <f t="shared" si="6"/>
        <v>0</v>
      </c>
      <c r="Q183" s="60"/>
      <c r="R183" s="60"/>
    </row>
    <row r="184" spans="1:18" ht="56.25" x14ac:dyDescent="0.25">
      <c r="A184" s="23" t="s">
        <v>362</v>
      </c>
      <c r="B184" s="30" t="s">
        <v>343</v>
      </c>
      <c r="C184" s="29"/>
      <c r="D184" s="24" t="s">
        <v>164</v>
      </c>
      <c r="E184" s="46">
        <v>1</v>
      </c>
      <c r="F184" s="47">
        <v>6766</v>
      </c>
      <c r="G184" s="60">
        <v>25</v>
      </c>
      <c r="H184" s="60"/>
      <c r="I184" s="60"/>
      <c r="J184" s="60">
        <f>ROUND(F184*G184, 2)</f>
        <v>169150</v>
      </c>
      <c r="K184" s="60"/>
      <c r="L184" s="60"/>
      <c r="M184" s="60"/>
      <c r="N184" s="60"/>
      <c r="O184" s="60"/>
      <c r="P184" s="60">
        <f t="shared" si="6"/>
        <v>0</v>
      </c>
      <c r="Q184" s="60"/>
      <c r="R184" s="60"/>
    </row>
    <row r="185" spans="1:18" ht="37.5" x14ac:dyDescent="0.25">
      <c r="A185" s="23" t="s">
        <v>363</v>
      </c>
      <c r="B185" s="30" t="s">
        <v>364</v>
      </c>
      <c r="C185" s="29"/>
      <c r="D185" s="24" t="s">
        <v>164</v>
      </c>
      <c r="E185" s="46">
        <v>1</v>
      </c>
      <c r="F185" s="47">
        <v>1452</v>
      </c>
      <c r="G185" s="60">
        <v>0</v>
      </c>
      <c r="H185" s="60"/>
      <c r="I185" s="60"/>
      <c r="J185" s="60">
        <f>ROUND(F185*G185, 2)</f>
        <v>0</v>
      </c>
      <c r="K185" s="60"/>
      <c r="L185" s="60"/>
      <c r="M185" s="60"/>
      <c r="N185" s="60"/>
      <c r="O185" s="60"/>
      <c r="P185" s="60">
        <f t="shared" si="6"/>
        <v>0</v>
      </c>
      <c r="Q185" s="60"/>
      <c r="R185" s="60"/>
    </row>
    <row r="186" spans="1:18" ht="37.5" x14ac:dyDescent="0.25">
      <c r="A186" s="32" t="s">
        <v>365</v>
      </c>
      <c r="B186" s="33" t="s">
        <v>366</v>
      </c>
      <c r="C186" s="33" t="s">
        <v>367</v>
      </c>
      <c r="D186" s="34" t="s">
        <v>164</v>
      </c>
      <c r="E186" s="39">
        <v>1</v>
      </c>
      <c r="F186" s="68">
        <v>0</v>
      </c>
      <c r="G186" s="63">
        <f>IFERROR(ROUND(SUM(J188)/F186, 2), 0)</f>
        <v>0</v>
      </c>
      <c r="H186" s="63">
        <v>183.86</v>
      </c>
      <c r="I186" s="63">
        <f>G186+H186</f>
        <v>183.86</v>
      </c>
      <c r="J186" s="63">
        <f>ROUND(G186*F186, 2)</f>
        <v>0</v>
      </c>
      <c r="K186" s="63">
        <f>ROUND(F186*H186, 2)</f>
        <v>0</v>
      </c>
      <c r="L186" s="63">
        <f>J186+K186</f>
        <v>0</v>
      </c>
      <c r="M186" s="63">
        <f>IFERROR(ROUND(SUM(P188)/F186, 2), 0)</f>
        <v>0</v>
      </c>
      <c r="N186" s="63"/>
      <c r="O186" s="63">
        <f>M186+N186</f>
        <v>0</v>
      </c>
      <c r="P186" s="63">
        <f t="shared" si="6"/>
        <v>0</v>
      </c>
      <c r="Q186" s="63">
        <f>ROUND(F186*N186, 2)</f>
        <v>0</v>
      </c>
      <c r="R186" s="63">
        <f>P186+Q186</f>
        <v>0</v>
      </c>
    </row>
    <row r="187" spans="1:18" ht="31.15" customHeight="1" x14ac:dyDescent="0.25">
      <c r="A187" s="35" t="s">
        <v>368</v>
      </c>
      <c r="B187" s="36" t="s">
        <v>366</v>
      </c>
      <c r="C187" s="36" t="s">
        <v>367</v>
      </c>
      <c r="D187" s="37" t="s">
        <v>164</v>
      </c>
      <c r="E187" s="41">
        <v>1</v>
      </c>
      <c r="F187" s="41">
        <v>1108</v>
      </c>
      <c r="G187" s="55">
        <f>IFERROR(ROUND(SUM(J189)/F187, 2), 0)</f>
        <v>146.22</v>
      </c>
      <c r="H187" s="55">
        <v>183.86</v>
      </c>
      <c r="I187" s="55">
        <f>G187+H187</f>
        <v>330.08</v>
      </c>
      <c r="J187" s="55">
        <f>ROUND(G187*F187, 2)</f>
        <v>162011.76</v>
      </c>
      <c r="K187" s="55">
        <f>ROUND(F187*H187, 2)</f>
        <v>203716.88</v>
      </c>
      <c r="L187" s="55">
        <f>J187+K187</f>
        <v>365728.64</v>
      </c>
      <c r="M187" s="55">
        <f>IFERROR(ROUND(SUM(P189)/F187, 2), 0)</f>
        <v>0</v>
      </c>
      <c r="N187" s="55"/>
      <c r="O187" s="55">
        <f>M187+N187</f>
        <v>0</v>
      </c>
      <c r="P187" s="55">
        <f t="shared" si="6"/>
        <v>0</v>
      </c>
      <c r="Q187" s="55">
        <f>ROUND(F187*N187, 2)</f>
        <v>0</v>
      </c>
      <c r="R187" s="55">
        <f>P187+Q187</f>
        <v>0</v>
      </c>
    </row>
    <row r="188" spans="1:18" ht="56.25" x14ac:dyDescent="0.25">
      <c r="A188" s="32" t="s">
        <v>369</v>
      </c>
      <c r="B188" s="38" t="s">
        <v>370</v>
      </c>
      <c r="C188" s="33"/>
      <c r="D188" s="34" t="s">
        <v>164</v>
      </c>
      <c r="E188" s="49">
        <v>1</v>
      </c>
      <c r="F188" s="70">
        <v>0</v>
      </c>
      <c r="G188" s="63">
        <v>146.22</v>
      </c>
      <c r="H188" s="63"/>
      <c r="I188" s="63"/>
      <c r="J188" s="63">
        <f>ROUND(F188*G188, 2)</f>
        <v>0</v>
      </c>
      <c r="K188" s="63"/>
      <c r="L188" s="63"/>
      <c r="M188" s="63"/>
      <c r="N188" s="63"/>
      <c r="O188" s="63"/>
      <c r="P188" s="63">
        <f t="shared" si="6"/>
        <v>0</v>
      </c>
      <c r="Q188" s="63"/>
      <c r="R188" s="63"/>
    </row>
    <row r="189" spans="1:18" ht="31.15" customHeight="1" x14ac:dyDescent="0.25">
      <c r="A189" s="35" t="s">
        <v>371</v>
      </c>
      <c r="B189" s="40" t="s">
        <v>370</v>
      </c>
      <c r="C189" s="36"/>
      <c r="D189" s="37" t="s">
        <v>164</v>
      </c>
      <c r="E189" s="53">
        <v>1</v>
      </c>
      <c r="F189" s="53">
        <v>1108</v>
      </c>
      <c r="G189" s="55">
        <v>146.22</v>
      </c>
      <c r="H189" s="55"/>
      <c r="I189" s="55"/>
      <c r="J189" s="55">
        <f>ROUND(F189*G189, 2)</f>
        <v>162011.76</v>
      </c>
      <c r="K189" s="55"/>
      <c r="L189" s="55"/>
      <c r="M189" s="55"/>
      <c r="N189" s="55"/>
      <c r="O189" s="55"/>
      <c r="P189" s="55">
        <f t="shared" si="6"/>
        <v>0</v>
      </c>
      <c r="Q189" s="55"/>
      <c r="R189" s="55"/>
    </row>
    <row r="190" spans="1:18" ht="37.5" x14ac:dyDescent="0.25">
      <c r="A190" s="22" t="s">
        <v>372</v>
      </c>
      <c r="B190" s="25" t="s">
        <v>373</v>
      </c>
      <c r="C190" s="25" t="s">
        <v>374</v>
      </c>
      <c r="D190" s="11" t="s">
        <v>164</v>
      </c>
      <c r="E190" s="28">
        <v>1</v>
      </c>
      <c r="F190" s="28">
        <v>554</v>
      </c>
      <c r="G190" s="57">
        <f>IFERROR(ROUND(SUM(J191)/F190, 2), 0)</f>
        <v>35.85</v>
      </c>
      <c r="H190" s="57">
        <v>33.56</v>
      </c>
      <c r="I190" s="57">
        <f>G190+H190</f>
        <v>69.41</v>
      </c>
      <c r="J190" s="57">
        <f>ROUND(G190*F190, 2)</f>
        <v>19860.900000000001</v>
      </c>
      <c r="K190" s="57">
        <f>ROUND(F190*H190, 2)</f>
        <v>18592.240000000002</v>
      </c>
      <c r="L190" s="57">
        <f>J190+K190</f>
        <v>38453.14</v>
      </c>
      <c r="M190" s="57">
        <f>IFERROR(ROUND(SUM(P191)/F190, 2), 0)</f>
        <v>0</v>
      </c>
      <c r="N190" s="57"/>
      <c r="O190" s="57">
        <f>M190+N190</f>
        <v>0</v>
      </c>
      <c r="P190" s="57">
        <f t="shared" si="6"/>
        <v>0</v>
      </c>
      <c r="Q190" s="57">
        <f>ROUND(F190*N190, 2)</f>
        <v>0</v>
      </c>
      <c r="R190" s="57">
        <f>P190+Q190</f>
        <v>0</v>
      </c>
    </row>
    <row r="191" spans="1:18" ht="37.5" x14ac:dyDescent="0.25">
      <c r="A191" s="22" t="s">
        <v>375</v>
      </c>
      <c r="B191" s="26" t="s">
        <v>376</v>
      </c>
      <c r="C191" s="25"/>
      <c r="D191" s="11" t="s">
        <v>164</v>
      </c>
      <c r="E191" s="45">
        <v>1</v>
      </c>
      <c r="F191" s="45">
        <v>554</v>
      </c>
      <c r="G191" s="57">
        <v>35.85</v>
      </c>
      <c r="H191" s="57"/>
      <c r="I191" s="57"/>
      <c r="J191" s="57">
        <f>ROUND(F191*G191, 2)</f>
        <v>19860.900000000001</v>
      </c>
      <c r="K191" s="57"/>
      <c r="L191" s="57"/>
      <c r="M191" s="57"/>
      <c r="N191" s="57"/>
      <c r="O191" s="57"/>
      <c r="P191" s="57">
        <f t="shared" si="6"/>
        <v>0</v>
      </c>
      <c r="Q191" s="57"/>
      <c r="R191" s="57"/>
    </row>
    <row r="192" spans="1:18" ht="37.5" x14ac:dyDescent="0.25">
      <c r="A192" s="23" t="s">
        <v>377</v>
      </c>
      <c r="B192" s="29" t="s">
        <v>378</v>
      </c>
      <c r="C192" s="29" t="s">
        <v>379</v>
      </c>
      <c r="D192" s="24" t="s">
        <v>164</v>
      </c>
      <c r="E192" s="31">
        <v>1</v>
      </c>
      <c r="F192" s="31">
        <v>1108</v>
      </c>
      <c r="G192" s="60">
        <f>IFERROR(ROUND(SUM(J193)/F192, 2), 0)</f>
        <v>47</v>
      </c>
      <c r="H192" s="60">
        <v>33.56</v>
      </c>
      <c r="I192" s="60">
        <f>G192+H192</f>
        <v>80.56</v>
      </c>
      <c r="J192" s="60">
        <f>ROUND(G192*F192, 2)</f>
        <v>52076</v>
      </c>
      <c r="K192" s="60">
        <f>ROUND(F192*H192, 2)</f>
        <v>37184.480000000003</v>
      </c>
      <c r="L192" s="60">
        <f>J192+K192</f>
        <v>89260.479999999996</v>
      </c>
      <c r="M192" s="60">
        <f>IFERROR(ROUND(SUM(P193)/F192, 2), 0)</f>
        <v>0</v>
      </c>
      <c r="N192" s="60"/>
      <c r="O192" s="60">
        <f>M192+N192</f>
        <v>0</v>
      </c>
      <c r="P192" s="60">
        <f t="shared" si="6"/>
        <v>0</v>
      </c>
      <c r="Q192" s="60">
        <f>ROUND(F192*N192, 2)</f>
        <v>0</v>
      </c>
      <c r="R192" s="60">
        <f>P192+Q192</f>
        <v>0</v>
      </c>
    </row>
    <row r="193" spans="1:18" ht="18.75" x14ac:dyDescent="0.25">
      <c r="A193" s="23" t="s">
        <v>380</v>
      </c>
      <c r="B193" s="30" t="s">
        <v>381</v>
      </c>
      <c r="C193" s="29"/>
      <c r="D193" s="24" t="s">
        <v>164</v>
      </c>
      <c r="E193" s="46">
        <v>1</v>
      </c>
      <c r="F193" s="46">
        <v>1108</v>
      </c>
      <c r="G193" s="60">
        <v>47</v>
      </c>
      <c r="H193" s="60"/>
      <c r="I193" s="60"/>
      <c r="J193" s="60">
        <f>ROUND(F193*G193, 2)</f>
        <v>52076</v>
      </c>
      <c r="K193" s="60"/>
      <c r="L193" s="60"/>
      <c r="M193" s="60"/>
      <c r="N193" s="60"/>
      <c r="O193" s="60"/>
      <c r="P193" s="60">
        <f t="shared" si="6"/>
        <v>0</v>
      </c>
      <c r="Q193" s="60"/>
      <c r="R193" s="60"/>
    </row>
    <row r="194" spans="1:18" ht="75" x14ac:dyDescent="0.25">
      <c r="A194" s="32" t="s">
        <v>382</v>
      </c>
      <c r="B194" s="33" t="s">
        <v>383</v>
      </c>
      <c r="C194" s="33"/>
      <c r="D194" s="34" t="s">
        <v>164</v>
      </c>
      <c r="E194" s="39">
        <v>1</v>
      </c>
      <c r="F194" s="68">
        <v>0</v>
      </c>
      <c r="G194" s="63">
        <f>IFERROR(ROUND(SUM(J196,J198)/F194, 2), 0)</f>
        <v>0</v>
      </c>
      <c r="H194" s="63">
        <v>92</v>
      </c>
      <c r="I194" s="63">
        <f>G194+H194</f>
        <v>92</v>
      </c>
      <c r="J194" s="63">
        <f>ROUND(G194*F194, 2)</f>
        <v>0</v>
      </c>
      <c r="K194" s="63">
        <f>ROUND(F194*H194, 2)</f>
        <v>0</v>
      </c>
      <c r="L194" s="63">
        <f>J194+K194</f>
        <v>0</v>
      </c>
      <c r="M194" s="63">
        <f>IFERROR(ROUND(SUM(P196,P198)/F194, 2), 0)</f>
        <v>0</v>
      </c>
      <c r="N194" s="63"/>
      <c r="O194" s="63">
        <f>M194+N194</f>
        <v>0</v>
      </c>
      <c r="P194" s="63">
        <f t="shared" si="6"/>
        <v>0</v>
      </c>
      <c r="Q194" s="63">
        <f>ROUND(F194*N194, 2)</f>
        <v>0</v>
      </c>
      <c r="R194" s="63">
        <f>P194+Q194</f>
        <v>0</v>
      </c>
    </row>
    <row r="195" spans="1:18" ht="31.15" customHeight="1" x14ac:dyDescent="0.25">
      <c r="A195" s="35" t="s">
        <v>384</v>
      </c>
      <c r="B195" s="36" t="s">
        <v>383</v>
      </c>
      <c r="C195" s="36"/>
      <c r="D195" s="37" t="s">
        <v>164</v>
      </c>
      <c r="E195" s="41">
        <v>1</v>
      </c>
      <c r="F195" s="41">
        <v>12021</v>
      </c>
      <c r="G195" s="55">
        <f>IFERROR(ROUND(SUM(J197,J199)/F195, 2), 0)</f>
        <v>9.91</v>
      </c>
      <c r="H195" s="55">
        <v>92</v>
      </c>
      <c r="I195" s="55">
        <f>G195+H195</f>
        <v>101.91</v>
      </c>
      <c r="J195" s="55">
        <f>ROUND(G195*F195, 2)</f>
        <v>119128.11</v>
      </c>
      <c r="K195" s="55">
        <f>ROUND(F195*H195, 2)</f>
        <v>1105932</v>
      </c>
      <c r="L195" s="55">
        <f>J195+K195</f>
        <v>1225060.1100000001</v>
      </c>
      <c r="M195" s="55">
        <f>IFERROR(ROUND(SUM(P197,P199)/F195, 2), 0)</f>
        <v>0</v>
      </c>
      <c r="N195" s="55"/>
      <c r="O195" s="55">
        <f>M195+N195</f>
        <v>0</v>
      </c>
      <c r="P195" s="55">
        <f t="shared" ref="P195:P211" si="8">ROUND(F195*M195, 2)</f>
        <v>0</v>
      </c>
      <c r="Q195" s="55">
        <f>ROUND(F195*N195, 2)</f>
        <v>0</v>
      </c>
      <c r="R195" s="55">
        <f>P195+Q195</f>
        <v>0</v>
      </c>
    </row>
    <row r="196" spans="1:18" ht="18.75" x14ac:dyDescent="0.25">
      <c r="A196" s="32" t="s">
        <v>385</v>
      </c>
      <c r="B196" s="38" t="s">
        <v>386</v>
      </c>
      <c r="C196" s="33"/>
      <c r="D196" s="34" t="s">
        <v>164</v>
      </c>
      <c r="E196" s="49">
        <v>1</v>
      </c>
      <c r="F196" s="70">
        <v>0</v>
      </c>
      <c r="G196" s="63">
        <v>7.47</v>
      </c>
      <c r="H196" s="63"/>
      <c r="I196" s="63"/>
      <c r="J196" s="63">
        <f>ROUND(F196*G196, 2)</f>
        <v>0</v>
      </c>
      <c r="K196" s="63"/>
      <c r="L196" s="63"/>
      <c r="M196" s="63"/>
      <c r="N196" s="63"/>
      <c r="O196" s="63"/>
      <c r="P196" s="63">
        <f t="shared" si="8"/>
        <v>0</v>
      </c>
      <c r="Q196" s="63"/>
      <c r="R196" s="63"/>
    </row>
    <row r="197" spans="1:18" ht="31.15" customHeight="1" x14ac:dyDescent="0.25">
      <c r="A197" s="35" t="s">
        <v>387</v>
      </c>
      <c r="B197" s="40" t="s">
        <v>386</v>
      </c>
      <c r="C197" s="36"/>
      <c r="D197" s="37" t="s">
        <v>164</v>
      </c>
      <c r="E197" s="53">
        <v>1</v>
      </c>
      <c r="F197" s="53">
        <v>12021</v>
      </c>
      <c r="G197" s="55">
        <v>7.47</v>
      </c>
      <c r="H197" s="55"/>
      <c r="I197" s="55"/>
      <c r="J197" s="55">
        <f>ROUND(F197*G197, 2)</f>
        <v>89796.87</v>
      </c>
      <c r="K197" s="55"/>
      <c r="L197" s="55"/>
      <c r="M197" s="55"/>
      <c r="N197" s="55"/>
      <c r="O197" s="55"/>
      <c r="P197" s="55">
        <f t="shared" si="8"/>
        <v>0</v>
      </c>
      <c r="Q197" s="55"/>
      <c r="R197" s="55"/>
    </row>
    <row r="198" spans="1:18" ht="18.75" x14ac:dyDescent="0.25">
      <c r="A198" s="32" t="s">
        <v>388</v>
      </c>
      <c r="B198" s="38" t="s">
        <v>389</v>
      </c>
      <c r="C198" s="33"/>
      <c r="D198" s="34" t="s">
        <v>77</v>
      </c>
      <c r="E198" s="49">
        <v>0.3</v>
      </c>
      <c r="F198" s="70">
        <v>0</v>
      </c>
      <c r="G198" s="63">
        <v>8.14</v>
      </c>
      <c r="H198" s="63"/>
      <c r="I198" s="63"/>
      <c r="J198" s="63">
        <f>ROUND(F198*G198, 2)</f>
        <v>0</v>
      </c>
      <c r="K198" s="63"/>
      <c r="L198" s="63"/>
      <c r="M198" s="63"/>
      <c r="N198" s="63"/>
      <c r="O198" s="63"/>
      <c r="P198" s="63">
        <f t="shared" si="8"/>
        <v>0</v>
      </c>
      <c r="Q198" s="63"/>
      <c r="R198" s="63"/>
    </row>
    <row r="199" spans="1:18" ht="31.15" customHeight="1" x14ac:dyDescent="0.25">
      <c r="A199" s="35" t="s">
        <v>390</v>
      </c>
      <c r="B199" s="40" t="s">
        <v>389</v>
      </c>
      <c r="C199" s="36"/>
      <c r="D199" s="37" t="s">
        <v>77</v>
      </c>
      <c r="E199" s="53">
        <v>0.3</v>
      </c>
      <c r="F199" s="53">
        <v>3606.3</v>
      </c>
      <c r="G199" s="55">
        <v>8.14</v>
      </c>
      <c r="H199" s="55"/>
      <c r="I199" s="55"/>
      <c r="J199" s="55">
        <f>ROUND(F199*G199, 2)</f>
        <v>29355.279999999999</v>
      </c>
      <c r="K199" s="55"/>
      <c r="L199" s="55"/>
      <c r="M199" s="55"/>
      <c r="N199" s="55"/>
      <c r="O199" s="55"/>
      <c r="P199" s="55">
        <f t="shared" si="8"/>
        <v>0</v>
      </c>
      <c r="Q199" s="55"/>
      <c r="R199" s="55"/>
    </row>
    <row r="200" spans="1:18" ht="75" x14ac:dyDescent="0.25">
      <c r="A200" s="23" t="s">
        <v>391</v>
      </c>
      <c r="B200" s="29" t="s">
        <v>383</v>
      </c>
      <c r="C200" s="29"/>
      <c r="D200" s="24" t="s">
        <v>164</v>
      </c>
      <c r="E200" s="31">
        <v>1</v>
      </c>
      <c r="F200" s="31">
        <v>15516</v>
      </c>
      <c r="G200" s="60">
        <f>IFERROR(ROUND(SUM(J201,J202)/F200, 2), 0)</f>
        <v>85.94</v>
      </c>
      <c r="H200" s="60">
        <v>92</v>
      </c>
      <c r="I200" s="60">
        <f>G200+H200</f>
        <v>177.94</v>
      </c>
      <c r="J200" s="60">
        <f>ROUND(G200*F200, 2)</f>
        <v>1333445.04</v>
      </c>
      <c r="K200" s="60">
        <f>ROUND(F200*H200, 2)</f>
        <v>1427472</v>
      </c>
      <c r="L200" s="60">
        <f>J200+K200</f>
        <v>2760917.04</v>
      </c>
      <c r="M200" s="60">
        <f>IFERROR(ROUND(SUM(P201,P202)/F200, 2), 0)</f>
        <v>0</v>
      </c>
      <c r="N200" s="60"/>
      <c r="O200" s="60">
        <f>M200+N200</f>
        <v>0</v>
      </c>
      <c r="P200" s="60">
        <f t="shared" si="8"/>
        <v>0</v>
      </c>
      <c r="Q200" s="60">
        <f>ROUND(F200*N200, 2)</f>
        <v>0</v>
      </c>
      <c r="R200" s="60">
        <f>P200+Q200</f>
        <v>0</v>
      </c>
    </row>
    <row r="201" spans="1:18" ht="56.25" x14ac:dyDescent="0.25">
      <c r="A201" s="23" t="s">
        <v>392</v>
      </c>
      <c r="B201" s="30" t="s">
        <v>393</v>
      </c>
      <c r="C201" s="29"/>
      <c r="D201" s="24" t="s">
        <v>164</v>
      </c>
      <c r="E201" s="46">
        <v>1</v>
      </c>
      <c r="F201" s="47">
        <v>15516</v>
      </c>
      <c r="G201" s="60">
        <v>83.5</v>
      </c>
      <c r="H201" s="60"/>
      <c r="I201" s="60"/>
      <c r="J201" s="60">
        <f>ROUND(F201*G201, 2)</f>
        <v>1295586</v>
      </c>
      <c r="K201" s="60"/>
      <c r="L201" s="60"/>
      <c r="M201" s="60"/>
      <c r="N201" s="60"/>
      <c r="O201" s="60"/>
      <c r="P201" s="60">
        <f t="shared" si="8"/>
        <v>0</v>
      </c>
      <c r="Q201" s="60"/>
      <c r="R201" s="60"/>
    </row>
    <row r="202" spans="1:18" ht="18.75" x14ac:dyDescent="0.25">
      <c r="A202" s="23" t="s">
        <v>394</v>
      </c>
      <c r="B202" s="30" t="s">
        <v>389</v>
      </c>
      <c r="C202" s="29"/>
      <c r="D202" s="24" t="s">
        <v>77</v>
      </c>
      <c r="E202" s="46">
        <v>0.3</v>
      </c>
      <c r="F202" s="47">
        <v>4654.8</v>
      </c>
      <c r="G202" s="60">
        <v>8.14</v>
      </c>
      <c r="H202" s="60"/>
      <c r="I202" s="60"/>
      <c r="J202" s="60">
        <f>ROUND(F202*G202, 2)</f>
        <v>37890.07</v>
      </c>
      <c r="K202" s="60"/>
      <c r="L202" s="60"/>
      <c r="M202" s="60"/>
      <c r="N202" s="60"/>
      <c r="O202" s="60"/>
      <c r="P202" s="60">
        <f t="shared" si="8"/>
        <v>0</v>
      </c>
      <c r="Q202" s="60"/>
      <c r="R202" s="60"/>
    </row>
    <row r="203" spans="1:18" ht="75" x14ac:dyDescent="0.25">
      <c r="A203" s="23" t="s">
        <v>395</v>
      </c>
      <c r="B203" s="29" t="s">
        <v>383</v>
      </c>
      <c r="C203" s="29" t="s">
        <v>396</v>
      </c>
      <c r="D203" s="24" t="s">
        <v>164</v>
      </c>
      <c r="E203" s="31">
        <v>1</v>
      </c>
      <c r="F203" s="31">
        <v>1108</v>
      </c>
      <c r="G203" s="60">
        <f>IFERROR(ROUND(SUM(J204,J205)/F203, 2), 0)</f>
        <v>85.94</v>
      </c>
      <c r="H203" s="60">
        <v>92</v>
      </c>
      <c r="I203" s="60">
        <f>G203+H203</f>
        <v>177.94</v>
      </c>
      <c r="J203" s="60">
        <f>ROUND(G203*F203, 2)</f>
        <v>95221.52</v>
      </c>
      <c r="K203" s="60">
        <f>ROUND(F203*H203, 2)</f>
        <v>101936</v>
      </c>
      <c r="L203" s="60">
        <f>J203+K203</f>
        <v>197157.52</v>
      </c>
      <c r="M203" s="60">
        <f>IFERROR(ROUND(SUM(P204,P205)/F203, 2), 0)</f>
        <v>0</v>
      </c>
      <c r="N203" s="60"/>
      <c r="O203" s="60">
        <f>M203+N203</f>
        <v>0</v>
      </c>
      <c r="P203" s="60">
        <f t="shared" si="8"/>
        <v>0</v>
      </c>
      <c r="Q203" s="60">
        <f>ROUND(F203*N203, 2)</f>
        <v>0</v>
      </c>
      <c r="R203" s="60">
        <f>P203+Q203</f>
        <v>0</v>
      </c>
    </row>
    <row r="204" spans="1:18" ht="56.25" x14ac:dyDescent="0.25">
      <c r="A204" s="23" t="s">
        <v>397</v>
      </c>
      <c r="B204" s="30" t="s">
        <v>393</v>
      </c>
      <c r="C204" s="29"/>
      <c r="D204" s="24" t="s">
        <v>164</v>
      </c>
      <c r="E204" s="46">
        <v>1</v>
      </c>
      <c r="F204" s="47">
        <v>1108</v>
      </c>
      <c r="G204" s="60">
        <v>83.5</v>
      </c>
      <c r="H204" s="60"/>
      <c r="I204" s="60"/>
      <c r="J204" s="60">
        <f>ROUND(F204*G204, 2)</f>
        <v>92518</v>
      </c>
      <c r="K204" s="60"/>
      <c r="L204" s="60"/>
      <c r="M204" s="60"/>
      <c r="N204" s="60"/>
      <c r="O204" s="60"/>
      <c r="P204" s="60">
        <f t="shared" si="8"/>
        <v>0</v>
      </c>
      <c r="Q204" s="60"/>
      <c r="R204" s="60"/>
    </row>
    <row r="205" spans="1:18" ht="18.75" x14ac:dyDescent="0.25">
      <c r="A205" s="23" t="s">
        <v>398</v>
      </c>
      <c r="B205" s="30" t="s">
        <v>389</v>
      </c>
      <c r="C205" s="29"/>
      <c r="D205" s="24" t="s">
        <v>77</v>
      </c>
      <c r="E205" s="46">
        <v>0.3</v>
      </c>
      <c r="F205" s="47">
        <v>332.4</v>
      </c>
      <c r="G205" s="60">
        <v>8.14</v>
      </c>
      <c r="H205" s="60"/>
      <c r="I205" s="60"/>
      <c r="J205" s="60">
        <f>ROUND(F205*G205, 2)</f>
        <v>2705.74</v>
      </c>
      <c r="K205" s="60"/>
      <c r="L205" s="60"/>
      <c r="M205" s="60"/>
      <c r="N205" s="60"/>
      <c r="O205" s="60"/>
      <c r="P205" s="60">
        <f t="shared" si="8"/>
        <v>0</v>
      </c>
      <c r="Q205" s="60"/>
      <c r="R205" s="60"/>
    </row>
    <row r="206" spans="1:18" ht="75" x14ac:dyDescent="0.25">
      <c r="A206" s="32" t="s">
        <v>399</v>
      </c>
      <c r="B206" s="33" t="s">
        <v>400</v>
      </c>
      <c r="C206" s="33"/>
      <c r="D206" s="34" t="s">
        <v>164</v>
      </c>
      <c r="E206" s="39">
        <v>1</v>
      </c>
      <c r="F206" s="68">
        <v>1870</v>
      </c>
      <c r="G206" s="63">
        <f>IFERROR(ROUND(SUM(J208)/F206, 2), 0)</f>
        <v>13.6</v>
      </c>
      <c r="H206" s="63">
        <v>68.95</v>
      </c>
      <c r="I206" s="63">
        <f>G206+H206</f>
        <v>82.55</v>
      </c>
      <c r="J206" s="63">
        <f>ROUND(G206*F206, 2)</f>
        <v>25432</v>
      </c>
      <c r="K206" s="63">
        <f>ROUND(F206*H206, 2)</f>
        <v>128936.5</v>
      </c>
      <c r="L206" s="63">
        <f>J206+K206</f>
        <v>154368.5</v>
      </c>
      <c r="M206" s="63">
        <f>IFERROR(ROUND(SUM(P208)/F206, 2), 0)</f>
        <v>0</v>
      </c>
      <c r="N206" s="63"/>
      <c r="O206" s="63">
        <f>M206+N206</f>
        <v>0</v>
      </c>
      <c r="P206" s="63">
        <f t="shared" si="8"/>
        <v>0</v>
      </c>
      <c r="Q206" s="63">
        <f>ROUND(F206*N206, 2)</f>
        <v>0</v>
      </c>
      <c r="R206" s="63">
        <f>P206+Q206</f>
        <v>0</v>
      </c>
    </row>
    <row r="207" spans="1:18" ht="31.15" customHeight="1" x14ac:dyDescent="0.25">
      <c r="A207" s="35" t="s">
        <v>401</v>
      </c>
      <c r="B207" s="36" t="s">
        <v>400</v>
      </c>
      <c r="C207" s="36"/>
      <c r="D207" s="37" t="s">
        <v>164</v>
      </c>
      <c r="E207" s="41">
        <v>1</v>
      </c>
      <c r="F207" s="41">
        <v>7923</v>
      </c>
      <c r="G207" s="55">
        <f>IFERROR(ROUND(SUM(J209)/F207, 2), 0)</f>
        <v>13.6</v>
      </c>
      <c r="H207" s="55">
        <v>68.95</v>
      </c>
      <c r="I207" s="55">
        <f>G207+H207</f>
        <v>82.55</v>
      </c>
      <c r="J207" s="55">
        <f>ROUND(G207*F207, 2)</f>
        <v>107752.8</v>
      </c>
      <c r="K207" s="55">
        <f>ROUND(F207*H207, 2)</f>
        <v>546290.85</v>
      </c>
      <c r="L207" s="55">
        <f>J207+K207</f>
        <v>654043.65</v>
      </c>
      <c r="M207" s="55">
        <f>IFERROR(ROUND(SUM(P209)/F207, 2), 0)</f>
        <v>0</v>
      </c>
      <c r="N207" s="55"/>
      <c r="O207" s="55">
        <f>M207+N207</f>
        <v>0</v>
      </c>
      <c r="P207" s="55">
        <f t="shared" si="8"/>
        <v>0</v>
      </c>
      <c r="Q207" s="55">
        <f>ROUND(F207*N207, 2)</f>
        <v>0</v>
      </c>
      <c r="R207" s="55">
        <f>P207+Q207</f>
        <v>0</v>
      </c>
    </row>
    <row r="208" spans="1:18" ht="18.75" x14ac:dyDescent="0.25">
      <c r="A208" s="32" t="s">
        <v>402</v>
      </c>
      <c r="B208" s="38" t="s">
        <v>403</v>
      </c>
      <c r="C208" s="33"/>
      <c r="D208" s="34" t="s">
        <v>164</v>
      </c>
      <c r="E208" s="49">
        <v>1</v>
      </c>
      <c r="F208" s="70">
        <v>1870</v>
      </c>
      <c r="G208" s="63">
        <v>13.6</v>
      </c>
      <c r="H208" s="63"/>
      <c r="I208" s="63"/>
      <c r="J208" s="63">
        <f>ROUND(F208*G208, 2)</f>
        <v>25432</v>
      </c>
      <c r="K208" s="63"/>
      <c r="L208" s="63"/>
      <c r="M208" s="63"/>
      <c r="N208" s="63"/>
      <c r="O208" s="63"/>
      <c r="P208" s="63">
        <f t="shared" si="8"/>
        <v>0</v>
      </c>
      <c r="Q208" s="63"/>
      <c r="R208" s="63"/>
    </row>
    <row r="209" spans="1:18" ht="31.15" customHeight="1" x14ac:dyDescent="0.25">
      <c r="A209" s="35" t="s">
        <v>404</v>
      </c>
      <c r="B209" s="40" t="s">
        <v>403</v>
      </c>
      <c r="C209" s="36"/>
      <c r="D209" s="37" t="s">
        <v>164</v>
      </c>
      <c r="E209" s="53">
        <v>1</v>
      </c>
      <c r="F209" s="53">
        <v>7923</v>
      </c>
      <c r="G209" s="55">
        <v>13.6</v>
      </c>
      <c r="H209" s="55"/>
      <c r="I209" s="55"/>
      <c r="J209" s="55">
        <f>ROUND(F209*G209, 2)</f>
        <v>107752.8</v>
      </c>
      <c r="K209" s="55"/>
      <c r="L209" s="55"/>
      <c r="M209" s="55"/>
      <c r="N209" s="55"/>
      <c r="O209" s="55"/>
      <c r="P209" s="55">
        <f t="shared" si="8"/>
        <v>0</v>
      </c>
      <c r="Q209" s="55"/>
      <c r="R209" s="55"/>
    </row>
    <row r="210" spans="1:18" ht="18.75" x14ac:dyDescent="0.25">
      <c r="A210" s="22" t="s">
        <v>405</v>
      </c>
      <c r="B210" s="25" t="s">
        <v>406</v>
      </c>
      <c r="C210" s="25"/>
      <c r="D210" s="11" t="s">
        <v>164</v>
      </c>
      <c r="E210" s="28">
        <v>1</v>
      </c>
      <c r="F210" s="28">
        <v>35472</v>
      </c>
      <c r="G210" s="57">
        <f>IFERROR(ROUND(SUM(J211)/F210, 2), 0)</f>
        <v>9.57</v>
      </c>
      <c r="H210" s="57">
        <v>33.56</v>
      </c>
      <c r="I210" s="57">
        <f>G210+H210</f>
        <v>43.13</v>
      </c>
      <c r="J210" s="57">
        <f>ROUND(G210*F210, 2)</f>
        <v>339467.04</v>
      </c>
      <c r="K210" s="57">
        <f>ROUND(F210*H210, 2)</f>
        <v>1190440.32</v>
      </c>
      <c r="L210" s="57">
        <f>J210+K210</f>
        <v>1529907.36</v>
      </c>
      <c r="M210" s="57">
        <f>IFERROR(ROUND(SUM(P211)/F210, 2), 0)</f>
        <v>0</v>
      </c>
      <c r="N210" s="57"/>
      <c r="O210" s="57">
        <f>M210+N210</f>
        <v>0</v>
      </c>
      <c r="P210" s="57">
        <f t="shared" si="8"/>
        <v>0</v>
      </c>
      <c r="Q210" s="57">
        <f>ROUND(F210*N210, 2)</f>
        <v>0</v>
      </c>
      <c r="R210" s="57">
        <f>P210+Q210</f>
        <v>0</v>
      </c>
    </row>
    <row r="211" spans="1:18" ht="18.75" x14ac:dyDescent="0.25">
      <c r="A211" s="22" t="s">
        <v>407</v>
      </c>
      <c r="B211" s="26" t="s">
        <v>408</v>
      </c>
      <c r="C211" s="25"/>
      <c r="D211" s="11" t="s">
        <v>164</v>
      </c>
      <c r="E211" s="45">
        <v>1</v>
      </c>
      <c r="F211" s="48">
        <v>35472</v>
      </c>
      <c r="G211" s="57">
        <v>9.57</v>
      </c>
      <c r="H211" s="57"/>
      <c r="I211" s="57"/>
      <c r="J211" s="57">
        <f>ROUND(F211*G211, 2)</f>
        <v>339467.04</v>
      </c>
      <c r="K211" s="57"/>
      <c r="L211" s="57"/>
      <c r="M211" s="57"/>
      <c r="N211" s="57"/>
      <c r="O211" s="57"/>
      <c r="P211" s="57">
        <f t="shared" si="8"/>
        <v>0</v>
      </c>
      <c r="Q211" s="57"/>
      <c r="R211" s="57"/>
    </row>
    <row r="212" spans="1:18" ht="16.5" x14ac:dyDescent="0.25">
      <c r="A212" s="23" t="s">
        <v>409</v>
      </c>
      <c r="B212" s="101" t="s">
        <v>410</v>
      </c>
      <c r="C212" s="102"/>
      <c r="D212" s="103"/>
      <c r="E212" s="104"/>
      <c r="F212" s="61"/>
      <c r="G212" s="62"/>
      <c r="H212" s="62"/>
      <c r="I212" s="62"/>
      <c r="J212" s="62">
        <f>SUM(J213,J215,J217,J219,J221,J223,J225,J227,J229,J231,J233,J235,J237)</f>
        <v>2421795.06</v>
      </c>
      <c r="K212" s="62">
        <f>SUM(K213,K215,K217,K219,K221,K223,K225,K227,K229,K231,K233,K235,K237)</f>
        <v>3233020.88</v>
      </c>
      <c r="L212" s="62">
        <f>SUM(L213,L215,L217,L219,L221,L223,L225,L227,L229,L231,L233,L235,L237)</f>
        <v>5654815.9400000004</v>
      </c>
      <c r="M212" s="62"/>
      <c r="N212" s="62"/>
      <c r="O212" s="62"/>
      <c r="P212" s="62">
        <f>SUM(P213,P215,P217,P219,P221,P223,P225,P227,P229,P231,P233,P235,P237)</f>
        <v>0</v>
      </c>
      <c r="Q212" s="62">
        <f>SUM(Q213,Q215,Q217,Q219,Q221,Q223,Q225,Q227,Q229,Q231,Q233,Q235,Q237)</f>
        <v>0</v>
      </c>
      <c r="R212" s="62">
        <f>SUM(R213,R215,R217,R219,R221,R223,R225,R227,R229,R231,R233,R235,R237)</f>
        <v>0</v>
      </c>
    </row>
    <row r="213" spans="1:18" ht="56.25" x14ac:dyDescent="0.25">
      <c r="A213" s="23" t="s">
        <v>411</v>
      </c>
      <c r="B213" s="29" t="s">
        <v>412</v>
      </c>
      <c r="C213" s="29"/>
      <c r="D213" s="24" t="s">
        <v>164</v>
      </c>
      <c r="E213" s="31">
        <v>1</v>
      </c>
      <c r="F213" s="31">
        <v>12748</v>
      </c>
      <c r="G213" s="60">
        <f>IFERROR(ROUND(SUM(J214)/F213, 2), 0)</f>
        <v>71.739999999999995</v>
      </c>
      <c r="H213" s="60">
        <v>138</v>
      </c>
      <c r="I213" s="60">
        <f>G213+H213</f>
        <v>209.74</v>
      </c>
      <c r="J213" s="60">
        <f>ROUND(G213*F213, 2)</f>
        <v>914541.52</v>
      </c>
      <c r="K213" s="60">
        <f>ROUND(F213*H213, 2)</f>
        <v>1759224</v>
      </c>
      <c r="L213" s="60">
        <f>J213+K213</f>
        <v>2673765.52</v>
      </c>
      <c r="M213" s="60">
        <f>IFERROR(ROUND(SUM(P214)/F213, 2), 0)</f>
        <v>0</v>
      </c>
      <c r="N213" s="60"/>
      <c r="O213" s="60">
        <f>M213+N213</f>
        <v>0</v>
      </c>
      <c r="P213" s="60">
        <f t="shared" ref="P213:P238" si="9">ROUND(F213*M213, 2)</f>
        <v>0</v>
      </c>
      <c r="Q213" s="60">
        <f>ROUND(F213*N213, 2)</f>
        <v>0</v>
      </c>
      <c r="R213" s="60">
        <f>P213+Q213</f>
        <v>0</v>
      </c>
    </row>
    <row r="214" spans="1:18" ht="56.25" x14ac:dyDescent="0.25">
      <c r="A214" s="23" t="s">
        <v>413</v>
      </c>
      <c r="B214" s="30" t="s">
        <v>414</v>
      </c>
      <c r="C214" s="29"/>
      <c r="D214" s="24" t="s">
        <v>164</v>
      </c>
      <c r="E214" s="46">
        <v>1</v>
      </c>
      <c r="F214" s="47">
        <v>12748</v>
      </c>
      <c r="G214" s="60">
        <v>71.739999999999995</v>
      </c>
      <c r="H214" s="60"/>
      <c r="I214" s="60"/>
      <c r="J214" s="60">
        <f>ROUND(F214*G214, 2)</f>
        <v>914541.52</v>
      </c>
      <c r="K214" s="60"/>
      <c r="L214" s="60"/>
      <c r="M214" s="60"/>
      <c r="N214" s="60"/>
      <c r="O214" s="60"/>
      <c r="P214" s="60">
        <f t="shared" si="9"/>
        <v>0</v>
      </c>
      <c r="Q214" s="60"/>
      <c r="R214" s="60"/>
    </row>
    <row r="215" spans="1:18" ht="56.25" x14ac:dyDescent="0.25">
      <c r="A215" s="23" t="s">
        <v>415</v>
      </c>
      <c r="B215" s="29" t="s">
        <v>412</v>
      </c>
      <c r="C215" s="29" t="s">
        <v>416</v>
      </c>
      <c r="D215" s="24" t="s">
        <v>164</v>
      </c>
      <c r="E215" s="31">
        <v>1</v>
      </c>
      <c r="F215" s="31">
        <v>554</v>
      </c>
      <c r="G215" s="60">
        <f>IFERROR(ROUND(SUM(J216)/F215, 2), 0)</f>
        <v>71.739999999999995</v>
      </c>
      <c r="H215" s="60">
        <v>138</v>
      </c>
      <c r="I215" s="60">
        <f>G215+H215</f>
        <v>209.74</v>
      </c>
      <c r="J215" s="60">
        <f>ROUND(G215*F215, 2)</f>
        <v>39743.96</v>
      </c>
      <c r="K215" s="60">
        <f>ROUND(F215*H215, 2)</f>
        <v>76452</v>
      </c>
      <c r="L215" s="60">
        <f>J215+K215</f>
        <v>116195.96</v>
      </c>
      <c r="M215" s="60">
        <f>IFERROR(ROUND(SUM(P216)/F215, 2), 0)</f>
        <v>0</v>
      </c>
      <c r="N215" s="60"/>
      <c r="O215" s="60">
        <f>M215+N215</f>
        <v>0</v>
      </c>
      <c r="P215" s="60">
        <f t="shared" si="9"/>
        <v>0</v>
      </c>
      <c r="Q215" s="60">
        <f>ROUND(F215*N215, 2)</f>
        <v>0</v>
      </c>
      <c r="R215" s="60">
        <f>P215+Q215</f>
        <v>0</v>
      </c>
    </row>
    <row r="216" spans="1:18" ht="56.25" x14ac:dyDescent="0.25">
      <c r="A216" s="23" t="s">
        <v>417</v>
      </c>
      <c r="B216" s="30" t="s">
        <v>414</v>
      </c>
      <c r="C216" s="29"/>
      <c r="D216" s="24" t="s">
        <v>164</v>
      </c>
      <c r="E216" s="46">
        <v>1</v>
      </c>
      <c r="F216" s="47">
        <v>554</v>
      </c>
      <c r="G216" s="60">
        <v>71.739999999999995</v>
      </c>
      <c r="H216" s="60"/>
      <c r="I216" s="60"/>
      <c r="J216" s="60">
        <f>ROUND(F216*G216, 2)</f>
        <v>39743.96</v>
      </c>
      <c r="K216" s="60"/>
      <c r="L216" s="60"/>
      <c r="M216" s="60"/>
      <c r="N216" s="60"/>
      <c r="O216" s="60"/>
      <c r="P216" s="60">
        <f t="shared" si="9"/>
        <v>0</v>
      </c>
      <c r="Q216" s="60"/>
      <c r="R216" s="60"/>
    </row>
    <row r="217" spans="1:18" ht="56.25" x14ac:dyDescent="0.25">
      <c r="A217" s="23" t="s">
        <v>418</v>
      </c>
      <c r="B217" s="29" t="s">
        <v>419</v>
      </c>
      <c r="C217" s="29"/>
      <c r="D217" s="24" t="s">
        <v>164</v>
      </c>
      <c r="E217" s="31">
        <v>1</v>
      </c>
      <c r="F217" s="31">
        <v>554</v>
      </c>
      <c r="G217" s="60">
        <f>IFERROR(ROUND(SUM(J218)/F217, 2), 0)</f>
        <v>183.42</v>
      </c>
      <c r="H217" s="60">
        <v>138</v>
      </c>
      <c r="I217" s="60">
        <f>G217+H217</f>
        <v>321.42</v>
      </c>
      <c r="J217" s="60">
        <f>ROUND(G217*F217, 2)</f>
        <v>101614.68</v>
      </c>
      <c r="K217" s="60">
        <f>ROUND(F217*H217, 2)</f>
        <v>76452</v>
      </c>
      <c r="L217" s="60">
        <f>J217+K217</f>
        <v>178066.68</v>
      </c>
      <c r="M217" s="60">
        <f>IFERROR(ROUND(SUM(P218)/F217, 2), 0)</f>
        <v>0</v>
      </c>
      <c r="N217" s="60"/>
      <c r="O217" s="60">
        <f>M217+N217</f>
        <v>0</v>
      </c>
      <c r="P217" s="60">
        <f t="shared" si="9"/>
        <v>0</v>
      </c>
      <c r="Q217" s="60">
        <f>ROUND(F217*N217, 2)</f>
        <v>0</v>
      </c>
      <c r="R217" s="60">
        <f>P217+Q217</f>
        <v>0</v>
      </c>
    </row>
    <row r="218" spans="1:18" ht="56.25" x14ac:dyDescent="0.25">
      <c r="A218" s="23" t="s">
        <v>420</v>
      </c>
      <c r="B218" s="30" t="s">
        <v>421</v>
      </c>
      <c r="C218" s="29"/>
      <c r="D218" s="24" t="s">
        <v>164</v>
      </c>
      <c r="E218" s="46">
        <v>1</v>
      </c>
      <c r="F218" s="46">
        <v>554</v>
      </c>
      <c r="G218" s="60">
        <v>183.42</v>
      </c>
      <c r="H218" s="60"/>
      <c r="I218" s="60"/>
      <c r="J218" s="60">
        <f>ROUND(F218*G218, 2)</f>
        <v>101614.68</v>
      </c>
      <c r="K218" s="60"/>
      <c r="L218" s="60"/>
      <c r="M218" s="60"/>
      <c r="N218" s="60"/>
      <c r="O218" s="60"/>
      <c r="P218" s="60">
        <f t="shared" si="9"/>
        <v>0</v>
      </c>
      <c r="Q218" s="60"/>
      <c r="R218" s="60"/>
    </row>
    <row r="219" spans="1:18" ht="56.25" x14ac:dyDescent="0.25">
      <c r="A219" s="23" t="s">
        <v>422</v>
      </c>
      <c r="B219" s="29" t="s">
        <v>423</v>
      </c>
      <c r="C219" s="29"/>
      <c r="D219" s="24" t="s">
        <v>164</v>
      </c>
      <c r="E219" s="31">
        <v>1</v>
      </c>
      <c r="F219" s="31">
        <v>944</v>
      </c>
      <c r="G219" s="60">
        <f>IFERROR(ROUND(SUM(J220)/F219, 2), 0)</f>
        <v>54.22</v>
      </c>
      <c r="H219" s="60">
        <v>138</v>
      </c>
      <c r="I219" s="60">
        <f>G219+H219</f>
        <v>192.22</v>
      </c>
      <c r="J219" s="60">
        <f>ROUND(G219*F219, 2)</f>
        <v>51183.68</v>
      </c>
      <c r="K219" s="60">
        <f>ROUND(F219*H219, 2)</f>
        <v>130272</v>
      </c>
      <c r="L219" s="60">
        <f>J219+K219</f>
        <v>181455.68</v>
      </c>
      <c r="M219" s="60">
        <f>IFERROR(ROUND(SUM(P220)/F219, 2), 0)</f>
        <v>0</v>
      </c>
      <c r="N219" s="60"/>
      <c r="O219" s="60">
        <f>M219+N219</f>
        <v>0</v>
      </c>
      <c r="P219" s="60">
        <f t="shared" si="9"/>
        <v>0</v>
      </c>
      <c r="Q219" s="60">
        <f>ROUND(F219*N219, 2)</f>
        <v>0</v>
      </c>
      <c r="R219" s="60">
        <f>P219+Q219</f>
        <v>0</v>
      </c>
    </row>
    <row r="220" spans="1:18" ht="37.5" x14ac:dyDescent="0.25">
      <c r="A220" s="23" t="s">
        <v>424</v>
      </c>
      <c r="B220" s="30" t="s">
        <v>425</v>
      </c>
      <c r="C220" s="29"/>
      <c r="D220" s="24" t="s">
        <v>164</v>
      </c>
      <c r="E220" s="46">
        <v>1</v>
      </c>
      <c r="F220" s="46">
        <v>944</v>
      </c>
      <c r="G220" s="60">
        <v>54.22</v>
      </c>
      <c r="H220" s="60"/>
      <c r="I220" s="60"/>
      <c r="J220" s="60">
        <f>ROUND(F220*G220, 2)</f>
        <v>51183.68</v>
      </c>
      <c r="K220" s="60"/>
      <c r="L220" s="60"/>
      <c r="M220" s="60"/>
      <c r="N220" s="60"/>
      <c r="O220" s="60"/>
      <c r="P220" s="60">
        <f t="shared" si="9"/>
        <v>0</v>
      </c>
      <c r="Q220" s="60"/>
      <c r="R220" s="60"/>
    </row>
    <row r="221" spans="1:18" ht="56.25" x14ac:dyDescent="0.25">
      <c r="A221" s="23" t="s">
        <v>426</v>
      </c>
      <c r="B221" s="29" t="s">
        <v>427</v>
      </c>
      <c r="C221" s="29"/>
      <c r="D221" s="24" t="s">
        <v>164</v>
      </c>
      <c r="E221" s="31">
        <v>1</v>
      </c>
      <c r="F221" s="31">
        <v>2058</v>
      </c>
      <c r="G221" s="60">
        <f>IFERROR(ROUND(SUM(J222)/F221, 2), 0)</f>
        <v>73.31</v>
      </c>
      <c r="H221" s="60">
        <v>138</v>
      </c>
      <c r="I221" s="60">
        <f>G221+H221</f>
        <v>211.31</v>
      </c>
      <c r="J221" s="60">
        <f>ROUND(G221*F221, 2)</f>
        <v>150871.98000000001</v>
      </c>
      <c r="K221" s="60">
        <f>ROUND(F221*H221, 2)</f>
        <v>284004</v>
      </c>
      <c r="L221" s="60">
        <f>J221+K221</f>
        <v>434875.98</v>
      </c>
      <c r="M221" s="60">
        <f>IFERROR(ROUND(SUM(P222)/F221, 2), 0)</f>
        <v>0</v>
      </c>
      <c r="N221" s="60"/>
      <c r="O221" s="60">
        <f>M221+N221</f>
        <v>0</v>
      </c>
      <c r="P221" s="60">
        <f t="shared" si="9"/>
        <v>0</v>
      </c>
      <c r="Q221" s="60">
        <f>ROUND(F221*N221, 2)</f>
        <v>0</v>
      </c>
      <c r="R221" s="60">
        <f>P221+Q221</f>
        <v>0</v>
      </c>
    </row>
    <row r="222" spans="1:18" ht="37.5" x14ac:dyDescent="0.25">
      <c r="A222" s="23" t="s">
        <v>428</v>
      </c>
      <c r="B222" s="30" t="s">
        <v>429</v>
      </c>
      <c r="C222" s="29"/>
      <c r="D222" s="24" t="s">
        <v>164</v>
      </c>
      <c r="E222" s="46">
        <v>1</v>
      </c>
      <c r="F222" s="46">
        <v>2058</v>
      </c>
      <c r="G222" s="60">
        <v>73.31</v>
      </c>
      <c r="H222" s="60"/>
      <c r="I222" s="60"/>
      <c r="J222" s="60">
        <f>ROUND(F222*G222, 2)</f>
        <v>150871.98000000001</v>
      </c>
      <c r="K222" s="60"/>
      <c r="L222" s="60"/>
      <c r="M222" s="60"/>
      <c r="N222" s="60"/>
      <c r="O222" s="60"/>
      <c r="P222" s="60">
        <f t="shared" si="9"/>
        <v>0</v>
      </c>
      <c r="Q222" s="60"/>
      <c r="R222" s="60"/>
    </row>
    <row r="223" spans="1:18" ht="56.25" x14ac:dyDescent="0.25">
      <c r="A223" s="23" t="s">
        <v>430</v>
      </c>
      <c r="B223" s="29" t="s">
        <v>431</v>
      </c>
      <c r="C223" s="29"/>
      <c r="D223" s="24" t="s">
        <v>164</v>
      </c>
      <c r="E223" s="31">
        <v>1</v>
      </c>
      <c r="F223" s="31">
        <v>528</v>
      </c>
      <c r="G223" s="60">
        <f>IFERROR(ROUND(SUM(J224)/F223, 2), 0)</f>
        <v>127.22</v>
      </c>
      <c r="H223" s="60">
        <v>138</v>
      </c>
      <c r="I223" s="60">
        <f>G223+H223</f>
        <v>265.22000000000003</v>
      </c>
      <c r="J223" s="60">
        <f>ROUND(G223*F223, 2)</f>
        <v>67172.160000000003</v>
      </c>
      <c r="K223" s="60">
        <f>ROUND(F223*H223, 2)</f>
        <v>72864</v>
      </c>
      <c r="L223" s="60">
        <f>J223+K223</f>
        <v>140036.16</v>
      </c>
      <c r="M223" s="60">
        <f>IFERROR(ROUND(SUM(P224)/F223, 2), 0)</f>
        <v>0</v>
      </c>
      <c r="N223" s="60"/>
      <c r="O223" s="60">
        <f>M223+N223</f>
        <v>0</v>
      </c>
      <c r="P223" s="60">
        <f t="shared" si="9"/>
        <v>0</v>
      </c>
      <c r="Q223" s="60">
        <f>ROUND(F223*N223, 2)</f>
        <v>0</v>
      </c>
      <c r="R223" s="60">
        <f>P223+Q223</f>
        <v>0</v>
      </c>
    </row>
    <row r="224" spans="1:18" ht="37.5" x14ac:dyDescent="0.25">
      <c r="A224" s="23" t="s">
        <v>432</v>
      </c>
      <c r="B224" s="30" t="s">
        <v>433</v>
      </c>
      <c r="C224" s="29"/>
      <c r="D224" s="24" t="s">
        <v>164</v>
      </c>
      <c r="E224" s="46">
        <v>1</v>
      </c>
      <c r="F224" s="46">
        <v>528</v>
      </c>
      <c r="G224" s="60">
        <v>127.22</v>
      </c>
      <c r="H224" s="60"/>
      <c r="I224" s="60"/>
      <c r="J224" s="60">
        <f>ROUND(F224*G224, 2)</f>
        <v>67172.160000000003</v>
      </c>
      <c r="K224" s="60"/>
      <c r="L224" s="60"/>
      <c r="M224" s="60"/>
      <c r="N224" s="60"/>
      <c r="O224" s="60"/>
      <c r="P224" s="60">
        <f t="shared" si="9"/>
        <v>0</v>
      </c>
      <c r="Q224" s="60"/>
      <c r="R224" s="60"/>
    </row>
    <row r="225" spans="1:18" ht="37.5" x14ac:dyDescent="0.25">
      <c r="A225" s="23" t="s">
        <v>434</v>
      </c>
      <c r="B225" s="29" t="s">
        <v>435</v>
      </c>
      <c r="C225" s="29"/>
      <c r="D225" s="24" t="s">
        <v>164</v>
      </c>
      <c r="E225" s="31">
        <v>1</v>
      </c>
      <c r="F225" s="31">
        <v>10014</v>
      </c>
      <c r="G225" s="60">
        <f>IFERROR(ROUND(SUM(J226)/F225, 2), 0)</f>
        <v>14.94</v>
      </c>
      <c r="H225" s="60">
        <v>11.5</v>
      </c>
      <c r="I225" s="60">
        <f>G225+H225</f>
        <v>26.44</v>
      </c>
      <c r="J225" s="60">
        <f>ROUND(G225*F225, 2)</f>
        <v>149609.16</v>
      </c>
      <c r="K225" s="60">
        <f>ROUND(F225*H225, 2)</f>
        <v>115161</v>
      </c>
      <c r="L225" s="60">
        <f>J225+K225</f>
        <v>264770.15999999997</v>
      </c>
      <c r="M225" s="60">
        <f>IFERROR(ROUND(SUM(P226)/F225, 2), 0)</f>
        <v>0</v>
      </c>
      <c r="N225" s="60"/>
      <c r="O225" s="60">
        <f>M225+N225</f>
        <v>0</v>
      </c>
      <c r="P225" s="60">
        <f t="shared" si="9"/>
        <v>0</v>
      </c>
      <c r="Q225" s="60">
        <f>ROUND(F225*N225, 2)</f>
        <v>0</v>
      </c>
      <c r="R225" s="60">
        <f>P225+Q225</f>
        <v>0</v>
      </c>
    </row>
    <row r="226" spans="1:18" ht="37.5" x14ac:dyDescent="0.25">
      <c r="A226" s="23" t="s">
        <v>436</v>
      </c>
      <c r="B226" s="30" t="s">
        <v>437</v>
      </c>
      <c r="C226" s="29"/>
      <c r="D226" s="24" t="s">
        <v>164</v>
      </c>
      <c r="E226" s="46">
        <v>1</v>
      </c>
      <c r="F226" s="46">
        <v>10014</v>
      </c>
      <c r="G226" s="60">
        <v>14.94</v>
      </c>
      <c r="H226" s="60"/>
      <c r="I226" s="60"/>
      <c r="J226" s="60">
        <f>ROUND(F226*G226, 2)</f>
        <v>149609.16</v>
      </c>
      <c r="K226" s="60"/>
      <c r="L226" s="60"/>
      <c r="M226" s="60"/>
      <c r="N226" s="60"/>
      <c r="O226" s="60"/>
      <c r="P226" s="60">
        <f t="shared" si="9"/>
        <v>0</v>
      </c>
      <c r="Q226" s="60"/>
      <c r="R226" s="60"/>
    </row>
    <row r="227" spans="1:18" ht="37.5" x14ac:dyDescent="0.25">
      <c r="A227" s="23" t="s">
        <v>438</v>
      </c>
      <c r="B227" s="29" t="s">
        <v>439</v>
      </c>
      <c r="C227" s="29" t="s">
        <v>440</v>
      </c>
      <c r="D227" s="24" t="s">
        <v>164</v>
      </c>
      <c r="E227" s="31">
        <v>1</v>
      </c>
      <c r="F227" s="31">
        <v>554</v>
      </c>
      <c r="G227" s="60">
        <f>IFERROR(ROUND(SUM(J228)/F227, 2), 0)</f>
        <v>33.47</v>
      </c>
      <c r="H227" s="60">
        <v>17.23</v>
      </c>
      <c r="I227" s="60">
        <f>G227+H227</f>
        <v>50.7</v>
      </c>
      <c r="J227" s="60">
        <f>ROUND(G227*F227, 2)</f>
        <v>18542.38</v>
      </c>
      <c r="K227" s="60">
        <f>ROUND(F227*H227, 2)</f>
        <v>9545.42</v>
      </c>
      <c r="L227" s="60">
        <f>J227+K227</f>
        <v>28087.8</v>
      </c>
      <c r="M227" s="60">
        <f>IFERROR(ROUND(SUM(P228)/F227, 2), 0)</f>
        <v>0</v>
      </c>
      <c r="N227" s="60"/>
      <c r="O227" s="60">
        <f>M227+N227</f>
        <v>0</v>
      </c>
      <c r="P227" s="60">
        <f t="shared" si="9"/>
        <v>0</v>
      </c>
      <c r="Q227" s="60">
        <f>ROUND(F227*N227, 2)</f>
        <v>0</v>
      </c>
      <c r="R227" s="60">
        <f>P227+Q227</f>
        <v>0</v>
      </c>
    </row>
    <row r="228" spans="1:18" ht="37.5" x14ac:dyDescent="0.25">
      <c r="A228" s="23" t="s">
        <v>441</v>
      </c>
      <c r="B228" s="30" t="s">
        <v>442</v>
      </c>
      <c r="C228" s="29"/>
      <c r="D228" s="24" t="s">
        <v>164</v>
      </c>
      <c r="E228" s="46">
        <v>1</v>
      </c>
      <c r="F228" s="46">
        <v>554</v>
      </c>
      <c r="G228" s="60">
        <v>33.47</v>
      </c>
      <c r="H228" s="60"/>
      <c r="I228" s="60"/>
      <c r="J228" s="60">
        <f>ROUND(F228*G228, 2)</f>
        <v>18542.38</v>
      </c>
      <c r="K228" s="60"/>
      <c r="L228" s="60"/>
      <c r="M228" s="60"/>
      <c r="N228" s="60"/>
      <c r="O228" s="60"/>
      <c r="P228" s="60">
        <f t="shared" si="9"/>
        <v>0</v>
      </c>
      <c r="Q228" s="60"/>
      <c r="R228" s="60"/>
    </row>
    <row r="229" spans="1:18" ht="37.5" x14ac:dyDescent="0.25">
      <c r="A229" s="23" t="s">
        <v>443</v>
      </c>
      <c r="B229" s="29" t="s">
        <v>439</v>
      </c>
      <c r="C229" s="29"/>
      <c r="D229" s="24" t="s">
        <v>164</v>
      </c>
      <c r="E229" s="31">
        <v>1</v>
      </c>
      <c r="F229" s="31">
        <v>3902</v>
      </c>
      <c r="G229" s="60">
        <f>IFERROR(ROUND(SUM(J230)/F229, 2), 0)</f>
        <v>33.47</v>
      </c>
      <c r="H229" s="60">
        <v>17.23</v>
      </c>
      <c r="I229" s="60">
        <f>G229+H229</f>
        <v>50.7</v>
      </c>
      <c r="J229" s="60">
        <f>ROUND(G229*F229, 2)</f>
        <v>130599.94</v>
      </c>
      <c r="K229" s="60">
        <f>ROUND(F229*H229, 2)</f>
        <v>67231.460000000006</v>
      </c>
      <c r="L229" s="60">
        <f>J229+K229</f>
        <v>197831.4</v>
      </c>
      <c r="M229" s="60">
        <f>IFERROR(ROUND(SUM(P230)/F229, 2), 0)</f>
        <v>0</v>
      </c>
      <c r="N229" s="60"/>
      <c r="O229" s="60">
        <f>M229+N229</f>
        <v>0</v>
      </c>
      <c r="P229" s="60">
        <f t="shared" si="9"/>
        <v>0</v>
      </c>
      <c r="Q229" s="60">
        <f>ROUND(F229*N229, 2)</f>
        <v>0</v>
      </c>
      <c r="R229" s="60">
        <f>P229+Q229</f>
        <v>0</v>
      </c>
    </row>
    <row r="230" spans="1:18" ht="37.5" x14ac:dyDescent="0.25">
      <c r="A230" s="23" t="s">
        <v>444</v>
      </c>
      <c r="B230" s="30" t="s">
        <v>442</v>
      </c>
      <c r="C230" s="29"/>
      <c r="D230" s="24" t="s">
        <v>164</v>
      </c>
      <c r="E230" s="46">
        <v>1</v>
      </c>
      <c r="F230" s="46">
        <v>3902</v>
      </c>
      <c r="G230" s="60">
        <v>33.47</v>
      </c>
      <c r="H230" s="60"/>
      <c r="I230" s="60"/>
      <c r="J230" s="60">
        <f>ROUND(F230*G230, 2)</f>
        <v>130599.94</v>
      </c>
      <c r="K230" s="60"/>
      <c r="L230" s="60"/>
      <c r="M230" s="60"/>
      <c r="N230" s="60"/>
      <c r="O230" s="60"/>
      <c r="P230" s="60">
        <f t="shared" si="9"/>
        <v>0</v>
      </c>
      <c r="Q230" s="60"/>
      <c r="R230" s="60"/>
    </row>
    <row r="231" spans="1:18" ht="18.75" x14ac:dyDescent="0.25">
      <c r="A231" s="23" t="s">
        <v>445</v>
      </c>
      <c r="B231" s="29" t="s">
        <v>446</v>
      </c>
      <c r="C231" s="29"/>
      <c r="D231" s="24" t="s">
        <v>164</v>
      </c>
      <c r="E231" s="31">
        <v>1</v>
      </c>
      <c r="F231" s="31">
        <v>1220</v>
      </c>
      <c r="G231" s="60">
        <f>IFERROR(ROUND(SUM(J232)/F231, 2), 0)</f>
        <v>48.33</v>
      </c>
      <c r="H231" s="60">
        <v>137.25</v>
      </c>
      <c r="I231" s="60">
        <f>G231+H231</f>
        <v>185.58</v>
      </c>
      <c r="J231" s="60">
        <f>ROUND(G231*F231, 2)</f>
        <v>58962.6</v>
      </c>
      <c r="K231" s="60">
        <f>ROUND(F231*H231, 2)</f>
        <v>167445</v>
      </c>
      <c r="L231" s="60">
        <f>J231+K231</f>
        <v>226407.6</v>
      </c>
      <c r="M231" s="60">
        <f>IFERROR(ROUND(SUM(P232)/F231, 2), 0)</f>
        <v>0</v>
      </c>
      <c r="N231" s="60"/>
      <c r="O231" s="60">
        <f>M231+N231</f>
        <v>0</v>
      </c>
      <c r="P231" s="60">
        <f t="shared" si="9"/>
        <v>0</v>
      </c>
      <c r="Q231" s="60">
        <f>ROUND(F231*N231, 2)</f>
        <v>0</v>
      </c>
      <c r="R231" s="60">
        <f>P231+Q231</f>
        <v>0</v>
      </c>
    </row>
    <row r="232" spans="1:18" ht="37.5" x14ac:dyDescent="0.25">
      <c r="A232" s="23" t="s">
        <v>447</v>
      </c>
      <c r="B232" s="30" t="s">
        <v>448</v>
      </c>
      <c r="C232" s="29"/>
      <c r="D232" s="24" t="s">
        <v>164</v>
      </c>
      <c r="E232" s="46">
        <v>1</v>
      </c>
      <c r="F232" s="47">
        <v>1220</v>
      </c>
      <c r="G232" s="60">
        <v>48.33</v>
      </c>
      <c r="H232" s="60"/>
      <c r="I232" s="60"/>
      <c r="J232" s="60">
        <f>ROUND(F232*G232, 2)</f>
        <v>58962.6</v>
      </c>
      <c r="K232" s="60"/>
      <c r="L232" s="60"/>
      <c r="M232" s="60"/>
      <c r="N232" s="60"/>
      <c r="O232" s="60"/>
      <c r="P232" s="60">
        <f t="shared" si="9"/>
        <v>0</v>
      </c>
      <c r="Q232" s="60"/>
      <c r="R232" s="60"/>
    </row>
    <row r="233" spans="1:18" ht="18.75" x14ac:dyDescent="0.25">
      <c r="A233" s="23" t="s">
        <v>449</v>
      </c>
      <c r="B233" s="29" t="s">
        <v>450</v>
      </c>
      <c r="C233" s="29"/>
      <c r="D233" s="24" t="s">
        <v>164</v>
      </c>
      <c r="E233" s="31">
        <v>1</v>
      </c>
      <c r="F233" s="31">
        <v>818</v>
      </c>
      <c r="G233" s="60">
        <f>IFERROR(ROUND(SUM(J234)/F233, 2), 0)</f>
        <v>859.4</v>
      </c>
      <c r="H233" s="60">
        <v>345</v>
      </c>
      <c r="I233" s="60">
        <f>G233+H233</f>
        <v>1204.4000000000001</v>
      </c>
      <c r="J233" s="60">
        <f>ROUND(G233*F233, 2)</f>
        <v>702989.2</v>
      </c>
      <c r="K233" s="60">
        <f>ROUND(F233*H233, 2)</f>
        <v>282210</v>
      </c>
      <c r="L233" s="60">
        <f>J233+K233</f>
        <v>985199.2</v>
      </c>
      <c r="M233" s="60">
        <f>IFERROR(ROUND(SUM(P234)/F233, 2), 0)</f>
        <v>0</v>
      </c>
      <c r="N233" s="60"/>
      <c r="O233" s="60">
        <f>M233+N233</f>
        <v>0</v>
      </c>
      <c r="P233" s="60">
        <f t="shared" si="9"/>
        <v>0</v>
      </c>
      <c r="Q233" s="60">
        <f>ROUND(F233*N233, 2)</f>
        <v>0</v>
      </c>
      <c r="R233" s="60">
        <f>P233+Q233</f>
        <v>0</v>
      </c>
    </row>
    <row r="234" spans="1:18" ht="37.5" x14ac:dyDescent="0.25">
      <c r="A234" s="23" t="s">
        <v>451</v>
      </c>
      <c r="B234" s="30" t="s">
        <v>452</v>
      </c>
      <c r="C234" s="29"/>
      <c r="D234" s="24" t="s">
        <v>164</v>
      </c>
      <c r="E234" s="46">
        <v>1</v>
      </c>
      <c r="F234" s="47">
        <v>818</v>
      </c>
      <c r="G234" s="60">
        <v>859.4</v>
      </c>
      <c r="H234" s="60"/>
      <c r="I234" s="60"/>
      <c r="J234" s="60">
        <f>ROUND(F234*G234, 2)</f>
        <v>702989.2</v>
      </c>
      <c r="K234" s="60"/>
      <c r="L234" s="60"/>
      <c r="M234" s="60"/>
      <c r="N234" s="60"/>
      <c r="O234" s="60"/>
      <c r="P234" s="60">
        <f t="shared" si="9"/>
        <v>0</v>
      </c>
      <c r="Q234" s="60"/>
      <c r="R234" s="60"/>
    </row>
    <row r="235" spans="1:18" ht="18.75" x14ac:dyDescent="0.25">
      <c r="A235" s="23" t="s">
        <v>453</v>
      </c>
      <c r="B235" s="29" t="s">
        <v>454</v>
      </c>
      <c r="C235" s="29"/>
      <c r="D235" s="24" t="s">
        <v>164</v>
      </c>
      <c r="E235" s="31">
        <v>1</v>
      </c>
      <c r="F235" s="31">
        <v>592</v>
      </c>
      <c r="G235" s="60">
        <f>IFERROR(ROUND(SUM(J236)/F235, 2), 0)</f>
        <v>10.01</v>
      </c>
      <c r="H235" s="60">
        <v>100</v>
      </c>
      <c r="I235" s="60">
        <f>G235+H235</f>
        <v>110.01</v>
      </c>
      <c r="J235" s="60">
        <f>ROUND(G235*F235, 2)</f>
        <v>5925.92</v>
      </c>
      <c r="K235" s="60">
        <f>ROUND(F235*H235, 2)</f>
        <v>59200</v>
      </c>
      <c r="L235" s="60">
        <f>J235+K235</f>
        <v>65125.919999999998</v>
      </c>
      <c r="M235" s="60">
        <f>IFERROR(ROUND(SUM(P236)/F235, 2), 0)</f>
        <v>0</v>
      </c>
      <c r="N235" s="60"/>
      <c r="O235" s="60">
        <f>M235+N235</f>
        <v>0</v>
      </c>
      <c r="P235" s="60">
        <f t="shared" si="9"/>
        <v>0</v>
      </c>
      <c r="Q235" s="60">
        <f>ROUND(F235*N235, 2)</f>
        <v>0</v>
      </c>
      <c r="R235" s="60">
        <f>P235+Q235</f>
        <v>0</v>
      </c>
    </row>
    <row r="236" spans="1:18" ht="37.5" x14ac:dyDescent="0.25">
      <c r="A236" s="23" t="s">
        <v>455</v>
      </c>
      <c r="B236" s="30" t="s">
        <v>456</v>
      </c>
      <c r="C236" s="29"/>
      <c r="D236" s="24" t="s">
        <v>80</v>
      </c>
      <c r="E236" s="46">
        <v>1</v>
      </c>
      <c r="F236" s="46">
        <v>592</v>
      </c>
      <c r="G236" s="60">
        <v>10.01</v>
      </c>
      <c r="H236" s="60"/>
      <c r="I236" s="60"/>
      <c r="J236" s="60">
        <f>ROUND(F236*G236, 2)</f>
        <v>5925.92</v>
      </c>
      <c r="K236" s="60"/>
      <c r="L236" s="60"/>
      <c r="M236" s="60"/>
      <c r="N236" s="60"/>
      <c r="O236" s="60"/>
      <c r="P236" s="60">
        <f t="shared" si="9"/>
        <v>0</v>
      </c>
      <c r="Q236" s="60"/>
      <c r="R236" s="60"/>
    </row>
    <row r="237" spans="1:18" ht="37.5" x14ac:dyDescent="0.25">
      <c r="A237" s="23" t="s">
        <v>457</v>
      </c>
      <c r="B237" s="29" t="s">
        <v>458</v>
      </c>
      <c r="C237" s="29"/>
      <c r="D237" s="24" t="s">
        <v>164</v>
      </c>
      <c r="E237" s="31">
        <v>1</v>
      </c>
      <c r="F237" s="31">
        <v>1108</v>
      </c>
      <c r="G237" s="60">
        <f>IFERROR(ROUND(SUM(J238)/F237, 2), 0)</f>
        <v>27.11</v>
      </c>
      <c r="H237" s="60">
        <v>120</v>
      </c>
      <c r="I237" s="60">
        <f>G237+H237</f>
        <v>147.11000000000001</v>
      </c>
      <c r="J237" s="60">
        <f>ROUND(G237*F237, 2)</f>
        <v>30037.88</v>
      </c>
      <c r="K237" s="60">
        <f>ROUND(F237*H237, 2)</f>
        <v>132960</v>
      </c>
      <c r="L237" s="60">
        <f>J237+K237</f>
        <v>162997.88</v>
      </c>
      <c r="M237" s="60">
        <f>IFERROR(ROUND(SUM(P238)/F237, 2), 0)</f>
        <v>0</v>
      </c>
      <c r="N237" s="60"/>
      <c r="O237" s="60">
        <f>M237+N237</f>
        <v>0</v>
      </c>
      <c r="P237" s="60">
        <f t="shared" si="9"/>
        <v>0</v>
      </c>
      <c r="Q237" s="60">
        <f>ROUND(F237*N237, 2)</f>
        <v>0</v>
      </c>
      <c r="R237" s="60">
        <f>P237+Q237</f>
        <v>0</v>
      </c>
    </row>
    <row r="238" spans="1:18" ht="18.75" x14ac:dyDescent="0.25">
      <c r="A238" s="23" t="s">
        <v>459</v>
      </c>
      <c r="B238" s="30" t="s">
        <v>460</v>
      </c>
      <c r="C238" s="29"/>
      <c r="D238" s="24" t="s">
        <v>80</v>
      </c>
      <c r="E238" s="46">
        <v>1</v>
      </c>
      <c r="F238" s="46">
        <v>1108</v>
      </c>
      <c r="G238" s="60">
        <v>27.11</v>
      </c>
      <c r="H238" s="60"/>
      <c r="I238" s="60"/>
      <c r="J238" s="60">
        <f>ROUND(F238*G238, 2)</f>
        <v>30037.88</v>
      </c>
      <c r="K238" s="60"/>
      <c r="L238" s="60"/>
      <c r="M238" s="60"/>
      <c r="N238" s="60"/>
      <c r="O238" s="60"/>
      <c r="P238" s="60">
        <f t="shared" si="9"/>
        <v>0</v>
      </c>
      <c r="Q238" s="60"/>
      <c r="R238" s="60"/>
    </row>
    <row r="239" spans="1:18" ht="16.5" x14ac:dyDescent="0.25">
      <c r="A239" s="22" t="s">
        <v>461</v>
      </c>
      <c r="B239" s="100" t="s">
        <v>462</v>
      </c>
      <c r="C239" s="94"/>
      <c r="D239" s="98"/>
      <c r="E239" s="99"/>
      <c r="F239" s="58"/>
      <c r="G239" s="59"/>
      <c r="H239" s="59"/>
      <c r="I239" s="59"/>
      <c r="J239" s="59">
        <f>SUM(J240,J241,J243,J247,J248,J250,J252,J253)</f>
        <v>34091.699999999997</v>
      </c>
      <c r="K239" s="59">
        <f>SUM(K240,K241,K243,K247,K248,K250,K252,K253)</f>
        <v>10681466.17</v>
      </c>
      <c r="L239" s="59">
        <f>SUM(L240,L241,L243,L247,L248,L250,L252,L253)</f>
        <v>10715557.869999999</v>
      </c>
      <c r="M239" s="59"/>
      <c r="N239" s="59"/>
      <c r="O239" s="59"/>
      <c r="P239" s="59">
        <f>SUM(P240,P241,P243,P247,P248,P250,P252,P253)</f>
        <v>0</v>
      </c>
      <c r="Q239" s="59">
        <f>SUM(Q240,Q241,Q243,Q247,Q248,Q250,Q252,Q253)</f>
        <v>0</v>
      </c>
      <c r="R239" s="59">
        <f>SUM(R240,R241,R243,R247,R248,R250,R252,R253)</f>
        <v>0</v>
      </c>
    </row>
    <row r="240" spans="1:18" ht="37.5" x14ac:dyDescent="0.25">
      <c r="A240" s="22" t="s">
        <v>463</v>
      </c>
      <c r="B240" s="25" t="s">
        <v>464</v>
      </c>
      <c r="C240" s="25"/>
      <c r="D240" s="11" t="s">
        <v>263</v>
      </c>
      <c r="E240" s="28">
        <v>1</v>
      </c>
      <c r="F240" s="28">
        <v>7720.74</v>
      </c>
      <c r="G240" s="57"/>
      <c r="H240" s="57">
        <v>286.85000000000002</v>
      </c>
      <c r="I240" s="57">
        <f>G240+H240</f>
        <v>286.85000000000002</v>
      </c>
      <c r="J240" s="57"/>
      <c r="K240" s="57">
        <f>ROUND(F240*H240, 2)</f>
        <v>2214694.27</v>
      </c>
      <c r="L240" s="57">
        <f>J240+K240</f>
        <v>2214694.27</v>
      </c>
      <c r="M240" s="57"/>
      <c r="N240" s="57"/>
      <c r="O240" s="57">
        <f>M240+N240</f>
        <v>0</v>
      </c>
      <c r="P240" s="57"/>
      <c r="Q240" s="57">
        <f>ROUND(F240*N240, 2)</f>
        <v>0</v>
      </c>
      <c r="R240" s="57">
        <f>P240+Q240</f>
        <v>0</v>
      </c>
    </row>
    <row r="241" spans="1:18" ht="37.5" x14ac:dyDescent="0.25">
      <c r="A241" s="32" t="s">
        <v>465</v>
      </c>
      <c r="B241" s="33" t="s">
        <v>466</v>
      </c>
      <c r="C241" s="33"/>
      <c r="D241" s="34" t="s">
        <v>263</v>
      </c>
      <c r="E241" s="39">
        <v>1</v>
      </c>
      <c r="F241" s="68">
        <v>6251.27</v>
      </c>
      <c r="G241" s="63"/>
      <c r="H241" s="63">
        <v>286.85000000000002</v>
      </c>
      <c r="I241" s="63">
        <f>G241+H241</f>
        <v>286.85000000000002</v>
      </c>
      <c r="J241" s="63"/>
      <c r="K241" s="63">
        <f>ROUND(F241*H241, 2)</f>
        <v>1793176.8</v>
      </c>
      <c r="L241" s="63">
        <f>J241+K241</f>
        <v>1793176.8</v>
      </c>
      <c r="M241" s="63"/>
      <c r="N241" s="63"/>
      <c r="O241" s="63">
        <f>M241+N241</f>
        <v>0</v>
      </c>
      <c r="P241" s="63"/>
      <c r="Q241" s="63">
        <f>ROUND(F241*N241, 2)</f>
        <v>0</v>
      </c>
      <c r="R241" s="63">
        <f>P241+Q241</f>
        <v>0</v>
      </c>
    </row>
    <row r="242" spans="1:18" ht="31.15" customHeight="1" x14ac:dyDescent="0.25">
      <c r="A242" s="35" t="s">
        <v>467</v>
      </c>
      <c r="B242" s="36" t="s">
        <v>466</v>
      </c>
      <c r="C242" s="36"/>
      <c r="D242" s="37" t="s">
        <v>263</v>
      </c>
      <c r="E242" s="41">
        <v>1</v>
      </c>
      <c r="F242" s="41">
        <v>5744.67</v>
      </c>
      <c r="G242" s="55">
        <v>0</v>
      </c>
      <c r="H242" s="55">
        <v>286.85000000000002</v>
      </c>
      <c r="I242" s="55">
        <f>G242+H242</f>
        <v>286.85000000000002</v>
      </c>
      <c r="J242" s="55">
        <f>ROUND(G242*F242, 2)</f>
        <v>0</v>
      </c>
      <c r="K242" s="55">
        <f>ROUND(F242*H242, 2)</f>
        <v>1647858.59</v>
      </c>
      <c r="L242" s="55">
        <f>J242+K242</f>
        <v>1647858.59</v>
      </c>
      <c r="M242" s="55">
        <v>0</v>
      </c>
      <c r="N242" s="55"/>
      <c r="O242" s="55">
        <f>M242+N242</f>
        <v>0</v>
      </c>
      <c r="P242" s="55">
        <f>ROUND(F242*M242, 2)</f>
        <v>0</v>
      </c>
      <c r="Q242" s="55">
        <f>ROUND(F242*N242, 2)</f>
        <v>0</v>
      </c>
      <c r="R242" s="55">
        <f>P242+Q242</f>
        <v>0</v>
      </c>
    </row>
    <row r="243" spans="1:18" ht="18.75" x14ac:dyDescent="0.25">
      <c r="A243" s="32" t="s">
        <v>468</v>
      </c>
      <c r="B243" s="33" t="s">
        <v>469</v>
      </c>
      <c r="C243" s="33"/>
      <c r="D243" s="34" t="s">
        <v>263</v>
      </c>
      <c r="E243" s="39">
        <v>1</v>
      </c>
      <c r="F243" s="68">
        <v>13972.01</v>
      </c>
      <c r="G243" s="63">
        <f>IFERROR(ROUND(SUM(J245)/F243, 2), 0)</f>
        <v>2.44</v>
      </c>
      <c r="H243" s="63">
        <v>154.61000000000001</v>
      </c>
      <c r="I243" s="63">
        <f>G243+H243</f>
        <v>157.05000000000001</v>
      </c>
      <c r="J243" s="63">
        <f>ROUND(G243*F243, 2)</f>
        <v>34091.699999999997</v>
      </c>
      <c r="K243" s="63">
        <f>ROUND(F243*H243, 2)</f>
        <v>2160212.4700000002</v>
      </c>
      <c r="L243" s="63">
        <f>J243+K243</f>
        <v>2194304.17</v>
      </c>
      <c r="M243" s="63">
        <f>IFERROR(ROUND(SUM(P245)/F243, 2), 0)</f>
        <v>0</v>
      </c>
      <c r="N243" s="63"/>
      <c r="O243" s="63">
        <f>M243+N243</f>
        <v>0</v>
      </c>
      <c r="P243" s="63">
        <f>ROUND(F243*M243, 2)</f>
        <v>0</v>
      </c>
      <c r="Q243" s="63">
        <f>ROUND(F243*N243, 2)</f>
        <v>0</v>
      </c>
      <c r="R243" s="63">
        <f>P243+Q243</f>
        <v>0</v>
      </c>
    </row>
    <row r="244" spans="1:18" ht="31.15" customHeight="1" x14ac:dyDescent="0.25">
      <c r="A244" s="35" t="s">
        <v>470</v>
      </c>
      <c r="B244" s="36" t="s">
        <v>469</v>
      </c>
      <c r="C244" s="36"/>
      <c r="D244" s="37" t="s">
        <v>263</v>
      </c>
      <c r="E244" s="41">
        <v>1</v>
      </c>
      <c r="F244" s="41">
        <v>13465.41</v>
      </c>
      <c r="G244" s="55">
        <f>IFERROR(ROUND(SUM(J246)/F244, 2), 0)</f>
        <v>2.44</v>
      </c>
      <c r="H244" s="55">
        <v>154.61000000000001</v>
      </c>
      <c r="I244" s="55">
        <f>G244+H244</f>
        <v>157.05000000000001</v>
      </c>
      <c r="J244" s="55">
        <f>ROUND(G244*F244, 2)</f>
        <v>32855.599999999999</v>
      </c>
      <c r="K244" s="55">
        <f>ROUND(F244*H244, 2)</f>
        <v>2081887.04</v>
      </c>
      <c r="L244" s="55">
        <f>J244+K244</f>
        <v>2114742.64</v>
      </c>
      <c r="M244" s="55">
        <f>IFERROR(ROUND(SUM(P246)/F244, 2), 0)</f>
        <v>0</v>
      </c>
      <c r="N244" s="55"/>
      <c r="O244" s="55">
        <f>M244+N244</f>
        <v>0</v>
      </c>
      <c r="P244" s="55">
        <f>ROUND(F244*M244, 2)</f>
        <v>0</v>
      </c>
      <c r="Q244" s="55">
        <f>ROUND(F244*N244, 2)</f>
        <v>0</v>
      </c>
      <c r="R244" s="55">
        <f>P244+Q244</f>
        <v>0</v>
      </c>
    </row>
    <row r="245" spans="1:18" ht="18.75" x14ac:dyDescent="0.25">
      <c r="A245" s="32" t="s">
        <v>471</v>
      </c>
      <c r="B245" s="38" t="s">
        <v>389</v>
      </c>
      <c r="C245" s="33"/>
      <c r="D245" s="34" t="s">
        <v>77</v>
      </c>
      <c r="E245" s="49">
        <v>0.3</v>
      </c>
      <c r="F245" s="69">
        <v>4191.6030000000001</v>
      </c>
      <c r="G245" s="63">
        <v>8.14</v>
      </c>
      <c r="H245" s="63"/>
      <c r="I245" s="63"/>
      <c r="J245" s="63">
        <f>ROUND(F245*G245, 2)</f>
        <v>34119.65</v>
      </c>
      <c r="K245" s="63"/>
      <c r="L245" s="63"/>
      <c r="M245" s="63"/>
      <c r="N245" s="63"/>
      <c r="O245" s="63"/>
      <c r="P245" s="63">
        <f>ROUND(F245*M245, 2)</f>
        <v>0</v>
      </c>
      <c r="Q245" s="63"/>
      <c r="R245" s="63"/>
    </row>
    <row r="246" spans="1:18" ht="31.15" customHeight="1" x14ac:dyDescent="0.25">
      <c r="A246" s="35" t="s">
        <v>472</v>
      </c>
      <c r="B246" s="40" t="s">
        <v>389</v>
      </c>
      <c r="C246" s="36"/>
      <c r="D246" s="37" t="s">
        <v>77</v>
      </c>
      <c r="E246" s="53">
        <v>0.3</v>
      </c>
      <c r="F246" s="53">
        <v>4039.623</v>
      </c>
      <c r="G246" s="55">
        <v>8.14</v>
      </c>
      <c r="H246" s="55"/>
      <c r="I246" s="55"/>
      <c r="J246" s="55">
        <f>ROUND(F246*G246, 2)</f>
        <v>32882.53</v>
      </c>
      <c r="K246" s="55"/>
      <c r="L246" s="55"/>
      <c r="M246" s="55"/>
      <c r="N246" s="55"/>
      <c r="O246" s="55"/>
      <c r="P246" s="55">
        <f>ROUND(F246*M246, 2)</f>
        <v>0</v>
      </c>
      <c r="Q246" s="55"/>
      <c r="R246" s="55"/>
    </row>
    <row r="247" spans="1:18" ht="37.5" x14ac:dyDescent="0.25">
      <c r="A247" s="22" t="s">
        <v>473</v>
      </c>
      <c r="B247" s="25" t="s">
        <v>474</v>
      </c>
      <c r="C247" s="25"/>
      <c r="D247" s="11" t="s">
        <v>164</v>
      </c>
      <c r="E247" s="28">
        <v>1</v>
      </c>
      <c r="F247" s="28">
        <v>12021</v>
      </c>
      <c r="G247" s="57"/>
      <c r="H247" s="57">
        <v>250.58</v>
      </c>
      <c r="I247" s="57">
        <f t="shared" ref="I247:I253" si="10">G247+H247</f>
        <v>250.58</v>
      </c>
      <c r="J247" s="57"/>
      <c r="K247" s="57">
        <f t="shared" ref="K247:K253" si="11">ROUND(F247*H247, 2)</f>
        <v>3012222.18</v>
      </c>
      <c r="L247" s="57">
        <f t="shared" ref="L247:L254" si="12">J247+K247</f>
        <v>3012222.18</v>
      </c>
      <c r="M247" s="57"/>
      <c r="N247" s="57"/>
      <c r="O247" s="57">
        <f t="shared" ref="O247:O253" si="13">M247+N247</f>
        <v>0</v>
      </c>
      <c r="P247" s="57"/>
      <c r="Q247" s="57">
        <f t="shared" ref="Q247:Q253" si="14">ROUND(F247*N247, 2)</f>
        <v>0</v>
      </c>
      <c r="R247" s="57">
        <f t="shared" ref="R247:R254" si="15">P247+Q247</f>
        <v>0</v>
      </c>
    </row>
    <row r="248" spans="1:18" ht="37.5" x14ac:dyDescent="0.25">
      <c r="A248" s="32" t="s">
        <v>475</v>
      </c>
      <c r="B248" s="33" t="s">
        <v>476</v>
      </c>
      <c r="C248" s="33"/>
      <c r="D248" s="34" t="s">
        <v>164</v>
      </c>
      <c r="E248" s="39">
        <v>1</v>
      </c>
      <c r="F248" s="68">
        <v>8135</v>
      </c>
      <c r="G248" s="63"/>
      <c r="H248" s="63">
        <v>148.27000000000001</v>
      </c>
      <c r="I248" s="63">
        <f t="shared" si="10"/>
        <v>148.27000000000001</v>
      </c>
      <c r="J248" s="63"/>
      <c r="K248" s="63">
        <f t="shared" si="11"/>
        <v>1206176.45</v>
      </c>
      <c r="L248" s="63">
        <f t="shared" si="12"/>
        <v>1206176.45</v>
      </c>
      <c r="M248" s="63"/>
      <c r="N248" s="63"/>
      <c r="O248" s="63">
        <f t="shared" si="13"/>
        <v>0</v>
      </c>
      <c r="P248" s="63"/>
      <c r="Q248" s="63">
        <f t="shared" si="14"/>
        <v>0</v>
      </c>
      <c r="R248" s="63">
        <f t="shared" si="15"/>
        <v>0</v>
      </c>
    </row>
    <row r="249" spans="1:18" ht="31.15" customHeight="1" x14ac:dyDescent="0.25">
      <c r="A249" s="35" t="s">
        <v>477</v>
      </c>
      <c r="B249" s="36" t="s">
        <v>476</v>
      </c>
      <c r="C249" s="36"/>
      <c r="D249" s="37" t="s">
        <v>164</v>
      </c>
      <c r="E249" s="41">
        <v>1</v>
      </c>
      <c r="F249" s="41">
        <v>9438</v>
      </c>
      <c r="G249" s="55">
        <v>0</v>
      </c>
      <c r="H249" s="55">
        <v>148.27000000000001</v>
      </c>
      <c r="I249" s="55">
        <f t="shared" si="10"/>
        <v>148.27000000000001</v>
      </c>
      <c r="J249" s="55">
        <f>ROUND(G249*F249, 2)</f>
        <v>0</v>
      </c>
      <c r="K249" s="55">
        <f t="shared" si="11"/>
        <v>1399372.26</v>
      </c>
      <c r="L249" s="55">
        <f t="shared" si="12"/>
        <v>1399372.26</v>
      </c>
      <c r="M249" s="55">
        <v>0</v>
      </c>
      <c r="N249" s="55"/>
      <c r="O249" s="55">
        <f t="shared" si="13"/>
        <v>0</v>
      </c>
      <c r="P249" s="55">
        <f>ROUND(F249*M249, 2)</f>
        <v>0</v>
      </c>
      <c r="Q249" s="55">
        <f t="shared" si="14"/>
        <v>0</v>
      </c>
      <c r="R249" s="55">
        <f t="shared" si="15"/>
        <v>0</v>
      </c>
    </row>
    <row r="250" spans="1:18" ht="56.25" x14ac:dyDescent="0.25">
      <c r="A250" s="32" t="s">
        <v>478</v>
      </c>
      <c r="B250" s="33" t="s">
        <v>479</v>
      </c>
      <c r="C250" s="71" t="s">
        <v>480</v>
      </c>
      <c r="D250" s="34" t="s">
        <v>164</v>
      </c>
      <c r="E250" s="39">
        <v>1</v>
      </c>
      <c r="F250" s="68">
        <v>818</v>
      </c>
      <c r="G250" s="63"/>
      <c r="H250" s="63">
        <v>108</v>
      </c>
      <c r="I250" s="63">
        <f t="shared" si="10"/>
        <v>108</v>
      </c>
      <c r="J250" s="63"/>
      <c r="K250" s="63">
        <f t="shared" si="11"/>
        <v>88344</v>
      </c>
      <c r="L250" s="63">
        <f t="shared" si="12"/>
        <v>88344</v>
      </c>
      <c r="M250" s="63"/>
      <c r="N250" s="63"/>
      <c r="O250" s="63">
        <f t="shared" si="13"/>
        <v>0</v>
      </c>
      <c r="P250" s="63"/>
      <c r="Q250" s="63">
        <f t="shared" si="14"/>
        <v>0</v>
      </c>
      <c r="R250" s="63">
        <f t="shared" si="15"/>
        <v>0</v>
      </c>
    </row>
    <row r="251" spans="1:18" ht="31.15" customHeight="1" x14ac:dyDescent="0.25">
      <c r="A251" s="35" t="s">
        <v>481</v>
      </c>
      <c r="B251" s="36" t="s">
        <v>479</v>
      </c>
      <c r="C251" s="36" t="s">
        <v>482</v>
      </c>
      <c r="D251" s="37" t="s">
        <v>164</v>
      </c>
      <c r="E251" s="41">
        <v>1</v>
      </c>
      <c r="F251" s="41">
        <v>819</v>
      </c>
      <c r="G251" s="55">
        <v>0</v>
      </c>
      <c r="H251" s="55">
        <v>108</v>
      </c>
      <c r="I251" s="55">
        <f t="shared" si="10"/>
        <v>108</v>
      </c>
      <c r="J251" s="55">
        <f>ROUND(G251*F251, 2)</f>
        <v>0</v>
      </c>
      <c r="K251" s="55">
        <f t="shared" si="11"/>
        <v>88452</v>
      </c>
      <c r="L251" s="55">
        <f t="shared" si="12"/>
        <v>88452</v>
      </c>
      <c r="M251" s="55">
        <v>0</v>
      </c>
      <c r="N251" s="55"/>
      <c r="O251" s="55">
        <f t="shared" si="13"/>
        <v>0</v>
      </c>
      <c r="P251" s="55">
        <f>ROUND(F251*M251, 2)</f>
        <v>0</v>
      </c>
      <c r="Q251" s="55">
        <f t="shared" si="14"/>
        <v>0</v>
      </c>
      <c r="R251" s="55">
        <f t="shared" si="15"/>
        <v>0</v>
      </c>
    </row>
    <row r="252" spans="1:18" ht="56.25" x14ac:dyDescent="0.25">
      <c r="A252" s="22" t="s">
        <v>483</v>
      </c>
      <c r="B252" s="25" t="s">
        <v>484</v>
      </c>
      <c r="C252" s="25" t="s">
        <v>485</v>
      </c>
      <c r="D252" s="11" t="s">
        <v>164</v>
      </c>
      <c r="E252" s="28">
        <v>1</v>
      </c>
      <c r="F252" s="28">
        <v>84</v>
      </c>
      <c r="G252" s="57"/>
      <c r="H252" s="57">
        <v>110</v>
      </c>
      <c r="I252" s="57">
        <f t="shared" si="10"/>
        <v>110</v>
      </c>
      <c r="J252" s="57"/>
      <c r="K252" s="57">
        <f t="shared" si="11"/>
        <v>9240</v>
      </c>
      <c r="L252" s="57">
        <f t="shared" si="12"/>
        <v>9240</v>
      </c>
      <c r="M252" s="57"/>
      <c r="N252" s="57"/>
      <c r="O252" s="57">
        <f t="shared" si="13"/>
        <v>0</v>
      </c>
      <c r="P252" s="57"/>
      <c r="Q252" s="57">
        <f t="shared" si="14"/>
        <v>0</v>
      </c>
      <c r="R252" s="57">
        <f t="shared" si="15"/>
        <v>0</v>
      </c>
    </row>
    <row r="253" spans="1:18" ht="56.25" x14ac:dyDescent="0.25">
      <c r="A253" s="22" t="s">
        <v>486</v>
      </c>
      <c r="B253" s="25" t="s">
        <v>487</v>
      </c>
      <c r="C253" s="25" t="s">
        <v>488</v>
      </c>
      <c r="D253" s="11" t="s">
        <v>164</v>
      </c>
      <c r="E253" s="28">
        <v>1</v>
      </c>
      <c r="F253" s="28">
        <v>2820</v>
      </c>
      <c r="G253" s="57"/>
      <c r="H253" s="57">
        <v>70</v>
      </c>
      <c r="I253" s="57">
        <f t="shared" si="10"/>
        <v>70</v>
      </c>
      <c r="J253" s="57"/>
      <c r="K253" s="57">
        <f t="shared" si="11"/>
        <v>197400</v>
      </c>
      <c r="L253" s="57">
        <f t="shared" si="12"/>
        <v>197400</v>
      </c>
      <c r="M253" s="57"/>
      <c r="N253" s="57"/>
      <c r="O253" s="57">
        <f t="shared" si="13"/>
        <v>0</v>
      </c>
      <c r="P253" s="57"/>
      <c r="Q253" s="57">
        <f t="shared" si="14"/>
        <v>0</v>
      </c>
      <c r="R253" s="57">
        <f t="shared" si="15"/>
        <v>0</v>
      </c>
    </row>
    <row r="254" spans="1:18" ht="16.5" x14ac:dyDescent="0.25">
      <c r="A254" s="23" t="s">
        <v>489</v>
      </c>
      <c r="B254" s="101" t="s">
        <v>490</v>
      </c>
      <c r="C254" s="102"/>
      <c r="D254" s="103"/>
      <c r="E254" s="104"/>
      <c r="F254" s="61"/>
      <c r="G254" s="62"/>
      <c r="H254" s="62"/>
      <c r="I254" s="62"/>
      <c r="J254" s="62">
        <f>J255+J291+J293</f>
        <v>704819.26</v>
      </c>
      <c r="K254" s="62">
        <f>K255+K291+K293</f>
        <v>1102475.8</v>
      </c>
      <c r="L254" s="62">
        <f t="shared" si="12"/>
        <v>1807295.06</v>
      </c>
      <c r="M254" s="62"/>
      <c r="N254" s="62"/>
      <c r="O254" s="62"/>
      <c r="P254" s="62">
        <f>P255+P291+P293</f>
        <v>0</v>
      </c>
      <c r="Q254" s="62">
        <f>Q255+Q291+Q293</f>
        <v>0</v>
      </c>
      <c r="R254" s="62">
        <f t="shared" si="15"/>
        <v>0</v>
      </c>
    </row>
    <row r="255" spans="1:18" ht="16.5" x14ac:dyDescent="0.25">
      <c r="A255" s="23" t="s">
        <v>491</v>
      </c>
      <c r="B255" s="101" t="s">
        <v>492</v>
      </c>
      <c r="C255" s="102"/>
      <c r="D255" s="103"/>
      <c r="E255" s="104"/>
      <c r="F255" s="61"/>
      <c r="G255" s="62"/>
      <c r="H255" s="62"/>
      <c r="I255" s="62"/>
      <c r="J255" s="62">
        <f>SUM(J256,J259,J261,J264,J266,J268,J272,J274,J276,J278,J280,J282,J284,J286,J288,J290)</f>
        <v>704779</v>
      </c>
      <c r="K255" s="62">
        <f>SUM(K256,K259,K261,K264,K266,K268,K272,K274,K276,K278,K280,K282,K284,K286,K288,K290)</f>
        <v>670827.69999999995</v>
      </c>
      <c r="L255" s="62">
        <f>SUM(L256,L259,L261,L264,L266,L268,L272,L274,L276,L278,L280,L282,L284,L286,L288,L290)</f>
        <v>1375606.7</v>
      </c>
      <c r="M255" s="62"/>
      <c r="N255" s="62"/>
      <c r="O255" s="62"/>
      <c r="P255" s="62">
        <f>SUM(P256,P259,P261,P264,P266,P268,P272,P274,P276,P278,P280,P282,P284,P286,P288,P290)</f>
        <v>0</v>
      </c>
      <c r="Q255" s="62">
        <f>SUM(Q256,Q259,Q261,Q264,Q266,Q268,Q272,Q274,Q276,Q278,Q280,Q282,Q284,Q286,Q288,Q290)</f>
        <v>0</v>
      </c>
      <c r="R255" s="62">
        <f>SUM(R256,R259,R261,R264,R266,R268,R272,R274,R276,R278,R280,R282,R284,R286,R288,R290)</f>
        <v>0</v>
      </c>
    </row>
    <row r="256" spans="1:18" ht="56.25" x14ac:dyDescent="0.25">
      <c r="A256" s="23" t="s">
        <v>493</v>
      </c>
      <c r="B256" s="29" t="s">
        <v>494</v>
      </c>
      <c r="C256" s="29"/>
      <c r="D256" s="24" t="s">
        <v>164</v>
      </c>
      <c r="E256" s="31">
        <v>1</v>
      </c>
      <c r="F256" s="31">
        <v>161</v>
      </c>
      <c r="G256" s="60">
        <f>IFERROR(ROUND(SUM(J257,J258)/F256, 2), 0)</f>
        <v>498.31</v>
      </c>
      <c r="H256" s="60">
        <v>345</v>
      </c>
      <c r="I256" s="60">
        <f>G256+H256</f>
        <v>843.31</v>
      </c>
      <c r="J256" s="60">
        <f>ROUND(G256*F256, 2)</f>
        <v>80227.91</v>
      </c>
      <c r="K256" s="60">
        <f>ROUND(F256*H256, 2)</f>
        <v>55545</v>
      </c>
      <c r="L256" s="60">
        <f>J256+K256</f>
        <v>135772.91</v>
      </c>
      <c r="M256" s="60">
        <f>IFERROR(ROUND(SUM(P257,P258)/F256, 2), 0)</f>
        <v>0</v>
      </c>
      <c r="N256" s="60"/>
      <c r="O256" s="60">
        <f>M256+N256</f>
        <v>0</v>
      </c>
      <c r="P256" s="60">
        <f t="shared" ref="P256:P289" si="16">ROUND(F256*M256, 2)</f>
        <v>0</v>
      </c>
      <c r="Q256" s="60">
        <f>ROUND(F256*N256, 2)</f>
        <v>0</v>
      </c>
      <c r="R256" s="60">
        <f>P256+Q256</f>
        <v>0</v>
      </c>
    </row>
    <row r="257" spans="1:18" ht="18.75" x14ac:dyDescent="0.25">
      <c r="A257" s="23" t="s">
        <v>495</v>
      </c>
      <c r="B257" s="30" t="s">
        <v>496</v>
      </c>
      <c r="C257" s="29"/>
      <c r="D257" s="24" t="s">
        <v>164</v>
      </c>
      <c r="E257" s="46">
        <v>1</v>
      </c>
      <c r="F257" s="47">
        <v>28</v>
      </c>
      <c r="G257" s="60">
        <v>0</v>
      </c>
      <c r="H257" s="60"/>
      <c r="I257" s="60"/>
      <c r="J257" s="60">
        <f>ROUND(F257*G257, 2)</f>
        <v>0</v>
      </c>
      <c r="K257" s="60"/>
      <c r="L257" s="60"/>
      <c r="M257" s="60"/>
      <c r="N257" s="60"/>
      <c r="O257" s="60"/>
      <c r="P257" s="60">
        <f t="shared" si="16"/>
        <v>0</v>
      </c>
      <c r="Q257" s="60"/>
      <c r="R257" s="60"/>
    </row>
    <row r="258" spans="1:18" ht="37.5" x14ac:dyDescent="0.25">
      <c r="A258" s="23" t="s">
        <v>497</v>
      </c>
      <c r="B258" s="30" t="s">
        <v>498</v>
      </c>
      <c r="C258" s="29"/>
      <c r="D258" s="24" t="s">
        <v>164</v>
      </c>
      <c r="E258" s="46">
        <v>1</v>
      </c>
      <c r="F258" s="46">
        <v>161</v>
      </c>
      <c r="G258" s="60">
        <v>498.31</v>
      </c>
      <c r="H258" s="60"/>
      <c r="I258" s="60"/>
      <c r="J258" s="60">
        <f>ROUND(F258*G258, 2)</f>
        <v>80227.91</v>
      </c>
      <c r="K258" s="60"/>
      <c r="L258" s="60"/>
      <c r="M258" s="60"/>
      <c r="N258" s="60"/>
      <c r="O258" s="60"/>
      <c r="P258" s="60">
        <f t="shared" si="16"/>
        <v>0</v>
      </c>
      <c r="Q258" s="60"/>
      <c r="R258" s="60"/>
    </row>
    <row r="259" spans="1:18" ht="56.25" x14ac:dyDescent="0.25">
      <c r="A259" s="23" t="s">
        <v>499</v>
      </c>
      <c r="B259" s="29" t="s">
        <v>500</v>
      </c>
      <c r="C259" s="29"/>
      <c r="D259" s="24" t="s">
        <v>164</v>
      </c>
      <c r="E259" s="31">
        <v>1</v>
      </c>
      <c r="F259" s="31">
        <v>638</v>
      </c>
      <c r="G259" s="60">
        <f>IFERROR(ROUND(SUM(J260)/F259, 2), 0)</f>
        <v>213.56</v>
      </c>
      <c r="H259" s="60">
        <v>345</v>
      </c>
      <c r="I259" s="60">
        <f>G259+H259</f>
        <v>558.55999999999995</v>
      </c>
      <c r="J259" s="60">
        <f>ROUND(G259*F259, 2)</f>
        <v>136251.28</v>
      </c>
      <c r="K259" s="60">
        <f>ROUND(F259*H259, 2)</f>
        <v>220110</v>
      </c>
      <c r="L259" s="60">
        <f>J259+K259</f>
        <v>356361.28</v>
      </c>
      <c r="M259" s="60">
        <f>IFERROR(ROUND(SUM(P260)/F259, 2), 0)</f>
        <v>0</v>
      </c>
      <c r="N259" s="60"/>
      <c r="O259" s="60">
        <f>M259+N259</f>
        <v>0</v>
      </c>
      <c r="P259" s="60">
        <f t="shared" si="16"/>
        <v>0</v>
      </c>
      <c r="Q259" s="60">
        <f>ROUND(F259*N259, 2)</f>
        <v>0</v>
      </c>
      <c r="R259" s="60">
        <f>P259+Q259</f>
        <v>0</v>
      </c>
    </row>
    <row r="260" spans="1:18" ht="37.5" x14ac:dyDescent="0.25">
      <c r="A260" s="23" t="s">
        <v>501</v>
      </c>
      <c r="B260" s="30" t="s">
        <v>502</v>
      </c>
      <c r="C260" s="29"/>
      <c r="D260" s="24" t="s">
        <v>164</v>
      </c>
      <c r="E260" s="46">
        <v>1</v>
      </c>
      <c r="F260" s="46">
        <v>638</v>
      </c>
      <c r="G260" s="60">
        <v>213.56</v>
      </c>
      <c r="H260" s="60"/>
      <c r="I260" s="60"/>
      <c r="J260" s="60">
        <f>ROUND(F260*G260, 2)</f>
        <v>136251.28</v>
      </c>
      <c r="K260" s="60"/>
      <c r="L260" s="60"/>
      <c r="M260" s="60"/>
      <c r="N260" s="60"/>
      <c r="O260" s="60"/>
      <c r="P260" s="60">
        <f t="shared" si="16"/>
        <v>0</v>
      </c>
      <c r="Q260" s="60"/>
      <c r="R260" s="60"/>
    </row>
    <row r="261" spans="1:18" ht="56.25" x14ac:dyDescent="0.25">
      <c r="A261" s="23" t="s">
        <v>503</v>
      </c>
      <c r="B261" s="29" t="s">
        <v>504</v>
      </c>
      <c r="C261" s="29"/>
      <c r="D261" s="24" t="s">
        <v>164</v>
      </c>
      <c r="E261" s="31">
        <v>1</v>
      </c>
      <c r="F261" s="31">
        <v>332</v>
      </c>
      <c r="G261" s="60">
        <f>IFERROR(ROUND(SUM(J262,J263)/F261, 2), 0)</f>
        <v>962.31</v>
      </c>
      <c r="H261" s="60">
        <v>345</v>
      </c>
      <c r="I261" s="60">
        <f>G261+H261</f>
        <v>1307.31</v>
      </c>
      <c r="J261" s="60">
        <f>ROUND(G261*F261, 2)</f>
        <v>319486.92</v>
      </c>
      <c r="K261" s="60">
        <f>ROUND(F261*H261, 2)</f>
        <v>114540</v>
      </c>
      <c r="L261" s="60">
        <f>J261+K261</f>
        <v>434026.92</v>
      </c>
      <c r="M261" s="60">
        <f>IFERROR(ROUND(SUM(P262,P263)/F261, 2), 0)</f>
        <v>0</v>
      </c>
      <c r="N261" s="60"/>
      <c r="O261" s="60">
        <f>M261+N261</f>
        <v>0</v>
      </c>
      <c r="P261" s="60">
        <f t="shared" si="16"/>
        <v>0</v>
      </c>
      <c r="Q261" s="60">
        <f>ROUND(F261*N261, 2)</f>
        <v>0</v>
      </c>
      <c r="R261" s="60">
        <f>P261+Q261</f>
        <v>0</v>
      </c>
    </row>
    <row r="262" spans="1:18" ht="37.5" x14ac:dyDescent="0.25">
      <c r="A262" s="23" t="s">
        <v>505</v>
      </c>
      <c r="B262" s="30" t="s">
        <v>506</v>
      </c>
      <c r="C262" s="29"/>
      <c r="D262" s="24" t="s">
        <v>164</v>
      </c>
      <c r="E262" s="46">
        <v>1</v>
      </c>
      <c r="F262" s="47">
        <v>128</v>
      </c>
      <c r="G262" s="60">
        <v>769.96</v>
      </c>
      <c r="H262" s="60"/>
      <c r="I262" s="60"/>
      <c r="J262" s="60">
        <f>ROUND(F262*G262, 2)</f>
        <v>98554.880000000005</v>
      </c>
      <c r="K262" s="60"/>
      <c r="L262" s="60"/>
      <c r="M262" s="60"/>
      <c r="N262" s="60"/>
      <c r="O262" s="60"/>
      <c r="P262" s="60">
        <f t="shared" si="16"/>
        <v>0</v>
      </c>
      <c r="Q262" s="60"/>
      <c r="R262" s="60"/>
    </row>
    <row r="263" spans="1:18" ht="37.5" x14ac:dyDescent="0.25">
      <c r="A263" s="23" t="s">
        <v>507</v>
      </c>
      <c r="B263" s="30" t="s">
        <v>508</v>
      </c>
      <c r="C263" s="29"/>
      <c r="D263" s="24" t="s">
        <v>164</v>
      </c>
      <c r="E263" s="46">
        <v>1</v>
      </c>
      <c r="F263" s="47">
        <v>204</v>
      </c>
      <c r="G263" s="60">
        <v>1083</v>
      </c>
      <c r="H263" s="60"/>
      <c r="I263" s="60"/>
      <c r="J263" s="60">
        <f>ROUND(F263*G263, 2)</f>
        <v>220932</v>
      </c>
      <c r="K263" s="60"/>
      <c r="L263" s="60"/>
      <c r="M263" s="60"/>
      <c r="N263" s="60"/>
      <c r="O263" s="60"/>
      <c r="P263" s="60">
        <f t="shared" si="16"/>
        <v>0</v>
      </c>
      <c r="Q263" s="60"/>
      <c r="R263" s="60"/>
    </row>
    <row r="264" spans="1:18" ht="37.5" x14ac:dyDescent="0.25">
      <c r="A264" s="23" t="s">
        <v>509</v>
      </c>
      <c r="B264" s="29" t="s">
        <v>510</v>
      </c>
      <c r="C264" s="29"/>
      <c r="D264" s="24" t="s">
        <v>164</v>
      </c>
      <c r="E264" s="31">
        <v>1</v>
      </c>
      <c r="F264" s="31">
        <v>4</v>
      </c>
      <c r="G264" s="60">
        <f>IFERROR(ROUND(SUM(J265)/F264, 2), 0)</f>
        <v>6800</v>
      </c>
      <c r="H264" s="60">
        <v>575</v>
      </c>
      <c r="I264" s="60">
        <f>G264+H264</f>
        <v>7375</v>
      </c>
      <c r="J264" s="60">
        <f>ROUND(G264*F264, 2)</f>
        <v>27200</v>
      </c>
      <c r="K264" s="60">
        <f>ROUND(F264*H264, 2)</f>
        <v>2300</v>
      </c>
      <c r="L264" s="60">
        <f>J264+K264</f>
        <v>29500</v>
      </c>
      <c r="M264" s="60">
        <f>IFERROR(ROUND(SUM(P265)/F264, 2), 0)</f>
        <v>0</v>
      </c>
      <c r="N264" s="60"/>
      <c r="O264" s="60">
        <f>M264+N264</f>
        <v>0</v>
      </c>
      <c r="P264" s="60">
        <f t="shared" si="16"/>
        <v>0</v>
      </c>
      <c r="Q264" s="60">
        <f>ROUND(F264*N264, 2)</f>
        <v>0</v>
      </c>
      <c r="R264" s="60">
        <f>P264+Q264</f>
        <v>0</v>
      </c>
    </row>
    <row r="265" spans="1:18" ht="18.75" x14ac:dyDescent="0.25">
      <c r="A265" s="23" t="s">
        <v>511</v>
      </c>
      <c r="B265" s="30" t="s">
        <v>512</v>
      </c>
      <c r="C265" s="29"/>
      <c r="D265" s="24" t="s">
        <v>164</v>
      </c>
      <c r="E265" s="46">
        <v>1</v>
      </c>
      <c r="F265" s="47">
        <v>4</v>
      </c>
      <c r="G265" s="60">
        <v>6800</v>
      </c>
      <c r="H265" s="60"/>
      <c r="I265" s="60"/>
      <c r="J265" s="60">
        <f>ROUND(F265*G265, 2)</f>
        <v>27200</v>
      </c>
      <c r="K265" s="60"/>
      <c r="L265" s="60"/>
      <c r="M265" s="60"/>
      <c r="N265" s="60"/>
      <c r="O265" s="60"/>
      <c r="P265" s="60">
        <f t="shared" si="16"/>
        <v>0</v>
      </c>
      <c r="Q265" s="60"/>
      <c r="R265" s="60"/>
    </row>
    <row r="266" spans="1:18" ht="56.25" x14ac:dyDescent="0.25">
      <c r="A266" s="23" t="s">
        <v>513</v>
      </c>
      <c r="B266" s="29" t="s">
        <v>514</v>
      </c>
      <c r="C266" s="29"/>
      <c r="D266" s="24" t="s">
        <v>263</v>
      </c>
      <c r="E266" s="31">
        <v>1</v>
      </c>
      <c r="F266" s="31">
        <v>38</v>
      </c>
      <c r="G266" s="60">
        <f>IFERROR(ROUND(SUM(J267)/F266, 2), 0)</f>
        <v>2026.37</v>
      </c>
      <c r="H266" s="60">
        <v>345.76</v>
      </c>
      <c r="I266" s="60">
        <f>G266+H266</f>
        <v>2372.13</v>
      </c>
      <c r="J266" s="60">
        <f>ROUND(G266*F266, 2)</f>
        <v>77002.06</v>
      </c>
      <c r="K266" s="60">
        <f>ROUND(F266*H266, 2)</f>
        <v>13138.88</v>
      </c>
      <c r="L266" s="60">
        <f>J266+K266</f>
        <v>90140.94</v>
      </c>
      <c r="M266" s="60">
        <f>IFERROR(ROUND(SUM(P267)/F266, 2), 0)</f>
        <v>0</v>
      </c>
      <c r="N266" s="60"/>
      <c r="O266" s="60">
        <f>M266+N266</f>
        <v>0</v>
      </c>
      <c r="P266" s="60">
        <f t="shared" si="16"/>
        <v>0</v>
      </c>
      <c r="Q266" s="60">
        <f>ROUND(F266*N266, 2)</f>
        <v>0</v>
      </c>
      <c r="R266" s="60">
        <f>P266+Q266</f>
        <v>0</v>
      </c>
    </row>
    <row r="267" spans="1:18" ht="75" x14ac:dyDescent="0.25">
      <c r="A267" s="23" t="s">
        <v>515</v>
      </c>
      <c r="B267" s="30" t="s">
        <v>516</v>
      </c>
      <c r="C267" s="29"/>
      <c r="D267" s="24" t="s">
        <v>263</v>
      </c>
      <c r="E267" s="46">
        <v>1</v>
      </c>
      <c r="F267" s="47">
        <v>38</v>
      </c>
      <c r="G267" s="60">
        <v>2026.37</v>
      </c>
      <c r="H267" s="60"/>
      <c r="I267" s="60"/>
      <c r="J267" s="60">
        <f>ROUND(F267*G267, 2)</f>
        <v>77002.06</v>
      </c>
      <c r="K267" s="60"/>
      <c r="L267" s="60"/>
      <c r="M267" s="60"/>
      <c r="N267" s="60"/>
      <c r="O267" s="60"/>
      <c r="P267" s="60">
        <f t="shared" si="16"/>
        <v>0</v>
      </c>
      <c r="Q267" s="60"/>
      <c r="R267" s="60"/>
    </row>
    <row r="268" spans="1:18" ht="56.25" x14ac:dyDescent="0.25">
      <c r="A268" s="23" t="s">
        <v>517</v>
      </c>
      <c r="B268" s="29" t="s">
        <v>518</v>
      </c>
      <c r="C268" s="29"/>
      <c r="D268" s="24" t="s">
        <v>263</v>
      </c>
      <c r="E268" s="31">
        <v>1</v>
      </c>
      <c r="F268" s="31">
        <v>16</v>
      </c>
      <c r="G268" s="60">
        <f>IFERROR(ROUND(SUM(J269,J270,J271)/F268, 2), 0)</f>
        <v>0</v>
      </c>
      <c r="H268" s="60">
        <v>345.76</v>
      </c>
      <c r="I268" s="60">
        <f>G268+H268</f>
        <v>345.76</v>
      </c>
      <c r="J268" s="60">
        <f>ROUND(G268*F268, 2)</f>
        <v>0</v>
      </c>
      <c r="K268" s="60">
        <f>ROUND(F268*H268, 2)</f>
        <v>5532.16</v>
      </c>
      <c r="L268" s="60">
        <f>J268+K268</f>
        <v>5532.16</v>
      </c>
      <c r="M268" s="60">
        <f>IFERROR(ROUND(SUM(P269,P270,P271)/F268, 2), 0)</f>
        <v>0</v>
      </c>
      <c r="N268" s="60"/>
      <c r="O268" s="60">
        <f>M268+N268</f>
        <v>0</v>
      </c>
      <c r="P268" s="60">
        <f t="shared" si="16"/>
        <v>0</v>
      </c>
      <c r="Q268" s="60">
        <f>ROUND(F268*N268, 2)</f>
        <v>0</v>
      </c>
      <c r="R268" s="60">
        <f>P268+Q268</f>
        <v>0</v>
      </c>
    </row>
    <row r="269" spans="1:18" ht="18.75" x14ac:dyDescent="0.25">
      <c r="A269" s="23" t="s">
        <v>519</v>
      </c>
      <c r="B269" s="30" t="s">
        <v>520</v>
      </c>
      <c r="C269" s="29"/>
      <c r="D269" s="24" t="s">
        <v>263</v>
      </c>
      <c r="E269" s="46">
        <v>1</v>
      </c>
      <c r="F269" s="47">
        <v>16</v>
      </c>
      <c r="G269" s="60">
        <v>0</v>
      </c>
      <c r="H269" s="60"/>
      <c r="I269" s="60"/>
      <c r="J269" s="60">
        <f>ROUND(F269*G269, 2)</f>
        <v>0</v>
      </c>
      <c r="K269" s="60"/>
      <c r="L269" s="60"/>
      <c r="M269" s="60"/>
      <c r="N269" s="60"/>
      <c r="O269" s="60"/>
      <c r="P269" s="60">
        <f t="shared" si="16"/>
        <v>0</v>
      </c>
      <c r="Q269" s="60"/>
      <c r="R269" s="60"/>
    </row>
    <row r="270" spans="1:18" ht="18.75" x14ac:dyDescent="0.25">
      <c r="A270" s="23" t="s">
        <v>521</v>
      </c>
      <c r="B270" s="30" t="s">
        <v>522</v>
      </c>
      <c r="C270" s="29"/>
      <c r="D270" s="24" t="s">
        <v>164</v>
      </c>
      <c r="E270" s="46">
        <v>1</v>
      </c>
      <c r="F270" s="47">
        <v>8</v>
      </c>
      <c r="G270" s="60">
        <v>0</v>
      </c>
      <c r="H270" s="60"/>
      <c r="I270" s="60"/>
      <c r="J270" s="60">
        <f>ROUND(F270*G270, 2)</f>
        <v>0</v>
      </c>
      <c r="K270" s="60"/>
      <c r="L270" s="60"/>
      <c r="M270" s="60"/>
      <c r="N270" s="60"/>
      <c r="O270" s="60"/>
      <c r="P270" s="60">
        <f t="shared" si="16"/>
        <v>0</v>
      </c>
      <c r="Q270" s="60"/>
      <c r="R270" s="60"/>
    </row>
    <row r="271" spans="1:18" ht="18.75" x14ac:dyDescent="0.25">
      <c r="A271" s="23" t="s">
        <v>523</v>
      </c>
      <c r="B271" s="30" t="s">
        <v>524</v>
      </c>
      <c r="C271" s="29"/>
      <c r="D271" s="24" t="s">
        <v>263</v>
      </c>
      <c r="E271" s="46">
        <v>1</v>
      </c>
      <c r="F271" s="47">
        <v>16</v>
      </c>
      <c r="G271" s="60">
        <v>0</v>
      </c>
      <c r="H271" s="60"/>
      <c r="I271" s="60"/>
      <c r="J271" s="60">
        <f>ROUND(F271*G271, 2)</f>
        <v>0</v>
      </c>
      <c r="K271" s="60"/>
      <c r="L271" s="60"/>
      <c r="M271" s="60"/>
      <c r="N271" s="60"/>
      <c r="O271" s="60"/>
      <c r="P271" s="60">
        <f t="shared" si="16"/>
        <v>0</v>
      </c>
      <c r="Q271" s="60"/>
      <c r="R271" s="60"/>
    </row>
    <row r="272" spans="1:18" ht="37.5" x14ac:dyDescent="0.25">
      <c r="A272" s="23" t="s">
        <v>525</v>
      </c>
      <c r="B272" s="29" t="s">
        <v>526</v>
      </c>
      <c r="C272" s="29"/>
      <c r="D272" s="24" t="s">
        <v>263</v>
      </c>
      <c r="E272" s="31">
        <v>1</v>
      </c>
      <c r="F272" s="31">
        <v>40</v>
      </c>
      <c r="G272" s="60">
        <f>IFERROR(ROUND(SUM(J273)/F272, 2), 0)</f>
        <v>664.29</v>
      </c>
      <c r="H272" s="60">
        <v>345.76</v>
      </c>
      <c r="I272" s="60">
        <f>G272+H272</f>
        <v>1010.05</v>
      </c>
      <c r="J272" s="60">
        <f>ROUND(G272*F272, 2)</f>
        <v>26571.599999999999</v>
      </c>
      <c r="K272" s="60">
        <f>ROUND(F272*H272, 2)</f>
        <v>13830.4</v>
      </c>
      <c r="L272" s="60">
        <f>J272+K272</f>
        <v>40402</v>
      </c>
      <c r="M272" s="60">
        <f>IFERROR(ROUND(SUM(P273)/F272, 2), 0)</f>
        <v>0</v>
      </c>
      <c r="N272" s="60"/>
      <c r="O272" s="60">
        <f>M272+N272</f>
        <v>0</v>
      </c>
      <c r="P272" s="60">
        <f t="shared" si="16"/>
        <v>0</v>
      </c>
      <c r="Q272" s="60">
        <f>ROUND(F272*N272, 2)</f>
        <v>0</v>
      </c>
      <c r="R272" s="60">
        <f>P272+Q272</f>
        <v>0</v>
      </c>
    </row>
    <row r="273" spans="1:18" ht="56.25" x14ac:dyDescent="0.25">
      <c r="A273" s="23" t="s">
        <v>527</v>
      </c>
      <c r="B273" s="30" t="s">
        <v>528</v>
      </c>
      <c r="C273" s="29"/>
      <c r="D273" s="24" t="s">
        <v>263</v>
      </c>
      <c r="E273" s="46">
        <v>1</v>
      </c>
      <c r="F273" s="46">
        <v>40</v>
      </c>
      <c r="G273" s="60">
        <v>664.29</v>
      </c>
      <c r="H273" s="60"/>
      <c r="I273" s="60"/>
      <c r="J273" s="60">
        <f>ROUND(F273*G273, 2)</f>
        <v>26571.599999999999</v>
      </c>
      <c r="K273" s="60"/>
      <c r="L273" s="60"/>
      <c r="M273" s="60"/>
      <c r="N273" s="60"/>
      <c r="O273" s="60"/>
      <c r="P273" s="60">
        <f t="shared" si="16"/>
        <v>0</v>
      </c>
      <c r="Q273" s="60"/>
      <c r="R273" s="60"/>
    </row>
    <row r="274" spans="1:18" ht="56.25" x14ac:dyDescent="0.25">
      <c r="A274" s="23" t="s">
        <v>529</v>
      </c>
      <c r="B274" s="29" t="s">
        <v>530</v>
      </c>
      <c r="C274" s="29"/>
      <c r="D274" s="24" t="s">
        <v>263</v>
      </c>
      <c r="E274" s="31">
        <v>1</v>
      </c>
      <c r="F274" s="31">
        <v>32</v>
      </c>
      <c r="G274" s="60">
        <f>IFERROR(ROUND(SUM(J275)/F274, 2), 0)</f>
        <v>664.29</v>
      </c>
      <c r="H274" s="60">
        <v>345.76</v>
      </c>
      <c r="I274" s="60">
        <f>G274+H274</f>
        <v>1010.05</v>
      </c>
      <c r="J274" s="60">
        <f>ROUND(G274*F274, 2)</f>
        <v>21257.279999999999</v>
      </c>
      <c r="K274" s="60">
        <f>ROUND(F274*H274, 2)</f>
        <v>11064.32</v>
      </c>
      <c r="L274" s="60">
        <f>J274+K274</f>
        <v>32321.599999999999</v>
      </c>
      <c r="M274" s="60">
        <f>IFERROR(ROUND(SUM(P275)/F274, 2), 0)</f>
        <v>0</v>
      </c>
      <c r="N274" s="60"/>
      <c r="O274" s="60">
        <f>M274+N274</f>
        <v>0</v>
      </c>
      <c r="P274" s="60">
        <f t="shared" si="16"/>
        <v>0</v>
      </c>
      <c r="Q274" s="60">
        <f>ROUND(F274*N274, 2)</f>
        <v>0</v>
      </c>
      <c r="R274" s="60">
        <f>P274+Q274</f>
        <v>0</v>
      </c>
    </row>
    <row r="275" spans="1:18" ht="56.25" x14ac:dyDescent="0.25">
      <c r="A275" s="23" t="s">
        <v>531</v>
      </c>
      <c r="B275" s="30" t="s">
        <v>528</v>
      </c>
      <c r="C275" s="29"/>
      <c r="D275" s="24" t="s">
        <v>263</v>
      </c>
      <c r="E275" s="46">
        <v>1</v>
      </c>
      <c r="F275" s="46">
        <v>32</v>
      </c>
      <c r="G275" s="60">
        <v>664.29</v>
      </c>
      <c r="H275" s="60"/>
      <c r="I275" s="60"/>
      <c r="J275" s="60">
        <f>ROUND(F275*G275, 2)</f>
        <v>21257.279999999999</v>
      </c>
      <c r="K275" s="60"/>
      <c r="L275" s="60"/>
      <c r="M275" s="60"/>
      <c r="N275" s="60"/>
      <c r="O275" s="60"/>
      <c r="P275" s="60">
        <f t="shared" si="16"/>
        <v>0</v>
      </c>
      <c r="Q275" s="60"/>
      <c r="R275" s="60"/>
    </row>
    <row r="276" spans="1:18" ht="37.5" x14ac:dyDescent="0.25">
      <c r="A276" s="23" t="s">
        <v>532</v>
      </c>
      <c r="B276" s="29" t="s">
        <v>533</v>
      </c>
      <c r="C276" s="29"/>
      <c r="D276" s="24" t="s">
        <v>164</v>
      </c>
      <c r="E276" s="31">
        <v>1</v>
      </c>
      <c r="F276" s="31">
        <v>19</v>
      </c>
      <c r="G276" s="60">
        <f>IFERROR(ROUND(SUM(J277)/F276, 2), 0)</f>
        <v>50.12</v>
      </c>
      <c r="H276" s="60">
        <v>17.29</v>
      </c>
      <c r="I276" s="60">
        <f>G276+H276</f>
        <v>67.41</v>
      </c>
      <c r="J276" s="60">
        <f>ROUND(G276*F276, 2)</f>
        <v>952.28</v>
      </c>
      <c r="K276" s="60">
        <f>ROUND(F276*H276, 2)</f>
        <v>328.51</v>
      </c>
      <c r="L276" s="60">
        <f>J276+K276</f>
        <v>1280.79</v>
      </c>
      <c r="M276" s="60">
        <f>IFERROR(ROUND(SUM(P277)/F276, 2), 0)</f>
        <v>0</v>
      </c>
      <c r="N276" s="60"/>
      <c r="O276" s="60">
        <f>M276+N276</f>
        <v>0</v>
      </c>
      <c r="P276" s="60">
        <f t="shared" si="16"/>
        <v>0</v>
      </c>
      <c r="Q276" s="60">
        <f>ROUND(F276*N276, 2)</f>
        <v>0</v>
      </c>
      <c r="R276" s="60">
        <f>P276+Q276</f>
        <v>0</v>
      </c>
    </row>
    <row r="277" spans="1:18" ht="37.5" x14ac:dyDescent="0.25">
      <c r="A277" s="23" t="s">
        <v>534</v>
      </c>
      <c r="B277" s="30" t="s">
        <v>535</v>
      </c>
      <c r="C277" s="29"/>
      <c r="D277" s="24" t="s">
        <v>164</v>
      </c>
      <c r="E277" s="46">
        <v>1</v>
      </c>
      <c r="F277" s="47">
        <v>19</v>
      </c>
      <c r="G277" s="60">
        <v>50.12</v>
      </c>
      <c r="H277" s="60"/>
      <c r="I277" s="60"/>
      <c r="J277" s="60">
        <f>ROUND(F277*G277, 2)</f>
        <v>952.28</v>
      </c>
      <c r="K277" s="60"/>
      <c r="L277" s="60"/>
      <c r="M277" s="60"/>
      <c r="N277" s="60"/>
      <c r="O277" s="60"/>
      <c r="P277" s="60">
        <f t="shared" si="16"/>
        <v>0</v>
      </c>
      <c r="Q277" s="60"/>
      <c r="R277" s="60"/>
    </row>
    <row r="278" spans="1:18" ht="37.5" x14ac:dyDescent="0.25">
      <c r="A278" s="23" t="s">
        <v>536</v>
      </c>
      <c r="B278" s="29" t="s">
        <v>537</v>
      </c>
      <c r="C278" s="29"/>
      <c r="D278" s="24" t="s">
        <v>164</v>
      </c>
      <c r="E278" s="31">
        <v>1</v>
      </c>
      <c r="F278" s="31">
        <v>16</v>
      </c>
      <c r="G278" s="60">
        <f>IFERROR(ROUND(SUM(J279)/F278, 2), 0)</f>
        <v>134.19999999999999</v>
      </c>
      <c r="H278" s="60">
        <v>17.29</v>
      </c>
      <c r="I278" s="60">
        <f>G278+H278</f>
        <v>151.49</v>
      </c>
      <c r="J278" s="60">
        <f>ROUND(G278*F278, 2)</f>
        <v>2147.1999999999998</v>
      </c>
      <c r="K278" s="60">
        <f>ROUND(F278*H278, 2)</f>
        <v>276.64</v>
      </c>
      <c r="L278" s="60">
        <f>J278+K278</f>
        <v>2423.84</v>
      </c>
      <c r="M278" s="60">
        <f>IFERROR(ROUND(SUM(P279)/F278, 2), 0)</f>
        <v>0</v>
      </c>
      <c r="N278" s="60"/>
      <c r="O278" s="60">
        <f>M278+N278</f>
        <v>0</v>
      </c>
      <c r="P278" s="60">
        <f t="shared" si="16"/>
        <v>0</v>
      </c>
      <c r="Q278" s="60">
        <f>ROUND(F278*N278, 2)</f>
        <v>0</v>
      </c>
      <c r="R278" s="60">
        <f>P278+Q278</f>
        <v>0</v>
      </c>
    </row>
    <row r="279" spans="1:18" ht="18.75" x14ac:dyDescent="0.25">
      <c r="A279" s="23" t="s">
        <v>538</v>
      </c>
      <c r="B279" s="30" t="s">
        <v>539</v>
      </c>
      <c r="C279" s="29"/>
      <c r="D279" s="24" t="s">
        <v>164</v>
      </c>
      <c r="E279" s="46">
        <v>1</v>
      </c>
      <c r="F279" s="47">
        <v>16</v>
      </c>
      <c r="G279" s="60">
        <v>134.19999999999999</v>
      </c>
      <c r="H279" s="60"/>
      <c r="I279" s="60"/>
      <c r="J279" s="60">
        <f>ROUND(F279*G279, 2)</f>
        <v>2147.1999999999998</v>
      </c>
      <c r="K279" s="60"/>
      <c r="L279" s="60"/>
      <c r="M279" s="60"/>
      <c r="N279" s="60"/>
      <c r="O279" s="60"/>
      <c r="P279" s="60">
        <f t="shared" si="16"/>
        <v>0</v>
      </c>
      <c r="Q279" s="60"/>
      <c r="R279" s="60"/>
    </row>
    <row r="280" spans="1:18" ht="56.25" x14ac:dyDescent="0.25">
      <c r="A280" s="23" t="s">
        <v>540</v>
      </c>
      <c r="B280" s="29" t="s">
        <v>541</v>
      </c>
      <c r="C280" s="29"/>
      <c r="D280" s="24" t="s">
        <v>164</v>
      </c>
      <c r="E280" s="31">
        <v>1</v>
      </c>
      <c r="F280" s="31">
        <v>19</v>
      </c>
      <c r="G280" s="60">
        <f>IFERROR(ROUND(SUM(J281)/F280, 2), 0)</f>
        <v>720.13</v>
      </c>
      <c r="H280" s="60">
        <v>172.37</v>
      </c>
      <c r="I280" s="60">
        <f>G280+H280</f>
        <v>892.5</v>
      </c>
      <c r="J280" s="60">
        <f>ROUND(G280*F280, 2)</f>
        <v>13682.47</v>
      </c>
      <c r="K280" s="60">
        <f>ROUND(F280*H280, 2)</f>
        <v>3275.03</v>
      </c>
      <c r="L280" s="60">
        <f>J280+K280</f>
        <v>16957.5</v>
      </c>
      <c r="M280" s="60">
        <f>IFERROR(ROUND(SUM(P281)/F280, 2), 0)</f>
        <v>0</v>
      </c>
      <c r="N280" s="60"/>
      <c r="O280" s="60">
        <f>M280+N280</f>
        <v>0</v>
      </c>
      <c r="P280" s="60">
        <f t="shared" si="16"/>
        <v>0</v>
      </c>
      <c r="Q280" s="60">
        <f>ROUND(F280*N280, 2)</f>
        <v>0</v>
      </c>
      <c r="R280" s="60">
        <f>P280+Q280</f>
        <v>0</v>
      </c>
    </row>
    <row r="281" spans="1:18" ht="37.5" x14ac:dyDescent="0.25">
      <c r="A281" s="23" t="s">
        <v>542</v>
      </c>
      <c r="B281" s="30" t="s">
        <v>543</v>
      </c>
      <c r="C281" s="29"/>
      <c r="D281" s="24" t="s">
        <v>164</v>
      </c>
      <c r="E281" s="46">
        <v>1</v>
      </c>
      <c r="F281" s="47">
        <v>19</v>
      </c>
      <c r="G281" s="60">
        <v>720.13</v>
      </c>
      <c r="H281" s="60"/>
      <c r="I281" s="60"/>
      <c r="J281" s="60">
        <f>ROUND(F281*G281, 2)</f>
        <v>13682.47</v>
      </c>
      <c r="K281" s="60"/>
      <c r="L281" s="60"/>
      <c r="M281" s="60"/>
      <c r="N281" s="60"/>
      <c r="O281" s="60"/>
      <c r="P281" s="60">
        <f t="shared" si="16"/>
        <v>0</v>
      </c>
      <c r="Q281" s="60"/>
      <c r="R281" s="60"/>
    </row>
    <row r="282" spans="1:18" ht="56.25" x14ac:dyDescent="0.25">
      <c r="A282" s="23" t="s">
        <v>544</v>
      </c>
      <c r="B282" s="29" t="s">
        <v>545</v>
      </c>
      <c r="C282" s="29"/>
      <c r="D282" s="24" t="s">
        <v>164</v>
      </c>
      <c r="E282" s="31">
        <v>1</v>
      </c>
      <c r="F282" s="31">
        <v>8</v>
      </c>
      <c r="G282" s="60">
        <f>IFERROR(ROUND(SUM(J283)/F282, 2), 0)</f>
        <v>0</v>
      </c>
      <c r="H282" s="60">
        <v>172.37</v>
      </c>
      <c r="I282" s="60">
        <f>G282+H282</f>
        <v>172.37</v>
      </c>
      <c r="J282" s="60">
        <f>ROUND(G282*F282, 2)</f>
        <v>0</v>
      </c>
      <c r="K282" s="60">
        <f>ROUND(F282*H282, 2)</f>
        <v>1378.96</v>
      </c>
      <c r="L282" s="60">
        <f>J282+K282</f>
        <v>1378.96</v>
      </c>
      <c r="M282" s="60">
        <f>IFERROR(ROUND(SUM(P283)/F282, 2), 0)</f>
        <v>0</v>
      </c>
      <c r="N282" s="60"/>
      <c r="O282" s="60">
        <f>M282+N282</f>
        <v>0</v>
      </c>
      <c r="P282" s="60">
        <f t="shared" si="16"/>
        <v>0</v>
      </c>
      <c r="Q282" s="60">
        <f>ROUND(F282*N282, 2)</f>
        <v>0</v>
      </c>
      <c r="R282" s="60">
        <f>P282+Q282</f>
        <v>0</v>
      </c>
    </row>
    <row r="283" spans="1:18" ht="37.5" x14ac:dyDescent="0.25">
      <c r="A283" s="23" t="s">
        <v>546</v>
      </c>
      <c r="B283" s="30" t="s">
        <v>547</v>
      </c>
      <c r="C283" s="29"/>
      <c r="D283" s="24" t="s">
        <v>164</v>
      </c>
      <c r="E283" s="46">
        <v>1</v>
      </c>
      <c r="F283" s="47">
        <v>8</v>
      </c>
      <c r="G283" s="60">
        <v>0</v>
      </c>
      <c r="H283" s="60"/>
      <c r="I283" s="60"/>
      <c r="J283" s="60">
        <f>ROUND(F283*G283, 2)</f>
        <v>0</v>
      </c>
      <c r="K283" s="60"/>
      <c r="L283" s="60"/>
      <c r="M283" s="60"/>
      <c r="N283" s="60"/>
      <c r="O283" s="60"/>
      <c r="P283" s="60">
        <f t="shared" si="16"/>
        <v>0</v>
      </c>
      <c r="Q283" s="60"/>
      <c r="R283" s="60"/>
    </row>
    <row r="284" spans="1:18" ht="18.75" x14ac:dyDescent="0.25">
      <c r="A284" s="23" t="s">
        <v>548</v>
      </c>
      <c r="B284" s="29" t="s">
        <v>549</v>
      </c>
      <c r="C284" s="29"/>
      <c r="D284" s="24" t="s">
        <v>164</v>
      </c>
      <c r="E284" s="31">
        <v>1</v>
      </c>
      <c r="F284" s="31">
        <v>389</v>
      </c>
      <c r="G284" s="60">
        <f>IFERROR(ROUND(SUM(J285)/F284, 2), 0)</f>
        <v>0</v>
      </c>
      <c r="H284" s="60">
        <v>345</v>
      </c>
      <c r="I284" s="60">
        <f>G284+H284</f>
        <v>345</v>
      </c>
      <c r="J284" s="60">
        <f>ROUND(G284*F284, 2)</f>
        <v>0</v>
      </c>
      <c r="K284" s="60">
        <f>ROUND(F284*H284, 2)</f>
        <v>134205</v>
      </c>
      <c r="L284" s="60">
        <f>J284+K284</f>
        <v>134205</v>
      </c>
      <c r="M284" s="60">
        <f>IFERROR(ROUND(SUM(P285)/F284, 2), 0)</f>
        <v>0</v>
      </c>
      <c r="N284" s="60"/>
      <c r="O284" s="60">
        <f>M284+N284</f>
        <v>0</v>
      </c>
      <c r="P284" s="60">
        <f t="shared" si="16"/>
        <v>0</v>
      </c>
      <c r="Q284" s="60">
        <f>ROUND(F284*N284, 2)</f>
        <v>0</v>
      </c>
      <c r="R284" s="60">
        <f>P284+Q284</f>
        <v>0</v>
      </c>
    </row>
    <row r="285" spans="1:18" ht="18.75" x14ac:dyDescent="0.25">
      <c r="A285" s="23" t="s">
        <v>550</v>
      </c>
      <c r="B285" s="30" t="s">
        <v>551</v>
      </c>
      <c r="C285" s="29"/>
      <c r="D285" s="24" t="s">
        <v>164</v>
      </c>
      <c r="E285" s="46">
        <v>1</v>
      </c>
      <c r="F285" s="47">
        <v>389</v>
      </c>
      <c r="G285" s="60">
        <v>0</v>
      </c>
      <c r="H285" s="60"/>
      <c r="I285" s="60"/>
      <c r="J285" s="60">
        <f>ROUND(F285*G285, 2)</f>
        <v>0</v>
      </c>
      <c r="K285" s="60"/>
      <c r="L285" s="60"/>
      <c r="M285" s="60"/>
      <c r="N285" s="60"/>
      <c r="O285" s="60"/>
      <c r="P285" s="60">
        <f t="shared" si="16"/>
        <v>0</v>
      </c>
      <c r="Q285" s="60"/>
      <c r="R285" s="60"/>
    </row>
    <row r="286" spans="1:18" ht="18.75" x14ac:dyDescent="0.25">
      <c r="A286" s="23" t="s">
        <v>552</v>
      </c>
      <c r="B286" s="29" t="s">
        <v>553</v>
      </c>
      <c r="C286" s="29"/>
      <c r="D286" s="24" t="s">
        <v>164</v>
      </c>
      <c r="E286" s="31">
        <v>1</v>
      </c>
      <c r="F286" s="31">
        <v>219</v>
      </c>
      <c r="G286" s="60">
        <f>IFERROR(ROUND(SUM(J287)/F286, 2), 0)</f>
        <v>0</v>
      </c>
      <c r="H286" s="60">
        <v>345</v>
      </c>
      <c r="I286" s="60">
        <f>G286+H286</f>
        <v>345</v>
      </c>
      <c r="J286" s="60">
        <f>ROUND(G286*F286, 2)</f>
        <v>0</v>
      </c>
      <c r="K286" s="60">
        <f>ROUND(F286*H286, 2)</f>
        <v>75555</v>
      </c>
      <c r="L286" s="60">
        <f>J286+K286</f>
        <v>75555</v>
      </c>
      <c r="M286" s="60">
        <f>IFERROR(ROUND(SUM(P287)/F286, 2), 0)</f>
        <v>0</v>
      </c>
      <c r="N286" s="60"/>
      <c r="O286" s="60">
        <f>M286+N286</f>
        <v>0</v>
      </c>
      <c r="P286" s="60">
        <f t="shared" si="16"/>
        <v>0</v>
      </c>
      <c r="Q286" s="60">
        <f>ROUND(F286*N286, 2)</f>
        <v>0</v>
      </c>
      <c r="R286" s="60">
        <f>P286+Q286</f>
        <v>0</v>
      </c>
    </row>
    <row r="287" spans="1:18" ht="75" x14ac:dyDescent="0.25">
      <c r="A287" s="23" t="s">
        <v>554</v>
      </c>
      <c r="B287" s="30" t="s">
        <v>555</v>
      </c>
      <c r="C287" s="29" t="s">
        <v>556</v>
      </c>
      <c r="D287" s="24" t="s">
        <v>164</v>
      </c>
      <c r="E287" s="46">
        <v>1</v>
      </c>
      <c r="F287" s="47">
        <v>219</v>
      </c>
      <c r="G287" s="60">
        <v>0</v>
      </c>
      <c r="H287" s="60"/>
      <c r="I287" s="60"/>
      <c r="J287" s="60">
        <f>ROUND(F287*G287, 2)</f>
        <v>0</v>
      </c>
      <c r="K287" s="60"/>
      <c r="L287" s="60"/>
      <c r="M287" s="60"/>
      <c r="N287" s="60"/>
      <c r="O287" s="60"/>
      <c r="P287" s="60">
        <f t="shared" si="16"/>
        <v>0</v>
      </c>
      <c r="Q287" s="60"/>
      <c r="R287" s="60"/>
    </row>
    <row r="288" spans="1:18" ht="18.75" x14ac:dyDescent="0.25">
      <c r="A288" s="23" t="s">
        <v>557</v>
      </c>
      <c r="B288" s="29" t="s">
        <v>553</v>
      </c>
      <c r="C288" s="29"/>
      <c r="D288" s="24" t="s">
        <v>164</v>
      </c>
      <c r="E288" s="31">
        <v>1</v>
      </c>
      <c r="F288" s="31">
        <v>3</v>
      </c>
      <c r="G288" s="60">
        <f>IFERROR(ROUND(SUM(J289)/F288, 2), 0)</f>
        <v>0</v>
      </c>
      <c r="H288" s="60">
        <v>345</v>
      </c>
      <c r="I288" s="60">
        <f>G288+H288</f>
        <v>345</v>
      </c>
      <c r="J288" s="60">
        <f>ROUND(G288*F288, 2)</f>
        <v>0</v>
      </c>
      <c r="K288" s="60">
        <f>ROUND(F288*H288, 2)</f>
        <v>1035</v>
      </c>
      <c r="L288" s="60">
        <f>J288+K288</f>
        <v>1035</v>
      </c>
      <c r="M288" s="60">
        <f>IFERROR(ROUND(SUM(P289)/F288, 2), 0)</f>
        <v>0</v>
      </c>
      <c r="N288" s="60"/>
      <c r="O288" s="60">
        <f>M288+N288</f>
        <v>0</v>
      </c>
      <c r="P288" s="60">
        <f t="shared" si="16"/>
        <v>0</v>
      </c>
      <c r="Q288" s="60">
        <f>ROUND(F288*N288, 2)</f>
        <v>0</v>
      </c>
      <c r="R288" s="60">
        <f>P288+Q288</f>
        <v>0</v>
      </c>
    </row>
    <row r="289" spans="1:18" ht="56.25" x14ac:dyDescent="0.25">
      <c r="A289" s="23" t="s">
        <v>558</v>
      </c>
      <c r="B289" s="30" t="s">
        <v>555</v>
      </c>
      <c r="C289" s="29" t="s">
        <v>559</v>
      </c>
      <c r="D289" s="24" t="s">
        <v>164</v>
      </c>
      <c r="E289" s="46">
        <v>1</v>
      </c>
      <c r="F289" s="47">
        <v>3</v>
      </c>
      <c r="G289" s="60">
        <v>0</v>
      </c>
      <c r="H289" s="60"/>
      <c r="I289" s="60"/>
      <c r="J289" s="60">
        <f>ROUND(F289*G289, 2)</f>
        <v>0</v>
      </c>
      <c r="K289" s="60"/>
      <c r="L289" s="60"/>
      <c r="M289" s="60"/>
      <c r="N289" s="60"/>
      <c r="O289" s="60"/>
      <c r="P289" s="60">
        <f t="shared" si="16"/>
        <v>0</v>
      </c>
      <c r="Q289" s="60"/>
      <c r="R289" s="60"/>
    </row>
    <row r="290" spans="1:18" ht="37.5" x14ac:dyDescent="0.25">
      <c r="A290" s="23" t="s">
        <v>560</v>
      </c>
      <c r="B290" s="29" t="s">
        <v>561</v>
      </c>
      <c r="C290" s="29"/>
      <c r="D290" s="24" t="s">
        <v>164</v>
      </c>
      <c r="E290" s="31">
        <v>1</v>
      </c>
      <c r="F290" s="31">
        <v>452</v>
      </c>
      <c r="G290" s="60"/>
      <c r="H290" s="60">
        <v>41.4</v>
      </c>
      <c r="I290" s="60">
        <f>G290+H290</f>
        <v>41.4</v>
      </c>
      <c r="J290" s="60"/>
      <c r="K290" s="60">
        <f>ROUND(F290*H290, 2)</f>
        <v>18712.8</v>
      </c>
      <c r="L290" s="60">
        <f>J290+K290</f>
        <v>18712.8</v>
      </c>
      <c r="M290" s="60"/>
      <c r="N290" s="60"/>
      <c r="O290" s="60">
        <f>M290+N290</f>
        <v>0</v>
      </c>
      <c r="P290" s="60"/>
      <c r="Q290" s="60">
        <f>ROUND(F290*N290, 2)</f>
        <v>0</v>
      </c>
      <c r="R290" s="60">
        <f>P290+Q290</f>
        <v>0</v>
      </c>
    </row>
    <row r="291" spans="1:18" ht="16.5" x14ac:dyDescent="0.25">
      <c r="A291" s="23" t="s">
        <v>562</v>
      </c>
      <c r="B291" s="101" t="s">
        <v>563</v>
      </c>
      <c r="C291" s="102"/>
      <c r="D291" s="103"/>
      <c r="E291" s="104"/>
      <c r="F291" s="61"/>
      <c r="G291" s="62"/>
      <c r="H291" s="62"/>
      <c r="I291" s="62"/>
      <c r="J291" s="62">
        <f>SUM(J292)</f>
        <v>0</v>
      </c>
      <c r="K291" s="62">
        <f>SUM(K292)</f>
        <v>424364</v>
      </c>
      <c r="L291" s="62">
        <f>SUM(L292)</f>
        <v>424364</v>
      </c>
      <c r="M291" s="62"/>
      <c r="N291" s="62"/>
      <c r="O291" s="62"/>
      <c r="P291" s="62">
        <f>SUM(P292)</f>
        <v>0</v>
      </c>
      <c r="Q291" s="62">
        <f>SUM(Q292)</f>
        <v>0</v>
      </c>
      <c r="R291" s="62">
        <f>SUM(R292)</f>
        <v>0</v>
      </c>
    </row>
    <row r="292" spans="1:18" ht="37.5" x14ac:dyDescent="0.25">
      <c r="A292" s="23" t="s">
        <v>564</v>
      </c>
      <c r="B292" s="29" t="s">
        <v>565</v>
      </c>
      <c r="C292" s="29"/>
      <c r="D292" s="24" t="s">
        <v>164</v>
      </c>
      <c r="E292" s="31">
        <v>1</v>
      </c>
      <c r="F292" s="31">
        <v>554</v>
      </c>
      <c r="G292" s="60"/>
      <c r="H292" s="60">
        <v>766</v>
      </c>
      <c r="I292" s="60">
        <f>G292+H292</f>
        <v>766</v>
      </c>
      <c r="J292" s="60"/>
      <c r="K292" s="60">
        <f>ROUND(F292*H292, 2)</f>
        <v>424364</v>
      </c>
      <c r="L292" s="60">
        <f>J292+K292</f>
        <v>424364</v>
      </c>
      <c r="M292" s="60"/>
      <c r="N292" s="60"/>
      <c r="O292" s="60">
        <f>M292+N292</f>
        <v>0</v>
      </c>
      <c r="P292" s="60"/>
      <c r="Q292" s="60">
        <f>ROUND(F292*N292, 2)</f>
        <v>0</v>
      </c>
      <c r="R292" s="60">
        <f>P292+Q292</f>
        <v>0</v>
      </c>
    </row>
    <row r="293" spans="1:18" ht="16.5" x14ac:dyDescent="0.25">
      <c r="A293" s="23" t="s">
        <v>566</v>
      </c>
      <c r="B293" s="101" t="s">
        <v>462</v>
      </c>
      <c r="C293" s="102"/>
      <c r="D293" s="103"/>
      <c r="E293" s="104"/>
      <c r="F293" s="61"/>
      <c r="G293" s="62"/>
      <c r="H293" s="62"/>
      <c r="I293" s="62"/>
      <c r="J293" s="62">
        <f>SUM(J294,J295)</f>
        <v>40.26</v>
      </c>
      <c r="K293" s="62">
        <f>SUM(K294,K295)</f>
        <v>7284.1</v>
      </c>
      <c r="L293" s="62">
        <f>SUM(L294,L295)</f>
        <v>7324.36</v>
      </c>
      <c r="M293" s="62"/>
      <c r="N293" s="62"/>
      <c r="O293" s="62"/>
      <c r="P293" s="62">
        <f>SUM(P294,P295)</f>
        <v>0</v>
      </c>
      <c r="Q293" s="62">
        <f>SUM(Q294,Q295)</f>
        <v>0</v>
      </c>
      <c r="R293" s="62">
        <f>SUM(R294,R295)</f>
        <v>0</v>
      </c>
    </row>
    <row r="294" spans="1:18" ht="37.5" x14ac:dyDescent="0.25">
      <c r="A294" s="23" t="s">
        <v>567</v>
      </c>
      <c r="B294" s="29" t="s">
        <v>464</v>
      </c>
      <c r="C294" s="29" t="s">
        <v>568</v>
      </c>
      <c r="D294" s="24" t="s">
        <v>263</v>
      </c>
      <c r="E294" s="31">
        <v>1</v>
      </c>
      <c r="F294" s="31">
        <v>16.5</v>
      </c>
      <c r="G294" s="60"/>
      <c r="H294" s="60">
        <v>286.85000000000002</v>
      </c>
      <c r="I294" s="60">
        <f>G294+H294</f>
        <v>286.85000000000002</v>
      </c>
      <c r="J294" s="60"/>
      <c r="K294" s="60">
        <f>ROUND(F294*H294, 2)</f>
        <v>4733.03</v>
      </c>
      <c r="L294" s="60">
        <f>J294+K294</f>
        <v>4733.03</v>
      </c>
      <c r="M294" s="60"/>
      <c r="N294" s="60"/>
      <c r="O294" s="60">
        <f>M294+N294</f>
        <v>0</v>
      </c>
      <c r="P294" s="60"/>
      <c r="Q294" s="60">
        <f>ROUND(F294*N294, 2)</f>
        <v>0</v>
      </c>
      <c r="R294" s="60">
        <f>P294+Q294</f>
        <v>0</v>
      </c>
    </row>
    <row r="295" spans="1:18" ht="18.75" x14ac:dyDescent="0.25">
      <c r="A295" s="23" t="s">
        <v>569</v>
      </c>
      <c r="B295" s="29" t="s">
        <v>469</v>
      </c>
      <c r="C295" s="29" t="s">
        <v>568</v>
      </c>
      <c r="D295" s="24" t="s">
        <v>263</v>
      </c>
      <c r="E295" s="31">
        <v>1</v>
      </c>
      <c r="F295" s="31">
        <v>16.5</v>
      </c>
      <c r="G295" s="60">
        <f>IFERROR(ROUND(SUM(J296)/F295, 2), 0)</f>
        <v>2.44</v>
      </c>
      <c r="H295" s="60">
        <v>154.61000000000001</v>
      </c>
      <c r="I295" s="60">
        <f>G295+H295</f>
        <v>157.05000000000001</v>
      </c>
      <c r="J295" s="60">
        <f>ROUND(G295*F295, 2)</f>
        <v>40.26</v>
      </c>
      <c r="K295" s="60">
        <f>ROUND(F295*H295, 2)</f>
        <v>2551.0700000000002</v>
      </c>
      <c r="L295" s="60">
        <f>J295+K295</f>
        <v>2591.33</v>
      </c>
      <c r="M295" s="60">
        <f>IFERROR(ROUND(SUM(P296)/F295, 2), 0)</f>
        <v>0</v>
      </c>
      <c r="N295" s="60"/>
      <c r="O295" s="60">
        <f>M295+N295</f>
        <v>0</v>
      </c>
      <c r="P295" s="60">
        <f>ROUND(F295*M295, 2)</f>
        <v>0</v>
      </c>
      <c r="Q295" s="60">
        <f>ROUND(F295*N295, 2)</f>
        <v>0</v>
      </c>
      <c r="R295" s="60">
        <f>P295+Q295</f>
        <v>0</v>
      </c>
    </row>
    <row r="296" spans="1:18" ht="18.75" x14ac:dyDescent="0.25">
      <c r="A296" s="23" t="s">
        <v>570</v>
      </c>
      <c r="B296" s="30" t="s">
        <v>389</v>
      </c>
      <c r="C296" s="29"/>
      <c r="D296" s="24" t="s">
        <v>77</v>
      </c>
      <c r="E296" s="46">
        <v>0.3</v>
      </c>
      <c r="F296" s="46">
        <v>4.95</v>
      </c>
      <c r="G296" s="60">
        <v>8.14</v>
      </c>
      <c r="H296" s="60"/>
      <c r="I296" s="60"/>
      <c r="J296" s="60">
        <f>ROUND(F296*G296, 2)</f>
        <v>40.29</v>
      </c>
      <c r="K296" s="60"/>
      <c r="L296" s="60"/>
      <c r="M296" s="60"/>
      <c r="N296" s="60"/>
      <c r="O296" s="60"/>
      <c r="P296" s="60">
        <f>ROUND(F296*M296, 2)</f>
        <v>0</v>
      </c>
      <c r="Q296" s="60"/>
      <c r="R296" s="60"/>
    </row>
    <row r="297" spans="1:18" ht="16.5" x14ac:dyDescent="0.25">
      <c r="A297" s="22" t="s">
        <v>571</v>
      </c>
      <c r="B297" s="100" t="s">
        <v>572</v>
      </c>
      <c r="C297" s="94"/>
      <c r="D297" s="98"/>
      <c r="E297" s="99"/>
      <c r="F297" s="58"/>
      <c r="G297" s="59"/>
      <c r="H297" s="59"/>
      <c r="I297" s="59"/>
      <c r="J297" s="59">
        <f>J298+J446</f>
        <v>53242696.390000001</v>
      </c>
      <c r="K297" s="59">
        <f>K298+K446</f>
        <v>91904957.959999993</v>
      </c>
      <c r="L297" s="59">
        <f>J297+K297</f>
        <v>145147654.34999999</v>
      </c>
      <c r="M297" s="59"/>
      <c r="N297" s="59"/>
      <c r="O297" s="59"/>
      <c r="P297" s="59">
        <f>P298+P446</f>
        <v>12850158.970000001</v>
      </c>
      <c r="Q297" s="59">
        <f>Q298+Q446</f>
        <v>0</v>
      </c>
      <c r="R297" s="59">
        <f>P297+Q297</f>
        <v>12850158.970000001</v>
      </c>
    </row>
    <row r="298" spans="1:18" ht="16.5" x14ac:dyDescent="0.25">
      <c r="A298" s="22" t="s">
        <v>573</v>
      </c>
      <c r="B298" s="100" t="s">
        <v>574</v>
      </c>
      <c r="C298" s="94"/>
      <c r="D298" s="98"/>
      <c r="E298" s="99"/>
      <c r="F298" s="58"/>
      <c r="G298" s="59"/>
      <c r="H298" s="59"/>
      <c r="I298" s="59"/>
      <c r="J298" s="59">
        <f>J299+J346+J389+J398+J427</f>
        <v>46095971.530000001</v>
      </c>
      <c r="K298" s="59">
        <f>K299+K346+K389+K398+K427</f>
        <v>85031739.959999993</v>
      </c>
      <c r="L298" s="59">
        <f>J298+K298</f>
        <v>131127711.48999999</v>
      </c>
      <c r="M298" s="59"/>
      <c r="N298" s="59"/>
      <c r="O298" s="59"/>
      <c r="P298" s="59">
        <f>P299+P346+P389+P398+P427</f>
        <v>12199662.23</v>
      </c>
      <c r="Q298" s="59">
        <f>Q299+Q346+Q389+Q398+Q427</f>
        <v>0</v>
      </c>
      <c r="R298" s="59">
        <f>P298+Q298</f>
        <v>12199662.23</v>
      </c>
    </row>
    <row r="299" spans="1:18" ht="16.5" x14ac:dyDescent="0.25">
      <c r="A299" s="23" t="s">
        <v>575</v>
      </c>
      <c r="B299" s="101" t="s">
        <v>576</v>
      </c>
      <c r="C299" s="102"/>
      <c r="D299" s="103"/>
      <c r="E299" s="104"/>
      <c r="F299" s="61"/>
      <c r="G299" s="62"/>
      <c r="H299" s="62"/>
      <c r="I299" s="62"/>
      <c r="J299" s="62">
        <f>SUM(J300,J304,J310,J313,J317,J325,J329,J338,J342)</f>
        <v>20031041.93</v>
      </c>
      <c r="K299" s="62">
        <f>SUM(K300,K304,K310,K313,K317,K325,K329,K338,K342)</f>
        <v>24653462.510000002</v>
      </c>
      <c r="L299" s="62">
        <f>SUM(L300,L304,L310,L313,L317,L325,L329,L338,L342)</f>
        <v>44684504.439999998</v>
      </c>
      <c r="M299" s="62"/>
      <c r="N299" s="62"/>
      <c r="O299" s="62"/>
      <c r="P299" s="62">
        <f>SUM(P300,P304,P310,P313,P317,P325,P329,P338,P342)</f>
        <v>1328506.68</v>
      </c>
      <c r="Q299" s="62">
        <f>SUM(Q300,Q304,Q310,Q313,Q317,Q325,Q329,Q338,Q342)</f>
        <v>0</v>
      </c>
      <c r="R299" s="62">
        <f>SUM(R300,R304,R310,R313,R317,R325,R329,R338,R342)</f>
        <v>1328506.68</v>
      </c>
    </row>
    <row r="300" spans="1:18" ht="18.75" x14ac:dyDescent="0.25">
      <c r="A300" s="32" t="s">
        <v>577</v>
      </c>
      <c r="B300" s="33" t="s">
        <v>578</v>
      </c>
      <c r="C300" s="33" t="s">
        <v>579</v>
      </c>
      <c r="D300" s="34" t="s">
        <v>40</v>
      </c>
      <c r="E300" s="39">
        <v>1</v>
      </c>
      <c r="F300" s="68">
        <v>7372.2</v>
      </c>
      <c r="G300" s="63">
        <f>IFERROR(ROUND(SUM(J302)/F300, 2), 0)</f>
        <v>5.6</v>
      </c>
      <c r="H300" s="63">
        <v>25</v>
      </c>
      <c r="I300" s="63">
        <f>G300+H300</f>
        <v>30.6</v>
      </c>
      <c r="J300" s="63">
        <f>ROUND(G300*F300, 2)</f>
        <v>41284.32</v>
      </c>
      <c r="K300" s="63">
        <f>ROUND(F300*H300, 2)</f>
        <v>184305</v>
      </c>
      <c r="L300" s="63">
        <f>J300+K300</f>
        <v>225589.32</v>
      </c>
      <c r="M300" s="63">
        <f>IFERROR(ROUND(SUM(P302)/F300, 2), 0)</f>
        <v>0</v>
      </c>
      <c r="N300" s="63"/>
      <c r="O300" s="63">
        <f>M300+N300</f>
        <v>0</v>
      </c>
      <c r="P300" s="63">
        <f t="shared" ref="P300:P345" si="17">ROUND(F300*M300, 2)</f>
        <v>0</v>
      </c>
      <c r="Q300" s="63">
        <f>ROUND(F300*N300, 2)</f>
        <v>0</v>
      </c>
      <c r="R300" s="63">
        <f>P300+Q300</f>
        <v>0</v>
      </c>
    </row>
    <row r="301" spans="1:18" ht="31.15" customHeight="1" x14ac:dyDescent="0.25">
      <c r="A301" s="35" t="s">
        <v>580</v>
      </c>
      <c r="B301" s="36" t="s">
        <v>578</v>
      </c>
      <c r="C301" s="36" t="s">
        <v>579</v>
      </c>
      <c r="D301" s="37" t="s">
        <v>40</v>
      </c>
      <c r="E301" s="41">
        <v>1</v>
      </c>
      <c r="F301" s="41">
        <v>7362</v>
      </c>
      <c r="G301" s="55">
        <f>IFERROR(ROUND(SUM(J303)/F301, 2), 0)</f>
        <v>5.6</v>
      </c>
      <c r="H301" s="55">
        <v>25</v>
      </c>
      <c r="I301" s="55">
        <f>G301+H301</f>
        <v>30.6</v>
      </c>
      <c r="J301" s="55">
        <f>ROUND(G301*F301, 2)</f>
        <v>41227.199999999997</v>
      </c>
      <c r="K301" s="55">
        <f>ROUND(F301*H301, 2)</f>
        <v>184050</v>
      </c>
      <c r="L301" s="55">
        <f>J301+K301</f>
        <v>225277.2</v>
      </c>
      <c r="M301" s="55">
        <f>IFERROR(ROUND(SUM(P303)/F301, 2), 0)</f>
        <v>0</v>
      </c>
      <c r="N301" s="55"/>
      <c r="O301" s="55">
        <f>M301+N301</f>
        <v>0</v>
      </c>
      <c r="P301" s="55">
        <f t="shared" si="17"/>
        <v>0</v>
      </c>
      <c r="Q301" s="55">
        <f>ROUND(F301*N301, 2)</f>
        <v>0</v>
      </c>
      <c r="R301" s="55">
        <f>P301+Q301</f>
        <v>0</v>
      </c>
    </row>
    <row r="302" spans="1:18" ht="37.5" x14ac:dyDescent="0.25">
      <c r="A302" s="32" t="s">
        <v>581</v>
      </c>
      <c r="B302" s="38" t="s">
        <v>582</v>
      </c>
      <c r="C302" s="33"/>
      <c r="D302" s="34" t="s">
        <v>77</v>
      </c>
      <c r="E302" s="49">
        <v>0.15</v>
      </c>
      <c r="F302" s="69">
        <v>1105.83</v>
      </c>
      <c r="G302" s="63">
        <v>37.299999999999997</v>
      </c>
      <c r="H302" s="63"/>
      <c r="I302" s="63"/>
      <c r="J302" s="63">
        <f>ROUND(F302*G302, 2)</f>
        <v>41247.46</v>
      </c>
      <c r="K302" s="63"/>
      <c r="L302" s="63"/>
      <c r="M302" s="63"/>
      <c r="N302" s="63"/>
      <c r="O302" s="63"/>
      <c r="P302" s="63">
        <f t="shared" si="17"/>
        <v>0</v>
      </c>
      <c r="Q302" s="63"/>
      <c r="R302" s="63"/>
    </row>
    <row r="303" spans="1:18" ht="31.15" customHeight="1" x14ac:dyDescent="0.25">
      <c r="A303" s="35" t="s">
        <v>583</v>
      </c>
      <c r="B303" s="40" t="s">
        <v>582</v>
      </c>
      <c r="C303" s="36"/>
      <c r="D303" s="37" t="s">
        <v>77</v>
      </c>
      <c r="E303" s="53">
        <v>0.15</v>
      </c>
      <c r="F303" s="53">
        <v>1104.3</v>
      </c>
      <c r="G303" s="55">
        <v>37.299999999999997</v>
      </c>
      <c r="H303" s="55"/>
      <c r="I303" s="55"/>
      <c r="J303" s="55">
        <f>ROUND(F303*G303, 2)</f>
        <v>41190.39</v>
      </c>
      <c r="K303" s="55"/>
      <c r="L303" s="55"/>
      <c r="M303" s="55"/>
      <c r="N303" s="55"/>
      <c r="O303" s="55"/>
      <c r="P303" s="55">
        <f t="shared" si="17"/>
        <v>0</v>
      </c>
      <c r="Q303" s="55"/>
      <c r="R303" s="55"/>
    </row>
    <row r="304" spans="1:18" ht="112.5" x14ac:dyDescent="0.25">
      <c r="A304" s="32" t="s">
        <v>584</v>
      </c>
      <c r="B304" s="33" t="s">
        <v>585</v>
      </c>
      <c r="C304" s="33" t="s">
        <v>586</v>
      </c>
      <c r="D304" s="34" t="s">
        <v>40</v>
      </c>
      <c r="E304" s="39">
        <v>1</v>
      </c>
      <c r="F304" s="68">
        <v>0</v>
      </c>
      <c r="G304" s="63">
        <f>IFERROR(ROUND(SUM(J306,J308)/F304, 2), 0)</f>
        <v>0</v>
      </c>
      <c r="H304" s="63">
        <v>360.89</v>
      </c>
      <c r="I304" s="63">
        <f>G304+H304</f>
        <v>360.89</v>
      </c>
      <c r="J304" s="63">
        <f>ROUND(G304*F304, 2)</f>
        <v>0</v>
      </c>
      <c r="K304" s="63">
        <f>ROUND(F304*H304, 2)</f>
        <v>0</v>
      </c>
      <c r="L304" s="63">
        <f>J304+K304</f>
        <v>0</v>
      </c>
      <c r="M304" s="63">
        <f>IFERROR(ROUND(SUM(P306,P308)/F304, 2), 0)</f>
        <v>0</v>
      </c>
      <c r="N304" s="63"/>
      <c r="O304" s="63">
        <f>M304+N304</f>
        <v>0</v>
      </c>
      <c r="P304" s="63">
        <f t="shared" si="17"/>
        <v>0</v>
      </c>
      <c r="Q304" s="63">
        <f>ROUND(F304*N304, 2)</f>
        <v>0</v>
      </c>
      <c r="R304" s="63">
        <f>P304+Q304</f>
        <v>0</v>
      </c>
    </row>
    <row r="305" spans="1:18" ht="31.15" customHeight="1" x14ac:dyDescent="0.25">
      <c r="A305" s="35" t="s">
        <v>587</v>
      </c>
      <c r="B305" s="36" t="s">
        <v>585</v>
      </c>
      <c r="C305" s="36" t="s">
        <v>586</v>
      </c>
      <c r="D305" s="37" t="s">
        <v>40</v>
      </c>
      <c r="E305" s="41">
        <v>1</v>
      </c>
      <c r="F305" s="41">
        <v>27129.9</v>
      </c>
      <c r="G305" s="55">
        <f>IFERROR(ROUND(SUM(J307,J309)/F305, 2), 0)</f>
        <v>423.67</v>
      </c>
      <c r="H305" s="55">
        <v>360.89</v>
      </c>
      <c r="I305" s="55">
        <f>G305+H305</f>
        <v>784.56</v>
      </c>
      <c r="J305" s="55">
        <f>ROUND(G305*F305, 2)</f>
        <v>11494124.73</v>
      </c>
      <c r="K305" s="55">
        <f>ROUND(F305*H305, 2)</f>
        <v>9790909.6099999994</v>
      </c>
      <c r="L305" s="55">
        <f>J305+K305</f>
        <v>21285034.34</v>
      </c>
      <c r="M305" s="55">
        <f>IFERROR(ROUND(SUM(P307,P309)/F305, 2), 0)</f>
        <v>0</v>
      </c>
      <c r="N305" s="55"/>
      <c r="O305" s="55">
        <f>M305+N305</f>
        <v>0</v>
      </c>
      <c r="P305" s="55">
        <f t="shared" si="17"/>
        <v>0</v>
      </c>
      <c r="Q305" s="55">
        <f>ROUND(F305*N305, 2)</f>
        <v>0</v>
      </c>
      <c r="R305" s="55">
        <f>P305+Q305</f>
        <v>0</v>
      </c>
    </row>
    <row r="306" spans="1:18" ht="37.5" x14ac:dyDescent="0.25">
      <c r="A306" s="32" t="s">
        <v>588</v>
      </c>
      <c r="B306" s="38" t="s">
        <v>582</v>
      </c>
      <c r="C306" s="33"/>
      <c r="D306" s="34" t="s">
        <v>77</v>
      </c>
      <c r="E306" s="49">
        <v>0.15</v>
      </c>
      <c r="F306" s="70">
        <v>0</v>
      </c>
      <c r="G306" s="63">
        <v>37.299999999999997</v>
      </c>
      <c r="H306" s="63"/>
      <c r="I306" s="63"/>
      <c r="J306" s="63">
        <f>ROUND(F306*G306, 2)</f>
        <v>0</v>
      </c>
      <c r="K306" s="63"/>
      <c r="L306" s="63"/>
      <c r="M306" s="63"/>
      <c r="N306" s="63"/>
      <c r="O306" s="63"/>
      <c r="P306" s="63">
        <f t="shared" si="17"/>
        <v>0</v>
      </c>
      <c r="Q306" s="63"/>
      <c r="R306" s="63"/>
    </row>
    <row r="307" spans="1:18" ht="31.15" customHeight="1" x14ac:dyDescent="0.25">
      <c r="A307" s="35" t="s">
        <v>589</v>
      </c>
      <c r="B307" s="40" t="s">
        <v>582</v>
      </c>
      <c r="C307" s="36"/>
      <c r="D307" s="37" t="s">
        <v>77</v>
      </c>
      <c r="E307" s="53">
        <v>0.15</v>
      </c>
      <c r="F307" s="53">
        <v>4069.4850000000001</v>
      </c>
      <c r="G307" s="55">
        <v>37.299999999999997</v>
      </c>
      <c r="H307" s="55"/>
      <c r="I307" s="55"/>
      <c r="J307" s="55">
        <f>ROUND(F307*G307, 2)</f>
        <v>151791.79</v>
      </c>
      <c r="K307" s="55"/>
      <c r="L307" s="55"/>
      <c r="M307" s="55"/>
      <c r="N307" s="55"/>
      <c r="O307" s="55"/>
      <c r="P307" s="55">
        <f t="shared" si="17"/>
        <v>0</v>
      </c>
      <c r="Q307" s="55"/>
      <c r="R307" s="55"/>
    </row>
    <row r="308" spans="1:18" ht="18.75" x14ac:dyDescent="0.25">
      <c r="A308" s="32" t="s">
        <v>590</v>
      </c>
      <c r="B308" s="38" t="s">
        <v>591</v>
      </c>
      <c r="C308" s="33"/>
      <c r="D308" s="34" t="s">
        <v>77</v>
      </c>
      <c r="E308" s="49">
        <v>1.6</v>
      </c>
      <c r="F308" s="70">
        <v>0</v>
      </c>
      <c r="G308" s="63">
        <v>10.050000000000001</v>
      </c>
      <c r="H308" s="63"/>
      <c r="I308" s="63"/>
      <c r="J308" s="63">
        <f>ROUND(F308*G308, 2)</f>
        <v>0</v>
      </c>
      <c r="K308" s="63"/>
      <c r="L308" s="63"/>
      <c r="M308" s="63"/>
      <c r="N308" s="63"/>
      <c r="O308" s="63"/>
      <c r="P308" s="63">
        <f t="shared" si="17"/>
        <v>0</v>
      </c>
      <c r="Q308" s="63"/>
      <c r="R308" s="63"/>
    </row>
    <row r="309" spans="1:18" ht="31.15" customHeight="1" x14ac:dyDescent="0.25">
      <c r="A309" s="35" t="s">
        <v>592</v>
      </c>
      <c r="B309" s="40" t="s">
        <v>591</v>
      </c>
      <c r="C309" s="36"/>
      <c r="D309" s="37" t="s">
        <v>77</v>
      </c>
      <c r="E309" s="53">
        <v>1.6</v>
      </c>
      <c r="F309" s="53">
        <v>1128603.8400000001</v>
      </c>
      <c r="G309" s="55">
        <v>10.050000000000001</v>
      </c>
      <c r="H309" s="55"/>
      <c r="I309" s="55"/>
      <c r="J309" s="55">
        <f>ROUND(F309*G309, 2)</f>
        <v>11342468.59</v>
      </c>
      <c r="K309" s="55"/>
      <c r="L309" s="55"/>
      <c r="M309" s="55"/>
      <c r="N309" s="55"/>
      <c r="O309" s="55"/>
      <c r="P309" s="55">
        <f t="shared" si="17"/>
        <v>0</v>
      </c>
      <c r="Q309" s="55"/>
      <c r="R309" s="55"/>
    </row>
    <row r="310" spans="1:18" ht="112.5" x14ac:dyDescent="0.25">
      <c r="A310" s="23" t="s">
        <v>593</v>
      </c>
      <c r="B310" s="29" t="s">
        <v>585</v>
      </c>
      <c r="C310" s="29" t="s">
        <v>594</v>
      </c>
      <c r="D310" s="24" t="s">
        <v>40</v>
      </c>
      <c r="E310" s="31">
        <v>1</v>
      </c>
      <c r="F310" s="31">
        <v>26262.400000000001</v>
      </c>
      <c r="G310" s="60">
        <f>IFERROR(ROUND(SUM(J311,J312)/F310, 2), 0)</f>
        <v>327.2</v>
      </c>
      <c r="H310" s="60">
        <v>360.89</v>
      </c>
      <c r="I310" s="60">
        <f>G310+H310</f>
        <v>688.09</v>
      </c>
      <c r="J310" s="60">
        <f>ROUND(G310*F310, 2)</f>
        <v>8593057.2799999993</v>
      </c>
      <c r="K310" s="60">
        <f>ROUND(F310*H310, 2)</f>
        <v>9477837.5399999991</v>
      </c>
      <c r="L310" s="60">
        <f>J310+K310</f>
        <v>18070894.82</v>
      </c>
      <c r="M310" s="60">
        <f>IFERROR(ROUND(SUM(P311,P312)/F310, 2), 0)</f>
        <v>0</v>
      </c>
      <c r="N310" s="60"/>
      <c r="O310" s="60">
        <f>M310+N310</f>
        <v>0</v>
      </c>
      <c r="P310" s="60">
        <f t="shared" si="17"/>
        <v>0</v>
      </c>
      <c r="Q310" s="60">
        <f>ROUND(F310*N310, 2)</f>
        <v>0</v>
      </c>
      <c r="R310" s="60">
        <f>P310+Q310</f>
        <v>0</v>
      </c>
    </row>
    <row r="311" spans="1:18" ht="37.5" x14ac:dyDescent="0.25">
      <c r="A311" s="23" t="s">
        <v>595</v>
      </c>
      <c r="B311" s="30" t="s">
        <v>582</v>
      </c>
      <c r="C311" s="29"/>
      <c r="D311" s="24" t="s">
        <v>77</v>
      </c>
      <c r="E311" s="46">
        <v>0.15</v>
      </c>
      <c r="F311" s="47">
        <v>3939.36</v>
      </c>
      <c r="G311" s="60">
        <v>37.299999999999997</v>
      </c>
      <c r="H311" s="60"/>
      <c r="I311" s="60"/>
      <c r="J311" s="60">
        <f>ROUND(F311*G311, 2)</f>
        <v>146938.13</v>
      </c>
      <c r="K311" s="60"/>
      <c r="L311" s="60"/>
      <c r="M311" s="60"/>
      <c r="N311" s="60"/>
      <c r="O311" s="60"/>
      <c r="P311" s="60">
        <f t="shared" si="17"/>
        <v>0</v>
      </c>
      <c r="Q311" s="60"/>
      <c r="R311" s="60"/>
    </row>
    <row r="312" spans="1:18" ht="18.75" x14ac:dyDescent="0.25">
      <c r="A312" s="23" t="s">
        <v>596</v>
      </c>
      <c r="B312" s="30" t="s">
        <v>591</v>
      </c>
      <c r="C312" s="29"/>
      <c r="D312" s="24" t="s">
        <v>77</v>
      </c>
      <c r="E312" s="46">
        <v>1.6</v>
      </c>
      <c r="F312" s="47">
        <v>840396.80000000005</v>
      </c>
      <c r="G312" s="60">
        <v>10.050000000000001</v>
      </c>
      <c r="H312" s="60"/>
      <c r="I312" s="60"/>
      <c r="J312" s="60">
        <f>ROUND(F312*G312, 2)</f>
        <v>8445987.8399999999</v>
      </c>
      <c r="K312" s="60"/>
      <c r="L312" s="60"/>
      <c r="M312" s="60"/>
      <c r="N312" s="60"/>
      <c r="O312" s="60"/>
      <c r="P312" s="60">
        <f t="shared" si="17"/>
        <v>0</v>
      </c>
      <c r="Q312" s="60"/>
      <c r="R312" s="60"/>
    </row>
    <row r="313" spans="1:18" ht="56.25" x14ac:dyDescent="0.25">
      <c r="A313" s="32" t="s">
        <v>597</v>
      </c>
      <c r="B313" s="33" t="s">
        <v>598</v>
      </c>
      <c r="C313" s="33"/>
      <c r="D313" s="34" t="s">
        <v>263</v>
      </c>
      <c r="E313" s="39">
        <v>1</v>
      </c>
      <c r="F313" s="68">
        <v>30707</v>
      </c>
      <c r="G313" s="63">
        <f>IFERROR(ROUND(SUM(J315)/F313, 2), 0)</f>
        <v>7.94</v>
      </c>
      <c r="H313" s="63">
        <v>16.27</v>
      </c>
      <c r="I313" s="63">
        <f>G313+H313</f>
        <v>24.21</v>
      </c>
      <c r="J313" s="63">
        <f>ROUND(G313*F313, 2)</f>
        <v>243813.58</v>
      </c>
      <c r="K313" s="63">
        <f>ROUND(F313*H313, 2)</f>
        <v>499602.89</v>
      </c>
      <c r="L313" s="63">
        <f>J313+K313</f>
        <v>743416.47</v>
      </c>
      <c r="M313" s="63">
        <f>IFERROR(ROUND(SUM(P315)/F313, 2), 0)</f>
        <v>0</v>
      </c>
      <c r="N313" s="63"/>
      <c r="O313" s="63">
        <f>M313+N313</f>
        <v>0</v>
      </c>
      <c r="P313" s="63">
        <f t="shared" si="17"/>
        <v>0</v>
      </c>
      <c r="Q313" s="63">
        <f>ROUND(F313*N313, 2)</f>
        <v>0</v>
      </c>
      <c r="R313" s="63">
        <f>P313+Q313</f>
        <v>0</v>
      </c>
    </row>
    <row r="314" spans="1:18" ht="31.15" customHeight="1" x14ac:dyDescent="0.25">
      <c r="A314" s="35" t="s">
        <v>599</v>
      </c>
      <c r="B314" s="36" t="s">
        <v>598</v>
      </c>
      <c r="C314" s="36"/>
      <c r="D314" s="37" t="s">
        <v>263</v>
      </c>
      <c r="E314" s="41">
        <v>1</v>
      </c>
      <c r="F314" s="41">
        <v>42140</v>
      </c>
      <c r="G314" s="55">
        <f>IFERROR(ROUND(SUM(J316)/F314, 2), 0)</f>
        <v>7.94</v>
      </c>
      <c r="H314" s="55">
        <v>16.27</v>
      </c>
      <c r="I314" s="55">
        <f>G314+H314</f>
        <v>24.21</v>
      </c>
      <c r="J314" s="55">
        <f>ROUND(G314*F314, 2)</f>
        <v>334591.59999999998</v>
      </c>
      <c r="K314" s="55">
        <f>ROUND(F314*H314, 2)</f>
        <v>685617.8</v>
      </c>
      <c r="L314" s="55">
        <f>J314+K314</f>
        <v>1020209.4</v>
      </c>
      <c r="M314" s="55">
        <f>IFERROR(ROUND(SUM(P316)/F314, 2), 0)</f>
        <v>0</v>
      </c>
      <c r="N314" s="55"/>
      <c r="O314" s="55">
        <f>M314+N314</f>
        <v>0</v>
      </c>
      <c r="P314" s="55">
        <f t="shared" si="17"/>
        <v>0</v>
      </c>
      <c r="Q314" s="55">
        <f>ROUND(F314*N314, 2)</f>
        <v>0</v>
      </c>
      <c r="R314" s="55">
        <f>P314+Q314</f>
        <v>0</v>
      </c>
    </row>
    <row r="315" spans="1:18" ht="37.5" x14ac:dyDescent="0.25">
      <c r="A315" s="32" t="s">
        <v>600</v>
      </c>
      <c r="B315" s="38" t="s">
        <v>601</v>
      </c>
      <c r="C315" s="33"/>
      <c r="D315" s="34" t="s">
        <v>263</v>
      </c>
      <c r="E315" s="49">
        <v>1.02</v>
      </c>
      <c r="F315" s="69">
        <v>31321.14</v>
      </c>
      <c r="G315" s="63">
        <v>7.78</v>
      </c>
      <c r="H315" s="63"/>
      <c r="I315" s="63"/>
      <c r="J315" s="63">
        <f>ROUND(F315*G315, 2)</f>
        <v>243678.47</v>
      </c>
      <c r="K315" s="63"/>
      <c r="L315" s="63"/>
      <c r="M315" s="63"/>
      <c r="N315" s="63"/>
      <c r="O315" s="63"/>
      <c r="P315" s="63">
        <f t="shared" si="17"/>
        <v>0</v>
      </c>
      <c r="Q315" s="63"/>
      <c r="R315" s="63"/>
    </row>
    <row r="316" spans="1:18" ht="31.15" customHeight="1" x14ac:dyDescent="0.25">
      <c r="A316" s="35" t="s">
        <v>602</v>
      </c>
      <c r="B316" s="40" t="s">
        <v>601</v>
      </c>
      <c r="C316" s="36"/>
      <c r="D316" s="37" t="s">
        <v>263</v>
      </c>
      <c r="E316" s="53">
        <v>1.02</v>
      </c>
      <c r="F316" s="53">
        <v>42982.8</v>
      </c>
      <c r="G316" s="55">
        <v>7.78</v>
      </c>
      <c r="H316" s="55"/>
      <c r="I316" s="55"/>
      <c r="J316" s="55">
        <f>ROUND(F316*G316, 2)</f>
        <v>334406.18</v>
      </c>
      <c r="K316" s="55"/>
      <c r="L316" s="55"/>
      <c r="M316" s="55"/>
      <c r="N316" s="55"/>
      <c r="O316" s="55"/>
      <c r="P316" s="55">
        <f t="shared" si="17"/>
        <v>0</v>
      </c>
      <c r="Q316" s="55"/>
      <c r="R316" s="55"/>
    </row>
    <row r="317" spans="1:18" ht="18.75" x14ac:dyDescent="0.25">
      <c r="A317" s="32" t="s">
        <v>603</v>
      </c>
      <c r="B317" s="33" t="s">
        <v>604</v>
      </c>
      <c r="C317" s="33"/>
      <c r="D317" s="34" t="s">
        <v>40</v>
      </c>
      <c r="E317" s="39">
        <v>1</v>
      </c>
      <c r="F317" s="68">
        <v>7372.2</v>
      </c>
      <c r="G317" s="63">
        <f>IFERROR(ROUND(SUM(J319,J321,J323)/F317, 2), 0)</f>
        <v>488.25</v>
      </c>
      <c r="H317" s="63">
        <v>891.14</v>
      </c>
      <c r="I317" s="63">
        <f>G317+H317</f>
        <v>1379.39</v>
      </c>
      <c r="J317" s="63">
        <f>ROUND(G317*F317, 2)</f>
        <v>3599476.65</v>
      </c>
      <c r="K317" s="63">
        <f>ROUND(F317*H317, 2)</f>
        <v>6569662.3099999996</v>
      </c>
      <c r="L317" s="63">
        <f>J317+K317</f>
        <v>10169138.960000001</v>
      </c>
      <c r="M317" s="63">
        <f>IFERROR(ROUND(SUM(P319,P321,P323)/F317, 2), 0)</f>
        <v>0</v>
      </c>
      <c r="N317" s="63"/>
      <c r="O317" s="63">
        <f>M317+N317</f>
        <v>0</v>
      </c>
      <c r="P317" s="63">
        <f t="shared" si="17"/>
        <v>0</v>
      </c>
      <c r="Q317" s="63">
        <f>ROUND(F317*N317, 2)</f>
        <v>0</v>
      </c>
      <c r="R317" s="63">
        <f>P317+Q317</f>
        <v>0</v>
      </c>
    </row>
    <row r="318" spans="1:18" ht="31.15" customHeight="1" x14ac:dyDescent="0.25">
      <c r="A318" s="35" t="s">
        <v>605</v>
      </c>
      <c r="B318" s="36" t="s">
        <v>604</v>
      </c>
      <c r="C318" s="36"/>
      <c r="D318" s="37" t="s">
        <v>40</v>
      </c>
      <c r="E318" s="41">
        <v>1</v>
      </c>
      <c r="F318" s="41">
        <v>7362</v>
      </c>
      <c r="G318" s="55">
        <f>IFERROR(ROUND(SUM(J320,J322,J324)/F318, 2), 0)</f>
        <v>488.25</v>
      </c>
      <c r="H318" s="55">
        <v>891.14</v>
      </c>
      <c r="I318" s="55">
        <f>G318+H318</f>
        <v>1379.39</v>
      </c>
      <c r="J318" s="55">
        <f>ROUND(G318*F318, 2)</f>
        <v>3594496.5</v>
      </c>
      <c r="K318" s="55">
        <f>ROUND(F318*H318, 2)</f>
        <v>6560572.6799999997</v>
      </c>
      <c r="L318" s="55">
        <f>J318+K318</f>
        <v>10155069.18</v>
      </c>
      <c r="M318" s="55">
        <f>IFERROR(ROUND(SUM(P320,P322,P324)/F318, 2), 0)</f>
        <v>0</v>
      </c>
      <c r="N318" s="55"/>
      <c r="O318" s="55">
        <f>M318+N318</f>
        <v>0</v>
      </c>
      <c r="P318" s="55">
        <f t="shared" si="17"/>
        <v>0</v>
      </c>
      <c r="Q318" s="55">
        <f>ROUND(F318*N318, 2)</f>
        <v>0</v>
      </c>
      <c r="R318" s="55">
        <f>P318+Q318</f>
        <v>0</v>
      </c>
    </row>
    <row r="319" spans="1:18" ht="37.5" x14ac:dyDescent="0.25">
      <c r="A319" s="32" t="s">
        <v>606</v>
      </c>
      <c r="B319" s="38" t="s">
        <v>607</v>
      </c>
      <c r="C319" s="33"/>
      <c r="D319" s="34" t="s">
        <v>77</v>
      </c>
      <c r="E319" s="49">
        <v>0.25</v>
      </c>
      <c r="F319" s="69">
        <v>1843.05</v>
      </c>
      <c r="G319" s="63">
        <v>58.44</v>
      </c>
      <c r="H319" s="63"/>
      <c r="I319" s="63"/>
      <c r="J319" s="63">
        <f t="shared" ref="J319:J324" si="18">ROUND(F319*G319, 2)</f>
        <v>107707.84</v>
      </c>
      <c r="K319" s="63"/>
      <c r="L319" s="63"/>
      <c r="M319" s="63"/>
      <c r="N319" s="63"/>
      <c r="O319" s="63"/>
      <c r="P319" s="63">
        <f t="shared" si="17"/>
        <v>0</v>
      </c>
      <c r="Q319" s="63"/>
      <c r="R319" s="63"/>
    </row>
    <row r="320" spans="1:18" ht="31.15" customHeight="1" x14ac:dyDescent="0.25">
      <c r="A320" s="35" t="s">
        <v>608</v>
      </c>
      <c r="B320" s="40" t="s">
        <v>607</v>
      </c>
      <c r="C320" s="36"/>
      <c r="D320" s="37" t="s">
        <v>77</v>
      </c>
      <c r="E320" s="53">
        <v>0.25</v>
      </c>
      <c r="F320" s="53">
        <v>1840.5</v>
      </c>
      <c r="G320" s="55">
        <v>58.44</v>
      </c>
      <c r="H320" s="55"/>
      <c r="I320" s="55"/>
      <c r="J320" s="55">
        <f t="shared" si="18"/>
        <v>107558.82</v>
      </c>
      <c r="K320" s="55"/>
      <c r="L320" s="55"/>
      <c r="M320" s="55"/>
      <c r="N320" s="55"/>
      <c r="O320" s="55"/>
      <c r="P320" s="55">
        <f t="shared" si="17"/>
        <v>0</v>
      </c>
      <c r="Q320" s="55"/>
      <c r="R320" s="55"/>
    </row>
    <row r="321" spans="1:18" ht="56.25" x14ac:dyDescent="0.25">
      <c r="A321" s="32" t="s">
        <v>609</v>
      </c>
      <c r="B321" s="38" t="s">
        <v>610</v>
      </c>
      <c r="C321" s="33"/>
      <c r="D321" s="34" t="s">
        <v>40</v>
      </c>
      <c r="E321" s="49">
        <v>1.07</v>
      </c>
      <c r="F321" s="70">
        <v>7888.2539999999999</v>
      </c>
      <c r="G321" s="63">
        <v>400</v>
      </c>
      <c r="H321" s="63"/>
      <c r="I321" s="63"/>
      <c r="J321" s="63">
        <f t="shared" si="18"/>
        <v>3155301.6</v>
      </c>
      <c r="K321" s="63"/>
      <c r="L321" s="63"/>
      <c r="M321" s="63"/>
      <c r="N321" s="63"/>
      <c r="O321" s="63"/>
      <c r="P321" s="63">
        <f t="shared" si="17"/>
        <v>0</v>
      </c>
      <c r="Q321" s="63"/>
      <c r="R321" s="63"/>
    </row>
    <row r="322" spans="1:18" ht="31.15" customHeight="1" x14ac:dyDescent="0.25">
      <c r="A322" s="35" t="s">
        <v>611</v>
      </c>
      <c r="B322" s="40" t="s">
        <v>610</v>
      </c>
      <c r="C322" s="36"/>
      <c r="D322" s="37" t="s">
        <v>40</v>
      </c>
      <c r="E322" s="53">
        <v>1.07</v>
      </c>
      <c r="F322" s="53">
        <v>7877.34</v>
      </c>
      <c r="G322" s="55">
        <v>400</v>
      </c>
      <c r="H322" s="55"/>
      <c r="I322" s="55"/>
      <c r="J322" s="55">
        <f t="shared" si="18"/>
        <v>3150936</v>
      </c>
      <c r="K322" s="55"/>
      <c r="L322" s="55"/>
      <c r="M322" s="55"/>
      <c r="N322" s="55"/>
      <c r="O322" s="55"/>
      <c r="P322" s="55">
        <f t="shared" si="17"/>
        <v>0</v>
      </c>
      <c r="Q322" s="55"/>
      <c r="R322" s="55"/>
    </row>
    <row r="323" spans="1:18" ht="18.75" x14ac:dyDescent="0.25">
      <c r="A323" s="32" t="s">
        <v>612</v>
      </c>
      <c r="B323" s="38" t="s">
        <v>613</v>
      </c>
      <c r="C323" s="33"/>
      <c r="D323" s="34" t="s">
        <v>77</v>
      </c>
      <c r="E323" s="49">
        <v>7</v>
      </c>
      <c r="F323" s="69">
        <v>51605.4</v>
      </c>
      <c r="G323" s="63">
        <v>6.52</v>
      </c>
      <c r="H323" s="63"/>
      <c r="I323" s="63"/>
      <c r="J323" s="63">
        <f t="shared" si="18"/>
        <v>336467.21</v>
      </c>
      <c r="K323" s="63"/>
      <c r="L323" s="63"/>
      <c r="M323" s="63"/>
      <c r="N323" s="63"/>
      <c r="O323" s="63"/>
      <c r="P323" s="63">
        <f t="shared" si="17"/>
        <v>0</v>
      </c>
      <c r="Q323" s="63"/>
      <c r="R323" s="63"/>
    </row>
    <row r="324" spans="1:18" ht="31.15" customHeight="1" x14ac:dyDescent="0.25">
      <c r="A324" s="35" t="s">
        <v>614</v>
      </c>
      <c r="B324" s="40" t="s">
        <v>613</v>
      </c>
      <c r="C324" s="36"/>
      <c r="D324" s="37" t="s">
        <v>77</v>
      </c>
      <c r="E324" s="53">
        <v>7</v>
      </c>
      <c r="F324" s="53">
        <v>51534</v>
      </c>
      <c r="G324" s="55">
        <v>6.52</v>
      </c>
      <c r="H324" s="55"/>
      <c r="I324" s="55"/>
      <c r="J324" s="55">
        <f t="shared" si="18"/>
        <v>336001.68</v>
      </c>
      <c r="K324" s="55"/>
      <c r="L324" s="55"/>
      <c r="M324" s="55"/>
      <c r="N324" s="55"/>
      <c r="O324" s="55"/>
      <c r="P324" s="55">
        <f t="shared" si="17"/>
        <v>0</v>
      </c>
      <c r="Q324" s="55"/>
      <c r="R324" s="55"/>
    </row>
    <row r="325" spans="1:18" ht="37.5" x14ac:dyDescent="0.25">
      <c r="A325" s="23" t="s">
        <v>615</v>
      </c>
      <c r="B325" s="29" t="s">
        <v>616</v>
      </c>
      <c r="C325" s="29"/>
      <c r="D325" s="24" t="s">
        <v>40</v>
      </c>
      <c r="E325" s="31">
        <v>1</v>
      </c>
      <c r="F325" s="31">
        <v>18890.2</v>
      </c>
      <c r="G325" s="60">
        <f>IFERROR(ROUND(SUM(J326,J327,J328)/F325, 2), 0)</f>
        <v>338.51</v>
      </c>
      <c r="H325" s="60">
        <v>270</v>
      </c>
      <c r="I325" s="60">
        <f>G325+H325</f>
        <v>608.51</v>
      </c>
      <c r="J325" s="60">
        <f>ROUND(G325*F325, 2)</f>
        <v>6394521.5999999996</v>
      </c>
      <c r="K325" s="60">
        <f>ROUND(F325*H325, 2)</f>
        <v>5100354</v>
      </c>
      <c r="L325" s="60">
        <f>J325+K325</f>
        <v>11494875.6</v>
      </c>
      <c r="M325" s="60">
        <f>IFERROR(ROUND(SUM(P326,P327,P328)/F325, 2), 0)</f>
        <v>18.260000000000002</v>
      </c>
      <c r="N325" s="60"/>
      <c r="O325" s="60">
        <f>M325+N325</f>
        <v>18.260000000000002</v>
      </c>
      <c r="P325" s="60">
        <f t="shared" si="17"/>
        <v>344935.05</v>
      </c>
      <c r="Q325" s="60">
        <f>ROUND(F325*N325, 2)</f>
        <v>0</v>
      </c>
      <c r="R325" s="60">
        <f>P325+Q325</f>
        <v>344935.05</v>
      </c>
    </row>
    <row r="326" spans="1:18" ht="37.5" x14ac:dyDescent="0.25">
      <c r="A326" s="23" t="s">
        <v>617</v>
      </c>
      <c r="B326" s="30" t="s">
        <v>618</v>
      </c>
      <c r="C326" s="29"/>
      <c r="D326" s="24" t="s">
        <v>40</v>
      </c>
      <c r="E326" s="46">
        <v>1.06</v>
      </c>
      <c r="F326" s="47">
        <v>20023.612000000001</v>
      </c>
      <c r="G326" s="60">
        <v>299.89999999999998</v>
      </c>
      <c r="H326" s="60"/>
      <c r="I326" s="60"/>
      <c r="J326" s="60">
        <f>ROUND(F326*G326, 2)</f>
        <v>6005081.2400000002</v>
      </c>
      <c r="K326" s="60"/>
      <c r="L326" s="60"/>
      <c r="M326" s="60"/>
      <c r="N326" s="60"/>
      <c r="O326" s="60"/>
      <c r="P326" s="60">
        <f t="shared" si="17"/>
        <v>0</v>
      </c>
      <c r="Q326" s="60"/>
      <c r="R326" s="60"/>
    </row>
    <row r="327" spans="1:18" ht="18.75" x14ac:dyDescent="0.25">
      <c r="A327" s="23" t="s">
        <v>619</v>
      </c>
      <c r="B327" s="30" t="s">
        <v>620</v>
      </c>
      <c r="C327" s="29"/>
      <c r="D327" s="24" t="s">
        <v>40</v>
      </c>
      <c r="E327" s="46">
        <v>1.08</v>
      </c>
      <c r="F327" s="46">
        <v>20401.416000000001</v>
      </c>
      <c r="G327" s="60">
        <v>16.91</v>
      </c>
      <c r="H327" s="60"/>
      <c r="I327" s="60"/>
      <c r="J327" s="60">
        <f>ROUND(F327*G327, 2)</f>
        <v>344987.94</v>
      </c>
      <c r="K327" s="60"/>
      <c r="L327" s="60"/>
      <c r="M327" s="60">
        <v>16.91</v>
      </c>
      <c r="N327" s="60"/>
      <c r="O327" s="60"/>
      <c r="P327" s="60">
        <f t="shared" si="17"/>
        <v>344987.94</v>
      </c>
      <c r="Q327" s="60"/>
      <c r="R327" s="60"/>
    </row>
    <row r="328" spans="1:18" ht="18.75" x14ac:dyDescent="0.25">
      <c r="A328" s="23" t="s">
        <v>621</v>
      </c>
      <c r="B328" s="30" t="s">
        <v>622</v>
      </c>
      <c r="C328" s="29"/>
      <c r="D328" s="24" t="s">
        <v>263</v>
      </c>
      <c r="E328" s="46">
        <v>2.1</v>
      </c>
      <c r="F328" s="46">
        <v>39669.42</v>
      </c>
      <c r="G328" s="60">
        <v>1.1200000000000001</v>
      </c>
      <c r="H328" s="60"/>
      <c r="I328" s="60"/>
      <c r="J328" s="60">
        <f>ROUND(F328*G328, 2)</f>
        <v>44429.75</v>
      </c>
      <c r="K328" s="60"/>
      <c r="L328" s="60"/>
      <c r="M328" s="60"/>
      <c r="N328" s="60"/>
      <c r="O328" s="60"/>
      <c r="P328" s="60">
        <f t="shared" si="17"/>
        <v>0</v>
      </c>
      <c r="Q328" s="60"/>
      <c r="R328" s="60"/>
    </row>
    <row r="329" spans="1:18" ht="56.25" x14ac:dyDescent="0.25">
      <c r="A329" s="23" t="s">
        <v>623</v>
      </c>
      <c r="B329" s="29" t="s">
        <v>624</v>
      </c>
      <c r="C329" s="29"/>
      <c r="D329" s="24" t="s">
        <v>263</v>
      </c>
      <c r="E329" s="31">
        <v>1</v>
      </c>
      <c r="F329" s="31">
        <v>27740</v>
      </c>
      <c r="G329" s="60">
        <f>IFERROR(ROUND(SUM(J330,J331,J332,J333,J334,J335,J336,J337)/F329, 2), 0)</f>
        <v>22.18</v>
      </c>
      <c r="H329" s="60">
        <v>75</v>
      </c>
      <c r="I329" s="60">
        <f>G329+H329</f>
        <v>97.18</v>
      </c>
      <c r="J329" s="60">
        <f>ROUND(G329*F329, 2)</f>
        <v>615273.19999999995</v>
      </c>
      <c r="K329" s="60">
        <f>ROUND(F329*H329, 2)</f>
        <v>2080500</v>
      </c>
      <c r="L329" s="60">
        <f>J329+K329</f>
        <v>2695773.2</v>
      </c>
      <c r="M329" s="60">
        <f>IFERROR(ROUND(SUM(P330,P331,P332,P333,P334,P335,P336,P337)/F329, 2), 0)</f>
        <v>17.96</v>
      </c>
      <c r="N329" s="60"/>
      <c r="O329" s="60">
        <f>M329+N329</f>
        <v>17.96</v>
      </c>
      <c r="P329" s="60">
        <f t="shared" si="17"/>
        <v>498210.4</v>
      </c>
      <c r="Q329" s="60">
        <f>ROUND(F329*N329, 2)</f>
        <v>0</v>
      </c>
      <c r="R329" s="60">
        <f>P329+Q329</f>
        <v>498210.4</v>
      </c>
    </row>
    <row r="330" spans="1:18" ht="18.75" x14ac:dyDescent="0.25">
      <c r="A330" s="23" t="s">
        <v>625</v>
      </c>
      <c r="B330" s="30" t="s">
        <v>626</v>
      </c>
      <c r="C330" s="29"/>
      <c r="D330" s="24" t="s">
        <v>164</v>
      </c>
      <c r="E330" s="50">
        <v>4</v>
      </c>
      <c r="F330" s="46">
        <v>110960</v>
      </c>
      <c r="G330" s="60">
        <v>0.7</v>
      </c>
      <c r="H330" s="60"/>
      <c r="I330" s="60"/>
      <c r="J330" s="60">
        <f t="shared" ref="J330:J337" si="19">ROUND(F330*G330, 2)</f>
        <v>77672</v>
      </c>
      <c r="K330" s="60"/>
      <c r="L330" s="60"/>
      <c r="M330" s="60"/>
      <c r="N330" s="60"/>
      <c r="O330" s="60"/>
      <c r="P330" s="60">
        <f t="shared" si="17"/>
        <v>0</v>
      </c>
      <c r="Q330" s="60"/>
      <c r="R330" s="60"/>
    </row>
    <row r="331" spans="1:18" ht="37.5" x14ac:dyDescent="0.25">
      <c r="A331" s="23" t="s">
        <v>627</v>
      </c>
      <c r="B331" s="30" t="s">
        <v>628</v>
      </c>
      <c r="C331" s="29"/>
      <c r="D331" s="24" t="s">
        <v>164</v>
      </c>
      <c r="E331" s="46">
        <v>1</v>
      </c>
      <c r="F331" s="47">
        <v>3976</v>
      </c>
      <c r="G331" s="60">
        <v>3.2</v>
      </c>
      <c r="H331" s="60"/>
      <c r="I331" s="60"/>
      <c r="J331" s="60">
        <f t="shared" si="19"/>
        <v>12723.2</v>
      </c>
      <c r="K331" s="60"/>
      <c r="L331" s="60"/>
      <c r="M331" s="60">
        <v>3.2</v>
      </c>
      <c r="N331" s="60"/>
      <c r="O331" s="60"/>
      <c r="P331" s="60">
        <f t="shared" si="17"/>
        <v>12723.2</v>
      </c>
      <c r="Q331" s="60"/>
      <c r="R331" s="60"/>
    </row>
    <row r="332" spans="1:18" ht="37.5" x14ac:dyDescent="0.25">
      <c r="A332" s="23" t="s">
        <v>629</v>
      </c>
      <c r="B332" s="30" t="s">
        <v>630</v>
      </c>
      <c r="C332" s="29"/>
      <c r="D332" s="24" t="s">
        <v>164</v>
      </c>
      <c r="E332" s="46">
        <v>1</v>
      </c>
      <c r="F332" s="47">
        <v>3976</v>
      </c>
      <c r="G332" s="60">
        <v>3.2</v>
      </c>
      <c r="H332" s="60"/>
      <c r="I332" s="60"/>
      <c r="J332" s="60">
        <f t="shared" si="19"/>
        <v>12723.2</v>
      </c>
      <c r="K332" s="60"/>
      <c r="L332" s="60"/>
      <c r="M332" s="60">
        <v>3.2</v>
      </c>
      <c r="N332" s="60"/>
      <c r="O332" s="60"/>
      <c r="P332" s="60">
        <f t="shared" si="17"/>
        <v>12723.2</v>
      </c>
      <c r="Q332" s="60"/>
      <c r="R332" s="60"/>
    </row>
    <row r="333" spans="1:18" ht="18.75" x14ac:dyDescent="0.25">
      <c r="A333" s="23" t="s">
        <v>631</v>
      </c>
      <c r="B333" s="30" t="s">
        <v>632</v>
      </c>
      <c r="C333" s="29"/>
      <c r="D333" s="24" t="s">
        <v>164</v>
      </c>
      <c r="E333" s="46">
        <v>1</v>
      </c>
      <c r="F333" s="47">
        <v>3010</v>
      </c>
      <c r="G333" s="60">
        <v>13.01</v>
      </c>
      <c r="H333" s="60"/>
      <c r="I333" s="60"/>
      <c r="J333" s="60">
        <f t="shared" si="19"/>
        <v>39160.1</v>
      </c>
      <c r="K333" s="60"/>
      <c r="L333" s="60"/>
      <c r="M333" s="60"/>
      <c r="N333" s="60"/>
      <c r="O333" s="60"/>
      <c r="P333" s="60">
        <f t="shared" si="17"/>
        <v>0</v>
      </c>
      <c r="Q333" s="60"/>
      <c r="R333" s="60"/>
    </row>
    <row r="334" spans="1:18" ht="37.5" x14ac:dyDescent="0.25">
      <c r="A334" s="23" t="s">
        <v>633</v>
      </c>
      <c r="B334" s="30" t="s">
        <v>634</v>
      </c>
      <c r="C334" s="29"/>
      <c r="D334" s="24" t="s">
        <v>263</v>
      </c>
      <c r="E334" s="46">
        <v>1.1000000000000001</v>
      </c>
      <c r="F334" s="47">
        <v>30514</v>
      </c>
      <c r="G334" s="60">
        <v>13.06</v>
      </c>
      <c r="H334" s="60"/>
      <c r="I334" s="60"/>
      <c r="J334" s="60">
        <f t="shared" si="19"/>
        <v>398512.84</v>
      </c>
      <c r="K334" s="60"/>
      <c r="L334" s="60"/>
      <c r="M334" s="60">
        <v>13.06</v>
      </c>
      <c r="N334" s="60"/>
      <c r="O334" s="60"/>
      <c r="P334" s="60">
        <f t="shared" si="17"/>
        <v>398512.84</v>
      </c>
      <c r="Q334" s="60"/>
      <c r="R334" s="60"/>
    </row>
    <row r="335" spans="1:18" ht="37.5" x14ac:dyDescent="0.25">
      <c r="A335" s="23" t="s">
        <v>635</v>
      </c>
      <c r="B335" s="30" t="s">
        <v>636</v>
      </c>
      <c r="C335" s="29"/>
      <c r="D335" s="24" t="s">
        <v>164</v>
      </c>
      <c r="E335" s="46">
        <v>1</v>
      </c>
      <c r="F335" s="47">
        <v>6366</v>
      </c>
      <c r="G335" s="60">
        <v>4.1500000000000004</v>
      </c>
      <c r="H335" s="60"/>
      <c r="I335" s="60"/>
      <c r="J335" s="60">
        <f t="shared" si="19"/>
        <v>26418.9</v>
      </c>
      <c r="K335" s="60"/>
      <c r="L335" s="60"/>
      <c r="M335" s="60">
        <v>4.1500000000000004</v>
      </c>
      <c r="N335" s="60"/>
      <c r="O335" s="60"/>
      <c r="P335" s="60">
        <f t="shared" si="17"/>
        <v>26418.9</v>
      </c>
      <c r="Q335" s="60"/>
      <c r="R335" s="60"/>
    </row>
    <row r="336" spans="1:18" ht="37.5" x14ac:dyDescent="0.25">
      <c r="A336" s="23" t="s">
        <v>637</v>
      </c>
      <c r="B336" s="30" t="s">
        <v>638</v>
      </c>
      <c r="C336" s="29"/>
      <c r="D336" s="24" t="s">
        <v>164</v>
      </c>
      <c r="E336" s="46">
        <v>1</v>
      </c>
      <c r="F336" s="47">
        <v>9074</v>
      </c>
      <c r="G336" s="60">
        <v>4.1500000000000004</v>
      </c>
      <c r="H336" s="60"/>
      <c r="I336" s="60"/>
      <c r="J336" s="60">
        <f t="shared" si="19"/>
        <v>37657.1</v>
      </c>
      <c r="K336" s="60"/>
      <c r="L336" s="60"/>
      <c r="M336" s="60">
        <v>4.1500000000000004</v>
      </c>
      <c r="N336" s="60"/>
      <c r="O336" s="60"/>
      <c r="P336" s="60">
        <f t="shared" si="17"/>
        <v>37657.1</v>
      </c>
      <c r="Q336" s="60"/>
      <c r="R336" s="60"/>
    </row>
    <row r="337" spans="1:18" ht="37.5" x14ac:dyDescent="0.25">
      <c r="A337" s="23" t="s">
        <v>639</v>
      </c>
      <c r="B337" s="30" t="s">
        <v>640</v>
      </c>
      <c r="C337" s="29"/>
      <c r="D337" s="24" t="s">
        <v>164</v>
      </c>
      <c r="E337" s="46">
        <v>1</v>
      </c>
      <c r="F337" s="47">
        <v>2476</v>
      </c>
      <c r="G337" s="60">
        <v>4.1500000000000004</v>
      </c>
      <c r="H337" s="60"/>
      <c r="I337" s="60"/>
      <c r="J337" s="60">
        <f t="shared" si="19"/>
        <v>10275.4</v>
      </c>
      <c r="K337" s="60"/>
      <c r="L337" s="60"/>
      <c r="M337" s="60">
        <v>4.1500000000000004</v>
      </c>
      <c r="N337" s="60"/>
      <c r="O337" s="60"/>
      <c r="P337" s="60">
        <f t="shared" si="17"/>
        <v>10275.4</v>
      </c>
      <c r="Q337" s="60"/>
      <c r="R337" s="60"/>
    </row>
    <row r="338" spans="1:18" ht="37.5" x14ac:dyDescent="0.25">
      <c r="A338" s="23" t="s">
        <v>641</v>
      </c>
      <c r="B338" s="29" t="s">
        <v>642</v>
      </c>
      <c r="C338" s="29" t="s">
        <v>643</v>
      </c>
      <c r="D338" s="24" t="s">
        <v>263</v>
      </c>
      <c r="E338" s="31">
        <v>1</v>
      </c>
      <c r="F338" s="31">
        <v>655.20000000000005</v>
      </c>
      <c r="G338" s="60">
        <f>IFERROR(ROUND(SUM(J339,J340,J341)/F338, 2), 0)</f>
        <v>191.48</v>
      </c>
      <c r="H338" s="60">
        <v>175.84</v>
      </c>
      <c r="I338" s="60">
        <f>G338+H338</f>
        <v>367.32</v>
      </c>
      <c r="J338" s="60">
        <f>ROUND(G338*F338, 2)</f>
        <v>125457.7</v>
      </c>
      <c r="K338" s="60">
        <f>ROUND(F338*H338, 2)</f>
        <v>115210.37</v>
      </c>
      <c r="L338" s="60">
        <f>J338+K338</f>
        <v>240668.07</v>
      </c>
      <c r="M338" s="60">
        <f>IFERROR(ROUND(SUM(P339,P340,P341)/F338, 2), 0)</f>
        <v>177.66</v>
      </c>
      <c r="N338" s="60"/>
      <c r="O338" s="60">
        <f>M338+N338</f>
        <v>177.66</v>
      </c>
      <c r="P338" s="60">
        <f t="shared" si="17"/>
        <v>116402.83</v>
      </c>
      <c r="Q338" s="60">
        <f>ROUND(F338*N338, 2)</f>
        <v>0</v>
      </c>
      <c r="R338" s="60">
        <f>P338+Q338</f>
        <v>116402.83</v>
      </c>
    </row>
    <row r="339" spans="1:18" ht="18.75" x14ac:dyDescent="0.25">
      <c r="A339" s="23" t="s">
        <v>644</v>
      </c>
      <c r="B339" s="30" t="s">
        <v>166</v>
      </c>
      <c r="C339" s="29"/>
      <c r="D339" s="24" t="s">
        <v>164</v>
      </c>
      <c r="E339" s="50">
        <v>0.09</v>
      </c>
      <c r="F339" s="46">
        <v>58.968000000000004</v>
      </c>
      <c r="G339" s="60">
        <v>153.56</v>
      </c>
      <c r="H339" s="60"/>
      <c r="I339" s="60"/>
      <c r="J339" s="60">
        <f>ROUND(F339*G339, 2)</f>
        <v>9055.1299999999992</v>
      </c>
      <c r="K339" s="60"/>
      <c r="L339" s="60"/>
      <c r="M339" s="60"/>
      <c r="N339" s="60"/>
      <c r="O339" s="60"/>
      <c r="P339" s="60">
        <f t="shared" si="17"/>
        <v>0</v>
      </c>
      <c r="Q339" s="60"/>
      <c r="R339" s="60"/>
    </row>
    <row r="340" spans="1:18" ht="18.75" x14ac:dyDescent="0.25">
      <c r="A340" s="23" t="s">
        <v>645</v>
      </c>
      <c r="B340" s="30" t="s">
        <v>646</v>
      </c>
      <c r="C340" s="29"/>
      <c r="D340" s="24" t="s">
        <v>263</v>
      </c>
      <c r="E340" s="46">
        <v>1.1000000000000001</v>
      </c>
      <c r="F340" s="47">
        <v>720.72</v>
      </c>
      <c r="G340" s="60">
        <v>27.36</v>
      </c>
      <c r="H340" s="60"/>
      <c r="I340" s="60"/>
      <c r="J340" s="60">
        <f>ROUND(F340*G340, 2)</f>
        <v>19718.900000000001</v>
      </c>
      <c r="K340" s="60"/>
      <c r="L340" s="60"/>
      <c r="M340" s="60">
        <v>27.36</v>
      </c>
      <c r="N340" s="60"/>
      <c r="O340" s="60"/>
      <c r="P340" s="60">
        <f t="shared" si="17"/>
        <v>19718.900000000001</v>
      </c>
      <c r="Q340" s="60"/>
      <c r="R340" s="60"/>
    </row>
    <row r="341" spans="1:18" ht="18.75" x14ac:dyDescent="0.25">
      <c r="A341" s="23" t="s">
        <v>647</v>
      </c>
      <c r="B341" s="30" t="s">
        <v>648</v>
      </c>
      <c r="C341" s="29"/>
      <c r="D341" s="24" t="s">
        <v>263</v>
      </c>
      <c r="E341" s="46">
        <v>1.05</v>
      </c>
      <c r="F341" s="47">
        <v>687.96</v>
      </c>
      <c r="G341" s="60">
        <v>140.54</v>
      </c>
      <c r="H341" s="60"/>
      <c r="I341" s="60"/>
      <c r="J341" s="60">
        <f>ROUND(F341*G341, 2)</f>
        <v>96685.9</v>
      </c>
      <c r="K341" s="60"/>
      <c r="L341" s="60"/>
      <c r="M341" s="60">
        <v>140.54</v>
      </c>
      <c r="N341" s="60"/>
      <c r="O341" s="60"/>
      <c r="P341" s="60">
        <f t="shared" si="17"/>
        <v>96685.9</v>
      </c>
      <c r="Q341" s="60"/>
      <c r="R341" s="60"/>
    </row>
    <row r="342" spans="1:18" ht="37.5" x14ac:dyDescent="0.25">
      <c r="A342" s="23" t="s">
        <v>649</v>
      </c>
      <c r="B342" s="29" t="s">
        <v>642</v>
      </c>
      <c r="C342" s="29"/>
      <c r="D342" s="24" t="s">
        <v>263</v>
      </c>
      <c r="E342" s="31">
        <v>1</v>
      </c>
      <c r="F342" s="31">
        <v>3560</v>
      </c>
      <c r="G342" s="60">
        <f>IFERROR(ROUND(SUM(J343,J344,J345)/F342, 2), 0)</f>
        <v>117.46</v>
      </c>
      <c r="H342" s="60">
        <v>175.84</v>
      </c>
      <c r="I342" s="60">
        <f>G342+H342</f>
        <v>293.3</v>
      </c>
      <c r="J342" s="60">
        <f>ROUND(G342*F342, 2)</f>
        <v>418157.6</v>
      </c>
      <c r="K342" s="60">
        <f>ROUND(F342*H342, 2)</f>
        <v>625990.40000000002</v>
      </c>
      <c r="L342" s="60">
        <f>J342+K342</f>
        <v>1044148</v>
      </c>
      <c r="M342" s="60">
        <f>IFERROR(ROUND(SUM(P343,P344,P345)/F342, 2), 0)</f>
        <v>103.64</v>
      </c>
      <c r="N342" s="60"/>
      <c r="O342" s="60">
        <f>M342+N342</f>
        <v>103.64</v>
      </c>
      <c r="P342" s="60">
        <f t="shared" si="17"/>
        <v>368958.4</v>
      </c>
      <c r="Q342" s="60">
        <f>ROUND(F342*N342, 2)</f>
        <v>0</v>
      </c>
      <c r="R342" s="60">
        <f>P342+Q342</f>
        <v>368958.4</v>
      </c>
    </row>
    <row r="343" spans="1:18" ht="18.75" x14ac:dyDescent="0.25">
      <c r="A343" s="23" t="s">
        <v>650</v>
      </c>
      <c r="B343" s="30" t="s">
        <v>166</v>
      </c>
      <c r="C343" s="29"/>
      <c r="D343" s="24" t="s">
        <v>164</v>
      </c>
      <c r="E343" s="50">
        <v>0.09</v>
      </c>
      <c r="F343" s="46">
        <v>320.39999999999998</v>
      </c>
      <c r="G343" s="60">
        <v>153.56</v>
      </c>
      <c r="H343" s="60"/>
      <c r="I343" s="60"/>
      <c r="J343" s="60">
        <f>ROUND(F343*G343, 2)</f>
        <v>49200.62</v>
      </c>
      <c r="K343" s="60"/>
      <c r="L343" s="60"/>
      <c r="M343" s="60"/>
      <c r="N343" s="60"/>
      <c r="O343" s="60"/>
      <c r="P343" s="60">
        <f t="shared" si="17"/>
        <v>0</v>
      </c>
      <c r="Q343" s="60"/>
      <c r="R343" s="60"/>
    </row>
    <row r="344" spans="1:18" ht="37.5" x14ac:dyDescent="0.25">
      <c r="A344" s="23" t="s">
        <v>651</v>
      </c>
      <c r="B344" s="30" t="s">
        <v>652</v>
      </c>
      <c r="C344" s="29"/>
      <c r="D344" s="24" t="s">
        <v>263</v>
      </c>
      <c r="E344" s="46">
        <v>1.05</v>
      </c>
      <c r="F344" s="47">
        <v>3738</v>
      </c>
      <c r="G344" s="60">
        <v>36.35</v>
      </c>
      <c r="H344" s="60"/>
      <c r="I344" s="60"/>
      <c r="J344" s="60">
        <f>ROUND(F344*G344, 2)</f>
        <v>135876.29999999999</v>
      </c>
      <c r="K344" s="60"/>
      <c r="L344" s="60"/>
      <c r="M344" s="60">
        <v>36.35</v>
      </c>
      <c r="N344" s="60"/>
      <c r="O344" s="60"/>
      <c r="P344" s="60">
        <f t="shared" si="17"/>
        <v>135876.29999999999</v>
      </c>
      <c r="Q344" s="60"/>
      <c r="R344" s="60"/>
    </row>
    <row r="345" spans="1:18" ht="18.75" x14ac:dyDescent="0.25">
      <c r="A345" s="23" t="s">
        <v>653</v>
      </c>
      <c r="B345" s="30" t="s">
        <v>654</v>
      </c>
      <c r="C345" s="29"/>
      <c r="D345" s="24" t="s">
        <v>263</v>
      </c>
      <c r="E345" s="46">
        <v>1.05</v>
      </c>
      <c r="F345" s="47">
        <v>3738</v>
      </c>
      <c r="G345" s="60">
        <v>62.35</v>
      </c>
      <c r="H345" s="60"/>
      <c r="I345" s="60"/>
      <c r="J345" s="60">
        <f>ROUND(F345*G345, 2)</f>
        <v>233064.3</v>
      </c>
      <c r="K345" s="60"/>
      <c r="L345" s="60"/>
      <c r="M345" s="60">
        <v>62.35</v>
      </c>
      <c r="N345" s="60"/>
      <c r="O345" s="60"/>
      <c r="P345" s="60">
        <f t="shared" si="17"/>
        <v>233064.3</v>
      </c>
      <c r="Q345" s="60"/>
      <c r="R345" s="60"/>
    </row>
    <row r="346" spans="1:18" ht="16.5" x14ac:dyDescent="0.25">
      <c r="A346" s="23" t="s">
        <v>655</v>
      </c>
      <c r="B346" s="101" t="s">
        <v>656</v>
      </c>
      <c r="C346" s="102"/>
      <c r="D346" s="103"/>
      <c r="E346" s="104"/>
      <c r="F346" s="61"/>
      <c r="G346" s="62"/>
      <c r="H346" s="62"/>
      <c r="I346" s="62"/>
      <c r="J346" s="62">
        <f>SUM(J347,J349,J351,J353,J355,J358,J360,J363,J369,J372,J376,J379,J383,J386)</f>
        <v>9851396</v>
      </c>
      <c r="K346" s="62">
        <f>SUM(K347,K349,K351,K353,K355,K358,K360,K363,K369,K372,K376,K379,K383,K386)</f>
        <v>47874728.810000002</v>
      </c>
      <c r="L346" s="62">
        <f>SUM(L347,L349,L351,L353,L355,L358,L360,L363,L369,L372,L376,L379,L383,L386)</f>
        <v>57726124.810000002</v>
      </c>
      <c r="M346" s="62"/>
      <c r="N346" s="62"/>
      <c r="O346" s="62"/>
      <c r="P346" s="62">
        <f>SUM(P347,P349,P351,P353,P355,P358,P360,P363,P369,P372,P376,P379,P383,P386)</f>
        <v>3538732.41</v>
      </c>
      <c r="Q346" s="62">
        <f>SUM(Q347,Q349,Q351,Q353,Q355,Q358,Q360,Q363,Q369,Q372,Q376,Q379,Q383,Q386)</f>
        <v>0</v>
      </c>
      <c r="R346" s="62">
        <f>SUM(R347,R349,R351,R353,R355,R358,R360,R363,R369,R372,R376,R379,R383,R386)</f>
        <v>3538732.41</v>
      </c>
    </row>
    <row r="347" spans="1:18" ht="93.75" x14ac:dyDescent="0.25">
      <c r="A347" s="23" t="s">
        <v>657</v>
      </c>
      <c r="B347" s="29" t="s">
        <v>658</v>
      </c>
      <c r="C347" s="29" t="s">
        <v>659</v>
      </c>
      <c r="D347" s="24" t="s">
        <v>164</v>
      </c>
      <c r="E347" s="31">
        <v>1</v>
      </c>
      <c r="F347" s="31">
        <v>1348</v>
      </c>
      <c r="G347" s="60">
        <f>IFERROR(ROUND(SUM(J348)/F347, 2), 0)</f>
        <v>15.5</v>
      </c>
      <c r="H347" s="60">
        <v>25</v>
      </c>
      <c r="I347" s="60">
        <f>G347+H347</f>
        <v>40.5</v>
      </c>
      <c r="J347" s="60">
        <f>ROUND(G347*F347, 2)</f>
        <v>20894</v>
      </c>
      <c r="K347" s="60">
        <f>ROUND(F347*H347, 2)</f>
        <v>33700</v>
      </c>
      <c r="L347" s="60">
        <f>J347+K347</f>
        <v>54594</v>
      </c>
      <c r="M347" s="60">
        <f>IFERROR(ROUND(SUM(P348)/F347, 2), 0)</f>
        <v>0</v>
      </c>
      <c r="N347" s="60"/>
      <c r="O347" s="60">
        <f>M347+N347</f>
        <v>0</v>
      </c>
      <c r="P347" s="60">
        <f t="shared" ref="P347:P388" si="20">ROUND(F347*M347, 2)</f>
        <v>0</v>
      </c>
      <c r="Q347" s="60">
        <f>ROUND(F347*N347, 2)</f>
        <v>0</v>
      </c>
      <c r="R347" s="60">
        <f>P347+Q347</f>
        <v>0</v>
      </c>
    </row>
    <row r="348" spans="1:18" ht="18.75" x14ac:dyDescent="0.25">
      <c r="A348" s="23" t="s">
        <v>660</v>
      </c>
      <c r="B348" s="30" t="s">
        <v>661</v>
      </c>
      <c r="C348" s="29"/>
      <c r="D348" s="24" t="s">
        <v>77</v>
      </c>
      <c r="E348" s="46">
        <v>5</v>
      </c>
      <c r="F348" s="46">
        <v>6740</v>
      </c>
      <c r="G348" s="60">
        <v>3.1</v>
      </c>
      <c r="H348" s="60"/>
      <c r="I348" s="60"/>
      <c r="J348" s="60">
        <f>ROUND(F348*G348, 2)</f>
        <v>20894</v>
      </c>
      <c r="K348" s="60"/>
      <c r="L348" s="60"/>
      <c r="M348" s="60"/>
      <c r="N348" s="60"/>
      <c r="O348" s="60"/>
      <c r="P348" s="60">
        <f t="shared" si="20"/>
        <v>0</v>
      </c>
      <c r="Q348" s="60"/>
      <c r="R348" s="60"/>
    </row>
    <row r="349" spans="1:18" ht="93.75" x14ac:dyDescent="0.25">
      <c r="A349" s="23" t="s">
        <v>662</v>
      </c>
      <c r="B349" s="29" t="s">
        <v>658</v>
      </c>
      <c r="C349" s="29" t="s">
        <v>663</v>
      </c>
      <c r="D349" s="24" t="s">
        <v>164</v>
      </c>
      <c r="E349" s="31">
        <v>1</v>
      </c>
      <c r="F349" s="31">
        <v>610</v>
      </c>
      <c r="G349" s="60">
        <f>IFERROR(ROUND(SUM(J350)/F349, 2), 0)</f>
        <v>15.5</v>
      </c>
      <c r="H349" s="60">
        <v>25</v>
      </c>
      <c r="I349" s="60">
        <f>G349+H349</f>
        <v>40.5</v>
      </c>
      <c r="J349" s="60">
        <f>ROUND(G349*F349, 2)</f>
        <v>9455</v>
      </c>
      <c r="K349" s="60">
        <f>ROUND(F349*H349, 2)</f>
        <v>15250</v>
      </c>
      <c r="L349" s="60">
        <f>J349+K349</f>
        <v>24705</v>
      </c>
      <c r="M349" s="60">
        <f>IFERROR(ROUND(SUM(P350)/F349, 2), 0)</f>
        <v>0</v>
      </c>
      <c r="N349" s="60"/>
      <c r="O349" s="60">
        <f>M349+N349</f>
        <v>0</v>
      </c>
      <c r="P349" s="60">
        <f t="shared" si="20"/>
        <v>0</v>
      </c>
      <c r="Q349" s="60">
        <f>ROUND(F349*N349, 2)</f>
        <v>0</v>
      </c>
      <c r="R349" s="60">
        <f>P349+Q349</f>
        <v>0</v>
      </c>
    </row>
    <row r="350" spans="1:18" ht="18.75" x14ac:dyDescent="0.25">
      <c r="A350" s="23" t="s">
        <v>664</v>
      </c>
      <c r="B350" s="30" t="s">
        <v>661</v>
      </c>
      <c r="C350" s="29"/>
      <c r="D350" s="24" t="s">
        <v>77</v>
      </c>
      <c r="E350" s="46">
        <v>5</v>
      </c>
      <c r="F350" s="46">
        <v>3050</v>
      </c>
      <c r="G350" s="60">
        <v>3.1</v>
      </c>
      <c r="H350" s="60"/>
      <c r="I350" s="60"/>
      <c r="J350" s="60">
        <f>ROUND(F350*G350, 2)</f>
        <v>9455</v>
      </c>
      <c r="K350" s="60"/>
      <c r="L350" s="60"/>
      <c r="M350" s="60"/>
      <c r="N350" s="60"/>
      <c r="O350" s="60"/>
      <c r="P350" s="60">
        <f t="shared" si="20"/>
        <v>0</v>
      </c>
      <c r="Q350" s="60"/>
      <c r="R350" s="60"/>
    </row>
    <row r="351" spans="1:18" ht="93.75" x14ac:dyDescent="0.25">
      <c r="A351" s="23" t="s">
        <v>665</v>
      </c>
      <c r="B351" s="29" t="s">
        <v>658</v>
      </c>
      <c r="C351" s="29" t="s">
        <v>666</v>
      </c>
      <c r="D351" s="24" t="s">
        <v>164</v>
      </c>
      <c r="E351" s="31">
        <v>1</v>
      </c>
      <c r="F351" s="31">
        <v>204</v>
      </c>
      <c r="G351" s="60">
        <f>IFERROR(ROUND(SUM(J352)/F351, 2), 0)</f>
        <v>15.5</v>
      </c>
      <c r="H351" s="60">
        <v>25</v>
      </c>
      <c r="I351" s="60">
        <f>G351+H351</f>
        <v>40.5</v>
      </c>
      <c r="J351" s="60">
        <f>ROUND(G351*F351, 2)</f>
        <v>3162</v>
      </c>
      <c r="K351" s="60">
        <f>ROUND(F351*H351, 2)</f>
        <v>5100</v>
      </c>
      <c r="L351" s="60">
        <f>J351+K351</f>
        <v>8262</v>
      </c>
      <c r="M351" s="60">
        <f>IFERROR(ROUND(SUM(P352)/F351, 2), 0)</f>
        <v>0</v>
      </c>
      <c r="N351" s="60"/>
      <c r="O351" s="60">
        <f>M351+N351</f>
        <v>0</v>
      </c>
      <c r="P351" s="60">
        <f t="shared" si="20"/>
        <v>0</v>
      </c>
      <c r="Q351" s="60">
        <f>ROUND(F351*N351, 2)</f>
        <v>0</v>
      </c>
      <c r="R351" s="60">
        <f>P351+Q351</f>
        <v>0</v>
      </c>
    </row>
    <row r="352" spans="1:18" ht="18.75" x14ac:dyDescent="0.25">
      <c r="A352" s="23" t="s">
        <v>667</v>
      </c>
      <c r="B352" s="30" t="s">
        <v>661</v>
      </c>
      <c r="C352" s="29"/>
      <c r="D352" s="24" t="s">
        <v>77</v>
      </c>
      <c r="E352" s="46">
        <v>5</v>
      </c>
      <c r="F352" s="46">
        <v>1020</v>
      </c>
      <c r="G352" s="60">
        <v>3.1</v>
      </c>
      <c r="H352" s="60"/>
      <c r="I352" s="60"/>
      <c r="J352" s="60">
        <f>ROUND(F352*G352, 2)</f>
        <v>3162</v>
      </c>
      <c r="K352" s="60"/>
      <c r="L352" s="60"/>
      <c r="M352" s="60"/>
      <c r="N352" s="60"/>
      <c r="O352" s="60"/>
      <c r="P352" s="60">
        <f t="shared" si="20"/>
        <v>0</v>
      </c>
      <c r="Q352" s="60"/>
      <c r="R352" s="60"/>
    </row>
    <row r="353" spans="1:18" ht="131.25" x14ac:dyDescent="0.25">
      <c r="A353" s="23" t="s">
        <v>668</v>
      </c>
      <c r="B353" s="29" t="s">
        <v>669</v>
      </c>
      <c r="C353" s="29" t="s">
        <v>670</v>
      </c>
      <c r="D353" s="24" t="s">
        <v>40</v>
      </c>
      <c r="E353" s="31">
        <v>1</v>
      </c>
      <c r="F353" s="31">
        <v>29.54</v>
      </c>
      <c r="G353" s="60">
        <f>IFERROR(ROUND(SUM(J354)/F353, 2), 0)</f>
        <v>192.38</v>
      </c>
      <c r="H353" s="60">
        <v>491.67</v>
      </c>
      <c r="I353" s="60">
        <f>G353+H353</f>
        <v>684.05</v>
      </c>
      <c r="J353" s="60">
        <f>ROUND(G353*F353, 2)</f>
        <v>5682.91</v>
      </c>
      <c r="K353" s="60">
        <f>ROUND(F353*H353, 2)</f>
        <v>14523.93</v>
      </c>
      <c r="L353" s="60">
        <f>J353+K353</f>
        <v>20206.84</v>
      </c>
      <c r="M353" s="60">
        <f>IFERROR(ROUND(SUM(P354)/F353, 2), 0)</f>
        <v>192.38</v>
      </c>
      <c r="N353" s="60"/>
      <c r="O353" s="60">
        <f>M353+N353</f>
        <v>192.38</v>
      </c>
      <c r="P353" s="60">
        <f t="shared" si="20"/>
        <v>5682.91</v>
      </c>
      <c r="Q353" s="60">
        <f>ROUND(F353*N353, 2)</f>
        <v>0</v>
      </c>
      <c r="R353" s="60">
        <f>P353+Q353</f>
        <v>5682.91</v>
      </c>
    </row>
    <row r="354" spans="1:18" ht="37.5" x14ac:dyDescent="0.25">
      <c r="A354" s="23" t="s">
        <v>671</v>
      </c>
      <c r="B354" s="30" t="s">
        <v>672</v>
      </c>
      <c r="C354" s="29"/>
      <c r="D354" s="24" t="s">
        <v>29</v>
      </c>
      <c r="E354" s="46">
        <v>1.03</v>
      </c>
      <c r="F354" s="47">
        <v>1.236</v>
      </c>
      <c r="G354" s="60">
        <v>4597.82</v>
      </c>
      <c r="H354" s="60"/>
      <c r="I354" s="60"/>
      <c r="J354" s="60">
        <f>ROUND(F354*G354, 2)</f>
        <v>5682.91</v>
      </c>
      <c r="K354" s="60"/>
      <c r="L354" s="60"/>
      <c r="M354" s="60">
        <v>4597.82</v>
      </c>
      <c r="N354" s="60"/>
      <c r="O354" s="60"/>
      <c r="P354" s="60">
        <f t="shared" si="20"/>
        <v>5682.91</v>
      </c>
      <c r="Q354" s="60"/>
      <c r="R354" s="60"/>
    </row>
    <row r="355" spans="1:18" ht="75" x14ac:dyDescent="0.25">
      <c r="A355" s="22" t="s">
        <v>673</v>
      </c>
      <c r="B355" s="25" t="s">
        <v>674</v>
      </c>
      <c r="C355" s="25"/>
      <c r="D355" s="11" t="s">
        <v>263</v>
      </c>
      <c r="E355" s="28">
        <v>1</v>
      </c>
      <c r="F355" s="28">
        <v>7862.4</v>
      </c>
      <c r="G355" s="57">
        <f>IFERROR(ROUND(SUM(J356,J357)/F355, 2), 0)</f>
        <v>8.91</v>
      </c>
      <c r="H355" s="57">
        <v>80</v>
      </c>
      <c r="I355" s="57">
        <f>G355+H355</f>
        <v>88.91</v>
      </c>
      <c r="J355" s="57">
        <f>ROUND(G355*F355, 2)</f>
        <v>70053.98</v>
      </c>
      <c r="K355" s="57">
        <f>ROUND(F355*H355, 2)</f>
        <v>628992</v>
      </c>
      <c r="L355" s="57">
        <f>J355+K355</f>
        <v>699045.98</v>
      </c>
      <c r="M355" s="57">
        <f>IFERROR(ROUND(SUM(P356,P357)/F355, 2), 0)</f>
        <v>0</v>
      </c>
      <c r="N355" s="57"/>
      <c r="O355" s="57">
        <f>M355+N355</f>
        <v>0</v>
      </c>
      <c r="P355" s="57">
        <f t="shared" si="20"/>
        <v>0</v>
      </c>
      <c r="Q355" s="57">
        <f>ROUND(F355*N355, 2)</f>
        <v>0</v>
      </c>
      <c r="R355" s="57">
        <f>P355+Q355</f>
        <v>0</v>
      </c>
    </row>
    <row r="356" spans="1:18" ht="18.75" x14ac:dyDescent="0.25">
      <c r="A356" s="22" t="s">
        <v>675</v>
      </c>
      <c r="B356" s="26" t="s">
        <v>676</v>
      </c>
      <c r="C356" s="25"/>
      <c r="D356" s="11" t="s">
        <v>263</v>
      </c>
      <c r="E356" s="45">
        <v>1.1000000000000001</v>
      </c>
      <c r="F356" s="48">
        <v>8648.64</v>
      </c>
      <c r="G356" s="57">
        <v>4.05</v>
      </c>
      <c r="H356" s="57"/>
      <c r="I356" s="57"/>
      <c r="J356" s="57">
        <f>ROUND(F356*G356, 2)</f>
        <v>35026.99</v>
      </c>
      <c r="K356" s="57"/>
      <c r="L356" s="57"/>
      <c r="M356" s="57"/>
      <c r="N356" s="57"/>
      <c r="O356" s="57"/>
      <c r="P356" s="57">
        <f t="shared" si="20"/>
        <v>0</v>
      </c>
      <c r="Q356" s="57"/>
      <c r="R356" s="57"/>
    </row>
    <row r="357" spans="1:18" ht="37.5" x14ac:dyDescent="0.25">
      <c r="A357" s="22" t="s">
        <v>677</v>
      </c>
      <c r="B357" s="26" t="s">
        <v>678</v>
      </c>
      <c r="C357" s="25"/>
      <c r="D357" s="11" t="s">
        <v>77</v>
      </c>
      <c r="E357" s="45">
        <v>0.3</v>
      </c>
      <c r="F357" s="48">
        <v>2358.7199999999998</v>
      </c>
      <c r="G357" s="57">
        <v>14.85</v>
      </c>
      <c r="H357" s="57"/>
      <c r="I357" s="57"/>
      <c r="J357" s="57">
        <f>ROUND(F357*G357, 2)</f>
        <v>35026.99</v>
      </c>
      <c r="K357" s="57"/>
      <c r="L357" s="57"/>
      <c r="M357" s="57"/>
      <c r="N357" s="57"/>
      <c r="O357" s="57"/>
      <c r="P357" s="57">
        <f t="shared" si="20"/>
        <v>0</v>
      </c>
      <c r="Q357" s="57"/>
      <c r="R357" s="57"/>
    </row>
    <row r="358" spans="1:18" ht="37.5" x14ac:dyDescent="0.25">
      <c r="A358" s="22" t="s">
        <v>679</v>
      </c>
      <c r="B358" s="25" t="s">
        <v>680</v>
      </c>
      <c r="C358" s="25"/>
      <c r="D358" s="11" t="s">
        <v>40</v>
      </c>
      <c r="E358" s="28">
        <v>1</v>
      </c>
      <c r="F358" s="28">
        <v>72667.399999999994</v>
      </c>
      <c r="G358" s="57">
        <f>IFERROR(ROUND(SUM(J359)/F358, 2), 0)</f>
        <v>10.33</v>
      </c>
      <c r="H358" s="57">
        <v>25</v>
      </c>
      <c r="I358" s="57">
        <f>G358+H358</f>
        <v>35.33</v>
      </c>
      <c r="J358" s="57">
        <f>ROUND(G358*F358, 2)</f>
        <v>750654.24</v>
      </c>
      <c r="K358" s="57">
        <f>ROUND(F358*H358, 2)</f>
        <v>1816685</v>
      </c>
      <c r="L358" s="57">
        <f>J358+K358</f>
        <v>2567339.2400000002</v>
      </c>
      <c r="M358" s="57">
        <f>IFERROR(ROUND(SUM(P359)/F358, 2), 0)</f>
        <v>0</v>
      </c>
      <c r="N358" s="57"/>
      <c r="O358" s="57">
        <f>M358+N358</f>
        <v>0</v>
      </c>
      <c r="P358" s="57">
        <f t="shared" si="20"/>
        <v>0</v>
      </c>
      <c r="Q358" s="57">
        <f>ROUND(F358*N358, 2)</f>
        <v>0</v>
      </c>
      <c r="R358" s="57">
        <f>P358+Q358</f>
        <v>0</v>
      </c>
    </row>
    <row r="359" spans="1:18" ht="18.75" x14ac:dyDescent="0.25">
      <c r="A359" s="22" t="s">
        <v>681</v>
      </c>
      <c r="B359" s="26" t="s">
        <v>682</v>
      </c>
      <c r="C359" s="25"/>
      <c r="D359" s="11" t="s">
        <v>77</v>
      </c>
      <c r="E359" s="45">
        <v>0.25</v>
      </c>
      <c r="F359" s="48">
        <v>18166.849999999999</v>
      </c>
      <c r="G359" s="57">
        <v>41.3</v>
      </c>
      <c r="H359" s="57"/>
      <c r="I359" s="57"/>
      <c r="J359" s="57">
        <f>ROUND(F359*G359, 2)</f>
        <v>750290.91</v>
      </c>
      <c r="K359" s="57"/>
      <c r="L359" s="57"/>
      <c r="M359" s="57"/>
      <c r="N359" s="57"/>
      <c r="O359" s="57"/>
      <c r="P359" s="57">
        <f t="shared" si="20"/>
        <v>0</v>
      </c>
      <c r="Q359" s="57"/>
      <c r="R359" s="57"/>
    </row>
    <row r="360" spans="1:18" ht="93.75" x14ac:dyDescent="0.25">
      <c r="A360" s="22" t="s">
        <v>683</v>
      </c>
      <c r="B360" s="25" t="s">
        <v>684</v>
      </c>
      <c r="C360" s="25"/>
      <c r="D360" s="11" t="s">
        <v>40</v>
      </c>
      <c r="E360" s="28">
        <v>1</v>
      </c>
      <c r="F360" s="28">
        <v>39562.800000000003</v>
      </c>
      <c r="G360" s="57">
        <f>IFERROR(ROUND(SUM(J361,J362)/F360, 2), 0)</f>
        <v>29.24</v>
      </c>
      <c r="H360" s="57">
        <v>120</v>
      </c>
      <c r="I360" s="57">
        <f>G360+H360</f>
        <v>149.24</v>
      </c>
      <c r="J360" s="57">
        <f>ROUND(G360*F360, 2)</f>
        <v>1156816.27</v>
      </c>
      <c r="K360" s="57">
        <f>ROUND(F360*H360, 2)</f>
        <v>4747536</v>
      </c>
      <c r="L360" s="57">
        <f>J360+K360</f>
        <v>5904352.2699999996</v>
      </c>
      <c r="M360" s="57">
        <f>IFERROR(ROUND(SUM(P361,P362)/F360, 2), 0)</f>
        <v>0</v>
      </c>
      <c r="N360" s="57"/>
      <c r="O360" s="57">
        <f>M360+N360</f>
        <v>0</v>
      </c>
      <c r="P360" s="57">
        <f t="shared" si="20"/>
        <v>0</v>
      </c>
      <c r="Q360" s="57">
        <f>ROUND(F360*N360, 2)</f>
        <v>0</v>
      </c>
      <c r="R360" s="57">
        <f>P360+Q360</f>
        <v>0</v>
      </c>
    </row>
    <row r="361" spans="1:18" ht="56.25" x14ac:dyDescent="0.25">
      <c r="A361" s="22" t="s">
        <v>685</v>
      </c>
      <c r="B361" s="26" t="s">
        <v>686</v>
      </c>
      <c r="C361" s="25"/>
      <c r="D361" s="11" t="s">
        <v>164</v>
      </c>
      <c r="E361" s="45">
        <v>0.3</v>
      </c>
      <c r="F361" s="45">
        <v>11868.84</v>
      </c>
      <c r="G361" s="57">
        <v>28.15</v>
      </c>
      <c r="H361" s="57"/>
      <c r="I361" s="57"/>
      <c r="J361" s="57">
        <f>ROUND(F361*G361, 2)</f>
        <v>334107.84999999998</v>
      </c>
      <c r="K361" s="57"/>
      <c r="L361" s="57"/>
      <c r="M361" s="57"/>
      <c r="N361" s="57"/>
      <c r="O361" s="57"/>
      <c r="P361" s="57">
        <f t="shared" si="20"/>
        <v>0</v>
      </c>
      <c r="Q361" s="57"/>
      <c r="R361" s="57"/>
    </row>
    <row r="362" spans="1:18" ht="37.5" x14ac:dyDescent="0.25">
      <c r="A362" s="22" t="s">
        <v>687</v>
      </c>
      <c r="B362" s="26" t="s">
        <v>688</v>
      </c>
      <c r="C362" s="25" t="s">
        <v>678</v>
      </c>
      <c r="D362" s="11" t="s">
        <v>77</v>
      </c>
      <c r="E362" s="45">
        <v>1.8</v>
      </c>
      <c r="F362" s="45">
        <v>71213.039999999994</v>
      </c>
      <c r="G362" s="57">
        <v>11.55</v>
      </c>
      <c r="H362" s="57"/>
      <c r="I362" s="57"/>
      <c r="J362" s="57">
        <f>ROUND(F362*G362, 2)</f>
        <v>822510.61</v>
      </c>
      <c r="K362" s="57"/>
      <c r="L362" s="57"/>
      <c r="M362" s="57"/>
      <c r="N362" s="57"/>
      <c r="O362" s="57"/>
      <c r="P362" s="57">
        <f t="shared" si="20"/>
        <v>0</v>
      </c>
      <c r="Q362" s="57"/>
      <c r="R362" s="57"/>
    </row>
    <row r="363" spans="1:18" ht="56.25" x14ac:dyDescent="0.25">
      <c r="A363" s="32" t="s">
        <v>689</v>
      </c>
      <c r="B363" s="33" t="s">
        <v>690</v>
      </c>
      <c r="C363" s="33"/>
      <c r="D363" s="34" t="s">
        <v>40</v>
      </c>
      <c r="E363" s="39">
        <v>1</v>
      </c>
      <c r="F363" s="68">
        <v>33765.4</v>
      </c>
      <c r="G363" s="63">
        <f>IFERROR(ROUND(SUM(J365,J367)/F363, 2), 0)</f>
        <v>50.14</v>
      </c>
      <c r="H363" s="63">
        <v>120</v>
      </c>
      <c r="I363" s="63">
        <f>G363+H363</f>
        <v>170.14</v>
      </c>
      <c r="J363" s="63">
        <f>ROUND(G363*F363, 2)</f>
        <v>1692997.16</v>
      </c>
      <c r="K363" s="63">
        <f>ROUND(F363*H363, 2)</f>
        <v>4051848</v>
      </c>
      <c r="L363" s="63">
        <f>J363+K363</f>
        <v>5744845.1600000001</v>
      </c>
      <c r="M363" s="63">
        <f>IFERROR(ROUND(SUM(P365,P367)/F363, 2), 0)</f>
        <v>0</v>
      </c>
      <c r="N363" s="63"/>
      <c r="O363" s="63">
        <f>M363+N363</f>
        <v>0</v>
      </c>
      <c r="P363" s="63">
        <f t="shared" si="20"/>
        <v>0</v>
      </c>
      <c r="Q363" s="63">
        <f>ROUND(F363*N363, 2)</f>
        <v>0</v>
      </c>
      <c r="R363" s="63">
        <f>P363+Q363</f>
        <v>0</v>
      </c>
    </row>
    <row r="364" spans="1:18" ht="31.15" customHeight="1" x14ac:dyDescent="0.25">
      <c r="A364" s="35" t="s">
        <v>691</v>
      </c>
      <c r="B364" s="36" t="s">
        <v>690</v>
      </c>
      <c r="C364" s="36"/>
      <c r="D364" s="37" t="s">
        <v>40</v>
      </c>
      <c r="E364" s="41">
        <v>1</v>
      </c>
      <c r="F364" s="41">
        <v>33104.6</v>
      </c>
      <c r="G364" s="55">
        <f>IFERROR(ROUND(SUM(J366,J368)/F364, 2), 0)</f>
        <v>50.15</v>
      </c>
      <c r="H364" s="55">
        <v>120</v>
      </c>
      <c r="I364" s="55">
        <f>G364+H364</f>
        <v>170.15</v>
      </c>
      <c r="J364" s="55">
        <f>ROUND(G364*F364, 2)</f>
        <v>1660195.69</v>
      </c>
      <c r="K364" s="55">
        <f>ROUND(F364*H364, 2)</f>
        <v>3972552</v>
      </c>
      <c r="L364" s="55">
        <f>J364+K364</f>
        <v>5632747.6900000004</v>
      </c>
      <c r="M364" s="55">
        <f>IFERROR(ROUND(SUM(P366,P368)/F364, 2), 0)</f>
        <v>0</v>
      </c>
      <c r="N364" s="55"/>
      <c r="O364" s="55">
        <f>M364+N364</f>
        <v>0</v>
      </c>
      <c r="P364" s="55">
        <f t="shared" si="20"/>
        <v>0</v>
      </c>
      <c r="Q364" s="55">
        <f>ROUND(F364*N364, 2)</f>
        <v>0</v>
      </c>
      <c r="R364" s="55">
        <f>P364+Q364</f>
        <v>0</v>
      </c>
    </row>
    <row r="365" spans="1:18" ht="37.5" x14ac:dyDescent="0.25">
      <c r="A365" s="32" t="s">
        <v>692</v>
      </c>
      <c r="B365" s="38" t="s">
        <v>582</v>
      </c>
      <c r="C365" s="33"/>
      <c r="D365" s="34" t="s">
        <v>77</v>
      </c>
      <c r="E365" s="49">
        <v>0.15</v>
      </c>
      <c r="F365" s="69">
        <v>5064.8100000000004</v>
      </c>
      <c r="G365" s="63">
        <v>37.299999999999997</v>
      </c>
      <c r="H365" s="63"/>
      <c r="I365" s="63"/>
      <c r="J365" s="63">
        <f>ROUND(F365*G365, 2)</f>
        <v>188917.41</v>
      </c>
      <c r="K365" s="63"/>
      <c r="L365" s="63"/>
      <c r="M365" s="63"/>
      <c r="N365" s="63"/>
      <c r="O365" s="63"/>
      <c r="P365" s="63">
        <f t="shared" si="20"/>
        <v>0</v>
      </c>
      <c r="Q365" s="63"/>
      <c r="R365" s="63"/>
    </row>
    <row r="366" spans="1:18" ht="31.15" customHeight="1" x14ac:dyDescent="0.25">
      <c r="A366" s="35" t="s">
        <v>693</v>
      </c>
      <c r="B366" s="40" t="s">
        <v>582</v>
      </c>
      <c r="C366" s="36"/>
      <c r="D366" s="37" t="s">
        <v>77</v>
      </c>
      <c r="E366" s="53">
        <v>0.15</v>
      </c>
      <c r="F366" s="53">
        <v>4965.6899999999996</v>
      </c>
      <c r="G366" s="55">
        <v>37.299999999999997</v>
      </c>
      <c r="H366" s="55"/>
      <c r="I366" s="55"/>
      <c r="J366" s="55">
        <f>ROUND(F366*G366, 2)</f>
        <v>185220.24</v>
      </c>
      <c r="K366" s="55"/>
      <c r="L366" s="55"/>
      <c r="M366" s="55"/>
      <c r="N366" s="55"/>
      <c r="O366" s="55"/>
      <c r="P366" s="55">
        <f t="shared" si="20"/>
        <v>0</v>
      </c>
      <c r="Q366" s="55"/>
      <c r="R366" s="55"/>
    </row>
    <row r="367" spans="1:18" ht="37.5" x14ac:dyDescent="0.25">
      <c r="A367" s="32" t="s">
        <v>694</v>
      </c>
      <c r="B367" s="38" t="s">
        <v>678</v>
      </c>
      <c r="C367" s="33"/>
      <c r="D367" s="34" t="s">
        <v>77</v>
      </c>
      <c r="E367" s="49">
        <v>3</v>
      </c>
      <c r="F367" s="70">
        <v>101296.2</v>
      </c>
      <c r="G367" s="63">
        <v>14.85</v>
      </c>
      <c r="H367" s="63"/>
      <c r="I367" s="63"/>
      <c r="J367" s="63">
        <f>ROUND(F367*G367, 2)</f>
        <v>1504248.57</v>
      </c>
      <c r="K367" s="63"/>
      <c r="L367" s="63"/>
      <c r="M367" s="63"/>
      <c r="N367" s="63"/>
      <c r="O367" s="63"/>
      <c r="P367" s="63">
        <f t="shared" si="20"/>
        <v>0</v>
      </c>
      <c r="Q367" s="63"/>
      <c r="R367" s="63"/>
    </row>
    <row r="368" spans="1:18" ht="31.15" customHeight="1" x14ac:dyDescent="0.25">
      <c r="A368" s="35" t="s">
        <v>695</v>
      </c>
      <c r="B368" s="40" t="s">
        <v>678</v>
      </c>
      <c r="C368" s="36"/>
      <c r="D368" s="37" t="s">
        <v>77</v>
      </c>
      <c r="E368" s="53">
        <v>3</v>
      </c>
      <c r="F368" s="53">
        <v>99313.8</v>
      </c>
      <c r="G368" s="55">
        <v>14.85</v>
      </c>
      <c r="H368" s="55"/>
      <c r="I368" s="55"/>
      <c r="J368" s="55">
        <f>ROUND(F368*G368, 2)</f>
        <v>1474809.93</v>
      </c>
      <c r="K368" s="55"/>
      <c r="L368" s="55"/>
      <c r="M368" s="55"/>
      <c r="N368" s="55"/>
      <c r="O368" s="55"/>
      <c r="P368" s="55">
        <f t="shared" si="20"/>
        <v>0</v>
      </c>
      <c r="Q368" s="55"/>
      <c r="R368" s="55"/>
    </row>
    <row r="369" spans="1:18" ht="75" x14ac:dyDescent="0.25">
      <c r="A369" s="22" t="s">
        <v>696</v>
      </c>
      <c r="B369" s="25" t="s">
        <v>697</v>
      </c>
      <c r="C369" s="25"/>
      <c r="D369" s="11" t="s">
        <v>40</v>
      </c>
      <c r="E369" s="28">
        <v>1</v>
      </c>
      <c r="F369" s="28">
        <v>39562.800000000003</v>
      </c>
      <c r="G369" s="57">
        <f>IFERROR(ROUND(SUM(J370,J371)/F369, 2), 0)</f>
        <v>35.299999999999997</v>
      </c>
      <c r="H369" s="57">
        <v>120</v>
      </c>
      <c r="I369" s="57">
        <f>G369+H369</f>
        <v>155.30000000000001</v>
      </c>
      <c r="J369" s="57">
        <f>ROUND(G369*F369, 2)</f>
        <v>1396566.84</v>
      </c>
      <c r="K369" s="57">
        <f>ROUND(F369*H369, 2)</f>
        <v>4747536</v>
      </c>
      <c r="L369" s="57">
        <f>J369+K369</f>
        <v>6144102.8399999999</v>
      </c>
      <c r="M369" s="57">
        <f>IFERROR(ROUND(SUM(P370,P371)/F369, 2), 0)</f>
        <v>0</v>
      </c>
      <c r="N369" s="57"/>
      <c r="O369" s="57">
        <f>M369+N369</f>
        <v>0</v>
      </c>
      <c r="P369" s="57">
        <f t="shared" si="20"/>
        <v>0</v>
      </c>
      <c r="Q369" s="57">
        <f>ROUND(F369*N369, 2)</f>
        <v>0</v>
      </c>
      <c r="R369" s="57">
        <f>P369+Q369</f>
        <v>0</v>
      </c>
    </row>
    <row r="370" spans="1:18" ht="37.5" x14ac:dyDescent="0.25">
      <c r="A370" s="22" t="s">
        <v>698</v>
      </c>
      <c r="B370" s="26" t="s">
        <v>582</v>
      </c>
      <c r="C370" s="25"/>
      <c r="D370" s="11" t="s">
        <v>77</v>
      </c>
      <c r="E370" s="45">
        <v>0.15</v>
      </c>
      <c r="F370" s="45">
        <v>5934.42</v>
      </c>
      <c r="G370" s="57">
        <v>37.299999999999997</v>
      </c>
      <c r="H370" s="57"/>
      <c r="I370" s="57"/>
      <c r="J370" s="57">
        <f>ROUND(F370*G370, 2)</f>
        <v>221353.87</v>
      </c>
      <c r="K370" s="57"/>
      <c r="L370" s="57"/>
      <c r="M370" s="57"/>
      <c r="N370" s="57"/>
      <c r="O370" s="57"/>
      <c r="P370" s="57">
        <f t="shared" si="20"/>
        <v>0</v>
      </c>
      <c r="Q370" s="57"/>
      <c r="R370" s="57"/>
    </row>
    <row r="371" spans="1:18" ht="37.5" x14ac:dyDescent="0.25">
      <c r="A371" s="22" t="s">
        <v>699</v>
      </c>
      <c r="B371" s="26" t="s">
        <v>678</v>
      </c>
      <c r="C371" s="25"/>
      <c r="D371" s="11" t="s">
        <v>77</v>
      </c>
      <c r="E371" s="45">
        <v>2</v>
      </c>
      <c r="F371" s="45">
        <v>79125.600000000006</v>
      </c>
      <c r="G371" s="57">
        <v>14.85</v>
      </c>
      <c r="H371" s="57"/>
      <c r="I371" s="57"/>
      <c r="J371" s="57">
        <f>ROUND(F371*G371, 2)</f>
        <v>1175015.1599999999</v>
      </c>
      <c r="K371" s="57"/>
      <c r="L371" s="57"/>
      <c r="M371" s="57"/>
      <c r="N371" s="57"/>
      <c r="O371" s="57"/>
      <c r="P371" s="57">
        <f t="shared" si="20"/>
        <v>0</v>
      </c>
      <c r="Q371" s="57"/>
      <c r="R371" s="57"/>
    </row>
    <row r="372" spans="1:18" ht="18.75" x14ac:dyDescent="0.25">
      <c r="A372" s="23" t="s">
        <v>700</v>
      </c>
      <c r="B372" s="29" t="s">
        <v>701</v>
      </c>
      <c r="C372" s="29"/>
      <c r="D372" s="24" t="s">
        <v>40</v>
      </c>
      <c r="E372" s="31">
        <v>1</v>
      </c>
      <c r="F372" s="31">
        <v>73328.2</v>
      </c>
      <c r="G372" s="60">
        <f>IFERROR(ROUND(SUM(J373,J374,J375)/F372, 2), 0)</f>
        <v>50.45</v>
      </c>
      <c r="H372" s="60">
        <v>221.4</v>
      </c>
      <c r="I372" s="60">
        <f>G372+H372</f>
        <v>271.85000000000002</v>
      </c>
      <c r="J372" s="60">
        <f>ROUND(G372*F372, 2)</f>
        <v>3699407.69</v>
      </c>
      <c r="K372" s="60">
        <f>ROUND(F372*H372, 2)</f>
        <v>16234863.48</v>
      </c>
      <c r="L372" s="60">
        <f>J372+K372</f>
        <v>19934271.170000002</v>
      </c>
      <c r="M372" s="60">
        <f>IFERROR(ROUND(SUM(P373,P374,P375)/F372, 2), 0)</f>
        <v>46.72</v>
      </c>
      <c r="N372" s="60"/>
      <c r="O372" s="60">
        <f>M372+N372</f>
        <v>46.72</v>
      </c>
      <c r="P372" s="60">
        <f t="shared" si="20"/>
        <v>3425893.5</v>
      </c>
      <c r="Q372" s="60">
        <f>ROUND(F372*N372, 2)</f>
        <v>0</v>
      </c>
      <c r="R372" s="60">
        <f>P372+Q372</f>
        <v>3425893.5</v>
      </c>
    </row>
    <row r="373" spans="1:18" ht="37.5" x14ac:dyDescent="0.25">
      <c r="A373" s="23" t="s">
        <v>702</v>
      </c>
      <c r="B373" s="30" t="s">
        <v>582</v>
      </c>
      <c r="C373" s="29"/>
      <c r="D373" s="24" t="s">
        <v>77</v>
      </c>
      <c r="E373" s="46">
        <v>0.1</v>
      </c>
      <c r="F373" s="46">
        <v>7332.82</v>
      </c>
      <c r="G373" s="60">
        <v>37.299999999999997</v>
      </c>
      <c r="H373" s="60"/>
      <c r="I373" s="60"/>
      <c r="J373" s="60">
        <f>ROUND(F373*G373, 2)</f>
        <v>273514.19</v>
      </c>
      <c r="K373" s="60"/>
      <c r="L373" s="60"/>
      <c r="M373" s="60"/>
      <c r="N373" s="60"/>
      <c r="O373" s="60"/>
      <c r="P373" s="60">
        <f t="shared" si="20"/>
        <v>0</v>
      </c>
      <c r="Q373" s="60"/>
      <c r="R373" s="60"/>
    </row>
    <row r="374" spans="1:18" ht="18.75" x14ac:dyDescent="0.25">
      <c r="A374" s="23" t="s">
        <v>703</v>
      </c>
      <c r="B374" s="30" t="s">
        <v>704</v>
      </c>
      <c r="C374" s="29"/>
      <c r="D374" s="24" t="s">
        <v>77</v>
      </c>
      <c r="E374" s="46">
        <v>1.2999999999999999E-2</v>
      </c>
      <c r="F374" s="46">
        <v>953.26700000000005</v>
      </c>
      <c r="G374" s="60">
        <v>590</v>
      </c>
      <c r="H374" s="60"/>
      <c r="I374" s="60"/>
      <c r="J374" s="60">
        <f>ROUND(F374*G374, 2)</f>
        <v>562427.53</v>
      </c>
      <c r="K374" s="60"/>
      <c r="L374" s="60"/>
      <c r="M374" s="60">
        <v>590</v>
      </c>
      <c r="N374" s="60"/>
      <c r="O374" s="60"/>
      <c r="P374" s="60">
        <f t="shared" si="20"/>
        <v>562427.53</v>
      </c>
      <c r="Q374" s="60"/>
      <c r="R374" s="60"/>
    </row>
    <row r="375" spans="1:18" ht="56.25" x14ac:dyDescent="0.25">
      <c r="A375" s="23" t="s">
        <v>705</v>
      </c>
      <c r="B375" s="30" t="s">
        <v>706</v>
      </c>
      <c r="C375" s="29"/>
      <c r="D375" s="24" t="s">
        <v>40</v>
      </c>
      <c r="E375" s="46">
        <v>1.1499999999999999</v>
      </c>
      <c r="F375" s="46">
        <v>84327.43</v>
      </c>
      <c r="G375" s="60">
        <v>33.96</v>
      </c>
      <c r="H375" s="60"/>
      <c r="I375" s="60"/>
      <c r="J375" s="60">
        <f>ROUND(F375*G375, 2)</f>
        <v>2863759.52</v>
      </c>
      <c r="K375" s="60"/>
      <c r="L375" s="60"/>
      <c r="M375" s="60">
        <v>33.96</v>
      </c>
      <c r="N375" s="60"/>
      <c r="O375" s="60"/>
      <c r="P375" s="60">
        <f t="shared" si="20"/>
        <v>2863759.52</v>
      </c>
      <c r="Q375" s="60"/>
      <c r="R375" s="60"/>
    </row>
    <row r="376" spans="1:18" ht="18.75" x14ac:dyDescent="0.25">
      <c r="A376" s="23" t="s">
        <v>707</v>
      </c>
      <c r="B376" s="29" t="s">
        <v>708</v>
      </c>
      <c r="C376" s="29"/>
      <c r="D376" s="24" t="s">
        <v>40</v>
      </c>
      <c r="E376" s="31">
        <v>1</v>
      </c>
      <c r="F376" s="31">
        <v>73328.2</v>
      </c>
      <c r="G376" s="60">
        <f>IFERROR(ROUND(SUM(J377,J378)/F376, 2), 0)</f>
        <v>9.8699999999999992</v>
      </c>
      <c r="H376" s="60">
        <v>150</v>
      </c>
      <c r="I376" s="60">
        <f>G376+H376</f>
        <v>159.87</v>
      </c>
      <c r="J376" s="60">
        <f>ROUND(G376*F376, 2)</f>
        <v>723749.33</v>
      </c>
      <c r="K376" s="60">
        <f>ROUND(F376*H376, 2)</f>
        <v>10999230</v>
      </c>
      <c r="L376" s="60">
        <f>J376+K376</f>
        <v>11722979.33</v>
      </c>
      <c r="M376" s="60">
        <f>IFERROR(ROUND(SUM(P377,P378)/F376, 2), 0)</f>
        <v>0</v>
      </c>
      <c r="N376" s="60"/>
      <c r="O376" s="60">
        <f>M376+N376</f>
        <v>0</v>
      </c>
      <c r="P376" s="60">
        <f t="shared" si="20"/>
        <v>0</v>
      </c>
      <c r="Q376" s="60">
        <f>ROUND(F376*N376, 2)</f>
        <v>0</v>
      </c>
      <c r="R376" s="60">
        <f>P376+Q376</f>
        <v>0</v>
      </c>
    </row>
    <row r="377" spans="1:18" ht="37.5" x14ac:dyDescent="0.25">
      <c r="A377" s="23" t="s">
        <v>709</v>
      </c>
      <c r="B377" s="30" t="s">
        <v>582</v>
      </c>
      <c r="C377" s="29"/>
      <c r="D377" s="24" t="s">
        <v>77</v>
      </c>
      <c r="E377" s="46">
        <v>0.1</v>
      </c>
      <c r="F377" s="46">
        <v>7332.82</v>
      </c>
      <c r="G377" s="60">
        <v>37.299999999999997</v>
      </c>
      <c r="H377" s="60"/>
      <c r="I377" s="60"/>
      <c r="J377" s="60">
        <f>ROUND(F377*G377, 2)</f>
        <v>273514.19</v>
      </c>
      <c r="K377" s="60"/>
      <c r="L377" s="60"/>
      <c r="M377" s="60"/>
      <c r="N377" s="60"/>
      <c r="O377" s="60"/>
      <c r="P377" s="60">
        <f t="shared" si="20"/>
        <v>0</v>
      </c>
      <c r="Q377" s="60"/>
      <c r="R377" s="60"/>
    </row>
    <row r="378" spans="1:18" ht="37.5" x14ac:dyDescent="0.25">
      <c r="A378" s="23" t="s">
        <v>710</v>
      </c>
      <c r="B378" s="30" t="s">
        <v>711</v>
      </c>
      <c r="C378" s="29"/>
      <c r="D378" s="24" t="s">
        <v>77</v>
      </c>
      <c r="E378" s="46">
        <v>0.3</v>
      </c>
      <c r="F378" s="46">
        <v>21998.46</v>
      </c>
      <c r="G378" s="60">
        <v>20.46</v>
      </c>
      <c r="H378" s="60"/>
      <c r="I378" s="60"/>
      <c r="J378" s="60">
        <f>ROUND(F378*G378, 2)</f>
        <v>450088.49</v>
      </c>
      <c r="K378" s="60"/>
      <c r="L378" s="60"/>
      <c r="M378" s="60"/>
      <c r="N378" s="60"/>
      <c r="O378" s="60"/>
      <c r="P378" s="60">
        <f t="shared" si="20"/>
        <v>0</v>
      </c>
      <c r="Q378" s="60"/>
      <c r="R378" s="60"/>
    </row>
    <row r="379" spans="1:18" ht="37.5" x14ac:dyDescent="0.25">
      <c r="A379" s="23" t="s">
        <v>712</v>
      </c>
      <c r="B379" s="29" t="s">
        <v>713</v>
      </c>
      <c r="C379" s="29"/>
      <c r="D379" s="24" t="s">
        <v>40</v>
      </c>
      <c r="E379" s="31">
        <v>1</v>
      </c>
      <c r="F379" s="31">
        <v>2913.5</v>
      </c>
      <c r="G379" s="60">
        <f>IFERROR(ROUND(SUM(J380,J381,J382)/F379, 2), 0)</f>
        <v>18.53</v>
      </c>
      <c r="H379" s="60">
        <v>175</v>
      </c>
      <c r="I379" s="60">
        <f>G379+H379</f>
        <v>193.53</v>
      </c>
      <c r="J379" s="60">
        <f>ROUND(G379*F379, 2)</f>
        <v>53987.16</v>
      </c>
      <c r="K379" s="60">
        <f>ROUND(F379*H379, 2)</f>
        <v>509862.5</v>
      </c>
      <c r="L379" s="60">
        <f>J379+K379</f>
        <v>563849.66</v>
      </c>
      <c r="M379" s="60">
        <f>IFERROR(ROUND(SUM(P380,P381,P382)/F379, 2), 0)</f>
        <v>0</v>
      </c>
      <c r="N379" s="60"/>
      <c r="O379" s="60">
        <f>M379+N379</f>
        <v>0</v>
      </c>
      <c r="P379" s="60">
        <f t="shared" si="20"/>
        <v>0</v>
      </c>
      <c r="Q379" s="60">
        <f>ROUND(F379*N379, 2)</f>
        <v>0</v>
      </c>
      <c r="R379" s="60">
        <f>P379+Q379</f>
        <v>0</v>
      </c>
    </row>
    <row r="380" spans="1:18" ht="18.75" x14ac:dyDescent="0.25">
      <c r="A380" s="23" t="s">
        <v>714</v>
      </c>
      <c r="B380" s="30" t="s">
        <v>715</v>
      </c>
      <c r="C380" s="29"/>
      <c r="D380" s="24" t="s">
        <v>164</v>
      </c>
      <c r="E380" s="46">
        <v>9.0999999999999998E-2</v>
      </c>
      <c r="F380" s="47">
        <v>265.12900000000002</v>
      </c>
      <c r="G380" s="60">
        <v>95.21</v>
      </c>
      <c r="H380" s="60"/>
      <c r="I380" s="60"/>
      <c r="J380" s="60">
        <f>ROUND(F380*G380, 2)</f>
        <v>25242.93</v>
      </c>
      <c r="K380" s="60"/>
      <c r="L380" s="60"/>
      <c r="M380" s="60"/>
      <c r="N380" s="60"/>
      <c r="O380" s="60"/>
      <c r="P380" s="60">
        <f t="shared" si="20"/>
        <v>0</v>
      </c>
      <c r="Q380" s="60"/>
      <c r="R380" s="60"/>
    </row>
    <row r="381" spans="1:18" ht="37.5" x14ac:dyDescent="0.25">
      <c r="A381" s="23" t="s">
        <v>716</v>
      </c>
      <c r="B381" s="30" t="s">
        <v>582</v>
      </c>
      <c r="C381" s="29"/>
      <c r="D381" s="24" t="s">
        <v>77</v>
      </c>
      <c r="E381" s="46">
        <v>0.1</v>
      </c>
      <c r="F381" s="46">
        <v>291.35000000000002</v>
      </c>
      <c r="G381" s="60">
        <v>37.299999999999997</v>
      </c>
      <c r="H381" s="60"/>
      <c r="I381" s="60"/>
      <c r="J381" s="60">
        <f>ROUND(F381*G381, 2)</f>
        <v>10867.36</v>
      </c>
      <c r="K381" s="60"/>
      <c r="L381" s="60"/>
      <c r="M381" s="60"/>
      <c r="N381" s="60"/>
      <c r="O381" s="60"/>
      <c r="P381" s="60">
        <f t="shared" si="20"/>
        <v>0</v>
      </c>
      <c r="Q381" s="60"/>
      <c r="R381" s="60"/>
    </row>
    <row r="382" spans="1:18" ht="37.5" x14ac:dyDescent="0.25">
      <c r="A382" s="23" t="s">
        <v>717</v>
      </c>
      <c r="B382" s="30" t="s">
        <v>711</v>
      </c>
      <c r="C382" s="29"/>
      <c r="D382" s="24" t="s">
        <v>77</v>
      </c>
      <c r="E382" s="46">
        <v>0.3</v>
      </c>
      <c r="F382" s="46">
        <v>874.05</v>
      </c>
      <c r="G382" s="60">
        <v>20.46</v>
      </c>
      <c r="H382" s="60"/>
      <c r="I382" s="60"/>
      <c r="J382" s="60">
        <f>ROUND(F382*G382, 2)</f>
        <v>17883.060000000001</v>
      </c>
      <c r="K382" s="60"/>
      <c r="L382" s="60"/>
      <c r="M382" s="60"/>
      <c r="N382" s="60"/>
      <c r="O382" s="60"/>
      <c r="P382" s="60">
        <f t="shared" si="20"/>
        <v>0</v>
      </c>
      <c r="Q382" s="60"/>
      <c r="R382" s="60"/>
    </row>
    <row r="383" spans="1:18" ht="18.75" x14ac:dyDescent="0.25">
      <c r="A383" s="23" t="s">
        <v>718</v>
      </c>
      <c r="B383" s="29" t="s">
        <v>719</v>
      </c>
      <c r="C383" s="29"/>
      <c r="D383" s="24" t="s">
        <v>164</v>
      </c>
      <c r="E383" s="31">
        <v>1</v>
      </c>
      <c r="F383" s="31">
        <v>3010</v>
      </c>
      <c r="G383" s="60">
        <f>IFERROR(ROUND(SUM(J384,J385)/F383, 2), 0)</f>
        <v>64.16</v>
      </c>
      <c r="H383" s="60">
        <v>335.69</v>
      </c>
      <c r="I383" s="60">
        <f>G383+H383</f>
        <v>399.85</v>
      </c>
      <c r="J383" s="60">
        <f>ROUND(G383*F383, 2)</f>
        <v>193121.6</v>
      </c>
      <c r="K383" s="60">
        <f>ROUND(F383*H383, 2)</f>
        <v>1010426.9</v>
      </c>
      <c r="L383" s="60">
        <f>J383+K383</f>
        <v>1203548.5</v>
      </c>
      <c r="M383" s="60">
        <f>IFERROR(ROUND(SUM(P384,P385)/F383, 2), 0)</f>
        <v>35.6</v>
      </c>
      <c r="N383" s="60"/>
      <c r="O383" s="60">
        <f>M383+N383</f>
        <v>35.6</v>
      </c>
      <c r="P383" s="60">
        <f t="shared" si="20"/>
        <v>107156</v>
      </c>
      <c r="Q383" s="60">
        <f>ROUND(F383*N383, 2)</f>
        <v>0</v>
      </c>
      <c r="R383" s="60">
        <f>P383+Q383</f>
        <v>107156</v>
      </c>
    </row>
    <row r="384" spans="1:18" ht="18.75" x14ac:dyDescent="0.25">
      <c r="A384" s="23" t="s">
        <v>720</v>
      </c>
      <c r="B384" s="30" t="s">
        <v>715</v>
      </c>
      <c r="C384" s="29"/>
      <c r="D384" s="24" t="s">
        <v>164</v>
      </c>
      <c r="E384" s="46">
        <v>0.3</v>
      </c>
      <c r="F384" s="47">
        <v>903</v>
      </c>
      <c r="G384" s="60">
        <v>95.21</v>
      </c>
      <c r="H384" s="60"/>
      <c r="I384" s="60"/>
      <c r="J384" s="60">
        <f>ROUND(F384*G384, 2)</f>
        <v>85974.63</v>
      </c>
      <c r="K384" s="60"/>
      <c r="L384" s="60"/>
      <c r="M384" s="60"/>
      <c r="N384" s="60"/>
      <c r="O384" s="60"/>
      <c r="P384" s="60">
        <f t="shared" si="20"/>
        <v>0</v>
      </c>
      <c r="Q384" s="60"/>
      <c r="R384" s="60"/>
    </row>
    <row r="385" spans="1:18" ht="18.75" x14ac:dyDescent="0.25">
      <c r="A385" s="23" t="s">
        <v>721</v>
      </c>
      <c r="B385" s="30" t="s">
        <v>722</v>
      </c>
      <c r="C385" s="29"/>
      <c r="D385" s="24" t="s">
        <v>77</v>
      </c>
      <c r="E385" s="46">
        <v>0.5</v>
      </c>
      <c r="F385" s="46">
        <v>1505</v>
      </c>
      <c r="G385" s="60">
        <v>71.2</v>
      </c>
      <c r="H385" s="60"/>
      <c r="I385" s="60"/>
      <c r="J385" s="60">
        <f>ROUND(F385*G385, 2)</f>
        <v>107156</v>
      </c>
      <c r="K385" s="60"/>
      <c r="L385" s="60"/>
      <c r="M385" s="60">
        <v>71.2</v>
      </c>
      <c r="N385" s="60"/>
      <c r="O385" s="60"/>
      <c r="P385" s="60">
        <f t="shared" si="20"/>
        <v>107156</v>
      </c>
      <c r="Q385" s="60"/>
      <c r="R385" s="60"/>
    </row>
    <row r="386" spans="1:18" ht="37.5" x14ac:dyDescent="0.25">
      <c r="A386" s="23" t="s">
        <v>723</v>
      </c>
      <c r="B386" s="29" t="s">
        <v>724</v>
      </c>
      <c r="C386" s="29"/>
      <c r="D386" s="24" t="s">
        <v>40</v>
      </c>
      <c r="E386" s="31">
        <v>1</v>
      </c>
      <c r="F386" s="31">
        <v>2913.5</v>
      </c>
      <c r="G386" s="60">
        <f>IFERROR(ROUND(SUM(J387,J388)/F386, 2), 0)</f>
        <v>25.69</v>
      </c>
      <c r="H386" s="60">
        <v>1050</v>
      </c>
      <c r="I386" s="60">
        <f>G386+H386</f>
        <v>1075.69</v>
      </c>
      <c r="J386" s="60">
        <f>ROUND(G386*F386, 2)</f>
        <v>74847.820000000007</v>
      </c>
      <c r="K386" s="60">
        <f>ROUND(F386*H386, 2)</f>
        <v>3059175</v>
      </c>
      <c r="L386" s="60">
        <f>J386+K386</f>
        <v>3134022.82</v>
      </c>
      <c r="M386" s="60">
        <f>IFERROR(ROUND(SUM(P387,P388)/F386, 2), 0)</f>
        <v>0</v>
      </c>
      <c r="N386" s="60"/>
      <c r="O386" s="60">
        <f>M386+N386</f>
        <v>0</v>
      </c>
      <c r="P386" s="60">
        <f t="shared" si="20"/>
        <v>0</v>
      </c>
      <c r="Q386" s="60">
        <f>ROUND(F386*N386, 2)</f>
        <v>0</v>
      </c>
      <c r="R386" s="60">
        <f>P386+Q386</f>
        <v>0</v>
      </c>
    </row>
    <row r="387" spans="1:18" ht="18.75" x14ac:dyDescent="0.25">
      <c r="A387" s="23" t="s">
        <v>725</v>
      </c>
      <c r="B387" s="30" t="s">
        <v>726</v>
      </c>
      <c r="C387" s="29"/>
      <c r="D387" s="24" t="s">
        <v>263</v>
      </c>
      <c r="E387" s="46">
        <v>1</v>
      </c>
      <c r="F387" s="46">
        <v>2913.5</v>
      </c>
      <c r="G387" s="60">
        <v>11.2</v>
      </c>
      <c r="H387" s="60"/>
      <c r="I387" s="60"/>
      <c r="J387" s="60">
        <f>ROUND(F387*G387, 2)</f>
        <v>32631.200000000001</v>
      </c>
      <c r="K387" s="60"/>
      <c r="L387" s="60"/>
      <c r="M387" s="60"/>
      <c r="N387" s="60"/>
      <c r="O387" s="60"/>
      <c r="P387" s="60">
        <f t="shared" si="20"/>
        <v>0</v>
      </c>
      <c r="Q387" s="60"/>
      <c r="R387" s="60"/>
    </row>
    <row r="388" spans="1:18" ht="18.75" x14ac:dyDescent="0.25">
      <c r="A388" s="23" t="s">
        <v>727</v>
      </c>
      <c r="B388" s="30" t="s">
        <v>728</v>
      </c>
      <c r="C388" s="29"/>
      <c r="D388" s="24" t="s">
        <v>77</v>
      </c>
      <c r="E388" s="50">
        <v>1.8</v>
      </c>
      <c r="F388" s="46">
        <v>5244.3</v>
      </c>
      <c r="G388" s="60">
        <v>8.0500000000000007</v>
      </c>
      <c r="H388" s="60"/>
      <c r="I388" s="60"/>
      <c r="J388" s="60">
        <f>ROUND(F388*G388, 2)</f>
        <v>42216.62</v>
      </c>
      <c r="K388" s="60"/>
      <c r="L388" s="60"/>
      <c r="M388" s="60"/>
      <c r="N388" s="60"/>
      <c r="O388" s="60"/>
      <c r="P388" s="60">
        <f t="shared" si="20"/>
        <v>0</v>
      </c>
      <c r="Q388" s="60"/>
      <c r="R388" s="60"/>
    </row>
    <row r="389" spans="1:18" ht="16.5" x14ac:dyDescent="0.25">
      <c r="A389" s="23" t="s">
        <v>729</v>
      </c>
      <c r="B389" s="101" t="s">
        <v>730</v>
      </c>
      <c r="C389" s="102"/>
      <c r="D389" s="103"/>
      <c r="E389" s="104"/>
      <c r="F389" s="61"/>
      <c r="G389" s="62"/>
      <c r="H389" s="62"/>
      <c r="I389" s="62"/>
      <c r="J389" s="62">
        <f>SUM(J390,J392,J394,J396)</f>
        <v>5373148.7999999998</v>
      </c>
      <c r="K389" s="62">
        <f>SUM(K390,K392,K394,K396)</f>
        <v>5227942.6100000003</v>
      </c>
      <c r="L389" s="62">
        <f>SUM(L390,L392,L394,L396)</f>
        <v>10601091.41</v>
      </c>
      <c r="M389" s="62"/>
      <c r="N389" s="62"/>
      <c r="O389" s="62"/>
      <c r="P389" s="62">
        <f>SUM(P390,P392,P394,P396)</f>
        <v>0</v>
      </c>
      <c r="Q389" s="62">
        <f>SUM(Q390,Q392,Q394,Q396)</f>
        <v>0</v>
      </c>
      <c r="R389" s="62">
        <f>SUM(R390,R392,R394,R396)</f>
        <v>0</v>
      </c>
    </row>
    <row r="390" spans="1:18" ht="37.5" x14ac:dyDescent="0.25">
      <c r="A390" s="23" t="s">
        <v>731</v>
      </c>
      <c r="B390" s="29" t="s">
        <v>732</v>
      </c>
      <c r="C390" s="29" t="s">
        <v>733</v>
      </c>
      <c r="D390" s="24" t="s">
        <v>40</v>
      </c>
      <c r="E390" s="31">
        <v>1</v>
      </c>
      <c r="F390" s="31">
        <v>0</v>
      </c>
      <c r="G390" s="60">
        <f>IFERROR(ROUND(SUM(J391)/F390, 2), 0)</f>
        <v>0</v>
      </c>
      <c r="H390" s="60">
        <v>25</v>
      </c>
      <c r="I390" s="60">
        <f>G390+H390</f>
        <v>25</v>
      </c>
      <c r="J390" s="60">
        <f>ROUND(G390*F390, 2)</f>
        <v>0</v>
      </c>
      <c r="K390" s="60">
        <f>ROUND(F390*H390, 2)</f>
        <v>0</v>
      </c>
      <c r="L390" s="60">
        <f>J390+K390</f>
        <v>0</v>
      </c>
      <c r="M390" s="60">
        <f>IFERROR(ROUND(SUM(P391)/F390, 2), 0)</f>
        <v>0</v>
      </c>
      <c r="N390" s="60"/>
      <c r="O390" s="60">
        <f>M390+N390</f>
        <v>0</v>
      </c>
      <c r="P390" s="60">
        <f t="shared" ref="P390:P397" si="21">ROUND(F390*M390, 2)</f>
        <v>0</v>
      </c>
      <c r="Q390" s="60">
        <f>ROUND(F390*N390, 2)</f>
        <v>0</v>
      </c>
      <c r="R390" s="60">
        <f>P390+Q390</f>
        <v>0</v>
      </c>
    </row>
    <row r="391" spans="1:18" ht="37.5" x14ac:dyDescent="0.25">
      <c r="A391" s="23" t="s">
        <v>734</v>
      </c>
      <c r="B391" s="30" t="s">
        <v>582</v>
      </c>
      <c r="C391" s="29"/>
      <c r="D391" s="24" t="s">
        <v>77</v>
      </c>
      <c r="E391" s="46">
        <v>0.15</v>
      </c>
      <c r="F391" s="47">
        <v>0</v>
      </c>
      <c r="G391" s="60">
        <v>37.299999999999997</v>
      </c>
      <c r="H391" s="60"/>
      <c r="I391" s="60"/>
      <c r="J391" s="60">
        <f>ROUND(F391*G391, 2)</f>
        <v>0</v>
      </c>
      <c r="K391" s="60"/>
      <c r="L391" s="60"/>
      <c r="M391" s="60"/>
      <c r="N391" s="60"/>
      <c r="O391" s="60"/>
      <c r="P391" s="60">
        <f t="shared" si="21"/>
        <v>0</v>
      </c>
      <c r="Q391" s="60"/>
      <c r="R391" s="60"/>
    </row>
    <row r="392" spans="1:18" ht="37.5" x14ac:dyDescent="0.25">
      <c r="A392" s="23" t="s">
        <v>735</v>
      </c>
      <c r="B392" s="29" t="s">
        <v>736</v>
      </c>
      <c r="C392" s="29"/>
      <c r="D392" s="24" t="s">
        <v>40</v>
      </c>
      <c r="E392" s="31">
        <v>1</v>
      </c>
      <c r="F392" s="31">
        <v>26262.400000000001</v>
      </c>
      <c r="G392" s="60">
        <f>IFERROR(ROUND(SUM(J393)/F392, 2), 0)</f>
        <v>199.5</v>
      </c>
      <c r="H392" s="60">
        <v>193.92</v>
      </c>
      <c r="I392" s="60">
        <f>G392+H392</f>
        <v>393.42</v>
      </c>
      <c r="J392" s="60">
        <f>ROUND(G392*F392, 2)</f>
        <v>5239348.8</v>
      </c>
      <c r="K392" s="60">
        <f>ROUND(F392*H392, 2)</f>
        <v>5092804.6100000003</v>
      </c>
      <c r="L392" s="60">
        <f>J392+K392</f>
        <v>10332153.41</v>
      </c>
      <c r="M392" s="60">
        <f>IFERROR(ROUND(SUM(P393)/F392, 2), 0)</f>
        <v>0</v>
      </c>
      <c r="N392" s="60"/>
      <c r="O392" s="60">
        <f>M392+N392</f>
        <v>0</v>
      </c>
      <c r="P392" s="60">
        <f t="shared" si="21"/>
        <v>0</v>
      </c>
      <c r="Q392" s="60">
        <f>ROUND(F392*N392, 2)</f>
        <v>0</v>
      </c>
      <c r="R392" s="60">
        <f>P392+Q392</f>
        <v>0</v>
      </c>
    </row>
    <row r="393" spans="1:18" ht="18.75" x14ac:dyDescent="0.25">
      <c r="A393" s="23" t="s">
        <v>737</v>
      </c>
      <c r="B393" s="30" t="s">
        <v>738</v>
      </c>
      <c r="C393" s="29"/>
      <c r="D393" s="24" t="s">
        <v>40</v>
      </c>
      <c r="E393" s="46">
        <v>1</v>
      </c>
      <c r="F393" s="46">
        <v>26262.400000000001</v>
      </c>
      <c r="G393" s="60">
        <v>199.5</v>
      </c>
      <c r="H393" s="60"/>
      <c r="I393" s="60"/>
      <c r="J393" s="60">
        <f>ROUND(F393*G393, 2)</f>
        <v>5239348.8</v>
      </c>
      <c r="K393" s="60"/>
      <c r="L393" s="60"/>
      <c r="M393" s="60"/>
      <c r="N393" s="60"/>
      <c r="O393" s="60"/>
      <c r="P393" s="60">
        <f t="shared" si="21"/>
        <v>0</v>
      </c>
      <c r="Q393" s="60"/>
      <c r="R393" s="60"/>
    </row>
    <row r="394" spans="1:18" ht="37.5" x14ac:dyDescent="0.25">
      <c r="A394" s="23" t="s">
        <v>739</v>
      </c>
      <c r="B394" s="29" t="s">
        <v>740</v>
      </c>
      <c r="C394" s="29"/>
      <c r="D394" s="24" t="s">
        <v>164</v>
      </c>
      <c r="E394" s="31">
        <v>1</v>
      </c>
      <c r="F394" s="31">
        <v>3032</v>
      </c>
      <c r="G394" s="60">
        <f>IFERROR(ROUND(SUM(J395)/F394, 2), 0)</f>
        <v>20</v>
      </c>
      <c r="H394" s="60">
        <v>20.2</v>
      </c>
      <c r="I394" s="60">
        <f>G394+H394</f>
        <v>40.200000000000003</v>
      </c>
      <c r="J394" s="60">
        <f>ROUND(G394*F394, 2)</f>
        <v>60640</v>
      </c>
      <c r="K394" s="60">
        <f>ROUND(F394*H394, 2)</f>
        <v>61246.400000000001</v>
      </c>
      <c r="L394" s="60">
        <f>J394+K394</f>
        <v>121886.39999999999</v>
      </c>
      <c r="M394" s="60">
        <f>IFERROR(ROUND(SUM(P395)/F394, 2), 0)</f>
        <v>0</v>
      </c>
      <c r="N394" s="60"/>
      <c r="O394" s="60">
        <f>M394+N394</f>
        <v>0</v>
      </c>
      <c r="P394" s="60">
        <f t="shared" si="21"/>
        <v>0</v>
      </c>
      <c r="Q394" s="60">
        <f>ROUND(F394*N394, 2)</f>
        <v>0</v>
      </c>
      <c r="R394" s="60">
        <f>P394+Q394</f>
        <v>0</v>
      </c>
    </row>
    <row r="395" spans="1:18" ht="56.25" x14ac:dyDescent="0.25">
      <c r="A395" s="23" t="s">
        <v>741</v>
      </c>
      <c r="B395" s="30" t="s">
        <v>742</v>
      </c>
      <c r="C395" s="29"/>
      <c r="D395" s="24" t="s">
        <v>164</v>
      </c>
      <c r="E395" s="46">
        <v>1</v>
      </c>
      <c r="F395" s="46">
        <v>3032</v>
      </c>
      <c r="G395" s="60">
        <v>20</v>
      </c>
      <c r="H395" s="60"/>
      <c r="I395" s="60"/>
      <c r="J395" s="60">
        <f>ROUND(F395*G395, 2)</f>
        <v>60640</v>
      </c>
      <c r="K395" s="60"/>
      <c r="L395" s="60"/>
      <c r="M395" s="60"/>
      <c r="N395" s="60"/>
      <c r="O395" s="60"/>
      <c r="P395" s="60">
        <f t="shared" si="21"/>
        <v>0</v>
      </c>
      <c r="Q395" s="60"/>
      <c r="R395" s="60"/>
    </row>
    <row r="396" spans="1:18" ht="37.5" x14ac:dyDescent="0.25">
      <c r="A396" s="23" t="s">
        <v>743</v>
      </c>
      <c r="B396" s="29" t="s">
        <v>740</v>
      </c>
      <c r="C396" s="29"/>
      <c r="D396" s="24" t="s">
        <v>164</v>
      </c>
      <c r="E396" s="31">
        <v>1</v>
      </c>
      <c r="F396" s="31">
        <v>3658</v>
      </c>
      <c r="G396" s="60">
        <f>IFERROR(ROUND(SUM(J397)/F396, 2), 0)</f>
        <v>20</v>
      </c>
      <c r="H396" s="60">
        <v>20.2</v>
      </c>
      <c r="I396" s="60">
        <f>G396+H396</f>
        <v>40.200000000000003</v>
      </c>
      <c r="J396" s="60">
        <f>ROUND(G396*F396, 2)</f>
        <v>73160</v>
      </c>
      <c r="K396" s="60">
        <f>ROUND(F396*H396, 2)</f>
        <v>73891.600000000006</v>
      </c>
      <c r="L396" s="60">
        <f>J396+K396</f>
        <v>147051.6</v>
      </c>
      <c r="M396" s="60">
        <f>IFERROR(ROUND(SUM(P397)/F396, 2), 0)</f>
        <v>0</v>
      </c>
      <c r="N396" s="60"/>
      <c r="O396" s="60">
        <f>M396+N396</f>
        <v>0</v>
      </c>
      <c r="P396" s="60">
        <f t="shared" si="21"/>
        <v>0</v>
      </c>
      <c r="Q396" s="60">
        <f>ROUND(F396*N396, 2)</f>
        <v>0</v>
      </c>
      <c r="R396" s="60">
        <f>P396+Q396</f>
        <v>0</v>
      </c>
    </row>
    <row r="397" spans="1:18" ht="56.25" x14ac:dyDescent="0.25">
      <c r="A397" s="23" t="s">
        <v>744</v>
      </c>
      <c r="B397" s="30" t="s">
        <v>742</v>
      </c>
      <c r="C397" s="29" t="s">
        <v>745</v>
      </c>
      <c r="D397" s="24" t="s">
        <v>164</v>
      </c>
      <c r="E397" s="46">
        <v>1</v>
      </c>
      <c r="F397" s="46">
        <v>3658</v>
      </c>
      <c r="G397" s="60">
        <v>20</v>
      </c>
      <c r="H397" s="60"/>
      <c r="I397" s="60"/>
      <c r="J397" s="60">
        <f>ROUND(F397*G397, 2)</f>
        <v>73160</v>
      </c>
      <c r="K397" s="60"/>
      <c r="L397" s="60"/>
      <c r="M397" s="60"/>
      <c r="N397" s="60"/>
      <c r="O397" s="60"/>
      <c r="P397" s="60">
        <f t="shared" si="21"/>
        <v>0</v>
      </c>
      <c r="Q397" s="60"/>
      <c r="R397" s="60"/>
    </row>
    <row r="398" spans="1:18" ht="16.5" x14ac:dyDescent="0.25">
      <c r="A398" s="23" t="s">
        <v>746</v>
      </c>
      <c r="B398" s="101" t="s">
        <v>747</v>
      </c>
      <c r="C398" s="102"/>
      <c r="D398" s="103"/>
      <c r="E398" s="104"/>
      <c r="F398" s="61"/>
      <c r="G398" s="62"/>
      <c r="H398" s="62"/>
      <c r="I398" s="62"/>
      <c r="J398" s="62">
        <f>SUM(J399,J419,J423,J425)</f>
        <v>10338924.32</v>
      </c>
      <c r="K398" s="62">
        <f>SUM(K399,K419,K423,K425)</f>
        <v>7077170.71</v>
      </c>
      <c r="L398" s="62">
        <f>SUM(L399,L419,L423,L425)</f>
        <v>17416095.030000001</v>
      </c>
      <c r="M398" s="62"/>
      <c r="N398" s="62"/>
      <c r="O398" s="62"/>
      <c r="P398" s="62">
        <f>SUM(P399,P419,P423,P425)</f>
        <v>7332423.1399999997</v>
      </c>
      <c r="Q398" s="62">
        <f>SUM(Q399,Q419,Q423,Q425)</f>
        <v>0</v>
      </c>
      <c r="R398" s="62">
        <f>SUM(R399,R419,R423,R425)</f>
        <v>7332423.1399999997</v>
      </c>
    </row>
    <row r="399" spans="1:18" ht="75" x14ac:dyDescent="0.25">
      <c r="A399" s="23" t="s">
        <v>748</v>
      </c>
      <c r="B399" s="29" t="s">
        <v>749</v>
      </c>
      <c r="C399" s="29"/>
      <c r="D399" s="24" t="s">
        <v>164</v>
      </c>
      <c r="E399" s="31">
        <v>1</v>
      </c>
      <c r="F399" s="31">
        <v>1901</v>
      </c>
      <c r="G399" s="60">
        <f>IFERROR(ROUND(SUM(J400,J401,J402,J403,J404,J405,J406,J407,J408,J409,J410,J411,J412,J413,J414,J415,J416,J417,J418)/F399, 2), 0)</f>
        <v>4687.08</v>
      </c>
      <c r="H399" s="60">
        <v>2397.79</v>
      </c>
      <c r="I399" s="60">
        <f>G399+H399</f>
        <v>7084.87</v>
      </c>
      <c r="J399" s="60">
        <f>ROUND(G399*F399, 2)</f>
        <v>8910139.0800000001</v>
      </c>
      <c r="K399" s="60">
        <f>ROUND(F399*H399, 2)</f>
        <v>4558198.79</v>
      </c>
      <c r="L399" s="60">
        <f>J399+K399</f>
        <v>13468337.869999999</v>
      </c>
      <c r="M399" s="60">
        <f>IFERROR(ROUND(SUM(P400,P401,P402,P403,P404,P405,P406,P407,P408,P409,P410,P411,P412,P413,P414,P415,P416,P417,P418)/F399, 2), 0)</f>
        <v>3857.14</v>
      </c>
      <c r="N399" s="60"/>
      <c r="O399" s="60">
        <f>M399+N399</f>
        <v>3857.14</v>
      </c>
      <c r="P399" s="60">
        <f t="shared" ref="P399:P426" si="22">ROUND(F399*M399, 2)</f>
        <v>7332423.1399999997</v>
      </c>
      <c r="Q399" s="60">
        <f>ROUND(F399*N399, 2)</f>
        <v>0</v>
      </c>
      <c r="R399" s="60">
        <f>P399+Q399</f>
        <v>7332423.1399999997</v>
      </c>
    </row>
    <row r="400" spans="1:18" ht="56.25" x14ac:dyDescent="0.25">
      <c r="A400" s="23" t="s">
        <v>750</v>
      </c>
      <c r="B400" s="30" t="s">
        <v>751</v>
      </c>
      <c r="C400" s="29"/>
      <c r="D400" s="24" t="s">
        <v>164</v>
      </c>
      <c r="E400" s="46">
        <v>1</v>
      </c>
      <c r="F400" s="47">
        <v>4752</v>
      </c>
      <c r="G400" s="60">
        <v>134.63999999999999</v>
      </c>
      <c r="H400" s="60"/>
      <c r="I400" s="60"/>
      <c r="J400" s="60">
        <f t="shared" ref="J400:J418" si="23">ROUND(F400*G400, 2)</f>
        <v>639809.28000000003</v>
      </c>
      <c r="K400" s="60"/>
      <c r="L400" s="60"/>
      <c r="M400" s="60">
        <v>134.63999999999999</v>
      </c>
      <c r="N400" s="60"/>
      <c r="O400" s="60"/>
      <c r="P400" s="60">
        <f t="shared" si="22"/>
        <v>639809.28000000003</v>
      </c>
      <c r="Q400" s="60"/>
      <c r="R400" s="60"/>
    </row>
    <row r="401" spans="1:18" ht="18.75" x14ac:dyDescent="0.25">
      <c r="A401" s="23" t="s">
        <v>752</v>
      </c>
      <c r="B401" s="30" t="s">
        <v>626</v>
      </c>
      <c r="C401" s="29"/>
      <c r="D401" s="24" t="s">
        <v>164</v>
      </c>
      <c r="E401" s="46">
        <v>16</v>
      </c>
      <c r="F401" s="46">
        <v>30416</v>
      </c>
      <c r="G401" s="60">
        <v>0.7</v>
      </c>
      <c r="H401" s="60"/>
      <c r="I401" s="60"/>
      <c r="J401" s="60">
        <f t="shared" si="23"/>
        <v>21291.200000000001</v>
      </c>
      <c r="K401" s="60"/>
      <c r="L401" s="60"/>
      <c r="M401" s="60"/>
      <c r="N401" s="60"/>
      <c r="O401" s="60"/>
      <c r="P401" s="60">
        <f t="shared" si="22"/>
        <v>0</v>
      </c>
      <c r="Q401" s="60"/>
      <c r="R401" s="60"/>
    </row>
    <row r="402" spans="1:18" ht="37.5" x14ac:dyDescent="0.25">
      <c r="A402" s="23" t="s">
        <v>753</v>
      </c>
      <c r="B402" s="30" t="s">
        <v>754</v>
      </c>
      <c r="C402" s="29"/>
      <c r="D402" s="24" t="s">
        <v>164</v>
      </c>
      <c r="E402" s="46">
        <v>1</v>
      </c>
      <c r="F402" s="47">
        <v>819</v>
      </c>
      <c r="G402" s="60">
        <v>261.37</v>
      </c>
      <c r="H402" s="60"/>
      <c r="I402" s="60"/>
      <c r="J402" s="60">
        <f t="shared" si="23"/>
        <v>214062.03</v>
      </c>
      <c r="K402" s="60"/>
      <c r="L402" s="60"/>
      <c r="M402" s="60"/>
      <c r="N402" s="60"/>
      <c r="O402" s="60"/>
      <c r="P402" s="60">
        <f t="shared" si="22"/>
        <v>0</v>
      </c>
      <c r="Q402" s="60"/>
      <c r="R402" s="60"/>
    </row>
    <row r="403" spans="1:18" ht="18.75" x14ac:dyDescent="0.25">
      <c r="A403" s="23" t="s">
        <v>755</v>
      </c>
      <c r="B403" s="30" t="s">
        <v>756</v>
      </c>
      <c r="C403" s="29"/>
      <c r="D403" s="24" t="s">
        <v>164</v>
      </c>
      <c r="E403" s="46">
        <v>1</v>
      </c>
      <c r="F403" s="47">
        <v>819</v>
      </c>
      <c r="G403" s="60">
        <v>238.36</v>
      </c>
      <c r="H403" s="60"/>
      <c r="I403" s="60"/>
      <c r="J403" s="60">
        <f t="shared" si="23"/>
        <v>195216.84</v>
      </c>
      <c r="K403" s="60"/>
      <c r="L403" s="60"/>
      <c r="M403" s="60"/>
      <c r="N403" s="60"/>
      <c r="O403" s="60"/>
      <c r="P403" s="60">
        <f t="shared" si="22"/>
        <v>0</v>
      </c>
      <c r="Q403" s="60"/>
      <c r="R403" s="60"/>
    </row>
    <row r="404" spans="1:18" ht="75" x14ac:dyDescent="0.25">
      <c r="A404" s="23" t="s">
        <v>757</v>
      </c>
      <c r="B404" s="30" t="s">
        <v>758</v>
      </c>
      <c r="C404" s="29"/>
      <c r="D404" s="24" t="s">
        <v>164</v>
      </c>
      <c r="E404" s="46">
        <v>1</v>
      </c>
      <c r="F404" s="47">
        <v>398</v>
      </c>
      <c r="G404" s="60">
        <v>2876.2</v>
      </c>
      <c r="H404" s="60"/>
      <c r="I404" s="60"/>
      <c r="J404" s="60">
        <f t="shared" si="23"/>
        <v>1144727.6000000001</v>
      </c>
      <c r="K404" s="60"/>
      <c r="L404" s="60"/>
      <c r="M404" s="60">
        <v>2876.2</v>
      </c>
      <c r="N404" s="60"/>
      <c r="O404" s="60"/>
      <c r="P404" s="60">
        <f t="shared" si="22"/>
        <v>1144727.6000000001</v>
      </c>
      <c r="Q404" s="60"/>
      <c r="R404" s="60"/>
    </row>
    <row r="405" spans="1:18" ht="75" x14ac:dyDescent="0.25">
      <c r="A405" s="23" t="s">
        <v>759</v>
      </c>
      <c r="B405" s="30" t="s">
        <v>760</v>
      </c>
      <c r="C405" s="29"/>
      <c r="D405" s="24" t="s">
        <v>164</v>
      </c>
      <c r="E405" s="46">
        <v>1</v>
      </c>
      <c r="F405" s="47">
        <v>544</v>
      </c>
      <c r="G405" s="60">
        <v>2649.55</v>
      </c>
      <c r="H405" s="60"/>
      <c r="I405" s="60"/>
      <c r="J405" s="60">
        <f t="shared" si="23"/>
        <v>1441355.2</v>
      </c>
      <c r="K405" s="60"/>
      <c r="L405" s="60"/>
      <c r="M405" s="60">
        <v>2649.55</v>
      </c>
      <c r="N405" s="60"/>
      <c r="O405" s="60"/>
      <c r="P405" s="60">
        <f t="shared" si="22"/>
        <v>1441355.2</v>
      </c>
      <c r="Q405" s="60"/>
      <c r="R405" s="60"/>
    </row>
    <row r="406" spans="1:18" ht="75" x14ac:dyDescent="0.25">
      <c r="A406" s="23" t="s">
        <v>761</v>
      </c>
      <c r="B406" s="30" t="s">
        <v>762</v>
      </c>
      <c r="C406" s="29"/>
      <c r="D406" s="24" t="s">
        <v>164</v>
      </c>
      <c r="E406" s="46">
        <v>1</v>
      </c>
      <c r="F406" s="47">
        <v>421</v>
      </c>
      <c r="G406" s="60">
        <v>2876.2</v>
      </c>
      <c r="H406" s="60"/>
      <c r="I406" s="60"/>
      <c r="J406" s="60">
        <f t="shared" si="23"/>
        <v>1210880.2</v>
      </c>
      <c r="K406" s="60"/>
      <c r="L406" s="60"/>
      <c r="M406" s="60">
        <v>2876.2</v>
      </c>
      <c r="N406" s="60"/>
      <c r="O406" s="60"/>
      <c r="P406" s="60">
        <f t="shared" si="22"/>
        <v>1210880.2</v>
      </c>
      <c r="Q406" s="60"/>
      <c r="R406" s="60"/>
    </row>
    <row r="407" spans="1:18" ht="56.25" x14ac:dyDescent="0.25">
      <c r="A407" s="23" t="s">
        <v>763</v>
      </c>
      <c r="B407" s="30" t="s">
        <v>764</v>
      </c>
      <c r="C407" s="29"/>
      <c r="D407" s="24" t="s">
        <v>164</v>
      </c>
      <c r="E407" s="46">
        <v>1</v>
      </c>
      <c r="F407" s="47">
        <v>28</v>
      </c>
      <c r="G407" s="60">
        <v>2649.55</v>
      </c>
      <c r="H407" s="60"/>
      <c r="I407" s="60"/>
      <c r="J407" s="60">
        <f t="shared" si="23"/>
        <v>74187.399999999994</v>
      </c>
      <c r="K407" s="60"/>
      <c r="L407" s="60"/>
      <c r="M407" s="60">
        <v>2649.55</v>
      </c>
      <c r="N407" s="60"/>
      <c r="O407" s="60"/>
      <c r="P407" s="60">
        <f t="shared" si="22"/>
        <v>74187.399999999994</v>
      </c>
      <c r="Q407" s="60"/>
      <c r="R407" s="60"/>
    </row>
    <row r="408" spans="1:18" ht="75" x14ac:dyDescent="0.25">
      <c r="A408" s="23" t="s">
        <v>765</v>
      </c>
      <c r="B408" s="30" t="s">
        <v>766</v>
      </c>
      <c r="C408" s="29"/>
      <c r="D408" s="24" t="s">
        <v>164</v>
      </c>
      <c r="E408" s="46">
        <v>1</v>
      </c>
      <c r="F408" s="47">
        <v>62</v>
      </c>
      <c r="G408" s="60">
        <v>3181.55</v>
      </c>
      <c r="H408" s="60"/>
      <c r="I408" s="60"/>
      <c r="J408" s="60">
        <f t="shared" si="23"/>
        <v>197256.1</v>
      </c>
      <c r="K408" s="60"/>
      <c r="L408" s="60"/>
      <c r="M408" s="60">
        <v>3181.55</v>
      </c>
      <c r="N408" s="60"/>
      <c r="O408" s="60"/>
      <c r="P408" s="60">
        <f t="shared" si="22"/>
        <v>197256.1</v>
      </c>
      <c r="Q408" s="60"/>
      <c r="R408" s="60"/>
    </row>
    <row r="409" spans="1:18" ht="56.25" x14ac:dyDescent="0.25">
      <c r="A409" s="23" t="s">
        <v>767</v>
      </c>
      <c r="B409" s="30" t="s">
        <v>768</v>
      </c>
      <c r="C409" s="29"/>
      <c r="D409" s="24" t="s">
        <v>164</v>
      </c>
      <c r="E409" s="46">
        <v>1</v>
      </c>
      <c r="F409" s="47">
        <v>354</v>
      </c>
      <c r="G409" s="60">
        <v>2649.55</v>
      </c>
      <c r="H409" s="60"/>
      <c r="I409" s="60"/>
      <c r="J409" s="60">
        <f t="shared" si="23"/>
        <v>937940.7</v>
      </c>
      <c r="K409" s="60"/>
      <c r="L409" s="60"/>
      <c r="M409" s="60">
        <v>2649.55</v>
      </c>
      <c r="N409" s="60"/>
      <c r="O409" s="60"/>
      <c r="P409" s="60">
        <f t="shared" si="22"/>
        <v>937940.7</v>
      </c>
      <c r="Q409" s="60"/>
      <c r="R409" s="60"/>
    </row>
    <row r="410" spans="1:18" ht="75" x14ac:dyDescent="0.25">
      <c r="A410" s="23" t="s">
        <v>769</v>
      </c>
      <c r="B410" s="30" t="s">
        <v>770</v>
      </c>
      <c r="C410" s="29"/>
      <c r="D410" s="24" t="s">
        <v>164</v>
      </c>
      <c r="E410" s="46">
        <v>1</v>
      </c>
      <c r="F410" s="47">
        <v>42</v>
      </c>
      <c r="G410" s="60">
        <v>3181.55</v>
      </c>
      <c r="H410" s="60"/>
      <c r="I410" s="60"/>
      <c r="J410" s="60">
        <f t="shared" si="23"/>
        <v>133625.1</v>
      </c>
      <c r="K410" s="60"/>
      <c r="L410" s="60"/>
      <c r="M410" s="60">
        <v>3181.55</v>
      </c>
      <c r="N410" s="60"/>
      <c r="O410" s="60"/>
      <c r="P410" s="60">
        <f t="shared" si="22"/>
        <v>133625.1</v>
      </c>
      <c r="Q410" s="60"/>
      <c r="R410" s="60"/>
    </row>
    <row r="411" spans="1:18" ht="56.25" x14ac:dyDescent="0.25">
      <c r="A411" s="23" t="s">
        <v>771</v>
      </c>
      <c r="B411" s="30" t="s">
        <v>772</v>
      </c>
      <c r="C411" s="29"/>
      <c r="D411" s="24" t="s">
        <v>164</v>
      </c>
      <c r="E411" s="46">
        <v>1</v>
      </c>
      <c r="F411" s="47">
        <v>52</v>
      </c>
      <c r="G411" s="60">
        <v>2649.55</v>
      </c>
      <c r="H411" s="60"/>
      <c r="I411" s="60"/>
      <c r="J411" s="60">
        <f t="shared" si="23"/>
        <v>137776.6</v>
      </c>
      <c r="K411" s="60"/>
      <c r="L411" s="60"/>
      <c r="M411" s="60">
        <v>2649.55</v>
      </c>
      <c r="N411" s="60"/>
      <c r="O411" s="60"/>
      <c r="P411" s="60">
        <f t="shared" si="22"/>
        <v>137776.6</v>
      </c>
      <c r="Q411" s="60"/>
      <c r="R411" s="60"/>
    </row>
    <row r="412" spans="1:18" ht="56.25" x14ac:dyDescent="0.25">
      <c r="A412" s="23" t="s">
        <v>773</v>
      </c>
      <c r="B412" s="30" t="s">
        <v>774</v>
      </c>
      <c r="C412" s="29"/>
      <c r="D412" s="24" t="s">
        <v>164</v>
      </c>
      <c r="E412" s="46">
        <v>1</v>
      </c>
      <c r="F412" s="47">
        <v>2247.5</v>
      </c>
      <c r="G412" s="60">
        <v>138.36000000000001</v>
      </c>
      <c r="H412" s="60"/>
      <c r="I412" s="60"/>
      <c r="J412" s="60">
        <f t="shared" si="23"/>
        <v>310964.09999999998</v>
      </c>
      <c r="K412" s="60"/>
      <c r="L412" s="60"/>
      <c r="M412" s="60">
        <v>138.36000000000001</v>
      </c>
      <c r="N412" s="60"/>
      <c r="O412" s="60"/>
      <c r="P412" s="60">
        <f t="shared" si="22"/>
        <v>310964.09999999998</v>
      </c>
      <c r="Q412" s="60"/>
      <c r="R412" s="60"/>
    </row>
    <row r="413" spans="1:18" ht="56.25" x14ac:dyDescent="0.25">
      <c r="A413" s="23" t="s">
        <v>775</v>
      </c>
      <c r="B413" s="30" t="s">
        <v>776</v>
      </c>
      <c r="C413" s="29"/>
      <c r="D413" s="24" t="s">
        <v>164</v>
      </c>
      <c r="E413" s="46">
        <v>1</v>
      </c>
      <c r="F413" s="47">
        <v>7252</v>
      </c>
      <c r="G413" s="60">
        <v>144.65</v>
      </c>
      <c r="H413" s="60"/>
      <c r="I413" s="60"/>
      <c r="J413" s="60">
        <f t="shared" si="23"/>
        <v>1049001.8</v>
      </c>
      <c r="K413" s="60"/>
      <c r="L413" s="60"/>
      <c r="M413" s="60">
        <v>144.65</v>
      </c>
      <c r="N413" s="60"/>
      <c r="O413" s="60"/>
      <c r="P413" s="60">
        <f t="shared" si="22"/>
        <v>1049001.8</v>
      </c>
      <c r="Q413" s="60"/>
      <c r="R413" s="60"/>
    </row>
    <row r="414" spans="1:18" ht="37.5" x14ac:dyDescent="0.25">
      <c r="A414" s="23" t="s">
        <v>777</v>
      </c>
      <c r="B414" s="30" t="s">
        <v>778</v>
      </c>
      <c r="C414" s="29"/>
      <c r="D414" s="24" t="s">
        <v>164</v>
      </c>
      <c r="E414" s="46">
        <v>0.5</v>
      </c>
      <c r="F414" s="46">
        <v>950.5</v>
      </c>
      <c r="G414" s="60">
        <v>208.32</v>
      </c>
      <c r="H414" s="60"/>
      <c r="I414" s="60"/>
      <c r="J414" s="60">
        <f t="shared" si="23"/>
        <v>198008.16</v>
      </c>
      <c r="K414" s="60"/>
      <c r="L414" s="60"/>
      <c r="M414" s="60"/>
      <c r="N414" s="60"/>
      <c r="O414" s="60"/>
      <c r="P414" s="60">
        <f t="shared" si="22"/>
        <v>0</v>
      </c>
      <c r="Q414" s="60"/>
      <c r="R414" s="60"/>
    </row>
    <row r="415" spans="1:18" ht="37.5" x14ac:dyDescent="0.25">
      <c r="A415" s="23" t="s">
        <v>779</v>
      </c>
      <c r="B415" s="30" t="s">
        <v>780</v>
      </c>
      <c r="C415" s="29"/>
      <c r="D415" s="24" t="s">
        <v>164</v>
      </c>
      <c r="E415" s="46">
        <v>8</v>
      </c>
      <c r="F415" s="46">
        <v>15208</v>
      </c>
      <c r="G415" s="60">
        <v>3.61</v>
      </c>
      <c r="H415" s="60"/>
      <c r="I415" s="60"/>
      <c r="J415" s="60">
        <f t="shared" si="23"/>
        <v>54900.88</v>
      </c>
      <c r="K415" s="60"/>
      <c r="L415" s="60"/>
      <c r="M415" s="60">
        <v>3.61</v>
      </c>
      <c r="N415" s="60"/>
      <c r="O415" s="60"/>
      <c r="P415" s="60">
        <f t="shared" si="22"/>
        <v>54900.88</v>
      </c>
      <c r="Q415" s="60"/>
      <c r="R415" s="60"/>
    </row>
    <row r="416" spans="1:18" ht="37.5" x14ac:dyDescent="0.25">
      <c r="A416" s="23" t="s">
        <v>781</v>
      </c>
      <c r="B416" s="30" t="s">
        <v>782</v>
      </c>
      <c r="C416" s="29"/>
      <c r="D416" s="24" t="s">
        <v>164</v>
      </c>
      <c r="E416" s="46">
        <v>1</v>
      </c>
      <c r="F416" s="47">
        <v>1901</v>
      </c>
      <c r="G416" s="60">
        <v>330</v>
      </c>
      <c r="H416" s="60"/>
      <c r="I416" s="60"/>
      <c r="J416" s="60">
        <f t="shared" si="23"/>
        <v>627330</v>
      </c>
      <c r="K416" s="60"/>
      <c r="L416" s="60"/>
      <c r="M416" s="60"/>
      <c r="N416" s="60"/>
      <c r="O416" s="60"/>
      <c r="P416" s="60">
        <f t="shared" si="22"/>
        <v>0</v>
      </c>
      <c r="Q416" s="60"/>
      <c r="R416" s="60"/>
    </row>
    <row r="417" spans="1:18" ht="18.75" x14ac:dyDescent="0.25">
      <c r="A417" s="23" t="s">
        <v>783</v>
      </c>
      <c r="B417" s="30" t="s">
        <v>784</v>
      </c>
      <c r="C417" s="29"/>
      <c r="D417" s="24" t="s">
        <v>164</v>
      </c>
      <c r="E417" s="46">
        <v>1</v>
      </c>
      <c r="F417" s="47">
        <v>1901</v>
      </c>
      <c r="G417" s="60">
        <v>164</v>
      </c>
      <c r="H417" s="60"/>
      <c r="I417" s="60"/>
      <c r="J417" s="60">
        <f t="shared" si="23"/>
        <v>311764</v>
      </c>
      <c r="K417" s="60"/>
      <c r="L417" s="60"/>
      <c r="M417" s="60"/>
      <c r="N417" s="60"/>
      <c r="O417" s="60"/>
      <c r="P417" s="60">
        <f t="shared" si="22"/>
        <v>0</v>
      </c>
      <c r="Q417" s="60"/>
      <c r="R417" s="60"/>
    </row>
    <row r="418" spans="1:18" ht="18.75" x14ac:dyDescent="0.25">
      <c r="A418" s="23" t="s">
        <v>785</v>
      </c>
      <c r="B418" s="30" t="s">
        <v>786</v>
      </c>
      <c r="C418" s="29"/>
      <c r="D418" s="24" t="s">
        <v>164</v>
      </c>
      <c r="E418" s="46">
        <v>16</v>
      </c>
      <c r="F418" s="46">
        <v>30416</v>
      </c>
      <c r="G418" s="60">
        <v>0.33</v>
      </c>
      <c r="H418" s="60"/>
      <c r="I418" s="60"/>
      <c r="J418" s="60">
        <f t="shared" si="23"/>
        <v>10037.280000000001</v>
      </c>
      <c r="K418" s="60"/>
      <c r="L418" s="60"/>
      <c r="M418" s="60"/>
      <c r="N418" s="60"/>
      <c r="O418" s="60"/>
      <c r="P418" s="60">
        <f t="shared" si="22"/>
        <v>0</v>
      </c>
      <c r="Q418" s="60"/>
      <c r="R418" s="60"/>
    </row>
    <row r="419" spans="1:18" ht="18.75" x14ac:dyDescent="0.25">
      <c r="A419" s="23" t="s">
        <v>787</v>
      </c>
      <c r="B419" s="29" t="s">
        <v>788</v>
      </c>
      <c r="C419" s="29"/>
      <c r="D419" s="24" t="s">
        <v>263</v>
      </c>
      <c r="E419" s="31">
        <v>1</v>
      </c>
      <c r="F419" s="31">
        <v>2974</v>
      </c>
      <c r="G419" s="60">
        <f>IFERROR(ROUND(SUM(J420,J421,J422)/F419, 2), 0)</f>
        <v>348.18</v>
      </c>
      <c r="H419" s="60">
        <v>435</v>
      </c>
      <c r="I419" s="60">
        <f>G419+H419</f>
        <v>783.18</v>
      </c>
      <c r="J419" s="60">
        <f>ROUND(G419*F419, 2)</f>
        <v>1035487.32</v>
      </c>
      <c r="K419" s="60">
        <f>ROUND(F419*H419, 2)</f>
        <v>1293690</v>
      </c>
      <c r="L419" s="60">
        <f>J419+K419</f>
        <v>2329177.3199999998</v>
      </c>
      <c r="M419" s="60">
        <f>IFERROR(ROUND(SUM(P420,P421,P422)/F419, 2), 0)</f>
        <v>0</v>
      </c>
      <c r="N419" s="60"/>
      <c r="O419" s="60">
        <f>M419+N419</f>
        <v>0</v>
      </c>
      <c r="P419" s="60">
        <f t="shared" si="22"/>
        <v>0</v>
      </c>
      <c r="Q419" s="60">
        <f>ROUND(F419*N419, 2)</f>
        <v>0</v>
      </c>
      <c r="R419" s="60">
        <f>P419+Q419</f>
        <v>0</v>
      </c>
    </row>
    <row r="420" spans="1:18" ht="37.5" x14ac:dyDescent="0.25">
      <c r="A420" s="23" t="s">
        <v>789</v>
      </c>
      <c r="B420" s="30" t="s">
        <v>778</v>
      </c>
      <c r="C420" s="29"/>
      <c r="D420" s="24" t="s">
        <v>164</v>
      </c>
      <c r="E420" s="46">
        <v>0.5</v>
      </c>
      <c r="F420" s="47">
        <v>1487</v>
      </c>
      <c r="G420" s="60">
        <v>208.32</v>
      </c>
      <c r="H420" s="60"/>
      <c r="I420" s="60"/>
      <c r="J420" s="60">
        <f>ROUND(F420*G420, 2)</f>
        <v>309771.84000000003</v>
      </c>
      <c r="K420" s="60"/>
      <c r="L420" s="60"/>
      <c r="M420" s="60"/>
      <c r="N420" s="60"/>
      <c r="O420" s="60"/>
      <c r="P420" s="60">
        <f t="shared" si="22"/>
        <v>0</v>
      </c>
      <c r="Q420" s="60"/>
      <c r="R420" s="60"/>
    </row>
    <row r="421" spans="1:18" ht="18.75" x14ac:dyDescent="0.25">
      <c r="A421" s="23" t="s">
        <v>790</v>
      </c>
      <c r="B421" s="30" t="s">
        <v>791</v>
      </c>
      <c r="C421" s="29"/>
      <c r="D421" s="24" t="s">
        <v>263</v>
      </c>
      <c r="E421" s="46">
        <v>1.2</v>
      </c>
      <c r="F421" s="47">
        <v>3568.8</v>
      </c>
      <c r="G421" s="60">
        <v>192.5</v>
      </c>
      <c r="H421" s="60"/>
      <c r="I421" s="60"/>
      <c r="J421" s="60">
        <f>ROUND(F421*G421, 2)</f>
        <v>686994</v>
      </c>
      <c r="K421" s="60"/>
      <c r="L421" s="60"/>
      <c r="M421" s="60"/>
      <c r="N421" s="60"/>
      <c r="O421" s="60"/>
      <c r="P421" s="60">
        <f t="shared" si="22"/>
        <v>0</v>
      </c>
      <c r="Q421" s="60"/>
      <c r="R421" s="60"/>
    </row>
    <row r="422" spans="1:18" ht="18.75" x14ac:dyDescent="0.25">
      <c r="A422" s="23" t="s">
        <v>792</v>
      </c>
      <c r="B422" s="30" t="s">
        <v>793</v>
      </c>
      <c r="C422" s="29"/>
      <c r="D422" s="24" t="s">
        <v>164</v>
      </c>
      <c r="E422" s="46">
        <v>1</v>
      </c>
      <c r="F422" s="47">
        <v>3872</v>
      </c>
      <c r="G422" s="60">
        <v>10</v>
      </c>
      <c r="H422" s="60"/>
      <c r="I422" s="60"/>
      <c r="J422" s="60">
        <f>ROUND(F422*G422, 2)</f>
        <v>38720</v>
      </c>
      <c r="K422" s="60"/>
      <c r="L422" s="60"/>
      <c r="M422" s="60"/>
      <c r="N422" s="60"/>
      <c r="O422" s="60"/>
      <c r="P422" s="60">
        <f t="shared" si="22"/>
        <v>0</v>
      </c>
      <c r="Q422" s="60"/>
      <c r="R422" s="60"/>
    </row>
    <row r="423" spans="1:18" ht="18.75" x14ac:dyDescent="0.25">
      <c r="A423" s="23" t="s">
        <v>794</v>
      </c>
      <c r="B423" s="29" t="s">
        <v>795</v>
      </c>
      <c r="C423" s="29"/>
      <c r="D423" s="24" t="s">
        <v>40</v>
      </c>
      <c r="E423" s="31">
        <v>1</v>
      </c>
      <c r="F423" s="31">
        <v>834</v>
      </c>
      <c r="G423" s="60">
        <f>IFERROR(ROUND(SUM(J424)/F423, 2), 0)</f>
        <v>119.2</v>
      </c>
      <c r="H423" s="60">
        <v>460</v>
      </c>
      <c r="I423" s="60">
        <f>G423+H423</f>
        <v>579.20000000000005</v>
      </c>
      <c r="J423" s="60">
        <f>ROUND(G423*F423, 2)</f>
        <v>99412.800000000003</v>
      </c>
      <c r="K423" s="60">
        <f>ROUND(F423*H423, 2)</f>
        <v>383640</v>
      </c>
      <c r="L423" s="60">
        <f>J423+K423</f>
        <v>483052.79999999999</v>
      </c>
      <c r="M423" s="60">
        <f>IFERROR(ROUND(SUM(P424)/F423, 2), 0)</f>
        <v>0</v>
      </c>
      <c r="N423" s="60"/>
      <c r="O423" s="60">
        <f>M423+N423</f>
        <v>0</v>
      </c>
      <c r="P423" s="60">
        <f t="shared" si="22"/>
        <v>0</v>
      </c>
      <c r="Q423" s="60">
        <f>ROUND(F423*N423, 2)</f>
        <v>0</v>
      </c>
      <c r="R423" s="60">
        <f>P423+Q423</f>
        <v>0</v>
      </c>
    </row>
    <row r="424" spans="1:18" ht="18.75" x14ac:dyDescent="0.25">
      <c r="A424" s="23" t="s">
        <v>796</v>
      </c>
      <c r="B424" s="30" t="s">
        <v>797</v>
      </c>
      <c r="C424" s="29"/>
      <c r="D424" s="24" t="s">
        <v>77</v>
      </c>
      <c r="E424" s="46">
        <v>40</v>
      </c>
      <c r="F424" s="46">
        <v>33360</v>
      </c>
      <c r="G424" s="60">
        <v>2.98</v>
      </c>
      <c r="H424" s="60"/>
      <c r="I424" s="60"/>
      <c r="J424" s="60">
        <f>ROUND(F424*G424, 2)</f>
        <v>99412.800000000003</v>
      </c>
      <c r="K424" s="60"/>
      <c r="L424" s="60"/>
      <c r="M424" s="60"/>
      <c r="N424" s="60"/>
      <c r="O424" s="60"/>
      <c r="P424" s="60">
        <f t="shared" si="22"/>
        <v>0</v>
      </c>
      <c r="Q424" s="60"/>
      <c r="R424" s="60"/>
    </row>
    <row r="425" spans="1:18" ht="18.75" x14ac:dyDescent="0.25">
      <c r="A425" s="23" t="s">
        <v>798</v>
      </c>
      <c r="B425" s="29" t="s">
        <v>799</v>
      </c>
      <c r="C425" s="29"/>
      <c r="D425" s="24" t="s">
        <v>263</v>
      </c>
      <c r="E425" s="31">
        <v>1</v>
      </c>
      <c r="F425" s="31">
        <v>9712</v>
      </c>
      <c r="G425" s="60">
        <f>IFERROR(ROUND(SUM(J426)/F425, 2), 0)</f>
        <v>30.26</v>
      </c>
      <c r="H425" s="60">
        <v>86.66</v>
      </c>
      <c r="I425" s="60">
        <f>G425+H425</f>
        <v>116.92</v>
      </c>
      <c r="J425" s="60">
        <f>ROUND(G425*F425, 2)</f>
        <v>293885.12</v>
      </c>
      <c r="K425" s="60">
        <f>ROUND(F425*H425, 2)</f>
        <v>841641.92</v>
      </c>
      <c r="L425" s="60">
        <f>J425+K425</f>
        <v>1135527.04</v>
      </c>
      <c r="M425" s="60">
        <f>IFERROR(ROUND(SUM(P426)/F425, 2), 0)</f>
        <v>0</v>
      </c>
      <c r="N425" s="60"/>
      <c r="O425" s="60">
        <f>M425+N425</f>
        <v>0</v>
      </c>
      <c r="P425" s="60">
        <f t="shared" si="22"/>
        <v>0</v>
      </c>
      <c r="Q425" s="60">
        <f>ROUND(F425*N425, 2)</f>
        <v>0</v>
      </c>
      <c r="R425" s="60">
        <f>P425+Q425</f>
        <v>0</v>
      </c>
    </row>
    <row r="426" spans="1:18" ht="18.75" x14ac:dyDescent="0.25">
      <c r="A426" s="23" t="s">
        <v>800</v>
      </c>
      <c r="B426" s="30" t="s">
        <v>801</v>
      </c>
      <c r="C426" s="29"/>
      <c r="D426" s="24" t="s">
        <v>263</v>
      </c>
      <c r="E426" s="46">
        <v>1.1000000000000001</v>
      </c>
      <c r="F426" s="46">
        <v>10683.2</v>
      </c>
      <c r="G426" s="60">
        <v>27.51</v>
      </c>
      <c r="H426" s="60"/>
      <c r="I426" s="60"/>
      <c r="J426" s="60">
        <f>ROUND(F426*G426, 2)</f>
        <v>293894.83</v>
      </c>
      <c r="K426" s="60"/>
      <c r="L426" s="60"/>
      <c r="M426" s="60"/>
      <c r="N426" s="60"/>
      <c r="O426" s="60"/>
      <c r="P426" s="60">
        <f t="shared" si="22"/>
        <v>0</v>
      </c>
      <c r="Q426" s="60"/>
      <c r="R426" s="60"/>
    </row>
    <row r="427" spans="1:18" ht="16.5" x14ac:dyDescent="0.25">
      <c r="A427" s="23" t="s">
        <v>802</v>
      </c>
      <c r="B427" s="101" t="s">
        <v>803</v>
      </c>
      <c r="C427" s="102"/>
      <c r="D427" s="103"/>
      <c r="E427" s="104"/>
      <c r="F427" s="61"/>
      <c r="G427" s="62"/>
      <c r="H427" s="62"/>
      <c r="I427" s="62"/>
      <c r="J427" s="62">
        <f>SUM(J428,J443)</f>
        <v>501460.47999999998</v>
      </c>
      <c r="K427" s="62">
        <f>SUM(K428,K443)</f>
        <v>198435.32</v>
      </c>
      <c r="L427" s="62">
        <f>SUM(L428,L443)</f>
        <v>699895.8</v>
      </c>
      <c r="M427" s="62"/>
      <c r="N427" s="62"/>
      <c r="O427" s="62"/>
      <c r="P427" s="62">
        <f>SUM(P428,P443)</f>
        <v>0</v>
      </c>
      <c r="Q427" s="62">
        <f>SUM(Q428,Q443)</f>
        <v>0</v>
      </c>
      <c r="R427" s="62">
        <f>SUM(R428,R443)</f>
        <v>0</v>
      </c>
    </row>
    <row r="428" spans="1:18" ht="37.5" x14ac:dyDescent="0.25">
      <c r="A428" s="23" t="s">
        <v>804</v>
      </c>
      <c r="B428" s="29" t="s">
        <v>805</v>
      </c>
      <c r="C428" s="29"/>
      <c r="D428" s="24" t="s">
        <v>164</v>
      </c>
      <c r="E428" s="31">
        <v>1</v>
      </c>
      <c r="F428" s="31">
        <v>1508</v>
      </c>
      <c r="G428" s="60">
        <f>IFERROR(ROUND(SUM(J429,J430,J431,J432,J433,J434,J435,J436,J437,J438,J439,J440,J441,J442)/F428, 2), 0)</f>
        <v>331.54</v>
      </c>
      <c r="H428" s="60">
        <v>113.79</v>
      </c>
      <c r="I428" s="60">
        <f>G428+H428</f>
        <v>445.33</v>
      </c>
      <c r="J428" s="60">
        <f>ROUND(G428*F428, 2)</f>
        <v>499962.32</v>
      </c>
      <c r="K428" s="60">
        <f>ROUND(F428*H428, 2)</f>
        <v>171595.32</v>
      </c>
      <c r="L428" s="60">
        <f>J428+K428</f>
        <v>671557.64</v>
      </c>
      <c r="M428" s="60">
        <f>IFERROR(ROUND(SUM(P429,P430,P431,P432,P433,P434,P435,P436,P437,P438,P439,P440,P441,P442)/F428, 2), 0)</f>
        <v>0</v>
      </c>
      <c r="N428" s="60"/>
      <c r="O428" s="60">
        <f>M428+N428</f>
        <v>0</v>
      </c>
      <c r="P428" s="60">
        <f t="shared" ref="P428:P445" si="24">ROUND(F428*M428, 2)</f>
        <v>0</v>
      </c>
      <c r="Q428" s="60">
        <f>ROUND(F428*N428, 2)</f>
        <v>0</v>
      </c>
      <c r="R428" s="60">
        <f>P428+Q428</f>
        <v>0</v>
      </c>
    </row>
    <row r="429" spans="1:18" ht="37.5" x14ac:dyDescent="0.25">
      <c r="A429" s="23" t="s">
        <v>806</v>
      </c>
      <c r="B429" s="30" t="s">
        <v>807</v>
      </c>
      <c r="C429" s="29"/>
      <c r="D429" s="24" t="s">
        <v>164</v>
      </c>
      <c r="E429" s="46">
        <v>1</v>
      </c>
      <c r="F429" s="47">
        <v>3</v>
      </c>
      <c r="G429" s="60">
        <v>839.43</v>
      </c>
      <c r="H429" s="60"/>
      <c r="I429" s="60"/>
      <c r="J429" s="60">
        <f t="shared" ref="J429:J442" si="25">ROUND(F429*G429, 2)</f>
        <v>2518.29</v>
      </c>
      <c r="K429" s="60"/>
      <c r="L429" s="60"/>
      <c r="M429" s="60"/>
      <c r="N429" s="60"/>
      <c r="O429" s="60"/>
      <c r="P429" s="60">
        <f t="shared" si="24"/>
        <v>0</v>
      </c>
      <c r="Q429" s="60"/>
      <c r="R429" s="60"/>
    </row>
    <row r="430" spans="1:18" ht="18.75" x14ac:dyDescent="0.25">
      <c r="A430" s="23" t="s">
        <v>808</v>
      </c>
      <c r="B430" s="30" t="s">
        <v>809</v>
      </c>
      <c r="C430" s="29"/>
      <c r="D430" s="24" t="s">
        <v>164</v>
      </c>
      <c r="E430" s="46">
        <v>1</v>
      </c>
      <c r="F430" s="47">
        <v>789</v>
      </c>
      <c r="G430" s="60">
        <v>266.98</v>
      </c>
      <c r="H430" s="60"/>
      <c r="I430" s="60"/>
      <c r="J430" s="60">
        <f t="shared" si="25"/>
        <v>210647.22</v>
      </c>
      <c r="K430" s="60"/>
      <c r="L430" s="60"/>
      <c r="M430" s="60"/>
      <c r="N430" s="60"/>
      <c r="O430" s="60"/>
      <c r="P430" s="60">
        <f t="shared" si="24"/>
        <v>0</v>
      </c>
      <c r="Q430" s="60"/>
      <c r="R430" s="60"/>
    </row>
    <row r="431" spans="1:18" ht="37.5" x14ac:dyDescent="0.25">
      <c r="A431" s="23" t="s">
        <v>810</v>
      </c>
      <c r="B431" s="30" t="s">
        <v>811</v>
      </c>
      <c r="C431" s="29"/>
      <c r="D431" s="24" t="s">
        <v>164</v>
      </c>
      <c r="E431" s="46">
        <v>1</v>
      </c>
      <c r="F431" s="47">
        <v>19</v>
      </c>
      <c r="G431" s="60">
        <v>525.92999999999995</v>
      </c>
      <c r="H431" s="60"/>
      <c r="I431" s="60"/>
      <c r="J431" s="60">
        <f t="shared" si="25"/>
        <v>9992.67</v>
      </c>
      <c r="K431" s="60"/>
      <c r="L431" s="60"/>
      <c r="M431" s="60"/>
      <c r="N431" s="60"/>
      <c r="O431" s="60"/>
      <c r="P431" s="60">
        <f t="shared" si="24"/>
        <v>0</v>
      </c>
      <c r="Q431" s="60"/>
      <c r="R431" s="60"/>
    </row>
    <row r="432" spans="1:18" ht="37.5" x14ac:dyDescent="0.25">
      <c r="A432" s="23" t="s">
        <v>812</v>
      </c>
      <c r="B432" s="30" t="s">
        <v>813</v>
      </c>
      <c r="C432" s="29"/>
      <c r="D432" s="24" t="s">
        <v>164</v>
      </c>
      <c r="E432" s="46">
        <v>1</v>
      </c>
      <c r="F432" s="47">
        <v>12</v>
      </c>
      <c r="G432" s="60">
        <v>622.28</v>
      </c>
      <c r="H432" s="60"/>
      <c r="I432" s="60"/>
      <c r="J432" s="60">
        <f t="shared" si="25"/>
        <v>7467.36</v>
      </c>
      <c r="K432" s="60"/>
      <c r="L432" s="60"/>
      <c r="M432" s="60"/>
      <c r="N432" s="60"/>
      <c r="O432" s="60"/>
      <c r="P432" s="60">
        <f t="shared" si="24"/>
        <v>0</v>
      </c>
      <c r="Q432" s="60"/>
      <c r="R432" s="60"/>
    </row>
    <row r="433" spans="1:18" ht="37.5" x14ac:dyDescent="0.25">
      <c r="A433" s="23" t="s">
        <v>814</v>
      </c>
      <c r="B433" s="30" t="s">
        <v>815</v>
      </c>
      <c r="C433" s="29"/>
      <c r="D433" s="24" t="s">
        <v>164</v>
      </c>
      <c r="E433" s="46">
        <v>1</v>
      </c>
      <c r="F433" s="47">
        <v>5</v>
      </c>
      <c r="G433" s="60">
        <v>660.38</v>
      </c>
      <c r="H433" s="60"/>
      <c r="I433" s="60"/>
      <c r="J433" s="60">
        <f t="shared" si="25"/>
        <v>3301.9</v>
      </c>
      <c r="K433" s="60"/>
      <c r="L433" s="60"/>
      <c r="M433" s="60"/>
      <c r="N433" s="60"/>
      <c r="O433" s="60"/>
      <c r="P433" s="60">
        <f t="shared" si="24"/>
        <v>0</v>
      </c>
      <c r="Q433" s="60"/>
      <c r="R433" s="60"/>
    </row>
    <row r="434" spans="1:18" ht="37.5" x14ac:dyDescent="0.25">
      <c r="A434" s="23" t="s">
        <v>816</v>
      </c>
      <c r="B434" s="30" t="s">
        <v>817</v>
      </c>
      <c r="C434" s="29"/>
      <c r="D434" s="24" t="s">
        <v>164</v>
      </c>
      <c r="E434" s="46">
        <v>1</v>
      </c>
      <c r="F434" s="47">
        <v>7</v>
      </c>
      <c r="G434" s="60">
        <v>722.61</v>
      </c>
      <c r="H434" s="60"/>
      <c r="I434" s="60"/>
      <c r="J434" s="60">
        <f t="shared" si="25"/>
        <v>5058.2700000000004</v>
      </c>
      <c r="K434" s="60"/>
      <c r="L434" s="60"/>
      <c r="M434" s="60"/>
      <c r="N434" s="60"/>
      <c r="O434" s="60"/>
      <c r="P434" s="60">
        <f t="shared" si="24"/>
        <v>0</v>
      </c>
      <c r="Q434" s="60"/>
      <c r="R434" s="60"/>
    </row>
    <row r="435" spans="1:18" ht="18.75" x14ac:dyDescent="0.25">
      <c r="A435" s="23" t="s">
        <v>818</v>
      </c>
      <c r="B435" s="30" t="s">
        <v>819</v>
      </c>
      <c r="C435" s="29"/>
      <c r="D435" s="24" t="s">
        <v>164</v>
      </c>
      <c r="E435" s="46">
        <v>1</v>
      </c>
      <c r="F435" s="47">
        <v>217</v>
      </c>
      <c r="G435" s="60">
        <v>337.94</v>
      </c>
      <c r="H435" s="60"/>
      <c r="I435" s="60"/>
      <c r="J435" s="60">
        <f t="shared" si="25"/>
        <v>73332.98</v>
      </c>
      <c r="K435" s="60"/>
      <c r="L435" s="60"/>
      <c r="M435" s="60"/>
      <c r="N435" s="60"/>
      <c r="O435" s="60"/>
      <c r="P435" s="60">
        <f t="shared" si="24"/>
        <v>0</v>
      </c>
      <c r="Q435" s="60"/>
      <c r="R435" s="60"/>
    </row>
    <row r="436" spans="1:18" ht="18.75" x14ac:dyDescent="0.25">
      <c r="A436" s="23" t="s">
        <v>820</v>
      </c>
      <c r="B436" s="30" t="s">
        <v>821</v>
      </c>
      <c r="C436" s="29"/>
      <c r="D436" s="24" t="s">
        <v>164</v>
      </c>
      <c r="E436" s="46">
        <v>1</v>
      </c>
      <c r="F436" s="47">
        <v>159</v>
      </c>
      <c r="G436" s="60">
        <v>350.66</v>
      </c>
      <c r="H436" s="60"/>
      <c r="I436" s="60"/>
      <c r="J436" s="60">
        <f t="shared" si="25"/>
        <v>55754.94</v>
      </c>
      <c r="K436" s="60"/>
      <c r="L436" s="60"/>
      <c r="M436" s="60"/>
      <c r="N436" s="60"/>
      <c r="O436" s="60"/>
      <c r="P436" s="60">
        <f t="shared" si="24"/>
        <v>0</v>
      </c>
      <c r="Q436" s="60"/>
      <c r="R436" s="60"/>
    </row>
    <row r="437" spans="1:18" ht="18.75" x14ac:dyDescent="0.25">
      <c r="A437" s="23" t="s">
        <v>822</v>
      </c>
      <c r="B437" s="30" t="s">
        <v>823</v>
      </c>
      <c r="C437" s="29"/>
      <c r="D437" s="24" t="s">
        <v>164</v>
      </c>
      <c r="E437" s="46">
        <v>1</v>
      </c>
      <c r="F437" s="47">
        <v>125</v>
      </c>
      <c r="G437" s="60">
        <v>386.28</v>
      </c>
      <c r="H437" s="60"/>
      <c r="I437" s="60"/>
      <c r="J437" s="60">
        <f t="shared" si="25"/>
        <v>48285</v>
      </c>
      <c r="K437" s="60"/>
      <c r="L437" s="60"/>
      <c r="M437" s="60"/>
      <c r="N437" s="60"/>
      <c r="O437" s="60"/>
      <c r="P437" s="60">
        <f t="shared" si="24"/>
        <v>0</v>
      </c>
      <c r="Q437" s="60"/>
      <c r="R437" s="60"/>
    </row>
    <row r="438" spans="1:18" ht="18.75" x14ac:dyDescent="0.25">
      <c r="A438" s="23" t="s">
        <v>824</v>
      </c>
      <c r="B438" s="30" t="s">
        <v>825</v>
      </c>
      <c r="C438" s="29"/>
      <c r="D438" s="24" t="s">
        <v>164</v>
      </c>
      <c r="E438" s="46">
        <v>1</v>
      </c>
      <c r="F438" s="47">
        <v>50</v>
      </c>
      <c r="G438" s="60">
        <v>428.61</v>
      </c>
      <c r="H438" s="60"/>
      <c r="I438" s="60"/>
      <c r="J438" s="60">
        <f t="shared" si="25"/>
        <v>21430.5</v>
      </c>
      <c r="K438" s="60"/>
      <c r="L438" s="60"/>
      <c r="M438" s="60"/>
      <c r="N438" s="60"/>
      <c r="O438" s="60"/>
      <c r="P438" s="60">
        <f t="shared" si="24"/>
        <v>0</v>
      </c>
      <c r="Q438" s="60"/>
      <c r="R438" s="60"/>
    </row>
    <row r="439" spans="1:18" ht="18.75" x14ac:dyDescent="0.25">
      <c r="A439" s="23" t="s">
        <v>826</v>
      </c>
      <c r="B439" s="30" t="s">
        <v>827</v>
      </c>
      <c r="C439" s="29"/>
      <c r="D439" s="24" t="s">
        <v>164</v>
      </c>
      <c r="E439" s="46">
        <v>1</v>
      </c>
      <c r="F439" s="47">
        <v>36</v>
      </c>
      <c r="G439" s="60">
        <v>469.94</v>
      </c>
      <c r="H439" s="60"/>
      <c r="I439" s="60"/>
      <c r="J439" s="60">
        <f t="shared" si="25"/>
        <v>16917.84</v>
      </c>
      <c r="K439" s="60"/>
      <c r="L439" s="60"/>
      <c r="M439" s="60"/>
      <c r="N439" s="60"/>
      <c r="O439" s="60"/>
      <c r="P439" s="60">
        <f t="shared" si="24"/>
        <v>0</v>
      </c>
      <c r="Q439" s="60"/>
      <c r="R439" s="60"/>
    </row>
    <row r="440" spans="1:18" ht="37.5" x14ac:dyDescent="0.25">
      <c r="A440" s="23" t="s">
        <v>828</v>
      </c>
      <c r="B440" s="30" t="s">
        <v>829</v>
      </c>
      <c r="C440" s="29"/>
      <c r="D440" s="24" t="s">
        <v>164</v>
      </c>
      <c r="E440" s="46">
        <v>1</v>
      </c>
      <c r="F440" s="47">
        <v>33</v>
      </c>
      <c r="G440" s="60">
        <v>502.83</v>
      </c>
      <c r="H440" s="60"/>
      <c r="I440" s="60"/>
      <c r="J440" s="60">
        <f t="shared" si="25"/>
        <v>16593.39</v>
      </c>
      <c r="K440" s="60"/>
      <c r="L440" s="60"/>
      <c r="M440" s="60"/>
      <c r="N440" s="60"/>
      <c r="O440" s="60"/>
      <c r="P440" s="60">
        <f t="shared" si="24"/>
        <v>0</v>
      </c>
      <c r="Q440" s="60"/>
      <c r="R440" s="60"/>
    </row>
    <row r="441" spans="1:18" ht="37.5" x14ac:dyDescent="0.25">
      <c r="A441" s="23" t="s">
        <v>830</v>
      </c>
      <c r="B441" s="30" t="s">
        <v>831</v>
      </c>
      <c r="C441" s="29"/>
      <c r="D441" s="24" t="s">
        <v>164</v>
      </c>
      <c r="E441" s="46">
        <v>1</v>
      </c>
      <c r="F441" s="47">
        <v>34</v>
      </c>
      <c r="G441" s="60">
        <v>529.22</v>
      </c>
      <c r="H441" s="60"/>
      <c r="I441" s="60"/>
      <c r="J441" s="60">
        <f t="shared" si="25"/>
        <v>17993.48</v>
      </c>
      <c r="K441" s="60"/>
      <c r="L441" s="60"/>
      <c r="M441" s="60"/>
      <c r="N441" s="60"/>
      <c r="O441" s="60"/>
      <c r="P441" s="60">
        <f t="shared" si="24"/>
        <v>0</v>
      </c>
      <c r="Q441" s="60"/>
      <c r="R441" s="60"/>
    </row>
    <row r="442" spans="1:18" ht="37.5" x14ac:dyDescent="0.25">
      <c r="A442" s="23" t="s">
        <v>832</v>
      </c>
      <c r="B442" s="30" t="s">
        <v>833</v>
      </c>
      <c r="C442" s="29"/>
      <c r="D442" s="24" t="s">
        <v>164</v>
      </c>
      <c r="E442" s="46">
        <v>1</v>
      </c>
      <c r="F442" s="47">
        <v>19</v>
      </c>
      <c r="G442" s="60">
        <v>561.79</v>
      </c>
      <c r="H442" s="60"/>
      <c r="I442" s="60"/>
      <c r="J442" s="60">
        <f t="shared" si="25"/>
        <v>10674.01</v>
      </c>
      <c r="K442" s="60"/>
      <c r="L442" s="60"/>
      <c r="M442" s="60"/>
      <c r="N442" s="60"/>
      <c r="O442" s="60"/>
      <c r="P442" s="60">
        <f t="shared" si="24"/>
        <v>0</v>
      </c>
      <c r="Q442" s="60"/>
      <c r="R442" s="60"/>
    </row>
    <row r="443" spans="1:18" ht="37.5" x14ac:dyDescent="0.25">
      <c r="A443" s="23" t="s">
        <v>834</v>
      </c>
      <c r="B443" s="29" t="s">
        <v>835</v>
      </c>
      <c r="C443" s="29" t="s">
        <v>836</v>
      </c>
      <c r="D443" s="24" t="s">
        <v>164</v>
      </c>
      <c r="E443" s="31">
        <v>1</v>
      </c>
      <c r="F443" s="31">
        <v>122</v>
      </c>
      <c r="G443" s="60">
        <f>IFERROR(ROUND(SUM(J444,J445)/F443, 2), 0)</f>
        <v>12.28</v>
      </c>
      <c r="H443" s="60">
        <v>220</v>
      </c>
      <c r="I443" s="60">
        <f>G443+H443</f>
        <v>232.28</v>
      </c>
      <c r="J443" s="60">
        <f>ROUND(G443*F443, 2)</f>
        <v>1498.16</v>
      </c>
      <c r="K443" s="60">
        <f>ROUND(F443*H443, 2)</f>
        <v>26840</v>
      </c>
      <c r="L443" s="60">
        <f>J443+K443</f>
        <v>28338.16</v>
      </c>
      <c r="M443" s="60">
        <f>IFERROR(ROUND(SUM(P444,P445)/F443, 2), 0)</f>
        <v>0</v>
      </c>
      <c r="N443" s="60"/>
      <c r="O443" s="60">
        <f>M443+N443</f>
        <v>0</v>
      </c>
      <c r="P443" s="60">
        <f t="shared" si="24"/>
        <v>0</v>
      </c>
      <c r="Q443" s="60">
        <f>ROUND(F443*N443, 2)</f>
        <v>0</v>
      </c>
      <c r="R443" s="60">
        <f>P443+Q443</f>
        <v>0</v>
      </c>
    </row>
    <row r="444" spans="1:18" ht="18.75" x14ac:dyDescent="0.25">
      <c r="A444" s="23" t="s">
        <v>837</v>
      </c>
      <c r="B444" s="30" t="s">
        <v>166</v>
      </c>
      <c r="C444" s="29"/>
      <c r="D444" s="24" t="s">
        <v>164</v>
      </c>
      <c r="E444" s="46">
        <v>0.08</v>
      </c>
      <c r="F444" s="47">
        <v>9.76</v>
      </c>
      <c r="G444" s="60">
        <v>153.56</v>
      </c>
      <c r="H444" s="60"/>
      <c r="I444" s="60"/>
      <c r="J444" s="60">
        <f>ROUND(F444*G444, 2)</f>
        <v>1498.75</v>
      </c>
      <c r="K444" s="60"/>
      <c r="L444" s="60"/>
      <c r="M444" s="60"/>
      <c r="N444" s="60"/>
      <c r="O444" s="60"/>
      <c r="P444" s="60">
        <f t="shared" si="24"/>
        <v>0</v>
      </c>
      <c r="Q444" s="60"/>
      <c r="R444" s="60"/>
    </row>
    <row r="445" spans="1:18" ht="37.5" x14ac:dyDescent="0.25">
      <c r="A445" s="23" t="s">
        <v>838</v>
      </c>
      <c r="B445" s="30" t="s">
        <v>839</v>
      </c>
      <c r="C445" s="29"/>
      <c r="D445" s="24" t="s">
        <v>164</v>
      </c>
      <c r="E445" s="46">
        <v>1</v>
      </c>
      <c r="F445" s="47">
        <v>122</v>
      </c>
      <c r="G445" s="60">
        <v>0</v>
      </c>
      <c r="H445" s="60"/>
      <c r="I445" s="60"/>
      <c r="J445" s="60">
        <f>ROUND(F445*G445, 2)</f>
        <v>0</v>
      </c>
      <c r="K445" s="60"/>
      <c r="L445" s="60"/>
      <c r="M445" s="60"/>
      <c r="N445" s="60"/>
      <c r="O445" s="60"/>
      <c r="P445" s="60">
        <f t="shared" si="24"/>
        <v>0</v>
      </c>
      <c r="Q445" s="60"/>
      <c r="R445" s="60"/>
    </row>
    <row r="446" spans="1:18" ht="16.5" x14ac:dyDescent="0.25">
      <c r="A446" s="22" t="s">
        <v>840</v>
      </c>
      <c r="B446" s="100" t="s">
        <v>841</v>
      </c>
      <c r="C446" s="94"/>
      <c r="D446" s="98"/>
      <c r="E446" s="99"/>
      <c r="F446" s="58"/>
      <c r="G446" s="59"/>
      <c r="H446" s="59"/>
      <c r="I446" s="59"/>
      <c r="J446" s="59">
        <f>J447+J454</f>
        <v>7146724.8600000003</v>
      </c>
      <c r="K446" s="59">
        <f>K447+K454</f>
        <v>6873218</v>
      </c>
      <c r="L446" s="59">
        <f>J446+K446</f>
        <v>14019942.859999999</v>
      </c>
      <c r="M446" s="59"/>
      <c r="N446" s="59"/>
      <c r="O446" s="59"/>
      <c r="P446" s="59">
        <f>P447+P454</f>
        <v>650496.74</v>
      </c>
      <c r="Q446" s="59">
        <f>Q447+Q454</f>
        <v>0</v>
      </c>
      <c r="R446" s="59">
        <f>P446+Q446</f>
        <v>650496.74</v>
      </c>
    </row>
    <row r="447" spans="1:18" ht="16.5" x14ac:dyDescent="0.25">
      <c r="A447" s="23" t="s">
        <v>842</v>
      </c>
      <c r="B447" s="101" t="s">
        <v>803</v>
      </c>
      <c r="C447" s="102"/>
      <c r="D447" s="103"/>
      <c r="E447" s="104"/>
      <c r="F447" s="61"/>
      <c r="G447" s="62"/>
      <c r="H447" s="62"/>
      <c r="I447" s="62"/>
      <c r="J447" s="62">
        <f>SUM(J448,J451)</f>
        <v>166089.20000000001</v>
      </c>
      <c r="K447" s="62">
        <f>SUM(K448,K451)</f>
        <v>636961.5</v>
      </c>
      <c r="L447" s="62">
        <f>SUM(L448,L451)</f>
        <v>803050.7</v>
      </c>
      <c r="M447" s="62"/>
      <c r="N447" s="62"/>
      <c r="O447" s="62"/>
      <c r="P447" s="62">
        <f>SUM(P448,P451)</f>
        <v>0</v>
      </c>
      <c r="Q447" s="62">
        <f>SUM(Q448,Q451)</f>
        <v>0</v>
      </c>
      <c r="R447" s="62">
        <f>SUM(R448,R451)</f>
        <v>0</v>
      </c>
    </row>
    <row r="448" spans="1:18" ht="18.75" x14ac:dyDescent="0.25">
      <c r="A448" s="23" t="s">
        <v>843</v>
      </c>
      <c r="B448" s="29" t="s">
        <v>844</v>
      </c>
      <c r="C448" s="29"/>
      <c r="D448" s="24" t="s">
        <v>164</v>
      </c>
      <c r="E448" s="31">
        <v>1</v>
      </c>
      <c r="F448" s="31">
        <v>554</v>
      </c>
      <c r="G448" s="60">
        <f>IFERROR(ROUND(SUM(J449,J450)/F448, 2), 0)</f>
        <v>0</v>
      </c>
      <c r="H448" s="60">
        <v>987.19</v>
      </c>
      <c r="I448" s="60">
        <f>G448+H448</f>
        <v>987.19</v>
      </c>
      <c r="J448" s="60">
        <f>ROUND(G448*F448, 2)</f>
        <v>0</v>
      </c>
      <c r="K448" s="60">
        <f>ROUND(F448*H448, 2)</f>
        <v>546903.26</v>
      </c>
      <c r="L448" s="60">
        <f>J448+K448</f>
        <v>546903.26</v>
      </c>
      <c r="M448" s="60">
        <f>IFERROR(ROUND(SUM(P449,P450)/F448, 2), 0)</f>
        <v>0</v>
      </c>
      <c r="N448" s="60"/>
      <c r="O448" s="60">
        <f>M448+N448</f>
        <v>0</v>
      </c>
      <c r="P448" s="60">
        <f t="shared" ref="P448:P453" si="26">ROUND(F448*M448, 2)</f>
        <v>0</v>
      </c>
      <c r="Q448" s="60">
        <f>ROUND(F448*N448, 2)</f>
        <v>0</v>
      </c>
      <c r="R448" s="60">
        <f>P448+Q448</f>
        <v>0</v>
      </c>
    </row>
    <row r="449" spans="1:18" ht="56.25" x14ac:dyDescent="0.25">
      <c r="A449" s="23" t="s">
        <v>845</v>
      </c>
      <c r="B449" s="30" t="s">
        <v>846</v>
      </c>
      <c r="C449" s="29" t="s">
        <v>847</v>
      </c>
      <c r="D449" s="24" t="s">
        <v>164</v>
      </c>
      <c r="E449" s="46">
        <v>1</v>
      </c>
      <c r="F449" s="47">
        <v>523</v>
      </c>
      <c r="G449" s="60">
        <v>0</v>
      </c>
      <c r="H449" s="60"/>
      <c r="I449" s="60"/>
      <c r="J449" s="60">
        <f>ROUND(F449*G449, 2)</f>
        <v>0</v>
      </c>
      <c r="K449" s="60"/>
      <c r="L449" s="60"/>
      <c r="M449" s="60"/>
      <c r="N449" s="60"/>
      <c r="O449" s="60"/>
      <c r="P449" s="60">
        <f t="shared" si="26"/>
        <v>0</v>
      </c>
      <c r="Q449" s="60"/>
      <c r="R449" s="60"/>
    </row>
    <row r="450" spans="1:18" ht="75" x14ac:dyDescent="0.25">
      <c r="A450" s="23" t="s">
        <v>848</v>
      </c>
      <c r="B450" s="30" t="s">
        <v>849</v>
      </c>
      <c r="C450" s="29" t="s">
        <v>850</v>
      </c>
      <c r="D450" s="24" t="s">
        <v>164</v>
      </c>
      <c r="E450" s="46">
        <v>1</v>
      </c>
      <c r="F450" s="47">
        <v>31</v>
      </c>
      <c r="G450" s="60">
        <v>0</v>
      </c>
      <c r="H450" s="60"/>
      <c r="I450" s="60"/>
      <c r="J450" s="60">
        <f>ROUND(F450*G450, 2)</f>
        <v>0</v>
      </c>
      <c r="K450" s="60"/>
      <c r="L450" s="60"/>
      <c r="M450" s="60"/>
      <c r="N450" s="60"/>
      <c r="O450" s="60"/>
      <c r="P450" s="60">
        <f t="shared" si="26"/>
        <v>0</v>
      </c>
      <c r="Q450" s="60"/>
      <c r="R450" s="60"/>
    </row>
    <row r="451" spans="1:18" ht="56.25" x14ac:dyDescent="0.25">
      <c r="A451" s="23" t="s">
        <v>851</v>
      </c>
      <c r="B451" s="29" t="s">
        <v>852</v>
      </c>
      <c r="C451" s="29"/>
      <c r="D451" s="24" t="s">
        <v>80</v>
      </c>
      <c r="E451" s="31">
        <v>1</v>
      </c>
      <c r="F451" s="31">
        <v>554</v>
      </c>
      <c r="G451" s="60">
        <f>IFERROR(ROUND(SUM(J452,J453)/F451, 2), 0)</f>
        <v>299.8</v>
      </c>
      <c r="H451" s="60">
        <v>162.56</v>
      </c>
      <c r="I451" s="60">
        <f>G451+H451</f>
        <v>462.36</v>
      </c>
      <c r="J451" s="60">
        <f>ROUND(G451*F451, 2)</f>
        <v>166089.20000000001</v>
      </c>
      <c r="K451" s="60">
        <f>ROUND(F451*H451, 2)</f>
        <v>90058.240000000005</v>
      </c>
      <c r="L451" s="60">
        <f>J451+K451</f>
        <v>256147.44</v>
      </c>
      <c r="M451" s="60">
        <f>IFERROR(ROUND(SUM(P452,P453)/F451, 2), 0)</f>
        <v>0</v>
      </c>
      <c r="N451" s="60"/>
      <c r="O451" s="60">
        <f>M451+N451</f>
        <v>0</v>
      </c>
      <c r="P451" s="60">
        <f t="shared" si="26"/>
        <v>0</v>
      </c>
      <c r="Q451" s="60">
        <f>ROUND(F451*N451, 2)</f>
        <v>0</v>
      </c>
      <c r="R451" s="60">
        <f>P451+Q451</f>
        <v>0</v>
      </c>
    </row>
    <row r="452" spans="1:18" ht="18.75" x14ac:dyDescent="0.25">
      <c r="A452" s="23" t="s">
        <v>853</v>
      </c>
      <c r="B452" s="30" t="s">
        <v>626</v>
      </c>
      <c r="C452" s="29"/>
      <c r="D452" s="24" t="s">
        <v>164</v>
      </c>
      <c r="E452" s="46">
        <v>4</v>
      </c>
      <c r="F452" s="46">
        <v>2216</v>
      </c>
      <c r="G452" s="60">
        <v>0.7</v>
      </c>
      <c r="H452" s="60"/>
      <c r="I452" s="60"/>
      <c r="J452" s="60">
        <f>ROUND(F452*G452, 2)</f>
        <v>1551.2</v>
      </c>
      <c r="K452" s="60"/>
      <c r="L452" s="60"/>
      <c r="M452" s="60"/>
      <c r="N452" s="60"/>
      <c r="O452" s="60"/>
      <c r="P452" s="60">
        <f t="shared" si="26"/>
        <v>0</v>
      </c>
      <c r="Q452" s="60"/>
      <c r="R452" s="60"/>
    </row>
    <row r="453" spans="1:18" ht="37.5" x14ac:dyDescent="0.25">
      <c r="A453" s="23" t="s">
        <v>854</v>
      </c>
      <c r="B453" s="30" t="s">
        <v>855</v>
      </c>
      <c r="C453" s="29"/>
      <c r="D453" s="24" t="s">
        <v>164</v>
      </c>
      <c r="E453" s="46">
        <v>1</v>
      </c>
      <c r="F453" s="46">
        <v>554</v>
      </c>
      <c r="G453" s="60">
        <v>297</v>
      </c>
      <c r="H453" s="60"/>
      <c r="I453" s="60"/>
      <c r="J453" s="60">
        <f>ROUND(F453*G453, 2)</f>
        <v>164538</v>
      </c>
      <c r="K453" s="60"/>
      <c r="L453" s="60"/>
      <c r="M453" s="60"/>
      <c r="N453" s="60"/>
      <c r="O453" s="60"/>
      <c r="P453" s="60">
        <f t="shared" si="26"/>
        <v>0</v>
      </c>
      <c r="Q453" s="60"/>
      <c r="R453" s="60"/>
    </row>
    <row r="454" spans="1:18" ht="16.5" x14ac:dyDescent="0.25">
      <c r="A454" s="23" t="s">
        <v>856</v>
      </c>
      <c r="B454" s="101" t="s">
        <v>857</v>
      </c>
      <c r="C454" s="102"/>
      <c r="D454" s="103"/>
      <c r="E454" s="104"/>
      <c r="F454" s="61"/>
      <c r="G454" s="62"/>
      <c r="H454" s="62"/>
      <c r="I454" s="62"/>
      <c r="J454" s="62">
        <f>SUM(J455,J459,J461,J463,J467,J471,J481,J483,J499,J501,J504)</f>
        <v>6980635.6600000001</v>
      </c>
      <c r="K454" s="62">
        <f>SUM(K455,K459,K461,K463,K467,K471,K481,K483,K499,K501,K504)</f>
        <v>6236256.5</v>
      </c>
      <c r="L454" s="62">
        <f>SUM(L455,L459,L461,L463,L467,L471,L481,L483,L499,L501,L504)</f>
        <v>13216892.16</v>
      </c>
      <c r="M454" s="62"/>
      <c r="N454" s="62"/>
      <c r="O454" s="62"/>
      <c r="P454" s="62">
        <f>SUM(P455,P459,P461,P463,P467,P471,P481,P483,P499,P501,P504)</f>
        <v>650496.74</v>
      </c>
      <c r="Q454" s="62">
        <f>SUM(Q455,Q459,Q461,Q463,Q467,Q471,Q481,Q483,Q499,Q501,Q504)</f>
        <v>0</v>
      </c>
      <c r="R454" s="62">
        <f>SUM(R455,R459,R461,R463,R467,R471,R481,R483,R499,R501,R504)</f>
        <v>650496.74</v>
      </c>
    </row>
    <row r="455" spans="1:18" ht="75" x14ac:dyDescent="0.25">
      <c r="A455" s="32" t="s">
        <v>858</v>
      </c>
      <c r="B455" s="33" t="s">
        <v>859</v>
      </c>
      <c r="C455" s="33" t="s">
        <v>860</v>
      </c>
      <c r="D455" s="34" t="s">
        <v>40</v>
      </c>
      <c r="E455" s="39">
        <v>1</v>
      </c>
      <c r="F455" s="68">
        <v>0</v>
      </c>
      <c r="G455" s="63">
        <f>IFERROR(ROUND(SUM(J457)/F455, 2), 0)</f>
        <v>0</v>
      </c>
      <c r="H455" s="63">
        <v>160</v>
      </c>
      <c r="I455" s="63">
        <f>G455+H455</f>
        <v>160</v>
      </c>
      <c r="J455" s="63">
        <f>ROUND(G455*F455, 2)</f>
        <v>0</v>
      </c>
      <c r="K455" s="63">
        <f>ROUND(F455*H455, 2)</f>
        <v>0</v>
      </c>
      <c r="L455" s="63">
        <f>J455+K455</f>
        <v>0</v>
      </c>
      <c r="M455" s="63">
        <f>IFERROR(ROUND(SUM(P457)/F455, 2), 0)</f>
        <v>0</v>
      </c>
      <c r="N455" s="63"/>
      <c r="O455" s="63">
        <f>M455+N455</f>
        <v>0</v>
      </c>
      <c r="P455" s="63">
        <f t="shared" ref="P455:P486" si="27">ROUND(F455*M455, 2)</f>
        <v>0</v>
      </c>
      <c r="Q455" s="63">
        <f>ROUND(F455*N455, 2)</f>
        <v>0</v>
      </c>
      <c r="R455" s="63">
        <f>P455+Q455</f>
        <v>0</v>
      </c>
    </row>
    <row r="456" spans="1:18" ht="31.15" customHeight="1" x14ac:dyDescent="0.25">
      <c r="A456" s="35" t="s">
        <v>861</v>
      </c>
      <c r="B456" s="36" t="s">
        <v>859</v>
      </c>
      <c r="C456" s="36" t="s">
        <v>860</v>
      </c>
      <c r="D456" s="37" t="s">
        <v>40</v>
      </c>
      <c r="E456" s="41">
        <v>1</v>
      </c>
      <c r="F456" s="41">
        <v>12685.8</v>
      </c>
      <c r="G456" s="55">
        <f>IFERROR(ROUND(SUM(J458)/F456, 2), 0)</f>
        <v>229.89</v>
      </c>
      <c r="H456" s="55">
        <v>160</v>
      </c>
      <c r="I456" s="55">
        <f>G456+H456</f>
        <v>389.89</v>
      </c>
      <c r="J456" s="55">
        <f>ROUND(G456*F456, 2)</f>
        <v>2916338.56</v>
      </c>
      <c r="K456" s="55">
        <f>ROUND(F456*H456, 2)</f>
        <v>2029728</v>
      </c>
      <c r="L456" s="55">
        <f>J456+K456</f>
        <v>4946066.5599999996</v>
      </c>
      <c r="M456" s="55">
        <f>IFERROR(ROUND(SUM(P458)/F456, 2), 0)</f>
        <v>229.89</v>
      </c>
      <c r="N456" s="55"/>
      <c r="O456" s="55">
        <f>M456+N456</f>
        <v>229.89</v>
      </c>
      <c r="P456" s="55">
        <f t="shared" si="27"/>
        <v>2916338.56</v>
      </c>
      <c r="Q456" s="55">
        <f>ROUND(F456*N456, 2)</f>
        <v>0</v>
      </c>
      <c r="R456" s="55">
        <f>P456+Q456</f>
        <v>2916338.56</v>
      </c>
    </row>
    <row r="457" spans="1:18" ht="37.5" x14ac:dyDescent="0.25">
      <c r="A457" s="32" t="s">
        <v>862</v>
      </c>
      <c r="B457" s="38" t="s">
        <v>672</v>
      </c>
      <c r="C457" s="33"/>
      <c r="D457" s="34" t="s">
        <v>29</v>
      </c>
      <c r="E457" s="51">
        <v>0.05</v>
      </c>
      <c r="F457" s="69">
        <v>0</v>
      </c>
      <c r="G457" s="63">
        <v>4597.82</v>
      </c>
      <c r="H457" s="63"/>
      <c r="I457" s="63"/>
      <c r="J457" s="63">
        <f>ROUND(F457*G457, 2)</f>
        <v>0</v>
      </c>
      <c r="K457" s="63"/>
      <c r="L457" s="63"/>
      <c r="M457" s="63">
        <v>4597.82</v>
      </c>
      <c r="N457" s="63"/>
      <c r="O457" s="63"/>
      <c r="P457" s="63">
        <f t="shared" si="27"/>
        <v>0</v>
      </c>
      <c r="Q457" s="63"/>
      <c r="R457" s="63"/>
    </row>
    <row r="458" spans="1:18" ht="31.15" customHeight="1" x14ac:dyDescent="0.25">
      <c r="A458" s="35" t="s">
        <v>863</v>
      </c>
      <c r="B458" s="40" t="s">
        <v>672</v>
      </c>
      <c r="C458" s="36"/>
      <c r="D458" s="37" t="s">
        <v>29</v>
      </c>
      <c r="E458" s="54">
        <v>0.05</v>
      </c>
      <c r="F458" s="53">
        <v>634.29</v>
      </c>
      <c r="G458" s="55">
        <v>4597.82</v>
      </c>
      <c r="H458" s="55"/>
      <c r="I458" s="55"/>
      <c r="J458" s="55">
        <f>ROUND(F458*G458, 2)</f>
        <v>2916351.25</v>
      </c>
      <c r="K458" s="55"/>
      <c r="L458" s="55"/>
      <c r="M458" s="55">
        <v>4597.82</v>
      </c>
      <c r="N458" s="55"/>
      <c r="O458" s="55"/>
      <c r="P458" s="55">
        <f t="shared" si="27"/>
        <v>2916351.25</v>
      </c>
      <c r="Q458" s="55"/>
      <c r="R458" s="55"/>
    </row>
    <row r="459" spans="1:18" ht="75" x14ac:dyDescent="0.25">
      <c r="A459" s="22" t="s">
        <v>864</v>
      </c>
      <c r="B459" s="25" t="s">
        <v>859</v>
      </c>
      <c r="C459" s="25" t="s">
        <v>865</v>
      </c>
      <c r="D459" s="11" t="s">
        <v>40</v>
      </c>
      <c r="E459" s="28">
        <v>1</v>
      </c>
      <c r="F459" s="28">
        <v>707.4</v>
      </c>
      <c r="G459" s="57">
        <f>IFERROR(ROUND(SUM(J460)/F459, 2), 0)</f>
        <v>919.56</v>
      </c>
      <c r="H459" s="57">
        <v>160</v>
      </c>
      <c r="I459" s="57">
        <f>G459+H459</f>
        <v>1079.56</v>
      </c>
      <c r="J459" s="57">
        <f>ROUND(G459*F459, 2)</f>
        <v>650496.74</v>
      </c>
      <c r="K459" s="57">
        <f>ROUND(F459*H459, 2)</f>
        <v>113184</v>
      </c>
      <c r="L459" s="57">
        <f>J459+K459</f>
        <v>763680.74</v>
      </c>
      <c r="M459" s="57">
        <f>IFERROR(ROUND(SUM(P460)/F459, 2), 0)</f>
        <v>919.56</v>
      </c>
      <c r="N459" s="57"/>
      <c r="O459" s="57">
        <f>M459+N459</f>
        <v>919.56</v>
      </c>
      <c r="P459" s="57">
        <f t="shared" si="27"/>
        <v>650496.74</v>
      </c>
      <c r="Q459" s="57">
        <f>ROUND(F459*N459, 2)</f>
        <v>0</v>
      </c>
      <c r="R459" s="57">
        <f>P459+Q459</f>
        <v>650496.74</v>
      </c>
    </row>
    <row r="460" spans="1:18" ht="37.5" x14ac:dyDescent="0.25">
      <c r="A460" s="22" t="s">
        <v>866</v>
      </c>
      <c r="B460" s="26" t="s">
        <v>672</v>
      </c>
      <c r="C460" s="25"/>
      <c r="D460" s="11" t="s">
        <v>29</v>
      </c>
      <c r="E460" s="52">
        <v>0.2</v>
      </c>
      <c r="F460" s="45">
        <v>141.47999999999999</v>
      </c>
      <c r="G460" s="57">
        <v>4597.82</v>
      </c>
      <c r="H460" s="57"/>
      <c r="I460" s="57"/>
      <c r="J460" s="57">
        <f>ROUND(F460*G460, 2)</f>
        <v>650499.56999999995</v>
      </c>
      <c r="K460" s="57"/>
      <c r="L460" s="57"/>
      <c r="M460" s="57">
        <v>4597.82</v>
      </c>
      <c r="N460" s="57"/>
      <c r="O460" s="57"/>
      <c r="P460" s="57">
        <f t="shared" si="27"/>
        <v>650499.56999999995</v>
      </c>
      <c r="Q460" s="57"/>
      <c r="R460" s="57"/>
    </row>
    <row r="461" spans="1:18" ht="75" x14ac:dyDescent="0.25">
      <c r="A461" s="23" t="s">
        <v>867</v>
      </c>
      <c r="B461" s="29" t="s">
        <v>859</v>
      </c>
      <c r="C461" s="29"/>
      <c r="D461" s="24" t="s">
        <v>40</v>
      </c>
      <c r="E461" s="31">
        <v>1</v>
      </c>
      <c r="F461" s="31">
        <v>6342.9</v>
      </c>
      <c r="G461" s="60">
        <f>IFERROR(ROUND(SUM(J462)/F461, 2), 0)</f>
        <v>184.97</v>
      </c>
      <c r="H461" s="60">
        <v>160</v>
      </c>
      <c r="I461" s="60">
        <f>G461+H461</f>
        <v>344.97</v>
      </c>
      <c r="J461" s="60">
        <f>ROUND(G461*F461, 2)</f>
        <v>1173246.21</v>
      </c>
      <c r="K461" s="60">
        <f>ROUND(F461*H461, 2)</f>
        <v>1014864</v>
      </c>
      <c r="L461" s="60">
        <f>J461+K461</f>
        <v>2188110.21</v>
      </c>
      <c r="M461" s="60">
        <f>IFERROR(ROUND(SUM(P462)/F461, 2), 0)</f>
        <v>0</v>
      </c>
      <c r="N461" s="60"/>
      <c r="O461" s="60">
        <f>M461+N461</f>
        <v>0</v>
      </c>
      <c r="P461" s="60">
        <f t="shared" si="27"/>
        <v>0</v>
      </c>
      <c r="Q461" s="60">
        <f>ROUND(F461*N461, 2)</f>
        <v>0</v>
      </c>
      <c r="R461" s="60">
        <f>P461+Q461</f>
        <v>0</v>
      </c>
    </row>
    <row r="462" spans="1:18" ht="18.75" x14ac:dyDescent="0.25">
      <c r="A462" s="23" t="s">
        <v>868</v>
      </c>
      <c r="B462" s="30" t="s">
        <v>108</v>
      </c>
      <c r="C462" s="29"/>
      <c r="D462" s="24" t="s">
        <v>29</v>
      </c>
      <c r="E462" s="50">
        <v>0.1</v>
      </c>
      <c r="F462" s="46">
        <v>634.29</v>
      </c>
      <c r="G462" s="60">
        <v>1849.71</v>
      </c>
      <c r="H462" s="60"/>
      <c r="I462" s="60"/>
      <c r="J462" s="60">
        <f>ROUND(F462*G462, 2)</f>
        <v>1173252.56</v>
      </c>
      <c r="K462" s="60"/>
      <c r="L462" s="60"/>
      <c r="M462" s="60"/>
      <c r="N462" s="60"/>
      <c r="O462" s="60"/>
      <c r="P462" s="60">
        <f t="shared" si="27"/>
        <v>0</v>
      </c>
      <c r="Q462" s="60"/>
      <c r="R462" s="60"/>
    </row>
    <row r="463" spans="1:18" ht="37.5" x14ac:dyDescent="0.25">
      <c r="A463" s="22" t="s">
        <v>869</v>
      </c>
      <c r="B463" s="25" t="s">
        <v>870</v>
      </c>
      <c r="C463" s="25"/>
      <c r="D463" s="11" t="s">
        <v>871</v>
      </c>
      <c r="E463" s="28">
        <v>1</v>
      </c>
      <c r="F463" s="28">
        <v>3780</v>
      </c>
      <c r="G463" s="57">
        <f>IFERROR(ROUND(SUM(J464,J465,J466)/F463, 2), 0)</f>
        <v>35.44</v>
      </c>
      <c r="H463" s="57">
        <v>160</v>
      </c>
      <c r="I463" s="57">
        <f>G463+H463</f>
        <v>195.44</v>
      </c>
      <c r="J463" s="57">
        <f>ROUND(G463*F463, 2)</f>
        <v>133963.20000000001</v>
      </c>
      <c r="K463" s="57">
        <f>ROUND(F463*H463, 2)</f>
        <v>604800</v>
      </c>
      <c r="L463" s="57">
        <f>J463+K463</f>
        <v>738763.2</v>
      </c>
      <c r="M463" s="57">
        <f>IFERROR(ROUND(SUM(P464,P465,P466)/F463, 2), 0)</f>
        <v>0</v>
      </c>
      <c r="N463" s="57"/>
      <c r="O463" s="57">
        <f>M463+N463</f>
        <v>0</v>
      </c>
      <c r="P463" s="57">
        <f t="shared" si="27"/>
        <v>0</v>
      </c>
      <c r="Q463" s="57">
        <f>ROUND(F463*N463, 2)</f>
        <v>0</v>
      </c>
      <c r="R463" s="57">
        <f>P463+Q463</f>
        <v>0</v>
      </c>
    </row>
    <row r="464" spans="1:18" ht="18.75" x14ac:dyDescent="0.25">
      <c r="A464" s="22" t="s">
        <v>872</v>
      </c>
      <c r="B464" s="26" t="s">
        <v>676</v>
      </c>
      <c r="C464" s="25"/>
      <c r="D464" s="11" t="s">
        <v>263</v>
      </c>
      <c r="E464" s="45">
        <v>1.1000000000000001</v>
      </c>
      <c r="F464" s="45">
        <v>4158</v>
      </c>
      <c r="G464" s="57">
        <v>4.05</v>
      </c>
      <c r="H464" s="57"/>
      <c r="I464" s="57"/>
      <c r="J464" s="57">
        <f>ROUND(F464*G464, 2)</f>
        <v>16839.900000000001</v>
      </c>
      <c r="K464" s="57"/>
      <c r="L464" s="57"/>
      <c r="M464" s="57"/>
      <c r="N464" s="57"/>
      <c r="O464" s="57"/>
      <c r="P464" s="57">
        <f t="shared" si="27"/>
        <v>0</v>
      </c>
      <c r="Q464" s="57"/>
      <c r="R464" s="57"/>
    </row>
    <row r="465" spans="1:18" ht="37.5" x14ac:dyDescent="0.25">
      <c r="A465" s="22" t="s">
        <v>873</v>
      </c>
      <c r="B465" s="26" t="s">
        <v>778</v>
      </c>
      <c r="C465" s="25"/>
      <c r="D465" s="11" t="s">
        <v>164</v>
      </c>
      <c r="E465" s="45">
        <v>0.09</v>
      </c>
      <c r="F465" s="45">
        <v>340.2</v>
      </c>
      <c r="G465" s="57">
        <v>208.32</v>
      </c>
      <c r="H465" s="57"/>
      <c r="I465" s="57"/>
      <c r="J465" s="57">
        <f>ROUND(F465*G465, 2)</f>
        <v>70870.460000000006</v>
      </c>
      <c r="K465" s="57"/>
      <c r="L465" s="57"/>
      <c r="M465" s="57"/>
      <c r="N465" s="57"/>
      <c r="O465" s="57"/>
      <c r="P465" s="57">
        <f t="shared" si="27"/>
        <v>0</v>
      </c>
      <c r="Q465" s="57"/>
      <c r="R465" s="57"/>
    </row>
    <row r="466" spans="1:18" ht="37.5" x14ac:dyDescent="0.25">
      <c r="A466" s="22" t="s">
        <v>874</v>
      </c>
      <c r="B466" s="26" t="s">
        <v>875</v>
      </c>
      <c r="C466" s="25"/>
      <c r="D466" s="11" t="s">
        <v>77</v>
      </c>
      <c r="E466" s="45">
        <v>0.35</v>
      </c>
      <c r="F466" s="45">
        <v>1323</v>
      </c>
      <c r="G466" s="57">
        <v>34.950000000000003</v>
      </c>
      <c r="H466" s="57"/>
      <c r="I466" s="57"/>
      <c r="J466" s="57">
        <f>ROUND(F466*G466, 2)</f>
        <v>46238.85</v>
      </c>
      <c r="K466" s="57"/>
      <c r="L466" s="57"/>
      <c r="M466" s="57"/>
      <c r="N466" s="57"/>
      <c r="O466" s="57"/>
      <c r="P466" s="57">
        <f t="shared" si="27"/>
        <v>0</v>
      </c>
      <c r="Q466" s="57"/>
      <c r="R466" s="57"/>
    </row>
    <row r="467" spans="1:18" ht="75" x14ac:dyDescent="0.25">
      <c r="A467" s="22" t="s">
        <v>876</v>
      </c>
      <c r="B467" s="25" t="s">
        <v>870</v>
      </c>
      <c r="C467" s="25" t="s">
        <v>877</v>
      </c>
      <c r="D467" s="11" t="s">
        <v>871</v>
      </c>
      <c r="E467" s="28">
        <v>1</v>
      </c>
      <c r="F467" s="28">
        <v>4725</v>
      </c>
      <c r="G467" s="57">
        <f>IFERROR(ROUND(SUM(J468,J469,J470)/F467, 2), 0)</f>
        <v>35.44</v>
      </c>
      <c r="H467" s="57">
        <v>160</v>
      </c>
      <c r="I467" s="57">
        <f>G467+H467</f>
        <v>195.44</v>
      </c>
      <c r="J467" s="57">
        <f>ROUND(G467*F467, 2)</f>
        <v>167454</v>
      </c>
      <c r="K467" s="57">
        <f>ROUND(F467*H467, 2)</f>
        <v>756000</v>
      </c>
      <c r="L467" s="57">
        <f>J467+K467</f>
        <v>923454</v>
      </c>
      <c r="M467" s="57">
        <f>IFERROR(ROUND(SUM(P468,P469,P470)/F467, 2), 0)</f>
        <v>0</v>
      </c>
      <c r="N467" s="57"/>
      <c r="O467" s="57">
        <f>M467+N467</f>
        <v>0</v>
      </c>
      <c r="P467" s="57">
        <f t="shared" si="27"/>
        <v>0</v>
      </c>
      <c r="Q467" s="57">
        <f>ROUND(F467*N467, 2)</f>
        <v>0</v>
      </c>
      <c r="R467" s="57">
        <f>P467+Q467</f>
        <v>0</v>
      </c>
    </row>
    <row r="468" spans="1:18" ht="18.75" x14ac:dyDescent="0.25">
      <c r="A468" s="22" t="s">
        <v>878</v>
      </c>
      <c r="B468" s="26" t="s">
        <v>676</v>
      </c>
      <c r="C468" s="25"/>
      <c r="D468" s="11" t="s">
        <v>263</v>
      </c>
      <c r="E468" s="45">
        <v>1.1000000000000001</v>
      </c>
      <c r="F468" s="45">
        <v>5197.5</v>
      </c>
      <c r="G468" s="57">
        <v>4.05</v>
      </c>
      <c r="H468" s="57"/>
      <c r="I468" s="57"/>
      <c r="J468" s="57">
        <f>ROUND(F468*G468, 2)</f>
        <v>21049.88</v>
      </c>
      <c r="K468" s="57"/>
      <c r="L468" s="57"/>
      <c r="M468" s="57"/>
      <c r="N468" s="57"/>
      <c r="O468" s="57"/>
      <c r="P468" s="57">
        <f t="shared" si="27"/>
        <v>0</v>
      </c>
      <c r="Q468" s="57"/>
      <c r="R468" s="57"/>
    </row>
    <row r="469" spans="1:18" ht="37.5" x14ac:dyDescent="0.25">
      <c r="A469" s="22" t="s">
        <v>879</v>
      </c>
      <c r="B469" s="26" t="s">
        <v>778</v>
      </c>
      <c r="C469" s="25"/>
      <c r="D469" s="11" t="s">
        <v>164</v>
      </c>
      <c r="E469" s="45">
        <v>0.09</v>
      </c>
      <c r="F469" s="45">
        <v>425.25</v>
      </c>
      <c r="G469" s="57">
        <v>208.32</v>
      </c>
      <c r="H469" s="57"/>
      <c r="I469" s="57"/>
      <c r="J469" s="57">
        <f>ROUND(F469*G469, 2)</f>
        <v>88588.08</v>
      </c>
      <c r="K469" s="57"/>
      <c r="L469" s="57"/>
      <c r="M469" s="57"/>
      <c r="N469" s="57"/>
      <c r="O469" s="57"/>
      <c r="P469" s="57">
        <f t="shared" si="27"/>
        <v>0</v>
      </c>
      <c r="Q469" s="57"/>
      <c r="R469" s="57"/>
    </row>
    <row r="470" spans="1:18" ht="37.5" x14ac:dyDescent="0.25">
      <c r="A470" s="22" t="s">
        <v>880</v>
      </c>
      <c r="B470" s="26" t="s">
        <v>875</v>
      </c>
      <c r="C470" s="25"/>
      <c r="D470" s="11" t="s">
        <v>77</v>
      </c>
      <c r="E470" s="45">
        <v>0.35</v>
      </c>
      <c r="F470" s="45">
        <v>1653.75</v>
      </c>
      <c r="G470" s="57">
        <v>34.950000000000003</v>
      </c>
      <c r="H470" s="57"/>
      <c r="I470" s="57"/>
      <c r="J470" s="57">
        <f>ROUND(F470*G470, 2)</f>
        <v>57798.559999999998</v>
      </c>
      <c r="K470" s="57"/>
      <c r="L470" s="57"/>
      <c r="M470" s="57"/>
      <c r="N470" s="57"/>
      <c r="O470" s="57"/>
      <c r="P470" s="57">
        <f t="shared" si="27"/>
        <v>0</v>
      </c>
      <c r="Q470" s="57"/>
      <c r="R470" s="57"/>
    </row>
    <row r="471" spans="1:18" ht="75" x14ac:dyDescent="0.25">
      <c r="A471" s="32" t="s">
        <v>881</v>
      </c>
      <c r="B471" s="33" t="s">
        <v>882</v>
      </c>
      <c r="C471" s="71" t="s">
        <v>883</v>
      </c>
      <c r="D471" s="34" t="s">
        <v>40</v>
      </c>
      <c r="E471" s="39">
        <v>1</v>
      </c>
      <c r="F471" s="68">
        <v>5667.9</v>
      </c>
      <c r="G471" s="63">
        <f>IFERROR(ROUND(SUM(J473,J475,J477,J479)/F471, 2), 0)</f>
        <v>167.45</v>
      </c>
      <c r="H471" s="63">
        <v>176</v>
      </c>
      <c r="I471" s="63">
        <f>G471+H471</f>
        <v>343.45</v>
      </c>
      <c r="J471" s="63">
        <f>ROUND(G471*F471, 2)</f>
        <v>949089.86</v>
      </c>
      <c r="K471" s="63">
        <f>ROUND(F471*H471, 2)</f>
        <v>997550.4</v>
      </c>
      <c r="L471" s="63">
        <f>J471+K471</f>
        <v>1946640.26</v>
      </c>
      <c r="M471" s="63">
        <f>IFERROR(ROUND(SUM(P473,P475,P477,P479)/F471, 2), 0)</f>
        <v>0</v>
      </c>
      <c r="N471" s="63"/>
      <c r="O471" s="63">
        <f>M471+N471</f>
        <v>0</v>
      </c>
      <c r="P471" s="63">
        <f t="shared" si="27"/>
        <v>0</v>
      </c>
      <c r="Q471" s="63">
        <f>ROUND(F471*N471, 2)</f>
        <v>0</v>
      </c>
      <c r="R471" s="63">
        <f>P471+Q471</f>
        <v>0</v>
      </c>
    </row>
    <row r="472" spans="1:18" ht="31.15" customHeight="1" x14ac:dyDescent="0.25">
      <c r="A472" s="35" t="s">
        <v>884</v>
      </c>
      <c r="B472" s="36" t="s">
        <v>882</v>
      </c>
      <c r="C472" s="36"/>
      <c r="D472" s="37" t="s">
        <v>40</v>
      </c>
      <c r="E472" s="41">
        <v>1</v>
      </c>
      <c r="F472" s="41">
        <v>7191</v>
      </c>
      <c r="G472" s="55">
        <f>IFERROR(ROUND(SUM(J474,J476,J478,J480)/F472, 2), 0)</f>
        <v>167.45</v>
      </c>
      <c r="H472" s="55">
        <v>176</v>
      </c>
      <c r="I472" s="55">
        <f>G472+H472</f>
        <v>343.45</v>
      </c>
      <c r="J472" s="55">
        <f>ROUND(G472*F472, 2)</f>
        <v>1204132.95</v>
      </c>
      <c r="K472" s="55">
        <f>ROUND(F472*H472, 2)</f>
        <v>1265616</v>
      </c>
      <c r="L472" s="55">
        <f>J472+K472</f>
        <v>2469748.9500000002</v>
      </c>
      <c r="M472" s="55">
        <f>IFERROR(ROUND(SUM(P474,P476,P478,P480)/F472, 2), 0)</f>
        <v>0</v>
      </c>
      <c r="N472" s="55"/>
      <c r="O472" s="55">
        <f>M472+N472</f>
        <v>0</v>
      </c>
      <c r="P472" s="55">
        <f t="shared" si="27"/>
        <v>0</v>
      </c>
      <c r="Q472" s="55">
        <f>ROUND(F472*N472, 2)</f>
        <v>0</v>
      </c>
      <c r="R472" s="55">
        <f>P472+Q472</f>
        <v>0</v>
      </c>
    </row>
    <row r="473" spans="1:18" ht="37.5" x14ac:dyDescent="0.25">
      <c r="A473" s="32" t="s">
        <v>885</v>
      </c>
      <c r="B473" s="38" t="s">
        <v>886</v>
      </c>
      <c r="C473" s="33"/>
      <c r="D473" s="34" t="s">
        <v>164</v>
      </c>
      <c r="E473" s="49">
        <v>0.38</v>
      </c>
      <c r="F473" s="69">
        <v>2153.8020000000001</v>
      </c>
      <c r="G473" s="63">
        <v>158.22999999999999</v>
      </c>
      <c r="H473" s="63"/>
      <c r="I473" s="63"/>
      <c r="J473" s="63">
        <f t="shared" ref="J473:J480" si="28">ROUND(F473*G473, 2)</f>
        <v>340796.09</v>
      </c>
      <c r="K473" s="63"/>
      <c r="L473" s="63"/>
      <c r="M473" s="63"/>
      <c r="N473" s="63"/>
      <c r="O473" s="63"/>
      <c r="P473" s="63">
        <f t="shared" si="27"/>
        <v>0</v>
      </c>
      <c r="Q473" s="63"/>
      <c r="R473" s="63"/>
    </row>
    <row r="474" spans="1:18" ht="31.15" customHeight="1" x14ac:dyDescent="0.25">
      <c r="A474" s="35" t="s">
        <v>887</v>
      </c>
      <c r="B474" s="40" t="s">
        <v>886</v>
      </c>
      <c r="C474" s="36"/>
      <c r="D474" s="37" t="s">
        <v>164</v>
      </c>
      <c r="E474" s="53">
        <v>0.38</v>
      </c>
      <c r="F474" s="53">
        <v>2732.58</v>
      </c>
      <c r="G474" s="55">
        <v>158.22999999999999</v>
      </c>
      <c r="H474" s="55"/>
      <c r="I474" s="55"/>
      <c r="J474" s="55">
        <f t="shared" si="28"/>
        <v>432376.13</v>
      </c>
      <c r="K474" s="55"/>
      <c r="L474" s="55"/>
      <c r="M474" s="55"/>
      <c r="N474" s="55"/>
      <c r="O474" s="55"/>
      <c r="P474" s="55">
        <f t="shared" si="27"/>
        <v>0</v>
      </c>
      <c r="Q474" s="55"/>
      <c r="R474" s="55"/>
    </row>
    <row r="475" spans="1:18" ht="37.5" x14ac:dyDescent="0.25">
      <c r="A475" s="32" t="s">
        <v>888</v>
      </c>
      <c r="B475" s="38" t="s">
        <v>889</v>
      </c>
      <c r="C475" s="33"/>
      <c r="D475" s="34" t="s">
        <v>40</v>
      </c>
      <c r="E475" s="49">
        <v>1.05</v>
      </c>
      <c r="F475" s="69">
        <v>5951.2950000000001</v>
      </c>
      <c r="G475" s="63">
        <v>96.6</v>
      </c>
      <c r="H475" s="63"/>
      <c r="I475" s="63"/>
      <c r="J475" s="63">
        <f t="shared" si="28"/>
        <v>574895.1</v>
      </c>
      <c r="K475" s="63"/>
      <c r="L475" s="63"/>
      <c r="M475" s="63"/>
      <c r="N475" s="63"/>
      <c r="O475" s="63"/>
      <c r="P475" s="63">
        <f t="shared" si="27"/>
        <v>0</v>
      </c>
      <c r="Q475" s="63"/>
      <c r="R475" s="63"/>
    </row>
    <row r="476" spans="1:18" ht="31.15" customHeight="1" x14ac:dyDescent="0.25">
      <c r="A476" s="35" t="s">
        <v>890</v>
      </c>
      <c r="B476" s="40" t="s">
        <v>889</v>
      </c>
      <c r="C476" s="36"/>
      <c r="D476" s="37" t="s">
        <v>40</v>
      </c>
      <c r="E476" s="53">
        <v>1.05</v>
      </c>
      <c r="F476" s="53">
        <v>7550.55</v>
      </c>
      <c r="G476" s="55">
        <v>96.6</v>
      </c>
      <c r="H476" s="55"/>
      <c r="I476" s="55"/>
      <c r="J476" s="55">
        <f t="shared" si="28"/>
        <v>729383.13</v>
      </c>
      <c r="K476" s="55"/>
      <c r="L476" s="55"/>
      <c r="M476" s="55"/>
      <c r="N476" s="55"/>
      <c r="O476" s="55"/>
      <c r="P476" s="55">
        <f t="shared" si="27"/>
        <v>0</v>
      </c>
      <c r="Q476" s="55"/>
      <c r="R476" s="55"/>
    </row>
    <row r="477" spans="1:18" ht="18.75" x14ac:dyDescent="0.25">
      <c r="A477" s="32" t="s">
        <v>891</v>
      </c>
      <c r="B477" s="38" t="s">
        <v>892</v>
      </c>
      <c r="C477" s="33"/>
      <c r="D477" s="34" t="s">
        <v>263</v>
      </c>
      <c r="E477" s="49">
        <v>0.05</v>
      </c>
      <c r="F477" s="69">
        <v>283.39499999999998</v>
      </c>
      <c r="G477" s="63">
        <v>33.950000000000003</v>
      </c>
      <c r="H477" s="63"/>
      <c r="I477" s="63"/>
      <c r="J477" s="63">
        <f t="shared" si="28"/>
        <v>9621.26</v>
      </c>
      <c r="K477" s="63"/>
      <c r="L477" s="63"/>
      <c r="M477" s="63"/>
      <c r="N477" s="63"/>
      <c r="O477" s="63"/>
      <c r="P477" s="63">
        <f t="shared" si="27"/>
        <v>0</v>
      </c>
      <c r="Q477" s="63"/>
      <c r="R477" s="63"/>
    </row>
    <row r="478" spans="1:18" ht="31.15" customHeight="1" x14ac:dyDescent="0.25">
      <c r="A478" s="35" t="s">
        <v>893</v>
      </c>
      <c r="B478" s="40" t="s">
        <v>892</v>
      </c>
      <c r="C478" s="36"/>
      <c r="D478" s="37" t="s">
        <v>263</v>
      </c>
      <c r="E478" s="53">
        <v>0.05</v>
      </c>
      <c r="F478" s="53">
        <v>359.55</v>
      </c>
      <c r="G478" s="55">
        <v>33.950000000000003</v>
      </c>
      <c r="H478" s="55"/>
      <c r="I478" s="55"/>
      <c r="J478" s="55">
        <f t="shared" si="28"/>
        <v>12206.72</v>
      </c>
      <c r="K478" s="55"/>
      <c r="L478" s="55"/>
      <c r="M478" s="55"/>
      <c r="N478" s="55"/>
      <c r="O478" s="55"/>
      <c r="P478" s="55">
        <f t="shared" si="27"/>
        <v>0</v>
      </c>
      <c r="Q478" s="55"/>
      <c r="R478" s="55"/>
    </row>
    <row r="479" spans="1:18" ht="18.75" x14ac:dyDescent="0.25">
      <c r="A479" s="32" t="s">
        <v>894</v>
      </c>
      <c r="B479" s="38" t="s">
        <v>895</v>
      </c>
      <c r="C479" s="33"/>
      <c r="D479" s="34" t="s">
        <v>164</v>
      </c>
      <c r="E479" s="49">
        <v>15</v>
      </c>
      <c r="F479" s="69">
        <v>85018.5</v>
      </c>
      <c r="G479" s="63">
        <v>0.28000000000000003</v>
      </c>
      <c r="H479" s="63"/>
      <c r="I479" s="63"/>
      <c r="J479" s="63">
        <f t="shared" si="28"/>
        <v>23805.18</v>
      </c>
      <c r="K479" s="63"/>
      <c r="L479" s="63"/>
      <c r="M479" s="63"/>
      <c r="N479" s="63"/>
      <c r="O479" s="63"/>
      <c r="P479" s="63">
        <f t="shared" si="27"/>
        <v>0</v>
      </c>
      <c r="Q479" s="63"/>
      <c r="R479" s="63"/>
    </row>
    <row r="480" spans="1:18" ht="31.15" customHeight="1" x14ac:dyDescent="0.25">
      <c r="A480" s="35" t="s">
        <v>896</v>
      </c>
      <c r="B480" s="40" t="s">
        <v>895</v>
      </c>
      <c r="C480" s="36"/>
      <c r="D480" s="37" t="s">
        <v>164</v>
      </c>
      <c r="E480" s="53">
        <v>15</v>
      </c>
      <c r="F480" s="53">
        <v>107865</v>
      </c>
      <c r="G480" s="55">
        <v>0.28000000000000003</v>
      </c>
      <c r="H480" s="55"/>
      <c r="I480" s="55"/>
      <c r="J480" s="55">
        <f t="shared" si="28"/>
        <v>30202.2</v>
      </c>
      <c r="K480" s="55"/>
      <c r="L480" s="55"/>
      <c r="M480" s="55"/>
      <c r="N480" s="55"/>
      <c r="O480" s="55"/>
      <c r="P480" s="55">
        <f t="shared" si="27"/>
        <v>0</v>
      </c>
      <c r="Q480" s="55"/>
      <c r="R480" s="55"/>
    </row>
    <row r="481" spans="1:18" ht="75" x14ac:dyDescent="0.25">
      <c r="A481" s="23" t="s">
        <v>897</v>
      </c>
      <c r="B481" s="29" t="s">
        <v>882</v>
      </c>
      <c r="C481" s="29" t="s">
        <v>898</v>
      </c>
      <c r="D481" s="24" t="s">
        <v>40</v>
      </c>
      <c r="E481" s="31">
        <v>1</v>
      </c>
      <c r="F481" s="31">
        <v>1936</v>
      </c>
      <c r="G481" s="60">
        <f>IFERROR(ROUND(SUM(J482)/F481, 2), 0)</f>
        <v>0</v>
      </c>
      <c r="H481" s="60">
        <v>176</v>
      </c>
      <c r="I481" s="60">
        <f>G481+H481</f>
        <v>176</v>
      </c>
      <c r="J481" s="60">
        <f>ROUND(G481*F481, 2)</f>
        <v>0</v>
      </c>
      <c r="K481" s="60">
        <f>ROUND(F481*H481, 2)</f>
        <v>340736</v>
      </c>
      <c r="L481" s="60">
        <f>J481+K481</f>
        <v>340736</v>
      </c>
      <c r="M481" s="60">
        <f>IFERROR(ROUND(SUM(P482)/F481, 2), 0)</f>
        <v>0</v>
      </c>
      <c r="N481" s="60"/>
      <c r="O481" s="60">
        <f>M481+N481</f>
        <v>0</v>
      </c>
      <c r="P481" s="60">
        <f t="shared" si="27"/>
        <v>0</v>
      </c>
      <c r="Q481" s="60">
        <f>ROUND(F481*N481, 2)</f>
        <v>0</v>
      </c>
      <c r="R481" s="60">
        <f>P481+Q481</f>
        <v>0</v>
      </c>
    </row>
    <row r="482" spans="1:18" ht="18.75" x14ac:dyDescent="0.25">
      <c r="A482" s="23" t="s">
        <v>899</v>
      </c>
      <c r="B482" s="30" t="s">
        <v>900</v>
      </c>
      <c r="C482" s="29"/>
      <c r="D482" s="24" t="s">
        <v>40</v>
      </c>
      <c r="E482" s="50">
        <v>1.05</v>
      </c>
      <c r="F482" s="46">
        <v>2032.8</v>
      </c>
      <c r="G482" s="60">
        <v>0</v>
      </c>
      <c r="H482" s="60"/>
      <c r="I482" s="60"/>
      <c r="J482" s="60">
        <f>ROUND(F482*G482, 2)</f>
        <v>0</v>
      </c>
      <c r="K482" s="60"/>
      <c r="L482" s="60"/>
      <c r="M482" s="60"/>
      <c r="N482" s="60"/>
      <c r="O482" s="60"/>
      <c r="P482" s="60">
        <f t="shared" si="27"/>
        <v>0</v>
      </c>
      <c r="Q482" s="60"/>
      <c r="R482" s="60"/>
    </row>
    <row r="483" spans="1:18" ht="93.75" x14ac:dyDescent="0.25">
      <c r="A483" s="32" t="s">
        <v>901</v>
      </c>
      <c r="B483" s="33" t="s">
        <v>902</v>
      </c>
      <c r="C483" s="71" t="s">
        <v>903</v>
      </c>
      <c r="D483" s="34" t="s">
        <v>40</v>
      </c>
      <c r="E483" s="39">
        <v>1</v>
      </c>
      <c r="F483" s="68">
        <v>7603.9</v>
      </c>
      <c r="G483" s="63">
        <f>IFERROR(ROUND(SUM(J485,J487,J489,J491,J493,J495,J497)/F483, 2), 0)</f>
        <v>190.68</v>
      </c>
      <c r="H483" s="63">
        <v>176</v>
      </c>
      <c r="I483" s="63">
        <f>G483+H483</f>
        <v>366.68</v>
      </c>
      <c r="J483" s="63">
        <f>ROUND(G483*F483, 2)</f>
        <v>1449911.65</v>
      </c>
      <c r="K483" s="63">
        <f>ROUND(F483*H483, 2)</f>
        <v>1338286.3999999999</v>
      </c>
      <c r="L483" s="63">
        <f>J483+K483</f>
        <v>2788198.05</v>
      </c>
      <c r="M483" s="63">
        <f>IFERROR(ROUND(SUM(P485,P487,P489,P491,P493,P495,P497)/F483, 2), 0)</f>
        <v>0</v>
      </c>
      <c r="N483" s="63"/>
      <c r="O483" s="63">
        <f>M483+N483</f>
        <v>0</v>
      </c>
      <c r="P483" s="63">
        <f t="shared" si="27"/>
        <v>0</v>
      </c>
      <c r="Q483" s="63">
        <f>ROUND(F483*N483, 2)</f>
        <v>0</v>
      </c>
      <c r="R483" s="63">
        <f>P483+Q483</f>
        <v>0</v>
      </c>
    </row>
    <row r="484" spans="1:18" ht="31.15" customHeight="1" x14ac:dyDescent="0.25">
      <c r="A484" s="35" t="s">
        <v>904</v>
      </c>
      <c r="B484" s="36" t="s">
        <v>902</v>
      </c>
      <c r="C484" s="36"/>
      <c r="D484" s="37" t="s">
        <v>40</v>
      </c>
      <c r="E484" s="41">
        <v>1</v>
      </c>
      <c r="F484" s="41">
        <v>7767</v>
      </c>
      <c r="G484" s="55">
        <f>IFERROR(ROUND(SUM(J486,J488,J490,J492,J494,J496,J498)/F484, 2), 0)</f>
        <v>190.68</v>
      </c>
      <c r="H484" s="55">
        <v>176</v>
      </c>
      <c r="I484" s="55">
        <f>G484+H484</f>
        <v>366.68</v>
      </c>
      <c r="J484" s="55">
        <f>ROUND(G484*F484, 2)</f>
        <v>1481011.56</v>
      </c>
      <c r="K484" s="55">
        <f>ROUND(F484*H484, 2)</f>
        <v>1366992</v>
      </c>
      <c r="L484" s="55">
        <f>J484+K484</f>
        <v>2848003.56</v>
      </c>
      <c r="M484" s="55">
        <f>IFERROR(ROUND(SUM(P486,P488,P490,P492,P494,P496,P498)/F484, 2), 0)</f>
        <v>0</v>
      </c>
      <c r="N484" s="55"/>
      <c r="O484" s="55">
        <f>M484+N484</f>
        <v>0</v>
      </c>
      <c r="P484" s="55">
        <f t="shared" si="27"/>
        <v>0</v>
      </c>
      <c r="Q484" s="55">
        <f>ROUND(F484*N484, 2)</f>
        <v>0</v>
      </c>
      <c r="R484" s="55">
        <f>P484+Q484</f>
        <v>0</v>
      </c>
    </row>
    <row r="485" spans="1:18" ht="37.5" x14ac:dyDescent="0.25">
      <c r="A485" s="32" t="s">
        <v>905</v>
      </c>
      <c r="B485" s="38" t="s">
        <v>886</v>
      </c>
      <c r="C485" s="33"/>
      <c r="D485" s="34" t="s">
        <v>164</v>
      </c>
      <c r="E485" s="49">
        <v>0.38</v>
      </c>
      <c r="F485" s="69">
        <v>2889.482</v>
      </c>
      <c r="G485" s="63">
        <v>158.22999999999999</v>
      </c>
      <c r="H485" s="63"/>
      <c r="I485" s="63"/>
      <c r="J485" s="63">
        <f t="shared" ref="J485:J498" si="29">ROUND(F485*G485, 2)</f>
        <v>457202.74</v>
      </c>
      <c r="K485" s="63"/>
      <c r="L485" s="63"/>
      <c r="M485" s="63"/>
      <c r="N485" s="63"/>
      <c r="O485" s="63"/>
      <c r="P485" s="63">
        <f t="shared" si="27"/>
        <v>0</v>
      </c>
      <c r="Q485" s="63"/>
      <c r="R485" s="63"/>
    </row>
    <row r="486" spans="1:18" ht="31.15" customHeight="1" x14ac:dyDescent="0.25">
      <c r="A486" s="35" t="s">
        <v>906</v>
      </c>
      <c r="B486" s="40" t="s">
        <v>886</v>
      </c>
      <c r="C486" s="36"/>
      <c r="D486" s="37" t="s">
        <v>164</v>
      </c>
      <c r="E486" s="53">
        <v>0.38</v>
      </c>
      <c r="F486" s="53">
        <v>2951.46</v>
      </c>
      <c r="G486" s="55">
        <v>158.22999999999999</v>
      </c>
      <c r="H486" s="55"/>
      <c r="I486" s="55"/>
      <c r="J486" s="55">
        <f t="shared" si="29"/>
        <v>467009.52</v>
      </c>
      <c r="K486" s="55"/>
      <c r="L486" s="55"/>
      <c r="M486" s="55"/>
      <c r="N486" s="55"/>
      <c r="O486" s="55"/>
      <c r="P486" s="55">
        <f t="shared" si="27"/>
        <v>0</v>
      </c>
      <c r="Q486" s="55"/>
      <c r="R486" s="55"/>
    </row>
    <row r="487" spans="1:18" ht="37.5" x14ac:dyDescent="0.25">
      <c r="A487" s="32" t="s">
        <v>907</v>
      </c>
      <c r="B487" s="38" t="s">
        <v>889</v>
      </c>
      <c r="C487" s="33"/>
      <c r="D487" s="34" t="s">
        <v>40</v>
      </c>
      <c r="E487" s="51">
        <v>1.05</v>
      </c>
      <c r="F487" s="69">
        <v>7984.0950000000003</v>
      </c>
      <c r="G487" s="63">
        <v>96.6</v>
      </c>
      <c r="H487" s="63"/>
      <c r="I487" s="63"/>
      <c r="J487" s="63">
        <f t="shared" si="29"/>
        <v>771263.58</v>
      </c>
      <c r="K487" s="63"/>
      <c r="L487" s="63"/>
      <c r="M487" s="63"/>
      <c r="N487" s="63"/>
      <c r="O487" s="63"/>
      <c r="P487" s="63">
        <f t="shared" ref="P487:P503" si="30">ROUND(F487*M487, 2)</f>
        <v>0</v>
      </c>
      <c r="Q487" s="63"/>
      <c r="R487" s="63"/>
    </row>
    <row r="488" spans="1:18" ht="31.15" customHeight="1" x14ac:dyDescent="0.25">
      <c r="A488" s="35" t="s">
        <v>908</v>
      </c>
      <c r="B488" s="40" t="s">
        <v>889</v>
      </c>
      <c r="C488" s="36"/>
      <c r="D488" s="37" t="s">
        <v>40</v>
      </c>
      <c r="E488" s="54">
        <v>1.05</v>
      </c>
      <c r="F488" s="53">
        <v>8155.35</v>
      </c>
      <c r="G488" s="55">
        <v>96.6</v>
      </c>
      <c r="H488" s="55"/>
      <c r="I488" s="55"/>
      <c r="J488" s="55">
        <f t="shared" si="29"/>
        <v>787806.81</v>
      </c>
      <c r="K488" s="55"/>
      <c r="L488" s="55"/>
      <c r="M488" s="55"/>
      <c r="N488" s="55"/>
      <c r="O488" s="55"/>
      <c r="P488" s="55">
        <f t="shared" si="30"/>
        <v>0</v>
      </c>
      <c r="Q488" s="55"/>
      <c r="R488" s="55"/>
    </row>
    <row r="489" spans="1:18" ht="37.5" x14ac:dyDescent="0.25">
      <c r="A489" s="32" t="s">
        <v>909</v>
      </c>
      <c r="B489" s="38" t="s">
        <v>582</v>
      </c>
      <c r="C489" s="33"/>
      <c r="D489" s="34" t="s">
        <v>77</v>
      </c>
      <c r="E489" s="49">
        <v>0.1</v>
      </c>
      <c r="F489" s="69">
        <v>760.39</v>
      </c>
      <c r="G489" s="63">
        <v>37.299999999999997</v>
      </c>
      <c r="H489" s="63"/>
      <c r="I489" s="63"/>
      <c r="J489" s="63">
        <f t="shared" si="29"/>
        <v>28362.55</v>
      </c>
      <c r="K489" s="63"/>
      <c r="L489" s="63"/>
      <c r="M489" s="63"/>
      <c r="N489" s="63"/>
      <c r="O489" s="63"/>
      <c r="P489" s="63">
        <f t="shared" si="30"/>
        <v>0</v>
      </c>
      <c r="Q489" s="63"/>
      <c r="R489" s="63"/>
    </row>
    <row r="490" spans="1:18" ht="31.15" customHeight="1" x14ac:dyDescent="0.25">
      <c r="A490" s="35" t="s">
        <v>910</v>
      </c>
      <c r="B490" s="40" t="s">
        <v>582</v>
      </c>
      <c r="C490" s="36"/>
      <c r="D490" s="37" t="s">
        <v>77</v>
      </c>
      <c r="E490" s="53">
        <v>0.1</v>
      </c>
      <c r="F490" s="53">
        <v>776.7</v>
      </c>
      <c r="G490" s="55">
        <v>37.299999999999997</v>
      </c>
      <c r="H490" s="55"/>
      <c r="I490" s="55"/>
      <c r="J490" s="55">
        <f t="shared" si="29"/>
        <v>28970.91</v>
      </c>
      <c r="K490" s="55"/>
      <c r="L490" s="55"/>
      <c r="M490" s="55"/>
      <c r="N490" s="55"/>
      <c r="O490" s="55"/>
      <c r="P490" s="55">
        <f t="shared" si="30"/>
        <v>0</v>
      </c>
      <c r="Q490" s="55"/>
      <c r="R490" s="55"/>
    </row>
    <row r="491" spans="1:18" ht="18.75" x14ac:dyDescent="0.25">
      <c r="A491" s="32" t="s">
        <v>911</v>
      </c>
      <c r="B491" s="38" t="s">
        <v>912</v>
      </c>
      <c r="C491" s="33"/>
      <c r="D491" s="34" t="s">
        <v>263</v>
      </c>
      <c r="E491" s="49">
        <v>0.85</v>
      </c>
      <c r="F491" s="69">
        <v>6463.3149999999996</v>
      </c>
      <c r="G491" s="63">
        <v>1.42</v>
      </c>
      <c r="H491" s="63"/>
      <c r="I491" s="63"/>
      <c r="J491" s="63">
        <f t="shared" si="29"/>
        <v>9177.91</v>
      </c>
      <c r="K491" s="63"/>
      <c r="L491" s="63"/>
      <c r="M491" s="63"/>
      <c r="N491" s="63"/>
      <c r="O491" s="63"/>
      <c r="P491" s="63">
        <f t="shared" si="30"/>
        <v>0</v>
      </c>
      <c r="Q491" s="63"/>
      <c r="R491" s="63"/>
    </row>
    <row r="492" spans="1:18" ht="31.15" customHeight="1" x14ac:dyDescent="0.25">
      <c r="A492" s="35" t="s">
        <v>913</v>
      </c>
      <c r="B492" s="40" t="s">
        <v>912</v>
      </c>
      <c r="C492" s="36"/>
      <c r="D492" s="37" t="s">
        <v>263</v>
      </c>
      <c r="E492" s="53">
        <v>0.85</v>
      </c>
      <c r="F492" s="53">
        <v>6601.95</v>
      </c>
      <c r="G492" s="55">
        <v>1.42</v>
      </c>
      <c r="H492" s="55"/>
      <c r="I492" s="55"/>
      <c r="J492" s="55">
        <f t="shared" si="29"/>
        <v>9374.77</v>
      </c>
      <c r="K492" s="55"/>
      <c r="L492" s="55"/>
      <c r="M492" s="55"/>
      <c r="N492" s="55"/>
      <c r="O492" s="55"/>
      <c r="P492" s="55">
        <f t="shared" si="30"/>
        <v>0</v>
      </c>
      <c r="Q492" s="55"/>
      <c r="R492" s="55"/>
    </row>
    <row r="493" spans="1:18" ht="37.5" x14ac:dyDescent="0.25">
      <c r="A493" s="32" t="s">
        <v>914</v>
      </c>
      <c r="B493" s="38" t="s">
        <v>915</v>
      </c>
      <c r="C493" s="33"/>
      <c r="D493" s="34" t="s">
        <v>871</v>
      </c>
      <c r="E493" s="51">
        <v>0.05</v>
      </c>
      <c r="F493" s="69">
        <v>380.19499999999999</v>
      </c>
      <c r="G493" s="63">
        <v>41.16</v>
      </c>
      <c r="H493" s="63"/>
      <c r="I493" s="63"/>
      <c r="J493" s="63">
        <f t="shared" si="29"/>
        <v>15648.83</v>
      </c>
      <c r="K493" s="63"/>
      <c r="L493" s="63"/>
      <c r="M493" s="63"/>
      <c r="N493" s="63"/>
      <c r="O493" s="63"/>
      <c r="P493" s="63">
        <f t="shared" si="30"/>
        <v>0</v>
      </c>
      <c r="Q493" s="63"/>
      <c r="R493" s="63"/>
    </row>
    <row r="494" spans="1:18" ht="31.15" customHeight="1" x14ac:dyDescent="0.25">
      <c r="A494" s="35" t="s">
        <v>916</v>
      </c>
      <c r="B494" s="40" t="s">
        <v>915</v>
      </c>
      <c r="C494" s="36"/>
      <c r="D494" s="37" t="s">
        <v>871</v>
      </c>
      <c r="E494" s="54">
        <v>0.05</v>
      </c>
      <c r="F494" s="53">
        <v>388.35</v>
      </c>
      <c r="G494" s="55">
        <v>41.16</v>
      </c>
      <c r="H494" s="55"/>
      <c r="I494" s="55"/>
      <c r="J494" s="55">
        <f t="shared" si="29"/>
        <v>15984.49</v>
      </c>
      <c r="K494" s="55"/>
      <c r="L494" s="55"/>
      <c r="M494" s="55"/>
      <c r="N494" s="55"/>
      <c r="O494" s="55"/>
      <c r="P494" s="55">
        <f t="shared" si="30"/>
        <v>0</v>
      </c>
      <c r="Q494" s="55"/>
      <c r="R494" s="55"/>
    </row>
    <row r="495" spans="1:18" ht="37.5" x14ac:dyDescent="0.25">
      <c r="A495" s="32" t="s">
        <v>917</v>
      </c>
      <c r="B495" s="38" t="s">
        <v>875</v>
      </c>
      <c r="C495" s="33"/>
      <c r="D495" s="34" t="s">
        <v>77</v>
      </c>
      <c r="E495" s="49">
        <v>0.35</v>
      </c>
      <c r="F495" s="69">
        <v>2661.3649999999998</v>
      </c>
      <c r="G495" s="63">
        <v>34.950000000000003</v>
      </c>
      <c r="H495" s="63"/>
      <c r="I495" s="63"/>
      <c r="J495" s="63">
        <f t="shared" si="29"/>
        <v>93014.71</v>
      </c>
      <c r="K495" s="63"/>
      <c r="L495" s="63"/>
      <c r="M495" s="63"/>
      <c r="N495" s="63"/>
      <c r="O495" s="63"/>
      <c r="P495" s="63">
        <f t="shared" si="30"/>
        <v>0</v>
      </c>
      <c r="Q495" s="63"/>
      <c r="R495" s="63"/>
    </row>
    <row r="496" spans="1:18" ht="31.15" customHeight="1" x14ac:dyDescent="0.25">
      <c r="A496" s="35" t="s">
        <v>918</v>
      </c>
      <c r="B496" s="40" t="s">
        <v>875</v>
      </c>
      <c r="C496" s="36"/>
      <c r="D496" s="37" t="s">
        <v>77</v>
      </c>
      <c r="E496" s="53">
        <v>0.35</v>
      </c>
      <c r="F496" s="53">
        <v>2718.45</v>
      </c>
      <c r="G496" s="55">
        <v>34.950000000000003</v>
      </c>
      <c r="H496" s="55"/>
      <c r="I496" s="55"/>
      <c r="J496" s="55">
        <f t="shared" si="29"/>
        <v>95009.83</v>
      </c>
      <c r="K496" s="55"/>
      <c r="L496" s="55"/>
      <c r="M496" s="55"/>
      <c r="N496" s="55"/>
      <c r="O496" s="55"/>
      <c r="P496" s="55">
        <f t="shared" si="30"/>
        <v>0</v>
      </c>
      <c r="Q496" s="55"/>
      <c r="R496" s="55"/>
    </row>
    <row r="497" spans="1:18" ht="18.75" x14ac:dyDescent="0.25">
      <c r="A497" s="32" t="s">
        <v>919</v>
      </c>
      <c r="B497" s="38" t="s">
        <v>786</v>
      </c>
      <c r="C497" s="33"/>
      <c r="D497" s="34" t="s">
        <v>164</v>
      </c>
      <c r="E497" s="49">
        <v>30</v>
      </c>
      <c r="F497" s="69">
        <v>228117</v>
      </c>
      <c r="G497" s="63">
        <v>0.33</v>
      </c>
      <c r="H497" s="63"/>
      <c r="I497" s="63"/>
      <c r="J497" s="63">
        <f t="shared" si="29"/>
        <v>75278.61</v>
      </c>
      <c r="K497" s="63"/>
      <c r="L497" s="63"/>
      <c r="M497" s="63"/>
      <c r="N497" s="63"/>
      <c r="O497" s="63"/>
      <c r="P497" s="63">
        <f t="shared" si="30"/>
        <v>0</v>
      </c>
      <c r="Q497" s="63"/>
      <c r="R497" s="63"/>
    </row>
    <row r="498" spans="1:18" ht="31.15" customHeight="1" x14ac:dyDescent="0.25">
      <c r="A498" s="35" t="s">
        <v>920</v>
      </c>
      <c r="B498" s="40" t="s">
        <v>786</v>
      </c>
      <c r="C498" s="36"/>
      <c r="D498" s="37" t="s">
        <v>164</v>
      </c>
      <c r="E498" s="53">
        <v>30</v>
      </c>
      <c r="F498" s="53">
        <v>233010</v>
      </c>
      <c r="G498" s="55">
        <v>0.33</v>
      </c>
      <c r="H498" s="55"/>
      <c r="I498" s="55"/>
      <c r="J498" s="55">
        <f t="shared" si="29"/>
        <v>76893.3</v>
      </c>
      <c r="K498" s="55"/>
      <c r="L498" s="55"/>
      <c r="M498" s="55"/>
      <c r="N498" s="55"/>
      <c r="O498" s="55"/>
      <c r="P498" s="55">
        <f t="shared" si="30"/>
        <v>0</v>
      </c>
      <c r="Q498" s="55"/>
      <c r="R498" s="55"/>
    </row>
    <row r="499" spans="1:18" ht="37.5" x14ac:dyDescent="0.25">
      <c r="A499" s="23" t="s">
        <v>921</v>
      </c>
      <c r="B499" s="29" t="s">
        <v>922</v>
      </c>
      <c r="C499" s="29" t="s">
        <v>923</v>
      </c>
      <c r="D499" s="24" t="s">
        <v>164</v>
      </c>
      <c r="E499" s="31">
        <v>1</v>
      </c>
      <c r="F499" s="31">
        <v>818</v>
      </c>
      <c r="G499" s="60">
        <f>IFERROR(ROUND(SUM(J500)/F499, 2), 0)</f>
        <v>1269</v>
      </c>
      <c r="H499" s="60">
        <v>590.57000000000005</v>
      </c>
      <c r="I499" s="60">
        <f>G499+H499</f>
        <v>1859.57</v>
      </c>
      <c r="J499" s="60">
        <f>ROUND(G499*F499, 2)</f>
        <v>1038042</v>
      </c>
      <c r="K499" s="60">
        <f>ROUND(F499*H499, 2)</f>
        <v>483086.26</v>
      </c>
      <c r="L499" s="60">
        <f>J499+K499</f>
        <v>1521128.26</v>
      </c>
      <c r="M499" s="60">
        <f>IFERROR(ROUND(SUM(P500)/F499, 2), 0)</f>
        <v>0</v>
      </c>
      <c r="N499" s="60"/>
      <c r="O499" s="60">
        <f>M499+N499</f>
        <v>0</v>
      </c>
      <c r="P499" s="60">
        <f t="shared" si="30"/>
        <v>0</v>
      </c>
      <c r="Q499" s="60">
        <f>ROUND(F499*N499, 2)</f>
        <v>0</v>
      </c>
      <c r="R499" s="60">
        <f>P499+Q499</f>
        <v>0</v>
      </c>
    </row>
    <row r="500" spans="1:18" ht="56.25" x14ac:dyDescent="0.25">
      <c r="A500" s="23" t="s">
        <v>924</v>
      </c>
      <c r="B500" s="30" t="s">
        <v>925</v>
      </c>
      <c r="C500" s="29"/>
      <c r="D500" s="24" t="s">
        <v>164</v>
      </c>
      <c r="E500" s="46">
        <v>1</v>
      </c>
      <c r="F500" s="46">
        <v>818</v>
      </c>
      <c r="G500" s="60">
        <v>1269</v>
      </c>
      <c r="H500" s="60"/>
      <c r="I500" s="60"/>
      <c r="J500" s="60">
        <f>ROUND(F500*G500, 2)</f>
        <v>1038042</v>
      </c>
      <c r="K500" s="60"/>
      <c r="L500" s="60"/>
      <c r="M500" s="60"/>
      <c r="N500" s="60"/>
      <c r="O500" s="60"/>
      <c r="P500" s="60">
        <f t="shared" si="30"/>
        <v>0</v>
      </c>
      <c r="Q500" s="60"/>
      <c r="R500" s="60"/>
    </row>
    <row r="501" spans="1:18" ht="18.75" x14ac:dyDescent="0.25">
      <c r="A501" s="23" t="s">
        <v>926</v>
      </c>
      <c r="B501" s="29" t="s">
        <v>927</v>
      </c>
      <c r="C501" s="29"/>
      <c r="D501" s="24" t="s">
        <v>164</v>
      </c>
      <c r="E501" s="31">
        <v>1</v>
      </c>
      <c r="F501" s="31">
        <v>592</v>
      </c>
      <c r="G501" s="60">
        <f>IFERROR(ROUND(SUM(J502,J503)/F501, 2), 0)</f>
        <v>2396</v>
      </c>
      <c r="H501" s="60">
        <v>992.82</v>
      </c>
      <c r="I501" s="60">
        <f>G501+H501</f>
        <v>3388.82</v>
      </c>
      <c r="J501" s="60">
        <f>ROUND(G501*F501, 2)</f>
        <v>1418432</v>
      </c>
      <c r="K501" s="60">
        <f>ROUND(F501*H501, 2)</f>
        <v>587749.43999999994</v>
      </c>
      <c r="L501" s="60">
        <f>J501+K501</f>
        <v>2006181.44</v>
      </c>
      <c r="M501" s="60">
        <f>IFERROR(ROUND(SUM(P502,P503)/F501, 2), 0)</f>
        <v>0</v>
      </c>
      <c r="N501" s="60"/>
      <c r="O501" s="60">
        <f>M501+N501</f>
        <v>0</v>
      </c>
      <c r="P501" s="60">
        <f t="shared" si="30"/>
        <v>0</v>
      </c>
      <c r="Q501" s="60">
        <f>ROUND(F501*N501, 2)</f>
        <v>0</v>
      </c>
      <c r="R501" s="60">
        <f>P501+Q501</f>
        <v>0</v>
      </c>
    </row>
    <row r="502" spans="1:18" ht="56.25" x14ac:dyDescent="0.25">
      <c r="A502" s="23" t="s">
        <v>928</v>
      </c>
      <c r="B502" s="30" t="s">
        <v>929</v>
      </c>
      <c r="C502" s="29"/>
      <c r="D502" s="24" t="s">
        <v>164</v>
      </c>
      <c r="E502" s="46">
        <v>1</v>
      </c>
      <c r="F502" s="47">
        <v>592</v>
      </c>
      <c r="G502" s="60">
        <v>590</v>
      </c>
      <c r="H502" s="60"/>
      <c r="I502" s="60"/>
      <c r="J502" s="60">
        <f>ROUND(F502*G502, 2)</f>
        <v>349280</v>
      </c>
      <c r="K502" s="60"/>
      <c r="L502" s="60"/>
      <c r="M502" s="60"/>
      <c r="N502" s="60"/>
      <c r="O502" s="60"/>
      <c r="P502" s="60">
        <f t="shared" si="30"/>
        <v>0</v>
      </c>
      <c r="Q502" s="60"/>
      <c r="R502" s="60"/>
    </row>
    <row r="503" spans="1:18" ht="37.5" x14ac:dyDescent="0.25">
      <c r="A503" s="23" t="s">
        <v>930</v>
      </c>
      <c r="B503" s="30" t="s">
        <v>931</v>
      </c>
      <c r="C503" s="29"/>
      <c r="D503" s="24" t="s">
        <v>164</v>
      </c>
      <c r="E503" s="46">
        <v>1</v>
      </c>
      <c r="F503" s="47">
        <v>592</v>
      </c>
      <c r="G503" s="60">
        <v>1806</v>
      </c>
      <c r="H503" s="60"/>
      <c r="I503" s="60"/>
      <c r="J503" s="60">
        <f>ROUND(F503*G503, 2)</f>
        <v>1069152</v>
      </c>
      <c r="K503" s="60"/>
      <c r="L503" s="60"/>
      <c r="M503" s="60"/>
      <c r="N503" s="60"/>
      <c r="O503" s="60"/>
      <c r="P503" s="60">
        <f t="shared" si="30"/>
        <v>0</v>
      </c>
      <c r="Q503" s="60"/>
      <c r="R503" s="60"/>
    </row>
    <row r="504" spans="1:18" ht="18.75" x14ac:dyDescent="0.25">
      <c r="A504" s="32" t="s">
        <v>932</v>
      </c>
      <c r="B504" s="33" t="s">
        <v>933</v>
      </c>
      <c r="C504" s="33"/>
      <c r="D504" s="34" t="s">
        <v>164</v>
      </c>
      <c r="E504" s="39">
        <v>1</v>
      </c>
      <c r="F504" s="68">
        <v>818</v>
      </c>
      <c r="G504" s="63"/>
      <c r="H504" s="63">
        <v>0</v>
      </c>
      <c r="I504" s="63">
        <f>G504+H504</f>
        <v>0</v>
      </c>
      <c r="J504" s="63"/>
      <c r="K504" s="63">
        <f>ROUND(F504*H504, 2)</f>
        <v>0</v>
      </c>
      <c r="L504" s="63">
        <f>J504+K504</f>
        <v>0</v>
      </c>
      <c r="M504" s="63"/>
      <c r="N504" s="63"/>
      <c r="O504" s="63">
        <f>M504+N504</f>
        <v>0</v>
      </c>
      <c r="P504" s="63"/>
      <c r="Q504" s="63">
        <f>ROUND(F504*N504, 2)</f>
        <v>0</v>
      </c>
      <c r="R504" s="63">
        <f>P504+Q504</f>
        <v>0</v>
      </c>
    </row>
    <row r="505" spans="1:18" ht="31.15" customHeight="1" x14ac:dyDescent="0.25">
      <c r="A505" s="35" t="s">
        <v>934</v>
      </c>
      <c r="B505" s="36" t="s">
        <v>933</v>
      </c>
      <c r="C505" s="36"/>
      <c r="D505" s="37" t="s">
        <v>164</v>
      </c>
      <c r="E505" s="41">
        <v>1</v>
      </c>
      <c r="F505" s="41">
        <v>819</v>
      </c>
      <c r="G505" s="55">
        <v>0</v>
      </c>
      <c r="H505" s="55">
        <v>0</v>
      </c>
      <c r="I505" s="55">
        <f>G505+H505</f>
        <v>0</v>
      </c>
      <c r="J505" s="55">
        <f>ROUND(G505*F505, 2)</f>
        <v>0</v>
      </c>
      <c r="K505" s="55">
        <f>ROUND(F505*H505, 2)</f>
        <v>0</v>
      </c>
      <c r="L505" s="55">
        <f>J505+K505</f>
        <v>0</v>
      </c>
      <c r="M505" s="55">
        <v>0</v>
      </c>
      <c r="N505" s="55"/>
      <c r="O505" s="55">
        <f>M505+N505</f>
        <v>0</v>
      </c>
      <c r="P505" s="55">
        <f>ROUND(F505*M505, 2)</f>
        <v>0</v>
      </c>
      <c r="Q505" s="55">
        <f>ROUND(F505*N505, 2)</f>
        <v>0</v>
      </c>
      <c r="R505" s="55">
        <f>P505+Q505</f>
        <v>0</v>
      </c>
    </row>
    <row r="506" spans="1:18" ht="16.5" x14ac:dyDescent="0.25">
      <c r="A506" s="22" t="s">
        <v>935</v>
      </c>
      <c r="B506" s="100" t="s">
        <v>936</v>
      </c>
      <c r="C506" s="94"/>
      <c r="D506" s="98"/>
      <c r="E506" s="99"/>
      <c r="F506" s="58"/>
      <c r="G506" s="59"/>
      <c r="H506" s="59"/>
      <c r="I506" s="59"/>
      <c r="J506" s="59">
        <f>J507+J871+J930+J1075+J1108</f>
        <v>40639996.509999998</v>
      </c>
      <c r="K506" s="59">
        <f>K507+K871+K930+K1075+K1108</f>
        <v>40690190.670000002</v>
      </c>
      <c r="L506" s="59">
        <f>J506+K506</f>
        <v>81330187.180000007</v>
      </c>
      <c r="M506" s="59"/>
      <c r="N506" s="59"/>
      <c r="O506" s="59"/>
      <c r="P506" s="59">
        <f>P507+P871+P930+P1075+P1108</f>
        <v>22077967.719999999</v>
      </c>
      <c r="Q506" s="59">
        <f>Q507+Q871+Q930+Q1075+Q1108</f>
        <v>0</v>
      </c>
      <c r="R506" s="59">
        <f>P506+Q506</f>
        <v>22077967.719999999</v>
      </c>
    </row>
    <row r="507" spans="1:18" ht="16.5" x14ac:dyDescent="0.25">
      <c r="A507" s="22" t="s">
        <v>937</v>
      </c>
      <c r="B507" s="100" t="s">
        <v>938</v>
      </c>
      <c r="C507" s="94"/>
      <c r="D507" s="98"/>
      <c r="E507" s="99"/>
      <c r="F507" s="58"/>
      <c r="G507" s="59"/>
      <c r="H507" s="59"/>
      <c r="I507" s="59"/>
      <c r="J507" s="59">
        <f>J508+J698+J734+J778+J790+J868</f>
        <v>2805152.84</v>
      </c>
      <c r="K507" s="59">
        <f>K508+K698+K734+K778+K790+K868</f>
        <v>3380521.56</v>
      </c>
      <c r="L507" s="59">
        <f>J507+K507</f>
        <v>6185674.4000000004</v>
      </c>
      <c r="M507" s="59"/>
      <c r="N507" s="59"/>
      <c r="O507" s="59"/>
      <c r="P507" s="59">
        <f>P508+P698+P734+P778+P790+P868</f>
        <v>1221124.08</v>
      </c>
      <c r="Q507" s="59">
        <f>Q508+Q698+Q734+Q778+Q790+Q868</f>
        <v>0</v>
      </c>
      <c r="R507" s="59">
        <f>P507+Q507</f>
        <v>1221124.08</v>
      </c>
    </row>
    <row r="508" spans="1:18" ht="16.5" x14ac:dyDescent="0.25">
      <c r="A508" s="23" t="s">
        <v>939</v>
      </c>
      <c r="B508" s="101" t="s">
        <v>576</v>
      </c>
      <c r="C508" s="102"/>
      <c r="D508" s="103"/>
      <c r="E508" s="104"/>
      <c r="F508" s="61"/>
      <c r="G508" s="62"/>
      <c r="H508" s="62"/>
      <c r="I508" s="62"/>
      <c r="J508" s="62">
        <f>SUM(J509,J511,J513,J515,J518,J520,J522,J524,J528,J544,J560,J566,J572,J588,J604,J620,J626,J632,J638,J654,J670,J676,J682,J684,J686,J694)</f>
        <v>917515.33</v>
      </c>
      <c r="K508" s="62">
        <f>SUM(K509,K511,K513,K515,K518,K520,K522,K524,K528,K544,K560,K566,K572,K588,K604,K620,K626,K632,K638,K654,K670,K676,K682,K684,K686,K694)</f>
        <v>900947.71</v>
      </c>
      <c r="L508" s="62">
        <f>SUM(L509,L511,L513,L515,L518,L520,L522,L524,L528,L544,L560,L566,L572,L588,L604,L620,L626,L632,L638,L654,L670,L676,L682,L684,L686,L694)</f>
        <v>1818463.04</v>
      </c>
      <c r="M508" s="62"/>
      <c r="N508" s="62"/>
      <c r="O508" s="62"/>
      <c r="P508" s="62">
        <f>SUM(P509,P511,P513,P515,P518,P520,P522,P524,P528,P544,P560,P566,P572,P588,P604,P620,P626,P632,P638,P654,P670,P676,P682,P684,P686,P694)</f>
        <v>412661.57</v>
      </c>
      <c r="Q508" s="62">
        <f>SUM(Q509,Q511,Q513,Q515,Q518,Q520,Q522,Q524,Q528,Q544,Q560,Q566,Q572,Q588,Q604,Q620,Q626,Q632,Q638,Q654,Q670,Q676,Q682,Q684,Q686,Q694)</f>
        <v>0</v>
      </c>
      <c r="R508" s="62">
        <f>SUM(R509,R511,R513,R515,R518,R520,R522,R524,R528,R544,R560,R566,R572,R588,R604,R620,R626,R632,R638,R654,R670,R676,R682,R684,R686,R694)</f>
        <v>412661.57</v>
      </c>
    </row>
    <row r="509" spans="1:18" ht="37.5" x14ac:dyDescent="0.25">
      <c r="A509" s="22" t="s">
        <v>940</v>
      </c>
      <c r="B509" s="25" t="s">
        <v>941</v>
      </c>
      <c r="C509" s="25"/>
      <c r="D509" s="11" t="s">
        <v>942</v>
      </c>
      <c r="E509" s="28">
        <v>1</v>
      </c>
      <c r="F509" s="28">
        <v>67</v>
      </c>
      <c r="G509" s="57">
        <f>IFERROR(ROUND(SUM(J510)/F509, 2), 0)</f>
        <v>309</v>
      </c>
      <c r="H509" s="57">
        <v>2478</v>
      </c>
      <c r="I509" s="57">
        <f>G509+H509</f>
        <v>2787</v>
      </c>
      <c r="J509" s="57">
        <f>ROUND(G509*F509, 2)</f>
        <v>20703</v>
      </c>
      <c r="K509" s="57">
        <f>ROUND(F509*H509, 2)</f>
        <v>166026</v>
      </c>
      <c r="L509" s="57">
        <f>J509+K509</f>
        <v>186729</v>
      </c>
      <c r="M509" s="57">
        <f>IFERROR(ROUND(SUM(P510)/F509, 2), 0)</f>
        <v>0</v>
      </c>
      <c r="N509" s="57"/>
      <c r="O509" s="57">
        <f>M509+N509</f>
        <v>0</v>
      </c>
      <c r="P509" s="57">
        <f t="shared" ref="P509:P540" si="31">ROUND(F509*M509, 2)</f>
        <v>0</v>
      </c>
      <c r="Q509" s="57">
        <f>ROUND(F509*N509, 2)</f>
        <v>0</v>
      </c>
      <c r="R509" s="57">
        <f>P509+Q509</f>
        <v>0</v>
      </c>
    </row>
    <row r="510" spans="1:18" ht="18.75" x14ac:dyDescent="0.25">
      <c r="A510" s="22" t="s">
        <v>943</v>
      </c>
      <c r="B510" s="26" t="s">
        <v>944</v>
      </c>
      <c r="C510" s="25"/>
      <c r="D510" s="11" t="s">
        <v>77</v>
      </c>
      <c r="E510" s="45">
        <v>100</v>
      </c>
      <c r="F510" s="48">
        <v>6700</v>
      </c>
      <c r="G510" s="57">
        <v>3.09</v>
      </c>
      <c r="H510" s="57"/>
      <c r="I510" s="57"/>
      <c r="J510" s="57">
        <f>ROUND(F510*G510, 2)</f>
        <v>20703</v>
      </c>
      <c r="K510" s="57"/>
      <c r="L510" s="57"/>
      <c r="M510" s="57"/>
      <c r="N510" s="57"/>
      <c r="O510" s="57"/>
      <c r="P510" s="57">
        <f t="shared" si="31"/>
        <v>0</v>
      </c>
      <c r="Q510" s="57"/>
      <c r="R510" s="57"/>
    </row>
    <row r="511" spans="1:18" ht="37.5" x14ac:dyDescent="0.25">
      <c r="A511" s="22" t="s">
        <v>945</v>
      </c>
      <c r="B511" s="25" t="s">
        <v>946</v>
      </c>
      <c r="C511" s="25" t="s">
        <v>947</v>
      </c>
      <c r="D511" s="11" t="s">
        <v>40</v>
      </c>
      <c r="E511" s="28">
        <v>1</v>
      </c>
      <c r="F511" s="28">
        <v>5.7</v>
      </c>
      <c r="G511" s="57">
        <f>IFERROR(ROUND(SUM(J512)/F511, 2), 0)</f>
        <v>674.71</v>
      </c>
      <c r="H511" s="57">
        <v>200</v>
      </c>
      <c r="I511" s="57">
        <f>G511+H511</f>
        <v>874.71</v>
      </c>
      <c r="J511" s="57">
        <f>ROUND(G511*F511, 2)</f>
        <v>3845.85</v>
      </c>
      <c r="K511" s="57">
        <f>ROUND(F511*H511, 2)</f>
        <v>1140</v>
      </c>
      <c r="L511" s="57">
        <f>J511+K511</f>
        <v>4985.8500000000004</v>
      </c>
      <c r="M511" s="57">
        <f>IFERROR(ROUND(SUM(P512)/F511, 2), 0)</f>
        <v>674.71</v>
      </c>
      <c r="N511" s="57"/>
      <c r="O511" s="57">
        <f>M511+N511</f>
        <v>674.71</v>
      </c>
      <c r="P511" s="57">
        <f t="shared" si="31"/>
        <v>3845.85</v>
      </c>
      <c r="Q511" s="57">
        <f>ROUND(F511*N511, 2)</f>
        <v>0</v>
      </c>
      <c r="R511" s="57">
        <f>P511+Q511</f>
        <v>3845.85</v>
      </c>
    </row>
    <row r="512" spans="1:18" ht="37.5" x14ac:dyDescent="0.25">
      <c r="A512" s="22" t="s">
        <v>948</v>
      </c>
      <c r="B512" s="26" t="s">
        <v>949</v>
      </c>
      <c r="C512" s="25"/>
      <c r="D512" s="11" t="s">
        <v>29</v>
      </c>
      <c r="E512" s="52">
        <v>0.1</v>
      </c>
      <c r="F512" s="45">
        <v>0.56999999999999995</v>
      </c>
      <c r="G512" s="57">
        <v>6747.1</v>
      </c>
      <c r="H512" s="57"/>
      <c r="I512" s="57"/>
      <c r="J512" s="57">
        <f>ROUND(F512*G512, 2)</f>
        <v>3845.85</v>
      </c>
      <c r="K512" s="57"/>
      <c r="L512" s="57"/>
      <c r="M512" s="57">
        <v>6747.1</v>
      </c>
      <c r="N512" s="57"/>
      <c r="O512" s="57"/>
      <c r="P512" s="57">
        <f t="shared" si="31"/>
        <v>3845.85</v>
      </c>
      <c r="Q512" s="57"/>
      <c r="R512" s="57"/>
    </row>
    <row r="513" spans="1:18" ht="37.5" x14ac:dyDescent="0.25">
      <c r="A513" s="22" t="s">
        <v>950</v>
      </c>
      <c r="B513" s="25" t="s">
        <v>951</v>
      </c>
      <c r="C513" s="25" t="s">
        <v>952</v>
      </c>
      <c r="D513" s="11" t="s">
        <v>40</v>
      </c>
      <c r="E513" s="28">
        <v>1</v>
      </c>
      <c r="F513" s="28">
        <v>63</v>
      </c>
      <c r="G513" s="57">
        <f>IFERROR(ROUND(SUM(J514)/F513, 2), 0)</f>
        <v>1012.07</v>
      </c>
      <c r="H513" s="57">
        <v>200</v>
      </c>
      <c r="I513" s="57">
        <f>G513+H513</f>
        <v>1212.07</v>
      </c>
      <c r="J513" s="57">
        <f>ROUND(G513*F513, 2)</f>
        <v>63760.41</v>
      </c>
      <c r="K513" s="57">
        <f>ROUND(F513*H513, 2)</f>
        <v>12600</v>
      </c>
      <c r="L513" s="57">
        <f>J513+K513</f>
        <v>76360.41</v>
      </c>
      <c r="M513" s="57">
        <f>IFERROR(ROUND(SUM(P514)/F513, 2), 0)</f>
        <v>1012.07</v>
      </c>
      <c r="N513" s="57"/>
      <c r="O513" s="57">
        <f>M513+N513</f>
        <v>1012.07</v>
      </c>
      <c r="P513" s="57">
        <f t="shared" si="31"/>
        <v>63760.41</v>
      </c>
      <c r="Q513" s="57">
        <f>ROUND(F513*N513, 2)</f>
        <v>0</v>
      </c>
      <c r="R513" s="57">
        <f>P513+Q513</f>
        <v>63760.41</v>
      </c>
    </row>
    <row r="514" spans="1:18" ht="37.5" x14ac:dyDescent="0.25">
      <c r="A514" s="22" t="s">
        <v>953</v>
      </c>
      <c r="B514" s="26" t="s">
        <v>949</v>
      </c>
      <c r="C514" s="25"/>
      <c r="D514" s="11" t="s">
        <v>29</v>
      </c>
      <c r="E514" s="45">
        <v>1E-3</v>
      </c>
      <c r="F514" s="48">
        <v>9.4499999999999993</v>
      </c>
      <c r="G514" s="57">
        <v>6747.1</v>
      </c>
      <c r="H514" s="57"/>
      <c r="I514" s="57"/>
      <c r="J514" s="57">
        <f>ROUND(F514*G514, 2)</f>
        <v>63760.1</v>
      </c>
      <c r="K514" s="57"/>
      <c r="L514" s="57"/>
      <c r="M514" s="57">
        <v>6747.1</v>
      </c>
      <c r="N514" s="57"/>
      <c r="O514" s="57"/>
      <c r="P514" s="57">
        <f t="shared" si="31"/>
        <v>63760.1</v>
      </c>
      <c r="Q514" s="57"/>
      <c r="R514" s="57"/>
    </row>
    <row r="515" spans="1:18" ht="75" x14ac:dyDescent="0.25">
      <c r="A515" s="22" t="s">
        <v>954</v>
      </c>
      <c r="B515" s="25" t="s">
        <v>955</v>
      </c>
      <c r="C515" s="25" t="s">
        <v>956</v>
      </c>
      <c r="D515" s="11" t="s">
        <v>40</v>
      </c>
      <c r="E515" s="28">
        <v>1</v>
      </c>
      <c r="F515" s="28">
        <v>72.400000000000006</v>
      </c>
      <c r="G515" s="57">
        <f>IFERROR(ROUND(SUM(J516,J517)/F515, 2), 0)</f>
        <v>67.86</v>
      </c>
      <c r="H515" s="57">
        <v>130.05000000000001</v>
      </c>
      <c r="I515" s="57">
        <f>G515+H515</f>
        <v>197.91</v>
      </c>
      <c r="J515" s="57">
        <f>ROUND(G515*F515, 2)</f>
        <v>4913.0600000000004</v>
      </c>
      <c r="K515" s="57">
        <f>ROUND(F515*H515, 2)</f>
        <v>9415.6200000000008</v>
      </c>
      <c r="L515" s="57">
        <f>J515+K515</f>
        <v>14328.68</v>
      </c>
      <c r="M515" s="57">
        <f>IFERROR(ROUND(SUM(P516,P517)/F515, 2), 0)</f>
        <v>0</v>
      </c>
      <c r="N515" s="57"/>
      <c r="O515" s="57">
        <f>M515+N515</f>
        <v>0</v>
      </c>
      <c r="P515" s="57">
        <f t="shared" si="31"/>
        <v>0</v>
      </c>
      <c r="Q515" s="57">
        <f>ROUND(F515*N515, 2)</f>
        <v>0</v>
      </c>
      <c r="R515" s="57">
        <f>P515+Q515</f>
        <v>0</v>
      </c>
    </row>
    <row r="516" spans="1:18" ht="18.75" x14ac:dyDescent="0.25">
      <c r="A516" s="22" t="s">
        <v>957</v>
      </c>
      <c r="B516" s="26" t="s">
        <v>676</v>
      </c>
      <c r="C516" s="25"/>
      <c r="D516" s="11" t="s">
        <v>263</v>
      </c>
      <c r="E516" s="45">
        <v>1.2</v>
      </c>
      <c r="F516" s="45">
        <v>86.88</v>
      </c>
      <c r="G516" s="57">
        <v>4.05</v>
      </c>
      <c r="H516" s="57"/>
      <c r="I516" s="57"/>
      <c r="J516" s="57">
        <f>ROUND(F516*G516, 2)</f>
        <v>351.86</v>
      </c>
      <c r="K516" s="57"/>
      <c r="L516" s="57"/>
      <c r="M516" s="57"/>
      <c r="N516" s="57"/>
      <c r="O516" s="57"/>
      <c r="P516" s="57">
        <f t="shared" si="31"/>
        <v>0</v>
      </c>
      <c r="Q516" s="57"/>
      <c r="R516" s="57"/>
    </row>
    <row r="517" spans="1:18" ht="18.75" x14ac:dyDescent="0.25">
      <c r="A517" s="22" t="s">
        <v>958</v>
      </c>
      <c r="B517" s="26" t="s">
        <v>959</v>
      </c>
      <c r="C517" s="25"/>
      <c r="D517" s="11" t="s">
        <v>77</v>
      </c>
      <c r="E517" s="45">
        <v>0.6</v>
      </c>
      <c r="F517" s="48">
        <v>43.44</v>
      </c>
      <c r="G517" s="57">
        <v>105</v>
      </c>
      <c r="H517" s="57"/>
      <c r="I517" s="57"/>
      <c r="J517" s="57">
        <f>ROUND(F517*G517, 2)</f>
        <v>4561.2</v>
      </c>
      <c r="K517" s="57"/>
      <c r="L517" s="57"/>
      <c r="M517" s="57"/>
      <c r="N517" s="57"/>
      <c r="O517" s="57"/>
      <c r="P517" s="57">
        <f t="shared" si="31"/>
        <v>0</v>
      </c>
      <c r="Q517" s="57"/>
      <c r="R517" s="57"/>
    </row>
    <row r="518" spans="1:18" ht="37.5" x14ac:dyDescent="0.25">
      <c r="A518" s="22" t="s">
        <v>960</v>
      </c>
      <c r="B518" s="25" t="s">
        <v>961</v>
      </c>
      <c r="C518" s="25"/>
      <c r="D518" s="11" t="s">
        <v>40</v>
      </c>
      <c r="E518" s="28">
        <v>1</v>
      </c>
      <c r="F518" s="28">
        <v>72.400000000000006</v>
      </c>
      <c r="G518" s="57">
        <f>IFERROR(ROUND(SUM(J519)/F518, 2), 0)</f>
        <v>30.82</v>
      </c>
      <c r="H518" s="57">
        <v>97.63</v>
      </c>
      <c r="I518" s="57">
        <f>G518+H518</f>
        <v>128.44999999999999</v>
      </c>
      <c r="J518" s="57">
        <f>ROUND(G518*F518, 2)</f>
        <v>2231.37</v>
      </c>
      <c r="K518" s="57">
        <f>ROUND(F518*H518, 2)</f>
        <v>7068.41</v>
      </c>
      <c r="L518" s="57">
        <f>J518+K518</f>
        <v>9299.7800000000007</v>
      </c>
      <c r="M518" s="57">
        <f>IFERROR(ROUND(SUM(P519)/F518, 2), 0)</f>
        <v>0</v>
      </c>
      <c r="N518" s="57"/>
      <c r="O518" s="57">
        <f>M518+N518</f>
        <v>0</v>
      </c>
      <c r="P518" s="57">
        <f t="shared" si="31"/>
        <v>0</v>
      </c>
      <c r="Q518" s="57">
        <f>ROUND(F518*N518, 2)</f>
        <v>0</v>
      </c>
      <c r="R518" s="57">
        <f>P518+Q518</f>
        <v>0</v>
      </c>
    </row>
    <row r="519" spans="1:18" ht="37.5" x14ac:dyDescent="0.25">
      <c r="A519" s="22" t="s">
        <v>962</v>
      </c>
      <c r="B519" s="26" t="s">
        <v>963</v>
      </c>
      <c r="C519" s="25"/>
      <c r="D519" s="11" t="s">
        <v>77</v>
      </c>
      <c r="E519" s="45">
        <v>0.4</v>
      </c>
      <c r="F519" s="48">
        <v>28.96</v>
      </c>
      <c r="G519" s="57">
        <v>77.06</v>
      </c>
      <c r="H519" s="57"/>
      <c r="I519" s="57"/>
      <c r="J519" s="57">
        <f>ROUND(F519*G519, 2)</f>
        <v>2231.66</v>
      </c>
      <c r="K519" s="57"/>
      <c r="L519" s="57"/>
      <c r="M519" s="57"/>
      <c r="N519" s="57"/>
      <c r="O519" s="57"/>
      <c r="P519" s="57">
        <f t="shared" si="31"/>
        <v>0</v>
      </c>
      <c r="Q519" s="57"/>
      <c r="R519" s="57"/>
    </row>
    <row r="520" spans="1:18" ht="131.25" x14ac:dyDescent="0.25">
      <c r="A520" s="22" t="s">
        <v>964</v>
      </c>
      <c r="B520" s="25" t="s">
        <v>965</v>
      </c>
      <c r="C520" s="25" t="s">
        <v>966</v>
      </c>
      <c r="D520" s="11" t="s">
        <v>40</v>
      </c>
      <c r="E520" s="28">
        <v>1</v>
      </c>
      <c r="F520" s="28">
        <v>311.89999999999998</v>
      </c>
      <c r="G520" s="57">
        <f>IFERROR(ROUND(SUM(J521)/F520, 2), 0)</f>
        <v>125.75</v>
      </c>
      <c r="H520" s="57">
        <v>382.41</v>
      </c>
      <c r="I520" s="57">
        <f>G520+H520</f>
        <v>508.16</v>
      </c>
      <c r="J520" s="57">
        <f>ROUND(G520*F520, 2)</f>
        <v>39221.43</v>
      </c>
      <c r="K520" s="57">
        <f>ROUND(F520*H520, 2)</f>
        <v>119273.68</v>
      </c>
      <c r="L520" s="57">
        <f>J520+K520</f>
        <v>158495.10999999999</v>
      </c>
      <c r="M520" s="57">
        <f>IFERROR(ROUND(SUM(P521)/F520, 2), 0)</f>
        <v>125.75</v>
      </c>
      <c r="N520" s="57"/>
      <c r="O520" s="57">
        <f>M520+N520</f>
        <v>125.75</v>
      </c>
      <c r="P520" s="57">
        <f t="shared" si="31"/>
        <v>39221.43</v>
      </c>
      <c r="Q520" s="57">
        <f>ROUND(F520*N520, 2)</f>
        <v>0</v>
      </c>
      <c r="R520" s="57">
        <f>P520+Q520</f>
        <v>39221.43</v>
      </c>
    </row>
    <row r="521" spans="1:18" ht="37.5" x14ac:dyDescent="0.25">
      <c r="A521" s="22" t="s">
        <v>967</v>
      </c>
      <c r="B521" s="26" t="s">
        <v>968</v>
      </c>
      <c r="C521" s="25"/>
      <c r="D521" s="11" t="s">
        <v>29</v>
      </c>
      <c r="E521" s="45">
        <v>1.03</v>
      </c>
      <c r="F521" s="48">
        <v>9.6379999999999999</v>
      </c>
      <c r="G521" s="57">
        <v>4069.39</v>
      </c>
      <c r="H521" s="57"/>
      <c r="I521" s="57"/>
      <c r="J521" s="57">
        <f>ROUND(F521*G521, 2)</f>
        <v>39220.78</v>
      </c>
      <c r="K521" s="57"/>
      <c r="L521" s="57"/>
      <c r="M521" s="57">
        <v>4069.39</v>
      </c>
      <c r="N521" s="57"/>
      <c r="O521" s="57"/>
      <c r="P521" s="57">
        <f t="shared" si="31"/>
        <v>39220.78</v>
      </c>
      <c r="Q521" s="57"/>
      <c r="R521" s="57"/>
    </row>
    <row r="522" spans="1:18" ht="18.75" x14ac:dyDescent="0.25">
      <c r="A522" s="23" t="s">
        <v>969</v>
      </c>
      <c r="B522" s="29" t="s">
        <v>970</v>
      </c>
      <c r="C522" s="29"/>
      <c r="D522" s="24" t="s">
        <v>40</v>
      </c>
      <c r="E522" s="31">
        <v>1</v>
      </c>
      <c r="F522" s="31">
        <v>30</v>
      </c>
      <c r="G522" s="60">
        <f>IFERROR(ROUND(SUM(J523)/F522, 2), 0)</f>
        <v>9500</v>
      </c>
      <c r="H522" s="60">
        <v>650.25</v>
      </c>
      <c r="I522" s="60">
        <f>G522+H522</f>
        <v>10150.25</v>
      </c>
      <c r="J522" s="60">
        <f>ROUND(G522*F522, 2)</f>
        <v>285000</v>
      </c>
      <c r="K522" s="60">
        <f>ROUND(F522*H522, 2)</f>
        <v>19507.5</v>
      </c>
      <c r="L522" s="60">
        <f>J522+K522</f>
        <v>304507.5</v>
      </c>
      <c r="M522" s="60">
        <f>IFERROR(ROUND(SUM(P523)/F522, 2), 0)</f>
        <v>0</v>
      </c>
      <c r="N522" s="60"/>
      <c r="O522" s="60">
        <f>M522+N522</f>
        <v>0</v>
      </c>
      <c r="P522" s="60">
        <f t="shared" si="31"/>
        <v>0</v>
      </c>
      <c r="Q522" s="60">
        <f>ROUND(F522*N522, 2)</f>
        <v>0</v>
      </c>
      <c r="R522" s="60">
        <f>P522+Q522</f>
        <v>0</v>
      </c>
    </row>
    <row r="523" spans="1:18" ht="37.5" x14ac:dyDescent="0.25">
      <c r="A523" s="23" t="s">
        <v>971</v>
      </c>
      <c r="B523" s="30" t="s">
        <v>972</v>
      </c>
      <c r="C523" s="29"/>
      <c r="D523" s="24" t="s">
        <v>40</v>
      </c>
      <c r="E523" s="46">
        <v>1</v>
      </c>
      <c r="F523" s="46">
        <v>30</v>
      </c>
      <c r="G523" s="60">
        <v>9500</v>
      </c>
      <c r="H523" s="60"/>
      <c r="I523" s="60"/>
      <c r="J523" s="60">
        <f>ROUND(F523*G523, 2)</f>
        <v>285000</v>
      </c>
      <c r="K523" s="60"/>
      <c r="L523" s="60"/>
      <c r="M523" s="60"/>
      <c r="N523" s="60"/>
      <c r="O523" s="60"/>
      <c r="P523" s="60">
        <f t="shared" si="31"/>
        <v>0</v>
      </c>
      <c r="Q523" s="60"/>
      <c r="R523" s="60"/>
    </row>
    <row r="524" spans="1:18" ht="18.75" x14ac:dyDescent="0.25">
      <c r="A524" s="32" t="s">
        <v>973</v>
      </c>
      <c r="B524" s="33" t="s">
        <v>578</v>
      </c>
      <c r="C524" s="33" t="s">
        <v>974</v>
      </c>
      <c r="D524" s="34" t="s">
        <v>40</v>
      </c>
      <c r="E524" s="39">
        <v>1</v>
      </c>
      <c r="F524" s="68">
        <v>386.5</v>
      </c>
      <c r="G524" s="63">
        <f>IFERROR(ROUND(SUM(J526)/F524, 2), 0)</f>
        <v>5.6</v>
      </c>
      <c r="H524" s="63">
        <v>25</v>
      </c>
      <c r="I524" s="63">
        <f>G524+H524</f>
        <v>30.6</v>
      </c>
      <c r="J524" s="63">
        <f>ROUND(G524*F524, 2)</f>
        <v>2164.4</v>
      </c>
      <c r="K524" s="63">
        <f>ROUND(F524*H524, 2)</f>
        <v>9662.5</v>
      </c>
      <c r="L524" s="63">
        <f>J524+K524</f>
        <v>11826.9</v>
      </c>
      <c r="M524" s="63">
        <f>IFERROR(ROUND(SUM(P526)/F524, 2), 0)</f>
        <v>0</v>
      </c>
      <c r="N524" s="63"/>
      <c r="O524" s="63">
        <f>M524+N524</f>
        <v>0</v>
      </c>
      <c r="P524" s="63">
        <f t="shared" si="31"/>
        <v>0</v>
      </c>
      <c r="Q524" s="63">
        <f>ROUND(F524*N524, 2)</f>
        <v>0</v>
      </c>
      <c r="R524" s="63">
        <f>P524+Q524</f>
        <v>0</v>
      </c>
    </row>
    <row r="525" spans="1:18" ht="31.15" customHeight="1" x14ac:dyDescent="0.25">
      <c r="A525" s="35" t="s">
        <v>975</v>
      </c>
      <c r="B525" s="36" t="s">
        <v>578</v>
      </c>
      <c r="C525" s="36" t="s">
        <v>974</v>
      </c>
      <c r="D525" s="37" t="s">
        <v>40</v>
      </c>
      <c r="E525" s="41">
        <v>1</v>
      </c>
      <c r="F525" s="41">
        <v>405.6</v>
      </c>
      <c r="G525" s="55">
        <f>IFERROR(ROUND(SUM(J527)/F525, 2), 0)</f>
        <v>5.59</v>
      </c>
      <c r="H525" s="55">
        <v>25</v>
      </c>
      <c r="I525" s="55">
        <f>G525+H525</f>
        <v>30.59</v>
      </c>
      <c r="J525" s="55">
        <f>ROUND(G525*F525, 2)</f>
        <v>2267.3000000000002</v>
      </c>
      <c r="K525" s="55">
        <f>ROUND(F525*H525, 2)</f>
        <v>10140</v>
      </c>
      <c r="L525" s="55">
        <f>J525+K525</f>
        <v>12407.3</v>
      </c>
      <c r="M525" s="55">
        <f>IFERROR(ROUND(SUM(P527)/F525, 2), 0)</f>
        <v>0</v>
      </c>
      <c r="N525" s="55"/>
      <c r="O525" s="55">
        <f>M525+N525</f>
        <v>0</v>
      </c>
      <c r="P525" s="55">
        <f t="shared" si="31"/>
        <v>0</v>
      </c>
      <c r="Q525" s="55">
        <f>ROUND(F525*N525, 2)</f>
        <v>0</v>
      </c>
      <c r="R525" s="55">
        <f>P525+Q525</f>
        <v>0</v>
      </c>
    </row>
    <row r="526" spans="1:18" ht="37.5" x14ac:dyDescent="0.25">
      <c r="A526" s="32" t="s">
        <v>976</v>
      </c>
      <c r="B526" s="38" t="s">
        <v>582</v>
      </c>
      <c r="C526" s="33"/>
      <c r="D526" s="34" t="s">
        <v>77</v>
      </c>
      <c r="E526" s="49">
        <v>0.15</v>
      </c>
      <c r="F526" s="69">
        <v>57.975000000000001</v>
      </c>
      <c r="G526" s="63">
        <v>37.299999999999997</v>
      </c>
      <c r="H526" s="63"/>
      <c r="I526" s="63"/>
      <c r="J526" s="63">
        <f>ROUND(F526*G526, 2)</f>
        <v>2162.4699999999998</v>
      </c>
      <c r="K526" s="63"/>
      <c r="L526" s="63"/>
      <c r="M526" s="63"/>
      <c r="N526" s="63"/>
      <c r="O526" s="63"/>
      <c r="P526" s="63">
        <f t="shared" si="31"/>
        <v>0</v>
      </c>
      <c r="Q526" s="63"/>
      <c r="R526" s="63"/>
    </row>
    <row r="527" spans="1:18" ht="31.15" customHeight="1" x14ac:dyDescent="0.25">
      <c r="A527" s="35" t="s">
        <v>977</v>
      </c>
      <c r="B527" s="40" t="s">
        <v>582</v>
      </c>
      <c r="C527" s="36"/>
      <c r="D527" s="37" t="s">
        <v>77</v>
      </c>
      <c r="E527" s="53">
        <v>0.15</v>
      </c>
      <c r="F527" s="53">
        <v>60.84</v>
      </c>
      <c r="G527" s="55">
        <v>37.299999999999997</v>
      </c>
      <c r="H527" s="55"/>
      <c r="I527" s="55"/>
      <c r="J527" s="55">
        <f>ROUND(F527*G527, 2)</f>
        <v>2269.33</v>
      </c>
      <c r="K527" s="55"/>
      <c r="L527" s="55"/>
      <c r="M527" s="55"/>
      <c r="N527" s="55"/>
      <c r="O527" s="55"/>
      <c r="P527" s="55">
        <f t="shared" si="31"/>
        <v>0</v>
      </c>
      <c r="Q527" s="55"/>
      <c r="R527" s="55"/>
    </row>
    <row r="528" spans="1:18" ht="112.5" x14ac:dyDescent="0.25">
      <c r="A528" s="32" t="s">
        <v>978</v>
      </c>
      <c r="B528" s="33" t="s">
        <v>979</v>
      </c>
      <c r="C528" s="33" t="s">
        <v>980</v>
      </c>
      <c r="D528" s="34" t="s">
        <v>40</v>
      </c>
      <c r="E528" s="39">
        <v>1</v>
      </c>
      <c r="F528" s="68">
        <v>0</v>
      </c>
      <c r="G528" s="63">
        <f>IFERROR(ROUND(SUM(J530,J532,J534,J536,J538,J540,J542)/F528, 2), 0)</f>
        <v>0</v>
      </c>
      <c r="H528" s="63">
        <v>313.64999999999998</v>
      </c>
      <c r="I528" s="63">
        <f>G528+H528</f>
        <v>313.64999999999998</v>
      </c>
      <c r="J528" s="63">
        <f>ROUND(G528*F528, 2)</f>
        <v>0</v>
      </c>
      <c r="K528" s="63">
        <f>ROUND(F528*H528, 2)</f>
        <v>0</v>
      </c>
      <c r="L528" s="63">
        <f>J528+K528</f>
        <v>0</v>
      </c>
      <c r="M528" s="63">
        <f>IFERROR(ROUND(SUM(P530,P532,P534,P536,P538,P540,P542)/F528, 2), 0)</f>
        <v>0</v>
      </c>
      <c r="N528" s="63"/>
      <c r="O528" s="63">
        <f>M528+N528</f>
        <v>0</v>
      </c>
      <c r="P528" s="63">
        <f t="shared" si="31"/>
        <v>0</v>
      </c>
      <c r="Q528" s="63">
        <f>ROUND(F528*N528, 2)</f>
        <v>0</v>
      </c>
      <c r="R528" s="63">
        <f>P528+Q528</f>
        <v>0</v>
      </c>
    </row>
    <row r="529" spans="1:18" ht="31.15" customHeight="1" x14ac:dyDescent="0.25">
      <c r="A529" s="35" t="s">
        <v>981</v>
      </c>
      <c r="B529" s="36" t="s">
        <v>979</v>
      </c>
      <c r="C529" s="36" t="s">
        <v>980</v>
      </c>
      <c r="D529" s="37" t="s">
        <v>40</v>
      </c>
      <c r="E529" s="41">
        <v>1</v>
      </c>
      <c r="F529" s="41">
        <v>63</v>
      </c>
      <c r="G529" s="55">
        <f>IFERROR(ROUND(SUM(J531,J533,J535,J537,J539,J541,J543)/F529, 2), 0)</f>
        <v>199.36</v>
      </c>
      <c r="H529" s="55">
        <v>313.64999999999998</v>
      </c>
      <c r="I529" s="55">
        <f>G529+H529</f>
        <v>513.01</v>
      </c>
      <c r="J529" s="55">
        <f>ROUND(G529*F529, 2)</f>
        <v>12559.68</v>
      </c>
      <c r="K529" s="55">
        <f>ROUND(F529*H529, 2)</f>
        <v>19759.95</v>
      </c>
      <c r="L529" s="55">
        <f>J529+K529</f>
        <v>32319.63</v>
      </c>
      <c r="M529" s="55">
        <f>IFERROR(ROUND(SUM(P531,P533,P535,P537,P539,P541,P543)/F529, 2), 0)</f>
        <v>0</v>
      </c>
      <c r="N529" s="55"/>
      <c r="O529" s="55">
        <f>M529+N529</f>
        <v>0</v>
      </c>
      <c r="P529" s="55">
        <f t="shared" si="31"/>
        <v>0</v>
      </c>
      <c r="Q529" s="55">
        <f>ROUND(F529*N529, 2)</f>
        <v>0</v>
      </c>
      <c r="R529" s="55">
        <f>P529+Q529</f>
        <v>0</v>
      </c>
    </row>
    <row r="530" spans="1:18" ht="18.75" x14ac:dyDescent="0.25">
      <c r="A530" s="32" t="s">
        <v>982</v>
      </c>
      <c r="B530" s="38" t="s">
        <v>682</v>
      </c>
      <c r="C530" s="33"/>
      <c r="D530" s="34" t="s">
        <v>77</v>
      </c>
      <c r="E530" s="49">
        <v>5.0000000000000001E-3</v>
      </c>
      <c r="F530" s="70">
        <v>0</v>
      </c>
      <c r="G530" s="63">
        <v>41.3</v>
      </c>
      <c r="H530" s="63"/>
      <c r="I530" s="63"/>
      <c r="J530" s="63">
        <f t="shared" ref="J530:J543" si="32">ROUND(F530*G530, 2)</f>
        <v>0</v>
      </c>
      <c r="K530" s="63"/>
      <c r="L530" s="63"/>
      <c r="M530" s="63"/>
      <c r="N530" s="63"/>
      <c r="O530" s="63"/>
      <c r="P530" s="63">
        <f t="shared" si="31"/>
        <v>0</v>
      </c>
      <c r="Q530" s="63"/>
      <c r="R530" s="63"/>
    </row>
    <row r="531" spans="1:18" ht="31.15" customHeight="1" x14ac:dyDescent="0.25">
      <c r="A531" s="35" t="s">
        <v>983</v>
      </c>
      <c r="B531" s="40" t="s">
        <v>682</v>
      </c>
      <c r="C531" s="36"/>
      <c r="D531" s="37" t="s">
        <v>77</v>
      </c>
      <c r="E531" s="53">
        <v>5.0000000000000001E-3</v>
      </c>
      <c r="F531" s="53">
        <v>6.3</v>
      </c>
      <c r="G531" s="55">
        <v>41.3</v>
      </c>
      <c r="H531" s="55"/>
      <c r="I531" s="55"/>
      <c r="J531" s="55">
        <f t="shared" si="32"/>
        <v>260.19</v>
      </c>
      <c r="K531" s="55"/>
      <c r="L531" s="55"/>
      <c r="M531" s="55"/>
      <c r="N531" s="55"/>
      <c r="O531" s="55"/>
      <c r="P531" s="55">
        <f t="shared" si="31"/>
        <v>0</v>
      </c>
      <c r="Q531" s="55"/>
      <c r="R531" s="55"/>
    </row>
    <row r="532" spans="1:18" ht="37.5" x14ac:dyDescent="0.25">
      <c r="A532" s="32" t="s">
        <v>984</v>
      </c>
      <c r="B532" s="38" t="s">
        <v>601</v>
      </c>
      <c r="C532" s="33"/>
      <c r="D532" s="34" t="s">
        <v>263</v>
      </c>
      <c r="E532" s="49">
        <v>0.02</v>
      </c>
      <c r="F532" s="70">
        <v>0</v>
      </c>
      <c r="G532" s="63">
        <v>7.78</v>
      </c>
      <c r="H532" s="63"/>
      <c r="I532" s="63"/>
      <c r="J532" s="63">
        <f t="shared" si="32"/>
        <v>0</v>
      </c>
      <c r="K532" s="63"/>
      <c r="L532" s="63"/>
      <c r="M532" s="63"/>
      <c r="N532" s="63"/>
      <c r="O532" s="63"/>
      <c r="P532" s="63">
        <f t="shared" si="31"/>
        <v>0</v>
      </c>
      <c r="Q532" s="63"/>
      <c r="R532" s="63"/>
    </row>
    <row r="533" spans="1:18" ht="31.15" customHeight="1" x14ac:dyDescent="0.25">
      <c r="A533" s="35" t="s">
        <v>985</v>
      </c>
      <c r="B533" s="40" t="s">
        <v>601</v>
      </c>
      <c r="C533" s="36"/>
      <c r="D533" s="37" t="s">
        <v>263</v>
      </c>
      <c r="E533" s="53">
        <v>0.02</v>
      </c>
      <c r="F533" s="53">
        <v>25.2</v>
      </c>
      <c r="G533" s="55">
        <v>7.78</v>
      </c>
      <c r="H533" s="55"/>
      <c r="I533" s="55"/>
      <c r="J533" s="55">
        <f t="shared" si="32"/>
        <v>196.06</v>
      </c>
      <c r="K533" s="55"/>
      <c r="L533" s="55"/>
      <c r="M533" s="55"/>
      <c r="N533" s="55"/>
      <c r="O533" s="55"/>
      <c r="P533" s="55">
        <f t="shared" si="31"/>
        <v>0</v>
      </c>
      <c r="Q533" s="55"/>
      <c r="R533" s="55"/>
    </row>
    <row r="534" spans="1:18" ht="18.75" x14ac:dyDescent="0.25">
      <c r="A534" s="32" t="s">
        <v>986</v>
      </c>
      <c r="B534" s="38" t="s">
        <v>987</v>
      </c>
      <c r="C534" s="33"/>
      <c r="D534" s="34" t="s">
        <v>29</v>
      </c>
      <c r="E534" s="49">
        <v>1E-3</v>
      </c>
      <c r="F534" s="70">
        <v>0</v>
      </c>
      <c r="G534" s="63">
        <v>1650</v>
      </c>
      <c r="H534" s="63"/>
      <c r="I534" s="63"/>
      <c r="J534" s="63">
        <f t="shared" si="32"/>
        <v>0</v>
      </c>
      <c r="K534" s="63"/>
      <c r="L534" s="63"/>
      <c r="M534" s="63"/>
      <c r="N534" s="63"/>
      <c r="O534" s="63"/>
      <c r="P534" s="63">
        <f t="shared" si="31"/>
        <v>0</v>
      </c>
      <c r="Q534" s="63"/>
      <c r="R534" s="63"/>
    </row>
    <row r="535" spans="1:18" ht="31.15" customHeight="1" x14ac:dyDescent="0.25">
      <c r="A535" s="35" t="s">
        <v>988</v>
      </c>
      <c r="B535" s="40" t="s">
        <v>987</v>
      </c>
      <c r="C535" s="36"/>
      <c r="D535" s="37" t="s">
        <v>29</v>
      </c>
      <c r="E535" s="53">
        <v>1E-3</v>
      </c>
      <c r="F535" s="53">
        <v>1.26</v>
      </c>
      <c r="G535" s="55">
        <v>1650</v>
      </c>
      <c r="H535" s="55"/>
      <c r="I535" s="55"/>
      <c r="J535" s="55">
        <f t="shared" si="32"/>
        <v>2079</v>
      </c>
      <c r="K535" s="55"/>
      <c r="L535" s="55"/>
      <c r="M535" s="55"/>
      <c r="N535" s="55"/>
      <c r="O535" s="55"/>
      <c r="P535" s="55">
        <f t="shared" si="31"/>
        <v>0</v>
      </c>
      <c r="Q535" s="55"/>
      <c r="R535" s="55"/>
    </row>
    <row r="536" spans="1:18" ht="18.75" x14ac:dyDescent="0.25">
      <c r="A536" s="32" t="s">
        <v>989</v>
      </c>
      <c r="B536" s="38" t="s">
        <v>990</v>
      </c>
      <c r="C536" s="33"/>
      <c r="D536" s="34" t="s">
        <v>77</v>
      </c>
      <c r="E536" s="49">
        <v>0.32</v>
      </c>
      <c r="F536" s="70">
        <v>0</v>
      </c>
      <c r="G536" s="63">
        <v>5.74</v>
      </c>
      <c r="H536" s="63"/>
      <c r="I536" s="63"/>
      <c r="J536" s="63">
        <f t="shared" si="32"/>
        <v>0</v>
      </c>
      <c r="K536" s="63"/>
      <c r="L536" s="63"/>
      <c r="M536" s="63"/>
      <c r="N536" s="63"/>
      <c r="O536" s="63"/>
      <c r="P536" s="63">
        <f t="shared" si="31"/>
        <v>0</v>
      </c>
      <c r="Q536" s="63"/>
      <c r="R536" s="63"/>
    </row>
    <row r="537" spans="1:18" ht="31.15" customHeight="1" x14ac:dyDescent="0.25">
      <c r="A537" s="35" t="s">
        <v>991</v>
      </c>
      <c r="B537" s="40" t="s">
        <v>990</v>
      </c>
      <c r="C537" s="36"/>
      <c r="D537" s="37" t="s">
        <v>77</v>
      </c>
      <c r="E537" s="53">
        <v>0.32</v>
      </c>
      <c r="F537" s="53">
        <v>403.2</v>
      </c>
      <c r="G537" s="55">
        <v>5.74</v>
      </c>
      <c r="H537" s="55"/>
      <c r="I537" s="55"/>
      <c r="J537" s="55">
        <f t="shared" si="32"/>
        <v>2314.37</v>
      </c>
      <c r="K537" s="55"/>
      <c r="L537" s="55"/>
      <c r="M537" s="55"/>
      <c r="N537" s="55"/>
      <c r="O537" s="55"/>
      <c r="P537" s="55">
        <f t="shared" si="31"/>
        <v>0</v>
      </c>
      <c r="Q537" s="55"/>
      <c r="R537" s="55"/>
    </row>
    <row r="538" spans="1:18" ht="75" x14ac:dyDescent="0.25">
      <c r="A538" s="32" t="s">
        <v>992</v>
      </c>
      <c r="B538" s="38" t="s">
        <v>993</v>
      </c>
      <c r="C538" s="33"/>
      <c r="D538" s="34" t="s">
        <v>111</v>
      </c>
      <c r="E538" s="49">
        <v>1</v>
      </c>
      <c r="F538" s="70">
        <v>0</v>
      </c>
      <c r="G538" s="63">
        <v>0.53</v>
      </c>
      <c r="H538" s="63"/>
      <c r="I538" s="63"/>
      <c r="J538" s="63">
        <f t="shared" si="32"/>
        <v>0</v>
      </c>
      <c r="K538" s="63"/>
      <c r="L538" s="63"/>
      <c r="M538" s="63"/>
      <c r="N538" s="63"/>
      <c r="O538" s="63"/>
      <c r="P538" s="63">
        <f t="shared" si="31"/>
        <v>0</v>
      </c>
      <c r="Q538" s="63"/>
      <c r="R538" s="63"/>
    </row>
    <row r="539" spans="1:18" ht="31.15" customHeight="1" x14ac:dyDescent="0.25">
      <c r="A539" s="35" t="s">
        <v>994</v>
      </c>
      <c r="B539" s="40" t="s">
        <v>993</v>
      </c>
      <c r="C539" s="36"/>
      <c r="D539" s="37" t="s">
        <v>111</v>
      </c>
      <c r="E539" s="53">
        <v>1</v>
      </c>
      <c r="F539" s="53">
        <v>1260</v>
      </c>
      <c r="G539" s="55">
        <v>0.53</v>
      </c>
      <c r="H539" s="55"/>
      <c r="I539" s="55"/>
      <c r="J539" s="55">
        <f t="shared" si="32"/>
        <v>667.8</v>
      </c>
      <c r="K539" s="55"/>
      <c r="L539" s="55"/>
      <c r="M539" s="55"/>
      <c r="N539" s="55"/>
      <c r="O539" s="55"/>
      <c r="P539" s="55">
        <f t="shared" si="31"/>
        <v>0</v>
      </c>
      <c r="Q539" s="55"/>
      <c r="R539" s="55"/>
    </row>
    <row r="540" spans="1:18" ht="18.75" x14ac:dyDescent="0.25">
      <c r="A540" s="32" t="s">
        <v>995</v>
      </c>
      <c r="B540" s="38" t="s">
        <v>797</v>
      </c>
      <c r="C540" s="33"/>
      <c r="D540" s="34" t="s">
        <v>77</v>
      </c>
      <c r="E540" s="49">
        <v>1.8</v>
      </c>
      <c r="F540" s="70">
        <v>0</v>
      </c>
      <c r="G540" s="63">
        <v>2.98</v>
      </c>
      <c r="H540" s="63"/>
      <c r="I540" s="63"/>
      <c r="J540" s="63">
        <f t="shared" si="32"/>
        <v>0</v>
      </c>
      <c r="K540" s="63"/>
      <c r="L540" s="63"/>
      <c r="M540" s="63"/>
      <c r="N540" s="63"/>
      <c r="O540" s="63"/>
      <c r="P540" s="63">
        <f t="shared" si="31"/>
        <v>0</v>
      </c>
      <c r="Q540" s="63"/>
      <c r="R540" s="63"/>
    </row>
    <row r="541" spans="1:18" ht="31.15" customHeight="1" x14ac:dyDescent="0.25">
      <c r="A541" s="35" t="s">
        <v>996</v>
      </c>
      <c r="B541" s="40" t="s">
        <v>797</v>
      </c>
      <c r="C541" s="36"/>
      <c r="D541" s="37" t="s">
        <v>77</v>
      </c>
      <c r="E541" s="53">
        <v>1.8</v>
      </c>
      <c r="F541" s="53">
        <v>2268</v>
      </c>
      <c r="G541" s="55">
        <v>2.98</v>
      </c>
      <c r="H541" s="55"/>
      <c r="I541" s="55"/>
      <c r="J541" s="55">
        <f t="shared" si="32"/>
        <v>6758.64</v>
      </c>
      <c r="K541" s="55"/>
      <c r="L541" s="55"/>
      <c r="M541" s="55"/>
      <c r="N541" s="55"/>
      <c r="O541" s="55"/>
      <c r="P541" s="55">
        <f t="shared" ref="P541:P572" si="33">ROUND(F541*M541, 2)</f>
        <v>0</v>
      </c>
      <c r="Q541" s="55"/>
      <c r="R541" s="55"/>
    </row>
    <row r="542" spans="1:18" ht="18.75" x14ac:dyDescent="0.25">
      <c r="A542" s="32" t="s">
        <v>997</v>
      </c>
      <c r="B542" s="38" t="s">
        <v>998</v>
      </c>
      <c r="C542" s="33"/>
      <c r="D542" s="34" t="s">
        <v>77</v>
      </c>
      <c r="E542" s="49">
        <v>1E-3</v>
      </c>
      <c r="F542" s="70">
        <v>0</v>
      </c>
      <c r="G542" s="63">
        <v>225</v>
      </c>
      <c r="H542" s="63"/>
      <c r="I542" s="63"/>
      <c r="J542" s="63">
        <f t="shared" si="32"/>
        <v>0</v>
      </c>
      <c r="K542" s="63"/>
      <c r="L542" s="63"/>
      <c r="M542" s="63"/>
      <c r="N542" s="63"/>
      <c r="O542" s="63"/>
      <c r="P542" s="63">
        <f t="shared" si="33"/>
        <v>0</v>
      </c>
      <c r="Q542" s="63"/>
      <c r="R542" s="63"/>
    </row>
    <row r="543" spans="1:18" ht="31.15" customHeight="1" x14ac:dyDescent="0.25">
      <c r="A543" s="35" t="s">
        <v>999</v>
      </c>
      <c r="B543" s="40" t="s">
        <v>998</v>
      </c>
      <c r="C543" s="36"/>
      <c r="D543" s="37" t="s">
        <v>77</v>
      </c>
      <c r="E543" s="53">
        <v>1E-3</v>
      </c>
      <c r="F543" s="53">
        <v>1.26</v>
      </c>
      <c r="G543" s="55">
        <v>225</v>
      </c>
      <c r="H543" s="55"/>
      <c r="I543" s="55"/>
      <c r="J543" s="55">
        <f t="shared" si="32"/>
        <v>283.5</v>
      </c>
      <c r="K543" s="55"/>
      <c r="L543" s="55"/>
      <c r="M543" s="55"/>
      <c r="N543" s="55"/>
      <c r="O543" s="55"/>
      <c r="P543" s="55">
        <f t="shared" si="33"/>
        <v>0</v>
      </c>
      <c r="Q543" s="55"/>
      <c r="R543" s="55"/>
    </row>
    <row r="544" spans="1:18" ht="112.5" x14ac:dyDescent="0.25">
      <c r="A544" s="32" t="s">
        <v>1000</v>
      </c>
      <c r="B544" s="33" t="s">
        <v>979</v>
      </c>
      <c r="C544" s="33" t="s">
        <v>1001</v>
      </c>
      <c r="D544" s="34" t="s">
        <v>40</v>
      </c>
      <c r="E544" s="39">
        <v>1</v>
      </c>
      <c r="F544" s="68">
        <v>0</v>
      </c>
      <c r="G544" s="63">
        <f>IFERROR(ROUND(SUM(J546,J548,J550,J552,J554,J556,J558)/F544, 2), 0)</f>
        <v>0</v>
      </c>
      <c r="H544" s="63">
        <v>313.64999999999998</v>
      </c>
      <c r="I544" s="63">
        <f>G544+H544</f>
        <v>313.64999999999998</v>
      </c>
      <c r="J544" s="63">
        <f>ROUND(G544*F544, 2)</f>
        <v>0</v>
      </c>
      <c r="K544" s="63">
        <f>ROUND(F544*H544, 2)</f>
        <v>0</v>
      </c>
      <c r="L544" s="63">
        <f>J544+K544</f>
        <v>0</v>
      </c>
      <c r="M544" s="63">
        <f>IFERROR(ROUND(SUM(P546,P548,P550,P552,P554,P556,P558)/F544, 2), 0)</f>
        <v>0</v>
      </c>
      <c r="N544" s="63"/>
      <c r="O544" s="63">
        <f>M544+N544</f>
        <v>0</v>
      </c>
      <c r="P544" s="63">
        <f t="shared" si="33"/>
        <v>0</v>
      </c>
      <c r="Q544" s="63">
        <f>ROUND(F544*N544, 2)</f>
        <v>0</v>
      </c>
      <c r="R544" s="63">
        <f>P544+Q544</f>
        <v>0</v>
      </c>
    </row>
    <row r="545" spans="1:18" ht="31.15" customHeight="1" x14ac:dyDescent="0.25">
      <c r="A545" s="35" t="s">
        <v>1002</v>
      </c>
      <c r="B545" s="36" t="s">
        <v>979</v>
      </c>
      <c r="C545" s="36" t="s">
        <v>1001</v>
      </c>
      <c r="D545" s="37" t="s">
        <v>40</v>
      </c>
      <c r="E545" s="41">
        <v>1</v>
      </c>
      <c r="F545" s="41">
        <v>6.7</v>
      </c>
      <c r="G545" s="55">
        <f>IFERROR(ROUND(SUM(J547,J549,J551,J553,J555,J557,J559)/F545, 2), 0)</f>
        <v>299.04000000000002</v>
      </c>
      <c r="H545" s="55">
        <v>313.64999999999998</v>
      </c>
      <c r="I545" s="55">
        <f>G545+H545</f>
        <v>612.69000000000005</v>
      </c>
      <c r="J545" s="55">
        <f>ROUND(G545*F545, 2)</f>
        <v>2003.57</v>
      </c>
      <c r="K545" s="55">
        <f>ROUND(F545*H545, 2)</f>
        <v>2101.46</v>
      </c>
      <c r="L545" s="55">
        <f>J545+K545</f>
        <v>4105.03</v>
      </c>
      <c r="M545" s="55">
        <f>IFERROR(ROUND(SUM(P547,P549,P551,P553,P555,P557,P559)/F545, 2), 0)</f>
        <v>0</v>
      </c>
      <c r="N545" s="55"/>
      <c r="O545" s="55">
        <f>M545+N545</f>
        <v>0</v>
      </c>
      <c r="P545" s="55">
        <f t="shared" si="33"/>
        <v>0</v>
      </c>
      <c r="Q545" s="55">
        <f>ROUND(F545*N545, 2)</f>
        <v>0</v>
      </c>
      <c r="R545" s="55">
        <f>P545+Q545</f>
        <v>0</v>
      </c>
    </row>
    <row r="546" spans="1:18" ht="18.75" x14ac:dyDescent="0.25">
      <c r="A546" s="32" t="s">
        <v>1003</v>
      </c>
      <c r="B546" s="38" t="s">
        <v>682</v>
      </c>
      <c r="C546" s="33"/>
      <c r="D546" s="34" t="s">
        <v>77</v>
      </c>
      <c r="E546" s="49">
        <v>5.0000000000000001E-3</v>
      </c>
      <c r="F546" s="70">
        <v>0</v>
      </c>
      <c r="G546" s="63">
        <v>41.3</v>
      </c>
      <c r="H546" s="63"/>
      <c r="I546" s="63"/>
      <c r="J546" s="63">
        <f t="shared" ref="J546:J559" si="34">ROUND(F546*G546, 2)</f>
        <v>0</v>
      </c>
      <c r="K546" s="63"/>
      <c r="L546" s="63"/>
      <c r="M546" s="63"/>
      <c r="N546" s="63"/>
      <c r="O546" s="63"/>
      <c r="P546" s="63">
        <f t="shared" si="33"/>
        <v>0</v>
      </c>
      <c r="Q546" s="63"/>
      <c r="R546" s="63"/>
    </row>
    <row r="547" spans="1:18" ht="31.15" customHeight="1" x14ac:dyDescent="0.25">
      <c r="A547" s="35" t="s">
        <v>1004</v>
      </c>
      <c r="B547" s="40" t="s">
        <v>682</v>
      </c>
      <c r="C547" s="36"/>
      <c r="D547" s="37" t="s">
        <v>77</v>
      </c>
      <c r="E547" s="53">
        <v>5.0000000000000001E-3</v>
      </c>
      <c r="F547" s="53">
        <v>1.0049999999999999</v>
      </c>
      <c r="G547" s="55">
        <v>41.3</v>
      </c>
      <c r="H547" s="55"/>
      <c r="I547" s="55"/>
      <c r="J547" s="55">
        <f t="shared" si="34"/>
        <v>41.51</v>
      </c>
      <c r="K547" s="55"/>
      <c r="L547" s="55"/>
      <c r="M547" s="55"/>
      <c r="N547" s="55"/>
      <c r="O547" s="55"/>
      <c r="P547" s="55">
        <f t="shared" si="33"/>
        <v>0</v>
      </c>
      <c r="Q547" s="55"/>
      <c r="R547" s="55"/>
    </row>
    <row r="548" spans="1:18" ht="37.5" x14ac:dyDescent="0.25">
      <c r="A548" s="32" t="s">
        <v>1005</v>
      </c>
      <c r="B548" s="38" t="s">
        <v>601</v>
      </c>
      <c r="C548" s="33"/>
      <c r="D548" s="34" t="s">
        <v>263</v>
      </c>
      <c r="E548" s="49">
        <v>0.02</v>
      </c>
      <c r="F548" s="70">
        <v>0</v>
      </c>
      <c r="G548" s="63">
        <v>7.78</v>
      </c>
      <c r="H548" s="63"/>
      <c r="I548" s="63"/>
      <c r="J548" s="63">
        <f t="shared" si="34"/>
        <v>0</v>
      </c>
      <c r="K548" s="63"/>
      <c r="L548" s="63"/>
      <c r="M548" s="63"/>
      <c r="N548" s="63"/>
      <c r="O548" s="63"/>
      <c r="P548" s="63">
        <f t="shared" si="33"/>
        <v>0</v>
      </c>
      <c r="Q548" s="63"/>
      <c r="R548" s="63"/>
    </row>
    <row r="549" spans="1:18" ht="31.15" customHeight="1" x14ac:dyDescent="0.25">
      <c r="A549" s="35" t="s">
        <v>1006</v>
      </c>
      <c r="B549" s="40" t="s">
        <v>601</v>
      </c>
      <c r="C549" s="36"/>
      <c r="D549" s="37" t="s">
        <v>263</v>
      </c>
      <c r="E549" s="53">
        <v>0.02</v>
      </c>
      <c r="F549" s="53">
        <v>4.0199999999999996</v>
      </c>
      <c r="G549" s="55">
        <v>7.78</v>
      </c>
      <c r="H549" s="55"/>
      <c r="I549" s="55"/>
      <c r="J549" s="55">
        <f t="shared" si="34"/>
        <v>31.28</v>
      </c>
      <c r="K549" s="55"/>
      <c r="L549" s="55"/>
      <c r="M549" s="55"/>
      <c r="N549" s="55"/>
      <c r="O549" s="55"/>
      <c r="P549" s="55">
        <f t="shared" si="33"/>
        <v>0</v>
      </c>
      <c r="Q549" s="55"/>
      <c r="R549" s="55"/>
    </row>
    <row r="550" spans="1:18" ht="18.75" x14ac:dyDescent="0.25">
      <c r="A550" s="32" t="s">
        <v>1007</v>
      </c>
      <c r="B550" s="38" t="s">
        <v>987</v>
      </c>
      <c r="C550" s="33"/>
      <c r="D550" s="34" t="s">
        <v>29</v>
      </c>
      <c r="E550" s="49">
        <v>1E-3</v>
      </c>
      <c r="F550" s="70">
        <v>0</v>
      </c>
      <c r="G550" s="63">
        <v>1650</v>
      </c>
      <c r="H550" s="63"/>
      <c r="I550" s="63"/>
      <c r="J550" s="63">
        <f t="shared" si="34"/>
        <v>0</v>
      </c>
      <c r="K550" s="63"/>
      <c r="L550" s="63"/>
      <c r="M550" s="63"/>
      <c r="N550" s="63"/>
      <c r="O550" s="63"/>
      <c r="P550" s="63">
        <f t="shared" si="33"/>
        <v>0</v>
      </c>
      <c r="Q550" s="63"/>
      <c r="R550" s="63"/>
    </row>
    <row r="551" spans="1:18" ht="31.15" customHeight="1" x14ac:dyDescent="0.25">
      <c r="A551" s="35" t="s">
        <v>1008</v>
      </c>
      <c r="B551" s="40" t="s">
        <v>987</v>
      </c>
      <c r="C551" s="36"/>
      <c r="D551" s="37" t="s">
        <v>29</v>
      </c>
      <c r="E551" s="53">
        <v>1E-3</v>
      </c>
      <c r="F551" s="53">
        <v>0.20100000000000001</v>
      </c>
      <c r="G551" s="55">
        <v>1650</v>
      </c>
      <c r="H551" s="55"/>
      <c r="I551" s="55"/>
      <c r="J551" s="55">
        <f t="shared" si="34"/>
        <v>331.65</v>
      </c>
      <c r="K551" s="55"/>
      <c r="L551" s="55"/>
      <c r="M551" s="55"/>
      <c r="N551" s="55"/>
      <c r="O551" s="55"/>
      <c r="P551" s="55">
        <f t="shared" si="33"/>
        <v>0</v>
      </c>
      <c r="Q551" s="55"/>
      <c r="R551" s="55"/>
    </row>
    <row r="552" spans="1:18" ht="18.75" x14ac:dyDescent="0.25">
      <c r="A552" s="32" t="s">
        <v>1009</v>
      </c>
      <c r="B552" s="38" t="s">
        <v>990</v>
      </c>
      <c r="C552" s="33"/>
      <c r="D552" s="34" t="s">
        <v>77</v>
      </c>
      <c r="E552" s="49">
        <v>0.32</v>
      </c>
      <c r="F552" s="70">
        <v>0</v>
      </c>
      <c r="G552" s="63">
        <v>5.74</v>
      </c>
      <c r="H552" s="63"/>
      <c r="I552" s="63"/>
      <c r="J552" s="63">
        <f t="shared" si="34"/>
        <v>0</v>
      </c>
      <c r="K552" s="63"/>
      <c r="L552" s="63"/>
      <c r="M552" s="63"/>
      <c r="N552" s="63"/>
      <c r="O552" s="63"/>
      <c r="P552" s="63">
        <f t="shared" si="33"/>
        <v>0</v>
      </c>
      <c r="Q552" s="63"/>
      <c r="R552" s="63"/>
    </row>
    <row r="553" spans="1:18" ht="31.15" customHeight="1" x14ac:dyDescent="0.25">
      <c r="A553" s="35" t="s">
        <v>1010</v>
      </c>
      <c r="B553" s="40" t="s">
        <v>990</v>
      </c>
      <c r="C553" s="36"/>
      <c r="D553" s="37" t="s">
        <v>77</v>
      </c>
      <c r="E553" s="53">
        <v>0.32</v>
      </c>
      <c r="F553" s="53">
        <v>64.319999999999993</v>
      </c>
      <c r="G553" s="55">
        <v>5.74</v>
      </c>
      <c r="H553" s="55"/>
      <c r="I553" s="55"/>
      <c r="J553" s="55">
        <f t="shared" si="34"/>
        <v>369.2</v>
      </c>
      <c r="K553" s="55"/>
      <c r="L553" s="55"/>
      <c r="M553" s="55"/>
      <c r="N553" s="55"/>
      <c r="O553" s="55"/>
      <c r="P553" s="55">
        <f t="shared" si="33"/>
        <v>0</v>
      </c>
      <c r="Q553" s="55"/>
      <c r="R553" s="55"/>
    </row>
    <row r="554" spans="1:18" ht="75" x14ac:dyDescent="0.25">
      <c r="A554" s="32" t="s">
        <v>1011</v>
      </c>
      <c r="B554" s="38" t="s">
        <v>993</v>
      </c>
      <c r="C554" s="33"/>
      <c r="D554" s="34" t="s">
        <v>111</v>
      </c>
      <c r="E554" s="49">
        <v>1</v>
      </c>
      <c r="F554" s="70">
        <v>0</v>
      </c>
      <c r="G554" s="63">
        <v>0.53</v>
      </c>
      <c r="H554" s="63"/>
      <c r="I554" s="63"/>
      <c r="J554" s="63">
        <f t="shared" si="34"/>
        <v>0</v>
      </c>
      <c r="K554" s="63"/>
      <c r="L554" s="63"/>
      <c r="M554" s="63"/>
      <c r="N554" s="63"/>
      <c r="O554" s="63"/>
      <c r="P554" s="63">
        <f t="shared" si="33"/>
        <v>0</v>
      </c>
      <c r="Q554" s="63"/>
      <c r="R554" s="63"/>
    </row>
    <row r="555" spans="1:18" ht="31.15" customHeight="1" x14ac:dyDescent="0.25">
      <c r="A555" s="35" t="s">
        <v>1012</v>
      </c>
      <c r="B555" s="40" t="s">
        <v>993</v>
      </c>
      <c r="C555" s="36"/>
      <c r="D555" s="37" t="s">
        <v>111</v>
      </c>
      <c r="E555" s="53">
        <v>1</v>
      </c>
      <c r="F555" s="53">
        <v>201</v>
      </c>
      <c r="G555" s="55">
        <v>0.53</v>
      </c>
      <c r="H555" s="55"/>
      <c r="I555" s="55"/>
      <c r="J555" s="55">
        <f t="shared" si="34"/>
        <v>106.53</v>
      </c>
      <c r="K555" s="55"/>
      <c r="L555" s="55"/>
      <c r="M555" s="55"/>
      <c r="N555" s="55"/>
      <c r="O555" s="55"/>
      <c r="P555" s="55">
        <f t="shared" si="33"/>
        <v>0</v>
      </c>
      <c r="Q555" s="55"/>
      <c r="R555" s="55"/>
    </row>
    <row r="556" spans="1:18" ht="18.75" x14ac:dyDescent="0.25">
      <c r="A556" s="32" t="s">
        <v>1013</v>
      </c>
      <c r="B556" s="38" t="s">
        <v>797</v>
      </c>
      <c r="C556" s="33"/>
      <c r="D556" s="34" t="s">
        <v>77</v>
      </c>
      <c r="E556" s="49">
        <v>1.8</v>
      </c>
      <c r="F556" s="70">
        <v>0</v>
      </c>
      <c r="G556" s="63">
        <v>2.98</v>
      </c>
      <c r="H556" s="63"/>
      <c r="I556" s="63"/>
      <c r="J556" s="63">
        <f t="shared" si="34"/>
        <v>0</v>
      </c>
      <c r="K556" s="63"/>
      <c r="L556" s="63"/>
      <c r="M556" s="63"/>
      <c r="N556" s="63"/>
      <c r="O556" s="63"/>
      <c r="P556" s="63">
        <f t="shared" si="33"/>
        <v>0</v>
      </c>
      <c r="Q556" s="63"/>
      <c r="R556" s="63"/>
    </row>
    <row r="557" spans="1:18" ht="31.15" customHeight="1" x14ac:dyDescent="0.25">
      <c r="A557" s="35" t="s">
        <v>1014</v>
      </c>
      <c r="B557" s="40" t="s">
        <v>797</v>
      </c>
      <c r="C557" s="36"/>
      <c r="D557" s="37" t="s">
        <v>77</v>
      </c>
      <c r="E557" s="53">
        <v>1.8</v>
      </c>
      <c r="F557" s="53">
        <v>361.8</v>
      </c>
      <c r="G557" s="55">
        <v>2.98</v>
      </c>
      <c r="H557" s="55"/>
      <c r="I557" s="55"/>
      <c r="J557" s="55">
        <f t="shared" si="34"/>
        <v>1078.1600000000001</v>
      </c>
      <c r="K557" s="55"/>
      <c r="L557" s="55"/>
      <c r="M557" s="55"/>
      <c r="N557" s="55"/>
      <c r="O557" s="55"/>
      <c r="P557" s="55">
        <f t="shared" si="33"/>
        <v>0</v>
      </c>
      <c r="Q557" s="55"/>
      <c r="R557" s="55"/>
    </row>
    <row r="558" spans="1:18" ht="18.75" x14ac:dyDescent="0.25">
      <c r="A558" s="32" t="s">
        <v>1015</v>
      </c>
      <c r="B558" s="38" t="s">
        <v>998</v>
      </c>
      <c r="C558" s="33"/>
      <c r="D558" s="34" t="s">
        <v>77</v>
      </c>
      <c r="E558" s="49">
        <v>1E-3</v>
      </c>
      <c r="F558" s="70">
        <v>0</v>
      </c>
      <c r="G558" s="63">
        <v>225</v>
      </c>
      <c r="H558" s="63"/>
      <c r="I558" s="63"/>
      <c r="J558" s="63">
        <f t="shared" si="34"/>
        <v>0</v>
      </c>
      <c r="K558" s="63"/>
      <c r="L558" s="63"/>
      <c r="M558" s="63"/>
      <c r="N558" s="63"/>
      <c r="O558" s="63"/>
      <c r="P558" s="63">
        <f t="shared" si="33"/>
        <v>0</v>
      </c>
      <c r="Q558" s="63"/>
      <c r="R558" s="63"/>
    </row>
    <row r="559" spans="1:18" ht="31.15" customHeight="1" x14ac:dyDescent="0.25">
      <c r="A559" s="35" t="s">
        <v>1016</v>
      </c>
      <c r="B559" s="40" t="s">
        <v>998</v>
      </c>
      <c r="C559" s="36"/>
      <c r="D559" s="37" t="s">
        <v>77</v>
      </c>
      <c r="E559" s="53">
        <v>1E-3</v>
      </c>
      <c r="F559" s="53">
        <v>0.20100000000000001</v>
      </c>
      <c r="G559" s="55">
        <v>225</v>
      </c>
      <c r="H559" s="55"/>
      <c r="I559" s="55"/>
      <c r="J559" s="55">
        <f t="shared" si="34"/>
        <v>45.23</v>
      </c>
      <c r="K559" s="55"/>
      <c r="L559" s="55"/>
      <c r="M559" s="55"/>
      <c r="N559" s="55"/>
      <c r="O559" s="55"/>
      <c r="P559" s="55">
        <f t="shared" si="33"/>
        <v>0</v>
      </c>
      <c r="Q559" s="55"/>
      <c r="R559" s="55"/>
    </row>
    <row r="560" spans="1:18" ht="112.5" x14ac:dyDescent="0.25">
      <c r="A560" s="23" t="s">
        <v>1017</v>
      </c>
      <c r="B560" s="29" t="s">
        <v>979</v>
      </c>
      <c r="C560" s="29" t="s">
        <v>980</v>
      </c>
      <c r="D560" s="24" t="s">
        <v>40</v>
      </c>
      <c r="E560" s="31">
        <v>1</v>
      </c>
      <c r="F560" s="31">
        <v>63</v>
      </c>
      <c r="G560" s="60">
        <f>IFERROR(ROUND(SUM(J561,J562,J563,J564,J565)/F560, 2), 0)</f>
        <v>129.62</v>
      </c>
      <c r="H560" s="60">
        <v>313.64999999999998</v>
      </c>
      <c r="I560" s="60">
        <f>G560+H560</f>
        <v>443.27</v>
      </c>
      <c r="J560" s="60">
        <f>ROUND(G560*F560, 2)</f>
        <v>8166.06</v>
      </c>
      <c r="K560" s="60">
        <f>ROUND(F560*H560, 2)</f>
        <v>19759.95</v>
      </c>
      <c r="L560" s="60">
        <f>J560+K560</f>
        <v>27926.01</v>
      </c>
      <c r="M560" s="60">
        <f>IFERROR(ROUND(SUM(P561,P562,P563,P564,P565)/F560, 2), 0)</f>
        <v>0</v>
      </c>
      <c r="N560" s="60"/>
      <c r="O560" s="60">
        <f>M560+N560</f>
        <v>0</v>
      </c>
      <c r="P560" s="60">
        <f t="shared" si="33"/>
        <v>0</v>
      </c>
      <c r="Q560" s="60">
        <f>ROUND(F560*N560, 2)</f>
        <v>0</v>
      </c>
      <c r="R560" s="60">
        <f>P560+Q560</f>
        <v>0</v>
      </c>
    </row>
    <row r="561" spans="1:18" ht="18.75" x14ac:dyDescent="0.25">
      <c r="A561" s="23" t="s">
        <v>1018</v>
      </c>
      <c r="B561" s="30" t="s">
        <v>682</v>
      </c>
      <c r="C561" s="29"/>
      <c r="D561" s="24" t="s">
        <v>77</v>
      </c>
      <c r="E561" s="46">
        <v>5.0000000000000001E-3</v>
      </c>
      <c r="F561" s="47">
        <v>6.3</v>
      </c>
      <c r="G561" s="60">
        <v>41.3</v>
      </c>
      <c r="H561" s="60"/>
      <c r="I561" s="60"/>
      <c r="J561" s="60">
        <f>ROUND(F561*G561, 2)</f>
        <v>260.19</v>
      </c>
      <c r="K561" s="60"/>
      <c r="L561" s="60"/>
      <c r="M561" s="60"/>
      <c r="N561" s="60"/>
      <c r="O561" s="60"/>
      <c r="P561" s="60">
        <f t="shared" si="33"/>
        <v>0</v>
      </c>
      <c r="Q561" s="60"/>
      <c r="R561" s="60"/>
    </row>
    <row r="562" spans="1:18" ht="37.5" x14ac:dyDescent="0.25">
      <c r="A562" s="23" t="s">
        <v>1019</v>
      </c>
      <c r="B562" s="30" t="s">
        <v>601</v>
      </c>
      <c r="C562" s="29"/>
      <c r="D562" s="24" t="s">
        <v>263</v>
      </c>
      <c r="E562" s="46">
        <v>0.02</v>
      </c>
      <c r="F562" s="47">
        <v>25.2</v>
      </c>
      <c r="G562" s="60">
        <v>7.78</v>
      </c>
      <c r="H562" s="60"/>
      <c r="I562" s="60"/>
      <c r="J562" s="60">
        <f>ROUND(F562*G562, 2)</f>
        <v>196.06</v>
      </c>
      <c r="K562" s="60"/>
      <c r="L562" s="60"/>
      <c r="M562" s="60"/>
      <c r="N562" s="60"/>
      <c r="O562" s="60"/>
      <c r="P562" s="60">
        <f t="shared" si="33"/>
        <v>0</v>
      </c>
      <c r="Q562" s="60"/>
      <c r="R562" s="60"/>
    </row>
    <row r="563" spans="1:18" ht="75" x14ac:dyDescent="0.25">
      <c r="A563" s="23" t="s">
        <v>1020</v>
      </c>
      <c r="B563" s="30" t="s">
        <v>993</v>
      </c>
      <c r="C563" s="29"/>
      <c r="D563" s="24" t="s">
        <v>111</v>
      </c>
      <c r="E563" s="46">
        <v>1</v>
      </c>
      <c r="F563" s="47">
        <v>1260</v>
      </c>
      <c r="G563" s="60">
        <v>0.53</v>
      </c>
      <c r="H563" s="60"/>
      <c r="I563" s="60"/>
      <c r="J563" s="60">
        <f>ROUND(F563*G563, 2)</f>
        <v>667.8</v>
      </c>
      <c r="K563" s="60"/>
      <c r="L563" s="60"/>
      <c r="M563" s="60"/>
      <c r="N563" s="60"/>
      <c r="O563" s="60"/>
      <c r="P563" s="60">
        <f t="shared" si="33"/>
        <v>0</v>
      </c>
      <c r="Q563" s="60"/>
      <c r="R563" s="60"/>
    </row>
    <row r="564" spans="1:18" ht="18.75" x14ac:dyDescent="0.25">
      <c r="A564" s="23" t="s">
        <v>1021</v>
      </c>
      <c r="B564" s="30" t="s">
        <v>797</v>
      </c>
      <c r="C564" s="29"/>
      <c r="D564" s="24" t="s">
        <v>77</v>
      </c>
      <c r="E564" s="46">
        <v>1.8</v>
      </c>
      <c r="F564" s="47">
        <v>2268</v>
      </c>
      <c r="G564" s="60">
        <v>2.98</v>
      </c>
      <c r="H564" s="60"/>
      <c r="I564" s="60"/>
      <c r="J564" s="60">
        <f>ROUND(F564*G564, 2)</f>
        <v>6758.64</v>
      </c>
      <c r="K564" s="60"/>
      <c r="L564" s="60"/>
      <c r="M564" s="60"/>
      <c r="N564" s="60"/>
      <c r="O564" s="60"/>
      <c r="P564" s="60">
        <f t="shared" si="33"/>
        <v>0</v>
      </c>
      <c r="Q564" s="60"/>
      <c r="R564" s="60"/>
    </row>
    <row r="565" spans="1:18" ht="18.75" x14ac:dyDescent="0.25">
      <c r="A565" s="23" t="s">
        <v>1022</v>
      </c>
      <c r="B565" s="30" t="s">
        <v>998</v>
      </c>
      <c r="C565" s="29"/>
      <c r="D565" s="24" t="s">
        <v>77</v>
      </c>
      <c r="E565" s="46">
        <v>1E-3</v>
      </c>
      <c r="F565" s="47">
        <v>1.26</v>
      </c>
      <c r="G565" s="60">
        <v>225</v>
      </c>
      <c r="H565" s="60"/>
      <c r="I565" s="60"/>
      <c r="J565" s="60">
        <f>ROUND(F565*G565, 2)</f>
        <v>283.5</v>
      </c>
      <c r="K565" s="60"/>
      <c r="L565" s="60"/>
      <c r="M565" s="60"/>
      <c r="N565" s="60"/>
      <c r="O565" s="60"/>
      <c r="P565" s="60">
        <f t="shared" si="33"/>
        <v>0</v>
      </c>
      <c r="Q565" s="60"/>
      <c r="R565" s="60"/>
    </row>
    <row r="566" spans="1:18" ht="112.5" x14ac:dyDescent="0.25">
      <c r="A566" s="23" t="s">
        <v>1023</v>
      </c>
      <c r="B566" s="29" t="s">
        <v>979</v>
      </c>
      <c r="C566" s="29" t="s">
        <v>1001</v>
      </c>
      <c r="D566" s="24" t="s">
        <v>40</v>
      </c>
      <c r="E566" s="31">
        <v>1</v>
      </c>
      <c r="F566" s="31">
        <v>6.7</v>
      </c>
      <c r="G566" s="60">
        <f>IFERROR(ROUND(SUM(J567,J568,J569,J570,J571)/F566, 2), 0)</f>
        <v>194.43</v>
      </c>
      <c r="H566" s="60">
        <v>313.64999999999998</v>
      </c>
      <c r="I566" s="60">
        <f>G566+H566</f>
        <v>508.08</v>
      </c>
      <c r="J566" s="60">
        <f>ROUND(G566*F566, 2)</f>
        <v>1302.68</v>
      </c>
      <c r="K566" s="60">
        <f>ROUND(F566*H566, 2)</f>
        <v>2101.46</v>
      </c>
      <c r="L566" s="60">
        <f>J566+K566</f>
        <v>3404.14</v>
      </c>
      <c r="M566" s="60">
        <f>IFERROR(ROUND(SUM(P567,P568,P569,P570,P571)/F566, 2), 0)</f>
        <v>0</v>
      </c>
      <c r="N566" s="60"/>
      <c r="O566" s="60">
        <f>M566+N566</f>
        <v>0</v>
      </c>
      <c r="P566" s="60">
        <f t="shared" si="33"/>
        <v>0</v>
      </c>
      <c r="Q566" s="60">
        <f>ROUND(F566*N566, 2)</f>
        <v>0</v>
      </c>
      <c r="R566" s="60">
        <f>P566+Q566</f>
        <v>0</v>
      </c>
    </row>
    <row r="567" spans="1:18" ht="18.75" x14ac:dyDescent="0.25">
      <c r="A567" s="23" t="s">
        <v>1024</v>
      </c>
      <c r="B567" s="30" t="s">
        <v>682</v>
      </c>
      <c r="C567" s="29"/>
      <c r="D567" s="24" t="s">
        <v>77</v>
      </c>
      <c r="E567" s="46">
        <v>5.0000000000000001E-3</v>
      </c>
      <c r="F567" s="47">
        <v>1.0049999999999999</v>
      </c>
      <c r="G567" s="60">
        <v>41.3</v>
      </c>
      <c r="H567" s="60"/>
      <c r="I567" s="60"/>
      <c r="J567" s="60">
        <f>ROUND(F567*G567, 2)</f>
        <v>41.51</v>
      </c>
      <c r="K567" s="60"/>
      <c r="L567" s="60"/>
      <c r="M567" s="60"/>
      <c r="N567" s="60"/>
      <c r="O567" s="60"/>
      <c r="P567" s="60">
        <f t="shared" si="33"/>
        <v>0</v>
      </c>
      <c r="Q567" s="60"/>
      <c r="R567" s="60"/>
    </row>
    <row r="568" spans="1:18" ht="37.5" x14ac:dyDescent="0.25">
      <c r="A568" s="23" t="s">
        <v>1025</v>
      </c>
      <c r="B568" s="30" t="s">
        <v>601</v>
      </c>
      <c r="C568" s="29"/>
      <c r="D568" s="24" t="s">
        <v>263</v>
      </c>
      <c r="E568" s="46">
        <v>0.02</v>
      </c>
      <c r="F568" s="47">
        <v>4.0199999999999996</v>
      </c>
      <c r="G568" s="60">
        <v>7.78</v>
      </c>
      <c r="H568" s="60"/>
      <c r="I568" s="60"/>
      <c r="J568" s="60">
        <f>ROUND(F568*G568, 2)</f>
        <v>31.28</v>
      </c>
      <c r="K568" s="60"/>
      <c r="L568" s="60"/>
      <c r="M568" s="60"/>
      <c r="N568" s="60"/>
      <c r="O568" s="60"/>
      <c r="P568" s="60">
        <f t="shared" si="33"/>
        <v>0</v>
      </c>
      <c r="Q568" s="60"/>
      <c r="R568" s="60"/>
    </row>
    <row r="569" spans="1:18" ht="75" x14ac:dyDescent="0.25">
      <c r="A569" s="23" t="s">
        <v>1026</v>
      </c>
      <c r="B569" s="30" t="s">
        <v>993</v>
      </c>
      <c r="C569" s="29"/>
      <c r="D569" s="24" t="s">
        <v>111</v>
      </c>
      <c r="E569" s="46">
        <v>1</v>
      </c>
      <c r="F569" s="47">
        <v>201</v>
      </c>
      <c r="G569" s="60">
        <v>0.53</v>
      </c>
      <c r="H569" s="60"/>
      <c r="I569" s="60"/>
      <c r="J569" s="60">
        <f>ROUND(F569*G569, 2)</f>
        <v>106.53</v>
      </c>
      <c r="K569" s="60"/>
      <c r="L569" s="60"/>
      <c r="M569" s="60"/>
      <c r="N569" s="60"/>
      <c r="O569" s="60"/>
      <c r="P569" s="60">
        <f t="shared" si="33"/>
        <v>0</v>
      </c>
      <c r="Q569" s="60"/>
      <c r="R569" s="60"/>
    </row>
    <row r="570" spans="1:18" ht="18.75" x14ac:dyDescent="0.25">
      <c r="A570" s="23" t="s">
        <v>1027</v>
      </c>
      <c r="B570" s="30" t="s">
        <v>797</v>
      </c>
      <c r="C570" s="29"/>
      <c r="D570" s="24" t="s">
        <v>77</v>
      </c>
      <c r="E570" s="46">
        <v>1.8</v>
      </c>
      <c r="F570" s="47">
        <v>361.8</v>
      </c>
      <c r="G570" s="60">
        <v>2.98</v>
      </c>
      <c r="H570" s="60"/>
      <c r="I570" s="60"/>
      <c r="J570" s="60">
        <f>ROUND(F570*G570, 2)</f>
        <v>1078.1600000000001</v>
      </c>
      <c r="K570" s="60"/>
      <c r="L570" s="60"/>
      <c r="M570" s="60"/>
      <c r="N570" s="60"/>
      <c r="O570" s="60"/>
      <c r="P570" s="60">
        <f t="shared" si="33"/>
        <v>0</v>
      </c>
      <c r="Q570" s="60"/>
      <c r="R570" s="60"/>
    </row>
    <row r="571" spans="1:18" ht="18.75" x14ac:dyDescent="0.25">
      <c r="A571" s="23" t="s">
        <v>1028</v>
      </c>
      <c r="B571" s="30" t="s">
        <v>998</v>
      </c>
      <c r="C571" s="29"/>
      <c r="D571" s="24" t="s">
        <v>77</v>
      </c>
      <c r="E571" s="46">
        <v>1E-3</v>
      </c>
      <c r="F571" s="47">
        <v>0.20100000000000001</v>
      </c>
      <c r="G571" s="60">
        <v>225</v>
      </c>
      <c r="H571" s="60"/>
      <c r="I571" s="60"/>
      <c r="J571" s="60">
        <f>ROUND(F571*G571, 2)</f>
        <v>45.23</v>
      </c>
      <c r="K571" s="60"/>
      <c r="L571" s="60"/>
      <c r="M571" s="60"/>
      <c r="N571" s="60"/>
      <c r="O571" s="60"/>
      <c r="P571" s="60">
        <f t="shared" si="33"/>
        <v>0</v>
      </c>
      <c r="Q571" s="60"/>
      <c r="R571" s="60"/>
    </row>
    <row r="572" spans="1:18" ht="112.5" x14ac:dyDescent="0.25">
      <c r="A572" s="32" t="s">
        <v>1029</v>
      </c>
      <c r="B572" s="33" t="s">
        <v>1030</v>
      </c>
      <c r="C572" s="33" t="s">
        <v>1031</v>
      </c>
      <c r="D572" s="34" t="s">
        <v>40</v>
      </c>
      <c r="E572" s="39">
        <v>1</v>
      </c>
      <c r="F572" s="68">
        <v>0</v>
      </c>
      <c r="G572" s="63">
        <f>IFERROR(ROUND(SUM(J574,J576,J578,J580,J582,J584,J586)/F572, 2), 0)</f>
        <v>0</v>
      </c>
      <c r="H572" s="63">
        <v>369</v>
      </c>
      <c r="I572" s="63">
        <f>G572+H572</f>
        <v>369</v>
      </c>
      <c r="J572" s="63">
        <f>ROUND(G572*F572, 2)</f>
        <v>0</v>
      </c>
      <c r="K572" s="63">
        <f>ROUND(F572*H572, 2)</f>
        <v>0</v>
      </c>
      <c r="L572" s="63">
        <f>J572+K572</f>
        <v>0</v>
      </c>
      <c r="M572" s="63">
        <f>IFERROR(ROUND(SUM(P574,P576,P578,P580,P582,P584,P586)/F572, 2), 0)</f>
        <v>0</v>
      </c>
      <c r="N572" s="63"/>
      <c r="O572" s="63">
        <f>M572+N572</f>
        <v>0</v>
      </c>
      <c r="P572" s="63">
        <f t="shared" si="33"/>
        <v>0</v>
      </c>
      <c r="Q572" s="63">
        <f>ROUND(F572*N572, 2)</f>
        <v>0</v>
      </c>
      <c r="R572" s="63">
        <f>P572+Q572</f>
        <v>0</v>
      </c>
    </row>
    <row r="573" spans="1:18" ht="31.15" customHeight="1" x14ac:dyDescent="0.25">
      <c r="A573" s="35" t="s">
        <v>1032</v>
      </c>
      <c r="B573" s="36" t="s">
        <v>1030</v>
      </c>
      <c r="C573" s="36" t="s">
        <v>1031</v>
      </c>
      <c r="D573" s="37" t="s">
        <v>40</v>
      </c>
      <c r="E573" s="41">
        <v>1</v>
      </c>
      <c r="F573" s="41">
        <v>310.89999999999998</v>
      </c>
      <c r="G573" s="55">
        <f>IFERROR(ROUND(SUM(J575,J577,J579,J581,J583,J585,J587)/F573, 2), 0)</f>
        <v>398.72</v>
      </c>
      <c r="H573" s="55">
        <v>369</v>
      </c>
      <c r="I573" s="55">
        <f>G573+H573</f>
        <v>767.72</v>
      </c>
      <c r="J573" s="55">
        <f>ROUND(G573*F573, 2)</f>
        <v>123962.05</v>
      </c>
      <c r="K573" s="55">
        <f>ROUND(F573*H573, 2)</f>
        <v>114722.1</v>
      </c>
      <c r="L573" s="55">
        <f>J573+K573</f>
        <v>238684.15</v>
      </c>
      <c r="M573" s="55">
        <f>IFERROR(ROUND(SUM(P575,P577,P579,P581,P583,P585,P587)/F573, 2), 0)</f>
        <v>0</v>
      </c>
      <c r="N573" s="55"/>
      <c r="O573" s="55">
        <f>M573+N573</f>
        <v>0</v>
      </c>
      <c r="P573" s="55">
        <f t="shared" ref="P573:P604" si="35">ROUND(F573*M573, 2)</f>
        <v>0</v>
      </c>
      <c r="Q573" s="55">
        <f>ROUND(F573*N573, 2)</f>
        <v>0</v>
      </c>
      <c r="R573" s="55">
        <f>P573+Q573</f>
        <v>0</v>
      </c>
    </row>
    <row r="574" spans="1:18" ht="18.75" x14ac:dyDescent="0.25">
      <c r="A574" s="32" t="s">
        <v>1033</v>
      </c>
      <c r="B574" s="38" t="s">
        <v>682</v>
      </c>
      <c r="C574" s="33"/>
      <c r="D574" s="34" t="s">
        <v>77</v>
      </c>
      <c r="E574" s="49">
        <v>5.0000000000000001E-3</v>
      </c>
      <c r="F574" s="70">
        <v>0</v>
      </c>
      <c r="G574" s="63">
        <v>41.3</v>
      </c>
      <c r="H574" s="63"/>
      <c r="I574" s="63"/>
      <c r="J574" s="63">
        <f t="shared" ref="J574:J587" si="36">ROUND(F574*G574, 2)</f>
        <v>0</v>
      </c>
      <c r="K574" s="63"/>
      <c r="L574" s="63"/>
      <c r="M574" s="63"/>
      <c r="N574" s="63"/>
      <c r="O574" s="63"/>
      <c r="P574" s="63">
        <f t="shared" si="35"/>
        <v>0</v>
      </c>
      <c r="Q574" s="63"/>
      <c r="R574" s="63"/>
    </row>
    <row r="575" spans="1:18" ht="31.15" customHeight="1" x14ac:dyDescent="0.25">
      <c r="A575" s="35" t="s">
        <v>1034</v>
      </c>
      <c r="B575" s="40" t="s">
        <v>682</v>
      </c>
      <c r="C575" s="36"/>
      <c r="D575" s="37" t="s">
        <v>77</v>
      </c>
      <c r="E575" s="53">
        <v>5.0000000000000001E-3</v>
      </c>
      <c r="F575" s="53">
        <v>62.18</v>
      </c>
      <c r="G575" s="55">
        <v>41.3</v>
      </c>
      <c r="H575" s="55"/>
      <c r="I575" s="55"/>
      <c r="J575" s="55">
        <f t="shared" si="36"/>
        <v>2568.0300000000002</v>
      </c>
      <c r="K575" s="55"/>
      <c r="L575" s="55"/>
      <c r="M575" s="55"/>
      <c r="N575" s="55"/>
      <c r="O575" s="55"/>
      <c r="P575" s="55">
        <f t="shared" si="35"/>
        <v>0</v>
      </c>
      <c r="Q575" s="55"/>
      <c r="R575" s="55"/>
    </row>
    <row r="576" spans="1:18" ht="37.5" x14ac:dyDescent="0.25">
      <c r="A576" s="32" t="s">
        <v>1035</v>
      </c>
      <c r="B576" s="38" t="s">
        <v>601</v>
      </c>
      <c r="C576" s="33"/>
      <c r="D576" s="34" t="s">
        <v>263</v>
      </c>
      <c r="E576" s="49">
        <v>0.02</v>
      </c>
      <c r="F576" s="70">
        <v>0</v>
      </c>
      <c r="G576" s="63">
        <v>7.78</v>
      </c>
      <c r="H576" s="63"/>
      <c r="I576" s="63"/>
      <c r="J576" s="63">
        <f t="shared" si="36"/>
        <v>0</v>
      </c>
      <c r="K576" s="63"/>
      <c r="L576" s="63"/>
      <c r="M576" s="63"/>
      <c r="N576" s="63"/>
      <c r="O576" s="63"/>
      <c r="P576" s="63">
        <f t="shared" si="35"/>
        <v>0</v>
      </c>
      <c r="Q576" s="63"/>
      <c r="R576" s="63"/>
    </row>
    <row r="577" spans="1:18" ht="31.15" customHeight="1" x14ac:dyDescent="0.25">
      <c r="A577" s="35" t="s">
        <v>1036</v>
      </c>
      <c r="B577" s="40" t="s">
        <v>601</v>
      </c>
      <c r="C577" s="36"/>
      <c r="D577" s="37" t="s">
        <v>263</v>
      </c>
      <c r="E577" s="53">
        <v>0.02</v>
      </c>
      <c r="F577" s="53">
        <v>248.72</v>
      </c>
      <c r="G577" s="55">
        <v>7.78</v>
      </c>
      <c r="H577" s="55"/>
      <c r="I577" s="55"/>
      <c r="J577" s="55">
        <f t="shared" si="36"/>
        <v>1935.04</v>
      </c>
      <c r="K577" s="55"/>
      <c r="L577" s="55"/>
      <c r="M577" s="55"/>
      <c r="N577" s="55"/>
      <c r="O577" s="55"/>
      <c r="P577" s="55">
        <f t="shared" si="35"/>
        <v>0</v>
      </c>
      <c r="Q577" s="55"/>
      <c r="R577" s="55"/>
    </row>
    <row r="578" spans="1:18" ht="18.75" x14ac:dyDescent="0.25">
      <c r="A578" s="32" t="s">
        <v>1037</v>
      </c>
      <c r="B578" s="38" t="s">
        <v>987</v>
      </c>
      <c r="C578" s="33"/>
      <c r="D578" s="34" t="s">
        <v>29</v>
      </c>
      <c r="E578" s="49">
        <v>1E-3</v>
      </c>
      <c r="F578" s="70">
        <v>0</v>
      </c>
      <c r="G578" s="63">
        <v>1650</v>
      </c>
      <c r="H578" s="63"/>
      <c r="I578" s="63"/>
      <c r="J578" s="63">
        <f t="shared" si="36"/>
        <v>0</v>
      </c>
      <c r="K578" s="63"/>
      <c r="L578" s="63"/>
      <c r="M578" s="63"/>
      <c r="N578" s="63"/>
      <c r="O578" s="63"/>
      <c r="P578" s="63">
        <f t="shared" si="35"/>
        <v>0</v>
      </c>
      <c r="Q578" s="63"/>
      <c r="R578" s="63"/>
    </row>
    <row r="579" spans="1:18" ht="31.15" customHeight="1" x14ac:dyDescent="0.25">
      <c r="A579" s="35" t="s">
        <v>1038</v>
      </c>
      <c r="B579" s="40" t="s">
        <v>987</v>
      </c>
      <c r="C579" s="36"/>
      <c r="D579" s="37" t="s">
        <v>29</v>
      </c>
      <c r="E579" s="53">
        <v>1E-3</v>
      </c>
      <c r="F579" s="53">
        <v>12.436</v>
      </c>
      <c r="G579" s="55">
        <v>1650</v>
      </c>
      <c r="H579" s="55"/>
      <c r="I579" s="55"/>
      <c r="J579" s="55">
        <f t="shared" si="36"/>
        <v>20519.400000000001</v>
      </c>
      <c r="K579" s="55"/>
      <c r="L579" s="55"/>
      <c r="M579" s="55"/>
      <c r="N579" s="55"/>
      <c r="O579" s="55"/>
      <c r="P579" s="55">
        <f t="shared" si="35"/>
        <v>0</v>
      </c>
      <c r="Q579" s="55"/>
      <c r="R579" s="55"/>
    </row>
    <row r="580" spans="1:18" ht="18.75" x14ac:dyDescent="0.25">
      <c r="A580" s="32" t="s">
        <v>1039</v>
      </c>
      <c r="B580" s="38" t="s">
        <v>990</v>
      </c>
      <c r="C580" s="33"/>
      <c r="D580" s="34" t="s">
        <v>77</v>
      </c>
      <c r="E580" s="49">
        <v>0.32</v>
      </c>
      <c r="F580" s="70">
        <v>0</v>
      </c>
      <c r="G580" s="63">
        <v>5.74</v>
      </c>
      <c r="H580" s="63"/>
      <c r="I580" s="63"/>
      <c r="J580" s="63">
        <f t="shared" si="36"/>
        <v>0</v>
      </c>
      <c r="K580" s="63"/>
      <c r="L580" s="63"/>
      <c r="M580" s="63"/>
      <c r="N580" s="63"/>
      <c r="O580" s="63"/>
      <c r="P580" s="63">
        <f t="shared" si="35"/>
        <v>0</v>
      </c>
      <c r="Q580" s="63"/>
      <c r="R580" s="63"/>
    </row>
    <row r="581" spans="1:18" ht="31.15" customHeight="1" x14ac:dyDescent="0.25">
      <c r="A581" s="35" t="s">
        <v>1040</v>
      </c>
      <c r="B581" s="40" t="s">
        <v>990</v>
      </c>
      <c r="C581" s="36"/>
      <c r="D581" s="37" t="s">
        <v>77</v>
      </c>
      <c r="E581" s="53">
        <v>0.32</v>
      </c>
      <c r="F581" s="53">
        <v>3979.52</v>
      </c>
      <c r="G581" s="55">
        <v>5.74</v>
      </c>
      <c r="H581" s="55"/>
      <c r="I581" s="55"/>
      <c r="J581" s="55">
        <f t="shared" si="36"/>
        <v>22842.44</v>
      </c>
      <c r="K581" s="55"/>
      <c r="L581" s="55"/>
      <c r="M581" s="55"/>
      <c r="N581" s="55"/>
      <c r="O581" s="55"/>
      <c r="P581" s="55">
        <f t="shared" si="35"/>
        <v>0</v>
      </c>
      <c r="Q581" s="55"/>
      <c r="R581" s="55"/>
    </row>
    <row r="582" spans="1:18" ht="75" x14ac:dyDescent="0.25">
      <c r="A582" s="32" t="s">
        <v>1041</v>
      </c>
      <c r="B582" s="38" t="s">
        <v>993</v>
      </c>
      <c r="C582" s="33"/>
      <c r="D582" s="34" t="s">
        <v>111</v>
      </c>
      <c r="E582" s="49">
        <v>1</v>
      </c>
      <c r="F582" s="70">
        <v>0</v>
      </c>
      <c r="G582" s="63">
        <v>0.53</v>
      </c>
      <c r="H582" s="63"/>
      <c r="I582" s="63"/>
      <c r="J582" s="63">
        <f t="shared" si="36"/>
        <v>0</v>
      </c>
      <c r="K582" s="63"/>
      <c r="L582" s="63"/>
      <c r="M582" s="63"/>
      <c r="N582" s="63"/>
      <c r="O582" s="63"/>
      <c r="P582" s="63">
        <f t="shared" si="35"/>
        <v>0</v>
      </c>
      <c r="Q582" s="63"/>
      <c r="R582" s="63"/>
    </row>
    <row r="583" spans="1:18" ht="31.15" customHeight="1" x14ac:dyDescent="0.25">
      <c r="A583" s="35" t="s">
        <v>1042</v>
      </c>
      <c r="B583" s="40" t="s">
        <v>993</v>
      </c>
      <c r="C583" s="36"/>
      <c r="D583" s="37" t="s">
        <v>111</v>
      </c>
      <c r="E583" s="53">
        <v>1</v>
      </c>
      <c r="F583" s="53">
        <v>12436</v>
      </c>
      <c r="G583" s="55">
        <v>0.53</v>
      </c>
      <c r="H583" s="55"/>
      <c r="I583" s="55"/>
      <c r="J583" s="55">
        <f t="shared" si="36"/>
        <v>6591.08</v>
      </c>
      <c r="K583" s="55"/>
      <c r="L583" s="55"/>
      <c r="M583" s="55"/>
      <c r="N583" s="55"/>
      <c r="O583" s="55"/>
      <c r="P583" s="55">
        <f t="shared" si="35"/>
        <v>0</v>
      </c>
      <c r="Q583" s="55"/>
      <c r="R583" s="55"/>
    </row>
    <row r="584" spans="1:18" ht="18.75" x14ac:dyDescent="0.25">
      <c r="A584" s="32" t="s">
        <v>1043</v>
      </c>
      <c r="B584" s="38" t="s">
        <v>797</v>
      </c>
      <c r="C584" s="33"/>
      <c r="D584" s="34" t="s">
        <v>77</v>
      </c>
      <c r="E584" s="49">
        <v>1.8</v>
      </c>
      <c r="F584" s="70">
        <v>0</v>
      </c>
      <c r="G584" s="63">
        <v>2.98</v>
      </c>
      <c r="H584" s="63"/>
      <c r="I584" s="63"/>
      <c r="J584" s="63">
        <f t="shared" si="36"/>
        <v>0</v>
      </c>
      <c r="K584" s="63"/>
      <c r="L584" s="63"/>
      <c r="M584" s="63"/>
      <c r="N584" s="63"/>
      <c r="O584" s="63"/>
      <c r="P584" s="63">
        <f t="shared" si="35"/>
        <v>0</v>
      </c>
      <c r="Q584" s="63"/>
      <c r="R584" s="63"/>
    </row>
    <row r="585" spans="1:18" ht="31.15" customHeight="1" x14ac:dyDescent="0.25">
      <c r="A585" s="35" t="s">
        <v>1044</v>
      </c>
      <c r="B585" s="40" t="s">
        <v>797</v>
      </c>
      <c r="C585" s="36"/>
      <c r="D585" s="37" t="s">
        <v>77</v>
      </c>
      <c r="E585" s="53">
        <v>1.8</v>
      </c>
      <c r="F585" s="53">
        <v>22384.799999999999</v>
      </c>
      <c r="G585" s="55">
        <v>2.98</v>
      </c>
      <c r="H585" s="55"/>
      <c r="I585" s="55"/>
      <c r="J585" s="55">
        <f t="shared" si="36"/>
        <v>66706.7</v>
      </c>
      <c r="K585" s="55"/>
      <c r="L585" s="55"/>
      <c r="M585" s="55"/>
      <c r="N585" s="55"/>
      <c r="O585" s="55"/>
      <c r="P585" s="55">
        <f t="shared" si="35"/>
        <v>0</v>
      </c>
      <c r="Q585" s="55"/>
      <c r="R585" s="55"/>
    </row>
    <row r="586" spans="1:18" ht="18.75" x14ac:dyDescent="0.25">
      <c r="A586" s="32" t="s">
        <v>1045</v>
      </c>
      <c r="B586" s="38" t="s">
        <v>998</v>
      </c>
      <c r="C586" s="33"/>
      <c r="D586" s="34" t="s">
        <v>77</v>
      </c>
      <c r="E586" s="49">
        <v>1E-3</v>
      </c>
      <c r="F586" s="70">
        <v>0</v>
      </c>
      <c r="G586" s="63">
        <v>225</v>
      </c>
      <c r="H586" s="63"/>
      <c r="I586" s="63"/>
      <c r="J586" s="63">
        <f t="shared" si="36"/>
        <v>0</v>
      </c>
      <c r="K586" s="63"/>
      <c r="L586" s="63"/>
      <c r="M586" s="63"/>
      <c r="N586" s="63"/>
      <c r="O586" s="63"/>
      <c r="P586" s="63">
        <f t="shared" si="35"/>
        <v>0</v>
      </c>
      <c r="Q586" s="63"/>
      <c r="R586" s="63"/>
    </row>
    <row r="587" spans="1:18" ht="31.15" customHeight="1" x14ac:dyDescent="0.25">
      <c r="A587" s="35" t="s">
        <v>1046</v>
      </c>
      <c r="B587" s="40" t="s">
        <v>998</v>
      </c>
      <c r="C587" s="36"/>
      <c r="D587" s="37" t="s">
        <v>77</v>
      </c>
      <c r="E587" s="53">
        <v>1E-3</v>
      </c>
      <c r="F587" s="53">
        <v>12.436</v>
      </c>
      <c r="G587" s="55">
        <v>225</v>
      </c>
      <c r="H587" s="55"/>
      <c r="I587" s="55"/>
      <c r="J587" s="55">
        <f t="shared" si="36"/>
        <v>2798.1</v>
      </c>
      <c r="K587" s="55"/>
      <c r="L587" s="55"/>
      <c r="M587" s="55"/>
      <c r="N587" s="55"/>
      <c r="O587" s="55"/>
      <c r="P587" s="55">
        <f t="shared" si="35"/>
        <v>0</v>
      </c>
      <c r="Q587" s="55"/>
      <c r="R587" s="55"/>
    </row>
    <row r="588" spans="1:18" ht="112.5" x14ac:dyDescent="0.25">
      <c r="A588" s="32" t="s">
        <v>1047</v>
      </c>
      <c r="B588" s="33" t="s">
        <v>1030</v>
      </c>
      <c r="C588" s="33" t="s">
        <v>1048</v>
      </c>
      <c r="D588" s="34" t="s">
        <v>40</v>
      </c>
      <c r="E588" s="39">
        <v>1</v>
      </c>
      <c r="F588" s="68">
        <v>0</v>
      </c>
      <c r="G588" s="63">
        <f>IFERROR(ROUND(SUM(J590,J592,J594,J596,J598,J600,J602)/F588, 2), 0)</f>
        <v>0</v>
      </c>
      <c r="H588" s="63">
        <v>369</v>
      </c>
      <c r="I588" s="63">
        <f>G588+H588</f>
        <v>369</v>
      </c>
      <c r="J588" s="63">
        <f>ROUND(G588*F588, 2)</f>
        <v>0</v>
      </c>
      <c r="K588" s="63">
        <f>ROUND(F588*H588, 2)</f>
        <v>0</v>
      </c>
      <c r="L588" s="63">
        <f>J588+K588</f>
        <v>0</v>
      </c>
      <c r="M588" s="63">
        <f>IFERROR(ROUND(SUM(P590,P592,P594,P596,P598,P600,P602)/F588, 2), 0)</f>
        <v>0</v>
      </c>
      <c r="N588" s="63"/>
      <c r="O588" s="63">
        <f>M588+N588</f>
        <v>0</v>
      </c>
      <c r="P588" s="63">
        <f t="shared" si="35"/>
        <v>0</v>
      </c>
      <c r="Q588" s="63">
        <f>ROUND(F588*N588, 2)</f>
        <v>0</v>
      </c>
      <c r="R588" s="63">
        <f>P588+Q588</f>
        <v>0</v>
      </c>
    </row>
    <row r="589" spans="1:18" ht="31.15" customHeight="1" x14ac:dyDescent="0.25">
      <c r="A589" s="35" t="s">
        <v>1049</v>
      </c>
      <c r="B589" s="36" t="s">
        <v>1030</v>
      </c>
      <c r="C589" s="36" t="s">
        <v>1048</v>
      </c>
      <c r="D589" s="37" t="s">
        <v>40</v>
      </c>
      <c r="E589" s="41">
        <v>1</v>
      </c>
      <c r="F589" s="41">
        <v>8.1</v>
      </c>
      <c r="G589" s="55">
        <f>IFERROR(ROUND(SUM(J591,J593,J595,J597,J599,J601,J603)/F589, 2), 0)</f>
        <v>568.24</v>
      </c>
      <c r="H589" s="55">
        <v>369</v>
      </c>
      <c r="I589" s="55">
        <f>G589+H589</f>
        <v>937.24</v>
      </c>
      <c r="J589" s="55">
        <f>ROUND(G589*F589, 2)</f>
        <v>4602.74</v>
      </c>
      <c r="K589" s="55">
        <f>ROUND(F589*H589, 2)</f>
        <v>2988.9</v>
      </c>
      <c r="L589" s="55">
        <f>J589+K589</f>
        <v>7591.64</v>
      </c>
      <c r="M589" s="55">
        <f>IFERROR(ROUND(SUM(P591,P593,P595,P597,P599,P601,P603)/F589, 2), 0)</f>
        <v>0</v>
      </c>
      <c r="N589" s="55"/>
      <c r="O589" s="55">
        <f>M589+N589</f>
        <v>0</v>
      </c>
      <c r="P589" s="55">
        <f t="shared" si="35"/>
        <v>0</v>
      </c>
      <c r="Q589" s="55">
        <f>ROUND(F589*N589, 2)</f>
        <v>0</v>
      </c>
      <c r="R589" s="55">
        <f>P589+Q589</f>
        <v>0</v>
      </c>
    </row>
    <row r="590" spans="1:18" ht="18.75" x14ac:dyDescent="0.25">
      <c r="A590" s="32" t="s">
        <v>1050</v>
      </c>
      <c r="B590" s="38" t="s">
        <v>682</v>
      </c>
      <c r="C590" s="33"/>
      <c r="D590" s="34" t="s">
        <v>77</v>
      </c>
      <c r="E590" s="49">
        <v>5.0000000000000001E-3</v>
      </c>
      <c r="F590" s="70">
        <v>0</v>
      </c>
      <c r="G590" s="63">
        <v>41.3</v>
      </c>
      <c r="H590" s="63"/>
      <c r="I590" s="63"/>
      <c r="J590" s="63">
        <f t="shared" ref="J590:J603" si="37">ROUND(F590*G590, 2)</f>
        <v>0</v>
      </c>
      <c r="K590" s="63"/>
      <c r="L590" s="63"/>
      <c r="M590" s="63"/>
      <c r="N590" s="63"/>
      <c r="O590" s="63"/>
      <c r="P590" s="63">
        <f t="shared" si="35"/>
        <v>0</v>
      </c>
      <c r="Q590" s="63"/>
      <c r="R590" s="63"/>
    </row>
    <row r="591" spans="1:18" ht="31.15" customHeight="1" x14ac:dyDescent="0.25">
      <c r="A591" s="35" t="s">
        <v>1051</v>
      </c>
      <c r="B591" s="40" t="s">
        <v>682</v>
      </c>
      <c r="C591" s="36"/>
      <c r="D591" s="37" t="s">
        <v>77</v>
      </c>
      <c r="E591" s="53">
        <v>5.0000000000000001E-3</v>
      </c>
      <c r="F591" s="53">
        <v>2.3090000000000002</v>
      </c>
      <c r="G591" s="55">
        <v>41.3</v>
      </c>
      <c r="H591" s="55"/>
      <c r="I591" s="55"/>
      <c r="J591" s="55">
        <f t="shared" si="37"/>
        <v>95.36</v>
      </c>
      <c r="K591" s="55"/>
      <c r="L591" s="55"/>
      <c r="M591" s="55"/>
      <c r="N591" s="55"/>
      <c r="O591" s="55"/>
      <c r="P591" s="55">
        <f t="shared" si="35"/>
        <v>0</v>
      </c>
      <c r="Q591" s="55"/>
      <c r="R591" s="55"/>
    </row>
    <row r="592" spans="1:18" ht="37.5" x14ac:dyDescent="0.25">
      <c r="A592" s="32" t="s">
        <v>1052</v>
      </c>
      <c r="B592" s="38" t="s">
        <v>601</v>
      </c>
      <c r="C592" s="33"/>
      <c r="D592" s="34" t="s">
        <v>263</v>
      </c>
      <c r="E592" s="49">
        <v>0.02</v>
      </c>
      <c r="F592" s="70">
        <v>0</v>
      </c>
      <c r="G592" s="63">
        <v>7.78</v>
      </c>
      <c r="H592" s="63"/>
      <c r="I592" s="63"/>
      <c r="J592" s="63">
        <f t="shared" si="37"/>
        <v>0</v>
      </c>
      <c r="K592" s="63"/>
      <c r="L592" s="63"/>
      <c r="M592" s="63"/>
      <c r="N592" s="63"/>
      <c r="O592" s="63"/>
      <c r="P592" s="63">
        <f t="shared" si="35"/>
        <v>0</v>
      </c>
      <c r="Q592" s="63"/>
      <c r="R592" s="63"/>
    </row>
    <row r="593" spans="1:18" ht="31.15" customHeight="1" x14ac:dyDescent="0.25">
      <c r="A593" s="35" t="s">
        <v>1053</v>
      </c>
      <c r="B593" s="40" t="s">
        <v>601</v>
      </c>
      <c r="C593" s="36"/>
      <c r="D593" s="37" t="s">
        <v>263</v>
      </c>
      <c r="E593" s="53">
        <v>0.02</v>
      </c>
      <c r="F593" s="53">
        <v>9.234</v>
      </c>
      <c r="G593" s="55">
        <v>7.78</v>
      </c>
      <c r="H593" s="55"/>
      <c r="I593" s="55"/>
      <c r="J593" s="55">
        <f t="shared" si="37"/>
        <v>71.84</v>
      </c>
      <c r="K593" s="55"/>
      <c r="L593" s="55"/>
      <c r="M593" s="55"/>
      <c r="N593" s="55"/>
      <c r="O593" s="55"/>
      <c r="P593" s="55">
        <f t="shared" si="35"/>
        <v>0</v>
      </c>
      <c r="Q593" s="55"/>
      <c r="R593" s="55"/>
    </row>
    <row r="594" spans="1:18" ht="18.75" x14ac:dyDescent="0.25">
      <c r="A594" s="32" t="s">
        <v>1054</v>
      </c>
      <c r="B594" s="38" t="s">
        <v>987</v>
      </c>
      <c r="C594" s="33"/>
      <c r="D594" s="34" t="s">
        <v>29</v>
      </c>
      <c r="E594" s="49">
        <v>1E-3</v>
      </c>
      <c r="F594" s="70">
        <v>0</v>
      </c>
      <c r="G594" s="63">
        <v>1650</v>
      </c>
      <c r="H594" s="63"/>
      <c r="I594" s="63"/>
      <c r="J594" s="63">
        <f t="shared" si="37"/>
        <v>0</v>
      </c>
      <c r="K594" s="63"/>
      <c r="L594" s="63"/>
      <c r="M594" s="63"/>
      <c r="N594" s="63"/>
      <c r="O594" s="63"/>
      <c r="P594" s="63">
        <f t="shared" si="35"/>
        <v>0</v>
      </c>
      <c r="Q594" s="63"/>
      <c r="R594" s="63"/>
    </row>
    <row r="595" spans="1:18" ht="31.15" customHeight="1" x14ac:dyDescent="0.25">
      <c r="A595" s="35" t="s">
        <v>1055</v>
      </c>
      <c r="B595" s="40" t="s">
        <v>987</v>
      </c>
      <c r="C595" s="36"/>
      <c r="D595" s="37" t="s">
        <v>29</v>
      </c>
      <c r="E595" s="53">
        <v>1E-3</v>
      </c>
      <c r="F595" s="53">
        <v>0.46200000000000002</v>
      </c>
      <c r="G595" s="55">
        <v>1650</v>
      </c>
      <c r="H595" s="55"/>
      <c r="I595" s="55"/>
      <c r="J595" s="55">
        <f t="shared" si="37"/>
        <v>762.3</v>
      </c>
      <c r="K595" s="55"/>
      <c r="L595" s="55"/>
      <c r="M595" s="55"/>
      <c r="N595" s="55"/>
      <c r="O595" s="55"/>
      <c r="P595" s="55">
        <f t="shared" si="35"/>
        <v>0</v>
      </c>
      <c r="Q595" s="55"/>
      <c r="R595" s="55"/>
    </row>
    <row r="596" spans="1:18" ht="18.75" x14ac:dyDescent="0.25">
      <c r="A596" s="32" t="s">
        <v>1056</v>
      </c>
      <c r="B596" s="38" t="s">
        <v>990</v>
      </c>
      <c r="C596" s="33"/>
      <c r="D596" s="34" t="s">
        <v>77</v>
      </c>
      <c r="E596" s="49">
        <v>0.32</v>
      </c>
      <c r="F596" s="70">
        <v>0</v>
      </c>
      <c r="G596" s="63">
        <v>5.74</v>
      </c>
      <c r="H596" s="63"/>
      <c r="I596" s="63"/>
      <c r="J596" s="63">
        <f t="shared" si="37"/>
        <v>0</v>
      </c>
      <c r="K596" s="63"/>
      <c r="L596" s="63"/>
      <c r="M596" s="63"/>
      <c r="N596" s="63"/>
      <c r="O596" s="63"/>
      <c r="P596" s="63">
        <f t="shared" si="35"/>
        <v>0</v>
      </c>
      <c r="Q596" s="63"/>
      <c r="R596" s="63"/>
    </row>
    <row r="597" spans="1:18" ht="31.15" customHeight="1" x14ac:dyDescent="0.25">
      <c r="A597" s="35" t="s">
        <v>1057</v>
      </c>
      <c r="B597" s="40" t="s">
        <v>990</v>
      </c>
      <c r="C597" s="36"/>
      <c r="D597" s="37" t="s">
        <v>77</v>
      </c>
      <c r="E597" s="53">
        <v>0.32</v>
      </c>
      <c r="F597" s="53">
        <v>147.744</v>
      </c>
      <c r="G597" s="55">
        <v>5.74</v>
      </c>
      <c r="H597" s="55"/>
      <c r="I597" s="55"/>
      <c r="J597" s="55">
        <f t="shared" si="37"/>
        <v>848.05</v>
      </c>
      <c r="K597" s="55"/>
      <c r="L597" s="55"/>
      <c r="M597" s="55"/>
      <c r="N597" s="55"/>
      <c r="O597" s="55"/>
      <c r="P597" s="55">
        <f t="shared" si="35"/>
        <v>0</v>
      </c>
      <c r="Q597" s="55"/>
      <c r="R597" s="55"/>
    </row>
    <row r="598" spans="1:18" ht="75" x14ac:dyDescent="0.25">
      <c r="A598" s="32" t="s">
        <v>1058</v>
      </c>
      <c r="B598" s="38" t="s">
        <v>993</v>
      </c>
      <c r="C598" s="33"/>
      <c r="D598" s="34" t="s">
        <v>111</v>
      </c>
      <c r="E598" s="49">
        <v>1</v>
      </c>
      <c r="F598" s="70">
        <v>0</v>
      </c>
      <c r="G598" s="63">
        <v>0.53</v>
      </c>
      <c r="H598" s="63"/>
      <c r="I598" s="63"/>
      <c r="J598" s="63">
        <f t="shared" si="37"/>
        <v>0</v>
      </c>
      <c r="K598" s="63"/>
      <c r="L598" s="63"/>
      <c r="M598" s="63"/>
      <c r="N598" s="63"/>
      <c r="O598" s="63"/>
      <c r="P598" s="63">
        <f t="shared" si="35"/>
        <v>0</v>
      </c>
      <c r="Q598" s="63"/>
      <c r="R598" s="63"/>
    </row>
    <row r="599" spans="1:18" ht="31.15" customHeight="1" x14ac:dyDescent="0.25">
      <c r="A599" s="35" t="s">
        <v>1059</v>
      </c>
      <c r="B599" s="40" t="s">
        <v>993</v>
      </c>
      <c r="C599" s="36"/>
      <c r="D599" s="37" t="s">
        <v>111</v>
      </c>
      <c r="E599" s="53">
        <v>1</v>
      </c>
      <c r="F599" s="53">
        <v>461.7</v>
      </c>
      <c r="G599" s="55">
        <v>0.53</v>
      </c>
      <c r="H599" s="55"/>
      <c r="I599" s="55"/>
      <c r="J599" s="55">
        <f t="shared" si="37"/>
        <v>244.7</v>
      </c>
      <c r="K599" s="55"/>
      <c r="L599" s="55"/>
      <c r="M599" s="55"/>
      <c r="N599" s="55"/>
      <c r="O599" s="55"/>
      <c r="P599" s="55">
        <f t="shared" si="35"/>
        <v>0</v>
      </c>
      <c r="Q599" s="55"/>
      <c r="R599" s="55"/>
    </row>
    <row r="600" spans="1:18" ht="18.75" x14ac:dyDescent="0.25">
      <c r="A600" s="32" t="s">
        <v>1060</v>
      </c>
      <c r="B600" s="38" t="s">
        <v>797</v>
      </c>
      <c r="C600" s="33"/>
      <c r="D600" s="34" t="s">
        <v>77</v>
      </c>
      <c r="E600" s="49">
        <v>1.8</v>
      </c>
      <c r="F600" s="70">
        <v>0</v>
      </c>
      <c r="G600" s="63">
        <v>2.98</v>
      </c>
      <c r="H600" s="63"/>
      <c r="I600" s="63"/>
      <c r="J600" s="63">
        <f t="shared" si="37"/>
        <v>0</v>
      </c>
      <c r="K600" s="63"/>
      <c r="L600" s="63"/>
      <c r="M600" s="63"/>
      <c r="N600" s="63"/>
      <c r="O600" s="63"/>
      <c r="P600" s="63">
        <f t="shared" si="35"/>
        <v>0</v>
      </c>
      <c r="Q600" s="63"/>
      <c r="R600" s="63"/>
    </row>
    <row r="601" spans="1:18" ht="31.15" customHeight="1" x14ac:dyDescent="0.25">
      <c r="A601" s="35" t="s">
        <v>1061</v>
      </c>
      <c r="B601" s="40" t="s">
        <v>797</v>
      </c>
      <c r="C601" s="36"/>
      <c r="D601" s="37" t="s">
        <v>77</v>
      </c>
      <c r="E601" s="53">
        <v>1.8</v>
      </c>
      <c r="F601" s="53">
        <v>831.06</v>
      </c>
      <c r="G601" s="55">
        <v>2.98</v>
      </c>
      <c r="H601" s="55"/>
      <c r="I601" s="55"/>
      <c r="J601" s="55">
        <f t="shared" si="37"/>
        <v>2476.56</v>
      </c>
      <c r="K601" s="55"/>
      <c r="L601" s="55"/>
      <c r="M601" s="55"/>
      <c r="N601" s="55"/>
      <c r="O601" s="55"/>
      <c r="P601" s="55">
        <f t="shared" si="35"/>
        <v>0</v>
      </c>
      <c r="Q601" s="55"/>
      <c r="R601" s="55"/>
    </row>
    <row r="602" spans="1:18" ht="18.75" x14ac:dyDescent="0.25">
      <c r="A602" s="32" t="s">
        <v>1062</v>
      </c>
      <c r="B602" s="38" t="s">
        <v>998</v>
      </c>
      <c r="C602" s="33"/>
      <c r="D602" s="34" t="s">
        <v>77</v>
      </c>
      <c r="E602" s="49">
        <v>1E-3</v>
      </c>
      <c r="F602" s="70">
        <v>0</v>
      </c>
      <c r="G602" s="63">
        <v>225</v>
      </c>
      <c r="H602" s="63"/>
      <c r="I602" s="63"/>
      <c r="J602" s="63">
        <f t="shared" si="37"/>
        <v>0</v>
      </c>
      <c r="K602" s="63"/>
      <c r="L602" s="63"/>
      <c r="M602" s="63"/>
      <c r="N602" s="63"/>
      <c r="O602" s="63"/>
      <c r="P602" s="63">
        <f t="shared" si="35"/>
        <v>0</v>
      </c>
      <c r="Q602" s="63"/>
      <c r="R602" s="63"/>
    </row>
    <row r="603" spans="1:18" ht="31.15" customHeight="1" x14ac:dyDescent="0.25">
      <c r="A603" s="35" t="s">
        <v>1063</v>
      </c>
      <c r="B603" s="40" t="s">
        <v>998</v>
      </c>
      <c r="C603" s="36"/>
      <c r="D603" s="37" t="s">
        <v>77</v>
      </c>
      <c r="E603" s="53">
        <v>1E-3</v>
      </c>
      <c r="F603" s="53">
        <v>0.46200000000000002</v>
      </c>
      <c r="G603" s="55">
        <v>225</v>
      </c>
      <c r="H603" s="55"/>
      <c r="I603" s="55"/>
      <c r="J603" s="55">
        <f t="shared" si="37"/>
        <v>103.95</v>
      </c>
      <c r="K603" s="55"/>
      <c r="L603" s="55"/>
      <c r="M603" s="55"/>
      <c r="N603" s="55"/>
      <c r="O603" s="55"/>
      <c r="P603" s="55">
        <f t="shared" si="35"/>
        <v>0</v>
      </c>
      <c r="Q603" s="55"/>
      <c r="R603" s="55"/>
    </row>
    <row r="604" spans="1:18" ht="112.5" x14ac:dyDescent="0.25">
      <c r="A604" s="32" t="s">
        <v>1064</v>
      </c>
      <c r="B604" s="33" t="s">
        <v>1030</v>
      </c>
      <c r="C604" s="33" t="s">
        <v>1065</v>
      </c>
      <c r="D604" s="34" t="s">
        <v>40</v>
      </c>
      <c r="E604" s="39">
        <v>1</v>
      </c>
      <c r="F604" s="68">
        <v>0</v>
      </c>
      <c r="G604" s="63">
        <f>IFERROR(ROUND(SUM(J606,J608,J610,J612,J614,J616,J618)/F604, 2), 0)</f>
        <v>0</v>
      </c>
      <c r="H604" s="63">
        <v>369</v>
      </c>
      <c r="I604" s="63">
        <f>G604+H604</f>
        <v>369</v>
      </c>
      <c r="J604" s="63">
        <f>ROUND(G604*F604, 2)</f>
        <v>0</v>
      </c>
      <c r="K604" s="63">
        <f>ROUND(F604*H604, 2)</f>
        <v>0</v>
      </c>
      <c r="L604" s="63">
        <f>J604+K604</f>
        <v>0</v>
      </c>
      <c r="M604" s="63">
        <f>IFERROR(ROUND(SUM(P606,P608,P610,P612,P614,P616,P618)/F604, 2), 0)</f>
        <v>0</v>
      </c>
      <c r="N604" s="63"/>
      <c r="O604" s="63">
        <f>M604+N604</f>
        <v>0</v>
      </c>
      <c r="P604" s="63">
        <f t="shared" si="35"/>
        <v>0</v>
      </c>
      <c r="Q604" s="63">
        <f>ROUND(F604*N604, 2)</f>
        <v>0</v>
      </c>
      <c r="R604" s="63">
        <f>P604+Q604</f>
        <v>0</v>
      </c>
    </row>
    <row r="605" spans="1:18" ht="31.15" customHeight="1" x14ac:dyDescent="0.25">
      <c r="A605" s="35" t="s">
        <v>1066</v>
      </c>
      <c r="B605" s="36" t="s">
        <v>1030</v>
      </c>
      <c r="C605" s="36" t="s">
        <v>1065</v>
      </c>
      <c r="D605" s="37" t="s">
        <v>40</v>
      </c>
      <c r="E605" s="41">
        <v>1</v>
      </c>
      <c r="F605" s="41">
        <v>6.2</v>
      </c>
      <c r="G605" s="55">
        <f>IFERROR(ROUND(SUM(J607,J609,J611,J613,J615,J617,J619)/F605, 2), 0)</f>
        <v>598.07000000000005</v>
      </c>
      <c r="H605" s="55">
        <v>369</v>
      </c>
      <c r="I605" s="55">
        <f>G605+H605</f>
        <v>967.07</v>
      </c>
      <c r="J605" s="55">
        <f>ROUND(G605*F605, 2)</f>
        <v>3708.03</v>
      </c>
      <c r="K605" s="55">
        <f>ROUND(F605*H605, 2)</f>
        <v>2287.8000000000002</v>
      </c>
      <c r="L605" s="55">
        <f>J605+K605</f>
        <v>5995.83</v>
      </c>
      <c r="M605" s="55">
        <f>IFERROR(ROUND(SUM(P607,P609,P611,P613,P615,P617,P619)/F605, 2), 0)</f>
        <v>0</v>
      </c>
      <c r="N605" s="55"/>
      <c r="O605" s="55">
        <f>M605+N605</f>
        <v>0</v>
      </c>
      <c r="P605" s="55">
        <f t="shared" ref="P605:P636" si="38">ROUND(F605*M605, 2)</f>
        <v>0</v>
      </c>
      <c r="Q605" s="55">
        <f>ROUND(F605*N605, 2)</f>
        <v>0</v>
      </c>
      <c r="R605" s="55">
        <f>P605+Q605</f>
        <v>0</v>
      </c>
    </row>
    <row r="606" spans="1:18" ht="18.75" x14ac:dyDescent="0.25">
      <c r="A606" s="32" t="s">
        <v>1067</v>
      </c>
      <c r="B606" s="38" t="s">
        <v>682</v>
      </c>
      <c r="C606" s="33"/>
      <c r="D606" s="34" t="s">
        <v>77</v>
      </c>
      <c r="E606" s="49">
        <v>5.0000000000000001E-3</v>
      </c>
      <c r="F606" s="70">
        <v>0</v>
      </c>
      <c r="G606" s="63">
        <v>41.3</v>
      </c>
      <c r="H606" s="63"/>
      <c r="I606" s="63"/>
      <c r="J606" s="63">
        <f t="shared" ref="J606:J619" si="39">ROUND(F606*G606, 2)</f>
        <v>0</v>
      </c>
      <c r="K606" s="63"/>
      <c r="L606" s="63"/>
      <c r="M606" s="63"/>
      <c r="N606" s="63"/>
      <c r="O606" s="63"/>
      <c r="P606" s="63">
        <f t="shared" si="38"/>
        <v>0</v>
      </c>
      <c r="Q606" s="63"/>
      <c r="R606" s="63"/>
    </row>
    <row r="607" spans="1:18" ht="31.15" customHeight="1" x14ac:dyDescent="0.25">
      <c r="A607" s="35" t="s">
        <v>1068</v>
      </c>
      <c r="B607" s="40" t="s">
        <v>682</v>
      </c>
      <c r="C607" s="36"/>
      <c r="D607" s="37" t="s">
        <v>77</v>
      </c>
      <c r="E607" s="53">
        <v>5.0000000000000001E-3</v>
      </c>
      <c r="F607" s="53">
        <v>1.86</v>
      </c>
      <c r="G607" s="55">
        <v>41.3</v>
      </c>
      <c r="H607" s="55"/>
      <c r="I607" s="55"/>
      <c r="J607" s="55">
        <f t="shared" si="39"/>
        <v>76.819999999999993</v>
      </c>
      <c r="K607" s="55"/>
      <c r="L607" s="55"/>
      <c r="M607" s="55"/>
      <c r="N607" s="55"/>
      <c r="O607" s="55"/>
      <c r="P607" s="55">
        <f t="shared" si="38"/>
        <v>0</v>
      </c>
      <c r="Q607" s="55"/>
      <c r="R607" s="55"/>
    </row>
    <row r="608" spans="1:18" ht="37.5" x14ac:dyDescent="0.25">
      <c r="A608" s="32" t="s">
        <v>1069</v>
      </c>
      <c r="B608" s="38" t="s">
        <v>601</v>
      </c>
      <c r="C608" s="33"/>
      <c r="D608" s="34" t="s">
        <v>263</v>
      </c>
      <c r="E608" s="49">
        <v>0.02</v>
      </c>
      <c r="F608" s="70">
        <v>0</v>
      </c>
      <c r="G608" s="63">
        <v>7.78</v>
      </c>
      <c r="H608" s="63"/>
      <c r="I608" s="63"/>
      <c r="J608" s="63">
        <f t="shared" si="39"/>
        <v>0</v>
      </c>
      <c r="K608" s="63"/>
      <c r="L608" s="63"/>
      <c r="M608" s="63"/>
      <c r="N608" s="63"/>
      <c r="O608" s="63"/>
      <c r="P608" s="63">
        <f t="shared" si="38"/>
        <v>0</v>
      </c>
      <c r="Q608" s="63"/>
      <c r="R608" s="63"/>
    </row>
    <row r="609" spans="1:18" ht="31.15" customHeight="1" x14ac:dyDescent="0.25">
      <c r="A609" s="35" t="s">
        <v>1070</v>
      </c>
      <c r="B609" s="40" t="s">
        <v>601</v>
      </c>
      <c r="C609" s="36"/>
      <c r="D609" s="37" t="s">
        <v>263</v>
      </c>
      <c r="E609" s="53">
        <v>0.02</v>
      </c>
      <c r="F609" s="53">
        <v>7.44</v>
      </c>
      <c r="G609" s="55">
        <v>7.78</v>
      </c>
      <c r="H609" s="55"/>
      <c r="I609" s="55"/>
      <c r="J609" s="55">
        <f t="shared" si="39"/>
        <v>57.88</v>
      </c>
      <c r="K609" s="55"/>
      <c r="L609" s="55"/>
      <c r="M609" s="55"/>
      <c r="N609" s="55"/>
      <c r="O609" s="55"/>
      <c r="P609" s="55">
        <f t="shared" si="38"/>
        <v>0</v>
      </c>
      <c r="Q609" s="55"/>
      <c r="R609" s="55"/>
    </row>
    <row r="610" spans="1:18" ht="18.75" x14ac:dyDescent="0.25">
      <c r="A610" s="32" t="s">
        <v>1071</v>
      </c>
      <c r="B610" s="38" t="s">
        <v>987</v>
      </c>
      <c r="C610" s="33"/>
      <c r="D610" s="34" t="s">
        <v>29</v>
      </c>
      <c r="E610" s="49">
        <v>1E-3</v>
      </c>
      <c r="F610" s="70">
        <v>0</v>
      </c>
      <c r="G610" s="63">
        <v>1650</v>
      </c>
      <c r="H610" s="63"/>
      <c r="I610" s="63"/>
      <c r="J610" s="63">
        <f t="shared" si="39"/>
        <v>0</v>
      </c>
      <c r="K610" s="63"/>
      <c r="L610" s="63"/>
      <c r="M610" s="63"/>
      <c r="N610" s="63"/>
      <c r="O610" s="63"/>
      <c r="P610" s="63">
        <f t="shared" si="38"/>
        <v>0</v>
      </c>
      <c r="Q610" s="63"/>
      <c r="R610" s="63"/>
    </row>
    <row r="611" spans="1:18" ht="31.15" customHeight="1" x14ac:dyDescent="0.25">
      <c r="A611" s="35" t="s">
        <v>1072</v>
      </c>
      <c r="B611" s="40" t="s">
        <v>987</v>
      </c>
      <c r="C611" s="36"/>
      <c r="D611" s="37" t="s">
        <v>29</v>
      </c>
      <c r="E611" s="53">
        <v>1E-3</v>
      </c>
      <c r="F611" s="53">
        <v>0.372</v>
      </c>
      <c r="G611" s="55">
        <v>1650</v>
      </c>
      <c r="H611" s="55"/>
      <c r="I611" s="55"/>
      <c r="J611" s="55">
        <f t="shared" si="39"/>
        <v>613.79999999999995</v>
      </c>
      <c r="K611" s="55"/>
      <c r="L611" s="55"/>
      <c r="M611" s="55"/>
      <c r="N611" s="55"/>
      <c r="O611" s="55"/>
      <c r="P611" s="55">
        <f t="shared" si="38"/>
        <v>0</v>
      </c>
      <c r="Q611" s="55"/>
      <c r="R611" s="55"/>
    </row>
    <row r="612" spans="1:18" ht="18.75" x14ac:dyDescent="0.25">
      <c r="A612" s="32" t="s">
        <v>1073</v>
      </c>
      <c r="B612" s="38" t="s">
        <v>990</v>
      </c>
      <c r="C612" s="33"/>
      <c r="D612" s="34" t="s">
        <v>77</v>
      </c>
      <c r="E612" s="49">
        <v>0.32</v>
      </c>
      <c r="F612" s="70">
        <v>0</v>
      </c>
      <c r="G612" s="63">
        <v>5.74</v>
      </c>
      <c r="H612" s="63"/>
      <c r="I612" s="63"/>
      <c r="J612" s="63">
        <f t="shared" si="39"/>
        <v>0</v>
      </c>
      <c r="K612" s="63"/>
      <c r="L612" s="63"/>
      <c r="M612" s="63"/>
      <c r="N612" s="63"/>
      <c r="O612" s="63"/>
      <c r="P612" s="63">
        <f t="shared" si="38"/>
        <v>0</v>
      </c>
      <c r="Q612" s="63"/>
      <c r="R612" s="63"/>
    </row>
    <row r="613" spans="1:18" ht="31.15" customHeight="1" x14ac:dyDescent="0.25">
      <c r="A613" s="35" t="s">
        <v>1074</v>
      </c>
      <c r="B613" s="40" t="s">
        <v>990</v>
      </c>
      <c r="C613" s="36"/>
      <c r="D613" s="37" t="s">
        <v>77</v>
      </c>
      <c r="E613" s="53">
        <v>0.32</v>
      </c>
      <c r="F613" s="53">
        <v>119.04</v>
      </c>
      <c r="G613" s="55">
        <v>5.74</v>
      </c>
      <c r="H613" s="55"/>
      <c r="I613" s="55"/>
      <c r="J613" s="55">
        <f t="shared" si="39"/>
        <v>683.29</v>
      </c>
      <c r="K613" s="55"/>
      <c r="L613" s="55"/>
      <c r="M613" s="55"/>
      <c r="N613" s="55"/>
      <c r="O613" s="55"/>
      <c r="P613" s="55">
        <f t="shared" si="38"/>
        <v>0</v>
      </c>
      <c r="Q613" s="55"/>
      <c r="R613" s="55"/>
    </row>
    <row r="614" spans="1:18" ht="75" x14ac:dyDescent="0.25">
      <c r="A614" s="32" t="s">
        <v>1075</v>
      </c>
      <c r="B614" s="38" t="s">
        <v>993</v>
      </c>
      <c r="C614" s="33"/>
      <c r="D614" s="34" t="s">
        <v>111</v>
      </c>
      <c r="E614" s="49">
        <v>1</v>
      </c>
      <c r="F614" s="70">
        <v>0</v>
      </c>
      <c r="G614" s="63">
        <v>0.53</v>
      </c>
      <c r="H614" s="63"/>
      <c r="I614" s="63"/>
      <c r="J614" s="63">
        <f t="shared" si="39"/>
        <v>0</v>
      </c>
      <c r="K614" s="63"/>
      <c r="L614" s="63"/>
      <c r="M614" s="63"/>
      <c r="N614" s="63"/>
      <c r="O614" s="63"/>
      <c r="P614" s="63">
        <f t="shared" si="38"/>
        <v>0</v>
      </c>
      <c r="Q614" s="63"/>
      <c r="R614" s="63"/>
    </row>
    <row r="615" spans="1:18" ht="31.15" customHeight="1" x14ac:dyDescent="0.25">
      <c r="A615" s="35" t="s">
        <v>1076</v>
      </c>
      <c r="B615" s="40" t="s">
        <v>993</v>
      </c>
      <c r="C615" s="36"/>
      <c r="D615" s="37" t="s">
        <v>111</v>
      </c>
      <c r="E615" s="53">
        <v>1</v>
      </c>
      <c r="F615" s="53">
        <v>372</v>
      </c>
      <c r="G615" s="55">
        <v>0.53</v>
      </c>
      <c r="H615" s="55"/>
      <c r="I615" s="55"/>
      <c r="J615" s="55">
        <f t="shared" si="39"/>
        <v>197.16</v>
      </c>
      <c r="K615" s="55"/>
      <c r="L615" s="55"/>
      <c r="M615" s="55"/>
      <c r="N615" s="55"/>
      <c r="O615" s="55"/>
      <c r="P615" s="55">
        <f t="shared" si="38"/>
        <v>0</v>
      </c>
      <c r="Q615" s="55"/>
      <c r="R615" s="55"/>
    </row>
    <row r="616" spans="1:18" ht="18.75" x14ac:dyDescent="0.25">
      <c r="A616" s="32" t="s">
        <v>1077</v>
      </c>
      <c r="B616" s="38" t="s">
        <v>797</v>
      </c>
      <c r="C616" s="33"/>
      <c r="D616" s="34" t="s">
        <v>77</v>
      </c>
      <c r="E616" s="49">
        <v>1.8</v>
      </c>
      <c r="F616" s="70">
        <v>0</v>
      </c>
      <c r="G616" s="63">
        <v>2.98</v>
      </c>
      <c r="H616" s="63"/>
      <c r="I616" s="63"/>
      <c r="J616" s="63">
        <f t="shared" si="39"/>
        <v>0</v>
      </c>
      <c r="K616" s="63"/>
      <c r="L616" s="63"/>
      <c r="M616" s="63"/>
      <c r="N616" s="63"/>
      <c r="O616" s="63"/>
      <c r="P616" s="63">
        <f t="shared" si="38"/>
        <v>0</v>
      </c>
      <c r="Q616" s="63"/>
      <c r="R616" s="63"/>
    </row>
    <row r="617" spans="1:18" ht="31.15" customHeight="1" x14ac:dyDescent="0.25">
      <c r="A617" s="35" t="s">
        <v>1078</v>
      </c>
      <c r="B617" s="40" t="s">
        <v>797</v>
      </c>
      <c r="C617" s="36"/>
      <c r="D617" s="37" t="s">
        <v>77</v>
      </c>
      <c r="E617" s="53">
        <v>1.8</v>
      </c>
      <c r="F617" s="53">
        <v>669.6</v>
      </c>
      <c r="G617" s="55">
        <v>2.98</v>
      </c>
      <c r="H617" s="55"/>
      <c r="I617" s="55"/>
      <c r="J617" s="55">
        <f t="shared" si="39"/>
        <v>1995.41</v>
      </c>
      <c r="K617" s="55"/>
      <c r="L617" s="55"/>
      <c r="M617" s="55"/>
      <c r="N617" s="55"/>
      <c r="O617" s="55"/>
      <c r="P617" s="55">
        <f t="shared" si="38"/>
        <v>0</v>
      </c>
      <c r="Q617" s="55"/>
      <c r="R617" s="55"/>
    </row>
    <row r="618" spans="1:18" ht="18.75" x14ac:dyDescent="0.25">
      <c r="A618" s="32" t="s">
        <v>1079</v>
      </c>
      <c r="B618" s="38" t="s">
        <v>998</v>
      </c>
      <c r="C618" s="33"/>
      <c r="D618" s="34" t="s">
        <v>77</v>
      </c>
      <c r="E618" s="49">
        <v>1E-3</v>
      </c>
      <c r="F618" s="70">
        <v>0</v>
      </c>
      <c r="G618" s="63">
        <v>225</v>
      </c>
      <c r="H618" s="63"/>
      <c r="I618" s="63"/>
      <c r="J618" s="63">
        <f t="shared" si="39"/>
        <v>0</v>
      </c>
      <c r="K618" s="63"/>
      <c r="L618" s="63"/>
      <c r="M618" s="63"/>
      <c r="N618" s="63"/>
      <c r="O618" s="63"/>
      <c r="P618" s="63">
        <f t="shared" si="38"/>
        <v>0</v>
      </c>
      <c r="Q618" s="63"/>
      <c r="R618" s="63"/>
    </row>
    <row r="619" spans="1:18" ht="31.15" customHeight="1" x14ac:dyDescent="0.25">
      <c r="A619" s="35" t="s">
        <v>1080</v>
      </c>
      <c r="B619" s="40" t="s">
        <v>998</v>
      </c>
      <c r="C619" s="36"/>
      <c r="D619" s="37" t="s">
        <v>77</v>
      </c>
      <c r="E619" s="53">
        <v>1E-3</v>
      </c>
      <c r="F619" s="53">
        <v>0.372</v>
      </c>
      <c r="G619" s="55">
        <v>225</v>
      </c>
      <c r="H619" s="55"/>
      <c r="I619" s="55"/>
      <c r="J619" s="55">
        <f t="shared" si="39"/>
        <v>83.7</v>
      </c>
      <c r="K619" s="55"/>
      <c r="L619" s="55"/>
      <c r="M619" s="55"/>
      <c r="N619" s="55"/>
      <c r="O619" s="55"/>
      <c r="P619" s="55">
        <f t="shared" si="38"/>
        <v>0</v>
      </c>
      <c r="Q619" s="55"/>
      <c r="R619" s="55"/>
    </row>
    <row r="620" spans="1:18" ht="112.5" x14ac:dyDescent="0.25">
      <c r="A620" s="23" t="s">
        <v>1081</v>
      </c>
      <c r="B620" s="29" t="s">
        <v>1030</v>
      </c>
      <c r="C620" s="29" t="s">
        <v>1031</v>
      </c>
      <c r="D620" s="24" t="s">
        <v>40</v>
      </c>
      <c r="E620" s="31">
        <v>1</v>
      </c>
      <c r="F620" s="31">
        <v>310.89999999999998</v>
      </c>
      <c r="G620" s="60">
        <f>IFERROR(ROUND(SUM(J621,J622,J623,J624,J625)/F620, 2), 0)</f>
        <v>259.24</v>
      </c>
      <c r="H620" s="60">
        <v>369</v>
      </c>
      <c r="I620" s="60">
        <f>G620+H620</f>
        <v>628.24</v>
      </c>
      <c r="J620" s="60">
        <f>ROUND(G620*F620, 2)</f>
        <v>80597.72</v>
      </c>
      <c r="K620" s="60">
        <f>ROUND(F620*H620, 2)</f>
        <v>114722.1</v>
      </c>
      <c r="L620" s="60">
        <f>J620+K620</f>
        <v>195319.82</v>
      </c>
      <c r="M620" s="60">
        <f>IFERROR(ROUND(SUM(P621,P622,P623,P624,P625)/F620, 2), 0)</f>
        <v>0</v>
      </c>
      <c r="N620" s="60"/>
      <c r="O620" s="60">
        <f>M620+N620</f>
        <v>0</v>
      </c>
      <c r="P620" s="60">
        <f t="shared" si="38"/>
        <v>0</v>
      </c>
      <c r="Q620" s="60">
        <f>ROUND(F620*N620, 2)</f>
        <v>0</v>
      </c>
      <c r="R620" s="60">
        <f>P620+Q620</f>
        <v>0</v>
      </c>
    </row>
    <row r="621" spans="1:18" ht="18.75" x14ac:dyDescent="0.25">
      <c r="A621" s="23" t="s">
        <v>1082</v>
      </c>
      <c r="B621" s="30" t="s">
        <v>682</v>
      </c>
      <c r="C621" s="29"/>
      <c r="D621" s="24" t="s">
        <v>77</v>
      </c>
      <c r="E621" s="46">
        <v>5.0000000000000001E-3</v>
      </c>
      <c r="F621" s="47">
        <v>62.18</v>
      </c>
      <c r="G621" s="60">
        <v>41.3</v>
      </c>
      <c r="H621" s="60"/>
      <c r="I621" s="60"/>
      <c r="J621" s="60">
        <f>ROUND(F621*G621, 2)</f>
        <v>2568.0300000000002</v>
      </c>
      <c r="K621" s="60"/>
      <c r="L621" s="60"/>
      <c r="M621" s="60"/>
      <c r="N621" s="60"/>
      <c r="O621" s="60"/>
      <c r="P621" s="60">
        <f t="shared" si="38"/>
        <v>0</v>
      </c>
      <c r="Q621" s="60"/>
      <c r="R621" s="60"/>
    </row>
    <row r="622" spans="1:18" ht="37.5" x14ac:dyDescent="0.25">
      <c r="A622" s="23" t="s">
        <v>1083</v>
      </c>
      <c r="B622" s="30" t="s">
        <v>601</v>
      </c>
      <c r="C622" s="29"/>
      <c r="D622" s="24" t="s">
        <v>263</v>
      </c>
      <c r="E622" s="46">
        <v>0.02</v>
      </c>
      <c r="F622" s="47">
        <v>248.72</v>
      </c>
      <c r="G622" s="60">
        <v>7.78</v>
      </c>
      <c r="H622" s="60"/>
      <c r="I622" s="60"/>
      <c r="J622" s="60">
        <f>ROUND(F622*G622, 2)</f>
        <v>1935.04</v>
      </c>
      <c r="K622" s="60"/>
      <c r="L622" s="60"/>
      <c r="M622" s="60"/>
      <c r="N622" s="60"/>
      <c r="O622" s="60"/>
      <c r="P622" s="60">
        <f t="shared" si="38"/>
        <v>0</v>
      </c>
      <c r="Q622" s="60"/>
      <c r="R622" s="60"/>
    </row>
    <row r="623" spans="1:18" ht="75" x14ac:dyDescent="0.25">
      <c r="A623" s="23" t="s">
        <v>1084</v>
      </c>
      <c r="B623" s="30" t="s">
        <v>993</v>
      </c>
      <c r="C623" s="29"/>
      <c r="D623" s="24" t="s">
        <v>111</v>
      </c>
      <c r="E623" s="46">
        <v>1</v>
      </c>
      <c r="F623" s="47">
        <v>12436</v>
      </c>
      <c r="G623" s="60">
        <v>0.53</v>
      </c>
      <c r="H623" s="60"/>
      <c r="I623" s="60"/>
      <c r="J623" s="60">
        <f>ROUND(F623*G623, 2)</f>
        <v>6591.08</v>
      </c>
      <c r="K623" s="60"/>
      <c r="L623" s="60"/>
      <c r="M623" s="60"/>
      <c r="N623" s="60"/>
      <c r="O623" s="60"/>
      <c r="P623" s="60">
        <f t="shared" si="38"/>
        <v>0</v>
      </c>
      <c r="Q623" s="60"/>
      <c r="R623" s="60"/>
    </row>
    <row r="624" spans="1:18" ht="18.75" x14ac:dyDescent="0.25">
      <c r="A624" s="23" t="s">
        <v>1085</v>
      </c>
      <c r="B624" s="30" t="s">
        <v>797</v>
      </c>
      <c r="C624" s="29"/>
      <c r="D624" s="24" t="s">
        <v>77</v>
      </c>
      <c r="E624" s="46">
        <v>1.8</v>
      </c>
      <c r="F624" s="47">
        <v>22384.799999999999</v>
      </c>
      <c r="G624" s="60">
        <v>2.98</v>
      </c>
      <c r="H624" s="60"/>
      <c r="I624" s="60"/>
      <c r="J624" s="60">
        <f>ROUND(F624*G624, 2)</f>
        <v>66706.7</v>
      </c>
      <c r="K624" s="60"/>
      <c r="L624" s="60"/>
      <c r="M624" s="60"/>
      <c r="N624" s="60"/>
      <c r="O624" s="60"/>
      <c r="P624" s="60">
        <f t="shared" si="38"/>
        <v>0</v>
      </c>
      <c r="Q624" s="60"/>
      <c r="R624" s="60"/>
    </row>
    <row r="625" spans="1:18" ht="18.75" x14ac:dyDescent="0.25">
      <c r="A625" s="23" t="s">
        <v>1086</v>
      </c>
      <c r="B625" s="30" t="s">
        <v>998</v>
      </c>
      <c r="C625" s="29"/>
      <c r="D625" s="24" t="s">
        <v>77</v>
      </c>
      <c r="E625" s="46">
        <v>1E-3</v>
      </c>
      <c r="F625" s="47">
        <v>12.436</v>
      </c>
      <c r="G625" s="60">
        <v>225</v>
      </c>
      <c r="H625" s="60"/>
      <c r="I625" s="60"/>
      <c r="J625" s="60">
        <f>ROUND(F625*G625, 2)</f>
        <v>2798.1</v>
      </c>
      <c r="K625" s="60"/>
      <c r="L625" s="60"/>
      <c r="M625" s="60"/>
      <c r="N625" s="60"/>
      <c r="O625" s="60"/>
      <c r="P625" s="60">
        <f t="shared" si="38"/>
        <v>0</v>
      </c>
      <c r="Q625" s="60"/>
      <c r="R625" s="60"/>
    </row>
    <row r="626" spans="1:18" ht="112.5" x14ac:dyDescent="0.25">
      <c r="A626" s="23" t="s">
        <v>1087</v>
      </c>
      <c r="B626" s="29" t="s">
        <v>1030</v>
      </c>
      <c r="C626" s="29" t="s">
        <v>1048</v>
      </c>
      <c r="D626" s="24" t="s">
        <v>40</v>
      </c>
      <c r="E626" s="31">
        <v>1</v>
      </c>
      <c r="F626" s="31">
        <v>8.1</v>
      </c>
      <c r="G626" s="60">
        <f>IFERROR(ROUND(SUM(J627,J628,J629,J630,J631)/F626, 2), 0)</f>
        <v>369.43</v>
      </c>
      <c r="H626" s="60">
        <v>369</v>
      </c>
      <c r="I626" s="60">
        <f>G626+H626</f>
        <v>738.43</v>
      </c>
      <c r="J626" s="60">
        <f>ROUND(G626*F626, 2)</f>
        <v>2992.38</v>
      </c>
      <c r="K626" s="60">
        <f>ROUND(F626*H626, 2)</f>
        <v>2988.9</v>
      </c>
      <c r="L626" s="60">
        <f>J626+K626</f>
        <v>5981.28</v>
      </c>
      <c r="M626" s="60">
        <f>IFERROR(ROUND(SUM(P627,P628,P629,P630,P631)/F626, 2), 0)</f>
        <v>0</v>
      </c>
      <c r="N626" s="60"/>
      <c r="O626" s="60">
        <f>M626+N626</f>
        <v>0</v>
      </c>
      <c r="P626" s="60">
        <f t="shared" si="38"/>
        <v>0</v>
      </c>
      <c r="Q626" s="60">
        <f>ROUND(F626*N626, 2)</f>
        <v>0</v>
      </c>
      <c r="R626" s="60">
        <f>P626+Q626</f>
        <v>0</v>
      </c>
    </row>
    <row r="627" spans="1:18" ht="18.75" x14ac:dyDescent="0.25">
      <c r="A627" s="23" t="s">
        <v>1088</v>
      </c>
      <c r="B627" s="30" t="s">
        <v>682</v>
      </c>
      <c r="C627" s="29"/>
      <c r="D627" s="24" t="s">
        <v>77</v>
      </c>
      <c r="E627" s="46">
        <v>5.0000000000000001E-3</v>
      </c>
      <c r="F627" s="47">
        <v>2.3090000000000002</v>
      </c>
      <c r="G627" s="60">
        <v>41.3</v>
      </c>
      <c r="H627" s="60"/>
      <c r="I627" s="60"/>
      <c r="J627" s="60">
        <f>ROUND(F627*G627, 2)</f>
        <v>95.36</v>
      </c>
      <c r="K627" s="60"/>
      <c r="L627" s="60"/>
      <c r="M627" s="60"/>
      <c r="N627" s="60"/>
      <c r="O627" s="60"/>
      <c r="P627" s="60">
        <f t="shared" si="38"/>
        <v>0</v>
      </c>
      <c r="Q627" s="60"/>
      <c r="R627" s="60"/>
    </row>
    <row r="628" spans="1:18" ht="37.5" x14ac:dyDescent="0.25">
      <c r="A628" s="23" t="s">
        <v>1089</v>
      </c>
      <c r="B628" s="30" t="s">
        <v>601</v>
      </c>
      <c r="C628" s="29"/>
      <c r="D628" s="24" t="s">
        <v>263</v>
      </c>
      <c r="E628" s="46">
        <v>0.02</v>
      </c>
      <c r="F628" s="47">
        <v>9.234</v>
      </c>
      <c r="G628" s="60">
        <v>7.78</v>
      </c>
      <c r="H628" s="60"/>
      <c r="I628" s="60"/>
      <c r="J628" s="60">
        <f>ROUND(F628*G628, 2)</f>
        <v>71.84</v>
      </c>
      <c r="K628" s="60"/>
      <c r="L628" s="60"/>
      <c r="M628" s="60"/>
      <c r="N628" s="60"/>
      <c r="O628" s="60"/>
      <c r="P628" s="60">
        <f t="shared" si="38"/>
        <v>0</v>
      </c>
      <c r="Q628" s="60"/>
      <c r="R628" s="60"/>
    </row>
    <row r="629" spans="1:18" ht="75" x14ac:dyDescent="0.25">
      <c r="A629" s="23" t="s">
        <v>1090</v>
      </c>
      <c r="B629" s="30" t="s">
        <v>993</v>
      </c>
      <c r="C629" s="29"/>
      <c r="D629" s="24" t="s">
        <v>111</v>
      </c>
      <c r="E629" s="46">
        <v>1</v>
      </c>
      <c r="F629" s="47">
        <v>461.7</v>
      </c>
      <c r="G629" s="60">
        <v>0.53</v>
      </c>
      <c r="H629" s="60"/>
      <c r="I629" s="60"/>
      <c r="J629" s="60">
        <f>ROUND(F629*G629, 2)</f>
        <v>244.7</v>
      </c>
      <c r="K629" s="60"/>
      <c r="L629" s="60"/>
      <c r="M629" s="60"/>
      <c r="N629" s="60"/>
      <c r="O629" s="60"/>
      <c r="P629" s="60">
        <f t="shared" si="38"/>
        <v>0</v>
      </c>
      <c r="Q629" s="60"/>
      <c r="R629" s="60"/>
    </row>
    <row r="630" spans="1:18" ht="18.75" x14ac:dyDescent="0.25">
      <c r="A630" s="23" t="s">
        <v>1091</v>
      </c>
      <c r="B630" s="30" t="s">
        <v>797</v>
      </c>
      <c r="C630" s="29"/>
      <c r="D630" s="24" t="s">
        <v>77</v>
      </c>
      <c r="E630" s="46">
        <v>1.8</v>
      </c>
      <c r="F630" s="47">
        <v>831.06</v>
      </c>
      <c r="G630" s="60">
        <v>2.98</v>
      </c>
      <c r="H630" s="60"/>
      <c r="I630" s="60"/>
      <c r="J630" s="60">
        <f>ROUND(F630*G630, 2)</f>
        <v>2476.56</v>
      </c>
      <c r="K630" s="60"/>
      <c r="L630" s="60"/>
      <c r="M630" s="60"/>
      <c r="N630" s="60"/>
      <c r="O630" s="60"/>
      <c r="P630" s="60">
        <f t="shared" si="38"/>
        <v>0</v>
      </c>
      <c r="Q630" s="60"/>
      <c r="R630" s="60"/>
    </row>
    <row r="631" spans="1:18" ht="18.75" x14ac:dyDescent="0.25">
      <c r="A631" s="23" t="s">
        <v>1092</v>
      </c>
      <c r="B631" s="30" t="s">
        <v>998</v>
      </c>
      <c r="C631" s="29"/>
      <c r="D631" s="24" t="s">
        <v>77</v>
      </c>
      <c r="E631" s="46">
        <v>1E-3</v>
      </c>
      <c r="F631" s="47">
        <v>0.46200000000000002</v>
      </c>
      <c r="G631" s="60">
        <v>225</v>
      </c>
      <c r="H631" s="60"/>
      <c r="I631" s="60"/>
      <c r="J631" s="60">
        <f>ROUND(F631*G631, 2)</f>
        <v>103.95</v>
      </c>
      <c r="K631" s="60"/>
      <c r="L631" s="60"/>
      <c r="M631" s="60"/>
      <c r="N631" s="60"/>
      <c r="O631" s="60"/>
      <c r="P631" s="60">
        <f t="shared" si="38"/>
        <v>0</v>
      </c>
      <c r="Q631" s="60"/>
      <c r="R631" s="60"/>
    </row>
    <row r="632" spans="1:18" ht="112.5" x14ac:dyDescent="0.25">
      <c r="A632" s="23" t="s">
        <v>1093</v>
      </c>
      <c r="B632" s="29" t="s">
        <v>1030</v>
      </c>
      <c r="C632" s="29" t="s">
        <v>1065</v>
      </c>
      <c r="D632" s="24" t="s">
        <v>40</v>
      </c>
      <c r="E632" s="31">
        <v>1</v>
      </c>
      <c r="F632" s="31">
        <v>6.2</v>
      </c>
      <c r="G632" s="60">
        <f>IFERROR(ROUND(SUM(J633,J634,J635,J636,J637)/F632, 2), 0)</f>
        <v>388.87</v>
      </c>
      <c r="H632" s="60">
        <v>369</v>
      </c>
      <c r="I632" s="60">
        <f>G632+H632</f>
        <v>757.87</v>
      </c>
      <c r="J632" s="60">
        <f>ROUND(G632*F632, 2)</f>
        <v>2410.9899999999998</v>
      </c>
      <c r="K632" s="60">
        <f>ROUND(F632*H632, 2)</f>
        <v>2287.8000000000002</v>
      </c>
      <c r="L632" s="60">
        <f>J632+K632</f>
        <v>4698.79</v>
      </c>
      <c r="M632" s="60">
        <f>IFERROR(ROUND(SUM(P633,P634,P635,P636,P637)/F632, 2), 0)</f>
        <v>0</v>
      </c>
      <c r="N632" s="60"/>
      <c r="O632" s="60">
        <f>M632+N632</f>
        <v>0</v>
      </c>
      <c r="P632" s="60">
        <f t="shared" si="38"/>
        <v>0</v>
      </c>
      <c r="Q632" s="60">
        <f>ROUND(F632*N632, 2)</f>
        <v>0</v>
      </c>
      <c r="R632" s="60">
        <f>P632+Q632</f>
        <v>0</v>
      </c>
    </row>
    <row r="633" spans="1:18" ht="18.75" x14ac:dyDescent="0.25">
      <c r="A633" s="23" t="s">
        <v>1094</v>
      </c>
      <c r="B633" s="30" t="s">
        <v>682</v>
      </c>
      <c r="C633" s="29"/>
      <c r="D633" s="24" t="s">
        <v>77</v>
      </c>
      <c r="E633" s="46">
        <v>5.0000000000000001E-3</v>
      </c>
      <c r="F633" s="47">
        <v>1.86</v>
      </c>
      <c r="G633" s="60">
        <v>41.3</v>
      </c>
      <c r="H633" s="60"/>
      <c r="I633" s="60"/>
      <c r="J633" s="60">
        <f>ROUND(F633*G633, 2)</f>
        <v>76.819999999999993</v>
      </c>
      <c r="K633" s="60"/>
      <c r="L633" s="60"/>
      <c r="M633" s="60"/>
      <c r="N633" s="60"/>
      <c r="O633" s="60"/>
      <c r="P633" s="60">
        <f t="shared" si="38"/>
        <v>0</v>
      </c>
      <c r="Q633" s="60"/>
      <c r="R633" s="60"/>
    </row>
    <row r="634" spans="1:18" ht="37.5" x14ac:dyDescent="0.25">
      <c r="A634" s="23" t="s">
        <v>1095</v>
      </c>
      <c r="B634" s="30" t="s">
        <v>601</v>
      </c>
      <c r="C634" s="29"/>
      <c r="D634" s="24" t="s">
        <v>263</v>
      </c>
      <c r="E634" s="46">
        <v>0.02</v>
      </c>
      <c r="F634" s="47">
        <v>7.44</v>
      </c>
      <c r="G634" s="60">
        <v>7.78</v>
      </c>
      <c r="H634" s="60"/>
      <c r="I634" s="60"/>
      <c r="J634" s="60">
        <f>ROUND(F634*G634, 2)</f>
        <v>57.88</v>
      </c>
      <c r="K634" s="60"/>
      <c r="L634" s="60"/>
      <c r="M634" s="60"/>
      <c r="N634" s="60"/>
      <c r="O634" s="60"/>
      <c r="P634" s="60">
        <f t="shared" si="38"/>
        <v>0</v>
      </c>
      <c r="Q634" s="60"/>
      <c r="R634" s="60"/>
    </row>
    <row r="635" spans="1:18" ht="75" x14ac:dyDescent="0.25">
      <c r="A635" s="23" t="s">
        <v>1096</v>
      </c>
      <c r="B635" s="30" t="s">
        <v>993</v>
      </c>
      <c r="C635" s="29"/>
      <c r="D635" s="24" t="s">
        <v>111</v>
      </c>
      <c r="E635" s="46">
        <v>1</v>
      </c>
      <c r="F635" s="47">
        <v>372</v>
      </c>
      <c r="G635" s="60">
        <v>0.53</v>
      </c>
      <c r="H635" s="60"/>
      <c r="I635" s="60"/>
      <c r="J635" s="60">
        <f>ROUND(F635*G635, 2)</f>
        <v>197.16</v>
      </c>
      <c r="K635" s="60"/>
      <c r="L635" s="60"/>
      <c r="M635" s="60"/>
      <c r="N635" s="60"/>
      <c r="O635" s="60"/>
      <c r="P635" s="60">
        <f t="shared" si="38"/>
        <v>0</v>
      </c>
      <c r="Q635" s="60"/>
      <c r="R635" s="60"/>
    </row>
    <row r="636" spans="1:18" ht="18.75" x14ac:dyDescent="0.25">
      <c r="A636" s="23" t="s">
        <v>1097</v>
      </c>
      <c r="B636" s="30" t="s">
        <v>797</v>
      </c>
      <c r="C636" s="29"/>
      <c r="D636" s="24" t="s">
        <v>77</v>
      </c>
      <c r="E636" s="46">
        <v>1.8</v>
      </c>
      <c r="F636" s="47">
        <v>669.6</v>
      </c>
      <c r="G636" s="60">
        <v>2.98</v>
      </c>
      <c r="H636" s="60"/>
      <c r="I636" s="60"/>
      <c r="J636" s="60">
        <f>ROUND(F636*G636, 2)</f>
        <v>1995.41</v>
      </c>
      <c r="K636" s="60"/>
      <c r="L636" s="60"/>
      <c r="M636" s="60"/>
      <c r="N636" s="60"/>
      <c r="O636" s="60"/>
      <c r="P636" s="60">
        <f t="shared" si="38"/>
        <v>0</v>
      </c>
      <c r="Q636" s="60"/>
      <c r="R636" s="60"/>
    </row>
    <row r="637" spans="1:18" ht="18.75" x14ac:dyDescent="0.25">
      <c r="A637" s="23" t="s">
        <v>1098</v>
      </c>
      <c r="B637" s="30" t="s">
        <v>998</v>
      </c>
      <c r="C637" s="29"/>
      <c r="D637" s="24" t="s">
        <v>77</v>
      </c>
      <c r="E637" s="46">
        <v>1E-3</v>
      </c>
      <c r="F637" s="47">
        <v>0.372</v>
      </c>
      <c r="G637" s="60">
        <v>225</v>
      </c>
      <c r="H637" s="60"/>
      <c r="I637" s="60"/>
      <c r="J637" s="60">
        <f>ROUND(F637*G637, 2)</f>
        <v>83.7</v>
      </c>
      <c r="K637" s="60"/>
      <c r="L637" s="60"/>
      <c r="M637" s="60"/>
      <c r="N637" s="60"/>
      <c r="O637" s="60"/>
      <c r="P637" s="60">
        <f t="shared" ref="P637:P668" si="40">ROUND(F637*M637, 2)</f>
        <v>0</v>
      </c>
      <c r="Q637" s="60"/>
      <c r="R637" s="60"/>
    </row>
    <row r="638" spans="1:18" ht="112.5" x14ac:dyDescent="0.25">
      <c r="A638" s="32" t="s">
        <v>1099</v>
      </c>
      <c r="B638" s="33" t="s">
        <v>1100</v>
      </c>
      <c r="C638" s="33" t="s">
        <v>1101</v>
      </c>
      <c r="D638" s="34" t="s">
        <v>40</v>
      </c>
      <c r="E638" s="39">
        <v>1</v>
      </c>
      <c r="F638" s="68">
        <v>0</v>
      </c>
      <c r="G638" s="63">
        <f>IFERROR(ROUND(SUM(J640,J642,J644,J646,J648,J650,J652)/F638, 2), 0)</f>
        <v>0</v>
      </c>
      <c r="H638" s="63">
        <v>404</v>
      </c>
      <c r="I638" s="63">
        <f>G638+H638</f>
        <v>404</v>
      </c>
      <c r="J638" s="63">
        <f>ROUND(G638*F638, 2)</f>
        <v>0</v>
      </c>
      <c r="K638" s="63">
        <f>ROUND(F638*H638, 2)</f>
        <v>0</v>
      </c>
      <c r="L638" s="63">
        <f>J638+K638</f>
        <v>0</v>
      </c>
      <c r="M638" s="63">
        <f>IFERROR(ROUND(SUM(P640,P642,P644,P646,P648,P650,P652)/F638, 2), 0)</f>
        <v>0</v>
      </c>
      <c r="N638" s="63"/>
      <c r="O638" s="63">
        <f>M638+N638</f>
        <v>0</v>
      </c>
      <c r="P638" s="63">
        <f t="shared" si="40"/>
        <v>0</v>
      </c>
      <c r="Q638" s="63">
        <f>ROUND(F638*N638, 2)</f>
        <v>0</v>
      </c>
      <c r="R638" s="63">
        <f>P638+Q638</f>
        <v>0</v>
      </c>
    </row>
    <row r="639" spans="1:18" ht="31.15" customHeight="1" x14ac:dyDescent="0.25">
      <c r="A639" s="35" t="s">
        <v>1102</v>
      </c>
      <c r="B639" s="36" t="s">
        <v>1100</v>
      </c>
      <c r="C639" s="36" t="s">
        <v>1101</v>
      </c>
      <c r="D639" s="37" t="s">
        <v>40</v>
      </c>
      <c r="E639" s="41">
        <v>1</v>
      </c>
      <c r="F639" s="41">
        <v>15.9</v>
      </c>
      <c r="G639" s="55">
        <f>IFERROR(ROUND(SUM(J641,J643,J645,J647,J649,J651,J653)/F639, 2), 0)</f>
        <v>667.82</v>
      </c>
      <c r="H639" s="55">
        <v>404</v>
      </c>
      <c r="I639" s="55">
        <f>G639+H639</f>
        <v>1071.82</v>
      </c>
      <c r="J639" s="55">
        <f>ROUND(G639*F639, 2)</f>
        <v>10618.34</v>
      </c>
      <c r="K639" s="55">
        <f>ROUND(F639*H639, 2)</f>
        <v>6423.6</v>
      </c>
      <c r="L639" s="55">
        <f>J639+K639</f>
        <v>17041.939999999999</v>
      </c>
      <c r="M639" s="55">
        <f>IFERROR(ROUND(SUM(P641,P643,P645,P647,P649,P651,P653)/F639, 2), 0)</f>
        <v>0</v>
      </c>
      <c r="N639" s="55"/>
      <c r="O639" s="55">
        <f>M639+N639</f>
        <v>0</v>
      </c>
      <c r="P639" s="55">
        <f t="shared" si="40"/>
        <v>0</v>
      </c>
      <c r="Q639" s="55">
        <f>ROUND(F639*N639, 2)</f>
        <v>0</v>
      </c>
      <c r="R639" s="55">
        <f>P639+Q639</f>
        <v>0</v>
      </c>
    </row>
    <row r="640" spans="1:18" ht="18.75" x14ac:dyDescent="0.25">
      <c r="A640" s="32" t="s">
        <v>1103</v>
      </c>
      <c r="B640" s="38" t="s">
        <v>682</v>
      </c>
      <c r="C640" s="33"/>
      <c r="D640" s="34" t="s">
        <v>77</v>
      </c>
      <c r="E640" s="49">
        <v>5.0000000000000001E-3</v>
      </c>
      <c r="F640" s="70">
        <v>0</v>
      </c>
      <c r="G640" s="63">
        <v>41.3</v>
      </c>
      <c r="H640" s="63"/>
      <c r="I640" s="63"/>
      <c r="J640" s="63">
        <f t="shared" ref="J640:J653" si="41">ROUND(F640*G640, 2)</f>
        <v>0</v>
      </c>
      <c r="K640" s="63"/>
      <c r="L640" s="63"/>
      <c r="M640" s="63"/>
      <c r="N640" s="63"/>
      <c r="O640" s="63"/>
      <c r="P640" s="63">
        <f t="shared" si="40"/>
        <v>0</v>
      </c>
      <c r="Q640" s="63"/>
      <c r="R640" s="63"/>
    </row>
    <row r="641" spans="1:18" ht="31.15" customHeight="1" x14ac:dyDescent="0.25">
      <c r="A641" s="35" t="s">
        <v>1104</v>
      </c>
      <c r="B641" s="40" t="s">
        <v>682</v>
      </c>
      <c r="C641" s="36"/>
      <c r="D641" s="37" t="s">
        <v>77</v>
      </c>
      <c r="E641" s="53">
        <v>5.0000000000000001E-3</v>
      </c>
      <c r="F641" s="53">
        <v>5.327</v>
      </c>
      <c r="G641" s="55">
        <v>41.3</v>
      </c>
      <c r="H641" s="55"/>
      <c r="I641" s="55"/>
      <c r="J641" s="55">
        <f t="shared" si="41"/>
        <v>220.01</v>
      </c>
      <c r="K641" s="55"/>
      <c r="L641" s="55"/>
      <c r="M641" s="55"/>
      <c r="N641" s="55"/>
      <c r="O641" s="55"/>
      <c r="P641" s="55">
        <f t="shared" si="40"/>
        <v>0</v>
      </c>
      <c r="Q641" s="55"/>
      <c r="R641" s="55"/>
    </row>
    <row r="642" spans="1:18" ht="37.5" x14ac:dyDescent="0.25">
      <c r="A642" s="32" t="s">
        <v>1105</v>
      </c>
      <c r="B642" s="38" t="s">
        <v>601</v>
      </c>
      <c r="C642" s="33"/>
      <c r="D642" s="34" t="s">
        <v>263</v>
      </c>
      <c r="E642" s="49">
        <v>0.02</v>
      </c>
      <c r="F642" s="70">
        <v>0</v>
      </c>
      <c r="G642" s="63">
        <v>7.78</v>
      </c>
      <c r="H642" s="63"/>
      <c r="I642" s="63"/>
      <c r="J642" s="63">
        <f t="shared" si="41"/>
        <v>0</v>
      </c>
      <c r="K642" s="63"/>
      <c r="L642" s="63"/>
      <c r="M642" s="63"/>
      <c r="N642" s="63"/>
      <c r="O642" s="63"/>
      <c r="P642" s="63">
        <f t="shared" si="40"/>
        <v>0</v>
      </c>
      <c r="Q642" s="63"/>
      <c r="R642" s="63"/>
    </row>
    <row r="643" spans="1:18" ht="31.15" customHeight="1" x14ac:dyDescent="0.25">
      <c r="A643" s="35" t="s">
        <v>1106</v>
      </c>
      <c r="B643" s="40" t="s">
        <v>601</v>
      </c>
      <c r="C643" s="36"/>
      <c r="D643" s="37" t="s">
        <v>263</v>
      </c>
      <c r="E643" s="53">
        <v>0.02</v>
      </c>
      <c r="F643" s="53">
        <v>21.306000000000001</v>
      </c>
      <c r="G643" s="55">
        <v>7.78</v>
      </c>
      <c r="H643" s="55"/>
      <c r="I643" s="55"/>
      <c r="J643" s="55">
        <f t="shared" si="41"/>
        <v>165.76</v>
      </c>
      <c r="K643" s="55"/>
      <c r="L643" s="55"/>
      <c r="M643" s="55"/>
      <c r="N643" s="55"/>
      <c r="O643" s="55"/>
      <c r="P643" s="55">
        <f t="shared" si="40"/>
        <v>0</v>
      </c>
      <c r="Q643" s="55"/>
      <c r="R643" s="55"/>
    </row>
    <row r="644" spans="1:18" ht="18.75" x14ac:dyDescent="0.25">
      <c r="A644" s="32" t="s">
        <v>1107</v>
      </c>
      <c r="B644" s="38" t="s">
        <v>987</v>
      </c>
      <c r="C644" s="33"/>
      <c r="D644" s="34" t="s">
        <v>29</v>
      </c>
      <c r="E644" s="49">
        <v>1E-3</v>
      </c>
      <c r="F644" s="70">
        <v>0</v>
      </c>
      <c r="G644" s="63">
        <v>1650</v>
      </c>
      <c r="H644" s="63"/>
      <c r="I644" s="63"/>
      <c r="J644" s="63">
        <f t="shared" si="41"/>
        <v>0</v>
      </c>
      <c r="K644" s="63"/>
      <c r="L644" s="63"/>
      <c r="M644" s="63"/>
      <c r="N644" s="63"/>
      <c r="O644" s="63"/>
      <c r="P644" s="63">
        <f t="shared" si="40"/>
        <v>0</v>
      </c>
      <c r="Q644" s="63"/>
      <c r="R644" s="63"/>
    </row>
    <row r="645" spans="1:18" ht="31.15" customHeight="1" x14ac:dyDescent="0.25">
      <c r="A645" s="35" t="s">
        <v>1108</v>
      </c>
      <c r="B645" s="40" t="s">
        <v>987</v>
      </c>
      <c r="C645" s="36"/>
      <c r="D645" s="37" t="s">
        <v>29</v>
      </c>
      <c r="E645" s="53">
        <v>1E-3</v>
      </c>
      <c r="F645" s="53">
        <v>1.0649999999999999</v>
      </c>
      <c r="G645" s="55">
        <v>1650</v>
      </c>
      <c r="H645" s="55"/>
      <c r="I645" s="55"/>
      <c r="J645" s="55">
        <f t="shared" si="41"/>
        <v>1757.25</v>
      </c>
      <c r="K645" s="55"/>
      <c r="L645" s="55"/>
      <c r="M645" s="55"/>
      <c r="N645" s="55"/>
      <c r="O645" s="55"/>
      <c r="P645" s="55">
        <f t="shared" si="40"/>
        <v>0</v>
      </c>
      <c r="Q645" s="55"/>
      <c r="R645" s="55"/>
    </row>
    <row r="646" spans="1:18" ht="18.75" x14ac:dyDescent="0.25">
      <c r="A646" s="32" t="s">
        <v>1109</v>
      </c>
      <c r="B646" s="38" t="s">
        <v>990</v>
      </c>
      <c r="C646" s="33"/>
      <c r="D646" s="34" t="s">
        <v>77</v>
      </c>
      <c r="E646" s="49">
        <v>0.32</v>
      </c>
      <c r="F646" s="70">
        <v>0</v>
      </c>
      <c r="G646" s="63">
        <v>5.74</v>
      </c>
      <c r="H646" s="63"/>
      <c r="I646" s="63"/>
      <c r="J646" s="63">
        <f t="shared" si="41"/>
        <v>0</v>
      </c>
      <c r="K646" s="63"/>
      <c r="L646" s="63"/>
      <c r="M646" s="63"/>
      <c r="N646" s="63"/>
      <c r="O646" s="63"/>
      <c r="P646" s="63">
        <f t="shared" si="40"/>
        <v>0</v>
      </c>
      <c r="Q646" s="63"/>
      <c r="R646" s="63"/>
    </row>
    <row r="647" spans="1:18" ht="31.15" customHeight="1" x14ac:dyDescent="0.25">
      <c r="A647" s="35" t="s">
        <v>1110</v>
      </c>
      <c r="B647" s="40" t="s">
        <v>990</v>
      </c>
      <c r="C647" s="36"/>
      <c r="D647" s="37" t="s">
        <v>77</v>
      </c>
      <c r="E647" s="53">
        <v>0.32</v>
      </c>
      <c r="F647" s="53">
        <v>340.89600000000002</v>
      </c>
      <c r="G647" s="55">
        <v>5.74</v>
      </c>
      <c r="H647" s="55"/>
      <c r="I647" s="55"/>
      <c r="J647" s="55">
        <f t="shared" si="41"/>
        <v>1956.74</v>
      </c>
      <c r="K647" s="55"/>
      <c r="L647" s="55"/>
      <c r="M647" s="55"/>
      <c r="N647" s="55"/>
      <c r="O647" s="55"/>
      <c r="P647" s="55">
        <f t="shared" si="40"/>
        <v>0</v>
      </c>
      <c r="Q647" s="55"/>
      <c r="R647" s="55"/>
    </row>
    <row r="648" spans="1:18" ht="75" x14ac:dyDescent="0.25">
      <c r="A648" s="32" t="s">
        <v>1111</v>
      </c>
      <c r="B648" s="38" t="s">
        <v>993</v>
      </c>
      <c r="C648" s="33"/>
      <c r="D648" s="34" t="s">
        <v>111</v>
      </c>
      <c r="E648" s="49">
        <v>1</v>
      </c>
      <c r="F648" s="70">
        <v>0</v>
      </c>
      <c r="G648" s="63">
        <v>0.53</v>
      </c>
      <c r="H648" s="63"/>
      <c r="I648" s="63"/>
      <c r="J648" s="63">
        <f t="shared" si="41"/>
        <v>0</v>
      </c>
      <c r="K648" s="63"/>
      <c r="L648" s="63"/>
      <c r="M648" s="63"/>
      <c r="N648" s="63"/>
      <c r="O648" s="63"/>
      <c r="P648" s="63">
        <f t="shared" si="40"/>
        <v>0</v>
      </c>
      <c r="Q648" s="63"/>
      <c r="R648" s="63"/>
    </row>
    <row r="649" spans="1:18" ht="31.15" customHeight="1" x14ac:dyDescent="0.25">
      <c r="A649" s="35" t="s">
        <v>1112</v>
      </c>
      <c r="B649" s="40" t="s">
        <v>993</v>
      </c>
      <c r="C649" s="36"/>
      <c r="D649" s="37" t="s">
        <v>111</v>
      </c>
      <c r="E649" s="53">
        <v>1</v>
      </c>
      <c r="F649" s="53">
        <v>1065.3</v>
      </c>
      <c r="G649" s="55">
        <v>0.53</v>
      </c>
      <c r="H649" s="55"/>
      <c r="I649" s="55"/>
      <c r="J649" s="55">
        <f t="shared" si="41"/>
        <v>564.61</v>
      </c>
      <c r="K649" s="55"/>
      <c r="L649" s="55"/>
      <c r="M649" s="55"/>
      <c r="N649" s="55"/>
      <c r="O649" s="55"/>
      <c r="P649" s="55">
        <f t="shared" si="40"/>
        <v>0</v>
      </c>
      <c r="Q649" s="55"/>
      <c r="R649" s="55"/>
    </row>
    <row r="650" spans="1:18" ht="18.75" x14ac:dyDescent="0.25">
      <c r="A650" s="32" t="s">
        <v>1113</v>
      </c>
      <c r="B650" s="38" t="s">
        <v>797</v>
      </c>
      <c r="C650" s="33"/>
      <c r="D650" s="34" t="s">
        <v>77</v>
      </c>
      <c r="E650" s="49">
        <v>1.8</v>
      </c>
      <c r="F650" s="70">
        <v>0</v>
      </c>
      <c r="G650" s="63">
        <v>2.98</v>
      </c>
      <c r="H650" s="63"/>
      <c r="I650" s="63"/>
      <c r="J650" s="63">
        <f t="shared" si="41"/>
        <v>0</v>
      </c>
      <c r="K650" s="63"/>
      <c r="L650" s="63"/>
      <c r="M650" s="63"/>
      <c r="N650" s="63"/>
      <c r="O650" s="63"/>
      <c r="P650" s="63">
        <f t="shared" si="40"/>
        <v>0</v>
      </c>
      <c r="Q650" s="63"/>
      <c r="R650" s="63"/>
    </row>
    <row r="651" spans="1:18" ht="31.15" customHeight="1" x14ac:dyDescent="0.25">
      <c r="A651" s="35" t="s">
        <v>1114</v>
      </c>
      <c r="B651" s="40" t="s">
        <v>797</v>
      </c>
      <c r="C651" s="36"/>
      <c r="D651" s="37" t="s">
        <v>77</v>
      </c>
      <c r="E651" s="53">
        <v>1.8</v>
      </c>
      <c r="F651" s="53">
        <v>1917.54</v>
      </c>
      <c r="G651" s="55">
        <v>2.98</v>
      </c>
      <c r="H651" s="55"/>
      <c r="I651" s="55"/>
      <c r="J651" s="55">
        <f t="shared" si="41"/>
        <v>5714.27</v>
      </c>
      <c r="K651" s="55"/>
      <c r="L651" s="55"/>
      <c r="M651" s="55"/>
      <c r="N651" s="55"/>
      <c r="O651" s="55"/>
      <c r="P651" s="55">
        <f t="shared" si="40"/>
        <v>0</v>
      </c>
      <c r="Q651" s="55"/>
      <c r="R651" s="55"/>
    </row>
    <row r="652" spans="1:18" ht="18.75" x14ac:dyDescent="0.25">
      <c r="A652" s="32" t="s">
        <v>1115</v>
      </c>
      <c r="B652" s="38" t="s">
        <v>998</v>
      </c>
      <c r="C652" s="33"/>
      <c r="D652" s="34" t="s">
        <v>77</v>
      </c>
      <c r="E652" s="49">
        <v>1E-3</v>
      </c>
      <c r="F652" s="70">
        <v>0</v>
      </c>
      <c r="G652" s="63">
        <v>225</v>
      </c>
      <c r="H652" s="63"/>
      <c r="I652" s="63"/>
      <c r="J652" s="63">
        <f t="shared" si="41"/>
        <v>0</v>
      </c>
      <c r="K652" s="63"/>
      <c r="L652" s="63"/>
      <c r="M652" s="63"/>
      <c r="N652" s="63"/>
      <c r="O652" s="63"/>
      <c r="P652" s="63">
        <f t="shared" si="40"/>
        <v>0</v>
      </c>
      <c r="Q652" s="63"/>
      <c r="R652" s="63"/>
    </row>
    <row r="653" spans="1:18" ht="31.15" customHeight="1" x14ac:dyDescent="0.25">
      <c r="A653" s="35" t="s">
        <v>1116</v>
      </c>
      <c r="B653" s="40" t="s">
        <v>998</v>
      </c>
      <c r="C653" s="36"/>
      <c r="D653" s="37" t="s">
        <v>77</v>
      </c>
      <c r="E653" s="53">
        <v>1E-3</v>
      </c>
      <c r="F653" s="53">
        <v>1.0649999999999999</v>
      </c>
      <c r="G653" s="55">
        <v>225</v>
      </c>
      <c r="H653" s="55"/>
      <c r="I653" s="55"/>
      <c r="J653" s="55">
        <f t="shared" si="41"/>
        <v>239.63</v>
      </c>
      <c r="K653" s="55"/>
      <c r="L653" s="55"/>
      <c r="M653" s="55"/>
      <c r="N653" s="55"/>
      <c r="O653" s="55"/>
      <c r="P653" s="55">
        <f t="shared" si="40"/>
        <v>0</v>
      </c>
      <c r="Q653" s="55"/>
      <c r="R653" s="55"/>
    </row>
    <row r="654" spans="1:18" ht="112.5" x14ac:dyDescent="0.25">
      <c r="A654" s="32" t="s">
        <v>1117</v>
      </c>
      <c r="B654" s="33" t="s">
        <v>1100</v>
      </c>
      <c r="C654" s="33" t="s">
        <v>1118</v>
      </c>
      <c r="D654" s="34" t="s">
        <v>40</v>
      </c>
      <c r="E654" s="39">
        <v>1</v>
      </c>
      <c r="F654" s="68">
        <v>0</v>
      </c>
      <c r="G654" s="63">
        <f>IFERROR(ROUND(SUM(J656,J658,J660,J662,J664,J666,J668)/F654, 2), 0)</f>
        <v>0</v>
      </c>
      <c r="H654" s="63">
        <v>404</v>
      </c>
      <c r="I654" s="63">
        <f>G654+H654</f>
        <v>404</v>
      </c>
      <c r="J654" s="63">
        <f>ROUND(G654*F654, 2)</f>
        <v>0</v>
      </c>
      <c r="K654" s="63">
        <f>ROUND(F654*H654, 2)</f>
        <v>0</v>
      </c>
      <c r="L654" s="63">
        <f>J654+K654</f>
        <v>0</v>
      </c>
      <c r="M654" s="63">
        <f>IFERROR(ROUND(SUM(P656,P658,P660,P662,P664,P666,P668)/F654, 2), 0)</f>
        <v>0</v>
      </c>
      <c r="N654" s="63"/>
      <c r="O654" s="63">
        <f>M654+N654</f>
        <v>0</v>
      </c>
      <c r="P654" s="63">
        <f t="shared" si="40"/>
        <v>0</v>
      </c>
      <c r="Q654" s="63">
        <f>ROUND(F654*N654, 2)</f>
        <v>0</v>
      </c>
      <c r="R654" s="63">
        <f>P654+Q654</f>
        <v>0</v>
      </c>
    </row>
    <row r="655" spans="1:18" ht="31.15" customHeight="1" x14ac:dyDescent="0.25">
      <c r="A655" s="35" t="s">
        <v>1119</v>
      </c>
      <c r="B655" s="36" t="s">
        <v>1100</v>
      </c>
      <c r="C655" s="36" t="s">
        <v>1118</v>
      </c>
      <c r="D655" s="37" t="s">
        <v>40</v>
      </c>
      <c r="E655" s="41">
        <v>1</v>
      </c>
      <c r="F655" s="41">
        <v>39</v>
      </c>
      <c r="G655" s="55">
        <f>IFERROR(ROUND(SUM(J657,J659,J661,J663,J665,J667,J669)/F655, 2), 0)</f>
        <v>767.53</v>
      </c>
      <c r="H655" s="55">
        <v>404</v>
      </c>
      <c r="I655" s="55">
        <f>G655+H655</f>
        <v>1171.53</v>
      </c>
      <c r="J655" s="55">
        <f>ROUND(G655*F655, 2)</f>
        <v>29933.67</v>
      </c>
      <c r="K655" s="55">
        <f>ROUND(F655*H655, 2)</f>
        <v>15756</v>
      </c>
      <c r="L655" s="55">
        <f>J655+K655</f>
        <v>45689.67</v>
      </c>
      <c r="M655" s="55">
        <f>IFERROR(ROUND(SUM(P657,P659,P661,P663,P665,P667,P669)/F655, 2), 0)</f>
        <v>0</v>
      </c>
      <c r="N655" s="55"/>
      <c r="O655" s="55">
        <f>M655+N655</f>
        <v>0</v>
      </c>
      <c r="P655" s="55">
        <f t="shared" si="40"/>
        <v>0</v>
      </c>
      <c r="Q655" s="55">
        <f>ROUND(F655*N655, 2)</f>
        <v>0</v>
      </c>
      <c r="R655" s="55">
        <f>P655+Q655</f>
        <v>0</v>
      </c>
    </row>
    <row r="656" spans="1:18" ht="18.75" x14ac:dyDescent="0.25">
      <c r="A656" s="32" t="s">
        <v>1120</v>
      </c>
      <c r="B656" s="38" t="s">
        <v>682</v>
      </c>
      <c r="C656" s="33"/>
      <c r="D656" s="34" t="s">
        <v>77</v>
      </c>
      <c r="E656" s="49">
        <v>5.0000000000000001E-3</v>
      </c>
      <c r="F656" s="70">
        <v>0</v>
      </c>
      <c r="G656" s="63">
        <v>41.3</v>
      </c>
      <c r="H656" s="63"/>
      <c r="I656" s="63"/>
      <c r="J656" s="63">
        <f t="shared" ref="J656:J669" si="42">ROUND(F656*G656, 2)</f>
        <v>0</v>
      </c>
      <c r="K656" s="63"/>
      <c r="L656" s="63"/>
      <c r="M656" s="63"/>
      <c r="N656" s="63"/>
      <c r="O656" s="63"/>
      <c r="P656" s="63">
        <f t="shared" si="40"/>
        <v>0</v>
      </c>
      <c r="Q656" s="63"/>
      <c r="R656" s="63"/>
    </row>
    <row r="657" spans="1:18" ht="31.15" customHeight="1" x14ac:dyDescent="0.25">
      <c r="A657" s="35" t="s">
        <v>1121</v>
      </c>
      <c r="B657" s="40" t="s">
        <v>682</v>
      </c>
      <c r="C657" s="36"/>
      <c r="D657" s="37" t="s">
        <v>77</v>
      </c>
      <c r="E657" s="53">
        <v>5.0000000000000001E-3</v>
      </c>
      <c r="F657" s="53">
        <v>15.015000000000001</v>
      </c>
      <c r="G657" s="55">
        <v>41.3</v>
      </c>
      <c r="H657" s="55"/>
      <c r="I657" s="55"/>
      <c r="J657" s="55">
        <f t="shared" si="42"/>
        <v>620.12</v>
      </c>
      <c r="K657" s="55"/>
      <c r="L657" s="55"/>
      <c r="M657" s="55"/>
      <c r="N657" s="55"/>
      <c r="O657" s="55"/>
      <c r="P657" s="55">
        <f t="shared" si="40"/>
        <v>0</v>
      </c>
      <c r="Q657" s="55"/>
      <c r="R657" s="55"/>
    </row>
    <row r="658" spans="1:18" ht="37.5" x14ac:dyDescent="0.25">
      <c r="A658" s="32" t="s">
        <v>1122</v>
      </c>
      <c r="B658" s="38" t="s">
        <v>601</v>
      </c>
      <c r="C658" s="33"/>
      <c r="D658" s="34" t="s">
        <v>263</v>
      </c>
      <c r="E658" s="49">
        <v>0.02</v>
      </c>
      <c r="F658" s="70">
        <v>0</v>
      </c>
      <c r="G658" s="63">
        <v>7.78</v>
      </c>
      <c r="H658" s="63"/>
      <c r="I658" s="63"/>
      <c r="J658" s="63">
        <f t="shared" si="42"/>
        <v>0</v>
      </c>
      <c r="K658" s="63"/>
      <c r="L658" s="63"/>
      <c r="M658" s="63"/>
      <c r="N658" s="63"/>
      <c r="O658" s="63"/>
      <c r="P658" s="63">
        <f t="shared" si="40"/>
        <v>0</v>
      </c>
      <c r="Q658" s="63"/>
      <c r="R658" s="63"/>
    </row>
    <row r="659" spans="1:18" ht="31.15" customHeight="1" x14ac:dyDescent="0.25">
      <c r="A659" s="35" t="s">
        <v>1123</v>
      </c>
      <c r="B659" s="40" t="s">
        <v>601</v>
      </c>
      <c r="C659" s="36"/>
      <c r="D659" s="37" t="s">
        <v>263</v>
      </c>
      <c r="E659" s="53">
        <v>0.02</v>
      </c>
      <c r="F659" s="53">
        <v>60.06</v>
      </c>
      <c r="G659" s="55">
        <v>7.78</v>
      </c>
      <c r="H659" s="55"/>
      <c r="I659" s="55"/>
      <c r="J659" s="55">
        <f t="shared" si="42"/>
        <v>467.27</v>
      </c>
      <c r="K659" s="55"/>
      <c r="L659" s="55"/>
      <c r="M659" s="55"/>
      <c r="N659" s="55"/>
      <c r="O659" s="55"/>
      <c r="P659" s="55">
        <f t="shared" si="40"/>
        <v>0</v>
      </c>
      <c r="Q659" s="55"/>
      <c r="R659" s="55"/>
    </row>
    <row r="660" spans="1:18" ht="18.75" x14ac:dyDescent="0.25">
      <c r="A660" s="32" t="s">
        <v>1124</v>
      </c>
      <c r="B660" s="38" t="s">
        <v>987</v>
      </c>
      <c r="C660" s="33"/>
      <c r="D660" s="34" t="s">
        <v>29</v>
      </c>
      <c r="E660" s="49">
        <v>1E-3</v>
      </c>
      <c r="F660" s="70">
        <v>0</v>
      </c>
      <c r="G660" s="63">
        <v>1650</v>
      </c>
      <c r="H660" s="63"/>
      <c r="I660" s="63"/>
      <c r="J660" s="63">
        <f t="shared" si="42"/>
        <v>0</v>
      </c>
      <c r="K660" s="63"/>
      <c r="L660" s="63"/>
      <c r="M660" s="63"/>
      <c r="N660" s="63"/>
      <c r="O660" s="63"/>
      <c r="P660" s="63">
        <f t="shared" si="40"/>
        <v>0</v>
      </c>
      <c r="Q660" s="63"/>
      <c r="R660" s="63"/>
    </row>
    <row r="661" spans="1:18" ht="31.15" customHeight="1" x14ac:dyDescent="0.25">
      <c r="A661" s="35" t="s">
        <v>1125</v>
      </c>
      <c r="B661" s="40" t="s">
        <v>987</v>
      </c>
      <c r="C661" s="36"/>
      <c r="D661" s="37" t="s">
        <v>29</v>
      </c>
      <c r="E661" s="53">
        <v>1E-3</v>
      </c>
      <c r="F661" s="53">
        <v>3.0030000000000001</v>
      </c>
      <c r="G661" s="55">
        <v>1650</v>
      </c>
      <c r="H661" s="55"/>
      <c r="I661" s="55"/>
      <c r="J661" s="55">
        <f t="shared" si="42"/>
        <v>4954.95</v>
      </c>
      <c r="K661" s="55"/>
      <c r="L661" s="55"/>
      <c r="M661" s="55"/>
      <c r="N661" s="55"/>
      <c r="O661" s="55"/>
      <c r="P661" s="55">
        <f t="shared" si="40"/>
        <v>0</v>
      </c>
      <c r="Q661" s="55"/>
      <c r="R661" s="55"/>
    </row>
    <row r="662" spans="1:18" ht="18.75" x14ac:dyDescent="0.25">
      <c r="A662" s="32" t="s">
        <v>1126</v>
      </c>
      <c r="B662" s="38" t="s">
        <v>990</v>
      </c>
      <c r="C662" s="33"/>
      <c r="D662" s="34" t="s">
        <v>77</v>
      </c>
      <c r="E662" s="49">
        <v>0.32</v>
      </c>
      <c r="F662" s="70">
        <v>0</v>
      </c>
      <c r="G662" s="63">
        <v>5.74</v>
      </c>
      <c r="H662" s="63"/>
      <c r="I662" s="63"/>
      <c r="J662" s="63">
        <f t="shared" si="42"/>
        <v>0</v>
      </c>
      <c r="K662" s="63"/>
      <c r="L662" s="63"/>
      <c r="M662" s="63"/>
      <c r="N662" s="63"/>
      <c r="O662" s="63"/>
      <c r="P662" s="63">
        <f t="shared" si="40"/>
        <v>0</v>
      </c>
      <c r="Q662" s="63"/>
      <c r="R662" s="63"/>
    </row>
    <row r="663" spans="1:18" ht="31.15" customHeight="1" x14ac:dyDescent="0.25">
      <c r="A663" s="35" t="s">
        <v>1127</v>
      </c>
      <c r="B663" s="40" t="s">
        <v>990</v>
      </c>
      <c r="C663" s="36"/>
      <c r="D663" s="37" t="s">
        <v>77</v>
      </c>
      <c r="E663" s="53">
        <v>0.32</v>
      </c>
      <c r="F663" s="53">
        <v>960.96</v>
      </c>
      <c r="G663" s="55">
        <v>5.74</v>
      </c>
      <c r="H663" s="55"/>
      <c r="I663" s="55"/>
      <c r="J663" s="55">
        <f t="shared" si="42"/>
        <v>5515.91</v>
      </c>
      <c r="K663" s="55"/>
      <c r="L663" s="55"/>
      <c r="M663" s="55"/>
      <c r="N663" s="55"/>
      <c r="O663" s="55"/>
      <c r="P663" s="55">
        <f t="shared" si="40"/>
        <v>0</v>
      </c>
      <c r="Q663" s="55"/>
      <c r="R663" s="55"/>
    </row>
    <row r="664" spans="1:18" ht="75" x14ac:dyDescent="0.25">
      <c r="A664" s="32" t="s">
        <v>1128</v>
      </c>
      <c r="B664" s="38" t="s">
        <v>993</v>
      </c>
      <c r="C664" s="33"/>
      <c r="D664" s="34" t="s">
        <v>111</v>
      </c>
      <c r="E664" s="49">
        <v>1</v>
      </c>
      <c r="F664" s="70">
        <v>0</v>
      </c>
      <c r="G664" s="63">
        <v>0.53</v>
      </c>
      <c r="H664" s="63"/>
      <c r="I664" s="63"/>
      <c r="J664" s="63">
        <f t="shared" si="42"/>
        <v>0</v>
      </c>
      <c r="K664" s="63"/>
      <c r="L664" s="63"/>
      <c r="M664" s="63"/>
      <c r="N664" s="63"/>
      <c r="O664" s="63"/>
      <c r="P664" s="63">
        <f t="shared" si="40"/>
        <v>0</v>
      </c>
      <c r="Q664" s="63"/>
      <c r="R664" s="63"/>
    </row>
    <row r="665" spans="1:18" ht="31.15" customHeight="1" x14ac:dyDescent="0.25">
      <c r="A665" s="35" t="s">
        <v>1129</v>
      </c>
      <c r="B665" s="40" t="s">
        <v>993</v>
      </c>
      <c r="C665" s="36"/>
      <c r="D665" s="37" t="s">
        <v>111</v>
      </c>
      <c r="E665" s="53">
        <v>1</v>
      </c>
      <c r="F665" s="53">
        <v>3003</v>
      </c>
      <c r="G665" s="55">
        <v>0.53</v>
      </c>
      <c r="H665" s="55"/>
      <c r="I665" s="55"/>
      <c r="J665" s="55">
        <f t="shared" si="42"/>
        <v>1591.59</v>
      </c>
      <c r="K665" s="55"/>
      <c r="L665" s="55"/>
      <c r="M665" s="55"/>
      <c r="N665" s="55"/>
      <c r="O665" s="55"/>
      <c r="P665" s="55">
        <f t="shared" si="40"/>
        <v>0</v>
      </c>
      <c r="Q665" s="55"/>
      <c r="R665" s="55"/>
    </row>
    <row r="666" spans="1:18" ht="18.75" x14ac:dyDescent="0.25">
      <c r="A666" s="32" t="s">
        <v>1130</v>
      </c>
      <c r="B666" s="38" t="s">
        <v>797</v>
      </c>
      <c r="C666" s="33"/>
      <c r="D666" s="34" t="s">
        <v>77</v>
      </c>
      <c r="E666" s="49">
        <v>1.8</v>
      </c>
      <c r="F666" s="70">
        <v>0</v>
      </c>
      <c r="G666" s="63">
        <v>2.98</v>
      </c>
      <c r="H666" s="63"/>
      <c r="I666" s="63"/>
      <c r="J666" s="63">
        <f t="shared" si="42"/>
        <v>0</v>
      </c>
      <c r="K666" s="63"/>
      <c r="L666" s="63"/>
      <c r="M666" s="63"/>
      <c r="N666" s="63"/>
      <c r="O666" s="63"/>
      <c r="P666" s="63">
        <f t="shared" si="40"/>
        <v>0</v>
      </c>
      <c r="Q666" s="63"/>
      <c r="R666" s="63"/>
    </row>
    <row r="667" spans="1:18" ht="31.15" customHeight="1" x14ac:dyDescent="0.25">
      <c r="A667" s="35" t="s">
        <v>1131</v>
      </c>
      <c r="B667" s="40" t="s">
        <v>797</v>
      </c>
      <c r="C667" s="36"/>
      <c r="D667" s="37" t="s">
        <v>77</v>
      </c>
      <c r="E667" s="53">
        <v>1.8</v>
      </c>
      <c r="F667" s="53">
        <v>5405.4</v>
      </c>
      <c r="G667" s="55">
        <v>2.98</v>
      </c>
      <c r="H667" s="55"/>
      <c r="I667" s="55"/>
      <c r="J667" s="55">
        <f t="shared" si="42"/>
        <v>16108.09</v>
      </c>
      <c r="K667" s="55"/>
      <c r="L667" s="55"/>
      <c r="M667" s="55"/>
      <c r="N667" s="55"/>
      <c r="O667" s="55"/>
      <c r="P667" s="55">
        <f t="shared" si="40"/>
        <v>0</v>
      </c>
      <c r="Q667" s="55"/>
      <c r="R667" s="55"/>
    </row>
    <row r="668" spans="1:18" ht="18.75" x14ac:dyDescent="0.25">
      <c r="A668" s="32" t="s">
        <v>1132</v>
      </c>
      <c r="B668" s="38" t="s">
        <v>998</v>
      </c>
      <c r="C668" s="33"/>
      <c r="D668" s="34" t="s">
        <v>77</v>
      </c>
      <c r="E668" s="49">
        <v>1E-3</v>
      </c>
      <c r="F668" s="70">
        <v>0</v>
      </c>
      <c r="G668" s="63">
        <v>225</v>
      </c>
      <c r="H668" s="63"/>
      <c r="I668" s="63"/>
      <c r="J668" s="63">
        <f t="shared" si="42"/>
        <v>0</v>
      </c>
      <c r="K668" s="63"/>
      <c r="L668" s="63"/>
      <c r="M668" s="63"/>
      <c r="N668" s="63"/>
      <c r="O668" s="63"/>
      <c r="P668" s="63">
        <f t="shared" si="40"/>
        <v>0</v>
      </c>
      <c r="Q668" s="63"/>
      <c r="R668" s="63"/>
    </row>
    <row r="669" spans="1:18" ht="31.15" customHeight="1" x14ac:dyDescent="0.25">
      <c r="A669" s="35" t="s">
        <v>1133</v>
      </c>
      <c r="B669" s="40" t="s">
        <v>998</v>
      </c>
      <c r="C669" s="36"/>
      <c r="D669" s="37" t="s">
        <v>77</v>
      </c>
      <c r="E669" s="53">
        <v>1E-3</v>
      </c>
      <c r="F669" s="53">
        <v>3.0030000000000001</v>
      </c>
      <c r="G669" s="55">
        <v>225</v>
      </c>
      <c r="H669" s="55"/>
      <c r="I669" s="55"/>
      <c r="J669" s="55">
        <f t="shared" si="42"/>
        <v>675.68</v>
      </c>
      <c r="K669" s="55"/>
      <c r="L669" s="55"/>
      <c r="M669" s="55"/>
      <c r="N669" s="55"/>
      <c r="O669" s="55"/>
      <c r="P669" s="55">
        <f t="shared" ref="P669:P697" si="43">ROUND(F669*M669, 2)</f>
        <v>0</v>
      </c>
      <c r="Q669" s="55"/>
      <c r="R669" s="55"/>
    </row>
    <row r="670" spans="1:18" ht="112.5" x14ac:dyDescent="0.25">
      <c r="A670" s="23" t="s">
        <v>1134</v>
      </c>
      <c r="B670" s="29" t="s">
        <v>1100</v>
      </c>
      <c r="C670" s="29" t="s">
        <v>1101</v>
      </c>
      <c r="D670" s="24" t="s">
        <v>40</v>
      </c>
      <c r="E670" s="31">
        <v>1</v>
      </c>
      <c r="F670" s="31">
        <v>15.9</v>
      </c>
      <c r="G670" s="60">
        <f>IFERROR(ROUND(SUM(J671,J672,J673,J674,J675)/F670, 2), 0)</f>
        <v>434.23</v>
      </c>
      <c r="H670" s="60">
        <v>404</v>
      </c>
      <c r="I670" s="60">
        <f>G670+H670</f>
        <v>838.23</v>
      </c>
      <c r="J670" s="60">
        <f>ROUND(G670*F670, 2)</f>
        <v>6904.26</v>
      </c>
      <c r="K670" s="60">
        <f>ROUND(F670*H670, 2)</f>
        <v>6423.6</v>
      </c>
      <c r="L670" s="60">
        <f>J670+K670</f>
        <v>13327.86</v>
      </c>
      <c r="M670" s="60">
        <f>IFERROR(ROUND(SUM(P671,P672,P673,P674,P675)/F670, 2), 0)</f>
        <v>0</v>
      </c>
      <c r="N670" s="60"/>
      <c r="O670" s="60">
        <f>M670+N670</f>
        <v>0</v>
      </c>
      <c r="P670" s="60">
        <f t="shared" si="43"/>
        <v>0</v>
      </c>
      <c r="Q670" s="60">
        <f>ROUND(F670*N670, 2)</f>
        <v>0</v>
      </c>
      <c r="R670" s="60">
        <f>P670+Q670</f>
        <v>0</v>
      </c>
    </row>
    <row r="671" spans="1:18" ht="18.75" x14ac:dyDescent="0.25">
      <c r="A671" s="23" t="s">
        <v>1135</v>
      </c>
      <c r="B671" s="30" t="s">
        <v>682</v>
      </c>
      <c r="C671" s="29"/>
      <c r="D671" s="24" t="s">
        <v>77</v>
      </c>
      <c r="E671" s="46">
        <v>5.0000000000000001E-3</v>
      </c>
      <c r="F671" s="47">
        <v>5.327</v>
      </c>
      <c r="G671" s="60">
        <v>41.3</v>
      </c>
      <c r="H671" s="60"/>
      <c r="I671" s="60"/>
      <c r="J671" s="60">
        <f>ROUND(F671*G671, 2)</f>
        <v>220.01</v>
      </c>
      <c r="K671" s="60"/>
      <c r="L671" s="60"/>
      <c r="M671" s="60"/>
      <c r="N671" s="60"/>
      <c r="O671" s="60"/>
      <c r="P671" s="60">
        <f t="shared" si="43"/>
        <v>0</v>
      </c>
      <c r="Q671" s="60"/>
      <c r="R671" s="60"/>
    </row>
    <row r="672" spans="1:18" ht="37.5" x14ac:dyDescent="0.25">
      <c r="A672" s="23" t="s">
        <v>1136</v>
      </c>
      <c r="B672" s="30" t="s">
        <v>601</v>
      </c>
      <c r="C672" s="29"/>
      <c r="D672" s="24" t="s">
        <v>263</v>
      </c>
      <c r="E672" s="46">
        <v>0.02</v>
      </c>
      <c r="F672" s="47">
        <v>21.306000000000001</v>
      </c>
      <c r="G672" s="60">
        <v>7.78</v>
      </c>
      <c r="H672" s="60"/>
      <c r="I672" s="60"/>
      <c r="J672" s="60">
        <f>ROUND(F672*G672, 2)</f>
        <v>165.76</v>
      </c>
      <c r="K672" s="60"/>
      <c r="L672" s="60"/>
      <c r="M672" s="60"/>
      <c r="N672" s="60"/>
      <c r="O672" s="60"/>
      <c r="P672" s="60">
        <f t="shared" si="43"/>
        <v>0</v>
      </c>
      <c r="Q672" s="60"/>
      <c r="R672" s="60"/>
    </row>
    <row r="673" spans="1:18" ht="75" x14ac:dyDescent="0.25">
      <c r="A673" s="23" t="s">
        <v>1137</v>
      </c>
      <c r="B673" s="30" t="s">
        <v>993</v>
      </c>
      <c r="C673" s="29"/>
      <c r="D673" s="24" t="s">
        <v>111</v>
      </c>
      <c r="E673" s="46">
        <v>1</v>
      </c>
      <c r="F673" s="47">
        <v>1065.3</v>
      </c>
      <c r="G673" s="60">
        <v>0.53</v>
      </c>
      <c r="H673" s="60"/>
      <c r="I673" s="60"/>
      <c r="J673" s="60">
        <f>ROUND(F673*G673, 2)</f>
        <v>564.61</v>
      </c>
      <c r="K673" s="60"/>
      <c r="L673" s="60"/>
      <c r="M673" s="60"/>
      <c r="N673" s="60"/>
      <c r="O673" s="60"/>
      <c r="P673" s="60">
        <f t="shared" si="43"/>
        <v>0</v>
      </c>
      <c r="Q673" s="60"/>
      <c r="R673" s="60"/>
    </row>
    <row r="674" spans="1:18" ht="18.75" x14ac:dyDescent="0.25">
      <c r="A674" s="23" t="s">
        <v>1138</v>
      </c>
      <c r="B674" s="30" t="s">
        <v>797</v>
      </c>
      <c r="C674" s="29"/>
      <c r="D674" s="24" t="s">
        <v>77</v>
      </c>
      <c r="E674" s="46">
        <v>1.8</v>
      </c>
      <c r="F674" s="47">
        <v>1917.54</v>
      </c>
      <c r="G674" s="60">
        <v>2.98</v>
      </c>
      <c r="H674" s="60"/>
      <c r="I674" s="60"/>
      <c r="J674" s="60">
        <f>ROUND(F674*G674, 2)</f>
        <v>5714.27</v>
      </c>
      <c r="K674" s="60"/>
      <c r="L674" s="60"/>
      <c r="M674" s="60"/>
      <c r="N674" s="60"/>
      <c r="O674" s="60"/>
      <c r="P674" s="60">
        <f t="shared" si="43"/>
        <v>0</v>
      </c>
      <c r="Q674" s="60"/>
      <c r="R674" s="60"/>
    </row>
    <row r="675" spans="1:18" ht="18.75" x14ac:dyDescent="0.25">
      <c r="A675" s="23" t="s">
        <v>1139</v>
      </c>
      <c r="B675" s="30" t="s">
        <v>998</v>
      </c>
      <c r="C675" s="29"/>
      <c r="D675" s="24" t="s">
        <v>77</v>
      </c>
      <c r="E675" s="46">
        <v>1E-3</v>
      </c>
      <c r="F675" s="47">
        <v>1.0649999999999999</v>
      </c>
      <c r="G675" s="60">
        <v>225</v>
      </c>
      <c r="H675" s="60"/>
      <c r="I675" s="60"/>
      <c r="J675" s="60">
        <f>ROUND(F675*G675, 2)</f>
        <v>239.63</v>
      </c>
      <c r="K675" s="60"/>
      <c r="L675" s="60"/>
      <c r="M675" s="60"/>
      <c r="N675" s="60"/>
      <c r="O675" s="60"/>
      <c r="P675" s="60">
        <f t="shared" si="43"/>
        <v>0</v>
      </c>
      <c r="Q675" s="60"/>
      <c r="R675" s="60"/>
    </row>
    <row r="676" spans="1:18" ht="112.5" x14ac:dyDescent="0.25">
      <c r="A676" s="23" t="s">
        <v>1140</v>
      </c>
      <c r="B676" s="29" t="s">
        <v>1100</v>
      </c>
      <c r="C676" s="29" t="s">
        <v>1118</v>
      </c>
      <c r="D676" s="24" t="s">
        <v>40</v>
      </c>
      <c r="E676" s="31">
        <v>1</v>
      </c>
      <c r="F676" s="31">
        <v>39</v>
      </c>
      <c r="G676" s="60">
        <f>IFERROR(ROUND(SUM(J677,J678,J679,J680,J681)/F676, 2), 0)</f>
        <v>499.04</v>
      </c>
      <c r="H676" s="60">
        <v>404</v>
      </c>
      <c r="I676" s="60">
        <f>G676+H676</f>
        <v>903.04</v>
      </c>
      <c r="J676" s="60">
        <f>ROUND(G676*F676, 2)</f>
        <v>19462.560000000001</v>
      </c>
      <c r="K676" s="60">
        <f>ROUND(F676*H676, 2)</f>
        <v>15756</v>
      </c>
      <c r="L676" s="60">
        <f>J676+K676</f>
        <v>35218.559999999998</v>
      </c>
      <c r="M676" s="60">
        <f>IFERROR(ROUND(SUM(P677,P678,P679,P680,P681)/F676, 2), 0)</f>
        <v>0</v>
      </c>
      <c r="N676" s="60"/>
      <c r="O676" s="60">
        <f>M676+N676</f>
        <v>0</v>
      </c>
      <c r="P676" s="60">
        <f t="shared" si="43"/>
        <v>0</v>
      </c>
      <c r="Q676" s="60">
        <f>ROUND(F676*N676, 2)</f>
        <v>0</v>
      </c>
      <c r="R676" s="60">
        <f>P676+Q676</f>
        <v>0</v>
      </c>
    </row>
    <row r="677" spans="1:18" ht="18.75" x14ac:dyDescent="0.25">
      <c r="A677" s="23" t="s">
        <v>1141</v>
      </c>
      <c r="B677" s="30" t="s">
        <v>682</v>
      </c>
      <c r="C677" s="29"/>
      <c r="D677" s="24" t="s">
        <v>77</v>
      </c>
      <c r="E677" s="46">
        <v>5.0000000000000001E-3</v>
      </c>
      <c r="F677" s="47">
        <v>15.015000000000001</v>
      </c>
      <c r="G677" s="60">
        <v>41.3</v>
      </c>
      <c r="H677" s="60"/>
      <c r="I677" s="60"/>
      <c r="J677" s="60">
        <f>ROUND(F677*G677, 2)</f>
        <v>620.12</v>
      </c>
      <c r="K677" s="60"/>
      <c r="L677" s="60"/>
      <c r="M677" s="60"/>
      <c r="N677" s="60"/>
      <c r="O677" s="60"/>
      <c r="P677" s="60">
        <f t="shared" si="43"/>
        <v>0</v>
      </c>
      <c r="Q677" s="60"/>
      <c r="R677" s="60"/>
    </row>
    <row r="678" spans="1:18" ht="37.5" x14ac:dyDescent="0.25">
      <c r="A678" s="23" t="s">
        <v>1142</v>
      </c>
      <c r="B678" s="30" t="s">
        <v>601</v>
      </c>
      <c r="C678" s="29"/>
      <c r="D678" s="24" t="s">
        <v>263</v>
      </c>
      <c r="E678" s="46">
        <v>0.02</v>
      </c>
      <c r="F678" s="47">
        <v>60.06</v>
      </c>
      <c r="G678" s="60">
        <v>7.78</v>
      </c>
      <c r="H678" s="60"/>
      <c r="I678" s="60"/>
      <c r="J678" s="60">
        <f>ROUND(F678*G678, 2)</f>
        <v>467.27</v>
      </c>
      <c r="K678" s="60"/>
      <c r="L678" s="60"/>
      <c r="M678" s="60"/>
      <c r="N678" s="60"/>
      <c r="O678" s="60"/>
      <c r="P678" s="60">
        <f t="shared" si="43"/>
        <v>0</v>
      </c>
      <c r="Q678" s="60"/>
      <c r="R678" s="60"/>
    </row>
    <row r="679" spans="1:18" ht="75" x14ac:dyDescent="0.25">
      <c r="A679" s="23" t="s">
        <v>1143</v>
      </c>
      <c r="B679" s="30" t="s">
        <v>993</v>
      </c>
      <c r="C679" s="29"/>
      <c r="D679" s="24" t="s">
        <v>111</v>
      </c>
      <c r="E679" s="46">
        <v>1</v>
      </c>
      <c r="F679" s="47">
        <v>3003</v>
      </c>
      <c r="G679" s="60">
        <v>0.53</v>
      </c>
      <c r="H679" s="60"/>
      <c r="I679" s="60"/>
      <c r="J679" s="60">
        <f>ROUND(F679*G679, 2)</f>
        <v>1591.59</v>
      </c>
      <c r="K679" s="60"/>
      <c r="L679" s="60"/>
      <c r="M679" s="60"/>
      <c r="N679" s="60"/>
      <c r="O679" s="60"/>
      <c r="P679" s="60">
        <f t="shared" si="43"/>
        <v>0</v>
      </c>
      <c r="Q679" s="60"/>
      <c r="R679" s="60"/>
    </row>
    <row r="680" spans="1:18" ht="18.75" x14ac:dyDescent="0.25">
      <c r="A680" s="23" t="s">
        <v>1144</v>
      </c>
      <c r="B680" s="30" t="s">
        <v>797</v>
      </c>
      <c r="C680" s="29"/>
      <c r="D680" s="24" t="s">
        <v>77</v>
      </c>
      <c r="E680" s="46">
        <v>1.8</v>
      </c>
      <c r="F680" s="47">
        <v>5405.4</v>
      </c>
      <c r="G680" s="60">
        <v>2.98</v>
      </c>
      <c r="H680" s="60"/>
      <c r="I680" s="60"/>
      <c r="J680" s="60">
        <f>ROUND(F680*G680, 2)</f>
        <v>16108.09</v>
      </c>
      <c r="K680" s="60"/>
      <c r="L680" s="60"/>
      <c r="M680" s="60"/>
      <c r="N680" s="60"/>
      <c r="O680" s="60"/>
      <c r="P680" s="60">
        <f t="shared" si="43"/>
        <v>0</v>
      </c>
      <c r="Q680" s="60"/>
      <c r="R680" s="60"/>
    </row>
    <row r="681" spans="1:18" ht="18.75" x14ac:dyDescent="0.25">
      <c r="A681" s="23" t="s">
        <v>1145</v>
      </c>
      <c r="B681" s="30" t="s">
        <v>998</v>
      </c>
      <c r="C681" s="29"/>
      <c r="D681" s="24" t="s">
        <v>77</v>
      </c>
      <c r="E681" s="46">
        <v>1E-3</v>
      </c>
      <c r="F681" s="47">
        <v>3.0030000000000001</v>
      </c>
      <c r="G681" s="60">
        <v>225</v>
      </c>
      <c r="H681" s="60"/>
      <c r="I681" s="60"/>
      <c r="J681" s="60">
        <f>ROUND(F681*G681, 2)</f>
        <v>675.68</v>
      </c>
      <c r="K681" s="60"/>
      <c r="L681" s="60"/>
      <c r="M681" s="60"/>
      <c r="N681" s="60"/>
      <c r="O681" s="60"/>
      <c r="P681" s="60">
        <f t="shared" si="43"/>
        <v>0</v>
      </c>
      <c r="Q681" s="60"/>
      <c r="R681" s="60"/>
    </row>
    <row r="682" spans="1:18" ht="18.75" x14ac:dyDescent="0.25">
      <c r="A682" s="22" t="s">
        <v>1146</v>
      </c>
      <c r="B682" s="25" t="s">
        <v>1147</v>
      </c>
      <c r="C682" s="25"/>
      <c r="D682" s="11" t="s">
        <v>40</v>
      </c>
      <c r="E682" s="28">
        <v>1</v>
      </c>
      <c r="F682" s="28">
        <v>386.89</v>
      </c>
      <c r="G682" s="57">
        <f>IFERROR(ROUND(SUM(J683)/F682, 2), 0)</f>
        <v>115.06</v>
      </c>
      <c r="H682" s="57">
        <v>81.28</v>
      </c>
      <c r="I682" s="57">
        <f>G682+H682</f>
        <v>196.34</v>
      </c>
      <c r="J682" s="57">
        <f>ROUND(G682*F682, 2)</f>
        <v>44515.56</v>
      </c>
      <c r="K682" s="57">
        <f>ROUND(F682*H682, 2)</f>
        <v>31446.42</v>
      </c>
      <c r="L682" s="57">
        <f>J682+K682</f>
        <v>75961.98</v>
      </c>
      <c r="M682" s="57">
        <f>IFERROR(ROUND(SUM(P683)/F682, 2), 0)</f>
        <v>0</v>
      </c>
      <c r="N682" s="57"/>
      <c r="O682" s="57">
        <f>M682+N682</f>
        <v>0</v>
      </c>
      <c r="P682" s="57">
        <f t="shared" si="43"/>
        <v>0</v>
      </c>
      <c r="Q682" s="57">
        <f>ROUND(F682*N682, 2)</f>
        <v>0</v>
      </c>
      <c r="R682" s="57">
        <f>P682+Q682</f>
        <v>0</v>
      </c>
    </row>
    <row r="683" spans="1:18" ht="18.75" x14ac:dyDescent="0.25">
      <c r="A683" s="22" t="s">
        <v>1148</v>
      </c>
      <c r="B683" s="26" t="s">
        <v>1149</v>
      </c>
      <c r="C683" s="25"/>
      <c r="D683" s="11" t="s">
        <v>40</v>
      </c>
      <c r="E683" s="45">
        <v>1</v>
      </c>
      <c r="F683" s="48">
        <v>386.89</v>
      </c>
      <c r="G683" s="57">
        <v>115.06</v>
      </c>
      <c r="H683" s="57"/>
      <c r="I683" s="57"/>
      <c r="J683" s="57">
        <f>ROUND(F683*G683, 2)</f>
        <v>44515.56</v>
      </c>
      <c r="K683" s="57"/>
      <c r="L683" s="57"/>
      <c r="M683" s="57"/>
      <c r="N683" s="57"/>
      <c r="O683" s="57"/>
      <c r="P683" s="57">
        <f t="shared" si="43"/>
        <v>0</v>
      </c>
      <c r="Q683" s="57"/>
      <c r="R683" s="57"/>
    </row>
    <row r="684" spans="1:18" ht="37.5" x14ac:dyDescent="0.25">
      <c r="A684" s="22" t="s">
        <v>1150</v>
      </c>
      <c r="B684" s="25" t="s">
        <v>1151</v>
      </c>
      <c r="C684" s="25" t="s">
        <v>1152</v>
      </c>
      <c r="D684" s="11" t="s">
        <v>40</v>
      </c>
      <c r="E684" s="28">
        <v>1</v>
      </c>
      <c r="F684" s="28">
        <v>311.89999999999998</v>
      </c>
      <c r="G684" s="57">
        <f>IFERROR(ROUND(SUM(J685)/F684, 2), 0)</f>
        <v>0.1</v>
      </c>
      <c r="H684" s="57">
        <v>32.51</v>
      </c>
      <c r="I684" s="57">
        <f>G684+H684</f>
        <v>32.61</v>
      </c>
      <c r="J684" s="57">
        <f>ROUND(G684*F684, 2)</f>
        <v>31.19</v>
      </c>
      <c r="K684" s="57">
        <f>ROUND(F684*H684, 2)</f>
        <v>10139.870000000001</v>
      </c>
      <c r="L684" s="57">
        <f>J684+K684</f>
        <v>10171.06</v>
      </c>
      <c r="M684" s="57">
        <f>IFERROR(ROUND(SUM(P685)/F684, 2), 0)</f>
        <v>0</v>
      </c>
      <c r="N684" s="57"/>
      <c r="O684" s="57">
        <f>M684+N684</f>
        <v>0</v>
      </c>
      <c r="P684" s="57">
        <f t="shared" si="43"/>
        <v>0</v>
      </c>
      <c r="Q684" s="57">
        <f>ROUND(F684*N684, 2)</f>
        <v>0</v>
      </c>
      <c r="R684" s="57">
        <f>P684+Q684</f>
        <v>0</v>
      </c>
    </row>
    <row r="685" spans="1:18" ht="18.75" x14ac:dyDescent="0.25">
      <c r="A685" s="22" t="s">
        <v>1153</v>
      </c>
      <c r="B685" s="26" t="s">
        <v>1154</v>
      </c>
      <c r="C685" s="25"/>
      <c r="D685" s="11" t="s">
        <v>40</v>
      </c>
      <c r="E685" s="45">
        <v>1.224</v>
      </c>
      <c r="F685" s="48">
        <v>381.76600000000002</v>
      </c>
      <c r="G685" s="57">
        <v>0.08</v>
      </c>
      <c r="H685" s="57"/>
      <c r="I685" s="57"/>
      <c r="J685" s="57">
        <f>ROUND(F685*G685, 2)</f>
        <v>30.54</v>
      </c>
      <c r="K685" s="57"/>
      <c r="L685" s="57"/>
      <c r="M685" s="57"/>
      <c r="N685" s="57"/>
      <c r="O685" s="57"/>
      <c r="P685" s="57">
        <f t="shared" si="43"/>
        <v>0</v>
      </c>
      <c r="Q685" s="57"/>
      <c r="R685" s="57"/>
    </row>
    <row r="686" spans="1:18" ht="18.75" x14ac:dyDescent="0.25">
      <c r="A686" s="32" t="s">
        <v>1155</v>
      </c>
      <c r="B686" s="33" t="s">
        <v>1156</v>
      </c>
      <c r="C686" s="33"/>
      <c r="D686" s="34" t="s">
        <v>40</v>
      </c>
      <c r="E686" s="39">
        <v>1</v>
      </c>
      <c r="F686" s="68">
        <v>386.5</v>
      </c>
      <c r="G686" s="63">
        <f>IFERROR(ROUND(SUM(J688,J690,J692)/F686, 2), 0)</f>
        <v>838.2</v>
      </c>
      <c r="H686" s="63">
        <v>891.14</v>
      </c>
      <c r="I686" s="63">
        <f>G686+H686</f>
        <v>1729.34</v>
      </c>
      <c r="J686" s="63">
        <f>ROUND(G686*F686, 2)</f>
        <v>323964.3</v>
      </c>
      <c r="K686" s="63">
        <f>ROUND(F686*H686, 2)</f>
        <v>344425.61</v>
      </c>
      <c r="L686" s="63">
        <f>J686+K686</f>
        <v>668389.91</v>
      </c>
      <c r="M686" s="63">
        <f>IFERROR(ROUND(SUM(P688,P690,P692)/F686, 2), 0)</f>
        <v>777.92</v>
      </c>
      <c r="N686" s="63"/>
      <c r="O686" s="63">
        <f>M686+N686</f>
        <v>777.92</v>
      </c>
      <c r="P686" s="63">
        <f t="shared" si="43"/>
        <v>300666.08</v>
      </c>
      <c r="Q686" s="63">
        <f>ROUND(F686*N686, 2)</f>
        <v>0</v>
      </c>
      <c r="R686" s="63">
        <f>P686+Q686</f>
        <v>300666.08</v>
      </c>
    </row>
    <row r="687" spans="1:18" ht="31.15" customHeight="1" x14ac:dyDescent="0.25">
      <c r="A687" s="35" t="s">
        <v>1157</v>
      </c>
      <c r="B687" s="36" t="s">
        <v>1156</v>
      </c>
      <c r="C687" s="36"/>
      <c r="D687" s="37" t="s">
        <v>40</v>
      </c>
      <c r="E687" s="41">
        <v>1</v>
      </c>
      <c r="F687" s="41">
        <v>405.6</v>
      </c>
      <c r="G687" s="55">
        <f>IFERROR(ROUND(SUM(J689,J691,J693)/F687, 2), 0)</f>
        <v>838.2</v>
      </c>
      <c r="H687" s="55">
        <v>891.14</v>
      </c>
      <c r="I687" s="55">
        <f>G687+H687</f>
        <v>1729.34</v>
      </c>
      <c r="J687" s="55">
        <f>ROUND(G687*F687, 2)</f>
        <v>339973.92</v>
      </c>
      <c r="K687" s="55">
        <f>ROUND(F687*H687, 2)</f>
        <v>361446.38</v>
      </c>
      <c r="L687" s="55">
        <f>J687+K687</f>
        <v>701420.3</v>
      </c>
      <c r="M687" s="55">
        <f>IFERROR(ROUND(SUM(P689,P691,P693)/F687, 2), 0)</f>
        <v>777.92</v>
      </c>
      <c r="N687" s="55"/>
      <c r="O687" s="55">
        <f>M687+N687</f>
        <v>777.92</v>
      </c>
      <c r="P687" s="55">
        <f t="shared" si="43"/>
        <v>315524.34999999998</v>
      </c>
      <c r="Q687" s="55">
        <f>ROUND(F687*N687, 2)</f>
        <v>0</v>
      </c>
      <c r="R687" s="55">
        <f>P687+Q687</f>
        <v>315524.34999999998</v>
      </c>
    </row>
    <row r="688" spans="1:18" ht="18.75" x14ac:dyDescent="0.25">
      <c r="A688" s="32" t="s">
        <v>1158</v>
      </c>
      <c r="B688" s="38" t="s">
        <v>1159</v>
      </c>
      <c r="C688" s="33"/>
      <c r="D688" s="34" t="s">
        <v>77</v>
      </c>
      <c r="E688" s="49">
        <v>0.25</v>
      </c>
      <c r="F688" s="70">
        <v>96.625</v>
      </c>
      <c r="G688" s="63">
        <v>58.54</v>
      </c>
      <c r="H688" s="63"/>
      <c r="I688" s="63"/>
      <c r="J688" s="63">
        <f t="shared" ref="J688:J693" si="44">ROUND(F688*G688, 2)</f>
        <v>5656.43</v>
      </c>
      <c r="K688" s="63"/>
      <c r="L688" s="63"/>
      <c r="M688" s="63"/>
      <c r="N688" s="63"/>
      <c r="O688" s="63"/>
      <c r="P688" s="63">
        <f t="shared" si="43"/>
        <v>0</v>
      </c>
      <c r="Q688" s="63"/>
      <c r="R688" s="63"/>
    </row>
    <row r="689" spans="1:18" ht="31.15" customHeight="1" x14ac:dyDescent="0.25">
      <c r="A689" s="35" t="s">
        <v>1160</v>
      </c>
      <c r="B689" s="40" t="s">
        <v>1159</v>
      </c>
      <c r="C689" s="36"/>
      <c r="D689" s="37" t="s">
        <v>77</v>
      </c>
      <c r="E689" s="53">
        <v>0.25</v>
      </c>
      <c r="F689" s="53">
        <v>101.4</v>
      </c>
      <c r="G689" s="55">
        <v>58.54</v>
      </c>
      <c r="H689" s="55"/>
      <c r="I689" s="55"/>
      <c r="J689" s="55">
        <f t="shared" si="44"/>
        <v>5935.96</v>
      </c>
      <c r="K689" s="55"/>
      <c r="L689" s="55"/>
      <c r="M689" s="55"/>
      <c r="N689" s="55"/>
      <c r="O689" s="55"/>
      <c r="P689" s="55">
        <f t="shared" si="43"/>
        <v>0</v>
      </c>
      <c r="Q689" s="55"/>
      <c r="R689" s="55"/>
    </row>
    <row r="690" spans="1:18" ht="37.5" x14ac:dyDescent="0.25">
      <c r="A690" s="32" t="s">
        <v>1161</v>
      </c>
      <c r="B690" s="38" t="s">
        <v>1162</v>
      </c>
      <c r="C690" s="33"/>
      <c r="D690" s="34" t="s">
        <v>40</v>
      </c>
      <c r="E690" s="49">
        <v>1.07</v>
      </c>
      <c r="F690" s="70">
        <v>413.55500000000001</v>
      </c>
      <c r="G690" s="63">
        <v>727.03</v>
      </c>
      <c r="H690" s="63"/>
      <c r="I690" s="63"/>
      <c r="J690" s="63">
        <f t="shared" si="44"/>
        <v>300666.89</v>
      </c>
      <c r="K690" s="63"/>
      <c r="L690" s="63"/>
      <c r="M690" s="63">
        <v>727.03</v>
      </c>
      <c r="N690" s="63"/>
      <c r="O690" s="63"/>
      <c r="P690" s="63">
        <f t="shared" si="43"/>
        <v>300666.89</v>
      </c>
      <c r="Q690" s="63"/>
      <c r="R690" s="63"/>
    </row>
    <row r="691" spans="1:18" ht="31.15" customHeight="1" x14ac:dyDescent="0.25">
      <c r="A691" s="35" t="s">
        <v>1163</v>
      </c>
      <c r="B691" s="40" t="s">
        <v>1162</v>
      </c>
      <c r="C691" s="36"/>
      <c r="D691" s="37" t="s">
        <v>40</v>
      </c>
      <c r="E691" s="53">
        <v>1.07</v>
      </c>
      <c r="F691" s="53">
        <v>433.99200000000002</v>
      </c>
      <c r="G691" s="55">
        <v>727.03</v>
      </c>
      <c r="H691" s="55"/>
      <c r="I691" s="55"/>
      <c r="J691" s="55">
        <f t="shared" si="44"/>
        <v>315525.2</v>
      </c>
      <c r="K691" s="55"/>
      <c r="L691" s="55"/>
      <c r="M691" s="55">
        <v>727.03</v>
      </c>
      <c r="N691" s="55"/>
      <c r="O691" s="55"/>
      <c r="P691" s="55">
        <f t="shared" si="43"/>
        <v>315525.2</v>
      </c>
      <c r="Q691" s="55"/>
      <c r="R691" s="55"/>
    </row>
    <row r="692" spans="1:18" ht="18.75" x14ac:dyDescent="0.25">
      <c r="A692" s="32" t="s">
        <v>1164</v>
      </c>
      <c r="B692" s="38" t="s">
        <v>613</v>
      </c>
      <c r="C692" s="33"/>
      <c r="D692" s="34" t="s">
        <v>77</v>
      </c>
      <c r="E692" s="49">
        <v>7</v>
      </c>
      <c r="F692" s="69">
        <v>2705.5</v>
      </c>
      <c r="G692" s="63">
        <v>6.52</v>
      </c>
      <c r="H692" s="63"/>
      <c r="I692" s="63"/>
      <c r="J692" s="63">
        <f t="shared" si="44"/>
        <v>17639.86</v>
      </c>
      <c r="K692" s="63"/>
      <c r="L692" s="63"/>
      <c r="M692" s="63"/>
      <c r="N692" s="63"/>
      <c r="O692" s="63"/>
      <c r="P692" s="63">
        <f t="shared" si="43"/>
        <v>0</v>
      </c>
      <c r="Q692" s="63"/>
      <c r="R692" s="63"/>
    </row>
    <row r="693" spans="1:18" ht="31.15" customHeight="1" x14ac:dyDescent="0.25">
      <c r="A693" s="35" t="s">
        <v>1165</v>
      </c>
      <c r="B693" s="40" t="s">
        <v>613</v>
      </c>
      <c r="C693" s="36"/>
      <c r="D693" s="37" t="s">
        <v>77</v>
      </c>
      <c r="E693" s="53">
        <v>7</v>
      </c>
      <c r="F693" s="53">
        <v>2839.2</v>
      </c>
      <c r="G693" s="55">
        <v>6.52</v>
      </c>
      <c r="H693" s="55"/>
      <c r="I693" s="55"/>
      <c r="J693" s="55">
        <f t="shared" si="44"/>
        <v>18511.580000000002</v>
      </c>
      <c r="K693" s="55"/>
      <c r="L693" s="55"/>
      <c r="M693" s="55"/>
      <c r="N693" s="55"/>
      <c r="O693" s="55"/>
      <c r="P693" s="55">
        <f t="shared" si="43"/>
        <v>0</v>
      </c>
      <c r="Q693" s="55"/>
      <c r="R693" s="55"/>
    </row>
    <row r="694" spans="1:18" ht="37.5" x14ac:dyDescent="0.25">
      <c r="A694" s="23" t="s">
        <v>1166</v>
      </c>
      <c r="B694" s="29" t="s">
        <v>1167</v>
      </c>
      <c r="C694" s="29" t="s">
        <v>1168</v>
      </c>
      <c r="D694" s="24" t="s">
        <v>263</v>
      </c>
      <c r="E694" s="31">
        <v>1</v>
      </c>
      <c r="F694" s="31">
        <v>23.2</v>
      </c>
      <c r="G694" s="60">
        <f>IFERROR(ROUND(SUM(J695,J696,J697)/F694, 2), 0)</f>
        <v>229.66</v>
      </c>
      <c r="H694" s="60">
        <v>267.33999999999997</v>
      </c>
      <c r="I694" s="60">
        <f>G694+H694</f>
        <v>497</v>
      </c>
      <c r="J694" s="60">
        <f>ROUND(G694*F694, 2)</f>
        <v>5328.11</v>
      </c>
      <c r="K694" s="60">
        <f>ROUND(F694*H694, 2)</f>
        <v>6202.29</v>
      </c>
      <c r="L694" s="60">
        <f>J694+K694</f>
        <v>11530.4</v>
      </c>
      <c r="M694" s="60">
        <f>IFERROR(ROUND(SUM(P695,P696,P697)/F694, 2), 0)</f>
        <v>222.75</v>
      </c>
      <c r="N694" s="60"/>
      <c r="O694" s="60">
        <f>M694+N694</f>
        <v>222.75</v>
      </c>
      <c r="P694" s="60">
        <f t="shared" si="43"/>
        <v>5167.8</v>
      </c>
      <c r="Q694" s="60">
        <f>ROUND(F694*N694, 2)</f>
        <v>0</v>
      </c>
      <c r="R694" s="60">
        <f>P694+Q694</f>
        <v>5167.8</v>
      </c>
    </row>
    <row r="695" spans="1:18" ht="18.75" x14ac:dyDescent="0.25">
      <c r="A695" s="23" t="s">
        <v>1169</v>
      </c>
      <c r="B695" s="30" t="s">
        <v>1159</v>
      </c>
      <c r="C695" s="29"/>
      <c r="D695" s="24" t="s">
        <v>77</v>
      </c>
      <c r="E695" s="46">
        <v>0.04</v>
      </c>
      <c r="F695" s="47">
        <v>0.92800000000000005</v>
      </c>
      <c r="G695" s="60">
        <v>58.54</v>
      </c>
      <c r="H695" s="60"/>
      <c r="I695" s="60"/>
      <c r="J695" s="60">
        <f>ROUND(F695*G695, 2)</f>
        <v>54.33</v>
      </c>
      <c r="K695" s="60"/>
      <c r="L695" s="60"/>
      <c r="M695" s="60"/>
      <c r="N695" s="60"/>
      <c r="O695" s="60"/>
      <c r="P695" s="60">
        <f t="shared" si="43"/>
        <v>0</v>
      </c>
      <c r="Q695" s="60"/>
      <c r="R695" s="60"/>
    </row>
    <row r="696" spans="1:18" ht="18.75" x14ac:dyDescent="0.25">
      <c r="A696" s="23" t="s">
        <v>1170</v>
      </c>
      <c r="B696" s="30" t="s">
        <v>613</v>
      </c>
      <c r="C696" s="29"/>
      <c r="D696" s="24" t="s">
        <v>77</v>
      </c>
      <c r="E696" s="46">
        <v>0.7</v>
      </c>
      <c r="F696" s="47">
        <v>16.239999999999998</v>
      </c>
      <c r="G696" s="60">
        <v>6.52</v>
      </c>
      <c r="H696" s="60"/>
      <c r="I696" s="60"/>
      <c r="J696" s="60">
        <f>ROUND(F696*G696, 2)</f>
        <v>105.88</v>
      </c>
      <c r="K696" s="60"/>
      <c r="L696" s="60"/>
      <c r="M696" s="60"/>
      <c r="N696" s="60"/>
      <c r="O696" s="60"/>
      <c r="P696" s="60">
        <f t="shared" si="43"/>
        <v>0</v>
      </c>
      <c r="Q696" s="60"/>
      <c r="R696" s="60"/>
    </row>
    <row r="697" spans="1:18" ht="56.25" x14ac:dyDescent="0.25">
      <c r="A697" s="23" t="s">
        <v>1171</v>
      </c>
      <c r="B697" s="30" t="s">
        <v>1172</v>
      </c>
      <c r="C697" s="29"/>
      <c r="D697" s="24" t="s">
        <v>164</v>
      </c>
      <c r="E697" s="46">
        <v>1.84</v>
      </c>
      <c r="F697" s="47">
        <v>42.688000000000002</v>
      </c>
      <c r="G697" s="60">
        <v>121.06</v>
      </c>
      <c r="H697" s="60"/>
      <c r="I697" s="60"/>
      <c r="J697" s="60">
        <f>ROUND(F697*G697, 2)</f>
        <v>5167.8100000000004</v>
      </c>
      <c r="K697" s="60"/>
      <c r="L697" s="60"/>
      <c r="M697" s="60">
        <v>121.06</v>
      </c>
      <c r="N697" s="60"/>
      <c r="O697" s="60"/>
      <c r="P697" s="60">
        <f t="shared" si="43"/>
        <v>5167.8100000000004</v>
      </c>
      <c r="Q697" s="60"/>
      <c r="R697" s="60"/>
    </row>
    <row r="698" spans="1:18" ht="16.5" x14ac:dyDescent="0.25">
      <c r="A698" s="23" t="s">
        <v>1173</v>
      </c>
      <c r="B698" s="101" t="s">
        <v>656</v>
      </c>
      <c r="C698" s="102"/>
      <c r="D698" s="103"/>
      <c r="E698" s="104"/>
      <c r="F698" s="61"/>
      <c r="G698" s="62"/>
      <c r="H698" s="62"/>
      <c r="I698" s="62"/>
      <c r="J698" s="62">
        <f>SUM(J699,J702,J704,J706,J708,J712,J715,J717,J719,J726,J729,J732)</f>
        <v>922503.14</v>
      </c>
      <c r="K698" s="62">
        <f>SUM(K699,K702,K704,K706,K708,K712,K715,K717,K719,K726,K729,K732)</f>
        <v>1384842.37</v>
      </c>
      <c r="L698" s="62">
        <f>SUM(L699,L702,L704,L706,L708,L712,L715,L717,L719,L726,L729,L732)</f>
        <v>2307345.5099999998</v>
      </c>
      <c r="M698" s="62"/>
      <c r="N698" s="62"/>
      <c r="O698" s="62"/>
      <c r="P698" s="62">
        <f>SUM(P699,P702,P704,P706,P708,P712,P715,P717,P719,P726,P729,P732)</f>
        <v>354338.68</v>
      </c>
      <c r="Q698" s="62">
        <f>SUM(Q699,Q702,Q704,Q706,Q708,Q712,Q715,Q717,Q719,Q726,Q729,Q732)</f>
        <v>0</v>
      </c>
      <c r="R698" s="62">
        <f>SUM(R699,R702,R704,R706,R708,R712,R715,R717,R719,R726,R729,R732)</f>
        <v>354338.68</v>
      </c>
    </row>
    <row r="699" spans="1:18" ht="131.25" x14ac:dyDescent="0.25">
      <c r="A699" s="22" t="s">
        <v>1174</v>
      </c>
      <c r="B699" s="25" t="s">
        <v>669</v>
      </c>
      <c r="C699" s="25" t="s">
        <v>1175</v>
      </c>
      <c r="D699" s="11" t="s">
        <v>40</v>
      </c>
      <c r="E699" s="28">
        <v>1</v>
      </c>
      <c r="F699" s="28">
        <v>152</v>
      </c>
      <c r="G699" s="57">
        <f>IFERROR(ROUND(SUM(J700,J701)/F699, 2), 0)</f>
        <v>1412.04</v>
      </c>
      <c r="H699" s="57">
        <v>491.67</v>
      </c>
      <c r="I699" s="57">
        <f>G699+H699</f>
        <v>1903.71</v>
      </c>
      <c r="J699" s="57">
        <f>ROUND(G699*F699, 2)</f>
        <v>214630.08</v>
      </c>
      <c r="K699" s="57">
        <f>ROUND(F699*H699, 2)</f>
        <v>74733.84</v>
      </c>
      <c r="L699" s="57">
        <f>J699+K699</f>
        <v>289363.92</v>
      </c>
      <c r="M699" s="57">
        <f>IFERROR(ROUND(SUM(P700,P701)/F699, 2), 0)</f>
        <v>1297.04</v>
      </c>
      <c r="N699" s="57"/>
      <c r="O699" s="57">
        <f>M699+N699</f>
        <v>1297.04</v>
      </c>
      <c r="P699" s="57">
        <f t="shared" ref="P699:P733" si="45">ROUND(F699*M699, 2)</f>
        <v>197150.07999999999</v>
      </c>
      <c r="Q699" s="57">
        <f>ROUND(F699*N699, 2)</f>
        <v>0</v>
      </c>
      <c r="R699" s="57">
        <f>P699+Q699</f>
        <v>197150.07999999999</v>
      </c>
    </row>
    <row r="700" spans="1:18" ht="37.5" x14ac:dyDescent="0.25">
      <c r="A700" s="22" t="s">
        <v>1176</v>
      </c>
      <c r="B700" s="26" t="s">
        <v>1177</v>
      </c>
      <c r="C700" s="25"/>
      <c r="D700" s="11" t="s">
        <v>164</v>
      </c>
      <c r="E700" s="52">
        <v>10</v>
      </c>
      <c r="F700" s="45">
        <v>1520</v>
      </c>
      <c r="G700" s="57">
        <v>11.5</v>
      </c>
      <c r="H700" s="57"/>
      <c r="I700" s="57"/>
      <c r="J700" s="57">
        <f>ROUND(F700*G700, 2)</f>
        <v>17480</v>
      </c>
      <c r="K700" s="57"/>
      <c r="L700" s="57"/>
      <c r="M700" s="57"/>
      <c r="N700" s="57"/>
      <c r="O700" s="57"/>
      <c r="P700" s="57">
        <f t="shared" si="45"/>
        <v>0</v>
      </c>
      <c r="Q700" s="57"/>
      <c r="R700" s="57"/>
    </row>
    <row r="701" spans="1:18" ht="37.5" x14ac:dyDescent="0.25">
      <c r="A701" s="22" t="s">
        <v>1178</v>
      </c>
      <c r="B701" s="26" t="s">
        <v>672</v>
      </c>
      <c r="C701" s="25"/>
      <c r="D701" s="11" t="s">
        <v>29</v>
      </c>
      <c r="E701" s="45">
        <v>1.03</v>
      </c>
      <c r="F701" s="48">
        <v>42.878999999999998</v>
      </c>
      <c r="G701" s="57">
        <v>4597.82</v>
      </c>
      <c r="H701" s="57"/>
      <c r="I701" s="57"/>
      <c r="J701" s="57">
        <f>ROUND(F701*G701, 2)</f>
        <v>197149.92</v>
      </c>
      <c r="K701" s="57"/>
      <c r="L701" s="57"/>
      <c r="M701" s="57">
        <v>4597.82</v>
      </c>
      <c r="N701" s="57"/>
      <c r="O701" s="57"/>
      <c r="P701" s="57">
        <f t="shared" si="45"/>
        <v>197149.92</v>
      </c>
      <c r="Q701" s="57"/>
      <c r="R701" s="57"/>
    </row>
    <row r="702" spans="1:18" ht="37.5" x14ac:dyDescent="0.25">
      <c r="A702" s="22" t="s">
        <v>1179</v>
      </c>
      <c r="B702" s="25" t="s">
        <v>680</v>
      </c>
      <c r="C702" s="25"/>
      <c r="D702" s="11" t="s">
        <v>40</v>
      </c>
      <c r="E702" s="28">
        <v>1</v>
      </c>
      <c r="F702" s="28">
        <v>109.3</v>
      </c>
      <c r="G702" s="57">
        <f>IFERROR(ROUND(SUM(J703)/F702, 2), 0)</f>
        <v>10.32</v>
      </c>
      <c r="H702" s="57">
        <v>25</v>
      </c>
      <c r="I702" s="57">
        <f>G702+H702</f>
        <v>35.32</v>
      </c>
      <c r="J702" s="57">
        <f>ROUND(G702*F702, 2)</f>
        <v>1127.98</v>
      </c>
      <c r="K702" s="57">
        <f>ROUND(F702*H702, 2)</f>
        <v>2732.5</v>
      </c>
      <c r="L702" s="57">
        <f>J702+K702</f>
        <v>3860.48</v>
      </c>
      <c r="M702" s="57">
        <f>IFERROR(ROUND(SUM(P703)/F702, 2), 0)</f>
        <v>0</v>
      </c>
      <c r="N702" s="57"/>
      <c r="O702" s="57">
        <f>M702+N702</f>
        <v>0</v>
      </c>
      <c r="P702" s="57">
        <f t="shared" si="45"/>
        <v>0</v>
      </c>
      <c r="Q702" s="57">
        <f>ROUND(F702*N702, 2)</f>
        <v>0</v>
      </c>
      <c r="R702" s="57">
        <f>P702+Q702</f>
        <v>0</v>
      </c>
    </row>
    <row r="703" spans="1:18" ht="18.75" x14ac:dyDescent="0.25">
      <c r="A703" s="22" t="s">
        <v>1180</v>
      </c>
      <c r="B703" s="26" t="s">
        <v>682</v>
      </c>
      <c r="C703" s="25"/>
      <c r="D703" s="11" t="s">
        <v>77</v>
      </c>
      <c r="E703" s="45">
        <v>0.25</v>
      </c>
      <c r="F703" s="48">
        <v>27.324999999999999</v>
      </c>
      <c r="G703" s="57">
        <v>41.3</v>
      </c>
      <c r="H703" s="57"/>
      <c r="I703" s="57"/>
      <c r="J703" s="57">
        <f>ROUND(F703*G703, 2)</f>
        <v>1128.52</v>
      </c>
      <c r="K703" s="57"/>
      <c r="L703" s="57"/>
      <c r="M703" s="57"/>
      <c r="N703" s="57"/>
      <c r="O703" s="57"/>
      <c r="P703" s="57">
        <f t="shared" si="45"/>
        <v>0</v>
      </c>
      <c r="Q703" s="57"/>
      <c r="R703" s="57"/>
    </row>
    <row r="704" spans="1:18" ht="37.5" x14ac:dyDescent="0.25">
      <c r="A704" s="22" t="s">
        <v>1181</v>
      </c>
      <c r="B704" s="25" t="s">
        <v>680</v>
      </c>
      <c r="C704" s="25"/>
      <c r="D704" s="11" t="s">
        <v>40</v>
      </c>
      <c r="E704" s="28">
        <v>1</v>
      </c>
      <c r="F704" s="28">
        <v>351.1</v>
      </c>
      <c r="G704" s="57">
        <f>IFERROR(ROUND(SUM(J705)/F704, 2), 0)</f>
        <v>5.59</v>
      </c>
      <c r="H704" s="57">
        <v>25</v>
      </c>
      <c r="I704" s="57">
        <f>G704+H704</f>
        <v>30.59</v>
      </c>
      <c r="J704" s="57">
        <f>ROUND(G704*F704, 2)</f>
        <v>1962.65</v>
      </c>
      <c r="K704" s="57">
        <f>ROUND(F704*H704, 2)</f>
        <v>8777.5</v>
      </c>
      <c r="L704" s="57">
        <f>J704+K704</f>
        <v>10740.15</v>
      </c>
      <c r="M704" s="57">
        <f>IFERROR(ROUND(SUM(P705)/F704, 2), 0)</f>
        <v>0</v>
      </c>
      <c r="N704" s="57"/>
      <c r="O704" s="57">
        <f>M704+N704</f>
        <v>0</v>
      </c>
      <c r="P704" s="57">
        <f t="shared" si="45"/>
        <v>0</v>
      </c>
      <c r="Q704" s="57">
        <f>ROUND(F704*N704, 2)</f>
        <v>0</v>
      </c>
      <c r="R704" s="57">
        <f>P704+Q704</f>
        <v>0</v>
      </c>
    </row>
    <row r="705" spans="1:18" ht="37.5" x14ac:dyDescent="0.25">
      <c r="A705" s="22" t="s">
        <v>1182</v>
      </c>
      <c r="B705" s="26" t="s">
        <v>582</v>
      </c>
      <c r="C705" s="25"/>
      <c r="D705" s="11" t="s">
        <v>77</v>
      </c>
      <c r="E705" s="45">
        <v>0.15</v>
      </c>
      <c r="F705" s="48">
        <v>52.664999999999999</v>
      </c>
      <c r="G705" s="57">
        <v>37.299999999999997</v>
      </c>
      <c r="H705" s="57"/>
      <c r="I705" s="57"/>
      <c r="J705" s="57">
        <f>ROUND(F705*G705, 2)</f>
        <v>1964.4</v>
      </c>
      <c r="K705" s="57"/>
      <c r="L705" s="57"/>
      <c r="M705" s="57"/>
      <c r="N705" s="57"/>
      <c r="O705" s="57"/>
      <c r="P705" s="57">
        <f t="shared" si="45"/>
        <v>0</v>
      </c>
      <c r="Q705" s="57"/>
      <c r="R705" s="57"/>
    </row>
    <row r="706" spans="1:18" ht="37.5" x14ac:dyDescent="0.25">
      <c r="A706" s="23" t="s">
        <v>1183</v>
      </c>
      <c r="B706" s="29" t="s">
        <v>680</v>
      </c>
      <c r="C706" s="29" t="s">
        <v>1184</v>
      </c>
      <c r="D706" s="24" t="s">
        <v>40</v>
      </c>
      <c r="E706" s="31">
        <v>1</v>
      </c>
      <c r="F706" s="31">
        <v>970.3</v>
      </c>
      <c r="G706" s="60">
        <f>IFERROR(ROUND(SUM(J707)/F706, 2), 0)</f>
        <v>5.6</v>
      </c>
      <c r="H706" s="60">
        <v>25</v>
      </c>
      <c r="I706" s="60">
        <f>G706+H706</f>
        <v>30.6</v>
      </c>
      <c r="J706" s="60">
        <f>ROUND(G706*F706, 2)</f>
        <v>5433.68</v>
      </c>
      <c r="K706" s="60">
        <f>ROUND(F706*H706, 2)</f>
        <v>24257.5</v>
      </c>
      <c r="L706" s="60">
        <f>J706+K706</f>
        <v>29691.18</v>
      </c>
      <c r="M706" s="60">
        <f>IFERROR(ROUND(SUM(P707)/F706, 2), 0)</f>
        <v>0</v>
      </c>
      <c r="N706" s="60"/>
      <c r="O706" s="60">
        <f>M706+N706</f>
        <v>0</v>
      </c>
      <c r="P706" s="60">
        <f t="shared" si="45"/>
        <v>0</v>
      </c>
      <c r="Q706" s="60">
        <f>ROUND(F706*N706, 2)</f>
        <v>0</v>
      </c>
      <c r="R706" s="60">
        <f>P706+Q706</f>
        <v>0</v>
      </c>
    </row>
    <row r="707" spans="1:18" ht="37.5" x14ac:dyDescent="0.25">
      <c r="A707" s="23" t="s">
        <v>1185</v>
      </c>
      <c r="B707" s="30" t="s">
        <v>1186</v>
      </c>
      <c r="C707" s="29"/>
      <c r="D707" s="24" t="s">
        <v>77</v>
      </c>
      <c r="E707" s="46">
        <v>0.15</v>
      </c>
      <c r="F707" s="47">
        <v>145.54499999999999</v>
      </c>
      <c r="G707" s="60">
        <v>37.299999999999997</v>
      </c>
      <c r="H707" s="60"/>
      <c r="I707" s="60"/>
      <c r="J707" s="60">
        <f>ROUND(F707*G707, 2)</f>
        <v>5428.83</v>
      </c>
      <c r="K707" s="60"/>
      <c r="L707" s="60"/>
      <c r="M707" s="60"/>
      <c r="N707" s="60"/>
      <c r="O707" s="60"/>
      <c r="P707" s="60">
        <f t="shared" si="45"/>
        <v>0</v>
      </c>
      <c r="Q707" s="60"/>
      <c r="R707" s="60"/>
    </row>
    <row r="708" spans="1:18" ht="131.25" x14ac:dyDescent="0.25">
      <c r="A708" s="22" t="s">
        <v>1187</v>
      </c>
      <c r="B708" s="25" t="s">
        <v>1188</v>
      </c>
      <c r="C708" s="25" t="s">
        <v>1189</v>
      </c>
      <c r="D708" s="11" t="s">
        <v>40</v>
      </c>
      <c r="E708" s="28">
        <v>1</v>
      </c>
      <c r="F708" s="28">
        <v>152</v>
      </c>
      <c r="G708" s="57">
        <f>IFERROR(ROUND(SUM(J709,J710,J711)/F708, 2), 0)</f>
        <v>180.02</v>
      </c>
      <c r="H708" s="57">
        <v>430.5</v>
      </c>
      <c r="I708" s="57">
        <f>G708+H708</f>
        <v>610.52</v>
      </c>
      <c r="J708" s="57">
        <f>ROUND(G708*F708, 2)</f>
        <v>27363.040000000001</v>
      </c>
      <c r="K708" s="57">
        <f>ROUND(F708*H708, 2)</f>
        <v>65436</v>
      </c>
      <c r="L708" s="57">
        <f>J708+K708</f>
        <v>92799.039999999994</v>
      </c>
      <c r="M708" s="57">
        <f>IFERROR(ROUND(SUM(P709,P710,P711)/F708, 2), 0)</f>
        <v>0</v>
      </c>
      <c r="N708" s="57"/>
      <c r="O708" s="57">
        <f>M708+N708</f>
        <v>0</v>
      </c>
      <c r="P708" s="57">
        <f t="shared" si="45"/>
        <v>0</v>
      </c>
      <c r="Q708" s="57">
        <f>ROUND(F708*N708, 2)</f>
        <v>0</v>
      </c>
      <c r="R708" s="57">
        <f>P708+Q708</f>
        <v>0</v>
      </c>
    </row>
    <row r="709" spans="1:18" ht="18.75" x14ac:dyDescent="0.25">
      <c r="A709" s="22" t="s">
        <v>1190</v>
      </c>
      <c r="B709" s="26" t="s">
        <v>1191</v>
      </c>
      <c r="C709" s="25"/>
      <c r="D709" s="11" t="s">
        <v>263</v>
      </c>
      <c r="E709" s="45">
        <v>1.05</v>
      </c>
      <c r="F709" s="45">
        <v>159.6</v>
      </c>
      <c r="G709" s="57">
        <v>8.7799999999999994</v>
      </c>
      <c r="H709" s="57"/>
      <c r="I709" s="57"/>
      <c r="J709" s="57">
        <f>ROUND(F709*G709, 2)</f>
        <v>1401.29</v>
      </c>
      <c r="K709" s="57"/>
      <c r="L709" s="57"/>
      <c r="M709" s="57"/>
      <c r="N709" s="57"/>
      <c r="O709" s="57"/>
      <c r="P709" s="57">
        <f t="shared" si="45"/>
        <v>0</v>
      </c>
      <c r="Q709" s="57"/>
      <c r="R709" s="57"/>
    </row>
    <row r="710" spans="1:18" ht="18.75" x14ac:dyDescent="0.25">
      <c r="A710" s="22" t="s">
        <v>1192</v>
      </c>
      <c r="B710" s="26" t="s">
        <v>1193</v>
      </c>
      <c r="C710" s="25"/>
      <c r="D710" s="11" t="s">
        <v>40</v>
      </c>
      <c r="E710" s="45">
        <v>1.1000000000000001</v>
      </c>
      <c r="F710" s="45">
        <v>167.2</v>
      </c>
      <c r="G710" s="57">
        <v>26</v>
      </c>
      <c r="H710" s="57"/>
      <c r="I710" s="57"/>
      <c r="J710" s="57">
        <f>ROUND(F710*G710, 2)</f>
        <v>4347.2</v>
      </c>
      <c r="K710" s="57"/>
      <c r="L710" s="57"/>
      <c r="M710" s="57"/>
      <c r="N710" s="57"/>
      <c r="O710" s="57"/>
      <c r="P710" s="57">
        <f t="shared" si="45"/>
        <v>0</v>
      </c>
      <c r="Q710" s="57"/>
      <c r="R710" s="57"/>
    </row>
    <row r="711" spans="1:18" ht="18.75" x14ac:dyDescent="0.25">
      <c r="A711" s="22" t="s">
        <v>1194</v>
      </c>
      <c r="B711" s="26" t="s">
        <v>1195</v>
      </c>
      <c r="C711" s="25"/>
      <c r="D711" s="11" t="s">
        <v>77</v>
      </c>
      <c r="E711" s="45">
        <v>0.9</v>
      </c>
      <c r="F711" s="48">
        <v>2736</v>
      </c>
      <c r="G711" s="57">
        <v>7.9</v>
      </c>
      <c r="H711" s="57"/>
      <c r="I711" s="57"/>
      <c r="J711" s="57">
        <f>ROUND(F711*G711, 2)</f>
        <v>21614.400000000001</v>
      </c>
      <c r="K711" s="57"/>
      <c r="L711" s="57"/>
      <c r="M711" s="57"/>
      <c r="N711" s="57"/>
      <c r="O711" s="57"/>
      <c r="P711" s="57">
        <f t="shared" si="45"/>
        <v>0</v>
      </c>
      <c r="Q711" s="57"/>
      <c r="R711" s="57"/>
    </row>
    <row r="712" spans="1:18" ht="75" x14ac:dyDescent="0.25">
      <c r="A712" s="22" t="s">
        <v>1196</v>
      </c>
      <c r="B712" s="25" t="s">
        <v>674</v>
      </c>
      <c r="C712" s="25"/>
      <c r="D712" s="11" t="s">
        <v>263</v>
      </c>
      <c r="E712" s="28">
        <v>1</v>
      </c>
      <c r="F712" s="28">
        <v>616</v>
      </c>
      <c r="G712" s="57">
        <f>IFERROR(ROUND(SUM(J713,J714)/F712, 2), 0)</f>
        <v>8.91</v>
      </c>
      <c r="H712" s="57">
        <v>80</v>
      </c>
      <c r="I712" s="57">
        <f>G712+H712</f>
        <v>88.91</v>
      </c>
      <c r="J712" s="57">
        <f>ROUND(G712*F712, 2)</f>
        <v>5488.56</v>
      </c>
      <c r="K712" s="57">
        <f>ROUND(F712*H712, 2)</f>
        <v>49280</v>
      </c>
      <c r="L712" s="57">
        <f>J712+K712</f>
        <v>54768.56</v>
      </c>
      <c r="M712" s="57">
        <f>IFERROR(ROUND(SUM(P713,P714)/F712, 2), 0)</f>
        <v>0</v>
      </c>
      <c r="N712" s="57"/>
      <c r="O712" s="57">
        <f>M712+N712</f>
        <v>0</v>
      </c>
      <c r="P712" s="57">
        <f t="shared" si="45"/>
        <v>0</v>
      </c>
      <c r="Q712" s="57">
        <f>ROUND(F712*N712, 2)</f>
        <v>0</v>
      </c>
      <c r="R712" s="57">
        <f>P712+Q712</f>
        <v>0</v>
      </c>
    </row>
    <row r="713" spans="1:18" ht="18.75" x14ac:dyDescent="0.25">
      <c r="A713" s="22" t="s">
        <v>1197</v>
      </c>
      <c r="B713" s="26" t="s">
        <v>676</v>
      </c>
      <c r="C713" s="25"/>
      <c r="D713" s="11" t="s">
        <v>263</v>
      </c>
      <c r="E713" s="45">
        <v>1.1000000000000001</v>
      </c>
      <c r="F713" s="48">
        <v>677.6</v>
      </c>
      <c r="G713" s="57">
        <v>4.05</v>
      </c>
      <c r="H713" s="57"/>
      <c r="I713" s="57"/>
      <c r="J713" s="57">
        <f>ROUND(F713*G713, 2)</f>
        <v>2744.28</v>
      </c>
      <c r="K713" s="57"/>
      <c r="L713" s="57"/>
      <c r="M713" s="57"/>
      <c r="N713" s="57"/>
      <c r="O713" s="57"/>
      <c r="P713" s="57">
        <f t="shared" si="45"/>
        <v>0</v>
      </c>
      <c r="Q713" s="57"/>
      <c r="R713" s="57"/>
    </row>
    <row r="714" spans="1:18" ht="37.5" x14ac:dyDescent="0.25">
      <c r="A714" s="22" t="s">
        <v>1198</v>
      </c>
      <c r="B714" s="26" t="s">
        <v>678</v>
      </c>
      <c r="C714" s="25"/>
      <c r="D714" s="11" t="s">
        <v>77</v>
      </c>
      <c r="E714" s="45">
        <v>0.3</v>
      </c>
      <c r="F714" s="48">
        <v>184.8</v>
      </c>
      <c r="G714" s="57">
        <v>14.85</v>
      </c>
      <c r="H714" s="57"/>
      <c r="I714" s="57"/>
      <c r="J714" s="57">
        <f>ROUND(F714*G714, 2)</f>
        <v>2744.28</v>
      </c>
      <c r="K714" s="57"/>
      <c r="L714" s="57"/>
      <c r="M714" s="57"/>
      <c r="N714" s="57"/>
      <c r="O714" s="57"/>
      <c r="P714" s="57">
        <f t="shared" si="45"/>
        <v>0</v>
      </c>
      <c r="Q714" s="57"/>
      <c r="R714" s="57"/>
    </row>
    <row r="715" spans="1:18" ht="93.75" x14ac:dyDescent="0.25">
      <c r="A715" s="22" t="s">
        <v>1199</v>
      </c>
      <c r="B715" s="25" t="s">
        <v>684</v>
      </c>
      <c r="C715" s="25"/>
      <c r="D715" s="11" t="s">
        <v>40</v>
      </c>
      <c r="E715" s="28">
        <v>1</v>
      </c>
      <c r="F715" s="28">
        <v>193.8</v>
      </c>
      <c r="G715" s="57">
        <f>IFERROR(ROUND(SUM(J716)/F715, 2), 0)</f>
        <v>20.79</v>
      </c>
      <c r="H715" s="57">
        <v>120</v>
      </c>
      <c r="I715" s="57">
        <f>G715+H715</f>
        <v>140.79</v>
      </c>
      <c r="J715" s="57">
        <f>ROUND(G715*F715, 2)</f>
        <v>4029.1</v>
      </c>
      <c r="K715" s="57">
        <f>ROUND(F715*H715, 2)</f>
        <v>23256</v>
      </c>
      <c r="L715" s="57">
        <f>J715+K715</f>
        <v>27285.1</v>
      </c>
      <c r="M715" s="57">
        <f>IFERROR(ROUND(SUM(P716)/F715, 2), 0)</f>
        <v>0</v>
      </c>
      <c r="N715" s="57"/>
      <c r="O715" s="57">
        <f>M715+N715</f>
        <v>0</v>
      </c>
      <c r="P715" s="57">
        <f t="shared" si="45"/>
        <v>0</v>
      </c>
      <c r="Q715" s="57">
        <f>ROUND(F715*N715, 2)</f>
        <v>0</v>
      </c>
      <c r="R715" s="57">
        <f>P715+Q715</f>
        <v>0</v>
      </c>
    </row>
    <row r="716" spans="1:18" ht="37.5" x14ac:dyDescent="0.25">
      <c r="A716" s="22" t="s">
        <v>1200</v>
      </c>
      <c r="B716" s="26" t="s">
        <v>688</v>
      </c>
      <c r="C716" s="25" t="s">
        <v>678</v>
      </c>
      <c r="D716" s="11" t="s">
        <v>77</v>
      </c>
      <c r="E716" s="45">
        <v>1.8</v>
      </c>
      <c r="F716" s="45">
        <v>348.84</v>
      </c>
      <c r="G716" s="57">
        <v>11.55</v>
      </c>
      <c r="H716" s="57"/>
      <c r="I716" s="57"/>
      <c r="J716" s="57">
        <f>ROUND(F716*G716, 2)</f>
        <v>4029.1</v>
      </c>
      <c r="K716" s="57"/>
      <c r="L716" s="57"/>
      <c r="M716" s="57"/>
      <c r="N716" s="57"/>
      <c r="O716" s="57"/>
      <c r="P716" s="57">
        <f t="shared" si="45"/>
        <v>0</v>
      </c>
      <c r="Q716" s="57"/>
      <c r="R716" s="57"/>
    </row>
    <row r="717" spans="1:18" ht="93.75" x14ac:dyDescent="0.25">
      <c r="A717" s="22" t="s">
        <v>1201</v>
      </c>
      <c r="B717" s="25" t="s">
        <v>684</v>
      </c>
      <c r="C717" s="25" t="s">
        <v>1202</v>
      </c>
      <c r="D717" s="11" t="s">
        <v>40</v>
      </c>
      <c r="E717" s="28">
        <v>1</v>
      </c>
      <c r="F717" s="28">
        <v>33.4</v>
      </c>
      <c r="G717" s="57">
        <f>IFERROR(ROUND(SUM(J718)/F717, 2), 0)</f>
        <v>20.79</v>
      </c>
      <c r="H717" s="57">
        <v>120</v>
      </c>
      <c r="I717" s="57">
        <f>G717+H717</f>
        <v>140.79</v>
      </c>
      <c r="J717" s="57">
        <f>ROUND(G717*F717, 2)</f>
        <v>694.39</v>
      </c>
      <c r="K717" s="57">
        <f>ROUND(F717*H717, 2)</f>
        <v>4008</v>
      </c>
      <c r="L717" s="57">
        <f>J717+K717</f>
        <v>4702.3900000000003</v>
      </c>
      <c r="M717" s="57">
        <f>IFERROR(ROUND(SUM(P718)/F717, 2), 0)</f>
        <v>0</v>
      </c>
      <c r="N717" s="57"/>
      <c r="O717" s="57">
        <f>M717+N717</f>
        <v>0</v>
      </c>
      <c r="P717" s="57">
        <f t="shared" si="45"/>
        <v>0</v>
      </c>
      <c r="Q717" s="57">
        <f>ROUND(F717*N717, 2)</f>
        <v>0</v>
      </c>
      <c r="R717" s="57">
        <f>P717+Q717</f>
        <v>0</v>
      </c>
    </row>
    <row r="718" spans="1:18" ht="37.5" x14ac:dyDescent="0.25">
      <c r="A718" s="22" t="s">
        <v>1203</v>
      </c>
      <c r="B718" s="26" t="s">
        <v>688</v>
      </c>
      <c r="C718" s="25" t="s">
        <v>678</v>
      </c>
      <c r="D718" s="11" t="s">
        <v>77</v>
      </c>
      <c r="E718" s="45">
        <v>1.8</v>
      </c>
      <c r="F718" s="45">
        <v>60.12</v>
      </c>
      <c r="G718" s="57">
        <v>11.55</v>
      </c>
      <c r="H718" s="57"/>
      <c r="I718" s="57"/>
      <c r="J718" s="57">
        <f>ROUND(F718*G718, 2)</f>
        <v>694.39</v>
      </c>
      <c r="K718" s="57"/>
      <c r="L718" s="57"/>
      <c r="M718" s="57"/>
      <c r="N718" s="57"/>
      <c r="O718" s="57"/>
      <c r="P718" s="57">
        <f t="shared" si="45"/>
        <v>0</v>
      </c>
      <c r="Q718" s="57"/>
      <c r="R718" s="57"/>
    </row>
    <row r="719" spans="1:18" ht="37.5" x14ac:dyDescent="0.25">
      <c r="A719" s="23" t="s">
        <v>1204</v>
      </c>
      <c r="B719" s="29" t="s">
        <v>1205</v>
      </c>
      <c r="C719" s="29"/>
      <c r="D719" s="24" t="s">
        <v>40</v>
      </c>
      <c r="E719" s="31">
        <v>1</v>
      </c>
      <c r="F719" s="31">
        <v>970.3</v>
      </c>
      <c r="G719" s="60">
        <f>IFERROR(ROUND(SUM(J720,J721,J722,J723,J724,J725)/F719, 2), 0)</f>
        <v>259.17</v>
      </c>
      <c r="H719" s="60">
        <v>1043.9000000000001</v>
      </c>
      <c r="I719" s="60">
        <f>G719+H719</f>
        <v>1303.07</v>
      </c>
      <c r="J719" s="60">
        <f>ROUND(G719*F719, 2)</f>
        <v>251472.65</v>
      </c>
      <c r="K719" s="60">
        <f>ROUND(F719*H719, 2)</f>
        <v>1012896.17</v>
      </c>
      <c r="L719" s="60">
        <f>J719+K719</f>
        <v>1264368.82</v>
      </c>
      <c r="M719" s="60">
        <f>IFERROR(ROUND(SUM(P720,P721,P722,P723,P724,P725)/F719, 2), 0)</f>
        <v>162</v>
      </c>
      <c r="N719" s="60"/>
      <c r="O719" s="60">
        <f>M719+N719</f>
        <v>162</v>
      </c>
      <c r="P719" s="60">
        <f t="shared" si="45"/>
        <v>157188.6</v>
      </c>
      <c r="Q719" s="60">
        <f>ROUND(F719*N719, 2)</f>
        <v>0</v>
      </c>
      <c r="R719" s="60">
        <f>P719+Q719</f>
        <v>157188.6</v>
      </c>
    </row>
    <row r="720" spans="1:18" ht="37.5" x14ac:dyDescent="0.25">
      <c r="A720" s="23" t="s">
        <v>1206</v>
      </c>
      <c r="B720" s="30" t="s">
        <v>607</v>
      </c>
      <c r="C720" s="29"/>
      <c r="D720" s="24" t="s">
        <v>77</v>
      </c>
      <c r="E720" s="46">
        <v>0.25</v>
      </c>
      <c r="F720" s="47">
        <v>242.57499999999999</v>
      </c>
      <c r="G720" s="60">
        <v>58.44</v>
      </c>
      <c r="H720" s="60"/>
      <c r="I720" s="60"/>
      <c r="J720" s="60">
        <f t="shared" ref="J720:J725" si="46">ROUND(F720*G720, 2)</f>
        <v>14176.08</v>
      </c>
      <c r="K720" s="60"/>
      <c r="L720" s="60"/>
      <c r="M720" s="60"/>
      <c r="N720" s="60"/>
      <c r="O720" s="60"/>
      <c r="P720" s="60">
        <f t="shared" si="45"/>
        <v>0</v>
      </c>
      <c r="Q720" s="60"/>
      <c r="R720" s="60"/>
    </row>
    <row r="721" spans="1:18" ht="75" x14ac:dyDescent="0.25">
      <c r="A721" s="23" t="s">
        <v>1207</v>
      </c>
      <c r="B721" s="30" t="s">
        <v>1208</v>
      </c>
      <c r="C721" s="29"/>
      <c r="D721" s="24" t="s">
        <v>40</v>
      </c>
      <c r="E721" s="46">
        <v>1.07</v>
      </c>
      <c r="F721" s="47">
        <v>459.351</v>
      </c>
      <c r="G721" s="60">
        <v>0</v>
      </c>
      <c r="H721" s="60"/>
      <c r="I721" s="60"/>
      <c r="J721" s="60">
        <f t="shared" si="46"/>
        <v>0</v>
      </c>
      <c r="K721" s="60"/>
      <c r="L721" s="60"/>
      <c r="M721" s="60">
        <v>0</v>
      </c>
      <c r="N721" s="60"/>
      <c r="O721" s="60"/>
      <c r="P721" s="60">
        <f t="shared" si="45"/>
        <v>0</v>
      </c>
      <c r="Q721" s="60"/>
      <c r="R721" s="60"/>
    </row>
    <row r="722" spans="1:18" ht="56.25" x14ac:dyDescent="0.25">
      <c r="A722" s="23" t="s">
        <v>1209</v>
      </c>
      <c r="B722" s="30" t="s">
        <v>1210</v>
      </c>
      <c r="C722" s="29"/>
      <c r="D722" s="24" t="s">
        <v>40</v>
      </c>
      <c r="E722" s="46">
        <v>1.07</v>
      </c>
      <c r="F722" s="47">
        <v>324.10300000000001</v>
      </c>
      <c r="G722" s="60">
        <v>485</v>
      </c>
      <c r="H722" s="60"/>
      <c r="I722" s="60"/>
      <c r="J722" s="60">
        <f t="shared" si="46"/>
        <v>157189.96</v>
      </c>
      <c r="K722" s="60"/>
      <c r="L722" s="60"/>
      <c r="M722" s="60">
        <v>485</v>
      </c>
      <c r="N722" s="60"/>
      <c r="O722" s="60"/>
      <c r="P722" s="60">
        <f t="shared" si="45"/>
        <v>157189.96</v>
      </c>
      <c r="Q722" s="60"/>
      <c r="R722" s="60"/>
    </row>
    <row r="723" spans="1:18" ht="56.25" x14ac:dyDescent="0.25">
      <c r="A723" s="23" t="s">
        <v>1211</v>
      </c>
      <c r="B723" s="30" t="s">
        <v>1212</v>
      </c>
      <c r="C723" s="29"/>
      <c r="D723" s="24" t="s">
        <v>40</v>
      </c>
      <c r="E723" s="46">
        <v>1.07</v>
      </c>
      <c r="F723" s="47">
        <v>254.874</v>
      </c>
      <c r="G723" s="60">
        <v>0</v>
      </c>
      <c r="H723" s="60"/>
      <c r="I723" s="60"/>
      <c r="J723" s="60">
        <f t="shared" si="46"/>
        <v>0</v>
      </c>
      <c r="K723" s="60"/>
      <c r="L723" s="60"/>
      <c r="M723" s="60">
        <v>0</v>
      </c>
      <c r="N723" s="60"/>
      <c r="O723" s="60"/>
      <c r="P723" s="60">
        <f t="shared" si="45"/>
        <v>0</v>
      </c>
      <c r="Q723" s="60"/>
      <c r="R723" s="60"/>
    </row>
    <row r="724" spans="1:18" ht="18.75" x14ac:dyDescent="0.25">
      <c r="A724" s="23" t="s">
        <v>1213</v>
      </c>
      <c r="B724" s="30" t="s">
        <v>613</v>
      </c>
      <c r="C724" s="29"/>
      <c r="D724" s="24" t="s">
        <v>77</v>
      </c>
      <c r="E724" s="46">
        <v>7</v>
      </c>
      <c r="F724" s="46">
        <v>6792.1</v>
      </c>
      <c r="G724" s="60">
        <v>6.52</v>
      </c>
      <c r="H724" s="60"/>
      <c r="I724" s="60"/>
      <c r="J724" s="60">
        <f t="shared" si="46"/>
        <v>44284.49</v>
      </c>
      <c r="K724" s="60"/>
      <c r="L724" s="60"/>
      <c r="M724" s="60"/>
      <c r="N724" s="60"/>
      <c r="O724" s="60"/>
      <c r="P724" s="60">
        <f t="shared" si="45"/>
        <v>0</v>
      </c>
      <c r="Q724" s="60"/>
      <c r="R724" s="60"/>
    </row>
    <row r="725" spans="1:18" ht="18.75" x14ac:dyDescent="0.25">
      <c r="A725" s="23" t="s">
        <v>1214</v>
      </c>
      <c r="B725" s="30" t="s">
        <v>1215</v>
      </c>
      <c r="C725" s="29"/>
      <c r="D725" s="24" t="s">
        <v>263</v>
      </c>
      <c r="E725" s="46">
        <v>1.1000000000000001</v>
      </c>
      <c r="F725" s="46">
        <v>1067.33</v>
      </c>
      <c r="G725" s="60">
        <v>33.56</v>
      </c>
      <c r="H725" s="60"/>
      <c r="I725" s="60"/>
      <c r="J725" s="60">
        <f t="shared" si="46"/>
        <v>35819.589999999997</v>
      </c>
      <c r="K725" s="60"/>
      <c r="L725" s="60"/>
      <c r="M725" s="60"/>
      <c r="N725" s="60"/>
      <c r="O725" s="60"/>
      <c r="P725" s="60">
        <f t="shared" si="45"/>
        <v>0</v>
      </c>
      <c r="Q725" s="60"/>
      <c r="R725" s="60"/>
    </row>
    <row r="726" spans="1:18" ht="75" x14ac:dyDescent="0.25">
      <c r="A726" s="23" t="s">
        <v>1216</v>
      </c>
      <c r="B726" s="29" t="s">
        <v>1217</v>
      </c>
      <c r="C726" s="29"/>
      <c r="D726" s="24" t="s">
        <v>40</v>
      </c>
      <c r="E726" s="31">
        <v>1</v>
      </c>
      <c r="F726" s="31">
        <v>193.8</v>
      </c>
      <c r="G726" s="60">
        <f>IFERROR(ROUND(SUM(J727,J728)/F726, 2), 0)</f>
        <v>100.16</v>
      </c>
      <c r="H726" s="60">
        <v>320</v>
      </c>
      <c r="I726" s="60">
        <f>G726+H726</f>
        <v>420.16</v>
      </c>
      <c r="J726" s="60">
        <f>ROUND(G726*F726, 2)</f>
        <v>19411.009999999998</v>
      </c>
      <c r="K726" s="60">
        <f>ROUND(F726*H726, 2)</f>
        <v>62016</v>
      </c>
      <c r="L726" s="60">
        <f>J726+K726</f>
        <v>81427.009999999995</v>
      </c>
      <c r="M726" s="60">
        <f>IFERROR(ROUND(SUM(P727,P728)/F726, 2), 0)</f>
        <v>0</v>
      </c>
      <c r="N726" s="60"/>
      <c r="O726" s="60">
        <f>M726+N726</f>
        <v>0</v>
      </c>
      <c r="P726" s="60">
        <f t="shared" si="45"/>
        <v>0</v>
      </c>
      <c r="Q726" s="60">
        <f>ROUND(F726*N726, 2)</f>
        <v>0</v>
      </c>
      <c r="R726" s="60">
        <f>P726+Q726</f>
        <v>0</v>
      </c>
    </row>
    <row r="727" spans="1:18" ht="18.75" x14ac:dyDescent="0.25">
      <c r="A727" s="23" t="s">
        <v>1218</v>
      </c>
      <c r="B727" s="30" t="s">
        <v>682</v>
      </c>
      <c r="C727" s="29"/>
      <c r="D727" s="24" t="s">
        <v>77</v>
      </c>
      <c r="E727" s="46">
        <v>0.15</v>
      </c>
      <c r="F727" s="47">
        <v>29.07</v>
      </c>
      <c r="G727" s="60">
        <v>41.3</v>
      </c>
      <c r="H727" s="60"/>
      <c r="I727" s="60"/>
      <c r="J727" s="60">
        <f>ROUND(F727*G727, 2)</f>
        <v>1200.5899999999999</v>
      </c>
      <c r="K727" s="60"/>
      <c r="L727" s="60"/>
      <c r="M727" s="60"/>
      <c r="N727" s="60"/>
      <c r="O727" s="60"/>
      <c r="P727" s="60">
        <f t="shared" si="45"/>
        <v>0</v>
      </c>
      <c r="Q727" s="60"/>
      <c r="R727" s="60"/>
    </row>
    <row r="728" spans="1:18" ht="37.5" x14ac:dyDescent="0.25">
      <c r="A728" s="23" t="s">
        <v>1219</v>
      </c>
      <c r="B728" s="30" t="s">
        <v>1220</v>
      </c>
      <c r="C728" s="29"/>
      <c r="D728" s="24" t="s">
        <v>77</v>
      </c>
      <c r="E728" s="46">
        <v>0.6</v>
      </c>
      <c r="F728" s="47">
        <v>116.28</v>
      </c>
      <c r="G728" s="60">
        <v>156.6</v>
      </c>
      <c r="H728" s="60"/>
      <c r="I728" s="60"/>
      <c r="J728" s="60">
        <f>ROUND(F728*G728, 2)</f>
        <v>18209.45</v>
      </c>
      <c r="K728" s="60"/>
      <c r="L728" s="60"/>
      <c r="M728" s="60"/>
      <c r="N728" s="60"/>
      <c r="O728" s="60"/>
      <c r="P728" s="60">
        <f t="shared" si="45"/>
        <v>0</v>
      </c>
      <c r="Q728" s="60"/>
      <c r="R728" s="60"/>
    </row>
    <row r="729" spans="1:18" ht="75" x14ac:dyDescent="0.25">
      <c r="A729" s="23" t="s">
        <v>1221</v>
      </c>
      <c r="B729" s="29" t="s">
        <v>1222</v>
      </c>
      <c r="C729" s="29"/>
      <c r="D729" s="24" t="s">
        <v>164</v>
      </c>
      <c r="E729" s="31">
        <v>1</v>
      </c>
      <c r="F729" s="31">
        <v>40</v>
      </c>
      <c r="G729" s="60">
        <f>IFERROR(ROUND(SUM(J730,J731)/F729, 2), 0)</f>
        <v>9426</v>
      </c>
      <c r="H729" s="60">
        <v>1170.44</v>
      </c>
      <c r="I729" s="60">
        <f>G729+H729</f>
        <v>10596.44</v>
      </c>
      <c r="J729" s="60">
        <f>ROUND(G729*F729, 2)</f>
        <v>377040</v>
      </c>
      <c r="K729" s="60">
        <f>ROUND(F729*H729, 2)</f>
        <v>46817.599999999999</v>
      </c>
      <c r="L729" s="60">
        <f>J729+K729</f>
        <v>423857.6</v>
      </c>
      <c r="M729" s="60">
        <f>IFERROR(ROUND(SUM(P730,P731)/F729, 2), 0)</f>
        <v>0</v>
      </c>
      <c r="N729" s="60"/>
      <c r="O729" s="60">
        <f>M729+N729</f>
        <v>0</v>
      </c>
      <c r="P729" s="60">
        <f t="shared" si="45"/>
        <v>0</v>
      </c>
      <c r="Q729" s="60">
        <f>ROUND(F729*N729, 2)</f>
        <v>0</v>
      </c>
      <c r="R729" s="60">
        <f>P729+Q729</f>
        <v>0</v>
      </c>
    </row>
    <row r="730" spans="1:18" ht="18.75" x14ac:dyDescent="0.25">
      <c r="A730" s="23" t="s">
        <v>1223</v>
      </c>
      <c r="B730" s="30" t="s">
        <v>1224</v>
      </c>
      <c r="C730" s="29"/>
      <c r="D730" s="24" t="s">
        <v>164</v>
      </c>
      <c r="E730" s="46">
        <v>1</v>
      </c>
      <c r="F730" s="47">
        <v>40</v>
      </c>
      <c r="G730" s="60">
        <v>9011</v>
      </c>
      <c r="H730" s="60"/>
      <c r="I730" s="60"/>
      <c r="J730" s="60">
        <f>ROUND(F730*G730, 2)</f>
        <v>360440</v>
      </c>
      <c r="K730" s="60"/>
      <c r="L730" s="60"/>
      <c r="M730" s="60"/>
      <c r="N730" s="60"/>
      <c r="O730" s="60"/>
      <c r="P730" s="60">
        <f t="shared" si="45"/>
        <v>0</v>
      </c>
      <c r="Q730" s="60"/>
      <c r="R730" s="60"/>
    </row>
    <row r="731" spans="1:18" ht="18.75" x14ac:dyDescent="0.25">
      <c r="A731" s="23" t="s">
        <v>1225</v>
      </c>
      <c r="B731" s="30" t="s">
        <v>1226</v>
      </c>
      <c r="C731" s="29"/>
      <c r="D731" s="24" t="s">
        <v>164</v>
      </c>
      <c r="E731" s="50">
        <v>1</v>
      </c>
      <c r="F731" s="46">
        <v>40</v>
      </c>
      <c r="G731" s="60">
        <v>415</v>
      </c>
      <c r="H731" s="60"/>
      <c r="I731" s="60"/>
      <c r="J731" s="60">
        <f>ROUND(F731*G731, 2)</f>
        <v>16600</v>
      </c>
      <c r="K731" s="60"/>
      <c r="L731" s="60"/>
      <c r="M731" s="60"/>
      <c r="N731" s="60"/>
      <c r="O731" s="60"/>
      <c r="P731" s="60">
        <f t="shared" si="45"/>
        <v>0</v>
      </c>
      <c r="Q731" s="60"/>
      <c r="R731" s="60"/>
    </row>
    <row r="732" spans="1:18" ht="18.75" x14ac:dyDescent="0.25">
      <c r="A732" s="23" t="s">
        <v>1227</v>
      </c>
      <c r="B732" s="29" t="s">
        <v>1228</v>
      </c>
      <c r="C732" s="29"/>
      <c r="D732" s="24" t="s">
        <v>164</v>
      </c>
      <c r="E732" s="31">
        <v>1</v>
      </c>
      <c r="F732" s="31">
        <v>554</v>
      </c>
      <c r="G732" s="60">
        <f>IFERROR(ROUND(SUM(J733)/F732, 2), 0)</f>
        <v>25</v>
      </c>
      <c r="H732" s="60">
        <v>19.190000000000001</v>
      </c>
      <c r="I732" s="60">
        <f>G732+H732</f>
        <v>44.19</v>
      </c>
      <c r="J732" s="60">
        <f>ROUND(G732*F732, 2)</f>
        <v>13850</v>
      </c>
      <c r="K732" s="60">
        <f>ROUND(F732*H732, 2)</f>
        <v>10631.26</v>
      </c>
      <c r="L732" s="60">
        <f>J732+K732</f>
        <v>24481.26</v>
      </c>
      <c r="M732" s="60">
        <f>IFERROR(ROUND(SUM(P733)/F732, 2), 0)</f>
        <v>0</v>
      </c>
      <c r="N732" s="60"/>
      <c r="O732" s="60">
        <f>M732+N732</f>
        <v>0</v>
      </c>
      <c r="P732" s="60">
        <f t="shared" si="45"/>
        <v>0</v>
      </c>
      <c r="Q732" s="60">
        <f>ROUND(F732*N732, 2)</f>
        <v>0</v>
      </c>
      <c r="R732" s="60">
        <f>P732+Q732</f>
        <v>0</v>
      </c>
    </row>
    <row r="733" spans="1:18" ht="37.5" x14ac:dyDescent="0.25">
      <c r="A733" s="23" t="s">
        <v>1229</v>
      </c>
      <c r="B733" s="30" t="s">
        <v>1230</v>
      </c>
      <c r="C733" s="29"/>
      <c r="D733" s="24" t="s">
        <v>164</v>
      </c>
      <c r="E733" s="46">
        <v>1</v>
      </c>
      <c r="F733" s="47">
        <v>554</v>
      </c>
      <c r="G733" s="60">
        <v>25</v>
      </c>
      <c r="H733" s="60"/>
      <c r="I733" s="60"/>
      <c r="J733" s="60">
        <f>ROUND(F733*G733, 2)</f>
        <v>13850</v>
      </c>
      <c r="K733" s="60"/>
      <c r="L733" s="60"/>
      <c r="M733" s="60"/>
      <c r="N733" s="60"/>
      <c r="O733" s="60"/>
      <c r="P733" s="60">
        <f t="shared" si="45"/>
        <v>0</v>
      </c>
      <c r="Q733" s="60"/>
      <c r="R733" s="60"/>
    </row>
    <row r="734" spans="1:18" ht="16.5" x14ac:dyDescent="0.25">
      <c r="A734" s="23" t="s">
        <v>1231</v>
      </c>
      <c r="B734" s="101" t="s">
        <v>730</v>
      </c>
      <c r="C734" s="102"/>
      <c r="D734" s="103"/>
      <c r="E734" s="104"/>
      <c r="F734" s="61"/>
      <c r="G734" s="62"/>
      <c r="H734" s="62"/>
      <c r="I734" s="62"/>
      <c r="J734" s="62">
        <f>SUM(J735,J739,J743,J745,J748,J751,J757,J770,J772,J775)</f>
        <v>348520.46</v>
      </c>
      <c r="K734" s="62">
        <f>SUM(K735,K739,K743,K745,K748,K751,K757,K770,K772,K775)</f>
        <v>408742.46</v>
      </c>
      <c r="L734" s="62">
        <f>SUM(L735,L739,L743,L745,L748,L751,L757,L770,L772,L775)</f>
        <v>757262.92</v>
      </c>
      <c r="M734" s="62"/>
      <c r="N734" s="62"/>
      <c r="O734" s="62"/>
      <c r="P734" s="62">
        <f>SUM(P735,P739,P743,P745,P748,P751,P757,P770,P772,P775)</f>
        <v>289893.83</v>
      </c>
      <c r="Q734" s="62">
        <f>SUM(Q735,Q739,Q743,Q745,Q748,Q751,Q757,Q770,Q772,Q775)</f>
        <v>0</v>
      </c>
      <c r="R734" s="62">
        <f>SUM(R735,R739,R743,R745,R748,R751,R757,R770,R772,R775)</f>
        <v>289893.83</v>
      </c>
    </row>
    <row r="735" spans="1:18" ht="131.25" x14ac:dyDescent="0.25">
      <c r="A735" s="22" t="s">
        <v>1232</v>
      </c>
      <c r="B735" s="25" t="s">
        <v>1233</v>
      </c>
      <c r="C735" s="25" t="s">
        <v>1234</v>
      </c>
      <c r="D735" s="11" t="s">
        <v>40</v>
      </c>
      <c r="E735" s="28">
        <v>1</v>
      </c>
      <c r="F735" s="28">
        <v>66.7</v>
      </c>
      <c r="G735" s="57">
        <f>IFERROR(ROUND(SUM(J736,J737,J738)/F735, 2), 0)</f>
        <v>1713.19</v>
      </c>
      <c r="H735" s="57">
        <v>529.49</v>
      </c>
      <c r="I735" s="57">
        <f>G735+H735</f>
        <v>2242.6799999999998</v>
      </c>
      <c r="J735" s="57">
        <f>ROUND(G735*F735, 2)</f>
        <v>114269.77</v>
      </c>
      <c r="K735" s="57">
        <f>ROUND(F735*H735, 2)</f>
        <v>35316.980000000003</v>
      </c>
      <c r="L735" s="57">
        <f>J735+K735</f>
        <v>149586.75</v>
      </c>
      <c r="M735" s="57">
        <f>IFERROR(ROUND(SUM(P736,P737,P738)/F735, 2), 0)</f>
        <v>1528.65</v>
      </c>
      <c r="N735" s="57"/>
      <c r="O735" s="57">
        <f>M735+N735</f>
        <v>1528.65</v>
      </c>
      <c r="P735" s="57">
        <f t="shared" ref="P735:P777" si="47">ROUND(F735*M735, 2)</f>
        <v>101960.96000000001</v>
      </c>
      <c r="Q735" s="57">
        <f>ROUND(F735*N735, 2)</f>
        <v>0</v>
      </c>
      <c r="R735" s="57">
        <f>P735+Q735</f>
        <v>101960.96000000001</v>
      </c>
    </row>
    <row r="736" spans="1:18" ht="37.5" x14ac:dyDescent="0.25">
      <c r="A736" s="22" t="s">
        <v>1235</v>
      </c>
      <c r="B736" s="26" t="s">
        <v>1177</v>
      </c>
      <c r="C736" s="25"/>
      <c r="D736" s="11" t="s">
        <v>164</v>
      </c>
      <c r="E736" s="52">
        <v>10</v>
      </c>
      <c r="F736" s="45">
        <v>667</v>
      </c>
      <c r="G736" s="57">
        <v>11.5</v>
      </c>
      <c r="H736" s="57"/>
      <c r="I736" s="57"/>
      <c r="J736" s="57">
        <f>ROUND(F736*G736, 2)</f>
        <v>7670.5</v>
      </c>
      <c r="K736" s="57"/>
      <c r="L736" s="57"/>
      <c r="M736" s="57"/>
      <c r="N736" s="57"/>
      <c r="O736" s="57"/>
      <c r="P736" s="57">
        <f t="shared" si="47"/>
        <v>0</v>
      </c>
      <c r="Q736" s="57"/>
      <c r="R736" s="57"/>
    </row>
    <row r="737" spans="1:18" ht="37.5" x14ac:dyDescent="0.25">
      <c r="A737" s="22" t="s">
        <v>1236</v>
      </c>
      <c r="B737" s="26" t="s">
        <v>1237</v>
      </c>
      <c r="C737" s="25"/>
      <c r="D737" s="11" t="s">
        <v>77</v>
      </c>
      <c r="E737" s="45">
        <v>6</v>
      </c>
      <c r="F737" s="45">
        <v>400.2</v>
      </c>
      <c r="G737" s="57">
        <v>11.59</v>
      </c>
      <c r="H737" s="57"/>
      <c r="I737" s="57"/>
      <c r="J737" s="57">
        <f>ROUND(F737*G737, 2)</f>
        <v>4638.32</v>
      </c>
      <c r="K737" s="57"/>
      <c r="L737" s="57"/>
      <c r="M737" s="57"/>
      <c r="N737" s="57"/>
      <c r="O737" s="57"/>
      <c r="P737" s="57">
        <f t="shared" si="47"/>
        <v>0</v>
      </c>
      <c r="Q737" s="57"/>
      <c r="R737" s="57"/>
    </row>
    <row r="738" spans="1:18" ht="37.5" x14ac:dyDescent="0.25">
      <c r="A738" s="22" t="s">
        <v>1238</v>
      </c>
      <c r="B738" s="26" t="s">
        <v>672</v>
      </c>
      <c r="C738" s="25"/>
      <c r="D738" s="11" t="s">
        <v>29</v>
      </c>
      <c r="E738" s="45">
        <v>1.03</v>
      </c>
      <c r="F738" s="48">
        <v>22.175999999999998</v>
      </c>
      <c r="G738" s="57">
        <v>4597.82</v>
      </c>
      <c r="H738" s="57"/>
      <c r="I738" s="57"/>
      <c r="J738" s="57">
        <f>ROUND(F738*G738, 2)</f>
        <v>101961.26</v>
      </c>
      <c r="K738" s="57"/>
      <c r="L738" s="57"/>
      <c r="M738" s="57">
        <v>4597.82</v>
      </c>
      <c r="N738" s="57"/>
      <c r="O738" s="57"/>
      <c r="P738" s="57">
        <f t="shared" si="47"/>
        <v>101961.26</v>
      </c>
      <c r="Q738" s="57"/>
      <c r="R738" s="57"/>
    </row>
    <row r="739" spans="1:18" ht="37.5" x14ac:dyDescent="0.25">
      <c r="A739" s="32" t="s">
        <v>1239</v>
      </c>
      <c r="B739" s="33" t="s">
        <v>732</v>
      </c>
      <c r="C739" s="33"/>
      <c r="D739" s="34" t="s">
        <v>40</v>
      </c>
      <c r="E739" s="39">
        <v>1</v>
      </c>
      <c r="F739" s="68">
        <v>343.3</v>
      </c>
      <c r="G739" s="63">
        <f>IFERROR(ROUND(SUM(J741)/F739, 2), 0)</f>
        <v>5.59</v>
      </c>
      <c r="H739" s="63">
        <v>25</v>
      </c>
      <c r="I739" s="63">
        <f>G739+H739</f>
        <v>30.59</v>
      </c>
      <c r="J739" s="63">
        <f>ROUND(G739*F739, 2)</f>
        <v>1919.05</v>
      </c>
      <c r="K739" s="63">
        <f>ROUND(F739*H739, 2)</f>
        <v>8582.5</v>
      </c>
      <c r="L739" s="63">
        <f>J739+K739</f>
        <v>10501.55</v>
      </c>
      <c r="M739" s="63">
        <f>IFERROR(ROUND(SUM(P741)/F739, 2), 0)</f>
        <v>0</v>
      </c>
      <c r="N739" s="63"/>
      <c r="O739" s="63">
        <f>M739+N739</f>
        <v>0</v>
      </c>
      <c r="P739" s="63">
        <f t="shared" si="47"/>
        <v>0</v>
      </c>
      <c r="Q739" s="63">
        <f>ROUND(F739*N739, 2)</f>
        <v>0</v>
      </c>
      <c r="R739" s="63">
        <f>P739+Q739</f>
        <v>0</v>
      </c>
    </row>
    <row r="740" spans="1:18" ht="31.15" customHeight="1" x14ac:dyDescent="0.25">
      <c r="A740" s="35" t="s">
        <v>1240</v>
      </c>
      <c r="B740" s="36" t="s">
        <v>732</v>
      </c>
      <c r="C740" s="36"/>
      <c r="D740" s="37" t="s">
        <v>40</v>
      </c>
      <c r="E740" s="41">
        <v>1</v>
      </c>
      <c r="F740" s="41">
        <v>357.5</v>
      </c>
      <c r="G740" s="55">
        <f>IFERROR(ROUND(SUM(J742)/F740, 2), 0)</f>
        <v>5.59</v>
      </c>
      <c r="H740" s="55">
        <v>25</v>
      </c>
      <c r="I740" s="55">
        <f>G740+H740</f>
        <v>30.59</v>
      </c>
      <c r="J740" s="55">
        <f>ROUND(G740*F740, 2)</f>
        <v>1998.43</v>
      </c>
      <c r="K740" s="55">
        <f>ROUND(F740*H740, 2)</f>
        <v>8937.5</v>
      </c>
      <c r="L740" s="55">
        <f>J740+K740</f>
        <v>10935.93</v>
      </c>
      <c r="M740" s="55">
        <f>IFERROR(ROUND(SUM(P742)/F740, 2), 0)</f>
        <v>0</v>
      </c>
      <c r="N740" s="55"/>
      <c r="O740" s="55">
        <f>M740+N740</f>
        <v>0</v>
      </c>
      <c r="P740" s="55">
        <f t="shared" si="47"/>
        <v>0</v>
      </c>
      <c r="Q740" s="55">
        <f>ROUND(F740*N740, 2)</f>
        <v>0</v>
      </c>
      <c r="R740" s="55">
        <f>P740+Q740</f>
        <v>0</v>
      </c>
    </row>
    <row r="741" spans="1:18" ht="37.5" x14ac:dyDescent="0.25">
      <c r="A741" s="32" t="s">
        <v>1241</v>
      </c>
      <c r="B741" s="38" t="s">
        <v>582</v>
      </c>
      <c r="C741" s="33"/>
      <c r="D741" s="34" t="s">
        <v>77</v>
      </c>
      <c r="E741" s="49">
        <v>0.15</v>
      </c>
      <c r="F741" s="70">
        <v>51.494999999999997</v>
      </c>
      <c r="G741" s="63">
        <v>37.299999999999997</v>
      </c>
      <c r="H741" s="63"/>
      <c r="I741" s="63"/>
      <c r="J741" s="63">
        <f>ROUND(F741*G741, 2)</f>
        <v>1920.76</v>
      </c>
      <c r="K741" s="63"/>
      <c r="L741" s="63"/>
      <c r="M741" s="63"/>
      <c r="N741" s="63"/>
      <c r="O741" s="63"/>
      <c r="P741" s="63">
        <f t="shared" si="47"/>
        <v>0</v>
      </c>
      <c r="Q741" s="63"/>
      <c r="R741" s="63"/>
    </row>
    <row r="742" spans="1:18" ht="31.15" customHeight="1" x14ac:dyDescent="0.25">
      <c r="A742" s="35" t="s">
        <v>1242</v>
      </c>
      <c r="B742" s="40" t="s">
        <v>582</v>
      </c>
      <c r="C742" s="36"/>
      <c r="D742" s="37" t="s">
        <v>77</v>
      </c>
      <c r="E742" s="53">
        <v>0.15</v>
      </c>
      <c r="F742" s="53">
        <v>53.625</v>
      </c>
      <c r="G742" s="55">
        <v>37.299999999999997</v>
      </c>
      <c r="H742" s="55"/>
      <c r="I742" s="55"/>
      <c r="J742" s="55">
        <f>ROUND(F742*G742, 2)</f>
        <v>2000.21</v>
      </c>
      <c r="K742" s="55"/>
      <c r="L742" s="55"/>
      <c r="M742" s="55"/>
      <c r="N742" s="55"/>
      <c r="O742" s="55"/>
      <c r="P742" s="55">
        <f t="shared" si="47"/>
        <v>0</v>
      </c>
      <c r="Q742" s="55"/>
      <c r="R742" s="55"/>
    </row>
    <row r="743" spans="1:18" ht="37.5" x14ac:dyDescent="0.25">
      <c r="A743" s="22" t="s">
        <v>1243</v>
      </c>
      <c r="B743" s="25" t="s">
        <v>732</v>
      </c>
      <c r="C743" s="25"/>
      <c r="D743" s="11" t="s">
        <v>40</v>
      </c>
      <c r="E743" s="28">
        <v>1</v>
      </c>
      <c r="F743" s="28">
        <v>31.6</v>
      </c>
      <c r="G743" s="57">
        <f>IFERROR(ROUND(SUM(J744)/F743, 2), 0)</f>
        <v>10.33</v>
      </c>
      <c r="H743" s="57">
        <v>25</v>
      </c>
      <c r="I743" s="57">
        <f>G743+H743</f>
        <v>35.33</v>
      </c>
      <c r="J743" s="57">
        <f>ROUND(G743*F743, 2)</f>
        <v>326.43</v>
      </c>
      <c r="K743" s="57">
        <f>ROUND(F743*H743, 2)</f>
        <v>790</v>
      </c>
      <c r="L743" s="57">
        <f>J743+K743</f>
        <v>1116.43</v>
      </c>
      <c r="M743" s="57">
        <f>IFERROR(ROUND(SUM(P744)/F743, 2), 0)</f>
        <v>0</v>
      </c>
      <c r="N743" s="57"/>
      <c r="O743" s="57">
        <f>M743+N743</f>
        <v>0</v>
      </c>
      <c r="P743" s="57">
        <f t="shared" si="47"/>
        <v>0</v>
      </c>
      <c r="Q743" s="57">
        <f>ROUND(F743*N743, 2)</f>
        <v>0</v>
      </c>
      <c r="R743" s="57">
        <f>P743+Q743</f>
        <v>0</v>
      </c>
    </row>
    <row r="744" spans="1:18" ht="18.75" x14ac:dyDescent="0.25">
      <c r="A744" s="22" t="s">
        <v>1244</v>
      </c>
      <c r="B744" s="26" t="s">
        <v>682</v>
      </c>
      <c r="C744" s="25"/>
      <c r="D744" s="11" t="s">
        <v>77</v>
      </c>
      <c r="E744" s="45">
        <v>0.25</v>
      </c>
      <c r="F744" s="48">
        <v>7.9</v>
      </c>
      <c r="G744" s="57">
        <v>41.3</v>
      </c>
      <c r="H744" s="57"/>
      <c r="I744" s="57"/>
      <c r="J744" s="57">
        <f>ROUND(F744*G744, 2)</f>
        <v>326.27</v>
      </c>
      <c r="K744" s="57"/>
      <c r="L744" s="57"/>
      <c r="M744" s="57"/>
      <c r="N744" s="57"/>
      <c r="O744" s="57"/>
      <c r="P744" s="57">
        <f t="shared" si="47"/>
        <v>0</v>
      </c>
      <c r="Q744" s="57"/>
      <c r="R744" s="57"/>
    </row>
    <row r="745" spans="1:18" ht="112.5" x14ac:dyDescent="0.25">
      <c r="A745" s="22" t="s">
        <v>1245</v>
      </c>
      <c r="B745" s="25" t="s">
        <v>1246</v>
      </c>
      <c r="C745" s="25" t="s">
        <v>1247</v>
      </c>
      <c r="D745" s="11" t="s">
        <v>40</v>
      </c>
      <c r="E745" s="28">
        <v>1</v>
      </c>
      <c r="F745" s="28">
        <v>66.7</v>
      </c>
      <c r="G745" s="57">
        <f>IFERROR(ROUND(SUM(J746,J747)/F745, 2), 0)</f>
        <v>170.8</v>
      </c>
      <c r="H745" s="57">
        <v>664.43</v>
      </c>
      <c r="I745" s="57">
        <f>G745+H745</f>
        <v>835.23</v>
      </c>
      <c r="J745" s="57">
        <f>ROUND(G745*F745, 2)</f>
        <v>11392.36</v>
      </c>
      <c r="K745" s="57">
        <f>ROUND(F745*H745, 2)</f>
        <v>44317.48</v>
      </c>
      <c r="L745" s="57">
        <f>J745+K745</f>
        <v>55709.84</v>
      </c>
      <c r="M745" s="57">
        <f>IFERROR(ROUND(SUM(P746,P747)/F745, 2), 0)</f>
        <v>0</v>
      </c>
      <c r="N745" s="57"/>
      <c r="O745" s="57">
        <f>M745+N745</f>
        <v>0</v>
      </c>
      <c r="P745" s="57">
        <f t="shared" si="47"/>
        <v>0</v>
      </c>
      <c r="Q745" s="57">
        <f>ROUND(F745*N745, 2)</f>
        <v>0</v>
      </c>
      <c r="R745" s="57">
        <f>P745+Q745</f>
        <v>0</v>
      </c>
    </row>
    <row r="746" spans="1:18" ht="18.75" x14ac:dyDescent="0.25">
      <c r="A746" s="22" t="s">
        <v>1248</v>
      </c>
      <c r="B746" s="26" t="s">
        <v>1193</v>
      </c>
      <c r="C746" s="25"/>
      <c r="D746" s="11" t="s">
        <v>40</v>
      </c>
      <c r="E746" s="45">
        <v>1.1000000000000001</v>
      </c>
      <c r="F746" s="48">
        <v>73.37</v>
      </c>
      <c r="G746" s="57">
        <v>26</v>
      </c>
      <c r="H746" s="57"/>
      <c r="I746" s="57"/>
      <c r="J746" s="57">
        <f>ROUND(F746*G746, 2)</f>
        <v>1907.62</v>
      </c>
      <c r="K746" s="57"/>
      <c r="L746" s="57"/>
      <c r="M746" s="57"/>
      <c r="N746" s="57"/>
      <c r="O746" s="57"/>
      <c r="P746" s="57">
        <f t="shared" si="47"/>
        <v>0</v>
      </c>
      <c r="Q746" s="57"/>
      <c r="R746" s="57"/>
    </row>
    <row r="747" spans="1:18" ht="18.75" x14ac:dyDescent="0.25">
      <c r="A747" s="22" t="s">
        <v>1249</v>
      </c>
      <c r="B747" s="26" t="s">
        <v>1195</v>
      </c>
      <c r="C747" s="25"/>
      <c r="D747" s="11" t="s">
        <v>77</v>
      </c>
      <c r="E747" s="45">
        <v>0.9</v>
      </c>
      <c r="F747" s="48">
        <v>1200.5999999999999</v>
      </c>
      <c r="G747" s="57">
        <v>7.9</v>
      </c>
      <c r="H747" s="57"/>
      <c r="I747" s="57"/>
      <c r="J747" s="57">
        <f>ROUND(F747*G747, 2)</f>
        <v>9484.74</v>
      </c>
      <c r="K747" s="57"/>
      <c r="L747" s="57"/>
      <c r="M747" s="57"/>
      <c r="N747" s="57"/>
      <c r="O747" s="57"/>
      <c r="P747" s="57">
        <f t="shared" si="47"/>
        <v>0</v>
      </c>
      <c r="Q747" s="57"/>
      <c r="R747" s="57"/>
    </row>
    <row r="748" spans="1:18" ht="56.25" x14ac:dyDescent="0.25">
      <c r="A748" s="22" t="s">
        <v>1250</v>
      </c>
      <c r="B748" s="25" t="s">
        <v>1251</v>
      </c>
      <c r="C748" s="25" t="s">
        <v>1252</v>
      </c>
      <c r="D748" s="11" t="s">
        <v>40</v>
      </c>
      <c r="E748" s="28">
        <v>1</v>
      </c>
      <c r="F748" s="28">
        <v>31.6</v>
      </c>
      <c r="G748" s="57">
        <f>IFERROR(ROUND(SUM(J749,J750)/F748, 2), 0)</f>
        <v>27.87</v>
      </c>
      <c r="H748" s="57">
        <v>330</v>
      </c>
      <c r="I748" s="57">
        <f>G748+H748</f>
        <v>357.87</v>
      </c>
      <c r="J748" s="57">
        <f>ROUND(G748*F748, 2)</f>
        <v>880.69</v>
      </c>
      <c r="K748" s="57">
        <f>ROUND(F748*H748, 2)</f>
        <v>10428</v>
      </c>
      <c r="L748" s="57">
        <f>J748+K748</f>
        <v>11308.69</v>
      </c>
      <c r="M748" s="57">
        <f>IFERROR(ROUND(SUM(P749,P750)/F748, 2), 0)</f>
        <v>0</v>
      </c>
      <c r="N748" s="57"/>
      <c r="O748" s="57">
        <f>M748+N748</f>
        <v>0</v>
      </c>
      <c r="P748" s="57">
        <f t="shared" si="47"/>
        <v>0</v>
      </c>
      <c r="Q748" s="57">
        <f>ROUND(F748*N748, 2)</f>
        <v>0</v>
      </c>
      <c r="R748" s="57">
        <f>P748+Q748</f>
        <v>0</v>
      </c>
    </row>
    <row r="749" spans="1:18" ht="37.5" x14ac:dyDescent="0.25">
      <c r="A749" s="22" t="s">
        <v>1253</v>
      </c>
      <c r="B749" s="26" t="s">
        <v>582</v>
      </c>
      <c r="C749" s="25"/>
      <c r="D749" s="11" t="s">
        <v>77</v>
      </c>
      <c r="E749" s="45">
        <v>0.15</v>
      </c>
      <c r="F749" s="45">
        <v>4.74</v>
      </c>
      <c r="G749" s="57">
        <v>37.299999999999997</v>
      </c>
      <c r="H749" s="57"/>
      <c r="I749" s="57"/>
      <c r="J749" s="57">
        <f>ROUND(F749*G749, 2)</f>
        <v>176.8</v>
      </c>
      <c r="K749" s="57"/>
      <c r="L749" s="57"/>
      <c r="M749" s="57"/>
      <c r="N749" s="57"/>
      <c r="O749" s="57"/>
      <c r="P749" s="57">
        <f t="shared" si="47"/>
        <v>0</v>
      </c>
      <c r="Q749" s="57"/>
      <c r="R749" s="57"/>
    </row>
    <row r="750" spans="1:18" ht="37.5" x14ac:dyDescent="0.25">
      <c r="A750" s="22" t="s">
        <v>1254</v>
      </c>
      <c r="B750" s="26" t="s">
        <v>678</v>
      </c>
      <c r="C750" s="25"/>
      <c r="D750" s="11" t="s">
        <v>77</v>
      </c>
      <c r="E750" s="45">
        <v>1.5</v>
      </c>
      <c r="F750" s="48">
        <v>47.4</v>
      </c>
      <c r="G750" s="57">
        <v>14.85</v>
      </c>
      <c r="H750" s="57"/>
      <c r="I750" s="57"/>
      <c r="J750" s="57">
        <f>ROUND(F750*G750, 2)</f>
        <v>703.89</v>
      </c>
      <c r="K750" s="57"/>
      <c r="L750" s="57"/>
      <c r="M750" s="57"/>
      <c r="N750" s="57"/>
      <c r="O750" s="57"/>
      <c r="P750" s="57">
        <f t="shared" si="47"/>
        <v>0</v>
      </c>
      <c r="Q750" s="57"/>
      <c r="R750" s="57"/>
    </row>
    <row r="751" spans="1:18" ht="56.25" x14ac:dyDescent="0.25">
      <c r="A751" s="32" t="s">
        <v>1255</v>
      </c>
      <c r="B751" s="33" t="s">
        <v>1256</v>
      </c>
      <c r="C751" s="33"/>
      <c r="D751" s="34" t="s">
        <v>40</v>
      </c>
      <c r="E751" s="39">
        <v>1</v>
      </c>
      <c r="F751" s="68">
        <v>57.5</v>
      </c>
      <c r="G751" s="63">
        <f>IFERROR(ROUND(SUM(J753,J755)/F751, 2), 0)</f>
        <v>20.45</v>
      </c>
      <c r="H751" s="63">
        <v>235</v>
      </c>
      <c r="I751" s="63">
        <f>G751+H751</f>
        <v>255.45</v>
      </c>
      <c r="J751" s="63">
        <f>ROUND(G751*F751, 2)</f>
        <v>1175.8800000000001</v>
      </c>
      <c r="K751" s="63">
        <f>ROUND(F751*H751, 2)</f>
        <v>13512.5</v>
      </c>
      <c r="L751" s="63">
        <f>J751+K751</f>
        <v>14688.38</v>
      </c>
      <c r="M751" s="63">
        <f>IFERROR(ROUND(SUM(P753,P755)/F751, 2), 0)</f>
        <v>0</v>
      </c>
      <c r="N751" s="63"/>
      <c r="O751" s="63">
        <f>M751+N751</f>
        <v>0</v>
      </c>
      <c r="P751" s="63">
        <f t="shared" si="47"/>
        <v>0</v>
      </c>
      <c r="Q751" s="63">
        <f>ROUND(F751*N751, 2)</f>
        <v>0</v>
      </c>
      <c r="R751" s="63">
        <f>P751+Q751</f>
        <v>0</v>
      </c>
    </row>
    <row r="752" spans="1:18" ht="31.15" customHeight="1" x14ac:dyDescent="0.25">
      <c r="A752" s="35" t="s">
        <v>1257</v>
      </c>
      <c r="B752" s="36" t="s">
        <v>1256</v>
      </c>
      <c r="C752" s="36"/>
      <c r="D752" s="37" t="s">
        <v>40</v>
      </c>
      <c r="E752" s="41">
        <v>1</v>
      </c>
      <c r="F752" s="41">
        <v>56.6</v>
      </c>
      <c r="G752" s="55">
        <f>IFERROR(ROUND(SUM(J754,J756)/F752, 2), 0)</f>
        <v>20.45</v>
      </c>
      <c r="H752" s="55">
        <v>235</v>
      </c>
      <c r="I752" s="55">
        <f>G752+H752</f>
        <v>255.45</v>
      </c>
      <c r="J752" s="55">
        <f>ROUND(G752*F752, 2)</f>
        <v>1157.47</v>
      </c>
      <c r="K752" s="55">
        <f>ROUND(F752*H752, 2)</f>
        <v>13301</v>
      </c>
      <c r="L752" s="55">
        <f>J752+K752</f>
        <v>14458.47</v>
      </c>
      <c r="M752" s="55">
        <f>IFERROR(ROUND(SUM(P754,P756)/F752, 2), 0)</f>
        <v>0</v>
      </c>
      <c r="N752" s="55"/>
      <c r="O752" s="55">
        <f>M752+N752</f>
        <v>0</v>
      </c>
      <c r="P752" s="55">
        <f t="shared" si="47"/>
        <v>0</v>
      </c>
      <c r="Q752" s="55">
        <f>ROUND(F752*N752, 2)</f>
        <v>0</v>
      </c>
      <c r="R752" s="55">
        <f>P752+Q752</f>
        <v>0</v>
      </c>
    </row>
    <row r="753" spans="1:18" ht="37.5" x14ac:dyDescent="0.25">
      <c r="A753" s="32" t="s">
        <v>1258</v>
      </c>
      <c r="B753" s="38" t="s">
        <v>582</v>
      </c>
      <c r="C753" s="33"/>
      <c r="D753" s="34" t="s">
        <v>77</v>
      </c>
      <c r="E753" s="49">
        <v>0.15</v>
      </c>
      <c r="F753" s="69">
        <v>8.625</v>
      </c>
      <c r="G753" s="63">
        <v>37.299999999999997</v>
      </c>
      <c r="H753" s="63"/>
      <c r="I753" s="63"/>
      <c r="J753" s="63">
        <f>ROUND(F753*G753, 2)</f>
        <v>321.70999999999998</v>
      </c>
      <c r="K753" s="63"/>
      <c r="L753" s="63"/>
      <c r="M753" s="63"/>
      <c r="N753" s="63"/>
      <c r="O753" s="63"/>
      <c r="P753" s="63">
        <f t="shared" si="47"/>
        <v>0</v>
      </c>
      <c r="Q753" s="63"/>
      <c r="R753" s="63"/>
    </row>
    <row r="754" spans="1:18" ht="31.15" customHeight="1" x14ac:dyDescent="0.25">
      <c r="A754" s="35" t="s">
        <v>1259</v>
      </c>
      <c r="B754" s="40" t="s">
        <v>582</v>
      </c>
      <c r="C754" s="36"/>
      <c r="D754" s="37" t="s">
        <v>77</v>
      </c>
      <c r="E754" s="53">
        <v>0.15</v>
      </c>
      <c r="F754" s="53">
        <v>8.49</v>
      </c>
      <c r="G754" s="55">
        <v>37.299999999999997</v>
      </c>
      <c r="H754" s="55"/>
      <c r="I754" s="55"/>
      <c r="J754" s="55">
        <f>ROUND(F754*G754, 2)</f>
        <v>316.68</v>
      </c>
      <c r="K754" s="55"/>
      <c r="L754" s="55"/>
      <c r="M754" s="55"/>
      <c r="N754" s="55"/>
      <c r="O754" s="55"/>
      <c r="P754" s="55">
        <f t="shared" si="47"/>
        <v>0</v>
      </c>
      <c r="Q754" s="55"/>
      <c r="R754" s="55"/>
    </row>
    <row r="755" spans="1:18" ht="37.5" x14ac:dyDescent="0.25">
      <c r="A755" s="32" t="s">
        <v>1260</v>
      </c>
      <c r="B755" s="38" t="s">
        <v>678</v>
      </c>
      <c r="C755" s="33"/>
      <c r="D755" s="34" t="s">
        <v>77</v>
      </c>
      <c r="E755" s="49">
        <v>1</v>
      </c>
      <c r="F755" s="69">
        <v>57.5</v>
      </c>
      <c r="G755" s="63">
        <v>14.85</v>
      </c>
      <c r="H755" s="63"/>
      <c r="I755" s="63"/>
      <c r="J755" s="63">
        <f>ROUND(F755*G755, 2)</f>
        <v>853.88</v>
      </c>
      <c r="K755" s="63"/>
      <c r="L755" s="63"/>
      <c r="M755" s="63"/>
      <c r="N755" s="63"/>
      <c r="O755" s="63"/>
      <c r="P755" s="63">
        <f t="shared" si="47"/>
        <v>0</v>
      </c>
      <c r="Q755" s="63"/>
      <c r="R755" s="63"/>
    </row>
    <row r="756" spans="1:18" ht="31.15" customHeight="1" x14ac:dyDescent="0.25">
      <c r="A756" s="35" t="s">
        <v>1261</v>
      </c>
      <c r="B756" s="40" t="s">
        <v>678</v>
      </c>
      <c r="C756" s="36"/>
      <c r="D756" s="37" t="s">
        <v>77</v>
      </c>
      <c r="E756" s="53">
        <v>1</v>
      </c>
      <c r="F756" s="53">
        <v>56.6</v>
      </c>
      <c r="G756" s="55">
        <v>14.85</v>
      </c>
      <c r="H756" s="55"/>
      <c r="I756" s="55"/>
      <c r="J756" s="55">
        <f>ROUND(F756*G756, 2)</f>
        <v>840.51</v>
      </c>
      <c r="K756" s="55"/>
      <c r="L756" s="55"/>
      <c r="M756" s="55"/>
      <c r="N756" s="55"/>
      <c r="O756" s="55"/>
      <c r="P756" s="55">
        <f t="shared" si="47"/>
        <v>0</v>
      </c>
      <c r="Q756" s="55"/>
      <c r="R756" s="55"/>
    </row>
    <row r="757" spans="1:18" ht="56.25" x14ac:dyDescent="0.25">
      <c r="A757" s="23" t="s">
        <v>1262</v>
      </c>
      <c r="B757" s="29" t="s">
        <v>1263</v>
      </c>
      <c r="C757" s="29"/>
      <c r="D757" s="24" t="s">
        <v>40</v>
      </c>
      <c r="E757" s="31">
        <v>1</v>
      </c>
      <c r="F757" s="31">
        <v>57.5</v>
      </c>
      <c r="G757" s="60">
        <f>IFERROR(ROUND(SUM(J758,J759,J760,J761,J762,J763,J764,J765,J766,J767,J768,J769)/F757, 2), 0)</f>
        <v>506.39</v>
      </c>
      <c r="H757" s="60">
        <v>1050</v>
      </c>
      <c r="I757" s="60">
        <f>G757+H757</f>
        <v>1556.39</v>
      </c>
      <c r="J757" s="60">
        <f>ROUND(G757*F757, 2)</f>
        <v>29117.43</v>
      </c>
      <c r="K757" s="60">
        <f>ROUND(F757*H757, 2)</f>
        <v>60375</v>
      </c>
      <c r="L757" s="60">
        <f>J757+K757</f>
        <v>89492.43</v>
      </c>
      <c r="M757" s="60">
        <f>IFERROR(ROUND(SUM(P758,P759,P760,P761,P762,P763,P764,P765,P766,P767,P768,P769)/F757, 2), 0)</f>
        <v>61.82</v>
      </c>
      <c r="N757" s="60"/>
      <c r="O757" s="60">
        <f>M757+N757</f>
        <v>61.82</v>
      </c>
      <c r="P757" s="60">
        <f t="shared" si="47"/>
        <v>3554.65</v>
      </c>
      <c r="Q757" s="60">
        <f>ROUND(F757*N757, 2)</f>
        <v>0</v>
      </c>
      <c r="R757" s="60">
        <f>P757+Q757</f>
        <v>3554.65</v>
      </c>
    </row>
    <row r="758" spans="1:18" ht="18.75" x14ac:dyDescent="0.25">
      <c r="A758" s="23" t="s">
        <v>1264</v>
      </c>
      <c r="B758" s="30" t="s">
        <v>1265</v>
      </c>
      <c r="C758" s="29"/>
      <c r="D758" s="24" t="s">
        <v>164</v>
      </c>
      <c r="E758" s="46">
        <v>0.75</v>
      </c>
      <c r="F758" s="46">
        <v>43.125</v>
      </c>
      <c r="G758" s="60">
        <v>0.56000000000000005</v>
      </c>
      <c r="H758" s="60"/>
      <c r="I758" s="60"/>
      <c r="J758" s="60">
        <f t="shared" ref="J758:J769" si="48">ROUND(F758*G758, 2)</f>
        <v>24.15</v>
      </c>
      <c r="K758" s="60"/>
      <c r="L758" s="60"/>
      <c r="M758" s="60"/>
      <c r="N758" s="60"/>
      <c r="O758" s="60"/>
      <c r="P758" s="60">
        <f t="shared" si="47"/>
        <v>0</v>
      </c>
      <c r="Q758" s="60"/>
      <c r="R758" s="60"/>
    </row>
    <row r="759" spans="1:18" ht="56.25" x14ac:dyDescent="0.25">
      <c r="A759" s="23" t="s">
        <v>1266</v>
      </c>
      <c r="B759" s="30" t="s">
        <v>1267</v>
      </c>
      <c r="C759" s="29"/>
      <c r="D759" s="24" t="s">
        <v>40</v>
      </c>
      <c r="E759" s="46">
        <v>2.0499999999999998</v>
      </c>
      <c r="F759" s="46">
        <v>117.875</v>
      </c>
      <c r="G759" s="60">
        <v>137.1</v>
      </c>
      <c r="H759" s="60"/>
      <c r="I759" s="60"/>
      <c r="J759" s="60">
        <f t="shared" si="48"/>
        <v>16160.66</v>
      </c>
      <c r="K759" s="60"/>
      <c r="L759" s="60"/>
      <c r="M759" s="60"/>
      <c r="N759" s="60"/>
      <c r="O759" s="60"/>
      <c r="P759" s="60">
        <f t="shared" si="47"/>
        <v>0</v>
      </c>
      <c r="Q759" s="60"/>
      <c r="R759" s="60"/>
    </row>
    <row r="760" spans="1:18" ht="37.5" x14ac:dyDescent="0.25">
      <c r="A760" s="23" t="s">
        <v>1268</v>
      </c>
      <c r="B760" s="30" t="s">
        <v>582</v>
      </c>
      <c r="C760" s="29"/>
      <c r="D760" s="24" t="s">
        <v>77</v>
      </c>
      <c r="E760" s="46">
        <v>0.1</v>
      </c>
      <c r="F760" s="46">
        <v>5.75</v>
      </c>
      <c r="G760" s="60">
        <v>37.299999999999997</v>
      </c>
      <c r="H760" s="60"/>
      <c r="I760" s="60"/>
      <c r="J760" s="60">
        <f t="shared" si="48"/>
        <v>214.48</v>
      </c>
      <c r="K760" s="60"/>
      <c r="L760" s="60"/>
      <c r="M760" s="60"/>
      <c r="N760" s="60"/>
      <c r="O760" s="60"/>
      <c r="P760" s="60">
        <f t="shared" si="47"/>
        <v>0</v>
      </c>
      <c r="Q760" s="60"/>
      <c r="R760" s="60"/>
    </row>
    <row r="761" spans="1:18" ht="18.75" x14ac:dyDescent="0.25">
      <c r="A761" s="23" t="s">
        <v>1269</v>
      </c>
      <c r="B761" s="30" t="s">
        <v>626</v>
      </c>
      <c r="C761" s="29"/>
      <c r="D761" s="24" t="s">
        <v>164</v>
      </c>
      <c r="E761" s="50">
        <v>4</v>
      </c>
      <c r="F761" s="46">
        <v>230</v>
      </c>
      <c r="G761" s="60">
        <v>0.7</v>
      </c>
      <c r="H761" s="60"/>
      <c r="I761" s="60"/>
      <c r="J761" s="60">
        <f t="shared" si="48"/>
        <v>161</v>
      </c>
      <c r="K761" s="60"/>
      <c r="L761" s="60"/>
      <c r="M761" s="60"/>
      <c r="N761" s="60"/>
      <c r="O761" s="60"/>
      <c r="P761" s="60">
        <f t="shared" si="47"/>
        <v>0</v>
      </c>
      <c r="Q761" s="60"/>
      <c r="R761" s="60"/>
    </row>
    <row r="762" spans="1:18" ht="18.75" x14ac:dyDescent="0.25">
      <c r="A762" s="23" t="s">
        <v>1270</v>
      </c>
      <c r="B762" s="30" t="s">
        <v>912</v>
      </c>
      <c r="C762" s="29"/>
      <c r="D762" s="24" t="s">
        <v>263</v>
      </c>
      <c r="E762" s="46">
        <v>1.25</v>
      </c>
      <c r="F762" s="46">
        <v>71.875</v>
      </c>
      <c r="G762" s="60">
        <v>1.42</v>
      </c>
      <c r="H762" s="60"/>
      <c r="I762" s="60"/>
      <c r="J762" s="60">
        <f t="shared" si="48"/>
        <v>102.06</v>
      </c>
      <c r="K762" s="60"/>
      <c r="L762" s="60"/>
      <c r="M762" s="60"/>
      <c r="N762" s="60"/>
      <c r="O762" s="60"/>
      <c r="P762" s="60">
        <f t="shared" si="47"/>
        <v>0</v>
      </c>
      <c r="Q762" s="60"/>
      <c r="R762" s="60"/>
    </row>
    <row r="763" spans="1:18" ht="37.5" x14ac:dyDescent="0.25">
      <c r="A763" s="23" t="s">
        <v>1271</v>
      </c>
      <c r="B763" s="30" t="s">
        <v>780</v>
      </c>
      <c r="C763" s="29"/>
      <c r="D763" s="24" t="s">
        <v>164</v>
      </c>
      <c r="E763" s="46">
        <v>4.2</v>
      </c>
      <c r="F763" s="46">
        <v>241.5</v>
      </c>
      <c r="G763" s="60">
        <v>3.61</v>
      </c>
      <c r="H763" s="60"/>
      <c r="I763" s="60"/>
      <c r="J763" s="60">
        <f t="shared" si="48"/>
        <v>871.82</v>
      </c>
      <c r="K763" s="60"/>
      <c r="L763" s="60"/>
      <c r="M763" s="60">
        <v>3.61</v>
      </c>
      <c r="N763" s="60"/>
      <c r="O763" s="60"/>
      <c r="P763" s="60">
        <f t="shared" si="47"/>
        <v>871.82</v>
      </c>
      <c r="Q763" s="60"/>
      <c r="R763" s="60"/>
    </row>
    <row r="764" spans="1:18" ht="18.75" x14ac:dyDescent="0.25">
      <c r="A764" s="23" t="s">
        <v>1272</v>
      </c>
      <c r="B764" s="30" t="s">
        <v>1273</v>
      </c>
      <c r="C764" s="29" t="s">
        <v>1274</v>
      </c>
      <c r="D764" s="24" t="s">
        <v>263</v>
      </c>
      <c r="E764" s="46">
        <v>1.2</v>
      </c>
      <c r="F764" s="46">
        <v>69</v>
      </c>
      <c r="G764" s="60">
        <v>15.46</v>
      </c>
      <c r="H764" s="60"/>
      <c r="I764" s="60"/>
      <c r="J764" s="60">
        <f t="shared" si="48"/>
        <v>1066.74</v>
      </c>
      <c r="K764" s="60"/>
      <c r="L764" s="60"/>
      <c r="M764" s="60"/>
      <c r="N764" s="60"/>
      <c r="O764" s="60"/>
      <c r="P764" s="60">
        <f t="shared" si="47"/>
        <v>0</v>
      </c>
      <c r="Q764" s="60"/>
      <c r="R764" s="60"/>
    </row>
    <row r="765" spans="1:18" ht="18.75" x14ac:dyDescent="0.25">
      <c r="A765" s="23" t="s">
        <v>1275</v>
      </c>
      <c r="B765" s="30" t="s">
        <v>1276</v>
      </c>
      <c r="C765" s="29"/>
      <c r="D765" s="24" t="s">
        <v>263</v>
      </c>
      <c r="E765" s="46">
        <v>4.7</v>
      </c>
      <c r="F765" s="46">
        <v>270.25</v>
      </c>
      <c r="G765" s="60">
        <v>25.32</v>
      </c>
      <c r="H765" s="60"/>
      <c r="I765" s="60"/>
      <c r="J765" s="60">
        <f t="shared" si="48"/>
        <v>6842.73</v>
      </c>
      <c r="K765" s="60"/>
      <c r="L765" s="60"/>
      <c r="M765" s="60"/>
      <c r="N765" s="60"/>
      <c r="O765" s="60"/>
      <c r="P765" s="60">
        <f t="shared" si="47"/>
        <v>0</v>
      </c>
      <c r="Q765" s="60"/>
      <c r="R765" s="60"/>
    </row>
    <row r="766" spans="1:18" ht="37.5" x14ac:dyDescent="0.25">
      <c r="A766" s="23" t="s">
        <v>1277</v>
      </c>
      <c r="B766" s="30" t="s">
        <v>1278</v>
      </c>
      <c r="C766" s="29"/>
      <c r="D766" s="24" t="s">
        <v>164</v>
      </c>
      <c r="E766" s="46">
        <v>3.6</v>
      </c>
      <c r="F766" s="46">
        <v>207</v>
      </c>
      <c r="G766" s="60">
        <v>12.96</v>
      </c>
      <c r="H766" s="60"/>
      <c r="I766" s="60"/>
      <c r="J766" s="60">
        <f t="shared" si="48"/>
        <v>2682.72</v>
      </c>
      <c r="K766" s="60"/>
      <c r="L766" s="60"/>
      <c r="M766" s="60">
        <v>12.96</v>
      </c>
      <c r="N766" s="60"/>
      <c r="O766" s="60"/>
      <c r="P766" s="60">
        <f t="shared" si="47"/>
        <v>2682.72</v>
      </c>
      <c r="Q766" s="60"/>
      <c r="R766" s="60"/>
    </row>
    <row r="767" spans="1:18" ht="18.75" x14ac:dyDescent="0.25">
      <c r="A767" s="23" t="s">
        <v>1279</v>
      </c>
      <c r="B767" s="30" t="s">
        <v>1280</v>
      </c>
      <c r="C767" s="29"/>
      <c r="D767" s="24" t="s">
        <v>164</v>
      </c>
      <c r="E767" s="46">
        <v>0.3</v>
      </c>
      <c r="F767" s="46">
        <v>17.25</v>
      </c>
      <c r="G767" s="60">
        <v>3.68</v>
      </c>
      <c r="H767" s="60"/>
      <c r="I767" s="60"/>
      <c r="J767" s="60">
        <f t="shared" si="48"/>
        <v>63.48</v>
      </c>
      <c r="K767" s="60"/>
      <c r="L767" s="60"/>
      <c r="M767" s="60"/>
      <c r="N767" s="60"/>
      <c r="O767" s="60"/>
      <c r="P767" s="60">
        <f t="shared" si="47"/>
        <v>0</v>
      </c>
      <c r="Q767" s="60"/>
      <c r="R767" s="60"/>
    </row>
    <row r="768" spans="1:18" ht="37.5" x14ac:dyDescent="0.25">
      <c r="A768" s="23" t="s">
        <v>1281</v>
      </c>
      <c r="B768" s="30" t="s">
        <v>875</v>
      </c>
      <c r="C768" s="29"/>
      <c r="D768" s="24" t="s">
        <v>77</v>
      </c>
      <c r="E768" s="46">
        <v>0.35</v>
      </c>
      <c r="F768" s="46">
        <v>20.125</v>
      </c>
      <c r="G768" s="60">
        <v>34.950000000000003</v>
      </c>
      <c r="H768" s="60"/>
      <c r="I768" s="60"/>
      <c r="J768" s="60">
        <f t="shared" si="48"/>
        <v>703.37</v>
      </c>
      <c r="K768" s="60"/>
      <c r="L768" s="60"/>
      <c r="M768" s="60"/>
      <c r="N768" s="60"/>
      <c r="O768" s="60"/>
      <c r="P768" s="60">
        <f t="shared" si="47"/>
        <v>0</v>
      </c>
      <c r="Q768" s="60"/>
      <c r="R768" s="60"/>
    </row>
    <row r="769" spans="1:18" ht="18.75" x14ac:dyDescent="0.25">
      <c r="A769" s="23" t="s">
        <v>1282</v>
      </c>
      <c r="B769" s="30" t="s">
        <v>1283</v>
      </c>
      <c r="C769" s="29"/>
      <c r="D769" s="24" t="s">
        <v>164</v>
      </c>
      <c r="E769" s="46">
        <v>15</v>
      </c>
      <c r="F769" s="46">
        <v>862.5</v>
      </c>
      <c r="G769" s="60">
        <v>0.26</v>
      </c>
      <c r="H769" s="60"/>
      <c r="I769" s="60"/>
      <c r="J769" s="60">
        <f t="shared" si="48"/>
        <v>224.25</v>
      </c>
      <c r="K769" s="60"/>
      <c r="L769" s="60"/>
      <c r="M769" s="60"/>
      <c r="N769" s="60"/>
      <c r="O769" s="60"/>
      <c r="P769" s="60">
        <f t="shared" si="47"/>
        <v>0</v>
      </c>
      <c r="Q769" s="60"/>
      <c r="R769" s="60"/>
    </row>
    <row r="770" spans="1:18" ht="37.5" x14ac:dyDescent="0.25">
      <c r="A770" s="23" t="s">
        <v>1284</v>
      </c>
      <c r="B770" s="29" t="s">
        <v>1285</v>
      </c>
      <c r="C770" s="29"/>
      <c r="D770" s="24" t="s">
        <v>40</v>
      </c>
      <c r="E770" s="31">
        <v>1</v>
      </c>
      <c r="F770" s="31">
        <v>248.8</v>
      </c>
      <c r="G770" s="60">
        <f>IFERROR(ROUND(SUM(J771)/F770, 2), 0)</f>
        <v>725.32</v>
      </c>
      <c r="H770" s="60">
        <v>700</v>
      </c>
      <c r="I770" s="60">
        <f>G770+H770</f>
        <v>1425.32</v>
      </c>
      <c r="J770" s="60">
        <f>ROUND(G770*F770, 2)</f>
        <v>180459.62</v>
      </c>
      <c r="K770" s="60">
        <f>ROUND(F770*H770, 2)</f>
        <v>174160</v>
      </c>
      <c r="L770" s="60">
        <f>J770+K770</f>
        <v>354619.62</v>
      </c>
      <c r="M770" s="60">
        <f>IFERROR(ROUND(SUM(P771)/F770, 2), 0)</f>
        <v>725.32</v>
      </c>
      <c r="N770" s="60"/>
      <c r="O770" s="60">
        <f>M770+N770</f>
        <v>725.32</v>
      </c>
      <c r="P770" s="60">
        <f t="shared" si="47"/>
        <v>180459.62</v>
      </c>
      <c r="Q770" s="60">
        <f>ROUND(F770*N770, 2)</f>
        <v>0</v>
      </c>
      <c r="R770" s="60">
        <f>P770+Q770</f>
        <v>180459.62</v>
      </c>
    </row>
    <row r="771" spans="1:18" ht="37.5" x14ac:dyDescent="0.25">
      <c r="A771" s="23" t="s">
        <v>1286</v>
      </c>
      <c r="B771" s="30" t="s">
        <v>1287</v>
      </c>
      <c r="C771" s="29"/>
      <c r="D771" s="24" t="s">
        <v>40</v>
      </c>
      <c r="E771" s="46">
        <v>1.1000000000000001</v>
      </c>
      <c r="F771" s="47">
        <v>273.68</v>
      </c>
      <c r="G771" s="60">
        <v>659.38</v>
      </c>
      <c r="H771" s="60"/>
      <c r="I771" s="60"/>
      <c r="J771" s="60">
        <f>ROUND(F771*G771, 2)</f>
        <v>180459.12</v>
      </c>
      <c r="K771" s="60"/>
      <c r="L771" s="60"/>
      <c r="M771" s="60">
        <v>659.38</v>
      </c>
      <c r="N771" s="60"/>
      <c r="O771" s="60"/>
      <c r="P771" s="60">
        <f t="shared" si="47"/>
        <v>180459.12</v>
      </c>
      <c r="Q771" s="60"/>
      <c r="R771" s="60"/>
    </row>
    <row r="772" spans="1:18" ht="37.5" x14ac:dyDescent="0.25">
      <c r="A772" s="23" t="s">
        <v>1288</v>
      </c>
      <c r="B772" s="29" t="s">
        <v>1289</v>
      </c>
      <c r="C772" s="29" t="s">
        <v>1290</v>
      </c>
      <c r="D772" s="24" t="s">
        <v>40</v>
      </c>
      <c r="E772" s="31">
        <v>1</v>
      </c>
      <c r="F772" s="31">
        <v>57.5</v>
      </c>
      <c r="G772" s="60">
        <f>IFERROR(ROUND(SUM(J773,J774)/F772, 2), 0)</f>
        <v>63.78</v>
      </c>
      <c r="H772" s="60">
        <v>200</v>
      </c>
      <c r="I772" s="60">
        <f>G772+H772</f>
        <v>263.77999999999997</v>
      </c>
      <c r="J772" s="60">
        <f>ROUND(G772*F772, 2)</f>
        <v>3667.35</v>
      </c>
      <c r="K772" s="60">
        <f>ROUND(F772*H772, 2)</f>
        <v>11500</v>
      </c>
      <c r="L772" s="60">
        <f>J772+K772</f>
        <v>15167.35</v>
      </c>
      <c r="M772" s="60">
        <f>IFERROR(ROUND(SUM(P773,P774)/F772, 2), 0)</f>
        <v>0</v>
      </c>
      <c r="N772" s="60"/>
      <c r="O772" s="60">
        <f>M772+N772</f>
        <v>0</v>
      </c>
      <c r="P772" s="60">
        <f t="shared" si="47"/>
        <v>0</v>
      </c>
      <c r="Q772" s="60">
        <f>ROUND(F772*N772, 2)</f>
        <v>0</v>
      </c>
      <c r="R772" s="60">
        <f>P772+Q772</f>
        <v>0</v>
      </c>
    </row>
    <row r="773" spans="1:18" ht="18.75" x14ac:dyDescent="0.25">
      <c r="A773" s="23" t="s">
        <v>1291</v>
      </c>
      <c r="B773" s="30" t="s">
        <v>682</v>
      </c>
      <c r="C773" s="29"/>
      <c r="D773" s="24" t="s">
        <v>77</v>
      </c>
      <c r="E773" s="46">
        <v>0.15</v>
      </c>
      <c r="F773" s="47">
        <v>8.625</v>
      </c>
      <c r="G773" s="60">
        <v>41.3</v>
      </c>
      <c r="H773" s="60"/>
      <c r="I773" s="60"/>
      <c r="J773" s="60">
        <f>ROUND(F773*G773, 2)</f>
        <v>356.21</v>
      </c>
      <c r="K773" s="60"/>
      <c r="L773" s="60"/>
      <c r="M773" s="60"/>
      <c r="N773" s="60"/>
      <c r="O773" s="60"/>
      <c r="P773" s="60">
        <f t="shared" si="47"/>
        <v>0</v>
      </c>
      <c r="Q773" s="60"/>
      <c r="R773" s="60"/>
    </row>
    <row r="774" spans="1:18" ht="56.25" x14ac:dyDescent="0.25">
      <c r="A774" s="23" t="s">
        <v>1292</v>
      </c>
      <c r="B774" s="30" t="s">
        <v>1293</v>
      </c>
      <c r="C774" s="29"/>
      <c r="D774" s="24" t="s">
        <v>77</v>
      </c>
      <c r="E774" s="46">
        <v>0.3</v>
      </c>
      <c r="F774" s="47">
        <v>17.25</v>
      </c>
      <c r="G774" s="60">
        <v>191.94</v>
      </c>
      <c r="H774" s="60"/>
      <c r="I774" s="60"/>
      <c r="J774" s="60">
        <f>ROUND(F774*G774, 2)</f>
        <v>3310.97</v>
      </c>
      <c r="K774" s="60"/>
      <c r="L774" s="60"/>
      <c r="M774" s="60"/>
      <c r="N774" s="60"/>
      <c r="O774" s="60"/>
      <c r="P774" s="60">
        <f t="shared" si="47"/>
        <v>0</v>
      </c>
      <c r="Q774" s="60"/>
      <c r="R774" s="60"/>
    </row>
    <row r="775" spans="1:18" ht="37.5" x14ac:dyDescent="0.25">
      <c r="A775" s="23" t="s">
        <v>1294</v>
      </c>
      <c r="B775" s="29" t="s">
        <v>1295</v>
      </c>
      <c r="C775" s="29"/>
      <c r="D775" s="24" t="s">
        <v>40</v>
      </c>
      <c r="E775" s="31">
        <v>1</v>
      </c>
      <c r="F775" s="31">
        <v>248.8</v>
      </c>
      <c r="G775" s="60">
        <f>IFERROR(ROUND(SUM(J776,J777)/F775, 2), 0)</f>
        <v>21.35</v>
      </c>
      <c r="H775" s="60">
        <v>200</v>
      </c>
      <c r="I775" s="60">
        <f>G775+H775</f>
        <v>221.35</v>
      </c>
      <c r="J775" s="60">
        <f>ROUND(G775*F775, 2)</f>
        <v>5311.88</v>
      </c>
      <c r="K775" s="60">
        <f>ROUND(F775*H775, 2)</f>
        <v>49760</v>
      </c>
      <c r="L775" s="60">
        <f>J775+K775</f>
        <v>55071.88</v>
      </c>
      <c r="M775" s="60">
        <f>IFERROR(ROUND(SUM(P776,P777)/F775, 2), 0)</f>
        <v>15.75</v>
      </c>
      <c r="N775" s="60"/>
      <c r="O775" s="60">
        <f>M775+N775</f>
        <v>15.75</v>
      </c>
      <c r="P775" s="60">
        <f t="shared" si="47"/>
        <v>3918.6</v>
      </c>
      <c r="Q775" s="60">
        <f>ROUND(F775*N775, 2)</f>
        <v>0</v>
      </c>
      <c r="R775" s="60">
        <f>P775+Q775</f>
        <v>3918.6</v>
      </c>
    </row>
    <row r="776" spans="1:18" ht="37.5" x14ac:dyDescent="0.25">
      <c r="A776" s="23" t="s">
        <v>1296</v>
      </c>
      <c r="B776" s="30" t="s">
        <v>582</v>
      </c>
      <c r="C776" s="29"/>
      <c r="D776" s="24" t="s">
        <v>77</v>
      </c>
      <c r="E776" s="46">
        <v>0.15</v>
      </c>
      <c r="F776" s="47">
        <v>37.32</v>
      </c>
      <c r="G776" s="60">
        <v>37.299999999999997</v>
      </c>
      <c r="H776" s="60"/>
      <c r="I776" s="60"/>
      <c r="J776" s="60">
        <f>ROUND(F776*G776, 2)</f>
        <v>1392.04</v>
      </c>
      <c r="K776" s="60"/>
      <c r="L776" s="60"/>
      <c r="M776" s="60"/>
      <c r="N776" s="60"/>
      <c r="O776" s="60"/>
      <c r="P776" s="60">
        <f t="shared" si="47"/>
        <v>0</v>
      </c>
      <c r="Q776" s="60"/>
      <c r="R776" s="60"/>
    </row>
    <row r="777" spans="1:18" ht="37.5" x14ac:dyDescent="0.25">
      <c r="A777" s="23" t="s">
        <v>1297</v>
      </c>
      <c r="B777" s="30" t="s">
        <v>1298</v>
      </c>
      <c r="C777" s="29"/>
      <c r="D777" s="24" t="s">
        <v>77</v>
      </c>
      <c r="E777" s="46">
        <v>0.3</v>
      </c>
      <c r="F777" s="47">
        <v>74.64</v>
      </c>
      <c r="G777" s="60">
        <v>52.5</v>
      </c>
      <c r="H777" s="60"/>
      <c r="I777" s="60"/>
      <c r="J777" s="60">
        <f>ROUND(F777*G777, 2)</f>
        <v>3918.6</v>
      </c>
      <c r="K777" s="60"/>
      <c r="L777" s="60"/>
      <c r="M777" s="60">
        <v>52.5</v>
      </c>
      <c r="N777" s="60"/>
      <c r="O777" s="60"/>
      <c r="P777" s="60">
        <f t="shared" si="47"/>
        <v>3918.6</v>
      </c>
      <c r="Q777" s="60"/>
      <c r="R777" s="60"/>
    </row>
    <row r="778" spans="1:18" ht="16.5" x14ac:dyDescent="0.25">
      <c r="A778" s="23" t="s">
        <v>1299</v>
      </c>
      <c r="B778" s="101" t="s">
        <v>747</v>
      </c>
      <c r="C778" s="102"/>
      <c r="D778" s="103"/>
      <c r="E778" s="104"/>
      <c r="F778" s="61"/>
      <c r="G778" s="62"/>
      <c r="H778" s="62"/>
      <c r="I778" s="62"/>
      <c r="J778" s="62">
        <f>SUM(J779,J781,J783,J785,J787)</f>
        <v>210205.31</v>
      </c>
      <c r="K778" s="62">
        <f>SUM(K779,K781,K783,K785,K787)</f>
        <v>27235.99</v>
      </c>
      <c r="L778" s="62">
        <f>SUM(L779,L781,L783,L785,L787)</f>
        <v>237441.3</v>
      </c>
      <c r="M778" s="62"/>
      <c r="N778" s="62"/>
      <c r="O778" s="62"/>
      <c r="P778" s="62">
        <f>SUM(P779,P781,P783,P785,P787)</f>
        <v>164230</v>
      </c>
      <c r="Q778" s="62">
        <f>SUM(Q779,Q781,Q783,Q785,Q787)</f>
        <v>0</v>
      </c>
      <c r="R778" s="62">
        <f>SUM(R779,R781,R783,R785,R787)</f>
        <v>164230</v>
      </c>
    </row>
    <row r="779" spans="1:18" ht="75" x14ac:dyDescent="0.25">
      <c r="A779" s="23" t="s">
        <v>1300</v>
      </c>
      <c r="B779" s="29" t="s">
        <v>1301</v>
      </c>
      <c r="C779" s="29"/>
      <c r="D779" s="24" t="s">
        <v>164</v>
      </c>
      <c r="E779" s="31">
        <v>1</v>
      </c>
      <c r="F779" s="31">
        <v>4</v>
      </c>
      <c r="G779" s="60">
        <f>IFERROR(ROUND(SUM(J780)/F779, 2), 0)</f>
        <v>36234</v>
      </c>
      <c r="H779" s="60">
        <v>3775</v>
      </c>
      <c r="I779" s="60">
        <f>G779+H779</f>
        <v>40009</v>
      </c>
      <c r="J779" s="60">
        <f>ROUND(G779*F779, 2)</f>
        <v>144936</v>
      </c>
      <c r="K779" s="60">
        <f>ROUND(F779*H779, 2)</f>
        <v>15100</v>
      </c>
      <c r="L779" s="60">
        <f>J779+K779</f>
        <v>160036</v>
      </c>
      <c r="M779" s="60">
        <f>IFERROR(ROUND(SUM(P780)/F779, 2), 0)</f>
        <v>36234</v>
      </c>
      <c r="N779" s="60"/>
      <c r="O779" s="60">
        <f>M779+N779</f>
        <v>36234</v>
      </c>
      <c r="P779" s="60">
        <f t="shared" ref="P779:P789" si="49">ROUND(F779*M779, 2)</f>
        <v>144936</v>
      </c>
      <c r="Q779" s="60">
        <f>ROUND(F779*N779, 2)</f>
        <v>0</v>
      </c>
      <c r="R779" s="60">
        <f>P779+Q779</f>
        <v>144936</v>
      </c>
    </row>
    <row r="780" spans="1:18" ht="56.25" x14ac:dyDescent="0.25">
      <c r="A780" s="23" t="s">
        <v>1302</v>
      </c>
      <c r="B780" s="30" t="s">
        <v>1303</v>
      </c>
      <c r="C780" s="29"/>
      <c r="D780" s="24" t="s">
        <v>164</v>
      </c>
      <c r="E780" s="46">
        <v>1</v>
      </c>
      <c r="F780" s="47">
        <v>4</v>
      </c>
      <c r="G780" s="60">
        <v>36234</v>
      </c>
      <c r="H780" s="60"/>
      <c r="I780" s="60"/>
      <c r="J780" s="60">
        <f>ROUND(F780*G780, 2)</f>
        <v>144936</v>
      </c>
      <c r="K780" s="60"/>
      <c r="L780" s="60"/>
      <c r="M780" s="60">
        <v>36234</v>
      </c>
      <c r="N780" s="60"/>
      <c r="O780" s="60"/>
      <c r="P780" s="60">
        <f t="shared" si="49"/>
        <v>144936</v>
      </c>
      <c r="Q780" s="60"/>
      <c r="R780" s="60"/>
    </row>
    <row r="781" spans="1:18" ht="37.5" x14ac:dyDescent="0.25">
      <c r="A781" s="23" t="s">
        <v>1304</v>
      </c>
      <c r="B781" s="29" t="s">
        <v>1305</v>
      </c>
      <c r="C781" s="29" t="s">
        <v>1306</v>
      </c>
      <c r="D781" s="24" t="s">
        <v>164</v>
      </c>
      <c r="E781" s="31">
        <v>1</v>
      </c>
      <c r="F781" s="31">
        <v>1</v>
      </c>
      <c r="G781" s="60">
        <f>IFERROR(ROUND(SUM(J782)/F781, 2), 0)</f>
        <v>19294</v>
      </c>
      <c r="H781" s="60">
        <v>3441.67</v>
      </c>
      <c r="I781" s="60">
        <f>G781+H781</f>
        <v>22735.67</v>
      </c>
      <c r="J781" s="60">
        <f>ROUND(G781*F781, 2)</f>
        <v>19294</v>
      </c>
      <c r="K781" s="60">
        <f>ROUND(F781*H781, 2)</f>
        <v>3441.67</v>
      </c>
      <c r="L781" s="60">
        <f>J781+K781</f>
        <v>22735.67</v>
      </c>
      <c r="M781" s="60">
        <f>IFERROR(ROUND(SUM(P782)/F781, 2), 0)</f>
        <v>19294</v>
      </c>
      <c r="N781" s="60"/>
      <c r="O781" s="60">
        <f>M781+N781</f>
        <v>19294</v>
      </c>
      <c r="P781" s="60">
        <f t="shared" si="49"/>
        <v>19294</v>
      </c>
      <c r="Q781" s="60">
        <f>ROUND(F781*N781, 2)</f>
        <v>0</v>
      </c>
      <c r="R781" s="60">
        <f>P781+Q781</f>
        <v>19294</v>
      </c>
    </row>
    <row r="782" spans="1:18" ht="37.5" x14ac:dyDescent="0.25">
      <c r="A782" s="23" t="s">
        <v>1307</v>
      </c>
      <c r="B782" s="30" t="s">
        <v>1308</v>
      </c>
      <c r="C782" s="29"/>
      <c r="D782" s="24" t="s">
        <v>164</v>
      </c>
      <c r="E782" s="46">
        <v>1</v>
      </c>
      <c r="F782" s="46">
        <v>1</v>
      </c>
      <c r="G782" s="60">
        <v>19294</v>
      </c>
      <c r="H782" s="60"/>
      <c r="I782" s="60"/>
      <c r="J782" s="60">
        <f>ROUND(F782*G782, 2)</f>
        <v>19294</v>
      </c>
      <c r="K782" s="60"/>
      <c r="L782" s="60"/>
      <c r="M782" s="60">
        <v>19294</v>
      </c>
      <c r="N782" s="60"/>
      <c r="O782" s="60"/>
      <c r="P782" s="60">
        <f t="shared" si="49"/>
        <v>19294</v>
      </c>
      <c r="Q782" s="60"/>
      <c r="R782" s="60"/>
    </row>
    <row r="783" spans="1:18" ht="37.5" x14ac:dyDescent="0.25">
      <c r="A783" s="23" t="s">
        <v>1309</v>
      </c>
      <c r="B783" s="29" t="s">
        <v>1310</v>
      </c>
      <c r="C783" s="29" t="s">
        <v>1311</v>
      </c>
      <c r="D783" s="24" t="s">
        <v>164</v>
      </c>
      <c r="E783" s="31">
        <v>1</v>
      </c>
      <c r="F783" s="31">
        <v>2</v>
      </c>
      <c r="G783" s="60">
        <f>IFERROR(ROUND(SUM(J784)/F783, 2), 0)</f>
        <v>19364</v>
      </c>
      <c r="H783" s="60">
        <v>3775</v>
      </c>
      <c r="I783" s="60">
        <f>G783+H783</f>
        <v>23139</v>
      </c>
      <c r="J783" s="60">
        <f>ROUND(G783*F783, 2)</f>
        <v>38728</v>
      </c>
      <c r="K783" s="60">
        <f>ROUND(F783*H783, 2)</f>
        <v>7550</v>
      </c>
      <c r="L783" s="60">
        <f>J783+K783</f>
        <v>46278</v>
      </c>
      <c r="M783" s="60">
        <f>IFERROR(ROUND(SUM(P784)/F783, 2), 0)</f>
        <v>0</v>
      </c>
      <c r="N783" s="60"/>
      <c r="O783" s="60">
        <f>M783+N783</f>
        <v>0</v>
      </c>
      <c r="P783" s="60">
        <f t="shared" si="49"/>
        <v>0</v>
      </c>
      <c r="Q783" s="60">
        <f>ROUND(F783*N783, 2)</f>
        <v>0</v>
      </c>
      <c r="R783" s="60">
        <f>P783+Q783</f>
        <v>0</v>
      </c>
    </row>
    <row r="784" spans="1:18" ht="37.5" x14ac:dyDescent="0.25">
      <c r="A784" s="23" t="s">
        <v>1312</v>
      </c>
      <c r="B784" s="30" t="s">
        <v>1313</v>
      </c>
      <c r="C784" s="29"/>
      <c r="D784" s="24" t="s">
        <v>164</v>
      </c>
      <c r="E784" s="46">
        <v>1</v>
      </c>
      <c r="F784" s="47">
        <v>2</v>
      </c>
      <c r="G784" s="60">
        <v>19364</v>
      </c>
      <c r="H784" s="60"/>
      <c r="I784" s="60"/>
      <c r="J784" s="60">
        <f>ROUND(F784*G784, 2)</f>
        <v>38728</v>
      </c>
      <c r="K784" s="60"/>
      <c r="L784" s="60"/>
      <c r="M784" s="60"/>
      <c r="N784" s="60"/>
      <c r="O784" s="60"/>
      <c r="P784" s="60">
        <f t="shared" si="49"/>
        <v>0</v>
      </c>
      <c r="Q784" s="60"/>
      <c r="R784" s="60"/>
    </row>
    <row r="785" spans="1:18" ht="18.75" x14ac:dyDescent="0.25">
      <c r="A785" s="23" t="s">
        <v>1314</v>
      </c>
      <c r="B785" s="29" t="s">
        <v>1315</v>
      </c>
      <c r="C785" s="29" t="s">
        <v>1316</v>
      </c>
      <c r="D785" s="24" t="s">
        <v>164</v>
      </c>
      <c r="E785" s="31">
        <v>1</v>
      </c>
      <c r="F785" s="31">
        <v>1</v>
      </c>
      <c r="G785" s="60">
        <f>IFERROR(ROUND(SUM(J786)/F785, 2), 0)</f>
        <v>197.31</v>
      </c>
      <c r="H785" s="60">
        <v>168.93</v>
      </c>
      <c r="I785" s="60">
        <f>G785+H785</f>
        <v>366.24</v>
      </c>
      <c r="J785" s="60">
        <f>ROUND(G785*F785, 2)</f>
        <v>197.31</v>
      </c>
      <c r="K785" s="60">
        <f>ROUND(F785*H785, 2)</f>
        <v>168.93</v>
      </c>
      <c r="L785" s="60">
        <f>J785+K785</f>
        <v>366.24</v>
      </c>
      <c r="M785" s="60">
        <f>IFERROR(ROUND(SUM(P786)/F785, 2), 0)</f>
        <v>0</v>
      </c>
      <c r="N785" s="60"/>
      <c r="O785" s="60">
        <f>M785+N785</f>
        <v>0</v>
      </c>
      <c r="P785" s="60">
        <f t="shared" si="49"/>
        <v>0</v>
      </c>
      <c r="Q785" s="60">
        <f>ROUND(F785*N785, 2)</f>
        <v>0</v>
      </c>
      <c r="R785" s="60">
        <f>P785+Q785</f>
        <v>0</v>
      </c>
    </row>
    <row r="786" spans="1:18" ht="37.5" x14ac:dyDescent="0.25">
      <c r="A786" s="23" t="s">
        <v>1317</v>
      </c>
      <c r="B786" s="30" t="s">
        <v>1318</v>
      </c>
      <c r="C786" s="29"/>
      <c r="D786" s="24" t="s">
        <v>164</v>
      </c>
      <c r="E786" s="46">
        <v>1</v>
      </c>
      <c r="F786" s="46">
        <v>1</v>
      </c>
      <c r="G786" s="60">
        <v>197.31</v>
      </c>
      <c r="H786" s="60"/>
      <c r="I786" s="60"/>
      <c r="J786" s="60">
        <f>ROUND(F786*G786, 2)</f>
        <v>197.31</v>
      </c>
      <c r="K786" s="60"/>
      <c r="L786" s="60"/>
      <c r="M786" s="60"/>
      <c r="N786" s="60"/>
      <c r="O786" s="60"/>
      <c r="P786" s="60">
        <f t="shared" si="49"/>
        <v>0</v>
      </c>
      <c r="Q786" s="60"/>
      <c r="R786" s="60"/>
    </row>
    <row r="787" spans="1:18" ht="37.5" x14ac:dyDescent="0.25">
      <c r="A787" s="23" t="s">
        <v>1319</v>
      </c>
      <c r="B787" s="29" t="s">
        <v>1320</v>
      </c>
      <c r="C787" s="29"/>
      <c r="D787" s="24" t="s">
        <v>164</v>
      </c>
      <c r="E787" s="31">
        <v>1</v>
      </c>
      <c r="F787" s="31">
        <v>3</v>
      </c>
      <c r="G787" s="60">
        <f>IFERROR(ROUND(SUM(J788,J789)/F787, 2), 0)</f>
        <v>2350</v>
      </c>
      <c r="H787" s="60">
        <v>325.13</v>
      </c>
      <c r="I787" s="60">
        <f>G787+H787</f>
        <v>2675.13</v>
      </c>
      <c r="J787" s="60">
        <f>ROUND(G787*F787, 2)</f>
        <v>7050</v>
      </c>
      <c r="K787" s="60">
        <f>ROUND(F787*H787, 2)</f>
        <v>975.39</v>
      </c>
      <c r="L787" s="60">
        <f>J787+K787</f>
        <v>8025.39</v>
      </c>
      <c r="M787" s="60">
        <f>IFERROR(ROUND(SUM(P788,P789)/F787, 2), 0)</f>
        <v>0</v>
      </c>
      <c r="N787" s="60"/>
      <c r="O787" s="60">
        <f>M787+N787</f>
        <v>0</v>
      </c>
      <c r="P787" s="60">
        <f t="shared" si="49"/>
        <v>0</v>
      </c>
      <c r="Q787" s="60">
        <f>ROUND(F787*N787, 2)</f>
        <v>0</v>
      </c>
      <c r="R787" s="60">
        <f>P787+Q787</f>
        <v>0</v>
      </c>
    </row>
    <row r="788" spans="1:18" ht="37.5" x14ac:dyDescent="0.25">
      <c r="A788" s="23" t="s">
        <v>1321</v>
      </c>
      <c r="B788" s="30" t="s">
        <v>1322</v>
      </c>
      <c r="C788" s="29" t="s">
        <v>1323</v>
      </c>
      <c r="D788" s="24" t="s">
        <v>164</v>
      </c>
      <c r="E788" s="46">
        <v>1</v>
      </c>
      <c r="F788" s="47">
        <v>1</v>
      </c>
      <c r="G788" s="60">
        <v>2450</v>
      </c>
      <c r="H788" s="60"/>
      <c r="I788" s="60"/>
      <c r="J788" s="60">
        <f>ROUND(F788*G788, 2)</f>
        <v>2450</v>
      </c>
      <c r="K788" s="60"/>
      <c r="L788" s="60"/>
      <c r="M788" s="60"/>
      <c r="N788" s="60"/>
      <c r="O788" s="60"/>
      <c r="P788" s="60">
        <f t="shared" si="49"/>
        <v>0</v>
      </c>
      <c r="Q788" s="60"/>
      <c r="R788" s="60"/>
    </row>
    <row r="789" spans="1:18" ht="37.5" x14ac:dyDescent="0.25">
      <c r="A789" s="23" t="s">
        <v>1324</v>
      </c>
      <c r="B789" s="30" t="s">
        <v>1325</v>
      </c>
      <c r="C789" s="29" t="s">
        <v>1326</v>
      </c>
      <c r="D789" s="24" t="s">
        <v>164</v>
      </c>
      <c r="E789" s="46">
        <v>1</v>
      </c>
      <c r="F789" s="47">
        <v>2</v>
      </c>
      <c r="G789" s="60">
        <v>2300</v>
      </c>
      <c r="H789" s="60"/>
      <c r="I789" s="60"/>
      <c r="J789" s="60">
        <f>ROUND(F789*G789, 2)</f>
        <v>4600</v>
      </c>
      <c r="K789" s="60"/>
      <c r="L789" s="60"/>
      <c r="M789" s="60"/>
      <c r="N789" s="60"/>
      <c r="O789" s="60"/>
      <c r="P789" s="60">
        <f t="shared" si="49"/>
        <v>0</v>
      </c>
      <c r="Q789" s="60"/>
      <c r="R789" s="60"/>
    </row>
    <row r="790" spans="1:18" ht="16.5" x14ac:dyDescent="0.25">
      <c r="A790" s="22" t="s">
        <v>1327</v>
      </c>
      <c r="B790" s="100" t="s">
        <v>1328</v>
      </c>
      <c r="C790" s="94"/>
      <c r="D790" s="98"/>
      <c r="E790" s="99"/>
      <c r="F790" s="58"/>
      <c r="G790" s="59"/>
      <c r="H790" s="59"/>
      <c r="I790" s="59"/>
      <c r="J790" s="59">
        <f>SUM(J791,J815,J830,J854)</f>
        <v>406408.6</v>
      </c>
      <c r="K790" s="59">
        <f>SUM(K791,K815,K830,K854)</f>
        <v>598753.03</v>
      </c>
      <c r="L790" s="59">
        <f>SUM(L791,L815,L830,L854)</f>
        <v>1005161.63</v>
      </c>
      <c r="M790" s="59"/>
      <c r="N790" s="59"/>
      <c r="O790" s="59"/>
      <c r="P790" s="59">
        <f>SUM(P791,P815,P830,P854)</f>
        <v>0</v>
      </c>
      <c r="Q790" s="59">
        <f>SUM(Q791,Q815,Q830,Q854)</f>
        <v>0</v>
      </c>
      <c r="R790" s="59">
        <f>SUM(R791,R815,R830,R854)</f>
        <v>0</v>
      </c>
    </row>
    <row r="791" spans="1:18" ht="37.5" x14ac:dyDescent="0.25">
      <c r="A791" s="32" t="s">
        <v>1329</v>
      </c>
      <c r="B791" s="33" t="s">
        <v>1330</v>
      </c>
      <c r="C791" s="33"/>
      <c r="D791" s="34" t="s">
        <v>40</v>
      </c>
      <c r="E791" s="39">
        <v>1</v>
      </c>
      <c r="F791" s="68">
        <v>0</v>
      </c>
      <c r="G791" s="63">
        <f>IFERROR(ROUND(SUM(J793,J795,J797,J799,J801,J803,J805,J807,J809,J811,J813)/F791, 2), 0)</f>
        <v>0</v>
      </c>
      <c r="H791" s="63">
        <v>800</v>
      </c>
      <c r="I791" s="63">
        <f>G791+H791</f>
        <v>800</v>
      </c>
      <c r="J791" s="63">
        <f>ROUND(G791*F791, 2)</f>
        <v>0</v>
      </c>
      <c r="K791" s="63">
        <f>ROUND(F791*H791, 2)</f>
        <v>0</v>
      </c>
      <c r="L791" s="63">
        <f>J791+K791</f>
        <v>0</v>
      </c>
      <c r="M791" s="63">
        <f>IFERROR(ROUND(SUM(P793,P795,P797,P799,P801,P803,P805,P807,P809,P811,P813)/F791, 2), 0)</f>
        <v>0</v>
      </c>
      <c r="N791" s="63"/>
      <c r="O791" s="63">
        <f>M791+N791</f>
        <v>0</v>
      </c>
      <c r="P791" s="63">
        <f t="shared" ref="P791:P822" si="50">ROUND(F791*M791, 2)</f>
        <v>0</v>
      </c>
      <c r="Q791" s="63">
        <f>ROUND(F791*N791, 2)</f>
        <v>0</v>
      </c>
      <c r="R791" s="63">
        <f>P791+Q791</f>
        <v>0</v>
      </c>
    </row>
    <row r="792" spans="1:18" ht="31.15" customHeight="1" x14ac:dyDescent="0.25">
      <c r="A792" s="35" t="s">
        <v>1331</v>
      </c>
      <c r="B792" s="36" t="s">
        <v>1330</v>
      </c>
      <c r="C792" s="36"/>
      <c r="D792" s="37" t="s">
        <v>40</v>
      </c>
      <c r="E792" s="41">
        <v>1</v>
      </c>
      <c r="F792" s="41">
        <v>419</v>
      </c>
      <c r="G792" s="55">
        <f>IFERROR(ROUND(SUM(J794,J796,J798,J800,J802,J804,J806,J808,J810,J812,J814)/F792, 2), 0)</f>
        <v>522.53</v>
      </c>
      <c r="H792" s="55">
        <v>800</v>
      </c>
      <c r="I792" s="55">
        <f>G792+H792</f>
        <v>1322.53</v>
      </c>
      <c r="J792" s="55">
        <f>ROUND(G792*F792, 2)</f>
        <v>218940.07</v>
      </c>
      <c r="K792" s="55">
        <f>ROUND(F792*H792, 2)</f>
        <v>335200</v>
      </c>
      <c r="L792" s="55">
        <f>J792+K792</f>
        <v>554140.06999999995</v>
      </c>
      <c r="M792" s="55">
        <f>IFERROR(ROUND(SUM(P794,P796,P798,P800,P802,P804,P806,P808,P810,P812,P814)/F792, 2), 0)</f>
        <v>0</v>
      </c>
      <c r="N792" s="55"/>
      <c r="O792" s="55">
        <f>M792+N792</f>
        <v>0</v>
      </c>
      <c r="P792" s="55">
        <f t="shared" si="50"/>
        <v>0</v>
      </c>
      <c r="Q792" s="55">
        <f>ROUND(F792*N792, 2)</f>
        <v>0</v>
      </c>
      <c r="R792" s="55">
        <f>P792+Q792</f>
        <v>0</v>
      </c>
    </row>
    <row r="793" spans="1:18" ht="37.5" x14ac:dyDescent="0.25">
      <c r="A793" s="32" t="s">
        <v>1332</v>
      </c>
      <c r="B793" s="38" t="s">
        <v>886</v>
      </c>
      <c r="C793" s="33"/>
      <c r="D793" s="34" t="s">
        <v>164</v>
      </c>
      <c r="E793" s="49">
        <v>0.4</v>
      </c>
      <c r="F793" s="69">
        <v>0</v>
      </c>
      <c r="G793" s="63">
        <v>158.22999999999999</v>
      </c>
      <c r="H793" s="63"/>
      <c r="I793" s="63"/>
      <c r="J793" s="63">
        <f t="shared" ref="J793:J814" si="51">ROUND(F793*G793, 2)</f>
        <v>0</v>
      </c>
      <c r="K793" s="63"/>
      <c r="L793" s="63"/>
      <c r="M793" s="63"/>
      <c r="N793" s="63"/>
      <c r="O793" s="63"/>
      <c r="P793" s="63">
        <f t="shared" si="50"/>
        <v>0</v>
      </c>
      <c r="Q793" s="63"/>
      <c r="R793" s="63"/>
    </row>
    <row r="794" spans="1:18" ht="31.15" customHeight="1" x14ac:dyDescent="0.25">
      <c r="A794" s="35" t="s">
        <v>1333</v>
      </c>
      <c r="B794" s="40" t="s">
        <v>886</v>
      </c>
      <c r="C794" s="36"/>
      <c r="D794" s="37" t="s">
        <v>164</v>
      </c>
      <c r="E794" s="53">
        <v>0.4</v>
      </c>
      <c r="F794" s="53">
        <v>167.6</v>
      </c>
      <c r="G794" s="55">
        <v>158.22999999999999</v>
      </c>
      <c r="H794" s="55"/>
      <c r="I794" s="55"/>
      <c r="J794" s="55">
        <f t="shared" si="51"/>
        <v>26519.35</v>
      </c>
      <c r="K794" s="55"/>
      <c r="L794" s="55"/>
      <c r="M794" s="55"/>
      <c r="N794" s="55"/>
      <c r="O794" s="55"/>
      <c r="P794" s="55">
        <f t="shared" si="50"/>
        <v>0</v>
      </c>
      <c r="Q794" s="55"/>
      <c r="R794" s="55"/>
    </row>
    <row r="795" spans="1:18" ht="56.25" x14ac:dyDescent="0.25">
      <c r="A795" s="32" t="s">
        <v>1334</v>
      </c>
      <c r="B795" s="38" t="s">
        <v>1267</v>
      </c>
      <c r="C795" s="33"/>
      <c r="D795" s="34" t="s">
        <v>40</v>
      </c>
      <c r="E795" s="49">
        <v>2.0499999999999998</v>
      </c>
      <c r="F795" s="70">
        <v>0</v>
      </c>
      <c r="G795" s="63">
        <v>137.1</v>
      </c>
      <c r="H795" s="63"/>
      <c r="I795" s="63"/>
      <c r="J795" s="63">
        <f t="shared" si="51"/>
        <v>0</v>
      </c>
      <c r="K795" s="63"/>
      <c r="L795" s="63"/>
      <c r="M795" s="63"/>
      <c r="N795" s="63"/>
      <c r="O795" s="63"/>
      <c r="P795" s="63">
        <f t="shared" si="50"/>
        <v>0</v>
      </c>
      <c r="Q795" s="63"/>
      <c r="R795" s="63"/>
    </row>
    <row r="796" spans="1:18" ht="31.15" customHeight="1" x14ac:dyDescent="0.25">
      <c r="A796" s="35" t="s">
        <v>1335</v>
      </c>
      <c r="B796" s="40" t="s">
        <v>1267</v>
      </c>
      <c r="C796" s="36"/>
      <c r="D796" s="37" t="s">
        <v>40</v>
      </c>
      <c r="E796" s="53">
        <v>2.0499999999999998</v>
      </c>
      <c r="F796" s="53">
        <v>858.95</v>
      </c>
      <c r="G796" s="55">
        <v>137.1</v>
      </c>
      <c r="H796" s="55"/>
      <c r="I796" s="55"/>
      <c r="J796" s="55">
        <f t="shared" si="51"/>
        <v>117762.05</v>
      </c>
      <c r="K796" s="55"/>
      <c r="L796" s="55"/>
      <c r="M796" s="55"/>
      <c r="N796" s="55"/>
      <c r="O796" s="55"/>
      <c r="P796" s="55">
        <f t="shared" si="50"/>
        <v>0</v>
      </c>
      <c r="Q796" s="55"/>
      <c r="R796" s="55"/>
    </row>
    <row r="797" spans="1:18" ht="37.5" x14ac:dyDescent="0.25">
      <c r="A797" s="32" t="s">
        <v>1336</v>
      </c>
      <c r="B797" s="38" t="s">
        <v>582</v>
      </c>
      <c r="C797" s="33"/>
      <c r="D797" s="34" t="s">
        <v>77</v>
      </c>
      <c r="E797" s="49">
        <v>0.1</v>
      </c>
      <c r="F797" s="69">
        <v>0</v>
      </c>
      <c r="G797" s="63">
        <v>37.299999999999997</v>
      </c>
      <c r="H797" s="63"/>
      <c r="I797" s="63"/>
      <c r="J797" s="63">
        <f t="shared" si="51"/>
        <v>0</v>
      </c>
      <c r="K797" s="63"/>
      <c r="L797" s="63"/>
      <c r="M797" s="63"/>
      <c r="N797" s="63"/>
      <c r="O797" s="63"/>
      <c r="P797" s="63">
        <f t="shared" si="50"/>
        <v>0</v>
      </c>
      <c r="Q797" s="63"/>
      <c r="R797" s="63"/>
    </row>
    <row r="798" spans="1:18" ht="31.15" customHeight="1" x14ac:dyDescent="0.25">
      <c r="A798" s="35" t="s">
        <v>1337</v>
      </c>
      <c r="B798" s="40" t="s">
        <v>582</v>
      </c>
      <c r="C798" s="36"/>
      <c r="D798" s="37" t="s">
        <v>77</v>
      </c>
      <c r="E798" s="53">
        <v>0.1</v>
      </c>
      <c r="F798" s="53">
        <v>41.9</v>
      </c>
      <c r="G798" s="55">
        <v>37.299999999999997</v>
      </c>
      <c r="H798" s="55"/>
      <c r="I798" s="55"/>
      <c r="J798" s="55">
        <f t="shared" si="51"/>
        <v>1562.87</v>
      </c>
      <c r="K798" s="55"/>
      <c r="L798" s="55"/>
      <c r="M798" s="55"/>
      <c r="N798" s="55"/>
      <c r="O798" s="55"/>
      <c r="P798" s="55">
        <f t="shared" si="50"/>
        <v>0</v>
      </c>
      <c r="Q798" s="55"/>
      <c r="R798" s="55"/>
    </row>
    <row r="799" spans="1:18" ht="18.75" x14ac:dyDescent="0.25">
      <c r="A799" s="32" t="s">
        <v>1338</v>
      </c>
      <c r="B799" s="38" t="s">
        <v>1339</v>
      </c>
      <c r="C799" s="33"/>
      <c r="D799" s="34" t="s">
        <v>164</v>
      </c>
      <c r="E799" s="49">
        <v>10</v>
      </c>
      <c r="F799" s="69">
        <v>0</v>
      </c>
      <c r="G799" s="63">
        <v>1</v>
      </c>
      <c r="H799" s="63"/>
      <c r="I799" s="63"/>
      <c r="J799" s="63">
        <f t="shared" si="51"/>
        <v>0</v>
      </c>
      <c r="K799" s="63"/>
      <c r="L799" s="63"/>
      <c r="M799" s="63"/>
      <c r="N799" s="63"/>
      <c r="O799" s="63"/>
      <c r="P799" s="63">
        <f t="shared" si="50"/>
        <v>0</v>
      </c>
      <c r="Q799" s="63"/>
      <c r="R799" s="63"/>
    </row>
    <row r="800" spans="1:18" ht="31.15" customHeight="1" x14ac:dyDescent="0.25">
      <c r="A800" s="35" t="s">
        <v>1340</v>
      </c>
      <c r="B800" s="40" t="s">
        <v>1339</v>
      </c>
      <c r="C800" s="36"/>
      <c r="D800" s="37" t="s">
        <v>164</v>
      </c>
      <c r="E800" s="53">
        <v>10</v>
      </c>
      <c r="F800" s="53">
        <v>4190</v>
      </c>
      <c r="G800" s="55">
        <v>1</v>
      </c>
      <c r="H800" s="55"/>
      <c r="I800" s="55"/>
      <c r="J800" s="55">
        <f t="shared" si="51"/>
        <v>4190</v>
      </c>
      <c r="K800" s="55"/>
      <c r="L800" s="55"/>
      <c r="M800" s="55"/>
      <c r="N800" s="55"/>
      <c r="O800" s="55"/>
      <c r="P800" s="55">
        <f t="shared" si="50"/>
        <v>0</v>
      </c>
      <c r="Q800" s="55"/>
      <c r="R800" s="55"/>
    </row>
    <row r="801" spans="1:18" ht="18.75" x14ac:dyDescent="0.25">
      <c r="A801" s="32" t="s">
        <v>1341</v>
      </c>
      <c r="B801" s="38" t="s">
        <v>912</v>
      </c>
      <c r="C801" s="33"/>
      <c r="D801" s="34" t="s">
        <v>263</v>
      </c>
      <c r="E801" s="49">
        <v>0.85</v>
      </c>
      <c r="F801" s="69">
        <v>0</v>
      </c>
      <c r="G801" s="63">
        <v>1.42</v>
      </c>
      <c r="H801" s="63"/>
      <c r="I801" s="63"/>
      <c r="J801" s="63">
        <f t="shared" si="51"/>
        <v>0</v>
      </c>
      <c r="K801" s="63"/>
      <c r="L801" s="63"/>
      <c r="M801" s="63"/>
      <c r="N801" s="63"/>
      <c r="O801" s="63"/>
      <c r="P801" s="63">
        <f t="shared" si="50"/>
        <v>0</v>
      </c>
      <c r="Q801" s="63"/>
      <c r="R801" s="63"/>
    </row>
    <row r="802" spans="1:18" ht="31.15" customHeight="1" x14ac:dyDescent="0.25">
      <c r="A802" s="35" t="s">
        <v>1342</v>
      </c>
      <c r="B802" s="40" t="s">
        <v>912</v>
      </c>
      <c r="C802" s="36"/>
      <c r="D802" s="37" t="s">
        <v>263</v>
      </c>
      <c r="E802" s="53">
        <v>0.85</v>
      </c>
      <c r="F802" s="53">
        <v>356.15</v>
      </c>
      <c r="G802" s="55">
        <v>1.42</v>
      </c>
      <c r="H802" s="55"/>
      <c r="I802" s="55"/>
      <c r="J802" s="55">
        <f t="shared" si="51"/>
        <v>505.73</v>
      </c>
      <c r="K802" s="55"/>
      <c r="L802" s="55"/>
      <c r="M802" s="55"/>
      <c r="N802" s="55"/>
      <c r="O802" s="55"/>
      <c r="P802" s="55">
        <f t="shared" si="50"/>
        <v>0</v>
      </c>
      <c r="Q802" s="55"/>
      <c r="R802" s="55"/>
    </row>
    <row r="803" spans="1:18" ht="18.75" x14ac:dyDescent="0.25">
      <c r="A803" s="32" t="s">
        <v>1343</v>
      </c>
      <c r="B803" s="38" t="s">
        <v>1344</v>
      </c>
      <c r="C803" s="33"/>
      <c r="D803" s="34" t="s">
        <v>263</v>
      </c>
      <c r="E803" s="49">
        <v>1.7</v>
      </c>
      <c r="F803" s="69">
        <v>0</v>
      </c>
      <c r="G803" s="63">
        <v>4.5999999999999996</v>
      </c>
      <c r="H803" s="63"/>
      <c r="I803" s="63"/>
      <c r="J803" s="63">
        <f t="shared" si="51"/>
        <v>0</v>
      </c>
      <c r="K803" s="63"/>
      <c r="L803" s="63"/>
      <c r="M803" s="63"/>
      <c r="N803" s="63"/>
      <c r="O803" s="63"/>
      <c r="P803" s="63">
        <f t="shared" si="50"/>
        <v>0</v>
      </c>
      <c r="Q803" s="63"/>
      <c r="R803" s="63"/>
    </row>
    <row r="804" spans="1:18" ht="31.15" customHeight="1" x14ac:dyDescent="0.25">
      <c r="A804" s="35" t="s">
        <v>1345</v>
      </c>
      <c r="B804" s="40" t="s">
        <v>1344</v>
      </c>
      <c r="C804" s="36"/>
      <c r="D804" s="37" t="s">
        <v>263</v>
      </c>
      <c r="E804" s="53">
        <v>1.7</v>
      </c>
      <c r="F804" s="53">
        <v>712.3</v>
      </c>
      <c r="G804" s="55">
        <v>4.5999999999999996</v>
      </c>
      <c r="H804" s="55"/>
      <c r="I804" s="55"/>
      <c r="J804" s="55">
        <f t="shared" si="51"/>
        <v>3276.58</v>
      </c>
      <c r="K804" s="55"/>
      <c r="L804" s="55"/>
      <c r="M804" s="55"/>
      <c r="N804" s="55"/>
      <c r="O804" s="55"/>
      <c r="P804" s="55">
        <f t="shared" si="50"/>
        <v>0</v>
      </c>
      <c r="Q804" s="55"/>
      <c r="R804" s="55"/>
    </row>
    <row r="805" spans="1:18" ht="18.75" x14ac:dyDescent="0.25">
      <c r="A805" s="32" t="s">
        <v>1346</v>
      </c>
      <c r="B805" s="38" t="s">
        <v>1273</v>
      </c>
      <c r="C805" s="33"/>
      <c r="D805" s="34" t="s">
        <v>263</v>
      </c>
      <c r="E805" s="49">
        <v>3.02</v>
      </c>
      <c r="F805" s="69">
        <v>0</v>
      </c>
      <c r="G805" s="63">
        <v>15.46</v>
      </c>
      <c r="H805" s="63"/>
      <c r="I805" s="63"/>
      <c r="J805" s="63">
        <f t="shared" si="51"/>
        <v>0</v>
      </c>
      <c r="K805" s="63"/>
      <c r="L805" s="63"/>
      <c r="M805" s="63"/>
      <c r="N805" s="63"/>
      <c r="O805" s="63"/>
      <c r="P805" s="63">
        <f t="shared" si="50"/>
        <v>0</v>
      </c>
      <c r="Q805" s="63"/>
      <c r="R805" s="63"/>
    </row>
    <row r="806" spans="1:18" ht="31.15" customHeight="1" x14ac:dyDescent="0.25">
      <c r="A806" s="35" t="s">
        <v>1347</v>
      </c>
      <c r="B806" s="40" t="s">
        <v>1273</v>
      </c>
      <c r="C806" s="36"/>
      <c r="D806" s="37" t="s">
        <v>263</v>
      </c>
      <c r="E806" s="53">
        <v>3.02</v>
      </c>
      <c r="F806" s="53">
        <v>1265.3800000000001</v>
      </c>
      <c r="G806" s="55">
        <v>15.46</v>
      </c>
      <c r="H806" s="55"/>
      <c r="I806" s="55"/>
      <c r="J806" s="55">
        <f t="shared" si="51"/>
        <v>19562.77</v>
      </c>
      <c r="K806" s="55"/>
      <c r="L806" s="55"/>
      <c r="M806" s="55"/>
      <c r="N806" s="55"/>
      <c r="O806" s="55"/>
      <c r="P806" s="55">
        <f t="shared" si="50"/>
        <v>0</v>
      </c>
      <c r="Q806" s="55"/>
      <c r="R806" s="55"/>
    </row>
    <row r="807" spans="1:18" ht="18.75" x14ac:dyDescent="0.25">
      <c r="A807" s="32" t="s">
        <v>1348</v>
      </c>
      <c r="B807" s="38" t="s">
        <v>1349</v>
      </c>
      <c r="C807" s="33"/>
      <c r="D807" s="34" t="s">
        <v>263</v>
      </c>
      <c r="E807" s="49">
        <v>2</v>
      </c>
      <c r="F807" s="69">
        <v>0</v>
      </c>
      <c r="G807" s="63">
        <v>44.2</v>
      </c>
      <c r="H807" s="63"/>
      <c r="I807" s="63"/>
      <c r="J807" s="63">
        <f t="shared" si="51"/>
        <v>0</v>
      </c>
      <c r="K807" s="63"/>
      <c r="L807" s="63"/>
      <c r="M807" s="63"/>
      <c r="N807" s="63"/>
      <c r="O807" s="63"/>
      <c r="P807" s="63">
        <f t="shared" si="50"/>
        <v>0</v>
      </c>
      <c r="Q807" s="63"/>
      <c r="R807" s="63"/>
    </row>
    <row r="808" spans="1:18" ht="31.15" customHeight="1" x14ac:dyDescent="0.25">
      <c r="A808" s="35" t="s">
        <v>1350</v>
      </c>
      <c r="B808" s="40" t="s">
        <v>1349</v>
      </c>
      <c r="C808" s="36"/>
      <c r="D808" s="37" t="s">
        <v>263</v>
      </c>
      <c r="E808" s="53">
        <v>2</v>
      </c>
      <c r="F808" s="53">
        <v>838</v>
      </c>
      <c r="G808" s="55">
        <v>44.2</v>
      </c>
      <c r="H808" s="55"/>
      <c r="I808" s="55"/>
      <c r="J808" s="55">
        <f t="shared" si="51"/>
        <v>37039.599999999999</v>
      </c>
      <c r="K808" s="55"/>
      <c r="L808" s="55"/>
      <c r="M808" s="55"/>
      <c r="N808" s="55"/>
      <c r="O808" s="55"/>
      <c r="P808" s="55">
        <f t="shared" si="50"/>
        <v>0</v>
      </c>
      <c r="Q808" s="55"/>
      <c r="R808" s="55"/>
    </row>
    <row r="809" spans="1:18" ht="37.5" x14ac:dyDescent="0.25">
      <c r="A809" s="32" t="s">
        <v>1351</v>
      </c>
      <c r="B809" s="38" t="s">
        <v>875</v>
      </c>
      <c r="C809" s="33"/>
      <c r="D809" s="34" t="s">
        <v>77</v>
      </c>
      <c r="E809" s="49">
        <v>0.35</v>
      </c>
      <c r="F809" s="69">
        <v>0</v>
      </c>
      <c r="G809" s="63">
        <v>34.950000000000003</v>
      </c>
      <c r="H809" s="63"/>
      <c r="I809" s="63"/>
      <c r="J809" s="63">
        <f t="shared" si="51"/>
        <v>0</v>
      </c>
      <c r="K809" s="63"/>
      <c r="L809" s="63"/>
      <c r="M809" s="63"/>
      <c r="N809" s="63"/>
      <c r="O809" s="63"/>
      <c r="P809" s="63">
        <f t="shared" si="50"/>
        <v>0</v>
      </c>
      <c r="Q809" s="63"/>
      <c r="R809" s="63"/>
    </row>
    <row r="810" spans="1:18" ht="31.15" customHeight="1" x14ac:dyDescent="0.25">
      <c r="A810" s="35" t="s">
        <v>1352</v>
      </c>
      <c r="B810" s="40" t="s">
        <v>875</v>
      </c>
      <c r="C810" s="36"/>
      <c r="D810" s="37" t="s">
        <v>77</v>
      </c>
      <c r="E810" s="53">
        <v>0.35</v>
      </c>
      <c r="F810" s="53">
        <v>146.65</v>
      </c>
      <c r="G810" s="55">
        <v>34.950000000000003</v>
      </c>
      <c r="H810" s="55"/>
      <c r="I810" s="55"/>
      <c r="J810" s="55">
        <f t="shared" si="51"/>
        <v>5125.42</v>
      </c>
      <c r="K810" s="55"/>
      <c r="L810" s="55"/>
      <c r="M810" s="55"/>
      <c r="N810" s="55"/>
      <c r="O810" s="55"/>
      <c r="P810" s="55">
        <f t="shared" si="50"/>
        <v>0</v>
      </c>
      <c r="Q810" s="55"/>
      <c r="R810" s="55"/>
    </row>
    <row r="811" spans="1:18" ht="18.75" x14ac:dyDescent="0.25">
      <c r="A811" s="32" t="s">
        <v>1353</v>
      </c>
      <c r="B811" s="38" t="s">
        <v>1354</v>
      </c>
      <c r="C811" s="33"/>
      <c r="D811" s="34" t="s">
        <v>164</v>
      </c>
      <c r="E811" s="49">
        <v>15</v>
      </c>
      <c r="F811" s="69">
        <v>0</v>
      </c>
      <c r="G811" s="63">
        <v>0.26</v>
      </c>
      <c r="H811" s="63"/>
      <c r="I811" s="63"/>
      <c r="J811" s="63">
        <f t="shared" si="51"/>
        <v>0</v>
      </c>
      <c r="K811" s="63"/>
      <c r="L811" s="63"/>
      <c r="M811" s="63"/>
      <c r="N811" s="63"/>
      <c r="O811" s="63"/>
      <c r="P811" s="63">
        <f t="shared" si="50"/>
        <v>0</v>
      </c>
      <c r="Q811" s="63"/>
      <c r="R811" s="63"/>
    </row>
    <row r="812" spans="1:18" ht="31.15" customHeight="1" x14ac:dyDescent="0.25">
      <c r="A812" s="35" t="s">
        <v>1355</v>
      </c>
      <c r="B812" s="40" t="s">
        <v>1354</v>
      </c>
      <c r="C812" s="36"/>
      <c r="D812" s="37" t="s">
        <v>164</v>
      </c>
      <c r="E812" s="53">
        <v>15</v>
      </c>
      <c r="F812" s="53">
        <v>6285</v>
      </c>
      <c r="G812" s="55">
        <v>0.26</v>
      </c>
      <c r="H812" s="55"/>
      <c r="I812" s="55"/>
      <c r="J812" s="55">
        <f t="shared" si="51"/>
        <v>1634.1</v>
      </c>
      <c r="K812" s="55"/>
      <c r="L812" s="55"/>
      <c r="M812" s="55"/>
      <c r="N812" s="55"/>
      <c r="O812" s="55"/>
      <c r="P812" s="55">
        <f t="shared" si="50"/>
        <v>0</v>
      </c>
      <c r="Q812" s="55"/>
      <c r="R812" s="55"/>
    </row>
    <row r="813" spans="1:18" ht="18.75" x14ac:dyDescent="0.25">
      <c r="A813" s="32" t="s">
        <v>1356</v>
      </c>
      <c r="B813" s="38" t="s">
        <v>895</v>
      </c>
      <c r="C813" s="33"/>
      <c r="D813" s="34" t="s">
        <v>164</v>
      </c>
      <c r="E813" s="49">
        <v>15</v>
      </c>
      <c r="F813" s="69">
        <v>0</v>
      </c>
      <c r="G813" s="63">
        <v>0.28000000000000003</v>
      </c>
      <c r="H813" s="63"/>
      <c r="I813" s="63"/>
      <c r="J813" s="63">
        <f t="shared" si="51"/>
        <v>0</v>
      </c>
      <c r="K813" s="63"/>
      <c r="L813" s="63"/>
      <c r="M813" s="63"/>
      <c r="N813" s="63"/>
      <c r="O813" s="63"/>
      <c r="P813" s="63">
        <f t="shared" si="50"/>
        <v>0</v>
      </c>
      <c r="Q813" s="63"/>
      <c r="R813" s="63"/>
    </row>
    <row r="814" spans="1:18" ht="31.15" customHeight="1" x14ac:dyDescent="0.25">
      <c r="A814" s="35" t="s">
        <v>1357</v>
      </c>
      <c r="B814" s="40" t="s">
        <v>895</v>
      </c>
      <c r="C814" s="36"/>
      <c r="D814" s="37" t="s">
        <v>164</v>
      </c>
      <c r="E814" s="53">
        <v>15</v>
      </c>
      <c r="F814" s="53">
        <v>6285</v>
      </c>
      <c r="G814" s="55">
        <v>0.28000000000000003</v>
      </c>
      <c r="H814" s="55"/>
      <c r="I814" s="55"/>
      <c r="J814" s="55">
        <f t="shared" si="51"/>
        <v>1759.8</v>
      </c>
      <c r="K814" s="55"/>
      <c r="L814" s="55"/>
      <c r="M814" s="55"/>
      <c r="N814" s="55"/>
      <c r="O814" s="55"/>
      <c r="P814" s="55">
        <f t="shared" si="50"/>
        <v>0</v>
      </c>
      <c r="Q814" s="55"/>
      <c r="R814" s="55"/>
    </row>
    <row r="815" spans="1:18" ht="37.5" x14ac:dyDescent="0.25">
      <c r="A815" s="23" t="s">
        <v>1358</v>
      </c>
      <c r="B815" s="29" t="s">
        <v>1330</v>
      </c>
      <c r="C815" s="29"/>
      <c r="D815" s="24" t="s">
        <v>40</v>
      </c>
      <c r="E815" s="31">
        <v>1</v>
      </c>
      <c r="F815" s="31">
        <v>419</v>
      </c>
      <c r="G815" s="60">
        <f>IFERROR(ROUND(SUM(J816,J817,J818,J819,J820,J821,J822,J823,J824,J825,J826,J827,J828,J829)/F815, 2), 0)</f>
        <v>581.52</v>
      </c>
      <c r="H815" s="60">
        <v>800</v>
      </c>
      <c r="I815" s="60">
        <f>G815+H815</f>
        <v>1381.52</v>
      </c>
      <c r="J815" s="60">
        <f>ROUND(G815*F815, 2)</f>
        <v>243656.88</v>
      </c>
      <c r="K815" s="60">
        <f>ROUND(F815*H815, 2)</f>
        <v>335200</v>
      </c>
      <c r="L815" s="60">
        <f>J815+K815</f>
        <v>578856.88</v>
      </c>
      <c r="M815" s="60">
        <f>IFERROR(ROUND(SUM(P816,P817,P818,P819,P820,P821,P822,P823,P824,P825,P826,P827,P828,P829)/F815, 2), 0)</f>
        <v>0</v>
      </c>
      <c r="N815" s="60"/>
      <c r="O815" s="60">
        <f>M815+N815</f>
        <v>0</v>
      </c>
      <c r="P815" s="60">
        <f t="shared" si="50"/>
        <v>0</v>
      </c>
      <c r="Q815" s="60">
        <f>ROUND(F815*N815, 2)</f>
        <v>0</v>
      </c>
      <c r="R815" s="60">
        <f>P815+Q815</f>
        <v>0</v>
      </c>
    </row>
    <row r="816" spans="1:18" ht="37.5" x14ac:dyDescent="0.25">
      <c r="A816" s="23" t="s">
        <v>1359</v>
      </c>
      <c r="B816" s="30" t="s">
        <v>886</v>
      </c>
      <c r="C816" s="29"/>
      <c r="D816" s="24" t="s">
        <v>164</v>
      </c>
      <c r="E816" s="46">
        <v>0.4</v>
      </c>
      <c r="F816" s="46">
        <v>167.6</v>
      </c>
      <c r="G816" s="60">
        <v>158.22999999999999</v>
      </c>
      <c r="H816" s="60"/>
      <c r="I816" s="60"/>
      <c r="J816" s="60">
        <f t="shared" ref="J816:J829" si="52">ROUND(F816*G816, 2)</f>
        <v>26519.35</v>
      </c>
      <c r="K816" s="60"/>
      <c r="L816" s="60"/>
      <c r="M816" s="60"/>
      <c r="N816" s="60"/>
      <c r="O816" s="60"/>
      <c r="P816" s="60">
        <f t="shared" si="50"/>
        <v>0</v>
      </c>
      <c r="Q816" s="60"/>
      <c r="R816" s="60"/>
    </row>
    <row r="817" spans="1:18" ht="56.25" x14ac:dyDescent="0.25">
      <c r="A817" s="23" t="s">
        <v>1360</v>
      </c>
      <c r="B817" s="30" t="s">
        <v>1267</v>
      </c>
      <c r="C817" s="29"/>
      <c r="D817" s="24" t="s">
        <v>40</v>
      </c>
      <c r="E817" s="46">
        <v>2.0499999999999998</v>
      </c>
      <c r="F817" s="47">
        <v>858.95</v>
      </c>
      <c r="G817" s="60">
        <v>137.1</v>
      </c>
      <c r="H817" s="60"/>
      <c r="I817" s="60"/>
      <c r="J817" s="60">
        <f t="shared" si="52"/>
        <v>117762.05</v>
      </c>
      <c r="K817" s="60"/>
      <c r="L817" s="60"/>
      <c r="M817" s="60"/>
      <c r="N817" s="60"/>
      <c r="O817" s="60"/>
      <c r="P817" s="60">
        <f t="shared" si="50"/>
        <v>0</v>
      </c>
      <c r="Q817" s="60"/>
      <c r="R817" s="60"/>
    </row>
    <row r="818" spans="1:18" ht="37.5" x14ac:dyDescent="0.25">
      <c r="A818" s="23" t="s">
        <v>1361</v>
      </c>
      <c r="B818" s="30" t="s">
        <v>1186</v>
      </c>
      <c r="C818" s="29"/>
      <c r="D818" s="24" t="s">
        <v>77</v>
      </c>
      <c r="E818" s="46">
        <v>0.1</v>
      </c>
      <c r="F818" s="46">
        <v>41.9</v>
      </c>
      <c r="G818" s="60">
        <v>37.299999999999997</v>
      </c>
      <c r="H818" s="60"/>
      <c r="I818" s="60"/>
      <c r="J818" s="60">
        <f t="shared" si="52"/>
        <v>1562.87</v>
      </c>
      <c r="K818" s="60"/>
      <c r="L818" s="60"/>
      <c r="M818" s="60"/>
      <c r="N818" s="60"/>
      <c r="O818" s="60"/>
      <c r="P818" s="60">
        <f t="shared" si="50"/>
        <v>0</v>
      </c>
      <c r="Q818" s="60"/>
      <c r="R818" s="60"/>
    </row>
    <row r="819" spans="1:18" ht="18.75" x14ac:dyDescent="0.25">
      <c r="A819" s="23" t="s">
        <v>1362</v>
      </c>
      <c r="B819" s="30" t="s">
        <v>1339</v>
      </c>
      <c r="C819" s="29"/>
      <c r="D819" s="24" t="s">
        <v>164</v>
      </c>
      <c r="E819" s="46">
        <v>10</v>
      </c>
      <c r="F819" s="46">
        <v>4190</v>
      </c>
      <c r="G819" s="60">
        <v>1</v>
      </c>
      <c r="H819" s="60"/>
      <c r="I819" s="60"/>
      <c r="J819" s="60">
        <f t="shared" si="52"/>
        <v>4190</v>
      </c>
      <c r="K819" s="60"/>
      <c r="L819" s="60"/>
      <c r="M819" s="60"/>
      <c r="N819" s="60"/>
      <c r="O819" s="60"/>
      <c r="P819" s="60">
        <f t="shared" si="50"/>
        <v>0</v>
      </c>
      <c r="Q819" s="60"/>
      <c r="R819" s="60"/>
    </row>
    <row r="820" spans="1:18" ht="18.75" x14ac:dyDescent="0.25">
      <c r="A820" s="23" t="s">
        <v>1363</v>
      </c>
      <c r="B820" s="30" t="s">
        <v>912</v>
      </c>
      <c r="C820" s="29"/>
      <c r="D820" s="24" t="s">
        <v>263</v>
      </c>
      <c r="E820" s="46">
        <v>0.85</v>
      </c>
      <c r="F820" s="46">
        <v>356.15</v>
      </c>
      <c r="G820" s="60">
        <v>1.42</v>
      </c>
      <c r="H820" s="60"/>
      <c r="I820" s="60"/>
      <c r="J820" s="60">
        <f t="shared" si="52"/>
        <v>505.73</v>
      </c>
      <c r="K820" s="60"/>
      <c r="L820" s="60"/>
      <c r="M820" s="60"/>
      <c r="N820" s="60"/>
      <c r="O820" s="60"/>
      <c r="P820" s="60">
        <f t="shared" si="50"/>
        <v>0</v>
      </c>
      <c r="Q820" s="60"/>
      <c r="R820" s="60"/>
    </row>
    <row r="821" spans="1:18" ht="18.75" x14ac:dyDescent="0.25">
      <c r="A821" s="23" t="s">
        <v>1364</v>
      </c>
      <c r="B821" s="30" t="s">
        <v>1344</v>
      </c>
      <c r="C821" s="29"/>
      <c r="D821" s="24" t="s">
        <v>263</v>
      </c>
      <c r="E821" s="46">
        <v>1.7</v>
      </c>
      <c r="F821" s="46">
        <v>712.3</v>
      </c>
      <c r="G821" s="60">
        <v>4.5999999999999996</v>
      </c>
      <c r="H821" s="60"/>
      <c r="I821" s="60"/>
      <c r="J821" s="60">
        <f t="shared" si="52"/>
        <v>3276.58</v>
      </c>
      <c r="K821" s="60"/>
      <c r="L821" s="60"/>
      <c r="M821" s="60"/>
      <c r="N821" s="60"/>
      <c r="O821" s="60"/>
      <c r="P821" s="60">
        <f t="shared" si="50"/>
        <v>0</v>
      </c>
      <c r="Q821" s="60"/>
      <c r="R821" s="60"/>
    </row>
    <row r="822" spans="1:18" ht="18.75" x14ac:dyDescent="0.25">
      <c r="A822" s="23" t="s">
        <v>1365</v>
      </c>
      <c r="B822" s="30" t="s">
        <v>1366</v>
      </c>
      <c r="C822" s="29"/>
      <c r="D822" s="24" t="s">
        <v>164</v>
      </c>
      <c r="E822" s="50">
        <v>8.36</v>
      </c>
      <c r="F822" s="46">
        <v>3502.84</v>
      </c>
      <c r="G822" s="60">
        <v>3.03</v>
      </c>
      <c r="H822" s="60"/>
      <c r="I822" s="60"/>
      <c r="J822" s="60">
        <f t="shared" si="52"/>
        <v>10613.61</v>
      </c>
      <c r="K822" s="60"/>
      <c r="L822" s="60"/>
      <c r="M822" s="60"/>
      <c r="N822" s="60"/>
      <c r="O822" s="60"/>
      <c r="P822" s="60">
        <f t="shared" si="50"/>
        <v>0</v>
      </c>
      <c r="Q822" s="60"/>
      <c r="R822" s="60"/>
    </row>
    <row r="823" spans="1:18" ht="18.75" x14ac:dyDescent="0.25">
      <c r="A823" s="23" t="s">
        <v>1367</v>
      </c>
      <c r="B823" s="30" t="s">
        <v>1273</v>
      </c>
      <c r="C823" s="29"/>
      <c r="D823" s="24" t="s">
        <v>263</v>
      </c>
      <c r="E823" s="46">
        <v>3.02</v>
      </c>
      <c r="F823" s="46">
        <v>1265.3800000000001</v>
      </c>
      <c r="G823" s="60">
        <v>15.46</v>
      </c>
      <c r="H823" s="60"/>
      <c r="I823" s="60"/>
      <c r="J823" s="60">
        <f t="shared" si="52"/>
        <v>19562.77</v>
      </c>
      <c r="K823" s="60"/>
      <c r="L823" s="60"/>
      <c r="M823" s="60"/>
      <c r="N823" s="60"/>
      <c r="O823" s="60"/>
      <c r="P823" s="60">
        <f t="shared" ref="P823:P854" si="53">ROUND(F823*M823, 2)</f>
        <v>0</v>
      </c>
      <c r="Q823" s="60"/>
      <c r="R823" s="60"/>
    </row>
    <row r="824" spans="1:18" ht="18.75" x14ac:dyDescent="0.25">
      <c r="A824" s="23" t="s">
        <v>1368</v>
      </c>
      <c r="B824" s="30" t="s">
        <v>892</v>
      </c>
      <c r="C824" s="29"/>
      <c r="D824" s="24" t="s">
        <v>263</v>
      </c>
      <c r="E824" s="46">
        <v>0.7</v>
      </c>
      <c r="F824" s="46">
        <v>293.3</v>
      </c>
      <c r="G824" s="60">
        <v>33.950000000000003</v>
      </c>
      <c r="H824" s="60"/>
      <c r="I824" s="60"/>
      <c r="J824" s="60">
        <f t="shared" si="52"/>
        <v>9957.5400000000009</v>
      </c>
      <c r="K824" s="60"/>
      <c r="L824" s="60"/>
      <c r="M824" s="60"/>
      <c r="N824" s="60"/>
      <c r="O824" s="60"/>
      <c r="P824" s="60">
        <f t="shared" si="53"/>
        <v>0</v>
      </c>
      <c r="Q824" s="60"/>
      <c r="R824" s="60"/>
    </row>
    <row r="825" spans="1:18" ht="18.75" x14ac:dyDescent="0.25">
      <c r="A825" s="23" t="s">
        <v>1369</v>
      </c>
      <c r="B825" s="30" t="s">
        <v>1349</v>
      </c>
      <c r="C825" s="29"/>
      <c r="D825" s="24" t="s">
        <v>263</v>
      </c>
      <c r="E825" s="46">
        <v>2</v>
      </c>
      <c r="F825" s="46">
        <v>838</v>
      </c>
      <c r="G825" s="60">
        <v>44.2</v>
      </c>
      <c r="H825" s="60"/>
      <c r="I825" s="60"/>
      <c r="J825" s="60">
        <f t="shared" si="52"/>
        <v>37039.599999999999</v>
      </c>
      <c r="K825" s="60"/>
      <c r="L825" s="60"/>
      <c r="M825" s="60"/>
      <c r="N825" s="60"/>
      <c r="O825" s="60"/>
      <c r="P825" s="60">
        <f t="shared" si="53"/>
        <v>0</v>
      </c>
      <c r="Q825" s="60"/>
      <c r="R825" s="60"/>
    </row>
    <row r="826" spans="1:18" ht="37.5" x14ac:dyDescent="0.25">
      <c r="A826" s="23" t="s">
        <v>1370</v>
      </c>
      <c r="B826" s="30" t="s">
        <v>875</v>
      </c>
      <c r="C826" s="29"/>
      <c r="D826" s="24" t="s">
        <v>77</v>
      </c>
      <c r="E826" s="46">
        <v>0.35</v>
      </c>
      <c r="F826" s="46">
        <v>146.65</v>
      </c>
      <c r="G826" s="60">
        <v>34.950000000000003</v>
      </c>
      <c r="H826" s="60"/>
      <c r="I826" s="60"/>
      <c r="J826" s="60">
        <f t="shared" si="52"/>
        <v>5125.42</v>
      </c>
      <c r="K826" s="60"/>
      <c r="L826" s="60"/>
      <c r="M826" s="60"/>
      <c r="N826" s="60"/>
      <c r="O826" s="60"/>
      <c r="P826" s="60">
        <f t="shared" si="53"/>
        <v>0</v>
      </c>
      <c r="Q826" s="60"/>
      <c r="R826" s="60"/>
    </row>
    <row r="827" spans="1:18" ht="18.75" x14ac:dyDescent="0.25">
      <c r="A827" s="23" t="s">
        <v>1371</v>
      </c>
      <c r="B827" s="30" t="s">
        <v>1354</v>
      </c>
      <c r="C827" s="29"/>
      <c r="D827" s="24" t="s">
        <v>164</v>
      </c>
      <c r="E827" s="46">
        <v>15</v>
      </c>
      <c r="F827" s="46">
        <v>6285</v>
      </c>
      <c r="G827" s="60">
        <v>0.26</v>
      </c>
      <c r="H827" s="60"/>
      <c r="I827" s="60"/>
      <c r="J827" s="60">
        <f t="shared" si="52"/>
        <v>1634.1</v>
      </c>
      <c r="K827" s="60"/>
      <c r="L827" s="60"/>
      <c r="M827" s="60"/>
      <c r="N827" s="60"/>
      <c r="O827" s="60"/>
      <c r="P827" s="60">
        <f t="shared" si="53"/>
        <v>0</v>
      </c>
      <c r="Q827" s="60"/>
      <c r="R827" s="60"/>
    </row>
    <row r="828" spans="1:18" ht="18.75" x14ac:dyDescent="0.25">
      <c r="A828" s="23" t="s">
        <v>1372</v>
      </c>
      <c r="B828" s="30" t="s">
        <v>895</v>
      </c>
      <c r="C828" s="29"/>
      <c r="D828" s="24" t="s">
        <v>164</v>
      </c>
      <c r="E828" s="46">
        <v>15</v>
      </c>
      <c r="F828" s="46">
        <v>6285</v>
      </c>
      <c r="G828" s="60">
        <v>0.28000000000000003</v>
      </c>
      <c r="H828" s="60"/>
      <c r="I828" s="60"/>
      <c r="J828" s="60">
        <f t="shared" si="52"/>
        <v>1759.8</v>
      </c>
      <c r="K828" s="60"/>
      <c r="L828" s="60"/>
      <c r="M828" s="60"/>
      <c r="N828" s="60"/>
      <c r="O828" s="60"/>
      <c r="P828" s="60">
        <f t="shared" si="53"/>
        <v>0</v>
      </c>
      <c r="Q828" s="60"/>
      <c r="R828" s="60"/>
    </row>
    <row r="829" spans="1:18" ht="18.75" x14ac:dyDescent="0.25">
      <c r="A829" s="23" t="s">
        <v>1373</v>
      </c>
      <c r="B829" s="30" t="s">
        <v>786</v>
      </c>
      <c r="C829" s="29"/>
      <c r="D829" s="24" t="s">
        <v>164</v>
      </c>
      <c r="E829" s="46">
        <v>30</v>
      </c>
      <c r="F829" s="46">
        <v>12570</v>
      </c>
      <c r="G829" s="60">
        <v>0.33</v>
      </c>
      <c r="H829" s="60"/>
      <c r="I829" s="60"/>
      <c r="J829" s="60">
        <f t="shared" si="52"/>
        <v>4148.1000000000004</v>
      </c>
      <c r="K829" s="60"/>
      <c r="L829" s="60"/>
      <c r="M829" s="60"/>
      <c r="N829" s="60"/>
      <c r="O829" s="60"/>
      <c r="P829" s="60">
        <f t="shared" si="53"/>
        <v>0</v>
      </c>
      <c r="Q829" s="60"/>
      <c r="R829" s="60"/>
    </row>
    <row r="830" spans="1:18" ht="37.5" x14ac:dyDescent="0.25">
      <c r="A830" s="32" t="s">
        <v>1374</v>
      </c>
      <c r="B830" s="33" t="s">
        <v>1375</v>
      </c>
      <c r="C830" s="33"/>
      <c r="D830" s="34" t="s">
        <v>40</v>
      </c>
      <c r="E830" s="39">
        <v>1</v>
      </c>
      <c r="F830" s="68">
        <v>0</v>
      </c>
      <c r="G830" s="63">
        <f>IFERROR(ROUND(SUM(J832,J834,J836,J838,J840,J842,J844,J846,J848,J850,J852)/F830, 2), 0)</f>
        <v>0</v>
      </c>
      <c r="H830" s="63">
        <v>759.3</v>
      </c>
      <c r="I830" s="63">
        <f>G830+H830</f>
        <v>759.3</v>
      </c>
      <c r="J830" s="63">
        <f>ROUND(G830*F830, 2)</f>
        <v>0</v>
      </c>
      <c r="K830" s="63">
        <f>ROUND(F830*H830, 2)</f>
        <v>0</v>
      </c>
      <c r="L830" s="63">
        <f>J830+K830</f>
        <v>0</v>
      </c>
      <c r="M830" s="63">
        <f>IFERROR(ROUND(SUM(P832,P834,P836,P838,P840,P842,P844,P846,P848,P850,P852)/F830, 2), 0)</f>
        <v>0</v>
      </c>
      <c r="N830" s="63"/>
      <c r="O830" s="63">
        <f>M830+N830</f>
        <v>0</v>
      </c>
      <c r="P830" s="63">
        <f t="shared" si="53"/>
        <v>0</v>
      </c>
      <c r="Q830" s="63">
        <f>ROUND(F830*N830, 2)</f>
        <v>0</v>
      </c>
      <c r="R830" s="63">
        <f>P830+Q830</f>
        <v>0</v>
      </c>
    </row>
    <row r="831" spans="1:18" ht="31.15" customHeight="1" x14ac:dyDescent="0.25">
      <c r="A831" s="35" t="s">
        <v>1376</v>
      </c>
      <c r="B831" s="36" t="s">
        <v>1375</v>
      </c>
      <c r="C831" s="36"/>
      <c r="D831" s="37" t="s">
        <v>40</v>
      </c>
      <c r="E831" s="41">
        <v>1</v>
      </c>
      <c r="F831" s="41">
        <v>347.1</v>
      </c>
      <c r="G831" s="55">
        <f>IFERROR(ROUND(SUM(J833,J835,J837,J839,J841,J843,J845,J847,J849,J851,J853)/F831, 2), 0)</f>
        <v>421.55</v>
      </c>
      <c r="H831" s="55">
        <v>759.3</v>
      </c>
      <c r="I831" s="55">
        <f>G831+H831</f>
        <v>1180.8499999999999</v>
      </c>
      <c r="J831" s="55">
        <f>ROUND(G831*F831, 2)</f>
        <v>146320.01</v>
      </c>
      <c r="K831" s="55">
        <f>ROUND(F831*H831, 2)</f>
        <v>263553.03000000003</v>
      </c>
      <c r="L831" s="55">
        <f>J831+K831</f>
        <v>409873.04</v>
      </c>
      <c r="M831" s="55">
        <f>IFERROR(ROUND(SUM(P833,P835,P837,P839,P841,P843,P845,P847,P849,P851,P853)/F831, 2), 0)</f>
        <v>0</v>
      </c>
      <c r="N831" s="55"/>
      <c r="O831" s="55">
        <f>M831+N831</f>
        <v>0</v>
      </c>
      <c r="P831" s="55">
        <f t="shared" si="53"/>
        <v>0</v>
      </c>
      <c r="Q831" s="55">
        <f>ROUND(F831*N831, 2)</f>
        <v>0</v>
      </c>
      <c r="R831" s="55">
        <f>P831+Q831</f>
        <v>0</v>
      </c>
    </row>
    <row r="832" spans="1:18" ht="37.5" x14ac:dyDescent="0.25">
      <c r="A832" s="32" t="s">
        <v>1377</v>
      </c>
      <c r="B832" s="38" t="s">
        <v>886</v>
      </c>
      <c r="C832" s="33"/>
      <c r="D832" s="34" t="s">
        <v>164</v>
      </c>
      <c r="E832" s="49">
        <v>0.4</v>
      </c>
      <c r="F832" s="69">
        <v>0</v>
      </c>
      <c r="G832" s="63">
        <v>158.22999999999999</v>
      </c>
      <c r="H832" s="63"/>
      <c r="I832" s="63"/>
      <c r="J832" s="63">
        <f t="shared" ref="J832:J853" si="54">ROUND(F832*G832, 2)</f>
        <v>0</v>
      </c>
      <c r="K832" s="63"/>
      <c r="L832" s="63"/>
      <c r="M832" s="63"/>
      <c r="N832" s="63"/>
      <c r="O832" s="63"/>
      <c r="P832" s="63">
        <f t="shared" si="53"/>
        <v>0</v>
      </c>
      <c r="Q832" s="63"/>
      <c r="R832" s="63"/>
    </row>
    <row r="833" spans="1:18" ht="31.15" customHeight="1" x14ac:dyDescent="0.25">
      <c r="A833" s="35" t="s">
        <v>1378</v>
      </c>
      <c r="B833" s="40" t="s">
        <v>886</v>
      </c>
      <c r="C833" s="36"/>
      <c r="D833" s="37" t="s">
        <v>164</v>
      </c>
      <c r="E833" s="53">
        <v>0.4</v>
      </c>
      <c r="F833" s="53">
        <v>138.84</v>
      </c>
      <c r="G833" s="55">
        <v>158.22999999999999</v>
      </c>
      <c r="H833" s="55"/>
      <c r="I833" s="55"/>
      <c r="J833" s="55">
        <f t="shared" si="54"/>
        <v>21968.65</v>
      </c>
      <c r="K833" s="55"/>
      <c r="L833" s="55"/>
      <c r="M833" s="55"/>
      <c r="N833" s="55"/>
      <c r="O833" s="55"/>
      <c r="P833" s="55">
        <f t="shared" si="53"/>
        <v>0</v>
      </c>
      <c r="Q833" s="55"/>
      <c r="R833" s="55"/>
    </row>
    <row r="834" spans="1:18" ht="56.25" x14ac:dyDescent="0.25">
      <c r="A834" s="32" t="s">
        <v>1379</v>
      </c>
      <c r="B834" s="38" t="s">
        <v>1267</v>
      </c>
      <c r="C834" s="33"/>
      <c r="D834" s="34" t="s">
        <v>40</v>
      </c>
      <c r="E834" s="49">
        <v>1.05</v>
      </c>
      <c r="F834" s="70">
        <v>0</v>
      </c>
      <c r="G834" s="63">
        <v>137.1</v>
      </c>
      <c r="H834" s="63"/>
      <c r="I834" s="63"/>
      <c r="J834" s="63">
        <f t="shared" si="54"/>
        <v>0</v>
      </c>
      <c r="K834" s="63"/>
      <c r="L834" s="63"/>
      <c r="M834" s="63"/>
      <c r="N834" s="63"/>
      <c r="O834" s="63"/>
      <c r="P834" s="63">
        <f t="shared" si="53"/>
        <v>0</v>
      </c>
      <c r="Q834" s="63"/>
      <c r="R834" s="63"/>
    </row>
    <row r="835" spans="1:18" ht="31.15" customHeight="1" x14ac:dyDescent="0.25">
      <c r="A835" s="35" t="s">
        <v>1380</v>
      </c>
      <c r="B835" s="40" t="s">
        <v>1267</v>
      </c>
      <c r="C835" s="36"/>
      <c r="D835" s="37" t="s">
        <v>40</v>
      </c>
      <c r="E835" s="53">
        <v>1.05</v>
      </c>
      <c r="F835" s="53">
        <v>364.45499999999998</v>
      </c>
      <c r="G835" s="55">
        <v>137.1</v>
      </c>
      <c r="H835" s="55"/>
      <c r="I835" s="55"/>
      <c r="J835" s="55">
        <f t="shared" si="54"/>
        <v>49966.78</v>
      </c>
      <c r="K835" s="55"/>
      <c r="L835" s="55"/>
      <c r="M835" s="55"/>
      <c r="N835" s="55"/>
      <c r="O835" s="55"/>
      <c r="P835" s="55">
        <f t="shared" si="53"/>
        <v>0</v>
      </c>
      <c r="Q835" s="55"/>
      <c r="R835" s="55"/>
    </row>
    <row r="836" spans="1:18" ht="37.5" x14ac:dyDescent="0.25">
      <c r="A836" s="32" t="s">
        <v>1381</v>
      </c>
      <c r="B836" s="38" t="s">
        <v>582</v>
      </c>
      <c r="C836" s="33"/>
      <c r="D836" s="34" t="s">
        <v>77</v>
      </c>
      <c r="E836" s="49">
        <v>0.1</v>
      </c>
      <c r="F836" s="69">
        <v>0</v>
      </c>
      <c r="G836" s="63">
        <v>37.299999999999997</v>
      </c>
      <c r="H836" s="63"/>
      <c r="I836" s="63"/>
      <c r="J836" s="63">
        <f t="shared" si="54"/>
        <v>0</v>
      </c>
      <c r="K836" s="63"/>
      <c r="L836" s="63"/>
      <c r="M836" s="63"/>
      <c r="N836" s="63"/>
      <c r="O836" s="63"/>
      <c r="P836" s="63">
        <f t="shared" si="53"/>
        <v>0</v>
      </c>
      <c r="Q836" s="63"/>
      <c r="R836" s="63"/>
    </row>
    <row r="837" spans="1:18" ht="31.15" customHeight="1" x14ac:dyDescent="0.25">
      <c r="A837" s="35" t="s">
        <v>1382</v>
      </c>
      <c r="B837" s="40" t="s">
        <v>582</v>
      </c>
      <c r="C837" s="36"/>
      <c r="D837" s="37" t="s">
        <v>77</v>
      </c>
      <c r="E837" s="53">
        <v>0.1</v>
      </c>
      <c r="F837" s="53">
        <v>34.71</v>
      </c>
      <c r="G837" s="55">
        <v>37.299999999999997</v>
      </c>
      <c r="H837" s="55"/>
      <c r="I837" s="55"/>
      <c r="J837" s="55">
        <f t="shared" si="54"/>
        <v>1294.68</v>
      </c>
      <c r="K837" s="55"/>
      <c r="L837" s="55"/>
      <c r="M837" s="55"/>
      <c r="N837" s="55"/>
      <c r="O837" s="55"/>
      <c r="P837" s="55">
        <f t="shared" si="53"/>
        <v>0</v>
      </c>
      <c r="Q837" s="55"/>
      <c r="R837" s="55"/>
    </row>
    <row r="838" spans="1:18" ht="18.75" x14ac:dyDescent="0.25">
      <c r="A838" s="32" t="s">
        <v>1383</v>
      </c>
      <c r="B838" s="38" t="s">
        <v>1339</v>
      </c>
      <c r="C838" s="33"/>
      <c r="D838" s="34" t="s">
        <v>164</v>
      </c>
      <c r="E838" s="49">
        <v>10</v>
      </c>
      <c r="F838" s="69">
        <v>0</v>
      </c>
      <c r="G838" s="63">
        <v>1</v>
      </c>
      <c r="H838" s="63"/>
      <c r="I838" s="63"/>
      <c r="J838" s="63">
        <f t="shared" si="54"/>
        <v>0</v>
      </c>
      <c r="K838" s="63"/>
      <c r="L838" s="63"/>
      <c r="M838" s="63"/>
      <c r="N838" s="63"/>
      <c r="O838" s="63"/>
      <c r="P838" s="63">
        <f t="shared" si="53"/>
        <v>0</v>
      </c>
      <c r="Q838" s="63"/>
      <c r="R838" s="63"/>
    </row>
    <row r="839" spans="1:18" ht="31.15" customHeight="1" x14ac:dyDescent="0.25">
      <c r="A839" s="35" t="s">
        <v>1384</v>
      </c>
      <c r="B839" s="40" t="s">
        <v>1339</v>
      </c>
      <c r="C839" s="36"/>
      <c r="D839" s="37" t="s">
        <v>164</v>
      </c>
      <c r="E839" s="53">
        <v>10</v>
      </c>
      <c r="F839" s="53">
        <v>3471</v>
      </c>
      <c r="G839" s="55">
        <v>1</v>
      </c>
      <c r="H839" s="55"/>
      <c r="I839" s="55"/>
      <c r="J839" s="55">
        <f t="shared" si="54"/>
        <v>3471</v>
      </c>
      <c r="K839" s="55"/>
      <c r="L839" s="55"/>
      <c r="M839" s="55"/>
      <c r="N839" s="55"/>
      <c r="O839" s="55"/>
      <c r="P839" s="55">
        <f t="shared" si="53"/>
        <v>0</v>
      </c>
      <c r="Q839" s="55"/>
      <c r="R839" s="55"/>
    </row>
    <row r="840" spans="1:18" ht="18.75" x14ac:dyDescent="0.25">
      <c r="A840" s="32" t="s">
        <v>1385</v>
      </c>
      <c r="B840" s="38" t="s">
        <v>912</v>
      </c>
      <c r="C840" s="33"/>
      <c r="D840" s="34" t="s">
        <v>263</v>
      </c>
      <c r="E840" s="49">
        <v>0.85</v>
      </c>
      <c r="F840" s="69">
        <v>0</v>
      </c>
      <c r="G840" s="63">
        <v>1.42</v>
      </c>
      <c r="H840" s="63"/>
      <c r="I840" s="63"/>
      <c r="J840" s="63">
        <f t="shared" si="54"/>
        <v>0</v>
      </c>
      <c r="K840" s="63"/>
      <c r="L840" s="63"/>
      <c r="M840" s="63"/>
      <c r="N840" s="63"/>
      <c r="O840" s="63"/>
      <c r="P840" s="63">
        <f t="shared" si="53"/>
        <v>0</v>
      </c>
      <c r="Q840" s="63"/>
      <c r="R840" s="63"/>
    </row>
    <row r="841" spans="1:18" ht="31.15" customHeight="1" x14ac:dyDescent="0.25">
      <c r="A841" s="35" t="s">
        <v>1386</v>
      </c>
      <c r="B841" s="40" t="s">
        <v>912</v>
      </c>
      <c r="C841" s="36"/>
      <c r="D841" s="37" t="s">
        <v>263</v>
      </c>
      <c r="E841" s="53">
        <v>0.85</v>
      </c>
      <c r="F841" s="53">
        <v>295.03500000000003</v>
      </c>
      <c r="G841" s="55">
        <v>1.42</v>
      </c>
      <c r="H841" s="55"/>
      <c r="I841" s="55"/>
      <c r="J841" s="55">
        <f t="shared" si="54"/>
        <v>418.95</v>
      </c>
      <c r="K841" s="55"/>
      <c r="L841" s="55"/>
      <c r="M841" s="55"/>
      <c r="N841" s="55"/>
      <c r="O841" s="55"/>
      <c r="P841" s="55">
        <f t="shared" si="53"/>
        <v>0</v>
      </c>
      <c r="Q841" s="55"/>
      <c r="R841" s="55"/>
    </row>
    <row r="842" spans="1:18" ht="18.75" x14ac:dyDescent="0.25">
      <c r="A842" s="32" t="s">
        <v>1387</v>
      </c>
      <c r="B842" s="38" t="s">
        <v>1344</v>
      </c>
      <c r="C842" s="33"/>
      <c r="D842" s="34" t="s">
        <v>263</v>
      </c>
      <c r="E842" s="49">
        <v>1.7</v>
      </c>
      <c r="F842" s="69">
        <v>0</v>
      </c>
      <c r="G842" s="63">
        <v>4.5999999999999996</v>
      </c>
      <c r="H842" s="63"/>
      <c r="I842" s="63"/>
      <c r="J842" s="63">
        <f t="shared" si="54"/>
        <v>0</v>
      </c>
      <c r="K842" s="63"/>
      <c r="L842" s="63"/>
      <c r="M842" s="63"/>
      <c r="N842" s="63"/>
      <c r="O842" s="63"/>
      <c r="P842" s="63">
        <f t="shared" si="53"/>
        <v>0</v>
      </c>
      <c r="Q842" s="63"/>
      <c r="R842" s="63"/>
    </row>
    <row r="843" spans="1:18" ht="31.15" customHeight="1" x14ac:dyDescent="0.25">
      <c r="A843" s="35" t="s">
        <v>1388</v>
      </c>
      <c r="B843" s="40" t="s">
        <v>1344</v>
      </c>
      <c r="C843" s="36"/>
      <c r="D843" s="37" t="s">
        <v>263</v>
      </c>
      <c r="E843" s="53">
        <v>1.7</v>
      </c>
      <c r="F843" s="53">
        <v>590.07000000000005</v>
      </c>
      <c r="G843" s="55">
        <v>4.5999999999999996</v>
      </c>
      <c r="H843" s="55"/>
      <c r="I843" s="55"/>
      <c r="J843" s="55">
        <f t="shared" si="54"/>
        <v>2714.32</v>
      </c>
      <c r="K843" s="55"/>
      <c r="L843" s="55"/>
      <c r="M843" s="55"/>
      <c r="N843" s="55"/>
      <c r="O843" s="55"/>
      <c r="P843" s="55">
        <f t="shared" si="53"/>
        <v>0</v>
      </c>
      <c r="Q843" s="55"/>
      <c r="R843" s="55"/>
    </row>
    <row r="844" spans="1:18" ht="37.5" x14ac:dyDescent="0.25">
      <c r="A844" s="32" t="s">
        <v>1389</v>
      </c>
      <c r="B844" s="38" t="s">
        <v>1390</v>
      </c>
      <c r="C844" s="33"/>
      <c r="D844" s="34" t="s">
        <v>263</v>
      </c>
      <c r="E844" s="49">
        <v>4.03</v>
      </c>
      <c r="F844" s="69">
        <v>0</v>
      </c>
      <c r="G844" s="63">
        <v>20.55</v>
      </c>
      <c r="H844" s="63"/>
      <c r="I844" s="63"/>
      <c r="J844" s="63">
        <f t="shared" si="54"/>
        <v>0</v>
      </c>
      <c r="K844" s="63"/>
      <c r="L844" s="63"/>
      <c r="M844" s="63"/>
      <c r="N844" s="63"/>
      <c r="O844" s="63"/>
      <c r="P844" s="63">
        <f t="shared" si="53"/>
        <v>0</v>
      </c>
      <c r="Q844" s="63"/>
      <c r="R844" s="63"/>
    </row>
    <row r="845" spans="1:18" ht="31.15" customHeight="1" x14ac:dyDescent="0.25">
      <c r="A845" s="35" t="s">
        <v>1391</v>
      </c>
      <c r="B845" s="40" t="s">
        <v>1390</v>
      </c>
      <c r="C845" s="36"/>
      <c r="D845" s="37" t="s">
        <v>263</v>
      </c>
      <c r="E845" s="53">
        <v>4.03</v>
      </c>
      <c r="F845" s="53">
        <v>1398.8130000000001</v>
      </c>
      <c r="G845" s="55">
        <v>20.55</v>
      </c>
      <c r="H845" s="55"/>
      <c r="I845" s="55"/>
      <c r="J845" s="55">
        <f t="shared" si="54"/>
        <v>28745.61</v>
      </c>
      <c r="K845" s="55"/>
      <c r="L845" s="55"/>
      <c r="M845" s="55"/>
      <c r="N845" s="55"/>
      <c r="O845" s="55"/>
      <c r="P845" s="55">
        <f t="shared" si="53"/>
        <v>0</v>
      </c>
      <c r="Q845" s="55"/>
      <c r="R845" s="55"/>
    </row>
    <row r="846" spans="1:18" ht="18.75" x14ac:dyDescent="0.25">
      <c r="A846" s="32" t="s">
        <v>1392</v>
      </c>
      <c r="B846" s="38" t="s">
        <v>1349</v>
      </c>
      <c r="C846" s="33"/>
      <c r="D846" s="34" t="s">
        <v>263</v>
      </c>
      <c r="E846" s="49">
        <v>2</v>
      </c>
      <c r="F846" s="69">
        <v>0</v>
      </c>
      <c r="G846" s="63">
        <v>44.2</v>
      </c>
      <c r="H846" s="63"/>
      <c r="I846" s="63"/>
      <c r="J846" s="63">
        <f t="shared" si="54"/>
        <v>0</v>
      </c>
      <c r="K846" s="63"/>
      <c r="L846" s="63"/>
      <c r="M846" s="63"/>
      <c r="N846" s="63"/>
      <c r="O846" s="63"/>
      <c r="P846" s="63">
        <f t="shared" si="53"/>
        <v>0</v>
      </c>
      <c r="Q846" s="63"/>
      <c r="R846" s="63"/>
    </row>
    <row r="847" spans="1:18" ht="31.15" customHeight="1" x14ac:dyDescent="0.25">
      <c r="A847" s="35" t="s">
        <v>1393</v>
      </c>
      <c r="B847" s="40" t="s">
        <v>1349</v>
      </c>
      <c r="C847" s="36"/>
      <c r="D847" s="37" t="s">
        <v>263</v>
      </c>
      <c r="E847" s="53">
        <v>2</v>
      </c>
      <c r="F847" s="53">
        <v>694.2</v>
      </c>
      <c r="G847" s="55">
        <v>44.2</v>
      </c>
      <c r="H847" s="55"/>
      <c r="I847" s="55"/>
      <c r="J847" s="55">
        <f t="shared" si="54"/>
        <v>30683.64</v>
      </c>
      <c r="K847" s="55"/>
      <c r="L847" s="55"/>
      <c r="M847" s="55"/>
      <c r="N847" s="55"/>
      <c r="O847" s="55"/>
      <c r="P847" s="55">
        <f t="shared" si="53"/>
        <v>0</v>
      </c>
      <c r="Q847" s="55"/>
      <c r="R847" s="55"/>
    </row>
    <row r="848" spans="1:18" ht="37.5" x14ac:dyDescent="0.25">
      <c r="A848" s="32" t="s">
        <v>1394</v>
      </c>
      <c r="B848" s="38" t="s">
        <v>875</v>
      </c>
      <c r="C848" s="33"/>
      <c r="D848" s="34" t="s">
        <v>77</v>
      </c>
      <c r="E848" s="49">
        <v>0.35</v>
      </c>
      <c r="F848" s="69">
        <v>0</v>
      </c>
      <c r="G848" s="63">
        <v>34.950000000000003</v>
      </c>
      <c r="H848" s="63"/>
      <c r="I848" s="63"/>
      <c r="J848" s="63">
        <f t="shared" si="54"/>
        <v>0</v>
      </c>
      <c r="K848" s="63"/>
      <c r="L848" s="63"/>
      <c r="M848" s="63"/>
      <c r="N848" s="63"/>
      <c r="O848" s="63"/>
      <c r="P848" s="63">
        <f t="shared" si="53"/>
        <v>0</v>
      </c>
      <c r="Q848" s="63"/>
      <c r="R848" s="63"/>
    </row>
    <row r="849" spans="1:18" ht="31.15" customHeight="1" x14ac:dyDescent="0.25">
      <c r="A849" s="35" t="s">
        <v>1395</v>
      </c>
      <c r="B849" s="40" t="s">
        <v>875</v>
      </c>
      <c r="C849" s="36"/>
      <c r="D849" s="37" t="s">
        <v>77</v>
      </c>
      <c r="E849" s="53">
        <v>0.35</v>
      </c>
      <c r="F849" s="53">
        <v>121.485</v>
      </c>
      <c r="G849" s="55">
        <v>34.950000000000003</v>
      </c>
      <c r="H849" s="55"/>
      <c r="I849" s="55"/>
      <c r="J849" s="55">
        <f t="shared" si="54"/>
        <v>4245.8999999999996</v>
      </c>
      <c r="K849" s="55"/>
      <c r="L849" s="55"/>
      <c r="M849" s="55"/>
      <c r="N849" s="55"/>
      <c r="O849" s="55"/>
      <c r="P849" s="55">
        <f t="shared" si="53"/>
        <v>0</v>
      </c>
      <c r="Q849" s="55"/>
      <c r="R849" s="55"/>
    </row>
    <row r="850" spans="1:18" ht="18.75" x14ac:dyDescent="0.25">
      <c r="A850" s="32" t="s">
        <v>1396</v>
      </c>
      <c r="B850" s="38" t="s">
        <v>1354</v>
      </c>
      <c r="C850" s="33"/>
      <c r="D850" s="34" t="s">
        <v>164</v>
      </c>
      <c r="E850" s="49">
        <v>15</v>
      </c>
      <c r="F850" s="69">
        <v>0</v>
      </c>
      <c r="G850" s="63">
        <v>0.26</v>
      </c>
      <c r="H850" s="63"/>
      <c r="I850" s="63"/>
      <c r="J850" s="63">
        <f t="shared" si="54"/>
        <v>0</v>
      </c>
      <c r="K850" s="63"/>
      <c r="L850" s="63"/>
      <c r="M850" s="63"/>
      <c r="N850" s="63"/>
      <c r="O850" s="63"/>
      <c r="P850" s="63">
        <f t="shared" si="53"/>
        <v>0</v>
      </c>
      <c r="Q850" s="63"/>
      <c r="R850" s="63"/>
    </row>
    <row r="851" spans="1:18" ht="31.15" customHeight="1" x14ac:dyDescent="0.25">
      <c r="A851" s="35" t="s">
        <v>1397</v>
      </c>
      <c r="B851" s="40" t="s">
        <v>1354</v>
      </c>
      <c r="C851" s="36"/>
      <c r="D851" s="37" t="s">
        <v>164</v>
      </c>
      <c r="E851" s="53">
        <v>15</v>
      </c>
      <c r="F851" s="53">
        <v>5206.5</v>
      </c>
      <c r="G851" s="55">
        <v>0.26</v>
      </c>
      <c r="H851" s="55"/>
      <c r="I851" s="55"/>
      <c r="J851" s="55">
        <f t="shared" si="54"/>
        <v>1353.69</v>
      </c>
      <c r="K851" s="55"/>
      <c r="L851" s="55"/>
      <c r="M851" s="55"/>
      <c r="N851" s="55"/>
      <c r="O851" s="55"/>
      <c r="P851" s="55">
        <f t="shared" si="53"/>
        <v>0</v>
      </c>
      <c r="Q851" s="55"/>
      <c r="R851" s="55"/>
    </row>
    <row r="852" spans="1:18" ht="18.75" x14ac:dyDescent="0.25">
      <c r="A852" s="32" t="s">
        <v>1398</v>
      </c>
      <c r="B852" s="38" t="s">
        <v>895</v>
      </c>
      <c r="C852" s="33"/>
      <c r="D852" s="34" t="s">
        <v>164</v>
      </c>
      <c r="E852" s="49">
        <v>15</v>
      </c>
      <c r="F852" s="69">
        <v>0</v>
      </c>
      <c r="G852" s="63">
        <v>0.28000000000000003</v>
      </c>
      <c r="H852" s="63"/>
      <c r="I852" s="63"/>
      <c r="J852" s="63">
        <f t="shared" si="54"/>
        <v>0</v>
      </c>
      <c r="K852" s="63"/>
      <c r="L852" s="63"/>
      <c r="M852" s="63"/>
      <c r="N852" s="63"/>
      <c r="O852" s="63"/>
      <c r="P852" s="63">
        <f t="shared" si="53"/>
        <v>0</v>
      </c>
      <c r="Q852" s="63"/>
      <c r="R852" s="63"/>
    </row>
    <row r="853" spans="1:18" ht="31.15" customHeight="1" x14ac:dyDescent="0.25">
      <c r="A853" s="35" t="s">
        <v>1399</v>
      </c>
      <c r="B853" s="40" t="s">
        <v>895</v>
      </c>
      <c r="C853" s="36"/>
      <c r="D853" s="37" t="s">
        <v>164</v>
      </c>
      <c r="E853" s="53">
        <v>15</v>
      </c>
      <c r="F853" s="53">
        <v>5206.5</v>
      </c>
      <c r="G853" s="55">
        <v>0.28000000000000003</v>
      </c>
      <c r="H853" s="55"/>
      <c r="I853" s="55"/>
      <c r="J853" s="55">
        <f t="shared" si="54"/>
        <v>1457.82</v>
      </c>
      <c r="K853" s="55"/>
      <c r="L853" s="55"/>
      <c r="M853" s="55"/>
      <c r="N853" s="55"/>
      <c r="O853" s="55"/>
      <c r="P853" s="55">
        <f t="shared" si="53"/>
        <v>0</v>
      </c>
      <c r="Q853" s="55"/>
      <c r="R853" s="55"/>
    </row>
    <row r="854" spans="1:18" ht="37.5" x14ac:dyDescent="0.25">
      <c r="A854" s="23" t="s">
        <v>1400</v>
      </c>
      <c r="B854" s="29" t="s">
        <v>1375</v>
      </c>
      <c r="C854" s="29"/>
      <c r="D854" s="24" t="s">
        <v>40</v>
      </c>
      <c r="E854" s="31">
        <v>1</v>
      </c>
      <c r="F854" s="31">
        <v>347.1</v>
      </c>
      <c r="G854" s="60">
        <f>IFERROR(ROUND(SUM(J855,J856,J857,J858,J859,J860,J861,J862,J863,J864,J865,J866,J867)/F854, 2), 0)</f>
        <v>468.89</v>
      </c>
      <c r="H854" s="60">
        <v>759.3</v>
      </c>
      <c r="I854" s="60">
        <f>G854+H854</f>
        <v>1228.19</v>
      </c>
      <c r="J854" s="60">
        <f>ROUND(G854*F854, 2)</f>
        <v>162751.72</v>
      </c>
      <c r="K854" s="60">
        <f>ROUND(F854*H854, 2)</f>
        <v>263553.03000000003</v>
      </c>
      <c r="L854" s="60">
        <f>J854+K854</f>
        <v>426304.75</v>
      </c>
      <c r="M854" s="60">
        <f>IFERROR(ROUND(SUM(P855,P856,P857,P858,P859,P860,P861,P862,P863,P864,P865,P866,P867)/F854, 2), 0)</f>
        <v>0</v>
      </c>
      <c r="N854" s="60"/>
      <c r="O854" s="60">
        <f>M854+N854</f>
        <v>0</v>
      </c>
      <c r="P854" s="60">
        <f t="shared" si="53"/>
        <v>0</v>
      </c>
      <c r="Q854" s="60">
        <f>ROUND(F854*N854, 2)</f>
        <v>0</v>
      </c>
      <c r="R854" s="60">
        <f>P854+Q854</f>
        <v>0</v>
      </c>
    </row>
    <row r="855" spans="1:18" ht="37.5" x14ac:dyDescent="0.25">
      <c r="A855" s="23" t="s">
        <v>1401</v>
      </c>
      <c r="B855" s="30" t="s">
        <v>886</v>
      </c>
      <c r="C855" s="29"/>
      <c r="D855" s="24" t="s">
        <v>164</v>
      </c>
      <c r="E855" s="46">
        <v>0.4</v>
      </c>
      <c r="F855" s="46">
        <v>138.84</v>
      </c>
      <c r="G855" s="60">
        <v>158.22999999999999</v>
      </c>
      <c r="H855" s="60"/>
      <c r="I855" s="60"/>
      <c r="J855" s="60">
        <f t="shared" ref="J855:J867" si="55">ROUND(F855*G855, 2)</f>
        <v>21968.65</v>
      </c>
      <c r="K855" s="60"/>
      <c r="L855" s="60"/>
      <c r="M855" s="60"/>
      <c r="N855" s="60"/>
      <c r="O855" s="60"/>
      <c r="P855" s="60">
        <f t="shared" ref="P855:P867" si="56">ROUND(F855*M855, 2)</f>
        <v>0</v>
      </c>
      <c r="Q855" s="60"/>
      <c r="R855" s="60"/>
    </row>
    <row r="856" spans="1:18" ht="56.25" x14ac:dyDescent="0.25">
      <c r="A856" s="23" t="s">
        <v>1402</v>
      </c>
      <c r="B856" s="30" t="s">
        <v>1267</v>
      </c>
      <c r="C856" s="29"/>
      <c r="D856" s="24" t="s">
        <v>40</v>
      </c>
      <c r="E856" s="46">
        <v>1.05</v>
      </c>
      <c r="F856" s="47">
        <v>364.45499999999998</v>
      </c>
      <c r="G856" s="60">
        <v>137.1</v>
      </c>
      <c r="H856" s="60"/>
      <c r="I856" s="60"/>
      <c r="J856" s="60">
        <f t="shared" si="55"/>
        <v>49966.78</v>
      </c>
      <c r="K856" s="60"/>
      <c r="L856" s="60"/>
      <c r="M856" s="60"/>
      <c r="N856" s="60"/>
      <c r="O856" s="60"/>
      <c r="P856" s="60">
        <f t="shared" si="56"/>
        <v>0</v>
      </c>
      <c r="Q856" s="60"/>
      <c r="R856" s="60"/>
    </row>
    <row r="857" spans="1:18" ht="37.5" x14ac:dyDescent="0.25">
      <c r="A857" s="23" t="s">
        <v>1403</v>
      </c>
      <c r="B857" s="30" t="s">
        <v>1186</v>
      </c>
      <c r="C857" s="29"/>
      <c r="D857" s="24" t="s">
        <v>77</v>
      </c>
      <c r="E857" s="46">
        <v>0.1</v>
      </c>
      <c r="F857" s="46">
        <v>34.71</v>
      </c>
      <c r="G857" s="60">
        <v>37.299999999999997</v>
      </c>
      <c r="H857" s="60"/>
      <c r="I857" s="60"/>
      <c r="J857" s="60">
        <f t="shared" si="55"/>
        <v>1294.68</v>
      </c>
      <c r="K857" s="60"/>
      <c r="L857" s="60"/>
      <c r="M857" s="60"/>
      <c r="N857" s="60"/>
      <c r="O857" s="60"/>
      <c r="P857" s="60">
        <f t="shared" si="56"/>
        <v>0</v>
      </c>
      <c r="Q857" s="60"/>
      <c r="R857" s="60"/>
    </row>
    <row r="858" spans="1:18" ht="18.75" x14ac:dyDescent="0.25">
      <c r="A858" s="23" t="s">
        <v>1404</v>
      </c>
      <c r="B858" s="30" t="s">
        <v>1339</v>
      </c>
      <c r="C858" s="29"/>
      <c r="D858" s="24" t="s">
        <v>164</v>
      </c>
      <c r="E858" s="46">
        <v>10</v>
      </c>
      <c r="F858" s="46">
        <v>3471</v>
      </c>
      <c r="G858" s="60">
        <v>1</v>
      </c>
      <c r="H858" s="60"/>
      <c r="I858" s="60"/>
      <c r="J858" s="60">
        <f t="shared" si="55"/>
        <v>3471</v>
      </c>
      <c r="K858" s="60"/>
      <c r="L858" s="60"/>
      <c r="M858" s="60"/>
      <c r="N858" s="60"/>
      <c r="O858" s="60"/>
      <c r="P858" s="60">
        <f t="shared" si="56"/>
        <v>0</v>
      </c>
      <c r="Q858" s="60"/>
      <c r="R858" s="60"/>
    </row>
    <row r="859" spans="1:18" ht="18.75" x14ac:dyDescent="0.25">
      <c r="A859" s="23" t="s">
        <v>1405</v>
      </c>
      <c r="B859" s="30" t="s">
        <v>912</v>
      </c>
      <c r="C859" s="29"/>
      <c r="D859" s="24" t="s">
        <v>263</v>
      </c>
      <c r="E859" s="46">
        <v>0.85</v>
      </c>
      <c r="F859" s="46">
        <v>295.03500000000003</v>
      </c>
      <c r="G859" s="60">
        <v>1.42</v>
      </c>
      <c r="H859" s="60"/>
      <c r="I859" s="60"/>
      <c r="J859" s="60">
        <f t="shared" si="55"/>
        <v>418.95</v>
      </c>
      <c r="K859" s="60"/>
      <c r="L859" s="60"/>
      <c r="M859" s="60"/>
      <c r="N859" s="60"/>
      <c r="O859" s="60"/>
      <c r="P859" s="60">
        <f t="shared" si="56"/>
        <v>0</v>
      </c>
      <c r="Q859" s="60"/>
      <c r="R859" s="60"/>
    </row>
    <row r="860" spans="1:18" ht="18.75" x14ac:dyDescent="0.25">
      <c r="A860" s="23" t="s">
        <v>1406</v>
      </c>
      <c r="B860" s="30" t="s">
        <v>1344</v>
      </c>
      <c r="C860" s="29"/>
      <c r="D860" s="24" t="s">
        <v>263</v>
      </c>
      <c r="E860" s="46">
        <v>1.7</v>
      </c>
      <c r="F860" s="46">
        <v>590.07000000000005</v>
      </c>
      <c r="G860" s="60">
        <v>4.5999999999999996</v>
      </c>
      <c r="H860" s="60"/>
      <c r="I860" s="60"/>
      <c r="J860" s="60">
        <f t="shared" si="55"/>
        <v>2714.32</v>
      </c>
      <c r="K860" s="60"/>
      <c r="L860" s="60"/>
      <c r="M860" s="60"/>
      <c r="N860" s="60"/>
      <c r="O860" s="60"/>
      <c r="P860" s="60">
        <f t="shared" si="56"/>
        <v>0</v>
      </c>
      <c r="Q860" s="60"/>
      <c r="R860" s="60"/>
    </row>
    <row r="861" spans="1:18" ht="37.5" x14ac:dyDescent="0.25">
      <c r="A861" s="23" t="s">
        <v>1407</v>
      </c>
      <c r="B861" s="30" t="s">
        <v>1408</v>
      </c>
      <c r="C861" s="29"/>
      <c r="D861" s="24" t="s">
        <v>871</v>
      </c>
      <c r="E861" s="50">
        <v>3.02</v>
      </c>
      <c r="F861" s="46">
        <v>1048.242</v>
      </c>
      <c r="G861" s="60">
        <v>31.95</v>
      </c>
      <c r="H861" s="60"/>
      <c r="I861" s="60"/>
      <c r="J861" s="60">
        <f t="shared" si="55"/>
        <v>33491.33</v>
      </c>
      <c r="K861" s="60"/>
      <c r="L861" s="60"/>
      <c r="M861" s="60"/>
      <c r="N861" s="60"/>
      <c r="O861" s="60"/>
      <c r="P861" s="60">
        <f t="shared" si="56"/>
        <v>0</v>
      </c>
      <c r="Q861" s="60"/>
      <c r="R861" s="60"/>
    </row>
    <row r="862" spans="1:18" ht="18.75" x14ac:dyDescent="0.25">
      <c r="A862" s="23" t="s">
        <v>1409</v>
      </c>
      <c r="B862" s="30" t="s">
        <v>1349</v>
      </c>
      <c r="C862" s="29"/>
      <c r="D862" s="24" t="s">
        <v>263</v>
      </c>
      <c r="E862" s="46">
        <v>2</v>
      </c>
      <c r="F862" s="46">
        <v>694.2</v>
      </c>
      <c r="G862" s="60">
        <v>44.2</v>
      </c>
      <c r="H862" s="60"/>
      <c r="I862" s="60"/>
      <c r="J862" s="60">
        <f t="shared" si="55"/>
        <v>30683.64</v>
      </c>
      <c r="K862" s="60"/>
      <c r="L862" s="60"/>
      <c r="M862" s="60"/>
      <c r="N862" s="60"/>
      <c r="O862" s="60"/>
      <c r="P862" s="60">
        <f t="shared" si="56"/>
        <v>0</v>
      </c>
      <c r="Q862" s="60"/>
      <c r="R862" s="60"/>
    </row>
    <row r="863" spans="1:18" ht="18.75" x14ac:dyDescent="0.25">
      <c r="A863" s="23" t="s">
        <v>1410</v>
      </c>
      <c r="B863" s="30" t="s">
        <v>892</v>
      </c>
      <c r="C863" s="29"/>
      <c r="D863" s="24" t="s">
        <v>263</v>
      </c>
      <c r="E863" s="46">
        <v>0.7</v>
      </c>
      <c r="F863" s="46">
        <v>242.97</v>
      </c>
      <c r="G863" s="60">
        <v>33.950000000000003</v>
      </c>
      <c r="H863" s="60"/>
      <c r="I863" s="60"/>
      <c r="J863" s="60">
        <f t="shared" si="55"/>
        <v>8248.83</v>
      </c>
      <c r="K863" s="60"/>
      <c r="L863" s="60"/>
      <c r="M863" s="60"/>
      <c r="N863" s="60"/>
      <c r="O863" s="60"/>
      <c r="P863" s="60">
        <f t="shared" si="56"/>
        <v>0</v>
      </c>
      <c r="Q863" s="60"/>
      <c r="R863" s="60"/>
    </row>
    <row r="864" spans="1:18" ht="37.5" x14ac:dyDescent="0.25">
      <c r="A864" s="23" t="s">
        <v>1411</v>
      </c>
      <c r="B864" s="30" t="s">
        <v>875</v>
      </c>
      <c r="C864" s="29"/>
      <c r="D864" s="24" t="s">
        <v>77</v>
      </c>
      <c r="E864" s="46">
        <v>0.35</v>
      </c>
      <c r="F864" s="46">
        <v>121.485</v>
      </c>
      <c r="G864" s="60">
        <v>34.950000000000003</v>
      </c>
      <c r="H864" s="60"/>
      <c r="I864" s="60"/>
      <c r="J864" s="60">
        <f t="shared" si="55"/>
        <v>4245.8999999999996</v>
      </c>
      <c r="K864" s="60"/>
      <c r="L864" s="60"/>
      <c r="M864" s="60"/>
      <c r="N864" s="60"/>
      <c r="O864" s="60"/>
      <c r="P864" s="60">
        <f t="shared" si="56"/>
        <v>0</v>
      </c>
      <c r="Q864" s="60"/>
      <c r="R864" s="60"/>
    </row>
    <row r="865" spans="1:18" ht="18.75" x14ac:dyDescent="0.25">
      <c r="A865" s="23" t="s">
        <v>1412</v>
      </c>
      <c r="B865" s="30" t="s">
        <v>1354</v>
      </c>
      <c r="C865" s="29"/>
      <c r="D865" s="24" t="s">
        <v>164</v>
      </c>
      <c r="E865" s="46">
        <v>15</v>
      </c>
      <c r="F865" s="46">
        <v>5206.5</v>
      </c>
      <c r="G865" s="60">
        <v>0.26</v>
      </c>
      <c r="H865" s="60"/>
      <c r="I865" s="60"/>
      <c r="J865" s="60">
        <f t="shared" si="55"/>
        <v>1353.69</v>
      </c>
      <c r="K865" s="60"/>
      <c r="L865" s="60"/>
      <c r="M865" s="60"/>
      <c r="N865" s="60"/>
      <c r="O865" s="60"/>
      <c r="P865" s="60">
        <f t="shared" si="56"/>
        <v>0</v>
      </c>
      <c r="Q865" s="60"/>
      <c r="R865" s="60"/>
    </row>
    <row r="866" spans="1:18" ht="18.75" x14ac:dyDescent="0.25">
      <c r="A866" s="23" t="s">
        <v>1413</v>
      </c>
      <c r="B866" s="30" t="s">
        <v>895</v>
      </c>
      <c r="C866" s="29"/>
      <c r="D866" s="24" t="s">
        <v>164</v>
      </c>
      <c r="E866" s="46">
        <v>15</v>
      </c>
      <c r="F866" s="46">
        <v>5206.5</v>
      </c>
      <c r="G866" s="60">
        <v>0.28000000000000003</v>
      </c>
      <c r="H866" s="60"/>
      <c r="I866" s="60"/>
      <c r="J866" s="60">
        <f t="shared" si="55"/>
        <v>1457.82</v>
      </c>
      <c r="K866" s="60"/>
      <c r="L866" s="60"/>
      <c r="M866" s="60"/>
      <c r="N866" s="60"/>
      <c r="O866" s="60"/>
      <c r="P866" s="60">
        <f t="shared" si="56"/>
        <v>0</v>
      </c>
      <c r="Q866" s="60"/>
      <c r="R866" s="60"/>
    </row>
    <row r="867" spans="1:18" ht="18.75" x14ac:dyDescent="0.25">
      <c r="A867" s="23" t="s">
        <v>1414</v>
      </c>
      <c r="B867" s="30" t="s">
        <v>786</v>
      </c>
      <c r="C867" s="29"/>
      <c r="D867" s="24" t="s">
        <v>164</v>
      </c>
      <c r="E867" s="46">
        <v>30</v>
      </c>
      <c r="F867" s="46">
        <v>10413</v>
      </c>
      <c r="G867" s="60">
        <v>0.33</v>
      </c>
      <c r="H867" s="60"/>
      <c r="I867" s="60"/>
      <c r="J867" s="60">
        <f t="shared" si="55"/>
        <v>3436.29</v>
      </c>
      <c r="K867" s="60"/>
      <c r="L867" s="60"/>
      <c r="M867" s="60"/>
      <c r="N867" s="60"/>
      <c r="O867" s="60"/>
      <c r="P867" s="60">
        <f t="shared" si="56"/>
        <v>0</v>
      </c>
      <c r="Q867" s="60"/>
      <c r="R867" s="60"/>
    </row>
    <row r="868" spans="1:18" ht="16.5" x14ac:dyDescent="0.25">
      <c r="A868" s="23" t="s">
        <v>1415</v>
      </c>
      <c r="B868" s="101" t="s">
        <v>1416</v>
      </c>
      <c r="C868" s="102"/>
      <c r="D868" s="103"/>
      <c r="E868" s="104"/>
      <c r="F868" s="61"/>
      <c r="G868" s="62"/>
      <c r="H868" s="62"/>
      <c r="I868" s="62"/>
      <c r="J868" s="62">
        <f>SUM(J869,J870)</f>
        <v>0</v>
      </c>
      <c r="K868" s="62">
        <f>SUM(K869,K870)</f>
        <v>60000</v>
      </c>
      <c r="L868" s="62">
        <f>SUM(L869,L870)</f>
        <v>60000</v>
      </c>
      <c r="M868" s="62"/>
      <c r="N868" s="62"/>
      <c r="O868" s="62"/>
      <c r="P868" s="62">
        <f>SUM(P869,P870)</f>
        <v>0</v>
      </c>
      <c r="Q868" s="62">
        <f>SUM(Q869,Q870)</f>
        <v>0</v>
      </c>
      <c r="R868" s="62">
        <f>SUM(R869,R870)</f>
        <v>0</v>
      </c>
    </row>
    <row r="869" spans="1:18" ht="75" x14ac:dyDescent="0.25">
      <c r="A869" s="23" t="s">
        <v>1417</v>
      </c>
      <c r="B869" s="29" t="s">
        <v>1418</v>
      </c>
      <c r="C869" s="29"/>
      <c r="D869" s="24" t="s">
        <v>80</v>
      </c>
      <c r="E869" s="31">
        <v>1</v>
      </c>
      <c r="F869" s="31">
        <v>8</v>
      </c>
      <c r="G869" s="60"/>
      <c r="H869" s="60">
        <v>1500</v>
      </c>
      <c r="I869" s="60">
        <f>G869+H869</f>
        <v>1500</v>
      </c>
      <c r="J869" s="60"/>
      <c r="K869" s="60">
        <f>ROUND(F869*H869, 2)</f>
        <v>12000</v>
      </c>
      <c r="L869" s="60">
        <f>J869+K869</f>
        <v>12000</v>
      </c>
      <c r="M869" s="60"/>
      <c r="N869" s="60"/>
      <c r="O869" s="60">
        <f>M869+N869</f>
        <v>0</v>
      </c>
      <c r="P869" s="60"/>
      <c r="Q869" s="60">
        <f>ROUND(F869*N869, 2)</f>
        <v>0</v>
      </c>
      <c r="R869" s="60">
        <f>P869+Q869</f>
        <v>0</v>
      </c>
    </row>
    <row r="870" spans="1:18" ht="56.25" x14ac:dyDescent="0.25">
      <c r="A870" s="23" t="s">
        <v>1419</v>
      </c>
      <c r="B870" s="29" t="s">
        <v>1420</v>
      </c>
      <c r="C870" s="29"/>
      <c r="D870" s="24" t="s">
        <v>80</v>
      </c>
      <c r="E870" s="31">
        <v>1</v>
      </c>
      <c r="F870" s="31">
        <v>4</v>
      </c>
      <c r="G870" s="60"/>
      <c r="H870" s="60">
        <v>12000</v>
      </c>
      <c r="I870" s="60">
        <f>G870+H870</f>
        <v>12000</v>
      </c>
      <c r="J870" s="60"/>
      <c r="K870" s="60">
        <f>ROUND(F870*H870, 2)</f>
        <v>48000</v>
      </c>
      <c r="L870" s="60">
        <f>J870+K870</f>
        <v>48000</v>
      </c>
      <c r="M870" s="60"/>
      <c r="N870" s="60"/>
      <c r="O870" s="60">
        <f>M870+N870</f>
        <v>0</v>
      </c>
      <c r="P870" s="60"/>
      <c r="Q870" s="60">
        <f>ROUND(F870*N870, 2)</f>
        <v>0</v>
      </c>
      <c r="R870" s="60">
        <f>P870+Q870</f>
        <v>0</v>
      </c>
    </row>
    <row r="871" spans="1:18" ht="16.5" x14ac:dyDescent="0.25">
      <c r="A871" s="22" t="s">
        <v>1421</v>
      </c>
      <c r="B871" s="100" t="s">
        <v>1422</v>
      </c>
      <c r="C871" s="94"/>
      <c r="D871" s="98"/>
      <c r="E871" s="99"/>
      <c r="F871" s="58"/>
      <c r="G871" s="59"/>
      <c r="H871" s="59"/>
      <c r="I871" s="59"/>
      <c r="J871" s="59">
        <f>J872+J891+J912+J921+J928</f>
        <v>2198738.58</v>
      </c>
      <c r="K871" s="59">
        <f>K872+K891+K912+K921+K928</f>
        <v>2862634.67</v>
      </c>
      <c r="L871" s="59">
        <f>J871+K871</f>
        <v>5061373.25</v>
      </c>
      <c r="M871" s="59"/>
      <c r="N871" s="59"/>
      <c r="O871" s="59"/>
      <c r="P871" s="59">
        <f>P872+P891+P912+P921+P928</f>
        <v>314261.02</v>
      </c>
      <c r="Q871" s="59">
        <f>Q872+Q891+Q912+Q921+Q928</f>
        <v>0</v>
      </c>
      <c r="R871" s="59">
        <f>P871+Q871</f>
        <v>314261.02</v>
      </c>
    </row>
    <row r="872" spans="1:18" ht="16.5" x14ac:dyDescent="0.25">
      <c r="A872" s="23" t="s">
        <v>1423</v>
      </c>
      <c r="B872" s="101" t="s">
        <v>576</v>
      </c>
      <c r="C872" s="102"/>
      <c r="D872" s="103"/>
      <c r="E872" s="104"/>
      <c r="F872" s="61"/>
      <c r="G872" s="62"/>
      <c r="H872" s="62"/>
      <c r="I872" s="62"/>
      <c r="J872" s="62">
        <f>SUM(J873,J874,J876,J878,J880,J883,J887)</f>
        <v>505396.86</v>
      </c>
      <c r="K872" s="62">
        <f>SUM(K873,K874,K876,K878,K880,K883,K887)</f>
        <v>594713.84</v>
      </c>
      <c r="L872" s="62">
        <f>SUM(L873,L874,L876,L878,L880,L883,L887)</f>
        <v>1100110.7</v>
      </c>
      <c r="M872" s="62"/>
      <c r="N872" s="62"/>
      <c r="O872" s="62"/>
      <c r="P872" s="62">
        <f>SUM(P873,P874,P876,P878,P880,P883,P887)</f>
        <v>297355.21000000002</v>
      </c>
      <c r="Q872" s="62">
        <f>SUM(Q873,Q874,Q876,Q878,Q880,Q883,Q887)</f>
        <v>0</v>
      </c>
      <c r="R872" s="62">
        <f>SUM(R873,R874,R876,R878,R880,R883,R887)</f>
        <v>297355.21000000002</v>
      </c>
    </row>
    <row r="873" spans="1:18" ht="56.25" x14ac:dyDescent="0.25">
      <c r="A873" s="22" t="s">
        <v>1424</v>
      </c>
      <c r="B873" s="25" t="s">
        <v>1425</v>
      </c>
      <c r="C873" s="25"/>
      <c r="D873" s="11" t="s">
        <v>40</v>
      </c>
      <c r="E873" s="28">
        <v>1</v>
      </c>
      <c r="F873" s="28">
        <v>105.23</v>
      </c>
      <c r="G873" s="57"/>
      <c r="H873" s="57">
        <v>404.43</v>
      </c>
      <c r="I873" s="57">
        <f>G873+H873</f>
        <v>404.43</v>
      </c>
      <c r="J873" s="57"/>
      <c r="K873" s="57">
        <f>ROUND(F873*H873, 2)</f>
        <v>42558.17</v>
      </c>
      <c r="L873" s="57">
        <f>J873+K873</f>
        <v>42558.17</v>
      </c>
      <c r="M873" s="57"/>
      <c r="N873" s="57"/>
      <c r="O873" s="57">
        <f>M873+N873</f>
        <v>0</v>
      </c>
      <c r="P873" s="57"/>
      <c r="Q873" s="57">
        <f>ROUND(F873*N873, 2)</f>
        <v>0</v>
      </c>
      <c r="R873" s="57">
        <f>P873+Q873</f>
        <v>0</v>
      </c>
    </row>
    <row r="874" spans="1:18" ht="37.5" x14ac:dyDescent="0.25">
      <c r="A874" s="23" t="s">
        <v>1426</v>
      </c>
      <c r="B874" s="29" t="s">
        <v>1427</v>
      </c>
      <c r="C874" s="29"/>
      <c r="D874" s="24" t="s">
        <v>40</v>
      </c>
      <c r="E874" s="31">
        <v>1</v>
      </c>
      <c r="F874" s="31">
        <v>352.9</v>
      </c>
      <c r="G874" s="60">
        <f>IFERROR(ROUND(SUM(J875)/F874, 2), 0)</f>
        <v>45.68</v>
      </c>
      <c r="H874" s="60">
        <v>100</v>
      </c>
      <c r="I874" s="60">
        <f>G874+H874</f>
        <v>145.68</v>
      </c>
      <c r="J874" s="60">
        <f>ROUND(G874*F874, 2)</f>
        <v>16120.47</v>
      </c>
      <c r="K874" s="60">
        <f>ROUND(F874*H874, 2)</f>
        <v>35290</v>
      </c>
      <c r="L874" s="60">
        <f>J874+K874</f>
        <v>51410.47</v>
      </c>
      <c r="M874" s="60">
        <f>IFERROR(ROUND(SUM(P875)/F874, 2), 0)</f>
        <v>0</v>
      </c>
      <c r="N874" s="60"/>
      <c r="O874" s="60">
        <f>M874+N874</f>
        <v>0</v>
      </c>
      <c r="P874" s="60">
        <f t="shared" ref="P874:P890" si="57">ROUND(F874*M874, 2)</f>
        <v>0</v>
      </c>
      <c r="Q874" s="60">
        <f>ROUND(F874*N874, 2)</f>
        <v>0</v>
      </c>
      <c r="R874" s="60">
        <f>P874+Q874</f>
        <v>0</v>
      </c>
    </row>
    <row r="875" spans="1:18" ht="18.75" x14ac:dyDescent="0.25">
      <c r="A875" s="23" t="s">
        <v>1428</v>
      </c>
      <c r="B875" s="30" t="s">
        <v>1429</v>
      </c>
      <c r="C875" s="29"/>
      <c r="D875" s="24" t="s">
        <v>77</v>
      </c>
      <c r="E875" s="46">
        <v>0.3</v>
      </c>
      <c r="F875" s="46">
        <v>105.87</v>
      </c>
      <c r="G875" s="60">
        <v>152.26</v>
      </c>
      <c r="H875" s="60"/>
      <c r="I875" s="60"/>
      <c r="J875" s="60">
        <f>ROUND(F875*G875, 2)</f>
        <v>16119.77</v>
      </c>
      <c r="K875" s="60"/>
      <c r="L875" s="60"/>
      <c r="M875" s="60"/>
      <c r="N875" s="60"/>
      <c r="O875" s="60"/>
      <c r="P875" s="60">
        <f t="shared" si="57"/>
        <v>0</v>
      </c>
      <c r="Q875" s="60"/>
      <c r="R875" s="60"/>
    </row>
    <row r="876" spans="1:18" ht="37.5" x14ac:dyDescent="0.25">
      <c r="A876" s="23" t="s">
        <v>1430</v>
      </c>
      <c r="B876" s="29" t="s">
        <v>1431</v>
      </c>
      <c r="C876" s="29" t="s">
        <v>1432</v>
      </c>
      <c r="D876" s="24" t="s">
        <v>40</v>
      </c>
      <c r="E876" s="31">
        <v>1</v>
      </c>
      <c r="F876" s="31">
        <v>620</v>
      </c>
      <c r="G876" s="60">
        <f>IFERROR(ROUND(SUM(J877)/F876, 2), 0)</f>
        <v>76.13</v>
      </c>
      <c r="H876" s="60">
        <v>100</v>
      </c>
      <c r="I876" s="60">
        <f>G876+H876</f>
        <v>176.13</v>
      </c>
      <c r="J876" s="60">
        <f>ROUND(G876*F876, 2)</f>
        <v>47200.6</v>
      </c>
      <c r="K876" s="60">
        <f>ROUND(F876*H876, 2)</f>
        <v>62000</v>
      </c>
      <c r="L876" s="60">
        <f>J876+K876</f>
        <v>109200.6</v>
      </c>
      <c r="M876" s="60">
        <f>IFERROR(ROUND(SUM(P877)/F876, 2), 0)</f>
        <v>0</v>
      </c>
      <c r="N876" s="60"/>
      <c r="O876" s="60">
        <f>M876+N876</f>
        <v>0</v>
      </c>
      <c r="P876" s="60">
        <f t="shared" si="57"/>
        <v>0</v>
      </c>
      <c r="Q876" s="60">
        <f>ROUND(F876*N876, 2)</f>
        <v>0</v>
      </c>
      <c r="R876" s="60">
        <f>P876+Q876</f>
        <v>0</v>
      </c>
    </row>
    <row r="877" spans="1:18" ht="18.75" x14ac:dyDescent="0.25">
      <c r="A877" s="23" t="s">
        <v>1433</v>
      </c>
      <c r="B877" s="30" t="s">
        <v>1429</v>
      </c>
      <c r="C877" s="29"/>
      <c r="D877" s="24" t="s">
        <v>77</v>
      </c>
      <c r="E877" s="50">
        <v>0.5</v>
      </c>
      <c r="F877" s="46">
        <v>310</v>
      </c>
      <c r="G877" s="60">
        <v>152.26</v>
      </c>
      <c r="H877" s="60"/>
      <c r="I877" s="60"/>
      <c r="J877" s="60">
        <f>ROUND(F877*G877, 2)</f>
        <v>47200.6</v>
      </c>
      <c r="K877" s="60"/>
      <c r="L877" s="60"/>
      <c r="M877" s="60"/>
      <c r="N877" s="60"/>
      <c r="O877" s="60"/>
      <c r="P877" s="60">
        <f t="shared" si="57"/>
        <v>0</v>
      </c>
      <c r="Q877" s="60"/>
      <c r="R877" s="60"/>
    </row>
    <row r="878" spans="1:18" ht="37.5" x14ac:dyDescent="0.25">
      <c r="A878" s="22" t="s">
        <v>1434</v>
      </c>
      <c r="B878" s="25" t="s">
        <v>578</v>
      </c>
      <c r="C878" s="25" t="s">
        <v>1435</v>
      </c>
      <c r="D878" s="11" t="s">
        <v>40</v>
      </c>
      <c r="E878" s="28">
        <v>1</v>
      </c>
      <c r="F878" s="28">
        <v>48.6</v>
      </c>
      <c r="G878" s="57">
        <f>IFERROR(ROUND(SUM(J879)/F878, 2), 0)</f>
        <v>10.33</v>
      </c>
      <c r="H878" s="57">
        <v>25</v>
      </c>
      <c r="I878" s="57">
        <f>G878+H878</f>
        <v>35.33</v>
      </c>
      <c r="J878" s="57">
        <f>ROUND(G878*F878, 2)</f>
        <v>502.04</v>
      </c>
      <c r="K878" s="57">
        <f>ROUND(F878*H878, 2)</f>
        <v>1215</v>
      </c>
      <c r="L878" s="57">
        <f>J878+K878</f>
        <v>1717.04</v>
      </c>
      <c r="M878" s="57">
        <f>IFERROR(ROUND(SUM(P879)/F878, 2), 0)</f>
        <v>0</v>
      </c>
      <c r="N878" s="57"/>
      <c r="O878" s="57">
        <f>M878+N878</f>
        <v>0</v>
      </c>
      <c r="P878" s="57">
        <f t="shared" si="57"/>
        <v>0</v>
      </c>
      <c r="Q878" s="57">
        <f>ROUND(F878*N878, 2)</f>
        <v>0</v>
      </c>
      <c r="R878" s="57">
        <f>P878+Q878</f>
        <v>0</v>
      </c>
    </row>
    <row r="879" spans="1:18" ht="18.75" x14ac:dyDescent="0.25">
      <c r="A879" s="22" t="s">
        <v>1436</v>
      </c>
      <c r="B879" s="26" t="s">
        <v>682</v>
      </c>
      <c r="C879" s="25"/>
      <c r="D879" s="11" t="s">
        <v>77</v>
      </c>
      <c r="E879" s="45">
        <v>0.25</v>
      </c>
      <c r="F879" s="45">
        <v>12.15</v>
      </c>
      <c r="G879" s="57">
        <v>41.3</v>
      </c>
      <c r="H879" s="57"/>
      <c r="I879" s="57"/>
      <c r="J879" s="57">
        <f>ROUND(F879*G879, 2)</f>
        <v>501.8</v>
      </c>
      <c r="K879" s="57"/>
      <c r="L879" s="57"/>
      <c r="M879" s="57"/>
      <c r="N879" s="57"/>
      <c r="O879" s="57"/>
      <c r="P879" s="57">
        <f t="shared" si="57"/>
        <v>0</v>
      </c>
      <c r="Q879" s="57"/>
      <c r="R879" s="57"/>
    </row>
    <row r="880" spans="1:18" ht="112.5" x14ac:dyDescent="0.25">
      <c r="A880" s="22" t="s">
        <v>1437</v>
      </c>
      <c r="B880" s="25" t="s">
        <v>1438</v>
      </c>
      <c r="C880" s="25" t="s">
        <v>1439</v>
      </c>
      <c r="D880" s="11" t="s">
        <v>40</v>
      </c>
      <c r="E880" s="28">
        <v>1</v>
      </c>
      <c r="F880" s="28">
        <v>352.9</v>
      </c>
      <c r="G880" s="57">
        <f>IFERROR(ROUND(SUM(J881,J882)/F880, 2), 0)</f>
        <v>377.55</v>
      </c>
      <c r="H880" s="57">
        <v>280.07</v>
      </c>
      <c r="I880" s="57">
        <f>G880+H880</f>
        <v>657.62</v>
      </c>
      <c r="J880" s="57">
        <f>ROUND(G880*F880, 2)</f>
        <v>133237.4</v>
      </c>
      <c r="K880" s="57">
        <f>ROUND(F880*H880, 2)</f>
        <v>98836.7</v>
      </c>
      <c r="L880" s="57">
        <f>J880+K880</f>
        <v>232074.1</v>
      </c>
      <c r="M880" s="57">
        <f>IFERROR(ROUND(SUM(P881,P882)/F880, 2), 0)</f>
        <v>0</v>
      </c>
      <c r="N880" s="57"/>
      <c r="O880" s="57">
        <f>M880+N880</f>
        <v>0</v>
      </c>
      <c r="P880" s="57">
        <f t="shared" si="57"/>
        <v>0</v>
      </c>
      <c r="Q880" s="57">
        <f>ROUND(F880*N880, 2)</f>
        <v>0</v>
      </c>
      <c r="R880" s="57">
        <f>P880+Q880</f>
        <v>0</v>
      </c>
    </row>
    <row r="881" spans="1:18" ht="37.5" x14ac:dyDescent="0.25">
      <c r="A881" s="22" t="s">
        <v>1440</v>
      </c>
      <c r="B881" s="26" t="s">
        <v>582</v>
      </c>
      <c r="C881" s="25"/>
      <c r="D881" s="11" t="s">
        <v>77</v>
      </c>
      <c r="E881" s="45">
        <v>0.15</v>
      </c>
      <c r="F881" s="48">
        <v>529.35</v>
      </c>
      <c r="G881" s="57">
        <v>37.299999999999997</v>
      </c>
      <c r="H881" s="57"/>
      <c r="I881" s="57"/>
      <c r="J881" s="57">
        <f>ROUND(F881*G881, 2)</f>
        <v>19744.759999999998</v>
      </c>
      <c r="K881" s="57"/>
      <c r="L881" s="57"/>
      <c r="M881" s="57"/>
      <c r="N881" s="57"/>
      <c r="O881" s="57"/>
      <c r="P881" s="57">
        <f t="shared" si="57"/>
        <v>0</v>
      </c>
      <c r="Q881" s="57"/>
      <c r="R881" s="57"/>
    </row>
    <row r="882" spans="1:18" ht="18.75" x14ac:dyDescent="0.25">
      <c r="A882" s="22" t="s">
        <v>1441</v>
      </c>
      <c r="B882" s="26" t="s">
        <v>591</v>
      </c>
      <c r="C882" s="25"/>
      <c r="D882" s="11" t="s">
        <v>77</v>
      </c>
      <c r="E882" s="45">
        <v>1.6</v>
      </c>
      <c r="F882" s="48">
        <v>11292.8</v>
      </c>
      <c r="G882" s="57">
        <v>10.050000000000001</v>
      </c>
      <c r="H882" s="57"/>
      <c r="I882" s="57"/>
      <c r="J882" s="57">
        <f>ROUND(F882*G882, 2)</f>
        <v>113492.64</v>
      </c>
      <c r="K882" s="57"/>
      <c r="L882" s="57"/>
      <c r="M882" s="57"/>
      <c r="N882" s="57"/>
      <c r="O882" s="57"/>
      <c r="P882" s="57">
        <f t="shared" si="57"/>
        <v>0</v>
      </c>
      <c r="Q882" s="57"/>
      <c r="R882" s="57"/>
    </row>
    <row r="883" spans="1:18" ht="18.75" x14ac:dyDescent="0.25">
      <c r="A883" s="22" t="s">
        <v>1442</v>
      </c>
      <c r="B883" s="25" t="s">
        <v>1156</v>
      </c>
      <c r="C883" s="25"/>
      <c r="D883" s="11" t="s">
        <v>40</v>
      </c>
      <c r="E883" s="28">
        <v>1</v>
      </c>
      <c r="F883" s="28">
        <v>48.6</v>
      </c>
      <c r="G883" s="57">
        <f>IFERROR(ROUND(SUM(J884,J885,J886)/F883, 2), 0)</f>
        <v>838.2</v>
      </c>
      <c r="H883" s="57">
        <v>891.14</v>
      </c>
      <c r="I883" s="57">
        <f>G883+H883</f>
        <v>1729.34</v>
      </c>
      <c r="J883" s="57">
        <f>ROUND(G883*F883, 2)</f>
        <v>40736.519999999997</v>
      </c>
      <c r="K883" s="57">
        <f>ROUND(F883*H883, 2)</f>
        <v>43309.4</v>
      </c>
      <c r="L883" s="57">
        <f>J883+K883</f>
        <v>84045.92</v>
      </c>
      <c r="M883" s="57">
        <f>IFERROR(ROUND(SUM(P884,P885,P886)/F883, 2), 0)</f>
        <v>777.92</v>
      </c>
      <c r="N883" s="57"/>
      <c r="O883" s="57">
        <f>M883+N883</f>
        <v>777.92</v>
      </c>
      <c r="P883" s="57">
        <f t="shared" si="57"/>
        <v>37806.910000000003</v>
      </c>
      <c r="Q883" s="57">
        <f>ROUND(F883*N883, 2)</f>
        <v>0</v>
      </c>
      <c r="R883" s="57">
        <f>P883+Q883</f>
        <v>37806.910000000003</v>
      </c>
    </row>
    <row r="884" spans="1:18" ht="18.75" x14ac:dyDescent="0.25">
      <c r="A884" s="22" t="s">
        <v>1443</v>
      </c>
      <c r="B884" s="26" t="s">
        <v>1159</v>
      </c>
      <c r="C884" s="25"/>
      <c r="D884" s="11" t="s">
        <v>77</v>
      </c>
      <c r="E884" s="45">
        <v>0.25</v>
      </c>
      <c r="F884" s="48">
        <v>12.15</v>
      </c>
      <c r="G884" s="57">
        <v>58.54</v>
      </c>
      <c r="H884" s="57"/>
      <c r="I884" s="57"/>
      <c r="J884" s="57">
        <f>ROUND(F884*G884, 2)</f>
        <v>711.26</v>
      </c>
      <c r="K884" s="57"/>
      <c r="L884" s="57"/>
      <c r="M884" s="57"/>
      <c r="N884" s="57"/>
      <c r="O884" s="57"/>
      <c r="P884" s="57">
        <f t="shared" si="57"/>
        <v>0</v>
      </c>
      <c r="Q884" s="57"/>
      <c r="R884" s="57"/>
    </row>
    <row r="885" spans="1:18" ht="37.5" x14ac:dyDescent="0.25">
      <c r="A885" s="22" t="s">
        <v>1444</v>
      </c>
      <c r="B885" s="26" t="s">
        <v>1162</v>
      </c>
      <c r="C885" s="25"/>
      <c r="D885" s="11" t="s">
        <v>40</v>
      </c>
      <c r="E885" s="45">
        <v>1.07</v>
      </c>
      <c r="F885" s="48">
        <v>52.002000000000002</v>
      </c>
      <c r="G885" s="57">
        <v>727.03</v>
      </c>
      <c r="H885" s="57"/>
      <c r="I885" s="57"/>
      <c r="J885" s="57">
        <f>ROUND(F885*G885, 2)</f>
        <v>37807.01</v>
      </c>
      <c r="K885" s="57"/>
      <c r="L885" s="57"/>
      <c r="M885" s="57">
        <v>727.03</v>
      </c>
      <c r="N885" s="57"/>
      <c r="O885" s="57"/>
      <c r="P885" s="57">
        <f t="shared" si="57"/>
        <v>37807.01</v>
      </c>
      <c r="Q885" s="57"/>
      <c r="R885" s="57"/>
    </row>
    <row r="886" spans="1:18" ht="18.75" x14ac:dyDescent="0.25">
      <c r="A886" s="22" t="s">
        <v>1445</v>
      </c>
      <c r="B886" s="26" t="s">
        <v>613</v>
      </c>
      <c r="C886" s="25"/>
      <c r="D886" s="11" t="s">
        <v>77</v>
      </c>
      <c r="E886" s="45">
        <v>7</v>
      </c>
      <c r="F886" s="45">
        <v>340.2</v>
      </c>
      <c r="G886" s="57">
        <v>6.52</v>
      </c>
      <c r="H886" s="57"/>
      <c r="I886" s="57"/>
      <c r="J886" s="57">
        <f>ROUND(F886*G886, 2)</f>
        <v>2218.1</v>
      </c>
      <c r="K886" s="57"/>
      <c r="L886" s="57"/>
      <c r="M886" s="57"/>
      <c r="N886" s="57"/>
      <c r="O886" s="57"/>
      <c r="P886" s="57">
        <f t="shared" si="57"/>
        <v>0</v>
      </c>
      <c r="Q886" s="57"/>
      <c r="R886" s="57"/>
    </row>
    <row r="887" spans="1:18" ht="37.5" x14ac:dyDescent="0.25">
      <c r="A887" s="23" t="s">
        <v>1446</v>
      </c>
      <c r="B887" s="29" t="s">
        <v>1167</v>
      </c>
      <c r="C887" s="29"/>
      <c r="D887" s="24" t="s">
        <v>263</v>
      </c>
      <c r="E887" s="31">
        <v>1</v>
      </c>
      <c r="F887" s="31">
        <v>1165.2</v>
      </c>
      <c r="G887" s="60">
        <f>IFERROR(ROUND(SUM(J888,J889,J890)/F887, 2), 0)</f>
        <v>229.66</v>
      </c>
      <c r="H887" s="60">
        <v>267.33999999999997</v>
      </c>
      <c r="I887" s="60">
        <f>G887+H887</f>
        <v>497</v>
      </c>
      <c r="J887" s="60">
        <f>ROUND(G887*F887, 2)</f>
        <v>267599.83</v>
      </c>
      <c r="K887" s="60">
        <f>ROUND(F887*H887, 2)</f>
        <v>311504.57</v>
      </c>
      <c r="L887" s="60">
        <f>J887+K887</f>
        <v>579104.4</v>
      </c>
      <c r="M887" s="60">
        <f>IFERROR(ROUND(SUM(P888,P889,P890)/F887, 2), 0)</f>
        <v>222.75</v>
      </c>
      <c r="N887" s="60"/>
      <c r="O887" s="60">
        <f>M887+N887</f>
        <v>222.75</v>
      </c>
      <c r="P887" s="60">
        <f t="shared" si="57"/>
        <v>259548.3</v>
      </c>
      <c r="Q887" s="60">
        <f>ROUND(F887*N887, 2)</f>
        <v>0</v>
      </c>
      <c r="R887" s="60">
        <f>P887+Q887</f>
        <v>259548.3</v>
      </c>
    </row>
    <row r="888" spans="1:18" ht="18.75" x14ac:dyDescent="0.25">
      <c r="A888" s="23" t="s">
        <v>1447</v>
      </c>
      <c r="B888" s="30" t="s">
        <v>1159</v>
      </c>
      <c r="C888" s="29"/>
      <c r="D888" s="24" t="s">
        <v>77</v>
      </c>
      <c r="E888" s="46">
        <v>0.04</v>
      </c>
      <c r="F888" s="47">
        <v>46.607999999999997</v>
      </c>
      <c r="G888" s="60">
        <v>58.54</v>
      </c>
      <c r="H888" s="60"/>
      <c r="I888" s="60"/>
      <c r="J888" s="60">
        <f>ROUND(F888*G888, 2)</f>
        <v>2728.43</v>
      </c>
      <c r="K888" s="60"/>
      <c r="L888" s="60"/>
      <c r="M888" s="60"/>
      <c r="N888" s="60"/>
      <c r="O888" s="60"/>
      <c r="P888" s="60">
        <f t="shared" si="57"/>
        <v>0</v>
      </c>
      <c r="Q888" s="60"/>
      <c r="R888" s="60"/>
    </row>
    <row r="889" spans="1:18" ht="18.75" x14ac:dyDescent="0.25">
      <c r="A889" s="23" t="s">
        <v>1448</v>
      </c>
      <c r="B889" s="30" t="s">
        <v>613</v>
      </c>
      <c r="C889" s="29"/>
      <c r="D889" s="24" t="s">
        <v>77</v>
      </c>
      <c r="E889" s="46">
        <v>0.7</v>
      </c>
      <c r="F889" s="47">
        <v>815.64</v>
      </c>
      <c r="G889" s="60">
        <v>6.52</v>
      </c>
      <c r="H889" s="60"/>
      <c r="I889" s="60"/>
      <c r="J889" s="60">
        <f>ROUND(F889*G889, 2)</f>
        <v>5317.97</v>
      </c>
      <c r="K889" s="60"/>
      <c r="L889" s="60"/>
      <c r="M889" s="60"/>
      <c r="N889" s="60"/>
      <c r="O889" s="60"/>
      <c r="P889" s="60">
        <f t="shared" si="57"/>
        <v>0</v>
      </c>
      <c r="Q889" s="60"/>
      <c r="R889" s="60"/>
    </row>
    <row r="890" spans="1:18" ht="56.25" x14ac:dyDescent="0.25">
      <c r="A890" s="23" t="s">
        <v>1449</v>
      </c>
      <c r="B890" s="30" t="s">
        <v>1172</v>
      </c>
      <c r="C890" s="29"/>
      <c r="D890" s="24" t="s">
        <v>164</v>
      </c>
      <c r="E890" s="46">
        <v>1.84</v>
      </c>
      <c r="F890" s="47">
        <v>2143.9679999999998</v>
      </c>
      <c r="G890" s="60">
        <v>121.06</v>
      </c>
      <c r="H890" s="60"/>
      <c r="I890" s="60"/>
      <c r="J890" s="60">
        <f>ROUND(F890*G890, 2)</f>
        <v>259548.77</v>
      </c>
      <c r="K890" s="60"/>
      <c r="L890" s="60"/>
      <c r="M890" s="60">
        <v>121.06</v>
      </c>
      <c r="N890" s="60"/>
      <c r="O890" s="60"/>
      <c r="P890" s="60">
        <f t="shared" si="57"/>
        <v>259548.77</v>
      </c>
      <c r="Q890" s="60"/>
      <c r="R890" s="60"/>
    </row>
    <row r="891" spans="1:18" ht="16.5" x14ac:dyDescent="0.25">
      <c r="A891" s="23" t="s">
        <v>1450</v>
      </c>
      <c r="B891" s="101" t="s">
        <v>656</v>
      </c>
      <c r="C891" s="102"/>
      <c r="D891" s="103"/>
      <c r="E891" s="104"/>
      <c r="F891" s="61"/>
      <c r="G891" s="62"/>
      <c r="H891" s="62"/>
      <c r="I891" s="62"/>
      <c r="J891" s="62">
        <f>SUM(J892,J894,J896,J898,J900,J903,J906,J909)</f>
        <v>395534.45</v>
      </c>
      <c r="K891" s="62">
        <f>SUM(K892,K894,K896,K898,K900,K903,K906,K909)</f>
        <v>1449507.58</v>
      </c>
      <c r="L891" s="62">
        <f>SUM(L892,L894,L896,L898,L900,L903,L906,L909)</f>
        <v>1845042.03</v>
      </c>
      <c r="M891" s="62"/>
      <c r="N891" s="62"/>
      <c r="O891" s="62"/>
      <c r="P891" s="62">
        <f>SUM(P892,P894,P896,P898,P900,P903,P906,P909)</f>
        <v>16051.41</v>
      </c>
      <c r="Q891" s="62">
        <f>SUM(Q892,Q894,Q896,Q898,Q900,Q903,Q906,Q909)</f>
        <v>0</v>
      </c>
      <c r="R891" s="62">
        <f>SUM(R892,R894,R896,R898,R900,R903,R906,R909)</f>
        <v>16051.41</v>
      </c>
    </row>
    <row r="892" spans="1:18" ht="37.5" x14ac:dyDescent="0.25">
      <c r="A892" s="22" t="s">
        <v>1451</v>
      </c>
      <c r="B892" s="25" t="s">
        <v>680</v>
      </c>
      <c r="C892" s="25"/>
      <c r="D892" s="11" t="s">
        <v>40</v>
      </c>
      <c r="E892" s="28">
        <v>1</v>
      </c>
      <c r="F892" s="28">
        <v>2874.8</v>
      </c>
      <c r="G892" s="57">
        <f>IFERROR(ROUND(SUM(J893)/F892, 2), 0)</f>
        <v>10.33</v>
      </c>
      <c r="H892" s="57">
        <v>25</v>
      </c>
      <c r="I892" s="57">
        <f>G892+H892</f>
        <v>35.33</v>
      </c>
      <c r="J892" s="57">
        <f>ROUND(G892*F892, 2)</f>
        <v>29696.68</v>
      </c>
      <c r="K892" s="57">
        <f>ROUND(F892*H892, 2)</f>
        <v>71870</v>
      </c>
      <c r="L892" s="57">
        <f>J892+K892</f>
        <v>101566.68</v>
      </c>
      <c r="M892" s="57">
        <f>IFERROR(ROUND(SUM(P893)/F892, 2), 0)</f>
        <v>0</v>
      </c>
      <c r="N892" s="57"/>
      <c r="O892" s="57">
        <f>M892+N892</f>
        <v>0</v>
      </c>
      <c r="P892" s="57">
        <f t="shared" ref="P892:P911" si="58">ROUND(F892*M892, 2)</f>
        <v>0</v>
      </c>
      <c r="Q892" s="57">
        <f>ROUND(F892*N892, 2)</f>
        <v>0</v>
      </c>
      <c r="R892" s="57">
        <f>P892+Q892</f>
        <v>0</v>
      </c>
    </row>
    <row r="893" spans="1:18" ht="18.75" x14ac:dyDescent="0.25">
      <c r="A893" s="22" t="s">
        <v>1452</v>
      </c>
      <c r="B893" s="26" t="s">
        <v>682</v>
      </c>
      <c r="C893" s="25"/>
      <c r="D893" s="11" t="s">
        <v>77</v>
      </c>
      <c r="E893" s="45">
        <v>0.25</v>
      </c>
      <c r="F893" s="48">
        <v>718.7</v>
      </c>
      <c r="G893" s="57">
        <v>41.3</v>
      </c>
      <c r="H893" s="57"/>
      <c r="I893" s="57"/>
      <c r="J893" s="57">
        <f>ROUND(F893*G893, 2)</f>
        <v>29682.31</v>
      </c>
      <c r="K893" s="57"/>
      <c r="L893" s="57"/>
      <c r="M893" s="57"/>
      <c r="N893" s="57"/>
      <c r="O893" s="57"/>
      <c r="P893" s="57">
        <f t="shared" si="58"/>
        <v>0</v>
      </c>
      <c r="Q893" s="57"/>
      <c r="R893" s="57"/>
    </row>
    <row r="894" spans="1:18" ht="37.5" x14ac:dyDescent="0.25">
      <c r="A894" s="22" t="s">
        <v>1453</v>
      </c>
      <c r="B894" s="25" t="s">
        <v>680</v>
      </c>
      <c r="C894" s="25" t="s">
        <v>1454</v>
      </c>
      <c r="D894" s="11" t="s">
        <v>40</v>
      </c>
      <c r="E894" s="28">
        <v>1</v>
      </c>
      <c r="F894" s="28">
        <v>98.7</v>
      </c>
      <c r="G894" s="57">
        <f>IFERROR(ROUND(SUM(J895)/F894, 2), 0)</f>
        <v>10.33</v>
      </c>
      <c r="H894" s="57">
        <v>25</v>
      </c>
      <c r="I894" s="57">
        <f>G894+H894</f>
        <v>35.33</v>
      </c>
      <c r="J894" s="57">
        <f>ROUND(G894*F894, 2)</f>
        <v>1019.57</v>
      </c>
      <c r="K894" s="57">
        <f>ROUND(F894*H894, 2)</f>
        <v>2467.5</v>
      </c>
      <c r="L894" s="57">
        <f>J894+K894</f>
        <v>3487.07</v>
      </c>
      <c r="M894" s="57">
        <f>IFERROR(ROUND(SUM(P895)/F894, 2), 0)</f>
        <v>0</v>
      </c>
      <c r="N894" s="57"/>
      <c r="O894" s="57">
        <f>M894+N894</f>
        <v>0</v>
      </c>
      <c r="P894" s="57">
        <f t="shared" si="58"/>
        <v>0</v>
      </c>
      <c r="Q894" s="57">
        <f>ROUND(F894*N894, 2)</f>
        <v>0</v>
      </c>
      <c r="R894" s="57">
        <f>P894+Q894</f>
        <v>0</v>
      </c>
    </row>
    <row r="895" spans="1:18" ht="18.75" x14ac:dyDescent="0.25">
      <c r="A895" s="22" t="s">
        <v>1455</v>
      </c>
      <c r="B895" s="26" t="s">
        <v>682</v>
      </c>
      <c r="C895" s="25"/>
      <c r="D895" s="11" t="s">
        <v>77</v>
      </c>
      <c r="E895" s="45">
        <v>0.25</v>
      </c>
      <c r="F895" s="48">
        <v>24.675000000000001</v>
      </c>
      <c r="G895" s="57">
        <v>41.3</v>
      </c>
      <c r="H895" s="57"/>
      <c r="I895" s="57"/>
      <c r="J895" s="57">
        <f>ROUND(F895*G895, 2)</f>
        <v>1019.08</v>
      </c>
      <c r="K895" s="57"/>
      <c r="L895" s="57"/>
      <c r="M895" s="57"/>
      <c r="N895" s="57"/>
      <c r="O895" s="57"/>
      <c r="P895" s="57">
        <f t="shared" si="58"/>
        <v>0</v>
      </c>
      <c r="Q895" s="57"/>
      <c r="R895" s="57"/>
    </row>
    <row r="896" spans="1:18" ht="93.75" x14ac:dyDescent="0.25">
      <c r="A896" s="22" t="s">
        <v>1456</v>
      </c>
      <c r="B896" s="25" t="s">
        <v>684</v>
      </c>
      <c r="C896" s="25"/>
      <c r="D896" s="11" t="s">
        <v>40</v>
      </c>
      <c r="E896" s="28">
        <v>1</v>
      </c>
      <c r="F896" s="28">
        <v>2874.8</v>
      </c>
      <c r="G896" s="57">
        <f>IFERROR(ROUND(SUM(J897)/F896, 2), 0)</f>
        <v>20.79</v>
      </c>
      <c r="H896" s="57">
        <v>120</v>
      </c>
      <c r="I896" s="57">
        <f>G896+H896</f>
        <v>140.79</v>
      </c>
      <c r="J896" s="57">
        <f>ROUND(G896*F896, 2)</f>
        <v>59767.09</v>
      </c>
      <c r="K896" s="57">
        <f>ROUND(F896*H896, 2)</f>
        <v>344976</v>
      </c>
      <c r="L896" s="57">
        <f>J896+K896</f>
        <v>404743.09</v>
      </c>
      <c r="M896" s="57">
        <f>IFERROR(ROUND(SUM(P897)/F896, 2), 0)</f>
        <v>0</v>
      </c>
      <c r="N896" s="57"/>
      <c r="O896" s="57">
        <f>M896+N896</f>
        <v>0</v>
      </c>
      <c r="P896" s="57">
        <f t="shared" si="58"/>
        <v>0</v>
      </c>
      <c r="Q896" s="57">
        <f>ROUND(F896*N896, 2)</f>
        <v>0</v>
      </c>
      <c r="R896" s="57">
        <f>P896+Q896</f>
        <v>0</v>
      </c>
    </row>
    <row r="897" spans="1:18" ht="37.5" x14ac:dyDescent="0.25">
      <c r="A897" s="22" t="s">
        <v>1457</v>
      </c>
      <c r="B897" s="26" t="s">
        <v>688</v>
      </c>
      <c r="C897" s="25" t="s">
        <v>678</v>
      </c>
      <c r="D897" s="11" t="s">
        <v>77</v>
      </c>
      <c r="E897" s="45">
        <v>1.8</v>
      </c>
      <c r="F897" s="45">
        <v>5174.6400000000003</v>
      </c>
      <c r="G897" s="57">
        <v>11.55</v>
      </c>
      <c r="H897" s="57"/>
      <c r="I897" s="57"/>
      <c r="J897" s="57">
        <f>ROUND(F897*G897, 2)</f>
        <v>59767.09</v>
      </c>
      <c r="K897" s="57"/>
      <c r="L897" s="57"/>
      <c r="M897" s="57"/>
      <c r="N897" s="57"/>
      <c r="O897" s="57"/>
      <c r="P897" s="57">
        <f t="shared" si="58"/>
        <v>0</v>
      </c>
      <c r="Q897" s="57"/>
      <c r="R897" s="57"/>
    </row>
    <row r="898" spans="1:18" ht="93.75" x14ac:dyDescent="0.25">
      <c r="A898" s="22" t="s">
        <v>1458</v>
      </c>
      <c r="B898" s="25" t="s">
        <v>684</v>
      </c>
      <c r="C898" s="25" t="s">
        <v>1454</v>
      </c>
      <c r="D898" s="11" t="s">
        <v>40</v>
      </c>
      <c r="E898" s="28">
        <v>1</v>
      </c>
      <c r="F898" s="28">
        <v>98.7</v>
      </c>
      <c r="G898" s="57">
        <f>IFERROR(ROUND(SUM(J899)/F898, 2), 0)</f>
        <v>20.79</v>
      </c>
      <c r="H898" s="57">
        <v>120</v>
      </c>
      <c r="I898" s="57">
        <f>G898+H898</f>
        <v>140.79</v>
      </c>
      <c r="J898" s="57">
        <f>ROUND(G898*F898, 2)</f>
        <v>2051.9699999999998</v>
      </c>
      <c r="K898" s="57">
        <f>ROUND(F898*H898, 2)</f>
        <v>11844</v>
      </c>
      <c r="L898" s="57">
        <f>J898+K898</f>
        <v>13895.97</v>
      </c>
      <c r="M898" s="57">
        <f>IFERROR(ROUND(SUM(P899)/F898, 2), 0)</f>
        <v>0</v>
      </c>
      <c r="N898" s="57"/>
      <c r="O898" s="57">
        <f>M898+N898</f>
        <v>0</v>
      </c>
      <c r="P898" s="57">
        <f t="shared" si="58"/>
        <v>0</v>
      </c>
      <c r="Q898" s="57">
        <f>ROUND(F898*N898, 2)</f>
        <v>0</v>
      </c>
      <c r="R898" s="57">
        <f>P898+Q898</f>
        <v>0</v>
      </c>
    </row>
    <row r="899" spans="1:18" ht="37.5" x14ac:dyDescent="0.25">
      <c r="A899" s="22" t="s">
        <v>1459</v>
      </c>
      <c r="B899" s="26" t="s">
        <v>688</v>
      </c>
      <c r="C899" s="25" t="s">
        <v>678</v>
      </c>
      <c r="D899" s="11" t="s">
        <v>77</v>
      </c>
      <c r="E899" s="45">
        <v>1.8</v>
      </c>
      <c r="F899" s="45">
        <v>177.66</v>
      </c>
      <c r="G899" s="57">
        <v>11.55</v>
      </c>
      <c r="H899" s="57"/>
      <c r="I899" s="57"/>
      <c r="J899" s="57">
        <f>ROUND(F899*G899, 2)</f>
        <v>2051.9699999999998</v>
      </c>
      <c r="K899" s="57"/>
      <c r="L899" s="57"/>
      <c r="M899" s="57"/>
      <c r="N899" s="57"/>
      <c r="O899" s="57"/>
      <c r="P899" s="57">
        <f t="shared" si="58"/>
        <v>0</v>
      </c>
      <c r="Q899" s="57"/>
      <c r="R899" s="57"/>
    </row>
    <row r="900" spans="1:18" ht="37.5" x14ac:dyDescent="0.25">
      <c r="A900" s="23" t="s">
        <v>1460</v>
      </c>
      <c r="B900" s="29" t="s">
        <v>1461</v>
      </c>
      <c r="C900" s="29" t="s">
        <v>1454</v>
      </c>
      <c r="D900" s="24" t="s">
        <v>40</v>
      </c>
      <c r="E900" s="31">
        <v>1</v>
      </c>
      <c r="F900" s="31">
        <v>98.7</v>
      </c>
      <c r="G900" s="60">
        <f>IFERROR(ROUND(SUM(J901,J902)/F900, 2), 0)</f>
        <v>11.93</v>
      </c>
      <c r="H900" s="60">
        <v>175</v>
      </c>
      <c r="I900" s="60">
        <f>G900+H900</f>
        <v>186.93</v>
      </c>
      <c r="J900" s="60">
        <f>ROUND(G900*F900, 2)</f>
        <v>1177.49</v>
      </c>
      <c r="K900" s="60">
        <f>ROUND(F900*H900, 2)</f>
        <v>17272.5</v>
      </c>
      <c r="L900" s="60">
        <f>J900+K900</f>
        <v>18449.990000000002</v>
      </c>
      <c r="M900" s="60">
        <f>IFERROR(ROUND(SUM(P901,P902)/F900, 2), 0)</f>
        <v>0</v>
      </c>
      <c r="N900" s="60"/>
      <c r="O900" s="60">
        <f>M900+N900</f>
        <v>0</v>
      </c>
      <c r="P900" s="60">
        <f t="shared" si="58"/>
        <v>0</v>
      </c>
      <c r="Q900" s="60">
        <f>ROUND(F900*N900, 2)</f>
        <v>0</v>
      </c>
      <c r="R900" s="60">
        <f>P900+Q900</f>
        <v>0</v>
      </c>
    </row>
    <row r="901" spans="1:18" ht="37.5" x14ac:dyDescent="0.25">
      <c r="A901" s="23" t="s">
        <v>1462</v>
      </c>
      <c r="B901" s="30" t="s">
        <v>582</v>
      </c>
      <c r="C901" s="29"/>
      <c r="D901" s="24" t="s">
        <v>77</v>
      </c>
      <c r="E901" s="50">
        <v>0.15</v>
      </c>
      <c r="F901" s="46">
        <v>14.805</v>
      </c>
      <c r="G901" s="60">
        <v>37.299999999999997</v>
      </c>
      <c r="H901" s="60"/>
      <c r="I901" s="60"/>
      <c r="J901" s="60">
        <f>ROUND(F901*G901, 2)</f>
        <v>552.23</v>
      </c>
      <c r="K901" s="60"/>
      <c r="L901" s="60"/>
      <c r="M901" s="60"/>
      <c r="N901" s="60"/>
      <c r="O901" s="60"/>
      <c r="P901" s="60">
        <f t="shared" si="58"/>
        <v>0</v>
      </c>
      <c r="Q901" s="60"/>
      <c r="R901" s="60"/>
    </row>
    <row r="902" spans="1:18" ht="56.25" x14ac:dyDescent="0.25">
      <c r="A902" s="23" t="s">
        <v>1463</v>
      </c>
      <c r="B902" s="30" t="s">
        <v>1464</v>
      </c>
      <c r="C902" s="29"/>
      <c r="D902" s="24" t="s">
        <v>77</v>
      </c>
      <c r="E902" s="50">
        <v>0.3</v>
      </c>
      <c r="F902" s="46">
        <v>29.61</v>
      </c>
      <c r="G902" s="60">
        <v>21.1</v>
      </c>
      <c r="H902" s="60"/>
      <c r="I902" s="60"/>
      <c r="J902" s="60">
        <f>ROUND(F902*G902, 2)</f>
        <v>624.77</v>
      </c>
      <c r="K902" s="60"/>
      <c r="L902" s="60"/>
      <c r="M902" s="60"/>
      <c r="N902" s="60"/>
      <c r="O902" s="60"/>
      <c r="P902" s="60">
        <f t="shared" si="58"/>
        <v>0</v>
      </c>
      <c r="Q902" s="60"/>
      <c r="R902" s="60"/>
    </row>
    <row r="903" spans="1:18" ht="37.5" x14ac:dyDescent="0.25">
      <c r="A903" s="23" t="s">
        <v>1465</v>
      </c>
      <c r="B903" s="29" t="s">
        <v>1461</v>
      </c>
      <c r="C903" s="29" t="s">
        <v>1466</v>
      </c>
      <c r="D903" s="24" t="s">
        <v>40</v>
      </c>
      <c r="E903" s="31">
        <v>1</v>
      </c>
      <c r="F903" s="31">
        <v>210.46</v>
      </c>
      <c r="G903" s="60">
        <f>IFERROR(ROUND(SUM(J904,J905)/F903, 2), 0)</f>
        <v>60.14</v>
      </c>
      <c r="H903" s="60">
        <v>175</v>
      </c>
      <c r="I903" s="60">
        <f>G903+H903</f>
        <v>235.14</v>
      </c>
      <c r="J903" s="60">
        <f>ROUND(G903*F903, 2)</f>
        <v>12657.06</v>
      </c>
      <c r="K903" s="60">
        <f>ROUND(F903*H903, 2)</f>
        <v>36830.5</v>
      </c>
      <c r="L903" s="60">
        <f>J903+K903</f>
        <v>49487.56</v>
      </c>
      <c r="M903" s="60">
        <f>IFERROR(ROUND(SUM(P904,P905)/F903, 2), 0)</f>
        <v>53.94</v>
      </c>
      <c r="N903" s="60"/>
      <c r="O903" s="60">
        <f>M903+N903</f>
        <v>53.94</v>
      </c>
      <c r="P903" s="60">
        <f t="shared" si="58"/>
        <v>11352.21</v>
      </c>
      <c r="Q903" s="60">
        <f>ROUND(F903*N903, 2)</f>
        <v>0</v>
      </c>
      <c r="R903" s="60">
        <f>P903+Q903</f>
        <v>11352.21</v>
      </c>
    </row>
    <row r="904" spans="1:18" ht="18.75" x14ac:dyDescent="0.25">
      <c r="A904" s="23" t="s">
        <v>1467</v>
      </c>
      <c r="B904" s="30" t="s">
        <v>682</v>
      </c>
      <c r="C904" s="29"/>
      <c r="D904" s="24" t="s">
        <v>77</v>
      </c>
      <c r="E904" s="50">
        <v>0.15</v>
      </c>
      <c r="F904" s="46">
        <v>31.568999999999999</v>
      </c>
      <c r="G904" s="60">
        <v>41.3</v>
      </c>
      <c r="H904" s="60"/>
      <c r="I904" s="60"/>
      <c r="J904" s="60">
        <f>ROUND(F904*G904, 2)</f>
        <v>1303.8</v>
      </c>
      <c r="K904" s="60"/>
      <c r="L904" s="60"/>
      <c r="M904" s="60"/>
      <c r="N904" s="60"/>
      <c r="O904" s="60"/>
      <c r="P904" s="60">
        <f t="shared" si="58"/>
        <v>0</v>
      </c>
      <c r="Q904" s="60"/>
      <c r="R904" s="60"/>
    </row>
    <row r="905" spans="1:18" ht="37.5" x14ac:dyDescent="0.25">
      <c r="A905" s="23" t="s">
        <v>1468</v>
      </c>
      <c r="B905" s="30" t="s">
        <v>1469</v>
      </c>
      <c r="C905" s="29"/>
      <c r="D905" s="24" t="s">
        <v>77</v>
      </c>
      <c r="E905" s="50">
        <v>0.18</v>
      </c>
      <c r="F905" s="46">
        <v>37.883000000000003</v>
      </c>
      <c r="G905" s="60">
        <v>299.68</v>
      </c>
      <c r="H905" s="60"/>
      <c r="I905" s="60"/>
      <c r="J905" s="60">
        <f>ROUND(F905*G905, 2)</f>
        <v>11352.78</v>
      </c>
      <c r="K905" s="60"/>
      <c r="L905" s="60"/>
      <c r="M905" s="60">
        <v>299.68</v>
      </c>
      <c r="N905" s="60"/>
      <c r="O905" s="60"/>
      <c r="P905" s="60">
        <f t="shared" si="58"/>
        <v>11352.78</v>
      </c>
      <c r="Q905" s="60"/>
      <c r="R905" s="60"/>
    </row>
    <row r="906" spans="1:18" ht="18.75" x14ac:dyDescent="0.25">
      <c r="A906" s="23" t="s">
        <v>1470</v>
      </c>
      <c r="B906" s="29" t="s">
        <v>719</v>
      </c>
      <c r="C906" s="29"/>
      <c r="D906" s="24" t="s">
        <v>164</v>
      </c>
      <c r="E906" s="31">
        <v>1</v>
      </c>
      <c r="F906" s="31">
        <v>132</v>
      </c>
      <c r="G906" s="60">
        <f>IFERROR(ROUND(SUM(J907,J908)/F906, 2), 0)</f>
        <v>64.16</v>
      </c>
      <c r="H906" s="60">
        <v>335.69</v>
      </c>
      <c r="I906" s="60">
        <f>G906+H906</f>
        <v>399.85</v>
      </c>
      <c r="J906" s="60">
        <f>ROUND(G906*F906, 2)</f>
        <v>8469.1200000000008</v>
      </c>
      <c r="K906" s="60">
        <f>ROUND(F906*H906, 2)</f>
        <v>44311.08</v>
      </c>
      <c r="L906" s="60">
        <f>J906+K906</f>
        <v>52780.2</v>
      </c>
      <c r="M906" s="60">
        <f>IFERROR(ROUND(SUM(P907,P908)/F906, 2), 0)</f>
        <v>35.6</v>
      </c>
      <c r="N906" s="60"/>
      <c r="O906" s="60">
        <f>M906+N906</f>
        <v>35.6</v>
      </c>
      <c r="P906" s="60">
        <f t="shared" si="58"/>
        <v>4699.2</v>
      </c>
      <c r="Q906" s="60">
        <f>ROUND(F906*N906, 2)</f>
        <v>0</v>
      </c>
      <c r="R906" s="60">
        <f>P906+Q906</f>
        <v>4699.2</v>
      </c>
    </row>
    <row r="907" spans="1:18" ht="18.75" x14ac:dyDescent="0.25">
      <c r="A907" s="23" t="s">
        <v>1471</v>
      </c>
      <c r="B907" s="30" t="s">
        <v>715</v>
      </c>
      <c r="C907" s="29"/>
      <c r="D907" s="24" t="s">
        <v>164</v>
      </c>
      <c r="E907" s="46">
        <v>0.3</v>
      </c>
      <c r="F907" s="47">
        <v>39.6</v>
      </c>
      <c r="G907" s="60">
        <v>95.21</v>
      </c>
      <c r="H907" s="60"/>
      <c r="I907" s="60"/>
      <c r="J907" s="60">
        <f>ROUND(F907*G907, 2)</f>
        <v>3770.32</v>
      </c>
      <c r="K907" s="60"/>
      <c r="L907" s="60"/>
      <c r="M907" s="60"/>
      <c r="N907" s="60"/>
      <c r="O907" s="60"/>
      <c r="P907" s="60">
        <f t="shared" si="58"/>
        <v>0</v>
      </c>
      <c r="Q907" s="60"/>
      <c r="R907" s="60"/>
    </row>
    <row r="908" spans="1:18" ht="18.75" x14ac:dyDescent="0.25">
      <c r="A908" s="23" t="s">
        <v>1472</v>
      </c>
      <c r="B908" s="30" t="s">
        <v>722</v>
      </c>
      <c r="C908" s="29"/>
      <c r="D908" s="24" t="s">
        <v>77</v>
      </c>
      <c r="E908" s="46">
        <v>0.5</v>
      </c>
      <c r="F908" s="46">
        <v>66</v>
      </c>
      <c r="G908" s="60">
        <v>71.2</v>
      </c>
      <c r="H908" s="60"/>
      <c r="I908" s="60"/>
      <c r="J908" s="60">
        <f>ROUND(F908*G908, 2)</f>
        <v>4699.2</v>
      </c>
      <c r="K908" s="60"/>
      <c r="L908" s="60"/>
      <c r="M908" s="60">
        <v>71.2</v>
      </c>
      <c r="N908" s="60"/>
      <c r="O908" s="60"/>
      <c r="P908" s="60">
        <f t="shared" si="58"/>
        <v>4699.2</v>
      </c>
      <c r="Q908" s="60"/>
      <c r="R908" s="60"/>
    </row>
    <row r="909" spans="1:18" ht="75" x14ac:dyDescent="0.25">
      <c r="A909" s="23" t="s">
        <v>1473</v>
      </c>
      <c r="B909" s="29" t="s">
        <v>1217</v>
      </c>
      <c r="C909" s="29"/>
      <c r="D909" s="24" t="s">
        <v>40</v>
      </c>
      <c r="E909" s="31">
        <v>1</v>
      </c>
      <c r="F909" s="31">
        <v>2874.8</v>
      </c>
      <c r="G909" s="60">
        <f>IFERROR(ROUND(SUM(J910,J911)/F909, 2), 0)</f>
        <v>97.64</v>
      </c>
      <c r="H909" s="60">
        <v>320</v>
      </c>
      <c r="I909" s="60">
        <f>G909+H909</f>
        <v>417.64</v>
      </c>
      <c r="J909" s="60">
        <f>ROUND(G909*F909, 2)</f>
        <v>280695.46999999997</v>
      </c>
      <c r="K909" s="60">
        <f>ROUND(F909*H909, 2)</f>
        <v>919936</v>
      </c>
      <c r="L909" s="60">
        <f>J909+K909</f>
        <v>1200631.47</v>
      </c>
      <c r="M909" s="60">
        <f>IFERROR(ROUND(SUM(P910,P911)/F909, 2), 0)</f>
        <v>0</v>
      </c>
      <c r="N909" s="60"/>
      <c r="O909" s="60">
        <f>M909+N909</f>
        <v>0</v>
      </c>
      <c r="P909" s="60">
        <f t="shared" si="58"/>
        <v>0</v>
      </c>
      <c r="Q909" s="60">
        <f>ROUND(F909*N909, 2)</f>
        <v>0</v>
      </c>
      <c r="R909" s="60">
        <f>P909+Q909</f>
        <v>0</v>
      </c>
    </row>
    <row r="910" spans="1:18" ht="37.5" x14ac:dyDescent="0.25">
      <c r="A910" s="23" t="s">
        <v>1474</v>
      </c>
      <c r="B910" s="30" t="s">
        <v>1475</v>
      </c>
      <c r="C910" s="29"/>
      <c r="D910" s="24" t="s">
        <v>77</v>
      </c>
      <c r="E910" s="46">
        <v>0.15</v>
      </c>
      <c r="F910" s="47">
        <v>431.22</v>
      </c>
      <c r="G910" s="60">
        <v>24.5</v>
      </c>
      <c r="H910" s="60"/>
      <c r="I910" s="60"/>
      <c r="J910" s="60">
        <f>ROUND(F910*G910, 2)</f>
        <v>10564.89</v>
      </c>
      <c r="K910" s="60"/>
      <c r="L910" s="60"/>
      <c r="M910" s="60"/>
      <c r="N910" s="60"/>
      <c r="O910" s="60"/>
      <c r="P910" s="60">
        <f t="shared" si="58"/>
        <v>0</v>
      </c>
      <c r="Q910" s="60"/>
      <c r="R910" s="60"/>
    </row>
    <row r="911" spans="1:18" ht="37.5" x14ac:dyDescent="0.25">
      <c r="A911" s="23" t="s">
        <v>1476</v>
      </c>
      <c r="B911" s="30" t="s">
        <v>1220</v>
      </c>
      <c r="C911" s="29"/>
      <c r="D911" s="24" t="s">
        <v>77</v>
      </c>
      <c r="E911" s="46">
        <v>0.6</v>
      </c>
      <c r="F911" s="47">
        <v>1724.88</v>
      </c>
      <c r="G911" s="60">
        <v>156.6</v>
      </c>
      <c r="H911" s="60"/>
      <c r="I911" s="60"/>
      <c r="J911" s="60">
        <f>ROUND(F911*G911, 2)</f>
        <v>270116.21000000002</v>
      </c>
      <c r="K911" s="60"/>
      <c r="L911" s="60"/>
      <c r="M911" s="60"/>
      <c r="N911" s="60"/>
      <c r="O911" s="60"/>
      <c r="P911" s="60">
        <f t="shared" si="58"/>
        <v>0</v>
      </c>
      <c r="Q911" s="60"/>
      <c r="R911" s="60"/>
    </row>
    <row r="912" spans="1:18" ht="16.5" x14ac:dyDescent="0.25">
      <c r="A912" s="23" t="s">
        <v>1477</v>
      </c>
      <c r="B912" s="101" t="s">
        <v>730</v>
      </c>
      <c r="C912" s="102"/>
      <c r="D912" s="103"/>
      <c r="E912" s="104"/>
      <c r="F912" s="61"/>
      <c r="G912" s="62"/>
      <c r="H912" s="62"/>
      <c r="I912" s="62"/>
      <c r="J912" s="62">
        <f>SUM(J913,J915,J918)</f>
        <v>98622.87</v>
      </c>
      <c r="K912" s="62">
        <f>SUM(K913,K915,K918)</f>
        <v>539959.5</v>
      </c>
      <c r="L912" s="62">
        <f>SUM(L913,L915,L918)</f>
        <v>638582.37</v>
      </c>
      <c r="M912" s="62"/>
      <c r="N912" s="62"/>
      <c r="O912" s="62"/>
      <c r="P912" s="62">
        <f>SUM(P913,P915,P918)</f>
        <v>0</v>
      </c>
      <c r="Q912" s="62">
        <f>SUM(Q913,Q915,Q918)</f>
        <v>0</v>
      </c>
      <c r="R912" s="62">
        <f>SUM(R913,R915,R918)</f>
        <v>0</v>
      </c>
    </row>
    <row r="913" spans="1:18" ht="37.5" x14ac:dyDescent="0.25">
      <c r="A913" s="22" t="s">
        <v>1478</v>
      </c>
      <c r="B913" s="25" t="s">
        <v>732</v>
      </c>
      <c r="C913" s="25"/>
      <c r="D913" s="11" t="s">
        <v>40</v>
      </c>
      <c r="E913" s="28">
        <v>1</v>
      </c>
      <c r="F913" s="28">
        <v>972.9</v>
      </c>
      <c r="G913" s="57">
        <f>IFERROR(ROUND(SUM(J914)/F913, 2), 0)</f>
        <v>10.32</v>
      </c>
      <c r="H913" s="57">
        <v>25</v>
      </c>
      <c r="I913" s="57">
        <f>G913+H913</f>
        <v>35.32</v>
      </c>
      <c r="J913" s="57">
        <f>ROUND(G913*F913, 2)</f>
        <v>10040.33</v>
      </c>
      <c r="K913" s="57">
        <f>ROUND(F913*H913, 2)</f>
        <v>24322.5</v>
      </c>
      <c r="L913" s="57">
        <f>J913+K913</f>
        <v>34362.83</v>
      </c>
      <c r="M913" s="57">
        <f>IFERROR(ROUND(SUM(P914)/F913, 2), 0)</f>
        <v>0</v>
      </c>
      <c r="N913" s="57"/>
      <c r="O913" s="57">
        <f>M913+N913</f>
        <v>0</v>
      </c>
      <c r="P913" s="57">
        <f t="shared" ref="P913:P920" si="59">ROUND(F913*M913, 2)</f>
        <v>0</v>
      </c>
      <c r="Q913" s="57">
        <f>ROUND(F913*N913, 2)</f>
        <v>0</v>
      </c>
      <c r="R913" s="57">
        <f>P913+Q913</f>
        <v>0</v>
      </c>
    </row>
    <row r="914" spans="1:18" ht="18.75" x14ac:dyDescent="0.25">
      <c r="A914" s="22" t="s">
        <v>1479</v>
      </c>
      <c r="B914" s="26" t="s">
        <v>682</v>
      </c>
      <c r="C914" s="25"/>
      <c r="D914" s="11" t="s">
        <v>77</v>
      </c>
      <c r="E914" s="45">
        <v>0.25</v>
      </c>
      <c r="F914" s="48">
        <v>243.22499999999999</v>
      </c>
      <c r="G914" s="57">
        <v>41.3</v>
      </c>
      <c r="H914" s="57"/>
      <c r="I914" s="57"/>
      <c r="J914" s="57">
        <f>ROUND(F914*G914, 2)</f>
        <v>10045.19</v>
      </c>
      <c r="K914" s="57"/>
      <c r="L914" s="57"/>
      <c r="M914" s="57"/>
      <c r="N914" s="57"/>
      <c r="O914" s="57"/>
      <c r="P914" s="57">
        <f t="shared" si="59"/>
        <v>0</v>
      </c>
      <c r="Q914" s="57"/>
      <c r="R914" s="57"/>
    </row>
    <row r="915" spans="1:18" ht="56.25" x14ac:dyDescent="0.25">
      <c r="A915" s="22" t="s">
        <v>1480</v>
      </c>
      <c r="B915" s="25" t="s">
        <v>1251</v>
      </c>
      <c r="C915" s="25"/>
      <c r="D915" s="11" t="s">
        <v>40</v>
      </c>
      <c r="E915" s="28">
        <v>1</v>
      </c>
      <c r="F915" s="28">
        <v>972.9</v>
      </c>
      <c r="G915" s="57">
        <f>IFERROR(ROUND(SUM(J916,J917)/F915, 2), 0)</f>
        <v>27.87</v>
      </c>
      <c r="H915" s="57">
        <v>330</v>
      </c>
      <c r="I915" s="57">
        <f>G915+H915</f>
        <v>357.87</v>
      </c>
      <c r="J915" s="57">
        <f>ROUND(G915*F915, 2)</f>
        <v>27114.720000000001</v>
      </c>
      <c r="K915" s="57">
        <f>ROUND(F915*H915, 2)</f>
        <v>321057</v>
      </c>
      <c r="L915" s="57">
        <f>J915+K915</f>
        <v>348171.72</v>
      </c>
      <c r="M915" s="57">
        <f>IFERROR(ROUND(SUM(P916,P917)/F915, 2), 0)</f>
        <v>0</v>
      </c>
      <c r="N915" s="57"/>
      <c r="O915" s="57">
        <f>M915+N915</f>
        <v>0</v>
      </c>
      <c r="P915" s="57">
        <f t="shared" si="59"/>
        <v>0</v>
      </c>
      <c r="Q915" s="57">
        <f>ROUND(F915*N915, 2)</f>
        <v>0</v>
      </c>
      <c r="R915" s="57">
        <f>P915+Q915</f>
        <v>0</v>
      </c>
    </row>
    <row r="916" spans="1:18" ht="37.5" x14ac:dyDescent="0.25">
      <c r="A916" s="22" t="s">
        <v>1481</v>
      </c>
      <c r="B916" s="26" t="s">
        <v>582</v>
      </c>
      <c r="C916" s="25"/>
      <c r="D916" s="11" t="s">
        <v>77</v>
      </c>
      <c r="E916" s="45">
        <v>0.15</v>
      </c>
      <c r="F916" s="45">
        <v>145.935</v>
      </c>
      <c r="G916" s="57">
        <v>37.299999999999997</v>
      </c>
      <c r="H916" s="57"/>
      <c r="I916" s="57"/>
      <c r="J916" s="57">
        <f>ROUND(F916*G916, 2)</f>
        <v>5443.38</v>
      </c>
      <c r="K916" s="57"/>
      <c r="L916" s="57"/>
      <c r="M916" s="57"/>
      <c r="N916" s="57"/>
      <c r="O916" s="57"/>
      <c r="P916" s="57">
        <f t="shared" si="59"/>
        <v>0</v>
      </c>
      <c r="Q916" s="57"/>
      <c r="R916" s="57"/>
    </row>
    <row r="917" spans="1:18" ht="37.5" x14ac:dyDescent="0.25">
      <c r="A917" s="22" t="s">
        <v>1482</v>
      </c>
      <c r="B917" s="26" t="s">
        <v>678</v>
      </c>
      <c r="C917" s="25"/>
      <c r="D917" s="11" t="s">
        <v>77</v>
      </c>
      <c r="E917" s="45">
        <v>1.5</v>
      </c>
      <c r="F917" s="48">
        <v>1459.35</v>
      </c>
      <c r="G917" s="57">
        <v>14.85</v>
      </c>
      <c r="H917" s="57"/>
      <c r="I917" s="57"/>
      <c r="J917" s="57">
        <f>ROUND(F917*G917, 2)</f>
        <v>21671.35</v>
      </c>
      <c r="K917" s="57"/>
      <c r="L917" s="57"/>
      <c r="M917" s="57"/>
      <c r="N917" s="57"/>
      <c r="O917" s="57"/>
      <c r="P917" s="57">
        <f t="shared" si="59"/>
        <v>0</v>
      </c>
      <c r="Q917" s="57"/>
      <c r="R917" s="57"/>
    </row>
    <row r="918" spans="1:18" ht="37.5" x14ac:dyDescent="0.25">
      <c r="A918" s="23" t="s">
        <v>1483</v>
      </c>
      <c r="B918" s="29" t="s">
        <v>1289</v>
      </c>
      <c r="C918" s="29"/>
      <c r="D918" s="24" t="s">
        <v>40</v>
      </c>
      <c r="E918" s="31">
        <v>1</v>
      </c>
      <c r="F918" s="31">
        <v>972.9</v>
      </c>
      <c r="G918" s="60">
        <f>IFERROR(ROUND(SUM(J919,J920)/F918, 2), 0)</f>
        <v>63.18</v>
      </c>
      <c r="H918" s="60">
        <v>200</v>
      </c>
      <c r="I918" s="60">
        <f>G918+H918</f>
        <v>263.18</v>
      </c>
      <c r="J918" s="60">
        <f>ROUND(G918*F918, 2)</f>
        <v>61467.82</v>
      </c>
      <c r="K918" s="60">
        <f>ROUND(F918*H918, 2)</f>
        <v>194580</v>
      </c>
      <c r="L918" s="60">
        <f>J918+K918</f>
        <v>256047.82</v>
      </c>
      <c r="M918" s="60">
        <f>IFERROR(ROUND(SUM(P919,P920)/F918, 2), 0)</f>
        <v>0</v>
      </c>
      <c r="N918" s="60"/>
      <c r="O918" s="60">
        <f>M918+N918</f>
        <v>0</v>
      </c>
      <c r="P918" s="60">
        <f t="shared" si="59"/>
        <v>0</v>
      </c>
      <c r="Q918" s="60">
        <f>ROUND(F918*N918, 2)</f>
        <v>0</v>
      </c>
      <c r="R918" s="60">
        <f>P918+Q918</f>
        <v>0</v>
      </c>
    </row>
    <row r="919" spans="1:18" ht="37.5" x14ac:dyDescent="0.25">
      <c r="A919" s="23" t="s">
        <v>1484</v>
      </c>
      <c r="B919" s="30" t="s">
        <v>582</v>
      </c>
      <c r="C919" s="29"/>
      <c r="D919" s="24" t="s">
        <v>77</v>
      </c>
      <c r="E919" s="46">
        <v>0.15</v>
      </c>
      <c r="F919" s="47">
        <v>145.935</v>
      </c>
      <c r="G919" s="60">
        <v>37.299999999999997</v>
      </c>
      <c r="H919" s="60"/>
      <c r="I919" s="60"/>
      <c r="J919" s="60">
        <f>ROUND(F919*G919, 2)</f>
        <v>5443.38</v>
      </c>
      <c r="K919" s="60"/>
      <c r="L919" s="60"/>
      <c r="M919" s="60"/>
      <c r="N919" s="60"/>
      <c r="O919" s="60"/>
      <c r="P919" s="60">
        <f t="shared" si="59"/>
        <v>0</v>
      </c>
      <c r="Q919" s="60"/>
      <c r="R919" s="60"/>
    </row>
    <row r="920" spans="1:18" ht="56.25" x14ac:dyDescent="0.25">
      <c r="A920" s="23" t="s">
        <v>1485</v>
      </c>
      <c r="B920" s="30" t="s">
        <v>1293</v>
      </c>
      <c r="C920" s="29"/>
      <c r="D920" s="24" t="s">
        <v>77</v>
      </c>
      <c r="E920" s="46">
        <v>0.3</v>
      </c>
      <c r="F920" s="47">
        <v>291.87</v>
      </c>
      <c r="G920" s="60">
        <v>191.94</v>
      </c>
      <c r="H920" s="60"/>
      <c r="I920" s="60"/>
      <c r="J920" s="60">
        <f>ROUND(F920*G920, 2)</f>
        <v>56021.53</v>
      </c>
      <c r="K920" s="60"/>
      <c r="L920" s="60"/>
      <c r="M920" s="60"/>
      <c r="N920" s="60"/>
      <c r="O920" s="60"/>
      <c r="P920" s="60">
        <f t="shared" si="59"/>
        <v>0</v>
      </c>
      <c r="Q920" s="60"/>
      <c r="R920" s="60"/>
    </row>
    <row r="921" spans="1:18" ht="16.5" x14ac:dyDescent="0.25">
      <c r="A921" s="23" t="s">
        <v>1486</v>
      </c>
      <c r="B921" s="101" t="s">
        <v>747</v>
      </c>
      <c r="C921" s="102"/>
      <c r="D921" s="103"/>
      <c r="E921" s="104"/>
      <c r="F921" s="61"/>
      <c r="G921" s="62"/>
      <c r="H921" s="62"/>
      <c r="I921" s="62"/>
      <c r="J921" s="62">
        <f>SUM(J922,J926)</f>
        <v>1199184.3999999999</v>
      </c>
      <c r="K921" s="62">
        <f>SUM(K922,K926)</f>
        <v>228053.75</v>
      </c>
      <c r="L921" s="62">
        <f>SUM(L922,L926)</f>
        <v>1427238.15</v>
      </c>
      <c r="M921" s="62"/>
      <c r="N921" s="62"/>
      <c r="O921" s="62"/>
      <c r="P921" s="62">
        <f>SUM(P922,P926)</f>
        <v>854.4</v>
      </c>
      <c r="Q921" s="62">
        <f>SUM(Q922,Q926)</f>
        <v>0</v>
      </c>
      <c r="R921" s="62">
        <f>SUM(R922,R926)</f>
        <v>854.4</v>
      </c>
    </row>
    <row r="922" spans="1:18" ht="56.25" x14ac:dyDescent="0.25">
      <c r="A922" s="32" t="s">
        <v>1487</v>
      </c>
      <c r="B922" s="33" t="s">
        <v>1488</v>
      </c>
      <c r="C922" s="33"/>
      <c r="D922" s="34" t="s">
        <v>263</v>
      </c>
      <c r="E922" s="39">
        <v>1</v>
      </c>
      <c r="F922" s="68">
        <v>452.2</v>
      </c>
      <c r="G922" s="63">
        <f>IFERROR(ROUND(SUM(J924)/F922, 2), 0)</f>
        <v>2650</v>
      </c>
      <c r="H922" s="63">
        <v>495.54</v>
      </c>
      <c r="I922" s="63">
        <f>G922+H922</f>
        <v>3145.54</v>
      </c>
      <c r="J922" s="63">
        <f>ROUND(G922*F922, 2)</f>
        <v>1198330</v>
      </c>
      <c r="K922" s="63">
        <f>ROUND(F922*H922, 2)</f>
        <v>224083.19</v>
      </c>
      <c r="L922" s="63">
        <f>J922+K922</f>
        <v>1422413.19</v>
      </c>
      <c r="M922" s="63">
        <f>IFERROR(ROUND(SUM(P924)/F922, 2), 0)</f>
        <v>0</v>
      </c>
      <c r="N922" s="63"/>
      <c r="O922" s="63">
        <f>M922+N922</f>
        <v>0</v>
      </c>
      <c r="P922" s="63">
        <f t="shared" ref="P922:P927" si="60">ROUND(F922*M922, 2)</f>
        <v>0</v>
      </c>
      <c r="Q922" s="63">
        <f>ROUND(F922*N922, 2)</f>
        <v>0</v>
      </c>
      <c r="R922" s="63">
        <f>P922+Q922</f>
        <v>0</v>
      </c>
    </row>
    <row r="923" spans="1:18" ht="31.15" customHeight="1" x14ac:dyDescent="0.25">
      <c r="A923" s="35" t="s">
        <v>1489</v>
      </c>
      <c r="B923" s="36" t="s">
        <v>1488</v>
      </c>
      <c r="C923" s="36"/>
      <c r="D923" s="37" t="s">
        <v>263</v>
      </c>
      <c r="E923" s="41">
        <v>1</v>
      </c>
      <c r="F923" s="41">
        <v>448.92</v>
      </c>
      <c r="G923" s="55">
        <f>IFERROR(ROUND(SUM(J925)/F923, 2), 0)</f>
        <v>2650</v>
      </c>
      <c r="H923" s="55">
        <v>495.54</v>
      </c>
      <c r="I923" s="55">
        <f>G923+H923</f>
        <v>3145.54</v>
      </c>
      <c r="J923" s="55">
        <f>ROUND(G923*F923, 2)</f>
        <v>1189638</v>
      </c>
      <c r="K923" s="55">
        <f>ROUND(F923*H923, 2)</f>
        <v>222457.82</v>
      </c>
      <c r="L923" s="55">
        <f>J923+K923</f>
        <v>1412095.82</v>
      </c>
      <c r="M923" s="55">
        <f>IFERROR(ROUND(SUM(P925)/F923, 2), 0)</f>
        <v>0</v>
      </c>
      <c r="N923" s="55"/>
      <c r="O923" s="55">
        <f>M923+N923</f>
        <v>0</v>
      </c>
      <c r="P923" s="55">
        <f t="shared" si="60"/>
        <v>0</v>
      </c>
      <c r="Q923" s="55">
        <f>ROUND(F923*N923, 2)</f>
        <v>0</v>
      </c>
      <c r="R923" s="55">
        <f>P923+Q923</f>
        <v>0</v>
      </c>
    </row>
    <row r="924" spans="1:18" ht="18.75" x14ac:dyDescent="0.25">
      <c r="A924" s="32" t="s">
        <v>1490</v>
      </c>
      <c r="B924" s="38" t="s">
        <v>1491</v>
      </c>
      <c r="C924" s="33"/>
      <c r="D924" s="34" t="s">
        <v>263</v>
      </c>
      <c r="E924" s="49">
        <v>1</v>
      </c>
      <c r="F924" s="69">
        <v>452.2</v>
      </c>
      <c r="G924" s="63">
        <v>2650</v>
      </c>
      <c r="H924" s="63"/>
      <c r="I924" s="63"/>
      <c r="J924" s="63">
        <f>ROUND(F924*G924, 2)</f>
        <v>1198330</v>
      </c>
      <c r="K924" s="63"/>
      <c r="L924" s="63"/>
      <c r="M924" s="63"/>
      <c r="N924" s="63"/>
      <c r="O924" s="63"/>
      <c r="P924" s="63">
        <f t="shared" si="60"/>
        <v>0</v>
      </c>
      <c r="Q924" s="63"/>
      <c r="R924" s="63"/>
    </row>
    <row r="925" spans="1:18" ht="31.15" customHeight="1" x14ac:dyDescent="0.25">
      <c r="A925" s="35" t="s">
        <v>1492</v>
      </c>
      <c r="B925" s="40" t="s">
        <v>1491</v>
      </c>
      <c r="C925" s="36"/>
      <c r="D925" s="37" t="s">
        <v>263</v>
      </c>
      <c r="E925" s="53">
        <v>1</v>
      </c>
      <c r="F925" s="53">
        <v>448.92</v>
      </c>
      <c r="G925" s="55">
        <v>2650</v>
      </c>
      <c r="H925" s="55"/>
      <c r="I925" s="55"/>
      <c r="J925" s="55">
        <f>ROUND(F925*G925, 2)</f>
        <v>1189638</v>
      </c>
      <c r="K925" s="55"/>
      <c r="L925" s="55"/>
      <c r="M925" s="55"/>
      <c r="N925" s="55"/>
      <c r="O925" s="55"/>
      <c r="P925" s="55">
        <f t="shared" si="60"/>
        <v>0</v>
      </c>
      <c r="Q925" s="55"/>
      <c r="R925" s="55"/>
    </row>
    <row r="926" spans="1:18" ht="37.5" x14ac:dyDescent="0.25">
      <c r="A926" s="23" t="s">
        <v>1493</v>
      </c>
      <c r="B926" s="29" t="s">
        <v>1494</v>
      </c>
      <c r="C926" s="29"/>
      <c r="D926" s="24" t="s">
        <v>40</v>
      </c>
      <c r="E926" s="31">
        <v>1</v>
      </c>
      <c r="F926" s="31">
        <v>12</v>
      </c>
      <c r="G926" s="60">
        <f>IFERROR(ROUND(SUM(J927)/F926, 2), 0)</f>
        <v>71.2</v>
      </c>
      <c r="H926" s="60">
        <v>330.88</v>
      </c>
      <c r="I926" s="60">
        <f>G926+H926</f>
        <v>402.08</v>
      </c>
      <c r="J926" s="60">
        <f>ROUND(G926*F926, 2)</f>
        <v>854.4</v>
      </c>
      <c r="K926" s="60">
        <f>ROUND(F926*H926, 2)</f>
        <v>3970.56</v>
      </c>
      <c r="L926" s="60">
        <f>J926+K926</f>
        <v>4824.96</v>
      </c>
      <c r="M926" s="60">
        <f>IFERROR(ROUND(SUM(P927)/F926, 2), 0)</f>
        <v>71.2</v>
      </c>
      <c r="N926" s="60"/>
      <c r="O926" s="60">
        <f>M926+N926</f>
        <v>71.2</v>
      </c>
      <c r="P926" s="60">
        <f t="shared" si="60"/>
        <v>854.4</v>
      </c>
      <c r="Q926" s="60">
        <f>ROUND(F926*N926, 2)</f>
        <v>0</v>
      </c>
      <c r="R926" s="60">
        <f>P926+Q926</f>
        <v>854.4</v>
      </c>
    </row>
    <row r="927" spans="1:18" ht="18.75" x14ac:dyDescent="0.25">
      <c r="A927" s="23" t="s">
        <v>1495</v>
      </c>
      <c r="B927" s="30" t="s">
        <v>722</v>
      </c>
      <c r="C927" s="29"/>
      <c r="D927" s="24" t="s">
        <v>77</v>
      </c>
      <c r="E927" s="46">
        <v>1</v>
      </c>
      <c r="F927" s="47">
        <v>12</v>
      </c>
      <c r="G927" s="60">
        <v>71.2</v>
      </c>
      <c r="H927" s="60"/>
      <c r="I927" s="60"/>
      <c r="J927" s="60">
        <f>ROUND(F927*G927, 2)</f>
        <v>854.4</v>
      </c>
      <c r="K927" s="60"/>
      <c r="L927" s="60"/>
      <c r="M927" s="60">
        <v>71.2</v>
      </c>
      <c r="N927" s="60"/>
      <c r="O927" s="60"/>
      <c r="P927" s="60">
        <f t="shared" si="60"/>
        <v>854.4</v>
      </c>
      <c r="Q927" s="60"/>
      <c r="R927" s="60"/>
    </row>
    <row r="928" spans="1:18" ht="16.5" x14ac:dyDescent="0.25">
      <c r="A928" s="23" t="s">
        <v>1496</v>
      </c>
      <c r="B928" s="101" t="s">
        <v>1497</v>
      </c>
      <c r="C928" s="102"/>
      <c r="D928" s="103"/>
      <c r="E928" s="104"/>
      <c r="F928" s="61"/>
      <c r="G928" s="62"/>
      <c r="H928" s="62"/>
      <c r="I928" s="62"/>
      <c r="J928" s="62">
        <f>SUM(J929)</f>
        <v>0</v>
      </c>
      <c r="K928" s="62">
        <f>SUM(K929)</f>
        <v>50400</v>
      </c>
      <c r="L928" s="62">
        <f>SUM(L929)</f>
        <v>50400</v>
      </c>
      <c r="M928" s="62"/>
      <c r="N928" s="62"/>
      <c r="O928" s="62"/>
      <c r="P928" s="62">
        <f>SUM(P929)</f>
        <v>0</v>
      </c>
      <c r="Q928" s="62">
        <f>SUM(Q929)</f>
        <v>0</v>
      </c>
      <c r="R928" s="62">
        <f>SUM(R929)</f>
        <v>0</v>
      </c>
    </row>
    <row r="929" spans="1:18" ht="93.75" x14ac:dyDescent="0.25">
      <c r="A929" s="23" t="s">
        <v>1498</v>
      </c>
      <c r="B929" s="29" t="s">
        <v>1499</v>
      </c>
      <c r="C929" s="29"/>
      <c r="D929" s="24" t="s">
        <v>80</v>
      </c>
      <c r="E929" s="31">
        <v>1</v>
      </c>
      <c r="F929" s="31">
        <v>70</v>
      </c>
      <c r="G929" s="60"/>
      <c r="H929" s="60">
        <v>720</v>
      </c>
      <c r="I929" s="60">
        <f>G929+H929</f>
        <v>720</v>
      </c>
      <c r="J929" s="60"/>
      <c r="K929" s="60">
        <f>ROUND(F929*H929, 2)</f>
        <v>50400</v>
      </c>
      <c r="L929" s="60">
        <f>J929+K929</f>
        <v>50400</v>
      </c>
      <c r="M929" s="60"/>
      <c r="N929" s="60"/>
      <c r="O929" s="60">
        <f>M929+N929</f>
        <v>0</v>
      </c>
      <c r="P929" s="60"/>
      <c r="Q929" s="60">
        <f>ROUND(F929*N929, 2)</f>
        <v>0</v>
      </c>
      <c r="R929" s="60">
        <f>P929+Q929</f>
        <v>0</v>
      </c>
    </row>
    <row r="930" spans="1:18" ht="16.5" x14ac:dyDescent="0.25">
      <c r="A930" s="22" t="s">
        <v>1500</v>
      </c>
      <c r="B930" s="100" t="s">
        <v>1501</v>
      </c>
      <c r="C930" s="94"/>
      <c r="D930" s="98"/>
      <c r="E930" s="99"/>
      <c r="F930" s="58"/>
      <c r="G930" s="59"/>
      <c r="H930" s="59"/>
      <c r="I930" s="59"/>
      <c r="J930" s="59">
        <f>J931+J958+J975+J1003+J1029+J1069</f>
        <v>35610501.770000003</v>
      </c>
      <c r="K930" s="59">
        <f>K931+K958+K975+K1003+K1029+K1069</f>
        <v>30559832.390000001</v>
      </c>
      <c r="L930" s="59">
        <f>J930+K930</f>
        <v>66170334.159999996</v>
      </c>
      <c r="M930" s="59"/>
      <c r="N930" s="59"/>
      <c r="O930" s="59"/>
      <c r="P930" s="59">
        <f>P931+P958+P975+P1003+P1029+P1069</f>
        <v>20542582.620000001</v>
      </c>
      <c r="Q930" s="59">
        <f>Q931+Q958+Q975+Q1003+Q1029+Q1069</f>
        <v>0</v>
      </c>
      <c r="R930" s="59">
        <f>P930+Q930</f>
        <v>20542582.620000001</v>
      </c>
    </row>
    <row r="931" spans="1:18" ht="16.5" x14ac:dyDescent="0.25">
      <c r="A931" s="23" t="s">
        <v>1502</v>
      </c>
      <c r="B931" s="101" t="s">
        <v>576</v>
      </c>
      <c r="C931" s="102"/>
      <c r="D931" s="103"/>
      <c r="E931" s="104"/>
      <c r="F931" s="61"/>
      <c r="G931" s="62"/>
      <c r="H931" s="62"/>
      <c r="I931" s="62"/>
      <c r="J931" s="62">
        <f>SUM(J932,J936,J942,J946,J954)</f>
        <v>6779146.8399999999</v>
      </c>
      <c r="K931" s="62">
        <f>SUM(K932,K936,K942,K946,K954)</f>
        <v>6999724.1200000001</v>
      </c>
      <c r="L931" s="62">
        <f>SUM(L932,L936,L942,L946,L954)</f>
        <v>13778870.960000001</v>
      </c>
      <c r="M931" s="62"/>
      <c r="N931" s="62"/>
      <c r="O931" s="62"/>
      <c r="P931" s="62">
        <f>SUM(P932,P936,P942,P946,P954)</f>
        <v>4504904.54</v>
      </c>
      <c r="Q931" s="62">
        <f>SUM(Q932,Q936,Q942,Q946,Q954)</f>
        <v>0</v>
      </c>
      <c r="R931" s="62">
        <f>SUM(R932,R936,R942,R946,R954)</f>
        <v>4504904.54</v>
      </c>
    </row>
    <row r="932" spans="1:18" ht="37.5" x14ac:dyDescent="0.25">
      <c r="A932" s="32" t="s">
        <v>1503</v>
      </c>
      <c r="B932" s="33" t="s">
        <v>578</v>
      </c>
      <c r="C932" s="33" t="s">
        <v>1504</v>
      </c>
      <c r="D932" s="34" t="s">
        <v>40</v>
      </c>
      <c r="E932" s="39">
        <v>1</v>
      </c>
      <c r="F932" s="68">
        <v>4410.8</v>
      </c>
      <c r="G932" s="63">
        <f>IFERROR(ROUND(SUM(J934)/F932, 2), 0)</f>
        <v>5.6</v>
      </c>
      <c r="H932" s="63">
        <v>25</v>
      </c>
      <c r="I932" s="63">
        <f>G932+H932</f>
        <v>30.6</v>
      </c>
      <c r="J932" s="63">
        <f>ROUND(G932*F932, 2)</f>
        <v>24700.48</v>
      </c>
      <c r="K932" s="63">
        <f>ROUND(F932*H932, 2)</f>
        <v>110270</v>
      </c>
      <c r="L932" s="63">
        <f>J932+K932</f>
        <v>134970.48000000001</v>
      </c>
      <c r="M932" s="63">
        <f>IFERROR(ROUND(SUM(P934)/F932, 2), 0)</f>
        <v>0</v>
      </c>
      <c r="N932" s="63"/>
      <c r="O932" s="63">
        <f>M932+N932</f>
        <v>0</v>
      </c>
      <c r="P932" s="63">
        <f t="shared" ref="P932:P957" si="61">ROUND(F932*M932, 2)</f>
        <v>0</v>
      </c>
      <c r="Q932" s="63">
        <f>ROUND(F932*N932, 2)</f>
        <v>0</v>
      </c>
      <c r="R932" s="63">
        <f>P932+Q932</f>
        <v>0</v>
      </c>
    </row>
    <row r="933" spans="1:18" ht="31.15" customHeight="1" x14ac:dyDescent="0.25">
      <c r="A933" s="35" t="s">
        <v>1505</v>
      </c>
      <c r="B933" s="36" t="s">
        <v>578</v>
      </c>
      <c r="C933" s="36" t="s">
        <v>1504</v>
      </c>
      <c r="D933" s="37" t="s">
        <v>40</v>
      </c>
      <c r="E933" s="41">
        <v>1</v>
      </c>
      <c r="F933" s="41">
        <v>4385.5</v>
      </c>
      <c r="G933" s="55">
        <f>IFERROR(ROUND(SUM(J935)/F933, 2), 0)</f>
        <v>5.59</v>
      </c>
      <c r="H933" s="55">
        <v>25</v>
      </c>
      <c r="I933" s="55">
        <f>G933+H933</f>
        <v>30.59</v>
      </c>
      <c r="J933" s="55">
        <f>ROUND(G933*F933, 2)</f>
        <v>24514.95</v>
      </c>
      <c r="K933" s="55">
        <f>ROUND(F933*H933, 2)</f>
        <v>109637.5</v>
      </c>
      <c r="L933" s="55">
        <f>J933+K933</f>
        <v>134152.45000000001</v>
      </c>
      <c r="M933" s="55">
        <f>IFERROR(ROUND(SUM(P935)/F933, 2), 0)</f>
        <v>0</v>
      </c>
      <c r="N933" s="55"/>
      <c r="O933" s="55">
        <f>M933+N933</f>
        <v>0</v>
      </c>
      <c r="P933" s="55">
        <f t="shared" si="61"/>
        <v>0</v>
      </c>
      <c r="Q933" s="55">
        <f>ROUND(F933*N933, 2)</f>
        <v>0</v>
      </c>
      <c r="R933" s="55">
        <f>P933+Q933</f>
        <v>0</v>
      </c>
    </row>
    <row r="934" spans="1:18" ht="37.5" x14ac:dyDescent="0.25">
      <c r="A934" s="32" t="s">
        <v>1506</v>
      </c>
      <c r="B934" s="38" t="s">
        <v>582</v>
      </c>
      <c r="C934" s="33"/>
      <c r="D934" s="34" t="s">
        <v>77</v>
      </c>
      <c r="E934" s="49">
        <v>0.15</v>
      </c>
      <c r="F934" s="69">
        <v>661.62</v>
      </c>
      <c r="G934" s="63">
        <v>37.299999999999997</v>
      </c>
      <c r="H934" s="63"/>
      <c r="I934" s="63"/>
      <c r="J934" s="63">
        <f>ROUND(F934*G934, 2)</f>
        <v>24678.43</v>
      </c>
      <c r="K934" s="63"/>
      <c r="L934" s="63"/>
      <c r="M934" s="63"/>
      <c r="N934" s="63"/>
      <c r="O934" s="63"/>
      <c r="P934" s="63">
        <f t="shared" si="61"/>
        <v>0</v>
      </c>
      <c r="Q934" s="63"/>
      <c r="R934" s="63"/>
    </row>
    <row r="935" spans="1:18" ht="31.15" customHeight="1" x14ac:dyDescent="0.25">
      <c r="A935" s="35" t="s">
        <v>1507</v>
      </c>
      <c r="B935" s="40" t="s">
        <v>582</v>
      </c>
      <c r="C935" s="36"/>
      <c r="D935" s="37" t="s">
        <v>77</v>
      </c>
      <c r="E935" s="53">
        <v>0.15</v>
      </c>
      <c r="F935" s="53">
        <v>657.82500000000005</v>
      </c>
      <c r="G935" s="55">
        <v>37.299999999999997</v>
      </c>
      <c r="H935" s="55"/>
      <c r="I935" s="55"/>
      <c r="J935" s="55">
        <f>ROUND(F935*G935, 2)</f>
        <v>24536.87</v>
      </c>
      <c r="K935" s="55"/>
      <c r="L935" s="55"/>
      <c r="M935" s="55"/>
      <c r="N935" s="55"/>
      <c r="O935" s="55"/>
      <c r="P935" s="55">
        <f t="shared" si="61"/>
        <v>0</v>
      </c>
      <c r="Q935" s="55"/>
      <c r="R935" s="55"/>
    </row>
    <row r="936" spans="1:18" ht="112.5" x14ac:dyDescent="0.25">
      <c r="A936" s="32" t="s">
        <v>1508</v>
      </c>
      <c r="B936" s="33" t="s">
        <v>585</v>
      </c>
      <c r="C936" s="33" t="s">
        <v>1509</v>
      </c>
      <c r="D936" s="34" t="s">
        <v>40</v>
      </c>
      <c r="E936" s="39">
        <v>1</v>
      </c>
      <c r="F936" s="68">
        <v>4410.8</v>
      </c>
      <c r="G936" s="63">
        <f>IFERROR(ROUND(SUM(J938,J940)/F936, 2), 0)</f>
        <v>433.5</v>
      </c>
      <c r="H936" s="63">
        <v>360.89</v>
      </c>
      <c r="I936" s="63">
        <f>G936+H936</f>
        <v>794.39</v>
      </c>
      <c r="J936" s="63">
        <f>ROUND(G936*F936, 2)</f>
        <v>1912081.8</v>
      </c>
      <c r="K936" s="63">
        <f>ROUND(F936*H936, 2)</f>
        <v>1591813.61</v>
      </c>
      <c r="L936" s="63">
        <f>J936+K936</f>
        <v>3503895.41</v>
      </c>
      <c r="M936" s="63">
        <f>IFERROR(ROUND(SUM(P938,P940)/F936, 2), 0)</f>
        <v>0</v>
      </c>
      <c r="N936" s="63"/>
      <c r="O936" s="63">
        <f>M936+N936</f>
        <v>0</v>
      </c>
      <c r="P936" s="63">
        <f t="shared" si="61"/>
        <v>0</v>
      </c>
      <c r="Q936" s="63">
        <f>ROUND(F936*N936, 2)</f>
        <v>0</v>
      </c>
      <c r="R936" s="63">
        <f>P936+Q936</f>
        <v>0</v>
      </c>
    </row>
    <row r="937" spans="1:18" ht="31.15" customHeight="1" x14ac:dyDescent="0.25">
      <c r="A937" s="35" t="s">
        <v>1510</v>
      </c>
      <c r="B937" s="36" t="s">
        <v>585</v>
      </c>
      <c r="C937" s="36" t="s">
        <v>1509</v>
      </c>
      <c r="D937" s="37" t="s">
        <v>40</v>
      </c>
      <c r="E937" s="41">
        <v>1</v>
      </c>
      <c r="F937" s="41">
        <v>4385.5</v>
      </c>
      <c r="G937" s="55">
        <f>IFERROR(ROUND(SUM(J939,J941)/F937, 2), 0)</f>
        <v>433.5</v>
      </c>
      <c r="H937" s="55">
        <v>360.89</v>
      </c>
      <c r="I937" s="55">
        <f>G937+H937</f>
        <v>794.39</v>
      </c>
      <c r="J937" s="55">
        <f>ROUND(G937*F937, 2)</f>
        <v>1901114.25</v>
      </c>
      <c r="K937" s="55">
        <f>ROUND(F937*H937, 2)</f>
        <v>1582683.1</v>
      </c>
      <c r="L937" s="55">
        <f>J937+K937</f>
        <v>3483797.35</v>
      </c>
      <c r="M937" s="55">
        <f>IFERROR(ROUND(SUM(P939,P941)/F937, 2), 0)</f>
        <v>0</v>
      </c>
      <c r="N937" s="55"/>
      <c r="O937" s="55">
        <f>M937+N937</f>
        <v>0</v>
      </c>
      <c r="P937" s="55">
        <f t="shared" si="61"/>
        <v>0</v>
      </c>
      <c r="Q937" s="55">
        <f>ROUND(F937*N937, 2)</f>
        <v>0</v>
      </c>
      <c r="R937" s="55">
        <f>P937+Q937</f>
        <v>0</v>
      </c>
    </row>
    <row r="938" spans="1:18" ht="37.5" x14ac:dyDescent="0.25">
      <c r="A938" s="32" t="s">
        <v>1511</v>
      </c>
      <c r="B938" s="38" t="s">
        <v>582</v>
      </c>
      <c r="C938" s="33"/>
      <c r="D938" s="34" t="s">
        <v>77</v>
      </c>
      <c r="E938" s="49">
        <v>0.15</v>
      </c>
      <c r="F938" s="70">
        <v>13232.4</v>
      </c>
      <c r="G938" s="63">
        <v>37.299999999999997</v>
      </c>
      <c r="H938" s="63"/>
      <c r="I938" s="63"/>
      <c r="J938" s="63">
        <f>ROUND(F938*G938, 2)</f>
        <v>493568.52</v>
      </c>
      <c r="K938" s="63"/>
      <c r="L938" s="63"/>
      <c r="M938" s="63"/>
      <c r="N938" s="63"/>
      <c r="O938" s="63"/>
      <c r="P938" s="63">
        <f t="shared" si="61"/>
        <v>0</v>
      </c>
      <c r="Q938" s="63"/>
      <c r="R938" s="63"/>
    </row>
    <row r="939" spans="1:18" ht="31.15" customHeight="1" x14ac:dyDescent="0.25">
      <c r="A939" s="35" t="s">
        <v>1512</v>
      </c>
      <c r="B939" s="40" t="s">
        <v>582</v>
      </c>
      <c r="C939" s="36"/>
      <c r="D939" s="37" t="s">
        <v>77</v>
      </c>
      <c r="E939" s="53">
        <v>0.15</v>
      </c>
      <c r="F939" s="53">
        <v>13156.5</v>
      </c>
      <c r="G939" s="55">
        <v>37.299999999999997</v>
      </c>
      <c r="H939" s="55"/>
      <c r="I939" s="55"/>
      <c r="J939" s="55">
        <f>ROUND(F939*G939, 2)</f>
        <v>490737.45</v>
      </c>
      <c r="K939" s="55"/>
      <c r="L939" s="55"/>
      <c r="M939" s="55"/>
      <c r="N939" s="55"/>
      <c r="O939" s="55"/>
      <c r="P939" s="55">
        <f t="shared" si="61"/>
        <v>0</v>
      </c>
      <c r="Q939" s="55"/>
      <c r="R939" s="55"/>
    </row>
    <row r="940" spans="1:18" ht="18.75" x14ac:dyDescent="0.25">
      <c r="A940" s="32" t="s">
        <v>1513</v>
      </c>
      <c r="B940" s="38" t="s">
        <v>591</v>
      </c>
      <c r="C940" s="33"/>
      <c r="D940" s="34" t="s">
        <v>77</v>
      </c>
      <c r="E940" s="49">
        <v>1.6</v>
      </c>
      <c r="F940" s="70">
        <v>141145.60000000001</v>
      </c>
      <c r="G940" s="63">
        <v>10.050000000000001</v>
      </c>
      <c r="H940" s="63"/>
      <c r="I940" s="63"/>
      <c r="J940" s="63">
        <f>ROUND(F940*G940, 2)</f>
        <v>1418513.28</v>
      </c>
      <c r="K940" s="63"/>
      <c r="L940" s="63"/>
      <c r="M940" s="63"/>
      <c r="N940" s="63"/>
      <c r="O940" s="63"/>
      <c r="P940" s="63">
        <f t="shared" si="61"/>
        <v>0</v>
      </c>
      <c r="Q940" s="63"/>
      <c r="R940" s="63"/>
    </row>
    <row r="941" spans="1:18" ht="31.15" customHeight="1" x14ac:dyDescent="0.25">
      <c r="A941" s="35" t="s">
        <v>1514</v>
      </c>
      <c r="B941" s="40" t="s">
        <v>591</v>
      </c>
      <c r="C941" s="36"/>
      <c r="D941" s="37" t="s">
        <v>77</v>
      </c>
      <c r="E941" s="53">
        <v>1.6</v>
      </c>
      <c r="F941" s="53">
        <v>140336</v>
      </c>
      <c r="G941" s="55">
        <v>10.050000000000001</v>
      </c>
      <c r="H941" s="55"/>
      <c r="I941" s="55"/>
      <c r="J941" s="55">
        <f>ROUND(F941*G941, 2)</f>
        <v>1410376.8</v>
      </c>
      <c r="K941" s="55"/>
      <c r="L941" s="55"/>
      <c r="M941" s="55"/>
      <c r="N941" s="55"/>
      <c r="O941" s="55"/>
      <c r="P941" s="55">
        <f t="shared" si="61"/>
        <v>0</v>
      </c>
      <c r="Q941" s="55"/>
      <c r="R941" s="55"/>
    </row>
    <row r="942" spans="1:18" ht="56.25" x14ac:dyDescent="0.25">
      <c r="A942" s="32" t="s">
        <v>1515</v>
      </c>
      <c r="B942" s="33" t="s">
        <v>598</v>
      </c>
      <c r="C942" s="33"/>
      <c r="D942" s="34" t="s">
        <v>263</v>
      </c>
      <c r="E942" s="39">
        <v>1</v>
      </c>
      <c r="F942" s="68">
        <v>4820</v>
      </c>
      <c r="G942" s="63">
        <f>IFERROR(ROUND(SUM(J944)/F942, 2), 0)</f>
        <v>7.94</v>
      </c>
      <c r="H942" s="63">
        <v>16.27</v>
      </c>
      <c r="I942" s="63">
        <f>G942+H942</f>
        <v>24.21</v>
      </c>
      <c r="J942" s="63">
        <f>ROUND(G942*F942, 2)</f>
        <v>38270.800000000003</v>
      </c>
      <c r="K942" s="63">
        <f>ROUND(F942*H942, 2)</f>
        <v>78421.399999999994</v>
      </c>
      <c r="L942" s="63">
        <f>J942+K942</f>
        <v>116692.2</v>
      </c>
      <c r="M942" s="63">
        <f>IFERROR(ROUND(SUM(P944)/F942, 2), 0)</f>
        <v>0</v>
      </c>
      <c r="N942" s="63"/>
      <c r="O942" s="63">
        <f>M942+N942</f>
        <v>0</v>
      </c>
      <c r="P942" s="63">
        <f t="shared" si="61"/>
        <v>0</v>
      </c>
      <c r="Q942" s="63">
        <f>ROUND(F942*N942, 2)</f>
        <v>0</v>
      </c>
      <c r="R942" s="63">
        <f>P942+Q942</f>
        <v>0</v>
      </c>
    </row>
    <row r="943" spans="1:18" ht="31.15" customHeight="1" x14ac:dyDescent="0.25">
      <c r="A943" s="35" t="s">
        <v>1516</v>
      </c>
      <c r="B943" s="36" t="s">
        <v>598</v>
      </c>
      <c r="C943" s="36"/>
      <c r="D943" s="37" t="s">
        <v>263</v>
      </c>
      <c r="E943" s="41">
        <v>1</v>
      </c>
      <c r="F943" s="41">
        <v>1292.4000000000001</v>
      </c>
      <c r="G943" s="55">
        <f>IFERROR(ROUND(SUM(J945)/F943, 2), 0)</f>
        <v>7.94</v>
      </c>
      <c r="H943" s="55">
        <v>16.27</v>
      </c>
      <c r="I943" s="55">
        <f>G943+H943</f>
        <v>24.21</v>
      </c>
      <c r="J943" s="55">
        <f>ROUND(G943*F943, 2)</f>
        <v>10261.66</v>
      </c>
      <c r="K943" s="55">
        <f>ROUND(F943*H943, 2)</f>
        <v>21027.35</v>
      </c>
      <c r="L943" s="55">
        <f>J943+K943</f>
        <v>31289.01</v>
      </c>
      <c r="M943" s="55">
        <f>IFERROR(ROUND(SUM(P945)/F943, 2), 0)</f>
        <v>0</v>
      </c>
      <c r="N943" s="55"/>
      <c r="O943" s="55">
        <f>M943+N943</f>
        <v>0</v>
      </c>
      <c r="P943" s="55">
        <f t="shared" si="61"/>
        <v>0</v>
      </c>
      <c r="Q943" s="55">
        <f>ROUND(F943*N943, 2)</f>
        <v>0</v>
      </c>
      <c r="R943" s="55">
        <f>P943+Q943</f>
        <v>0</v>
      </c>
    </row>
    <row r="944" spans="1:18" ht="37.5" x14ac:dyDescent="0.25">
      <c r="A944" s="32" t="s">
        <v>1517</v>
      </c>
      <c r="B944" s="38" t="s">
        <v>601</v>
      </c>
      <c r="C944" s="33"/>
      <c r="D944" s="34" t="s">
        <v>263</v>
      </c>
      <c r="E944" s="49">
        <v>1.02</v>
      </c>
      <c r="F944" s="69">
        <v>4916.3999999999996</v>
      </c>
      <c r="G944" s="63">
        <v>7.78</v>
      </c>
      <c r="H944" s="63"/>
      <c r="I944" s="63"/>
      <c r="J944" s="63">
        <f>ROUND(F944*G944, 2)</f>
        <v>38249.589999999997</v>
      </c>
      <c r="K944" s="63"/>
      <c r="L944" s="63"/>
      <c r="M944" s="63"/>
      <c r="N944" s="63"/>
      <c r="O944" s="63"/>
      <c r="P944" s="63">
        <f t="shared" si="61"/>
        <v>0</v>
      </c>
      <c r="Q944" s="63"/>
      <c r="R944" s="63"/>
    </row>
    <row r="945" spans="1:18" ht="31.15" customHeight="1" x14ac:dyDescent="0.25">
      <c r="A945" s="35" t="s">
        <v>1518</v>
      </c>
      <c r="B945" s="40" t="s">
        <v>601</v>
      </c>
      <c r="C945" s="36"/>
      <c r="D945" s="37" t="s">
        <v>263</v>
      </c>
      <c r="E945" s="53">
        <v>1.02</v>
      </c>
      <c r="F945" s="53">
        <v>1318.248</v>
      </c>
      <c r="G945" s="55">
        <v>7.78</v>
      </c>
      <c r="H945" s="55"/>
      <c r="I945" s="55"/>
      <c r="J945" s="55">
        <f>ROUND(F945*G945, 2)</f>
        <v>10255.969999999999</v>
      </c>
      <c r="K945" s="55"/>
      <c r="L945" s="55"/>
      <c r="M945" s="55"/>
      <c r="N945" s="55"/>
      <c r="O945" s="55"/>
      <c r="P945" s="55">
        <f t="shared" si="61"/>
        <v>0</v>
      </c>
      <c r="Q945" s="55"/>
      <c r="R945" s="55"/>
    </row>
    <row r="946" spans="1:18" ht="18.75" x14ac:dyDescent="0.25">
      <c r="A946" s="32" t="s">
        <v>1519</v>
      </c>
      <c r="B946" s="33" t="s">
        <v>1156</v>
      </c>
      <c r="C946" s="33"/>
      <c r="D946" s="34" t="s">
        <v>40</v>
      </c>
      <c r="E946" s="39">
        <v>1</v>
      </c>
      <c r="F946" s="68">
        <v>4410.8</v>
      </c>
      <c r="G946" s="63">
        <f>IFERROR(ROUND(SUM(J948,J950,J952)/F946, 2), 0)</f>
        <v>838.2</v>
      </c>
      <c r="H946" s="63">
        <v>891.14</v>
      </c>
      <c r="I946" s="63">
        <f>G946+H946</f>
        <v>1729.34</v>
      </c>
      <c r="J946" s="63">
        <f>ROUND(G946*F946, 2)</f>
        <v>3697132.56</v>
      </c>
      <c r="K946" s="63">
        <f>ROUND(F946*H946, 2)</f>
        <v>3930640.31</v>
      </c>
      <c r="L946" s="63">
        <f>J946+K946</f>
        <v>7627772.8700000001</v>
      </c>
      <c r="M946" s="63">
        <f>IFERROR(ROUND(SUM(P948,P950,P952)/F946, 2), 0)</f>
        <v>777.92</v>
      </c>
      <c r="N946" s="63"/>
      <c r="O946" s="63">
        <f>M946+N946</f>
        <v>777.92</v>
      </c>
      <c r="P946" s="63">
        <f t="shared" si="61"/>
        <v>3431249.54</v>
      </c>
      <c r="Q946" s="63">
        <f>ROUND(F946*N946, 2)</f>
        <v>0</v>
      </c>
      <c r="R946" s="63">
        <f>P946+Q946</f>
        <v>3431249.54</v>
      </c>
    </row>
    <row r="947" spans="1:18" ht="31.15" customHeight="1" x14ac:dyDescent="0.25">
      <c r="A947" s="35" t="s">
        <v>1520</v>
      </c>
      <c r="B947" s="36" t="s">
        <v>1156</v>
      </c>
      <c r="C947" s="36"/>
      <c r="D947" s="37" t="s">
        <v>40</v>
      </c>
      <c r="E947" s="41">
        <v>1</v>
      </c>
      <c r="F947" s="41">
        <v>4385.5</v>
      </c>
      <c r="G947" s="55">
        <f>IFERROR(ROUND(SUM(J949,J951,J953)/F947, 2), 0)</f>
        <v>838.2</v>
      </c>
      <c r="H947" s="55">
        <v>891.14</v>
      </c>
      <c r="I947" s="55">
        <f>G947+H947</f>
        <v>1729.34</v>
      </c>
      <c r="J947" s="55">
        <f>ROUND(G947*F947, 2)</f>
        <v>3675926.1</v>
      </c>
      <c r="K947" s="55">
        <f>ROUND(F947*H947, 2)</f>
        <v>3908094.47</v>
      </c>
      <c r="L947" s="55">
        <f>J947+K947</f>
        <v>7584020.5700000003</v>
      </c>
      <c r="M947" s="55">
        <f>IFERROR(ROUND(SUM(P949,P951,P953)/F947, 2), 0)</f>
        <v>777.92</v>
      </c>
      <c r="N947" s="55"/>
      <c r="O947" s="55">
        <f>M947+N947</f>
        <v>777.92</v>
      </c>
      <c r="P947" s="55">
        <f t="shared" si="61"/>
        <v>3411568.16</v>
      </c>
      <c r="Q947" s="55">
        <f>ROUND(F947*N947, 2)</f>
        <v>0</v>
      </c>
      <c r="R947" s="55">
        <f>P947+Q947</f>
        <v>3411568.16</v>
      </c>
    </row>
    <row r="948" spans="1:18" ht="18.75" x14ac:dyDescent="0.25">
      <c r="A948" s="32" t="s">
        <v>1521</v>
      </c>
      <c r="B948" s="38" t="s">
        <v>1159</v>
      </c>
      <c r="C948" s="33"/>
      <c r="D948" s="34" t="s">
        <v>77</v>
      </c>
      <c r="E948" s="49">
        <v>0.25</v>
      </c>
      <c r="F948" s="70">
        <v>1102.7</v>
      </c>
      <c r="G948" s="63">
        <v>58.54</v>
      </c>
      <c r="H948" s="63"/>
      <c r="I948" s="63"/>
      <c r="J948" s="63">
        <f t="shared" ref="J948:J953" si="62">ROUND(F948*G948, 2)</f>
        <v>64552.06</v>
      </c>
      <c r="K948" s="63"/>
      <c r="L948" s="63"/>
      <c r="M948" s="63"/>
      <c r="N948" s="63"/>
      <c r="O948" s="63"/>
      <c r="P948" s="63">
        <f t="shared" si="61"/>
        <v>0</v>
      </c>
      <c r="Q948" s="63"/>
      <c r="R948" s="63"/>
    </row>
    <row r="949" spans="1:18" ht="31.15" customHeight="1" x14ac:dyDescent="0.25">
      <c r="A949" s="35" t="s">
        <v>1522</v>
      </c>
      <c r="B949" s="40" t="s">
        <v>1159</v>
      </c>
      <c r="C949" s="36"/>
      <c r="D949" s="37" t="s">
        <v>77</v>
      </c>
      <c r="E949" s="53">
        <v>0.25</v>
      </c>
      <c r="F949" s="53">
        <v>1096.375</v>
      </c>
      <c r="G949" s="55">
        <v>58.54</v>
      </c>
      <c r="H949" s="55"/>
      <c r="I949" s="55"/>
      <c r="J949" s="55">
        <f t="shared" si="62"/>
        <v>64181.79</v>
      </c>
      <c r="K949" s="55"/>
      <c r="L949" s="55"/>
      <c r="M949" s="55"/>
      <c r="N949" s="55"/>
      <c r="O949" s="55"/>
      <c r="P949" s="55">
        <f t="shared" si="61"/>
        <v>0</v>
      </c>
      <c r="Q949" s="55"/>
      <c r="R949" s="55"/>
    </row>
    <row r="950" spans="1:18" ht="37.5" x14ac:dyDescent="0.25">
      <c r="A950" s="32" t="s">
        <v>1523</v>
      </c>
      <c r="B950" s="38" t="s">
        <v>1162</v>
      </c>
      <c r="C950" s="33"/>
      <c r="D950" s="34" t="s">
        <v>40</v>
      </c>
      <c r="E950" s="49">
        <v>1.07</v>
      </c>
      <c r="F950" s="70">
        <v>4719.5559999999996</v>
      </c>
      <c r="G950" s="63">
        <v>727.03</v>
      </c>
      <c r="H950" s="63"/>
      <c r="I950" s="63"/>
      <c r="J950" s="63">
        <f t="shared" si="62"/>
        <v>3431258.8</v>
      </c>
      <c r="K950" s="63"/>
      <c r="L950" s="63"/>
      <c r="M950" s="63">
        <v>727.03</v>
      </c>
      <c r="N950" s="63"/>
      <c r="O950" s="63"/>
      <c r="P950" s="63">
        <f t="shared" si="61"/>
        <v>3431258.8</v>
      </c>
      <c r="Q950" s="63"/>
      <c r="R950" s="63"/>
    </row>
    <row r="951" spans="1:18" ht="31.15" customHeight="1" x14ac:dyDescent="0.25">
      <c r="A951" s="35" t="s">
        <v>1524</v>
      </c>
      <c r="B951" s="40" t="s">
        <v>1162</v>
      </c>
      <c r="C951" s="36"/>
      <c r="D951" s="37" t="s">
        <v>40</v>
      </c>
      <c r="E951" s="53">
        <v>1.07</v>
      </c>
      <c r="F951" s="53">
        <v>4692.4849999999997</v>
      </c>
      <c r="G951" s="55">
        <v>727.03</v>
      </c>
      <c r="H951" s="55"/>
      <c r="I951" s="55"/>
      <c r="J951" s="55">
        <f t="shared" si="62"/>
        <v>3411577.37</v>
      </c>
      <c r="K951" s="55"/>
      <c r="L951" s="55"/>
      <c r="M951" s="55">
        <v>727.03</v>
      </c>
      <c r="N951" s="55"/>
      <c r="O951" s="55"/>
      <c r="P951" s="55">
        <f t="shared" si="61"/>
        <v>3411577.37</v>
      </c>
      <c r="Q951" s="55"/>
      <c r="R951" s="55"/>
    </row>
    <row r="952" spans="1:18" ht="18.75" x14ac:dyDescent="0.25">
      <c r="A952" s="32" t="s">
        <v>1525</v>
      </c>
      <c r="B952" s="38" t="s">
        <v>613</v>
      </c>
      <c r="C952" s="33"/>
      <c r="D952" s="34" t="s">
        <v>77</v>
      </c>
      <c r="E952" s="49">
        <v>7</v>
      </c>
      <c r="F952" s="69">
        <v>30875.599999999999</v>
      </c>
      <c r="G952" s="63">
        <v>6.52</v>
      </c>
      <c r="H952" s="63"/>
      <c r="I952" s="63"/>
      <c r="J952" s="63">
        <f t="shared" si="62"/>
        <v>201308.91</v>
      </c>
      <c r="K952" s="63"/>
      <c r="L952" s="63"/>
      <c r="M952" s="63"/>
      <c r="N952" s="63"/>
      <c r="O952" s="63"/>
      <c r="P952" s="63">
        <f t="shared" si="61"/>
        <v>0</v>
      </c>
      <c r="Q952" s="63"/>
      <c r="R952" s="63"/>
    </row>
    <row r="953" spans="1:18" ht="31.15" customHeight="1" x14ac:dyDescent="0.25">
      <c r="A953" s="35" t="s">
        <v>1526</v>
      </c>
      <c r="B953" s="40" t="s">
        <v>613</v>
      </c>
      <c r="C953" s="36"/>
      <c r="D953" s="37" t="s">
        <v>77</v>
      </c>
      <c r="E953" s="53">
        <v>7</v>
      </c>
      <c r="F953" s="53">
        <v>30698.5</v>
      </c>
      <c r="G953" s="55">
        <v>6.52</v>
      </c>
      <c r="H953" s="55"/>
      <c r="I953" s="55"/>
      <c r="J953" s="55">
        <f t="shared" si="62"/>
        <v>200154.22</v>
      </c>
      <c r="K953" s="55"/>
      <c r="L953" s="55"/>
      <c r="M953" s="55"/>
      <c r="N953" s="55"/>
      <c r="O953" s="55"/>
      <c r="P953" s="55">
        <f t="shared" si="61"/>
        <v>0</v>
      </c>
      <c r="Q953" s="55"/>
      <c r="R953" s="55"/>
    </row>
    <row r="954" spans="1:18" ht="37.5" x14ac:dyDescent="0.25">
      <c r="A954" s="23" t="s">
        <v>1527</v>
      </c>
      <c r="B954" s="29" t="s">
        <v>1167</v>
      </c>
      <c r="C954" s="29"/>
      <c r="D954" s="24" t="s">
        <v>263</v>
      </c>
      <c r="E954" s="31">
        <v>1</v>
      </c>
      <c r="F954" s="31">
        <v>4820</v>
      </c>
      <c r="G954" s="60">
        <f>IFERROR(ROUND(SUM(J955,J956,J957)/F954, 2), 0)</f>
        <v>229.66</v>
      </c>
      <c r="H954" s="60">
        <v>267.33999999999997</v>
      </c>
      <c r="I954" s="60">
        <f>G954+H954</f>
        <v>497</v>
      </c>
      <c r="J954" s="60">
        <f>ROUND(G954*F954, 2)</f>
        <v>1106961.2</v>
      </c>
      <c r="K954" s="60">
        <f>ROUND(F954*H954, 2)</f>
        <v>1288578.8</v>
      </c>
      <c r="L954" s="60">
        <f>J954+K954</f>
        <v>2395540</v>
      </c>
      <c r="M954" s="60">
        <f>IFERROR(ROUND(SUM(P955,P956,P957)/F954, 2), 0)</f>
        <v>222.75</v>
      </c>
      <c r="N954" s="60"/>
      <c r="O954" s="60">
        <f>M954+N954</f>
        <v>222.75</v>
      </c>
      <c r="P954" s="60">
        <f t="shared" si="61"/>
        <v>1073655</v>
      </c>
      <c r="Q954" s="60">
        <f>ROUND(F954*N954, 2)</f>
        <v>0</v>
      </c>
      <c r="R954" s="60">
        <f>P954+Q954</f>
        <v>1073655</v>
      </c>
    </row>
    <row r="955" spans="1:18" ht="18.75" x14ac:dyDescent="0.25">
      <c r="A955" s="23" t="s">
        <v>1528</v>
      </c>
      <c r="B955" s="30" t="s">
        <v>1159</v>
      </c>
      <c r="C955" s="29"/>
      <c r="D955" s="24" t="s">
        <v>77</v>
      </c>
      <c r="E955" s="46">
        <v>0.04</v>
      </c>
      <c r="F955" s="47">
        <v>192.8</v>
      </c>
      <c r="G955" s="60">
        <v>58.54</v>
      </c>
      <c r="H955" s="60"/>
      <c r="I955" s="60"/>
      <c r="J955" s="60">
        <f>ROUND(F955*G955, 2)</f>
        <v>11286.51</v>
      </c>
      <c r="K955" s="60"/>
      <c r="L955" s="60"/>
      <c r="M955" s="60"/>
      <c r="N955" s="60"/>
      <c r="O955" s="60"/>
      <c r="P955" s="60">
        <f t="shared" si="61"/>
        <v>0</v>
      </c>
      <c r="Q955" s="60"/>
      <c r="R955" s="60"/>
    </row>
    <row r="956" spans="1:18" ht="18.75" x14ac:dyDescent="0.25">
      <c r="A956" s="23" t="s">
        <v>1529</v>
      </c>
      <c r="B956" s="30" t="s">
        <v>613</v>
      </c>
      <c r="C956" s="29"/>
      <c r="D956" s="24" t="s">
        <v>77</v>
      </c>
      <c r="E956" s="46">
        <v>0.7</v>
      </c>
      <c r="F956" s="47">
        <v>3374</v>
      </c>
      <c r="G956" s="60">
        <v>6.52</v>
      </c>
      <c r="H956" s="60"/>
      <c r="I956" s="60"/>
      <c r="J956" s="60">
        <f>ROUND(F956*G956, 2)</f>
        <v>21998.48</v>
      </c>
      <c r="K956" s="60"/>
      <c r="L956" s="60"/>
      <c r="M956" s="60"/>
      <c r="N956" s="60"/>
      <c r="O956" s="60"/>
      <c r="P956" s="60">
        <f t="shared" si="61"/>
        <v>0</v>
      </c>
      <c r="Q956" s="60"/>
      <c r="R956" s="60"/>
    </row>
    <row r="957" spans="1:18" ht="56.25" x14ac:dyDescent="0.25">
      <c r="A957" s="23" t="s">
        <v>1530</v>
      </c>
      <c r="B957" s="30" t="s">
        <v>1172</v>
      </c>
      <c r="C957" s="29"/>
      <c r="D957" s="24" t="s">
        <v>164</v>
      </c>
      <c r="E957" s="46">
        <v>1.84</v>
      </c>
      <c r="F957" s="47">
        <v>8868.7999999999993</v>
      </c>
      <c r="G957" s="60">
        <v>121.06</v>
      </c>
      <c r="H957" s="60"/>
      <c r="I957" s="60"/>
      <c r="J957" s="60">
        <f>ROUND(F957*G957, 2)</f>
        <v>1073656.93</v>
      </c>
      <c r="K957" s="60"/>
      <c r="L957" s="60"/>
      <c r="M957" s="60">
        <v>121.06</v>
      </c>
      <c r="N957" s="60"/>
      <c r="O957" s="60"/>
      <c r="P957" s="60">
        <f t="shared" si="61"/>
        <v>1073656.93</v>
      </c>
      <c r="Q957" s="60"/>
      <c r="R957" s="60"/>
    </row>
    <row r="958" spans="1:18" ht="16.5" x14ac:dyDescent="0.25">
      <c r="A958" s="23" t="s">
        <v>1531</v>
      </c>
      <c r="B958" s="101" t="s">
        <v>656</v>
      </c>
      <c r="C958" s="102"/>
      <c r="D958" s="103"/>
      <c r="E958" s="104"/>
      <c r="F958" s="61"/>
      <c r="G958" s="62"/>
      <c r="H958" s="62"/>
      <c r="I958" s="62"/>
      <c r="J958" s="62">
        <f>SUM(J959,J961,J963,J966,J969,J973)</f>
        <v>1945969.88</v>
      </c>
      <c r="K958" s="62">
        <f>SUM(K959,K961,K963,K966,K969,K973)</f>
        <v>6738209.2599999998</v>
      </c>
      <c r="L958" s="62">
        <f>SUM(L959,L961,L963,L966,L969,L973)</f>
        <v>8684179.1400000006</v>
      </c>
      <c r="M958" s="62"/>
      <c r="N958" s="62"/>
      <c r="O958" s="62"/>
      <c r="P958" s="62">
        <f>SUM(P959,P961,P963,P966,P969,P973)</f>
        <v>0</v>
      </c>
      <c r="Q958" s="62">
        <f>SUM(Q959,Q961,Q963,Q966,Q969,Q973)</f>
        <v>0</v>
      </c>
      <c r="R958" s="62">
        <f>SUM(R959,R961,R963,R966,R969,R973)</f>
        <v>0</v>
      </c>
    </row>
    <row r="959" spans="1:18" ht="37.5" x14ac:dyDescent="0.25">
      <c r="A959" s="22" t="s">
        <v>1532</v>
      </c>
      <c r="B959" s="25" t="s">
        <v>680</v>
      </c>
      <c r="C959" s="25"/>
      <c r="D959" s="11" t="s">
        <v>40</v>
      </c>
      <c r="E959" s="28">
        <v>1</v>
      </c>
      <c r="F959" s="28">
        <v>9186.4</v>
      </c>
      <c r="G959" s="57">
        <f>IFERROR(ROUND(SUM(J960)/F959, 2), 0)</f>
        <v>5.6</v>
      </c>
      <c r="H959" s="57">
        <v>25</v>
      </c>
      <c r="I959" s="57">
        <f>G959+H959</f>
        <v>30.6</v>
      </c>
      <c r="J959" s="57">
        <f>ROUND(G959*F959, 2)</f>
        <v>51443.839999999997</v>
      </c>
      <c r="K959" s="57">
        <f>ROUND(F959*H959, 2)</f>
        <v>229660</v>
      </c>
      <c r="L959" s="57">
        <f>J959+K959</f>
        <v>281103.84000000003</v>
      </c>
      <c r="M959" s="57">
        <f>IFERROR(ROUND(SUM(P960)/F959, 2), 0)</f>
        <v>0</v>
      </c>
      <c r="N959" s="57"/>
      <c r="O959" s="57">
        <f>M959+N959</f>
        <v>0</v>
      </c>
      <c r="P959" s="57">
        <f t="shared" ref="P959:P974" si="63">ROUND(F959*M959, 2)</f>
        <v>0</v>
      </c>
      <c r="Q959" s="57">
        <f>ROUND(F959*N959, 2)</f>
        <v>0</v>
      </c>
      <c r="R959" s="57">
        <f>P959+Q959</f>
        <v>0</v>
      </c>
    </row>
    <row r="960" spans="1:18" ht="37.5" x14ac:dyDescent="0.25">
      <c r="A960" s="22" t="s">
        <v>1533</v>
      </c>
      <c r="B960" s="26" t="s">
        <v>582</v>
      </c>
      <c r="C960" s="25"/>
      <c r="D960" s="11" t="s">
        <v>77</v>
      </c>
      <c r="E960" s="45">
        <v>0.15</v>
      </c>
      <c r="F960" s="48">
        <v>1377.96</v>
      </c>
      <c r="G960" s="57">
        <v>37.299999999999997</v>
      </c>
      <c r="H960" s="57"/>
      <c r="I960" s="57"/>
      <c r="J960" s="57">
        <f>ROUND(F960*G960, 2)</f>
        <v>51397.91</v>
      </c>
      <c r="K960" s="57"/>
      <c r="L960" s="57"/>
      <c r="M960" s="57"/>
      <c r="N960" s="57"/>
      <c r="O960" s="57"/>
      <c r="P960" s="57">
        <f t="shared" si="63"/>
        <v>0</v>
      </c>
      <c r="Q960" s="57"/>
      <c r="R960" s="57"/>
    </row>
    <row r="961" spans="1:18" ht="37.5" x14ac:dyDescent="0.25">
      <c r="A961" s="22" t="s">
        <v>1534</v>
      </c>
      <c r="B961" s="25" t="s">
        <v>680</v>
      </c>
      <c r="C961" s="25"/>
      <c r="D961" s="11" t="s">
        <v>40</v>
      </c>
      <c r="E961" s="28">
        <v>1</v>
      </c>
      <c r="F961" s="28">
        <v>4657.2</v>
      </c>
      <c r="G961" s="57">
        <f>IFERROR(ROUND(SUM(J962)/F961, 2), 0)</f>
        <v>10.33</v>
      </c>
      <c r="H961" s="57">
        <v>25</v>
      </c>
      <c r="I961" s="57">
        <f>G961+H961</f>
        <v>35.33</v>
      </c>
      <c r="J961" s="57">
        <f>ROUND(G961*F961, 2)</f>
        <v>48108.88</v>
      </c>
      <c r="K961" s="57">
        <f>ROUND(F961*H961, 2)</f>
        <v>116430</v>
      </c>
      <c r="L961" s="57">
        <f>J961+K961</f>
        <v>164538.88</v>
      </c>
      <c r="M961" s="57">
        <f>IFERROR(ROUND(SUM(P962)/F961, 2), 0)</f>
        <v>0</v>
      </c>
      <c r="N961" s="57"/>
      <c r="O961" s="57">
        <f>M961+N961</f>
        <v>0</v>
      </c>
      <c r="P961" s="57">
        <f t="shared" si="63"/>
        <v>0</v>
      </c>
      <c r="Q961" s="57">
        <f>ROUND(F961*N961, 2)</f>
        <v>0</v>
      </c>
      <c r="R961" s="57">
        <f>P961+Q961</f>
        <v>0</v>
      </c>
    </row>
    <row r="962" spans="1:18" ht="18.75" x14ac:dyDescent="0.25">
      <c r="A962" s="22" t="s">
        <v>1535</v>
      </c>
      <c r="B962" s="26" t="s">
        <v>682</v>
      </c>
      <c r="C962" s="25"/>
      <c r="D962" s="11" t="s">
        <v>77</v>
      </c>
      <c r="E962" s="45">
        <v>0.25</v>
      </c>
      <c r="F962" s="48">
        <v>1164.3</v>
      </c>
      <c r="G962" s="57">
        <v>41.3</v>
      </c>
      <c r="H962" s="57"/>
      <c r="I962" s="57"/>
      <c r="J962" s="57">
        <f>ROUND(F962*G962, 2)</f>
        <v>48085.59</v>
      </c>
      <c r="K962" s="57"/>
      <c r="L962" s="57"/>
      <c r="M962" s="57"/>
      <c r="N962" s="57"/>
      <c r="O962" s="57"/>
      <c r="P962" s="57">
        <f t="shared" si="63"/>
        <v>0</v>
      </c>
      <c r="Q962" s="57"/>
      <c r="R962" s="57"/>
    </row>
    <row r="963" spans="1:18" ht="75" x14ac:dyDescent="0.25">
      <c r="A963" s="22" t="s">
        <v>1536</v>
      </c>
      <c r="B963" s="25" t="s">
        <v>674</v>
      </c>
      <c r="C963" s="25"/>
      <c r="D963" s="11" t="s">
        <v>263</v>
      </c>
      <c r="E963" s="28">
        <v>1</v>
      </c>
      <c r="F963" s="28">
        <v>3628.8</v>
      </c>
      <c r="G963" s="57">
        <f>IFERROR(ROUND(SUM(J964,J965)/F963, 2), 0)</f>
        <v>8.91</v>
      </c>
      <c r="H963" s="57">
        <v>80</v>
      </c>
      <c r="I963" s="57">
        <f>G963+H963</f>
        <v>88.91</v>
      </c>
      <c r="J963" s="57">
        <f>ROUND(G963*F963, 2)</f>
        <v>32332.61</v>
      </c>
      <c r="K963" s="57">
        <f>ROUND(F963*H963, 2)</f>
        <v>290304</v>
      </c>
      <c r="L963" s="57">
        <f>J963+K963</f>
        <v>322636.61</v>
      </c>
      <c r="M963" s="57">
        <f>IFERROR(ROUND(SUM(P964,P965)/F963, 2), 0)</f>
        <v>0</v>
      </c>
      <c r="N963" s="57"/>
      <c r="O963" s="57">
        <f>M963+N963</f>
        <v>0</v>
      </c>
      <c r="P963" s="57">
        <f t="shared" si="63"/>
        <v>0</v>
      </c>
      <c r="Q963" s="57">
        <f>ROUND(F963*N963, 2)</f>
        <v>0</v>
      </c>
      <c r="R963" s="57">
        <f>P963+Q963</f>
        <v>0</v>
      </c>
    </row>
    <row r="964" spans="1:18" ht="18.75" x14ac:dyDescent="0.25">
      <c r="A964" s="22" t="s">
        <v>1537</v>
      </c>
      <c r="B964" s="26" t="s">
        <v>676</v>
      </c>
      <c r="C964" s="25"/>
      <c r="D964" s="11" t="s">
        <v>263</v>
      </c>
      <c r="E964" s="45">
        <v>1.1000000000000001</v>
      </c>
      <c r="F964" s="48">
        <v>3991.68</v>
      </c>
      <c r="G964" s="57">
        <v>4.05</v>
      </c>
      <c r="H964" s="57"/>
      <c r="I964" s="57"/>
      <c r="J964" s="57">
        <f>ROUND(F964*G964, 2)</f>
        <v>16166.3</v>
      </c>
      <c r="K964" s="57"/>
      <c r="L964" s="57"/>
      <c r="M964" s="57"/>
      <c r="N964" s="57"/>
      <c r="O964" s="57"/>
      <c r="P964" s="57">
        <f t="shared" si="63"/>
        <v>0</v>
      </c>
      <c r="Q964" s="57"/>
      <c r="R964" s="57"/>
    </row>
    <row r="965" spans="1:18" ht="37.5" x14ac:dyDescent="0.25">
      <c r="A965" s="22" t="s">
        <v>1538</v>
      </c>
      <c r="B965" s="26" t="s">
        <v>678</v>
      </c>
      <c r="C965" s="25"/>
      <c r="D965" s="11" t="s">
        <v>77</v>
      </c>
      <c r="E965" s="45">
        <v>0.3</v>
      </c>
      <c r="F965" s="48">
        <v>1088.6400000000001</v>
      </c>
      <c r="G965" s="57">
        <v>14.85</v>
      </c>
      <c r="H965" s="57"/>
      <c r="I965" s="57"/>
      <c r="J965" s="57">
        <f>ROUND(F965*G965, 2)</f>
        <v>16166.3</v>
      </c>
      <c r="K965" s="57"/>
      <c r="L965" s="57"/>
      <c r="M965" s="57"/>
      <c r="N965" s="57"/>
      <c r="O965" s="57"/>
      <c r="P965" s="57">
        <f t="shared" si="63"/>
        <v>0</v>
      </c>
      <c r="Q965" s="57"/>
      <c r="R965" s="57"/>
    </row>
    <row r="966" spans="1:18" ht="93.75" x14ac:dyDescent="0.25">
      <c r="A966" s="22" t="s">
        <v>1539</v>
      </c>
      <c r="B966" s="25" t="s">
        <v>684</v>
      </c>
      <c r="C966" s="25"/>
      <c r="D966" s="11" t="s">
        <v>40</v>
      </c>
      <c r="E966" s="28">
        <v>1</v>
      </c>
      <c r="F966" s="28">
        <v>13843.6</v>
      </c>
      <c r="G966" s="57">
        <f>IFERROR(ROUND(SUM(J967,J968)/F966, 2), 0)</f>
        <v>29.23</v>
      </c>
      <c r="H966" s="57">
        <v>120</v>
      </c>
      <c r="I966" s="57">
        <f>G966+H966</f>
        <v>149.22999999999999</v>
      </c>
      <c r="J966" s="57">
        <f>ROUND(G966*F966, 2)</f>
        <v>404648.43</v>
      </c>
      <c r="K966" s="57">
        <f>ROUND(F966*H966, 2)</f>
        <v>1661232</v>
      </c>
      <c r="L966" s="57">
        <f>J966+K966</f>
        <v>2065880.43</v>
      </c>
      <c r="M966" s="57">
        <f>IFERROR(ROUND(SUM(P967,P968)/F966, 2), 0)</f>
        <v>0</v>
      </c>
      <c r="N966" s="57"/>
      <c r="O966" s="57">
        <f>M966+N966</f>
        <v>0</v>
      </c>
      <c r="P966" s="57">
        <f t="shared" si="63"/>
        <v>0</v>
      </c>
      <c r="Q966" s="57">
        <f>ROUND(F966*N966, 2)</f>
        <v>0</v>
      </c>
      <c r="R966" s="57">
        <f>P966+Q966</f>
        <v>0</v>
      </c>
    </row>
    <row r="967" spans="1:18" ht="56.25" x14ac:dyDescent="0.25">
      <c r="A967" s="22" t="s">
        <v>1540</v>
      </c>
      <c r="B967" s="26" t="s">
        <v>686</v>
      </c>
      <c r="C967" s="25"/>
      <c r="D967" s="11" t="s">
        <v>164</v>
      </c>
      <c r="E967" s="45">
        <v>0.3</v>
      </c>
      <c r="F967" s="45">
        <v>4153.08</v>
      </c>
      <c r="G967" s="57">
        <v>28.15</v>
      </c>
      <c r="H967" s="57"/>
      <c r="I967" s="57"/>
      <c r="J967" s="57">
        <f>ROUND(F967*G967, 2)</f>
        <v>116909.2</v>
      </c>
      <c r="K967" s="57"/>
      <c r="L967" s="57"/>
      <c r="M967" s="57"/>
      <c r="N967" s="57"/>
      <c r="O967" s="57"/>
      <c r="P967" s="57">
        <f t="shared" si="63"/>
        <v>0</v>
      </c>
      <c r="Q967" s="57"/>
      <c r="R967" s="57"/>
    </row>
    <row r="968" spans="1:18" ht="37.5" x14ac:dyDescent="0.25">
      <c r="A968" s="22" t="s">
        <v>1541</v>
      </c>
      <c r="B968" s="26" t="s">
        <v>688</v>
      </c>
      <c r="C968" s="25" t="s">
        <v>678</v>
      </c>
      <c r="D968" s="11" t="s">
        <v>77</v>
      </c>
      <c r="E968" s="45">
        <v>1.8</v>
      </c>
      <c r="F968" s="45">
        <v>24918.48</v>
      </c>
      <c r="G968" s="57">
        <v>11.55</v>
      </c>
      <c r="H968" s="57"/>
      <c r="I968" s="57"/>
      <c r="J968" s="57">
        <f>ROUND(F968*G968, 2)</f>
        <v>287808.44</v>
      </c>
      <c r="K968" s="57"/>
      <c r="L968" s="57"/>
      <c r="M968" s="57"/>
      <c r="N968" s="57"/>
      <c r="O968" s="57"/>
      <c r="P968" s="57">
        <f t="shared" si="63"/>
        <v>0</v>
      </c>
      <c r="Q968" s="57"/>
      <c r="R968" s="57"/>
    </row>
    <row r="969" spans="1:18" ht="75" x14ac:dyDescent="0.25">
      <c r="A969" s="23" t="s">
        <v>1542</v>
      </c>
      <c r="B969" s="29" t="s">
        <v>1217</v>
      </c>
      <c r="C969" s="29"/>
      <c r="D969" s="24" t="s">
        <v>40</v>
      </c>
      <c r="E969" s="31">
        <v>1</v>
      </c>
      <c r="F969" s="31">
        <v>13843.6</v>
      </c>
      <c r="G969" s="60">
        <f>IFERROR(ROUND(SUM(J970,J971,J972)/F969, 2), 0)</f>
        <v>98.81</v>
      </c>
      <c r="H969" s="60">
        <v>320</v>
      </c>
      <c r="I969" s="60">
        <f>G969+H969</f>
        <v>418.81</v>
      </c>
      <c r="J969" s="60">
        <f>ROUND(G969*F969, 2)</f>
        <v>1367886.12</v>
      </c>
      <c r="K969" s="60">
        <f>ROUND(F969*H969, 2)</f>
        <v>4429952</v>
      </c>
      <c r="L969" s="60">
        <f>J969+K969</f>
        <v>5797838.1200000001</v>
      </c>
      <c r="M969" s="60">
        <f>IFERROR(ROUND(SUM(P970,P971,P972)/F969, 2), 0)</f>
        <v>0</v>
      </c>
      <c r="N969" s="60"/>
      <c r="O969" s="60">
        <f>M969+N969</f>
        <v>0</v>
      </c>
      <c r="P969" s="60">
        <f t="shared" si="63"/>
        <v>0</v>
      </c>
      <c r="Q969" s="60">
        <f>ROUND(F969*N969, 2)</f>
        <v>0</v>
      </c>
      <c r="R969" s="60">
        <f>P969+Q969</f>
        <v>0</v>
      </c>
    </row>
    <row r="970" spans="1:18" ht="18.75" x14ac:dyDescent="0.25">
      <c r="A970" s="23" t="s">
        <v>1543</v>
      </c>
      <c r="B970" s="30" t="s">
        <v>682</v>
      </c>
      <c r="C970" s="29"/>
      <c r="D970" s="24" t="s">
        <v>77</v>
      </c>
      <c r="E970" s="46">
        <v>0.15</v>
      </c>
      <c r="F970" s="47">
        <v>2076.54</v>
      </c>
      <c r="G970" s="60">
        <v>41.3</v>
      </c>
      <c r="H970" s="60"/>
      <c r="I970" s="60"/>
      <c r="J970" s="60">
        <f>ROUND(F970*G970, 2)</f>
        <v>85761.1</v>
      </c>
      <c r="K970" s="60"/>
      <c r="L970" s="60"/>
      <c r="M970" s="60"/>
      <c r="N970" s="60"/>
      <c r="O970" s="60"/>
      <c r="P970" s="60">
        <f t="shared" si="63"/>
        <v>0</v>
      </c>
      <c r="Q970" s="60"/>
      <c r="R970" s="60"/>
    </row>
    <row r="971" spans="1:18" ht="37.5" x14ac:dyDescent="0.25">
      <c r="A971" s="23" t="s">
        <v>1544</v>
      </c>
      <c r="B971" s="30" t="s">
        <v>1545</v>
      </c>
      <c r="C971" s="29"/>
      <c r="D971" s="24" t="s">
        <v>77</v>
      </c>
      <c r="E971" s="46">
        <v>0.6</v>
      </c>
      <c r="F971" s="47">
        <v>598.79999999999995</v>
      </c>
      <c r="G971" s="60">
        <v>153.36000000000001</v>
      </c>
      <c r="H971" s="60"/>
      <c r="I971" s="60"/>
      <c r="J971" s="60">
        <f>ROUND(F971*G971, 2)</f>
        <v>91831.97</v>
      </c>
      <c r="K971" s="60"/>
      <c r="L971" s="60"/>
      <c r="M971" s="60"/>
      <c r="N971" s="60"/>
      <c r="O971" s="60"/>
      <c r="P971" s="60">
        <f t="shared" si="63"/>
        <v>0</v>
      </c>
      <c r="Q971" s="60"/>
      <c r="R971" s="60"/>
    </row>
    <row r="972" spans="1:18" ht="37.5" x14ac:dyDescent="0.25">
      <c r="A972" s="23" t="s">
        <v>1546</v>
      </c>
      <c r="B972" s="30" t="s">
        <v>1547</v>
      </c>
      <c r="C972" s="29"/>
      <c r="D972" s="24" t="s">
        <v>77</v>
      </c>
      <c r="E972" s="46">
        <v>0.6</v>
      </c>
      <c r="F972" s="47">
        <v>7707.36</v>
      </c>
      <c r="G972" s="60">
        <v>154.44</v>
      </c>
      <c r="H972" s="60"/>
      <c r="I972" s="60"/>
      <c r="J972" s="60">
        <f>ROUND(F972*G972, 2)</f>
        <v>1190324.68</v>
      </c>
      <c r="K972" s="60"/>
      <c r="L972" s="60"/>
      <c r="M972" s="60"/>
      <c r="N972" s="60"/>
      <c r="O972" s="60"/>
      <c r="P972" s="60">
        <f t="shared" si="63"/>
        <v>0</v>
      </c>
      <c r="Q972" s="60"/>
      <c r="R972" s="60"/>
    </row>
    <row r="973" spans="1:18" ht="18.75" x14ac:dyDescent="0.25">
      <c r="A973" s="23" t="s">
        <v>1548</v>
      </c>
      <c r="B973" s="29" t="s">
        <v>1549</v>
      </c>
      <c r="C973" s="29"/>
      <c r="D973" s="24" t="s">
        <v>164</v>
      </c>
      <c r="E973" s="31">
        <v>1</v>
      </c>
      <c r="F973" s="31">
        <v>554</v>
      </c>
      <c r="G973" s="60">
        <f>IFERROR(ROUND(SUM(J974)/F973, 2), 0)</f>
        <v>75</v>
      </c>
      <c r="H973" s="60">
        <v>19.190000000000001</v>
      </c>
      <c r="I973" s="60">
        <f>G973+H973</f>
        <v>94.19</v>
      </c>
      <c r="J973" s="60">
        <f>ROUND(G973*F973, 2)</f>
        <v>41550</v>
      </c>
      <c r="K973" s="60">
        <f>ROUND(F973*H973, 2)</f>
        <v>10631.26</v>
      </c>
      <c r="L973" s="60">
        <f>J973+K973</f>
        <v>52181.26</v>
      </c>
      <c r="M973" s="60">
        <f>IFERROR(ROUND(SUM(P974)/F973, 2), 0)</f>
        <v>0</v>
      </c>
      <c r="N973" s="60"/>
      <c r="O973" s="60">
        <f>M973+N973</f>
        <v>0</v>
      </c>
      <c r="P973" s="60">
        <f t="shared" si="63"/>
        <v>0</v>
      </c>
      <c r="Q973" s="60">
        <f>ROUND(F973*N973, 2)</f>
        <v>0</v>
      </c>
      <c r="R973" s="60">
        <f>P973+Q973</f>
        <v>0</v>
      </c>
    </row>
    <row r="974" spans="1:18" ht="37.5" x14ac:dyDescent="0.25">
      <c r="A974" s="23" t="s">
        <v>1550</v>
      </c>
      <c r="B974" s="30" t="s">
        <v>1551</v>
      </c>
      <c r="C974" s="29"/>
      <c r="D974" s="24" t="s">
        <v>164</v>
      </c>
      <c r="E974" s="46">
        <v>1</v>
      </c>
      <c r="F974" s="47">
        <v>554</v>
      </c>
      <c r="G974" s="60">
        <v>75</v>
      </c>
      <c r="H974" s="60"/>
      <c r="I974" s="60"/>
      <c r="J974" s="60">
        <f>ROUND(F974*G974, 2)</f>
        <v>41550</v>
      </c>
      <c r="K974" s="60"/>
      <c r="L974" s="60"/>
      <c r="M974" s="60"/>
      <c r="N974" s="60"/>
      <c r="O974" s="60"/>
      <c r="P974" s="60">
        <f t="shared" si="63"/>
        <v>0</v>
      </c>
      <c r="Q974" s="60"/>
      <c r="R974" s="60"/>
    </row>
    <row r="975" spans="1:18" ht="16.5" x14ac:dyDescent="0.25">
      <c r="A975" s="23" t="s">
        <v>1552</v>
      </c>
      <c r="B975" s="101" t="s">
        <v>730</v>
      </c>
      <c r="C975" s="102"/>
      <c r="D975" s="103"/>
      <c r="E975" s="104"/>
      <c r="F975" s="61"/>
      <c r="G975" s="62"/>
      <c r="H975" s="62"/>
      <c r="I975" s="62"/>
      <c r="J975" s="62">
        <f>SUM(J976,J980,J983,J998,J1000)</f>
        <v>2840949.72</v>
      </c>
      <c r="K975" s="62">
        <f>SUM(K976,K980,K983,K998,K1000)</f>
        <v>4144327</v>
      </c>
      <c r="L975" s="62">
        <f>SUM(L976,L980,L983,L998,L1000)</f>
        <v>6985276.7199999997</v>
      </c>
      <c r="M975" s="62"/>
      <c r="N975" s="62"/>
      <c r="O975" s="62"/>
      <c r="P975" s="62">
        <f>SUM(P976,P980,P983,P998,P1000)</f>
        <v>83222.080000000002</v>
      </c>
      <c r="Q975" s="62">
        <f>SUM(Q976,Q980,Q983,Q998,Q1000)</f>
        <v>0</v>
      </c>
      <c r="R975" s="62">
        <f>SUM(R976,R980,R983,R998,R1000)</f>
        <v>83222.080000000002</v>
      </c>
    </row>
    <row r="976" spans="1:18" ht="37.5" x14ac:dyDescent="0.25">
      <c r="A976" s="32" t="s">
        <v>1553</v>
      </c>
      <c r="B976" s="33" t="s">
        <v>732</v>
      </c>
      <c r="C976" s="33" t="s">
        <v>733</v>
      </c>
      <c r="D976" s="34" t="s">
        <v>40</v>
      </c>
      <c r="E976" s="39">
        <v>1</v>
      </c>
      <c r="F976" s="68">
        <v>0</v>
      </c>
      <c r="G976" s="63">
        <f>IFERROR(ROUND(SUM(J978)/F976, 2), 0)</f>
        <v>0</v>
      </c>
      <c r="H976" s="63">
        <v>25</v>
      </c>
      <c r="I976" s="63">
        <f>G976+H976</f>
        <v>25</v>
      </c>
      <c r="J976" s="63">
        <f>ROUND(G976*F976, 2)</f>
        <v>0</v>
      </c>
      <c r="K976" s="63">
        <f>ROUND(F976*H976, 2)</f>
        <v>0</v>
      </c>
      <c r="L976" s="63">
        <f>J976+K976</f>
        <v>0</v>
      </c>
      <c r="M976" s="63">
        <f>IFERROR(ROUND(SUM(P978)/F976, 2), 0)</f>
        <v>0</v>
      </c>
      <c r="N976" s="63"/>
      <c r="O976" s="63">
        <f>M976+N976</f>
        <v>0</v>
      </c>
      <c r="P976" s="63">
        <f t="shared" ref="P976:P1002" si="64">ROUND(F976*M976, 2)</f>
        <v>0</v>
      </c>
      <c r="Q976" s="63">
        <f>ROUND(F976*N976, 2)</f>
        <v>0</v>
      </c>
      <c r="R976" s="63">
        <f>P976+Q976</f>
        <v>0</v>
      </c>
    </row>
    <row r="977" spans="1:18" ht="31.15" customHeight="1" x14ac:dyDescent="0.25">
      <c r="A977" s="35" t="s">
        <v>1554</v>
      </c>
      <c r="B977" s="36" t="s">
        <v>732</v>
      </c>
      <c r="C977" s="36" t="s">
        <v>733</v>
      </c>
      <c r="D977" s="37" t="s">
        <v>40</v>
      </c>
      <c r="E977" s="41">
        <v>1</v>
      </c>
      <c r="F977" s="41">
        <v>1346.2</v>
      </c>
      <c r="G977" s="55">
        <f>IFERROR(ROUND(SUM(J979)/F977, 2), 0)</f>
        <v>5.6</v>
      </c>
      <c r="H977" s="55">
        <v>25</v>
      </c>
      <c r="I977" s="55">
        <f>G977+H977</f>
        <v>30.6</v>
      </c>
      <c r="J977" s="55">
        <f>ROUND(G977*F977, 2)</f>
        <v>7538.72</v>
      </c>
      <c r="K977" s="55">
        <f>ROUND(F977*H977, 2)</f>
        <v>33655</v>
      </c>
      <c r="L977" s="55">
        <f>J977+K977</f>
        <v>41193.72</v>
      </c>
      <c r="M977" s="55">
        <f>IFERROR(ROUND(SUM(P979)/F977, 2), 0)</f>
        <v>0</v>
      </c>
      <c r="N977" s="55"/>
      <c r="O977" s="55">
        <f>M977+N977</f>
        <v>0</v>
      </c>
      <c r="P977" s="55">
        <f t="shared" si="64"/>
        <v>0</v>
      </c>
      <c r="Q977" s="55">
        <f>ROUND(F977*N977, 2)</f>
        <v>0</v>
      </c>
      <c r="R977" s="55">
        <f>P977+Q977</f>
        <v>0</v>
      </c>
    </row>
    <row r="978" spans="1:18" ht="37.5" x14ac:dyDescent="0.25">
      <c r="A978" s="32" t="s">
        <v>1555</v>
      </c>
      <c r="B978" s="38" t="s">
        <v>582</v>
      </c>
      <c r="C978" s="33"/>
      <c r="D978" s="34" t="s">
        <v>77</v>
      </c>
      <c r="E978" s="49">
        <v>0.15</v>
      </c>
      <c r="F978" s="70">
        <v>0</v>
      </c>
      <c r="G978" s="63">
        <v>37.299999999999997</v>
      </c>
      <c r="H978" s="63"/>
      <c r="I978" s="63"/>
      <c r="J978" s="63">
        <f>ROUND(F978*G978, 2)</f>
        <v>0</v>
      </c>
      <c r="K978" s="63"/>
      <c r="L978" s="63"/>
      <c r="M978" s="63"/>
      <c r="N978" s="63"/>
      <c r="O978" s="63"/>
      <c r="P978" s="63">
        <f t="shared" si="64"/>
        <v>0</v>
      </c>
      <c r="Q978" s="63"/>
      <c r="R978" s="63"/>
    </row>
    <row r="979" spans="1:18" ht="31.15" customHeight="1" x14ac:dyDescent="0.25">
      <c r="A979" s="35" t="s">
        <v>1556</v>
      </c>
      <c r="B979" s="40" t="s">
        <v>582</v>
      </c>
      <c r="C979" s="36"/>
      <c r="D979" s="37" t="s">
        <v>77</v>
      </c>
      <c r="E979" s="53">
        <v>0.15</v>
      </c>
      <c r="F979" s="53">
        <v>201.93</v>
      </c>
      <c r="G979" s="55">
        <v>37.299999999999997</v>
      </c>
      <c r="H979" s="55"/>
      <c r="I979" s="55"/>
      <c r="J979" s="55">
        <f>ROUND(F979*G979, 2)</f>
        <v>7531.99</v>
      </c>
      <c r="K979" s="55"/>
      <c r="L979" s="55"/>
      <c r="M979" s="55"/>
      <c r="N979" s="55"/>
      <c r="O979" s="55"/>
      <c r="P979" s="55">
        <f t="shared" si="64"/>
        <v>0</v>
      </c>
      <c r="Q979" s="55"/>
      <c r="R979" s="55"/>
    </row>
    <row r="980" spans="1:18" ht="56.25" x14ac:dyDescent="0.25">
      <c r="A980" s="23" t="s">
        <v>1557</v>
      </c>
      <c r="B980" s="29" t="s">
        <v>1256</v>
      </c>
      <c r="C980" s="29"/>
      <c r="D980" s="24" t="s">
        <v>40</v>
      </c>
      <c r="E980" s="31">
        <v>1</v>
      </c>
      <c r="F980" s="31">
        <v>1346.2</v>
      </c>
      <c r="G980" s="60">
        <f>IFERROR(ROUND(SUM(J981,J982)/F980, 2), 0)</f>
        <v>20.45</v>
      </c>
      <c r="H980" s="60">
        <v>235</v>
      </c>
      <c r="I980" s="60">
        <f>G980+H980</f>
        <v>255.45</v>
      </c>
      <c r="J980" s="60">
        <f>ROUND(G980*F980, 2)</f>
        <v>27529.79</v>
      </c>
      <c r="K980" s="60">
        <f>ROUND(F980*H980, 2)</f>
        <v>316357</v>
      </c>
      <c r="L980" s="60">
        <f>J980+K980</f>
        <v>343886.79</v>
      </c>
      <c r="M980" s="60">
        <f>IFERROR(ROUND(SUM(P981,P982)/F980, 2), 0)</f>
        <v>0</v>
      </c>
      <c r="N980" s="60"/>
      <c r="O980" s="60">
        <f>M980+N980</f>
        <v>0</v>
      </c>
      <c r="P980" s="60">
        <f t="shared" si="64"/>
        <v>0</v>
      </c>
      <c r="Q980" s="60">
        <f>ROUND(F980*N980, 2)</f>
        <v>0</v>
      </c>
      <c r="R980" s="60">
        <f>P980+Q980</f>
        <v>0</v>
      </c>
    </row>
    <row r="981" spans="1:18" ht="37.5" x14ac:dyDescent="0.25">
      <c r="A981" s="23" t="s">
        <v>1558</v>
      </c>
      <c r="B981" s="30" t="s">
        <v>582</v>
      </c>
      <c r="C981" s="29"/>
      <c r="D981" s="24" t="s">
        <v>77</v>
      </c>
      <c r="E981" s="46">
        <v>0.15</v>
      </c>
      <c r="F981" s="46">
        <v>201.93</v>
      </c>
      <c r="G981" s="60">
        <v>37.299999999999997</v>
      </c>
      <c r="H981" s="60"/>
      <c r="I981" s="60"/>
      <c r="J981" s="60">
        <f>ROUND(F981*G981, 2)</f>
        <v>7531.99</v>
      </c>
      <c r="K981" s="60"/>
      <c r="L981" s="60"/>
      <c r="M981" s="60"/>
      <c r="N981" s="60"/>
      <c r="O981" s="60"/>
      <c r="P981" s="60">
        <f t="shared" si="64"/>
        <v>0</v>
      </c>
      <c r="Q981" s="60"/>
      <c r="R981" s="60"/>
    </row>
    <row r="982" spans="1:18" ht="37.5" x14ac:dyDescent="0.25">
      <c r="A982" s="23" t="s">
        <v>1559</v>
      </c>
      <c r="B982" s="30" t="s">
        <v>678</v>
      </c>
      <c r="C982" s="29"/>
      <c r="D982" s="24" t="s">
        <v>77</v>
      </c>
      <c r="E982" s="46">
        <v>1</v>
      </c>
      <c r="F982" s="46">
        <v>1346.2</v>
      </c>
      <c r="G982" s="60">
        <v>14.85</v>
      </c>
      <c r="H982" s="60"/>
      <c r="I982" s="60"/>
      <c r="J982" s="60">
        <f>ROUND(F982*G982, 2)</f>
        <v>19991.07</v>
      </c>
      <c r="K982" s="60"/>
      <c r="L982" s="60"/>
      <c r="M982" s="60"/>
      <c r="N982" s="60"/>
      <c r="O982" s="60"/>
      <c r="P982" s="60">
        <f t="shared" si="64"/>
        <v>0</v>
      </c>
      <c r="Q982" s="60"/>
      <c r="R982" s="60"/>
    </row>
    <row r="983" spans="1:18" ht="56.25" x14ac:dyDescent="0.25">
      <c r="A983" s="23" t="s">
        <v>1560</v>
      </c>
      <c r="B983" s="29" t="s">
        <v>1561</v>
      </c>
      <c r="C983" s="29"/>
      <c r="D983" s="24" t="s">
        <v>40</v>
      </c>
      <c r="E983" s="31">
        <v>1</v>
      </c>
      <c r="F983" s="31">
        <v>1346.2</v>
      </c>
      <c r="G983" s="60">
        <f>IFERROR(ROUND(SUM(J984,J985,J986,J987,J988,J989,J990,J991,J992,J993,J994,J995,J996,J997)/F983, 2), 0)</f>
        <v>519.78</v>
      </c>
      <c r="H983" s="60">
        <v>1050</v>
      </c>
      <c r="I983" s="60">
        <f>G983+H983</f>
        <v>1569.78</v>
      </c>
      <c r="J983" s="60">
        <f>ROUND(G983*F983, 2)</f>
        <v>699727.84</v>
      </c>
      <c r="K983" s="60">
        <f>ROUND(F983*H983, 2)</f>
        <v>1413510</v>
      </c>
      <c r="L983" s="60">
        <f>J983+K983</f>
        <v>2113237.84</v>
      </c>
      <c r="M983" s="60">
        <f>IFERROR(ROUND(SUM(P984,P985,P986,P987,P988,P989,P990,P991,P992,P993,P994,P995,P996,P997)/F983, 2), 0)</f>
        <v>61.82</v>
      </c>
      <c r="N983" s="60"/>
      <c r="O983" s="60">
        <f>M983+N983</f>
        <v>61.82</v>
      </c>
      <c r="P983" s="60">
        <f t="shared" si="64"/>
        <v>83222.080000000002</v>
      </c>
      <c r="Q983" s="60">
        <f>ROUND(F983*N983, 2)</f>
        <v>0</v>
      </c>
      <c r="R983" s="60">
        <f>P983+Q983</f>
        <v>83222.080000000002</v>
      </c>
    </row>
    <row r="984" spans="1:18" ht="18.75" x14ac:dyDescent="0.25">
      <c r="A984" s="23" t="s">
        <v>1562</v>
      </c>
      <c r="B984" s="30" t="s">
        <v>1265</v>
      </c>
      <c r="C984" s="29"/>
      <c r="D984" s="24" t="s">
        <v>164</v>
      </c>
      <c r="E984" s="46">
        <v>0.75</v>
      </c>
      <c r="F984" s="46">
        <v>1009.65</v>
      </c>
      <c r="G984" s="60">
        <v>0.56000000000000005</v>
      </c>
      <c r="H984" s="60"/>
      <c r="I984" s="60"/>
      <c r="J984" s="60">
        <f t="shared" ref="J984:J997" si="65">ROUND(F984*G984, 2)</f>
        <v>565.4</v>
      </c>
      <c r="K984" s="60"/>
      <c r="L984" s="60"/>
      <c r="M984" s="60"/>
      <c r="N984" s="60"/>
      <c r="O984" s="60"/>
      <c r="P984" s="60">
        <f t="shared" si="64"/>
        <v>0</v>
      </c>
      <c r="Q984" s="60"/>
      <c r="R984" s="60"/>
    </row>
    <row r="985" spans="1:18" ht="56.25" x14ac:dyDescent="0.25">
      <c r="A985" s="23" t="s">
        <v>1563</v>
      </c>
      <c r="B985" s="30" t="s">
        <v>1267</v>
      </c>
      <c r="C985" s="29"/>
      <c r="D985" s="24" t="s">
        <v>40</v>
      </c>
      <c r="E985" s="46">
        <v>2.0499999999999998</v>
      </c>
      <c r="F985" s="46">
        <v>2759.71</v>
      </c>
      <c r="G985" s="60">
        <v>137.1</v>
      </c>
      <c r="H985" s="60"/>
      <c r="I985" s="60"/>
      <c r="J985" s="60">
        <f t="shared" si="65"/>
        <v>378356.24</v>
      </c>
      <c r="K985" s="60"/>
      <c r="L985" s="60"/>
      <c r="M985" s="60"/>
      <c r="N985" s="60"/>
      <c r="O985" s="60"/>
      <c r="P985" s="60">
        <f t="shared" si="64"/>
        <v>0</v>
      </c>
      <c r="Q985" s="60"/>
      <c r="R985" s="60"/>
    </row>
    <row r="986" spans="1:18" ht="37.5" x14ac:dyDescent="0.25">
      <c r="A986" s="23" t="s">
        <v>1564</v>
      </c>
      <c r="B986" s="30" t="s">
        <v>582</v>
      </c>
      <c r="C986" s="29"/>
      <c r="D986" s="24" t="s">
        <v>77</v>
      </c>
      <c r="E986" s="46">
        <v>0.1</v>
      </c>
      <c r="F986" s="46">
        <v>134.62</v>
      </c>
      <c r="G986" s="60">
        <v>37.299999999999997</v>
      </c>
      <c r="H986" s="60"/>
      <c r="I986" s="60"/>
      <c r="J986" s="60">
        <f t="shared" si="65"/>
        <v>5021.33</v>
      </c>
      <c r="K986" s="60"/>
      <c r="L986" s="60"/>
      <c r="M986" s="60"/>
      <c r="N986" s="60"/>
      <c r="O986" s="60"/>
      <c r="P986" s="60">
        <f t="shared" si="64"/>
        <v>0</v>
      </c>
      <c r="Q986" s="60"/>
      <c r="R986" s="60"/>
    </row>
    <row r="987" spans="1:18" ht="18.75" x14ac:dyDescent="0.25">
      <c r="A987" s="23" t="s">
        <v>1565</v>
      </c>
      <c r="B987" s="30" t="s">
        <v>626</v>
      </c>
      <c r="C987" s="29"/>
      <c r="D987" s="24" t="s">
        <v>164</v>
      </c>
      <c r="E987" s="50">
        <v>4</v>
      </c>
      <c r="F987" s="46">
        <v>5384.8</v>
      </c>
      <c r="G987" s="60">
        <v>0.7</v>
      </c>
      <c r="H987" s="60"/>
      <c r="I987" s="60"/>
      <c r="J987" s="60">
        <f t="shared" si="65"/>
        <v>3769.36</v>
      </c>
      <c r="K987" s="60"/>
      <c r="L987" s="60"/>
      <c r="M987" s="60"/>
      <c r="N987" s="60"/>
      <c r="O987" s="60"/>
      <c r="P987" s="60">
        <f t="shared" si="64"/>
        <v>0</v>
      </c>
      <c r="Q987" s="60"/>
      <c r="R987" s="60"/>
    </row>
    <row r="988" spans="1:18" ht="18.75" x14ac:dyDescent="0.25">
      <c r="A988" s="23" t="s">
        <v>1566</v>
      </c>
      <c r="B988" s="30" t="s">
        <v>912</v>
      </c>
      <c r="C988" s="29"/>
      <c r="D988" s="24" t="s">
        <v>263</v>
      </c>
      <c r="E988" s="46">
        <v>1.25</v>
      </c>
      <c r="F988" s="46">
        <v>1682.75</v>
      </c>
      <c r="G988" s="60">
        <v>1.42</v>
      </c>
      <c r="H988" s="60"/>
      <c r="I988" s="60"/>
      <c r="J988" s="60">
        <f t="shared" si="65"/>
        <v>2389.5100000000002</v>
      </c>
      <c r="K988" s="60"/>
      <c r="L988" s="60"/>
      <c r="M988" s="60"/>
      <c r="N988" s="60"/>
      <c r="O988" s="60"/>
      <c r="P988" s="60">
        <f t="shared" si="64"/>
        <v>0</v>
      </c>
      <c r="Q988" s="60"/>
      <c r="R988" s="60"/>
    </row>
    <row r="989" spans="1:18" ht="37.5" x14ac:dyDescent="0.25">
      <c r="A989" s="23" t="s">
        <v>1567</v>
      </c>
      <c r="B989" s="30" t="s">
        <v>780</v>
      </c>
      <c r="C989" s="29"/>
      <c r="D989" s="24" t="s">
        <v>164</v>
      </c>
      <c r="E989" s="46">
        <v>4.2</v>
      </c>
      <c r="F989" s="46">
        <v>5654.04</v>
      </c>
      <c r="G989" s="60">
        <v>3.61</v>
      </c>
      <c r="H989" s="60"/>
      <c r="I989" s="60"/>
      <c r="J989" s="60">
        <f t="shared" si="65"/>
        <v>20411.080000000002</v>
      </c>
      <c r="K989" s="60"/>
      <c r="L989" s="60"/>
      <c r="M989" s="60">
        <v>3.61</v>
      </c>
      <c r="N989" s="60"/>
      <c r="O989" s="60"/>
      <c r="P989" s="60">
        <f t="shared" si="64"/>
        <v>20411.080000000002</v>
      </c>
      <c r="Q989" s="60"/>
      <c r="R989" s="60"/>
    </row>
    <row r="990" spans="1:18" ht="37.5" x14ac:dyDescent="0.25">
      <c r="A990" s="23" t="s">
        <v>1568</v>
      </c>
      <c r="B990" s="30" t="s">
        <v>1390</v>
      </c>
      <c r="C990" s="29" t="s">
        <v>1274</v>
      </c>
      <c r="D990" s="24" t="s">
        <v>263</v>
      </c>
      <c r="E990" s="46">
        <v>4.7</v>
      </c>
      <c r="F990" s="46">
        <v>6327.14</v>
      </c>
      <c r="G990" s="60">
        <v>20.55</v>
      </c>
      <c r="H990" s="60"/>
      <c r="I990" s="60"/>
      <c r="J990" s="60">
        <f t="shared" si="65"/>
        <v>130022.73</v>
      </c>
      <c r="K990" s="60"/>
      <c r="L990" s="60"/>
      <c r="M990" s="60"/>
      <c r="N990" s="60"/>
      <c r="O990" s="60"/>
      <c r="P990" s="60">
        <f t="shared" si="64"/>
        <v>0</v>
      </c>
      <c r="Q990" s="60"/>
      <c r="R990" s="60"/>
    </row>
    <row r="991" spans="1:18" ht="18.75" x14ac:dyDescent="0.25">
      <c r="A991" s="23" t="s">
        <v>1569</v>
      </c>
      <c r="B991" s="30" t="s">
        <v>1570</v>
      </c>
      <c r="C991" s="29"/>
      <c r="D991" s="24" t="s">
        <v>263</v>
      </c>
      <c r="E991" s="46">
        <v>1.2</v>
      </c>
      <c r="F991" s="46">
        <v>1615.44</v>
      </c>
      <c r="G991" s="60">
        <v>33.549999999999997</v>
      </c>
      <c r="H991" s="60"/>
      <c r="I991" s="60"/>
      <c r="J991" s="60">
        <f t="shared" si="65"/>
        <v>54198.01</v>
      </c>
      <c r="K991" s="60"/>
      <c r="L991" s="60"/>
      <c r="M991" s="60"/>
      <c r="N991" s="60"/>
      <c r="O991" s="60"/>
      <c r="P991" s="60">
        <f t="shared" si="64"/>
        <v>0</v>
      </c>
      <c r="Q991" s="60"/>
      <c r="R991" s="60"/>
    </row>
    <row r="992" spans="1:18" ht="37.5" x14ac:dyDescent="0.25">
      <c r="A992" s="23" t="s">
        <v>1571</v>
      </c>
      <c r="B992" s="30" t="s">
        <v>1278</v>
      </c>
      <c r="C992" s="29"/>
      <c r="D992" s="24" t="s">
        <v>164</v>
      </c>
      <c r="E992" s="46">
        <v>3.6</v>
      </c>
      <c r="F992" s="46">
        <v>4846.32</v>
      </c>
      <c r="G992" s="60">
        <v>12.96</v>
      </c>
      <c r="H992" s="60"/>
      <c r="I992" s="60"/>
      <c r="J992" s="60">
        <f t="shared" si="65"/>
        <v>62808.31</v>
      </c>
      <c r="K992" s="60"/>
      <c r="L992" s="60"/>
      <c r="M992" s="60">
        <v>12.96</v>
      </c>
      <c r="N992" s="60"/>
      <c r="O992" s="60"/>
      <c r="P992" s="60">
        <f t="shared" si="64"/>
        <v>62808.31</v>
      </c>
      <c r="Q992" s="60"/>
      <c r="R992" s="60"/>
    </row>
    <row r="993" spans="1:18" ht="18.75" x14ac:dyDescent="0.25">
      <c r="A993" s="23" t="s">
        <v>1572</v>
      </c>
      <c r="B993" s="30" t="s">
        <v>1280</v>
      </c>
      <c r="C993" s="29"/>
      <c r="D993" s="24" t="s">
        <v>164</v>
      </c>
      <c r="E993" s="46">
        <v>0.3</v>
      </c>
      <c r="F993" s="46">
        <v>403.86</v>
      </c>
      <c r="G993" s="60">
        <v>3.68</v>
      </c>
      <c r="H993" s="60"/>
      <c r="I993" s="60"/>
      <c r="J993" s="60">
        <f t="shared" si="65"/>
        <v>1486.2</v>
      </c>
      <c r="K993" s="60"/>
      <c r="L993" s="60"/>
      <c r="M993" s="60"/>
      <c r="N993" s="60"/>
      <c r="O993" s="60"/>
      <c r="P993" s="60">
        <f t="shared" si="64"/>
        <v>0</v>
      </c>
      <c r="Q993" s="60"/>
      <c r="R993" s="60"/>
    </row>
    <row r="994" spans="1:18" ht="37.5" x14ac:dyDescent="0.25">
      <c r="A994" s="23" t="s">
        <v>1573</v>
      </c>
      <c r="B994" s="30" t="s">
        <v>875</v>
      </c>
      <c r="C994" s="29"/>
      <c r="D994" s="24" t="s">
        <v>77</v>
      </c>
      <c r="E994" s="46">
        <v>0.35</v>
      </c>
      <c r="F994" s="46">
        <v>471.17</v>
      </c>
      <c r="G994" s="60">
        <v>34.950000000000003</v>
      </c>
      <c r="H994" s="60"/>
      <c r="I994" s="60"/>
      <c r="J994" s="60">
        <f t="shared" si="65"/>
        <v>16467.39</v>
      </c>
      <c r="K994" s="60"/>
      <c r="L994" s="60"/>
      <c r="M994" s="60"/>
      <c r="N994" s="60"/>
      <c r="O994" s="60"/>
      <c r="P994" s="60">
        <f t="shared" si="64"/>
        <v>0</v>
      </c>
      <c r="Q994" s="60"/>
      <c r="R994" s="60"/>
    </row>
    <row r="995" spans="1:18" ht="18.75" x14ac:dyDescent="0.25">
      <c r="A995" s="23" t="s">
        <v>1574</v>
      </c>
      <c r="B995" s="30" t="s">
        <v>1283</v>
      </c>
      <c r="C995" s="29"/>
      <c r="D995" s="24" t="s">
        <v>164</v>
      </c>
      <c r="E995" s="46">
        <v>15</v>
      </c>
      <c r="F995" s="46">
        <v>20193</v>
      </c>
      <c r="G995" s="60">
        <v>0.26</v>
      </c>
      <c r="H995" s="60"/>
      <c r="I995" s="60"/>
      <c r="J995" s="60">
        <f t="shared" si="65"/>
        <v>5250.18</v>
      </c>
      <c r="K995" s="60"/>
      <c r="L995" s="60"/>
      <c r="M995" s="60"/>
      <c r="N995" s="60"/>
      <c r="O995" s="60"/>
      <c r="P995" s="60">
        <f t="shared" si="64"/>
        <v>0</v>
      </c>
      <c r="Q995" s="60"/>
      <c r="R995" s="60"/>
    </row>
    <row r="996" spans="1:18" ht="18.75" x14ac:dyDescent="0.25">
      <c r="A996" s="23" t="s">
        <v>1575</v>
      </c>
      <c r="B996" s="30" t="s">
        <v>895</v>
      </c>
      <c r="C996" s="29"/>
      <c r="D996" s="24" t="s">
        <v>164</v>
      </c>
      <c r="E996" s="46">
        <v>15</v>
      </c>
      <c r="F996" s="46">
        <v>20193</v>
      </c>
      <c r="G996" s="60">
        <v>0.28000000000000003</v>
      </c>
      <c r="H996" s="60"/>
      <c r="I996" s="60"/>
      <c r="J996" s="60">
        <f t="shared" si="65"/>
        <v>5654.04</v>
      </c>
      <c r="K996" s="60"/>
      <c r="L996" s="60"/>
      <c r="M996" s="60"/>
      <c r="N996" s="60"/>
      <c r="O996" s="60"/>
      <c r="P996" s="60">
        <f t="shared" si="64"/>
        <v>0</v>
      </c>
      <c r="Q996" s="60"/>
      <c r="R996" s="60"/>
    </row>
    <row r="997" spans="1:18" ht="18.75" x14ac:dyDescent="0.25">
      <c r="A997" s="23" t="s">
        <v>1576</v>
      </c>
      <c r="B997" s="30" t="s">
        <v>786</v>
      </c>
      <c r="C997" s="29"/>
      <c r="D997" s="24" t="s">
        <v>164</v>
      </c>
      <c r="E997" s="46">
        <v>30</v>
      </c>
      <c r="F997" s="46">
        <v>40386</v>
      </c>
      <c r="G997" s="60">
        <v>0.33</v>
      </c>
      <c r="H997" s="60"/>
      <c r="I997" s="60"/>
      <c r="J997" s="60">
        <f t="shared" si="65"/>
        <v>13327.38</v>
      </c>
      <c r="K997" s="60"/>
      <c r="L997" s="60"/>
      <c r="M997" s="60"/>
      <c r="N997" s="60"/>
      <c r="O997" s="60"/>
      <c r="P997" s="60">
        <f t="shared" si="64"/>
        <v>0</v>
      </c>
      <c r="Q997" s="60"/>
      <c r="R997" s="60"/>
    </row>
    <row r="998" spans="1:18" ht="37.5" x14ac:dyDescent="0.25">
      <c r="A998" s="23" t="s">
        <v>1577</v>
      </c>
      <c r="B998" s="29" t="s">
        <v>1285</v>
      </c>
      <c r="C998" s="29"/>
      <c r="D998" s="24" t="s">
        <v>40</v>
      </c>
      <c r="E998" s="31">
        <v>1</v>
      </c>
      <c r="F998" s="31">
        <v>3064.6</v>
      </c>
      <c r="G998" s="60">
        <f>IFERROR(ROUND(SUM(J999)/F998, 2), 0)</f>
        <v>654.5</v>
      </c>
      <c r="H998" s="60">
        <v>700</v>
      </c>
      <c r="I998" s="60">
        <f>G998+H998</f>
        <v>1354.5</v>
      </c>
      <c r="J998" s="60">
        <f>ROUND(G998*F998, 2)</f>
        <v>2005780.7</v>
      </c>
      <c r="K998" s="60">
        <f>ROUND(F998*H998, 2)</f>
        <v>2145220</v>
      </c>
      <c r="L998" s="60">
        <f>J998+K998</f>
        <v>4151000.7</v>
      </c>
      <c r="M998" s="60">
        <f>IFERROR(ROUND(SUM(P999)/F998, 2), 0)</f>
        <v>0</v>
      </c>
      <c r="N998" s="60"/>
      <c r="O998" s="60">
        <f>M998+N998</f>
        <v>0</v>
      </c>
      <c r="P998" s="60">
        <f t="shared" si="64"/>
        <v>0</v>
      </c>
      <c r="Q998" s="60">
        <f>ROUND(F998*N998, 2)</f>
        <v>0</v>
      </c>
      <c r="R998" s="60">
        <f>P998+Q998</f>
        <v>0</v>
      </c>
    </row>
    <row r="999" spans="1:18" ht="37.5" x14ac:dyDescent="0.25">
      <c r="A999" s="23" t="s">
        <v>1578</v>
      </c>
      <c r="B999" s="30" t="s">
        <v>1579</v>
      </c>
      <c r="C999" s="29"/>
      <c r="D999" s="24" t="s">
        <v>40</v>
      </c>
      <c r="E999" s="46">
        <v>1.1000000000000001</v>
      </c>
      <c r="F999" s="47">
        <v>3371.06</v>
      </c>
      <c r="G999" s="60">
        <v>595</v>
      </c>
      <c r="H999" s="60"/>
      <c r="I999" s="60"/>
      <c r="J999" s="60">
        <f>ROUND(F999*G999, 2)</f>
        <v>2005780.7</v>
      </c>
      <c r="K999" s="60"/>
      <c r="L999" s="60"/>
      <c r="M999" s="60"/>
      <c r="N999" s="60"/>
      <c r="O999" s="60"/>
      <c r="P999" s="60">
        <f t="shared" si="64"/>
        <v>0</v>
      </c>
      <c r="Q999" s="60"/>
      <c r="R999" s="60"/>
    </row>
    <row r="1000" spans="1:18" ht="37.5" x14ac:dyDescent="0.25">
      <c r="A1000" s="23" t="s">
        <v>1580</v>
      </c>
      <c r="B1000" s="29" t="s">
        <v>1289</v>
      </c>
      <c r="C1000" s="29"/>
      <c r="D1000" s="24" t="s">
        <v>40</v>
      </c>
      <c r="E1000" s="31">
        <v>1</v>
      </c>
      <c r="F1000" s="31">
        <v>1346.2</v>
      </c>
      <c r="G1000" s="60">
        <f>IFERROR(ROUND(SUM(J1001,J1002)/F1000, 2), 0)</f>
        <v>80.16</v>
      </c>
      <c r="H1000" s="60">
        <v>200</v>
      </c>
      <c r="I1000" s="60">
        <f>G1000+H1000</f>
        <v>280.16000000000003</v>
      </c>
      <c r="J1000" s="60">
        <f>ROUND(G1000*F1000, 2)</f>
        <v>107911.39</v>
      </c>
      <c r="K1000" s="60">
        <f>ROUND(F1000*H1000, 2)</f>
        <v>269240</v>
      </c>
      <c r="L1000" s="60">
        <f>J1000+K1000</f>
        <v>377151.39</v>
      </c>
      <c r="M1000" s="60">
        <f>IFERROR(ROUND(SUM(P1001,P1002)/F1000, 2), 0)</f>
        <v>0</v>
      </c>
      <c r="N1000" s="60"/>
      <c r="O1000" s="60">
        <f>M1000+N1000</f>
        <v>0</v>
      </c>
      <c r="P1000" s="60">
        <f t="shared" si="64"/>
        <v>0</v>
      </c>
      <c r="Q1000" s="60">
        <f>ROUND(F1000*N1000, 2)</f>
        <v>0</v>
      </c>
      <c r="R1000" s="60">
        <f>P1000+Q1000</f>
        <v>0</v>
      </c>
    </row>
    <row r="1001" spans="1:18" ht="37.5" x14ac:dyDescent="0.25">
      <c r="A1001" s="23" t="s">
        <v>1581</v>
      </c>
      <c r="B1001" s="30" t="s">
        <v>582</v>
      </c>
      <c r="C1001" s="29"/>
      <c r="D1001" s="24" t="s">
        <v>77</v>
      </c>
      <c r="E1001" s="46">
        <v>0.15</v>
      </c>
      <c r="F1001" s="47">
        <v>201.93</v>
      </c>
      <c r="G1001" s="60">
        <v>37.299999999999997</v>
      </c>
      <c r="H1001" s="60"/>
      <c r="I1001" s="60"/>
      <c r="J1001" s="60">
        <f>ROUND(F1001*G1001, 2)</f>
        <v>7531.99</v>
      </c>
      <c r="K1001" s="60"/>
      <c r="L1001" s="60"/>
      <c r="M1001" s="60"/>
      <c r="N1001" s="60"/>
      <c r="O1001" s="60"/>
      <c r="P1001" s="60">
        <f t="shared" si="64"/>
        <v>0</v>
      </c>
      <c r="Q1001" s="60"/>
      <c r="R1001" s="60"/>
    </row>
    <row r="1002" spans="1:18" ht="37.5" x14ac:dyDescent="0.25">
      <c r="A1002" s="23" t="s">
        <v>1582</v>
      </c>
      <c r="B1002" s="30" t="s">
        <v>1583</v>
      </c>
      <c r="C1002" s="29"/>
      <c r="D1002" s="24" t="s">
        <v>77</v>
      </c>
      <c r="E1002" s="46">
        <v>0.3</v>
      </c>
      <c r="F1002" s="47">
        <v>403.86</v>
      </c>
      <c r="G1002" s="60">
        <v>248.56</v>
      </c>
      <c r="H1002" s="60"/>
      <c r="I1002" s="60"/>
      <c r="J1002" s="60">
        <f>ROUND(F1002*G1002, 2)</f>
        <v>100383.44</v>
      </c>
      <c r="K1002" s="60"/>
      <c r="L1002" s="60"/>
      <c r="M1002" s="60"/>
      <c r="N1002" s="60"/>
      <c r="O1002" s="60"/>
      <c r="P1002" s="60">
        <f t="shared" si="64"/>
        <v>0</v>
      </c>
      <c r="Q1002" s="60"/>
      <c r="R1002" s="60"/>
    </row>
    <row r="1003" spans="1:18" ht="16.5" x14ac:dyDescent="0.25">
      <c r="A1003" s="23" t="s">
        <v>1584</v>
      </c>
      <c r="B1003" s="101" t="s">
        <v>747</v>
      </c>
      <c r="C1003" s="102"/>
      <c r="D1003" s="103"/>
      <c r="E1003" s="104"/>
      <c r="F1003" s="61"/>
      <c r="G1003" s="62"/>
      <c r="H1003" s="62"/>
      <c r="I1003" s="62"/>
      <c r="J1003" s="62">
        <f>SUM(J1004,J1006,J1008,J1010,J1013,J1016,J1022)</f>
        <v>18561165.030000001</v>
      </c>
      <c r="K1003" s="62">
        <f>SUM(K1004,K1006,K1008,K1010,K1013,K1016,K1022)</f>
        <v>4840916.01</v>
      </c>
      <c r="L1003" s="62">
        <f>SUM(L1004,L1006,L1008,L1010,L1013,L1016,L1022)</f>
        <v>23402081.039999999</v>
      </c>
      <c r="M1003" s="62"/>
      <c r="N1003" s="62"/>
      <c r="O1003" s="62"/>
      <c r="P1003" s="62">
        <f>SUM(P1004,P1006,P1008,P1010,P1013,P1016,P1022)</f>
        <v>15954456</v>
      </c>
      <c r="Q1003" s="62">
        <f>SUM(Q1004,Q1006,Q1008,Q1010,Q1013,Q1016,Q1022)</f>
        <v>0</v>
      </c>
      <c r="R1003" s="62">
        <f>SUM(R1004,R1006,R1008,R1010,R1013,R1016,R1022)</f>
        <v>15954456</v>
      </c>
    </row>
    <row r="1004" spans="1:18" ht="75" x14ac:dyDescent="0.25">
      <c r="A1004" s="23" t="s">
        <v>1585</v>
      </c>
      <c r="B1004" s="29" t="s">
        <v>1301</v>
      </c>
      <c r="C1004" s="29"/>
      <c r="D1004" s="24" t="s">
        <v>164</v>
      </c>
      <c r="E1004" s="31">
        <v>1</v>
      </c>
      <c r="F1004" s="31">
        <v>170</v>
      </c>
      <c r="G1004" s="60">
        <f>IFERROR(ROUND(SUM(J1005)/F1004, 2), 0)</f>
        <v>30974</v>
      </c>
      <c r="H1004" s="60">
        <v>3775</v>
      </c>
      <c r="I1004" s="60">
        <f>G1004+H1004</f>
        <v>34749</v>
      </c>
      <c r="J1004" s="60">
        <f>ROUND(G1004*F1004, 2)</f>
        <v>5265580</v>
      </c>
      <c r="K1004" s="60">
        <f>ROUND(F1004*H1004, 2)</f>
        <v>641750</v>
      </c>
      <c r="L1004" s="60">
        <f>J1004+K1004</f>
        <v>5907330</v>
      </c>
      <c r="M1004" s="60">
        <f>IFERROR(ROUND(SUM(P1005)/F1004, 2), 0)</f>
        <v>30974</v>
      </c>
      <c r="N1004" s="60"/>
      <c r="O1004" s="60">
        <f>M1004+N1004</f>
        <v>30974</v>
      </c>
      <c r="P1004" s="60">
        <f t="shared" ref="P1004:P1028" si="66">ROUND(F1004*M1004, 2)</f>
        <v>5265580</v>
      </c>
      <c r="Q1004" s="60">
        <f>ROUND(F1004*N1004, 2)</f>
        <v>0</v>
      </c>
      <c r="R1004" s="60">
        <f>P1004+Q1004</f>
        <v>5265580</v>
      </c>
    </row>
    <row r="1005" spans="1:18" ht="56.25" x14ac:dyDescent="0.25">
      <c r="A1005" s="23" t="s">
        <v>1586</v>
      </c>
      <c r="B1005" s="30" t="s">
        <v>1587</v>
      </c>
      <c r="C1005" s="29"/>
      <c r="D1005" s="24" t="s">
        <v>164</v>
      </c>
      <c r="E1005" s="46">
        <v>1</v>
      </c>
      <c r="F1005" s="47">
        <v>170</v>
      </c>
      <c r="G1005" s="60">
        <v>30974</v>
      </c>
      <c r="H1005" s="60"/>
      <c r="I1005" s="60"/>
      <c r="J1005" s="60">
        <f>ROUND(F1005*G1005, 2)</f>
        <v>5265580</v>
      </c>
      <c r="K1005" s="60"/>
      <c r="L1005" s="60"/>
      <c r="M1005" s="60">
        <v>30974</v>
      </c>
      <c r="N1005" s="60"/>
      <c r="O1005" s="60"/>
      <c r="P1005" s="60">
        <f t="shared" si="66"/>
        <v>5265580</v>
      </c>
      <c r="Q1005" s="60"/>
      <c r="R1005" s="60"/>
    </row>
    <row r="1006" spans="1:18" ht="37.5" x14ac:dyDescent="0.25">
      <c r="A1006" s="23" t="s">
        <v>1588</v>
      </c>
      <c r="B1006" s="29" t="s">
        <v>1589</v>
      </c>
      <c r="C1006" s="29"/>
      <c r="D1006" s="24" t="s">
        <v>164</v>
      </c>
      <c r="E1006" s="31">
        <v>1</v>
      </c>
      <c r="F1006" s="31">
        <v>554</v>
      </c>
      <c r="G1006" s="60">
        <f>IFERROR(ROUND(SUM(J1007)/F1006, 2), 0)</f>
        <v>19294</v>
      </c>
      <c r="H1006" s="60">
        <v>3958.27</v>
      </c>
      <c r="I1006" s="60">
        <f>G1006+H1006</f>
        <v>23252.27</v>
      </c>
      <c r="J1006" s="60">
        <f>ROUND(G1006*F1006, 2)</f>
        <v>10688876</v>
      </c>
      <c r="K1006" s="60">
        <f>ROUND(F1006*H1006, 2)</f>
        <v>2192881.58</v>
      </c>
      <c r="L1006" s="60">
        <f>J1006+K1006</f>
        <v>12881757.58</v>
      </c>
      <c r="M1006" s="60">
        <f>IFERROR(ROUND(SUM(P1007)/F1006, 2), 0)</f>
        <v>19294</v>
      </c>
      <c r="N1006" s="60"/>
      <c r="O1006" s="60">
        <f>M1006+N1006</f>
        <v>19294</v>
      </c>
      <c r="P1006" s="60">
        <f t="shared" si="66"/>
        <v>10688876</v>
      </c>
      <c r="Q1006" s="60">
        <f>ROUND(F1006*N1006, 2)</f>
        <v>0</v>
      </c>
      <c r="R1006" s="60">
        <f>P1006+Q1006</f>
        <v>10688876</v>
      </c>
    </row>
    <row r="1007" spans="1:18" ht="37.5" x14ac:dyDescent="0.25">
      <c r="A1007" s="23" t="s">
        <v>1590</v>
      </c>
      <c r="B1007" s="30" t="s">
        <v>1308</v>
      </c>
      <c r="C1007" s="29"/>
      <c r="D1007" s="24" t="s">
        <v>164</v>
      </c>
      <c r="E1007" s="46">
        <v>1</v>
      </c>
      <c r="F1007" s="46">
        <v>554</v>
      </c>
      <c r="G1007" s="60">
        <v>19294</v>
      </c>
      <c r="H1007" s="60"/>
      <c r="I1007" s="60"/>
      <c r="J1007" s="60">
        <f>ROUND(F1007*G1007, 2)</f>
        <v>10688876</v>
      </c>
      <c r="K1007" s="60"/>
      <c r="L1007" s="60"/>
      <c r="M1007" s="60">
        <v>19294</v>
      </c>
      <c r="N1007" s="60"/>
      <c r="O1007" s="60"/>
      <c r="P1007" s="60">
        <f t="shared" si="66"/>
        <v>10688876</v>
      </c>
      <c r="Q1007" s="60"/>
      <c r="R1007" s="60"/>
    </row>
    <row r="1008" spans="1:18" ht="18.75" x14ac:dyDescent="0.25">
      <c r="A1008" s="23" t="s">
        <v>1591</v>
      </c>
      <c r="B1008" s="29" t="s">
        <v>1592</v>
      </c>
      <c r="C1008" s="29"/>
      <c r="D1008" s="24" t="s">
        <v>164</v>
      </c>
      <c r="E1008" s="31">
        <v>1</v>
      </c>
      <c r="F1008" s="31">
        <v>554</v>
      </c>
      <c r="G1008" s="60">
        <f>IFERROR(ROUND(SUM(J1009)/F1008, 2), 0)</f>
        <v>197.31</v>
      </c>
      <c r="H1008" s="60">
        <v>168.93</v>
      </c>
      <c r="I1008" s="60">
        <f>G1008+H1008</f>
        <v>366.24</v>
      </c>
      <c r="J1008" s="60">
        <f>ROUND(G1008*F1008, 2)</f>
        <v>109309.74</v>
      </c>
      <c r="K1008" s="60">
        <f>ROUND(F1008*H1008, 2)</f>
        <v>93587.22</v>
      </c>
      <c r="L1008" s="60">
        <f>J1008+K1008</f>
        <v>202896.96</v>
      </c>
      <c r="M1008" s="60">
        <f>IFERROR(ROUND(SUM(P1009)/F1008, 2), 0)</f>
        <v>0</v>
      </c>
      <c r="N1008" s="60"/>
      <c r="O1008" s="60">
        <f>M1008+N1008</f>
        <v>0</v>
      </c>
      <c r="P1008" s="60">
        <f t="shared" si="66"/>
        <v>0</v>
      </c>
      <c r="Q1008" s="60">
        <f>ROUND(F1008*N1008, 2)</f>
        <v>0</v>
      </c>
      <c r="R1008" s="60">
        <f>P1008+Q1008</f>
        <v>0</v>
      </c>
    </row>
    <row r="1009" spans="1:18" ht="37.5" x14ac:dyDescent="0.25">
      <c r="A1009" s="23" t="s">
        <v>1593</v>
      </c>
      <c r="B1009" s="30" t="s">
        <v>1318</v>
      </c>
      <c r="C1009" s="29"/>
      <c r="D1009" s="24" t="s">
        <v>164</v>
      </c>
      <c r="E1009" s="46">
        <v>1</v>
      </c>
      <c r="F1009" s="46">
        <v>554</v>
      </c>
      <c r="G1009" s="60">
        <v>197.31</v>
      </c>
      <c r="H1009" s="60"/>
      <c r="I1009" s="60"/>
      <c r="J1009" s="60">
        <f>ROUND(F1009*G1009, 2)</f>
        <v>109309.74</v>
      </c>
      <c r="K1009" s="60"/>
      <c r="L1009" s="60"/>
      <c r="M1009" s="60"/>
      <c r="N1009" s="60"/>
      <c r="O1009" s="60"/>
      <c r="P1009" s="60">
        <f t="shared" si="66"/>
        <v>0</v>
      </c>
      <c r="Q1009" s="60"/>
      <c r="R1009" s="60"/>
    </row>
    <row r="1010" spans="1:18" ht="37.5" x14ac:dyDescent="0.25">
      <c r="A1010" s="23" t="s">
        <v>1594</v>
      </c>
      <c r="B1010" s="29" t="s">
        <v>1595</v>
      </c>
      <c r="C1010" s="29"/>
      <c r="D1010" s="24" t="s">
        <v>164</v>
      </c>
      <c r="E1010" s="31">
        <v>1</v>
      </c>
      <c r="F1010" s="31">
        <v>678</v>
      </c>
      <c r="G1010" s="60">
        <f>IFERROR(ROUND(SUM(J1011,J1012)/F1010, 2), 0)</f>
        <v>1135.05</v>
      </c>
      <c r="H1010" s="60">
        <v>220</v>
      </c>
      <c r="I1010" s="60">
        <f>G1010+H1010</f>
        <v>1355.05</v>
      </c>
      <c r="J1010" s="60">
        <f>ROUND(G1010*F1010, 2)</f>
        <v>769563.9</v>
      </c>
      <c r="K1010" s="60">
        <f>ROUND(F1010*H1010, 2)</f>
        <v>149160</v>
      </c>
      <c r="L1010" s="60">
        <f>J1010+K1010</f>
        <v>918723.9</v>
      </c>
      <c r="M1010" s="60">
        <f>IFERROR(ROUND(SUM(P1011,P1012)/F1010, 2), 0)</f>
        <v>0</v>
      </c>
      <c r="N1010" s="60"/>
      <c r="O1010" s="60">
        <f>M1010+N1010</f>
        <v>0</v>
      </c>
      <c r="P1010" s="60">
        <f t="shared" si="66"/>
        <v>0</v>
      </c>
      <c r="Q1010" s="60">
        <f>ROUND(F1010*N1010, 2)</f>
        <v>0</v>
      </c>
      <c r="R1010" s="60">
        <f>P1010+Q1010</f>
        <v>0</v>
      </c>
    </row>
    <row r="1011" spans="1:18" ht="37.5" x14ac:dyDescent="0.25">
      <c r="A1011" s="23" t="s">
        <v>1596</v>
      </c>
      <c r="B1011" s="30" t="s">
        <v>1597</v>
      </c>
      <c r="C1011" s="29"/>
      <c r="D1011" s="24" t="s">
        <v>164</v>
      </c>
      <c r="E1011" s="46">
        <v>1</v>
      </c>
      <c r="F1011" s="47">
        <v>667</v>
      </c>
      <c r="G1011" s="60">
        <v>1145</v>
      </c>
      <c r="H1011" s="60"/>
      <c r="I1011" s="60"/>
      <c r="J1011" s="60">
        <f>ROUND(F1011*G1011, 2)</f>
        <v>763715</v>
      </c>
      <c r="K1011" s="60"/>
      <c r="L1011" s="60"/>
      <c r="M1011" s="60"/>
      <c r="N1011" s="60"/>
      <c r="O1011" s="60"/>
      <c r="P1011" s="60">
        <f t="shared" si="66"/>
        <v>0</v>
      </c>
      <c r="Q1011" s="60"/>
      <c r="R1011" s="60"/>
    </row>
    <row r="1012" spans="1:18" ht="37.5" x14ac:dyDescent="0.25">
      <c r="A1012" s="23" t="s">
        <v>1598</v>
      </c>
      <c r="B1012" s="30" t="s">
        <v>1599</v>
      </c>
      <c r="C1012" s="29"/>
      <c r="D1012" s="24" t="s">
        <v>164</v>
      </c>
      <c r="E1012" s="46">
        <v>1</v>
      </c>
      <c r="F1012" s="47">
        <v>11</v>
      </c>
      <c r="G1012" s="60">
        <v>532</v>
      </c>
      <c r="H1012" s="60"/>
      <c r="I1012" s="60"/>
      <c r="J1012" s="60">
        <f>ROUND(F1012*G1012, 2)</f>
        <v>5852</v>
      </c>
      <c r="K1012" s="60"/>
      <c r="L1012" s="60"/>
      <c r="M1012" s="60"/>
      <c r="N1012" s="60"/>
      <c r="O1012" s="60"/>
      <c r="P1012" s="60">
        <f t="shared" si="66"/>
        <v>0</v>
      </c>
      <c r="Q1012" s="60"/>
      <c r="R1012" s="60"/>
    </row>
    <row r="1013" spans="1:18" ht="56.25" x14ac:dyDescent="0.25">
      <c r="A1013" s="23" t="s">
        <v>1600</v>
      </c>
      <c r="B1013" s="29" t="s">
        <v>1601</v>
      </c>
      <c r="C1013" s="29"/>
      <c r="D1013" s="24" t="s">
        <v>111</v>
      </c>
      <c r="E1013" s="31">
        <v>1</v>
      </c>
      <c r="F1013" s="31">
        <v>554</v>
      </c>
      <c r="G1013" s="60">
        <f>IFERROR(ROUND(SUM(J1014,J1015)/F1013, 2), 0)</f>
        <v>1964</v>
      </c>
      <c r="H1013" s="60">
        <v>2978.46</v>
      </c>
      <c r="I1013" s="60">
        <f>G1013+H1013</f>
        <v>4942.46</v>
      </c>
      <c r="J1013" s="60">
        <f>ROUND(G1013*F1013, 2)</f>
        <v>1088056</v>
      </c>
      <c r="K1013" s="60">
        <f>ROUND(F1013*H1013, 2)</f>
        <v>1650066.84</v>
      </c>
      <c r="L1013" s="60">
        <f>J1013+K1013</f>
        <v>2738122.84</v>
      </c>
      <c r="M1013" s="60">
        <f>IFERROR(ROUND(SUM(P1014,P1015)/F1013, 2), 0)</f>
        <v>0</v>
      </c>
      <c r="N1013" s="60"/>
      <c r="O1013" s="60">
        <f>M1013+N1013</f>
        <v>0</v>
      </c>
      <c r="P1013" s="60">
        <f t="shared" si="66"/>
        <v>0</v>
      </c>
      <c r="Q1013" s="60">
        <f>ROUND(F1013*N1013, 2)</f>
        <v>0</v>
      </c>
      <c r="R1013" s="60">
        <f>P1013+Q1013</f>
        <v>0</v>
      </c>
    </row>
    <row r="1014" spans="1:18" ht="56.25" x14ac:dyDescent="0.25">
      <c r="A1014" s="23" t="s">
        <v>1602</v>
      </c>
      <c r="B1014" s="30" t="s">
        <v>1603</v>
      </c>
      <c r="C1014" s="29"/>
      <c r="D1014" s="24" t="s">
        <v>164</v>
      </c>
      <c r="E1014" s="46">
        <v>1</v>
      </c>
      <c r="F1014" s="47">
        <v>554</v>
      </c>
      <c r="G1014" s="60">
        <v>930</v>
      </c>
      <c r="H1014" s="60"/>
      <c r="I1014" s="60"/>
      <c r="J1014" s="60">
        <f>ROUND(F1014*G1014, 2)</f>
        <v>515220</v>
      </c>
      <c r="K1014" s="60"/>
      <c r="L1014" s="60"/>
      <c r="M1014" s="60"/>
      <c r="N1014" s="60"/>
      <c r="O1014" s="60"/>
      <c r="P1014" s="60">
        <f t="shared" si="66"/>
        <v>0</v>
      </c>
      <c r="Q1014" s="60"/>
      <c r="R1014" s="60"/>
    </row>
    <row r="1015" spans="1:18" ht="56.25" x14ac:dyDescent="0.25">
      <c r="A1015" s="23" t="s">
        <v>1604</v>
      </c>
      <c r="B1015" s="30" t="s">
        <v>1605</v>
      </c>
      <c r="C1015" s="29"/>
      <c r="D1015" s="24" t="s">
        <v>164</v>
      </c>
      <c r="E1015" s="46">
        <v>1</v>
      </c>
      <c r="F1015" s="47">
        <v>554</v>
      </c>
      <c r="G1015" s="60">
        <v>1034</v>
      </c>
      <c r="H1015" s="60"/>
      <c r="I1015" s="60"/>
      <c r="J1015" s="60">
        <f>ROUND(F1015*G1015, 2)</f>
        <v>572836</v>
      </c>
      <c r="K1015" s="60"/>
      <c r="L1015" s="60"/>
      <c r="M1015" s="60"/>
      <c r="N1015" s="60"/>
      <c r="O1015" s="60"/>
      <c r="P1015" s="60">
        <f t="shared" si="66"/>
        <v>0</v>
      </c>
      <c r="Q1015" s="60"/>
      <c r="R1015" s="60"/>
    </row>
    <row r="1016" spans="1:18" ht="37.5" x14ac:dyDescent="0.25">
      <c r="A1016" s="23" t="s">
        <v>1606</v>
      </c>
      <c r="B1016" s="29" t="s">
        <v>1320</v>
      </c>
      <c r="C1016" s="29" t="s">
        <v>1607</v>
      </c>
      <c r="D1016" s="24" t="s">
        <v>164</v>
      </c>
      <c r="E1016" s="31">
        <v>1</v>
      </c>
      <c r="F1016" s="31">
        <v>7</v>
      </c>
      <c r="G1016" s="60">
        <f>IFERROR(ROUND(SUM(J1017,J1018,J1019,J1020,J1021)/F1016, 2), 0)</f>
        <v>2085.71</v>
      </c>
      <c r="H1016" s="60">
        <v>325.13</v>
      </c>
      <c r="I1016" s="60">
        <f>G1016+H1016</f>
        <v>2410.84</v>
      </c>
      <c r="J1016" s="60">
        <f>ROUND(G1016*F1016, 2)</f>
        <v>14599.97</v>
      </c>
      <c r="K1016" s="60">
        <f>ROUND(F1016*H1016, 2)</f>
        <v>2275.91</v>
      </c>
      <c r="L1016" s="60">
        <f>J1016+K1016</f>
        <v>16875.88</v>
      </c>
      <c r="M1016" s="60">
        <f>IFERROR(ROUND(SUM(P1017,P1018,P1019,P1020,P1021)/F1016, 2), 0)</f>
        <v>0</v>
      </c>
      <c r="N1016" s="60"/>
      <c r="O1016" s="60">
        <f>M1016+N1016</f>
        <v>0</v>
      </c>
      <c r="P1016" s="60">
        <f t="shared" si="66"/>
        <v>0</v>
      </c>
      <c r="Q1016" s="60">
        <f>ROUND(F1016*N1016, 2)</f>
        <v>0</v>
      </c>
      <c r="R1016" s="60">
        <f>P1016+Q1016</f>
        <v>0</v>
      </c>
    </row>
    <row r="1017" spans="1:18" ht="37.5" x14ac:dyDescent="0.25">
      <c r="A1017" s="23" t="s">
        <v>1608</v>
      </c>
      <c r="B1017" s="30" t="s">
        <v>1609</v>
      </c>
      <c r="C1017" s="29" t="s">
        <v>1610</v>
      </c>
      <c r="D1017" s="24" t="s">
        <v>164</v>
      </c>
      <c r="E1017" s="46">
        <v>1</v>
      </c>
      <c r="F1017" s="47">
        <v>2</v>
      </c>
      <c r="G1017" s="60">
        <v>1700</v>
      </c>
      <c r="H1017" s="60"/>
      <c r="I1017" s="60"/>
      <c r="J1017" s="60">
        <f>ROUND(F1017*G1017, 2)</f>
        <v>3400</v>
      </c>
      <c r="K1017" s="60"/>
      <c r="L1017" s="60"/>
      <c r="M1017" s="60"/>
      <c r="N1017" s="60"/>
      <c r="O1017" s="60"/>
      <c r="P1017" s="60">
        <f t="shared" si="66"/>
        <v>0</v>
      </c>
      <c r="Q1017" s="60"/>
      <c r="R1017" s="60"/>
    </row>
    <row r="1018" spans="1:18" ht="37.5" x14ac:dyDescent="0.25">
      <c r="A1018" s="23" t="s">
        <v>1611</v>
      </c>
      <c r="B1018" s="30" t="s">
        <v>1322</v>
      </c>
      <c r="C1018" s="29" t="s">
        <v>1612</v>
      </c>
      <c r="D1018" s="24" t="s">
        <v>164</v>
      </c>
      <c r="E1018" s="46">
        <v>1</v>
      </c>
      <c r="F1018" s="47">
        <v>1</v>
      </c>
      <c r="G1018" s="60">
        <v>2450</v>
      </c>
      <c r="H1018" s="60"/>
      <c r="I1018" s="60"/>
      <c r="J1018" s="60">
        <f>ROUND(F1018*G1018, 2)</f>
        <v>2450</v>
      </c>
      <c r="K1018" s="60"/>
      <c r="L1018" s="60"/>
      <c r="M1018" s="60"/>
      <c r="N1018" s="60"/>
      <c r="O1018" s="60"/>
      <c r="P1018" s="60">
        <f t="shared" si="66"/>
        <v>0</v>
      </c>
      <c r="Q1018" s="60"/>
      <c r="R1018" s="60"/>
    </row>
    <row r="1019" spans="1:18" ht="37.5" x14ac:dyDescent="0.25">
      <c r="A1019" s="23" t="s">
        <v>1613</v>
      </c>
      <c r="B1019" s="30" t="s">
        <v>1325</v>
      </c>
      <c r="C1019" s="29" t="s">
        <v>1614</v>
      </c>
      <c r="D1019" s="24" t="s">
        <v>164</v>
      </c>
      <c r="E1019" s="46">
        <v>1</v>
      </c>
      <c r="F1019" s="47">
        <v>1</v>
      </c>
      <c r="G1019" s="60">
        <v>2300</v>
      </c>
      <c r="H1019" s="60"/>
      <c r="I1019" s="60"/>
      <c r="J1019" s="60">
        <f>ROUND(F1019*G1019, 2)</f>
        <v>2300</v>
      </c>
      <c r="K1019" s="60"/>
      <c r="L1019" s="60"/>
      <c r="M1019" s="60"/>
      <c r="N1019" s="60"/>
      <c r="O1019" s="60"/>
      <c r="P1019" s="60">
        <f t="shared" si="66"/>
        <v>0</v>
      </c>
      <c r="Q1019" s="60"/>
      <c r="R1019" s="60"/>
    </row>
    <row r="1020" spans="1:18" ht="37.5" x14ac:dyDescent="0.25">
      <c r="A1020" s="23" t="s">
        <v>1615</v>
      </c>
      <c r="B1020" s="30" t="s">
        <v>1616</v>
      </c>
      <c r="C1020" s="29"/>
      <c r="D1020" s="24" t="s">
        <v>164</v>
      </c>
      <c r="E1020" s="46">
        <v>1</v>
      </c>
      <c r="F1020" s="47">
        <v>2</v>
      </c>
      <c r="G1020" s="60">
        <v>2150</v>
      </c>
      <c r="H1020" s="60"/>
      <c r="I1020" s="60"/>
      <c r="J1020" s="60">
        <f>ROUND(F1020*G1020, 2)</f>
        <v>4300</v>
      </c>
      <c r="K1020" s="60"/>
      <c r="L1020" s="60"/>
      <c r="M1020" s="60"/>
      <c r="N1020" s="60"/>
      <c r="O1020" s="60"/>
      <c r="P1020" s="60">
        <f t="shared" si="66"/>
        <v>0</v>
      </c>
      <c r="Q1020" s="60"/>
      <c r="R1020" s="60"/>
    </row>
    <row r="1021" spans="1:18" ht="37.5" x14ac:dyDescent="0.25">
      <c r="A1021" s="23" t="s">
        <v>1617</v>
      </c>
      <c r="B1021" s="30" t="s">
        <v>1618</v>
      </c>
      <c r="C1021" s="29" t="s">
        <v>1619</v>
      </c>
      <c r="D1021" s="24" t="s">
        <v>164</v>
      </c>
      <c r="E1021" s="46">
        <v>1</v>
      </c>
      <c r="F1021" s="47">
        <v>1</v>
      </c>
      <c r="G1021" s="60">
        <v>2150</v>
      </c>
      <c r="H1021" s="60"/>
      <c r="I1021" s="60"/>
      <c r="J1021" s="60">
        <f>ROUND(F1021*G1021, 2)</f>
        <v>2150</v>
      </c>
      <c r="K1021" s="60"/>
      <c r="L1021" s="60"/>
      <c r="M1021" s="60"/>
      <c r="N1021" s="60"/>
      <c r="O1021" s="60"/>
      <c r="P1021" s="60">
        <f t="shared" si="66"/>
        <v>0</v>
      </c>
      <c r="Q1021" s="60"/>
      <c r="R1021" s="60"/>
    </row>
    <row r="1022" spans="1:18" ht="37.5" x14ac:dyDescent="0.25">
      <c r="A1022" s="23" t="s">
        <v>1620</v>
      </c>
      <c r="B1022" s="29" t="s">
        <v>1320</v>
      </c>
      <c r="C1022" s="29"/>
      <c r="D1022" s="24" t="s">
        <v>164</v>
      </c>
      <c r="E1022" s="31">
        <v>1</v>
      </c>
      <c r="F1022" s="31">
        <v>342</v>
      </c>
      <c r="G1022" s="60">
        <f>IFERROR(ROUND(SUM(J1023,J1024,J1025,J1026,J1027,J1028)/F1022, 2), 0)</f>
        <v>1828.01</v>
      </c>
      <c r="H1022" s="60">
        <v>325.13</v>
      </c>
      <c r="I1022" s="60">
        <f>G1022+H1022</f>
        <v>2153.14</v>
      </c>
      <c r="J1022" s="60">
        <f>ROUND(G1022*F1022, 2)</f>
        <v>625179.42000000004</v>
      </c>
      <c r="K1022" s="60">
        <f>ROUND(F1022*H1022, 2)</f>
        <v>111194.46</v>
      </c>
      <c r="L1022" s="60">
        <f>J1022+K1022</f>
        <v>736373.88</v>
      </c>
      <c r="M1022" s="60">
        <f>IFERROR(ROUND(SUM(P1023,P1024,P1025,P1026,P1027,P1028)/F1022, 2), 0)</f>
        <v>0</v>
      </c>
      <c r="N1022" s="60"/>
      <c r="O1022" s="60">
        <f>M1022+N1022</f>
        <v>0</v>
      </c>
      <c r="P1022" s="60">
        <f t="shared" si="66"/>
        <v>0</v>
      </c>
      <c r="Q1022" s="60">
        <f>ROUND(F1022*N1022, 2)</f>
        <v>0</v>
      </c>
      <c r="R1022" s="60">
        <f>P1022+Q1022</f>
        <v>0</v>
      </c>
    </row>
    <row r="1023" spans="1:18" ht="37.5" x14ac:dyDescent="0.25">
      <c r="A1023" s="23" t="s">
        <v>1621</v>
      </c>
      <c r="B1023" s="30" t="s">
        <v>1622</v>
      </c>
      <c r="C1023" s="29" t="s">
        <v>1623</v>
      </c>
      <c r="D1023" s="24" t="s">
        <v>164</v>
      </c>
      <c r="E1023" s="46">
        <v>1</v>
      </c>
      <c r="F1023" s="47">
        <v>66</v>
      </c>
      <c r="G1023" s="60">
        <v>430</v>
      </c>
      <c r="H1023" s="60"/>
      <c r="I1023" s="60"/>
      <c r="J1023" s="60">
        <f t="shared" ref="J1023:J1028" si="67">ROUND(F1023*G1023, 2)</f>
        <v>28380</v>
      </c>
      <c r="K1023" s="60"/>
      <c r="L1023" s="60"/>
      <c r="M1023" s="60"/>
      <c r="N1023" s="60"/>
      <c r="O1023" s="60"/>
      <c r="P1023" s="60">
        <f t="shared" si="66"/>
        <v>0</v>
      </c>
      <c r="Q1023" s="60"/>
      <c r="R1023" s="60"/>
    </row>
    <row r="1024" spans="1:18" ht="37.5" x14ac:dyDescent="0.25">
      <c r="A1024" s="23" t="s">
        <v>1624</v>
      </c>
      <c r="B1024" s="30" t="s">
        <v>1322</v>
      </c>
      <c r="C1024" s="29" t="s">
        <v>1625</v>
      </c>
      <c r="D1024" s="24" t="s">
        <v>164</v>
      </c>
      <c r="E1024" s="46">
        <v>1</v>
      </c>
      <c r="F1024" s="47">
        <v>105</v>
      </c>
      <c r="G1024" s="60">
        <v>2450</v>
      </c>
      <c r="H1024" s="60"/>
      <c r="I1024" s="60"/>
      <c r="J1024" s="60">
        <f t="shared" si="67"/>
        <v>257250</v>
      </c>
      <c r="K1024" s="60"/>
      <c r="L1024" s="60"/>
      <c r="M1024" s="60"/>
      <c r="N1024" s="60"/>
      <c r="O1024" s="60"/>
      <c r="P1024" s="60">
        <f t="shared" si="66"/>
        <v>0</v>
      </c>
      <c r="Q1024" s="60"/>
      <c r="R1024" s="60"/>
    </row>
    <row r="1025" spans="1:18" ht="37.5" x14ac:dyDescent="0.25">
      <c r="A1025" s="23" t="s">
        <v>1626</v>
      </c>
      <c r="B1025" s="30" t="s">
        <v>1627</v>
      </c>
      <c r="C1025" s="29" t="s">
        <v>1628</v>
      </c>
      <c r="D1025" s="24" t="s">
        <v>164</v>
      </c>
      <c r="E1025" s="46">
        <v>1</v>
      </c>
      <c r="F1025" s="47">
        <v>76</v>
      </c>
      <c r="G1025" s="60">
        <v>1900</v>
      </c>
      <c r="H1025" s="60"/>
      <c r="I1025" s="60"/>
      <c r="J1025" s="60">
        <f t="shared" si="67"/>
        <v>144400</v>
      </c>
      <c r="K1025" s="60"/>
      <c r="L1025" s="60"/>
      <c r="M1025" s="60"/>
      <c r="N1025" s="60"/>
      <c r="O1025" s="60"/>
      <c r="P1025" s="60">
        <f t="shared" si="66"/>
        <v>0</v>
      </c>
      <c r="Q1025" s="60"/>
      <c r="R1025" s="60"/>
    </row>
    <row r="1026" spans="1:18" ht="37.5" x14ac:dyDescent="0.25">
      <c r="A1026" s="23" t="s">
        <v>1629</v>
      </c>
      <c r="B1026" s="30" t="s">
        <v>1630</v>
      </c>
      <c r="C1026" s="29" t="s">
        <v>1631</v>
      </c>
      <c r="D1026" s="24" t="s">
        <v>164</v>
      </c>
      <c r="E1026" s="46">
        <v>1</v>
      </c>
      <c r="F1026" s="47">
        <v>14</v>
      </c>
      <c r="G1026" s="60">
        <v>1500</v>
      </c>
      <c r="H1026" s="60"/>
      <c r="I1026" s="60"/>
      <c r="J1026" s="60">
        <f t="shared" si="67"/>
        <v>21000</v>
      </c>
      <c r="K1026" s="60"/>
      <c r="L1026" s="60"/>
      <c r="M1026" s="60"/>
      <c r="N1026" s="60"/>
      <c r="O1026" s="60"/>
      <c r="P1026" s="60">
        <f t="shared" si="66"/>
        <v>0</v>
      </c>
      <c r="Q1026" s="60"/>
      <c r="R1026" s="60"/>
    </row>
    <row r="1027" spans="1:18" ht="37.5" x14ac:dyDescent="0.25">
      <c r="A1027" s="23" t="s">
        <v>1632</v>
      </c>
      <c r="B1027" s="30" t="s">
        <v>1616</v>
      </c>
      <c r="C1027" s="29" t="s">
        <v>1633</v>
      </c>
      <c r="D1027" s="24" t="s">
        <v>164</v>
      </c>
      <c r="E1027" s="46">
        <v>1</v>
      </c>
      <c r="F1027" s="47">
        <v>24</v>
      </c>
      <c r="G1027" s="60">
        <v>2150</v>
      </c>
      <c r="H1027" s="60"/>
      <c r="I1027" s="60"/>
      <c r="J1027" s="60">
        <f t="shared" si="67"/>
        <v>51600</v>
      </c>
      <c r="K1027" s="60"/>
      <c r="L1027" s="60"/>
      <c r="M1027" s="60"/>
      <c r="N1027" s="60"/>
      <c r="O1027" s="60"/>
      <c r="P1027" s="60">
        <f t="shared" si="66"/>
        <v>0</v>
      </c>
      <c r="Q1027" s="60"/>
      <c r="R1027" s="60"/>
    </row>
    <row r="1028" spans="1:18" ht="37.5" x14ac:dyDescent="0.25">
      <c r="A1028" s="23" t="s">
        <v>1634</v>
      </c>
      <c r="B1028" s="30" t="s">
        <v>1618</v>
      </c>
      <c r="C1028" s="29" t="s">
        <v>1635</v>
      </c>
      <c r="D1028" s="24" t="s">
        <v>164</v>
      </c>
      <c r="E1028" s="46">
        <v>1</v>
      </c>
      <c r="F1028" s="47">
        <v>57</v>
      </c>
      <c r="G1028" s="60">
        <v>2150</v>
      </c>
      <c r="H1028" s="60"/>
      <c r="I1028" s="60"/>
      <c r="J1028" s="60">
        <f t="shared" si="67"/>
        <v>122550</v>
      </c>
      <c r="K1028" s="60"/>
      <c r="L1028" s="60"/>
      <c r="M1028" s="60"/>
      <c r="N1028" s="60"/>
      <c r="O1028" s="60"/>
      <c r="P1028" s="60">
        <f t="shared" si="66"/>
        <v>0</v>
      </c>
      <c r="Q1028" s="60"/>
      <c r="R1028" s="60"/>
    </row>
    <row r="1029" spans="1:18" ht="16.5" x14ac:dyDescent="0.25">
      <c r="A1029" s="22" t="s">
        <v>1636</v>
      </c>
      <c r="B1029" s="100" t="s">
        <v>1328</v>
      </c>
      <c r="C1029" s="94"/>
      <c r="D1029" s="98"/>
      <c r="E1029" s="99"/>
      <c r="F1029" s="58"/>
      <c r="G1029" s="59"/>
      <c r="H1029" s="59"/>
      <c r="I1029" s="59"/>
      <c r="J1029" s="59">
        <f>SUM(J1030,J1054)</f>
        <v>5483270.2999999998</v>
      </c>
      <c r="K1029" s="59">
        <f>SUM(K1030,K1054)</f>
        <v>7349120</v>
      </c>
      <c r="L1029" s="59">
        <f>SUM(L1030,L1054)</f>
        <v>12832390.300000001</v>
      </c>
      <c r="M1029" s="59"/>
      <c r="N1029" s="59"/>
      <c r="O1029" s="59"/>
      <c r="P1029" s="59">
        <f>SUM(P1030,P1054)</f>
        <v>0</v>
      </c>
      <c r="Q1029" s="59">
        <f>SUM(Q1030,Q1054)</f>
        <v>0</v>
      </c>
      <c r="R1029" s="59">
        <f>SUM(R1030,R1054)</f>
        <v>0</v>
      </c>
    </row>
    <row r="1030" spans="1:18" ht="37.5" x14ac:dyDescent="0.25">
      <c r="A1030" s="32" t="s">
        <v>1637</v>
      </c>
      <c r="B1030" s="33" t="s">
        <v>1330</v>
      </c>
      <c r="C1030" s="33"/>
      <c r="D1030" s="34" t="s">
        <v>40</v>
      </c>
      <c r="E1030" s="39">
        <v>1</v>
      </c>
      <c r="F1030" s="68">
        <v>0</v>
      </c>
      <c r="G1030" s="63">
        <f>IFERROR(ROUND(SUM(J1032,J1034,J1036,J1038,J1040,J1042,J1044,J1046,J1048,J1050,J1052)/F1030, 2), 0)</f>
        <v>0</v>
      </c>
      <c r="H1030" s="63">
        <v>800</v>
      </c>
      <c r="I1030" s="63">
        <f>G1030+H1030</f>
        <v>800</v>
      </c>
      <c r="J1030" s="63">
        <f>ROUND(G1030*F1030, 2)</f>
        <v>0</v>
      </c>
      <c r="K1030" s="63">
        <f>ROUND(F1030*H1030, 2)</f>
        <v>0</v>
      </c>
      <c r="L1030" s="63">
        <f>J1030+K1030</f>
        <v>0</v>
      </c>
      <c r="M1030" s="63">
        <f>IFERROR(ROUND(SUM(P1032,P1034,P1036,P1038,P1040,P1042,P1044,P1046,P1048,P1050,P1052)/F1030, 2), 0)</f>
        <v>0</v>
      </c>
      <c r="N1030" s="63"/>
      <c r="O1030" s="63">
        <f>M1030+N1030</f>
        <v>0</v>
      </c>
      <c r="P1030" s="63">
        <f t="shared" ref="P1030:P1068" si="68">ROUND(F1030*M1030, 2)</f>
        <v>0</v>
      </c>
      <c r="Q1030" s="63">
        <f>ROUND(F1030*N1030, 2)</f>
        <v>0</v>
      </c>
      <c r="R1030" s="63">
        <f>P1030+Q1030</f>
        <v>0</v>
      </c>
    </row>
    <row r="1031" spans="1:18" ht="31.15" customHeight="1" x14ac:dyDescent="0.25">
      <c r="A1031" s="35" t="s">
        <v>1638</v>
      </c>
      <c r="B1031" s="36" t="s">
        <v>1330</v>
      </c>
      <c r="C1031" s="36"/>
      <c r="D1031" s="37" t="s">
        <v>40</v>
      </c>
      <c r="E1031" s="41">
        <v>1</v>
      </c>
      <c r="F1031" s="41">
        <v>9186.4</v>
      </c>
      <c r="G1031" s="55">
        <f>IFERROR(ROUND(SUM(J1033,J1035,J1037,J1039,J1041,J1043,J1045,J1047,J1049,J1051,J1053)/F1031, 2), 0)</f>
        <v>522.53</v>
      </c>
      <c r="H1031" s="55">
        <v>800</v>
      </c>
      <c r="I1031" s="55">
        <f>G1031+H1031</f>
        <v>1322.53</v>
      </c>
      <c r="J1031" s="55">
        <f>ROUND(G1031*F1031, 2)</f>
        <v>4800169.59</v>
      </c>
      <c r="K1031" s="55">
        <f>ROUND(F1031*H1031, 2)</f>
        <v>7349120</v>
      </c>
      <c r="L1031" s="55">
        <f>J1031+K1031</f>
        <v>12149289.59</v>
      </c>
      <c r="M1031" s="55">
        <f>IFERROR(ROUND(SUM(P1033,P1035,P1037,P1039,P1041,P1043,P1045,P1047,P1049,P1051,P1053)/F1031, 2), 0)</f>
        <v>0</v>
      </c>
      <c r="N1031" s="55"/>
      <c r="O1031" s="55">
        <f>M1031+N1031</f>
        <v>0</v>
      </c>
      <c r="P1031" s="55">
        <f t="shared" si="68"/>
        <v>0</v>
      </c>
      <c r="Q1031" s="55">
        <f>ROUND(F1031*N1031, 2)</f>
        <v>0</v>
      </c>
      <c r="R1031" s="55">
        <f>P1031+Q1031</f>
        <v>0</v>
      </c>
    </row>
    <row r="1032" spans="1:18" ht="37.5" x14ac:dyDescent="0.25">
      <c r="A1032" s="32" t="s">
        <v>1639</v>
      </c>
      <c r="B1032" s="38" t="s">
        <v>886</v>
      </c>
      <c r="C1032" s="33"/>
      <c r="D1032" s="34" t="s">
        <v>164</v>
      </c>
      <c r="E1032" s="49">
        <v>0.4</v>
      </c>
      <c r="F1032" s="69">
        <v>0</v>
      </c>
      <c r="G1032" s="63">
        <v>158.22999999999999</v>
      </c>
      <c r="H1032" s="63"/>
      <c r="I1032" s="63"/>
      <c r="J1032" s="63">
        <f t="shared" ref="J1032:J1053" si="69">ROUND(F1032*G1032, 2)</f>
        <v>0</v>
      </c>
      <c r="K1032" s="63"/>
      <c r="L1032" s="63"/>
      <c r="M1032" s="63"/>
      <c r="N1032" s="63"/>
      <c r="O1032" s="63"/>
      <c r="P1032" s="63">
        <f t="shared" si="68"/>
        <v>0</v>
      </c>
      <c r="Q1032" s="63"/>
      <c r="R1032" s="63"/>
    </row>
    <row r="1033" spans="1:18" ht="31.15" customHeight="1" x14ac:dyDescent="0.25">
      <c r="A1033" s="35" t="s">
        <v>1640</v>
      </c>
      <c r="B1033" s="40" t="s">
        <v>886</v>
      </c>
      <c r="C1033" s="36"/>
      <c r="D1033" s="37" t="s">
        <v>164</v>
      </c>
      <c r="E1033" s="53">
        <v>0.4</v>
      </c>
      <c r="F1033" s="53">
        <v>3674.56</v>
      </c>
      <c r="G1033" s="55">
        <v>158.22999999999999</v>
      </c>
      <c r="H1033" s="55"/>
      <c r="I1033" s="55"/>
      <c r="J1033" s="55">
        <f t="shared" si="69"/>
        <v>581425.63</v>
      </c>
      <c r="K1033" s="55"/>
      <c r="L1033" s="55"/>
      <c r="M1033" s="55"/>
      <c r="N1033" s="55"/>
      <c r="O1033" s="55"/>
      <c r="P1033" s="55">
        <f t="shared" si="68"/>
        <v>0</v>
      </c>
      <c r="Q1033" s="55"/>
      <c r="R1033" s="55"/>
    </row>
    <row r="1034" spans="1:18" ht="56.25" x14ac:dyDescent="0.25">
      <c r="A1034" s="32" t="s">
        <v>1641</v>
      </c>
      <c r="B1034" s="38" t="s">
        <v>1267</v>
      </c>
      <c r="C1034" s="33"/>
      <c r="D1034" s="34" t="s">
        <v>40</v>
      </c>
      <c r="E1034" s="49">
        <v>2.0499999999999998</v>
      </c>
      <c r="F1034" s="70">
        <v>0</v>
      </c>
      <c r="G1034" s="63">
        <v>137.1</v>
      </c>
      <c r="H1034" s="63"/>
      <c r="I1034" s="63"/>
      <c r="J1034" s="63">
        <f t="shared" si="69"/>
        <v>0</v>
      </c>
      <c r="K1034" s="63"/>
      <c r="L1034" s="63"/>
      <c r="M1034" s="63"/>
      <c r="N1034" s="63"/>
      <c r="O1034" s="63"/>
      <c r="P1034" s="63">
        <f t="shared" si="68"/>
        <v>0</v>
      </c>
      <c r="Q1034" s="63"/>
      <c r="R1034" s="63"/>
    </row>
    <row r="1035" spans="1:18" ht="31.15" customHeight="1" x14ac:dyDescent="0.25">
      <c r="A1035" s="35" t="s">
        <v>1642</v>
      </c>
      <c r="B1035" s="40" t="s">
        <v>1267</v>
      </c>
      <c r="C1035" s="36"/>
      <c r="D1035" s="37" t="s">
        <v>40</v>
      </c>
      <c r="E1035" s="53">
        <v>2.0499999999999998</v>
      </c>
      <c r="F1035" s="53">
        <v>18832.12</v>
      </c>
      <c r="G1035" s="55">
        <v>137.1</v>
      </c>
      <c r="H1035" s="55"/>
      <c r="I1035" s="55"/>
      <c r="J1035" s="55">
        <f t="shared" si="69"/>
        <v>2581883.65</v>
      </c>
      <c r="K1035" s="55"/>
      <c r="L1035" s="55"/>
      <c r="M1035" s="55"/>
      <c r="N1035" s="55"/>
      <c r="O1035" s="55"/>
      <c r="P1035" s="55">
        <f t="shared" si="68"/>
        <v>0</v>
      </c>
      <c r="Q1035" s="55"/>
      <c r="R1035" s="55"/>
    </row>
    <row r="1036" spans="1:18" ht="37.5" x14ac:dyDescent="0.25">
      <c r="A1036" s="32" t="s">
        <v>1643</v>
      </c>
      <c r="B1036" s="38" t="s">
        <v>582</v>
      </c>
      <c r="C1036" s="33"/>
      <c r="D1036" s="34" t="s">
        <v>77</v>
      </c>
      <c r="E1036" s="49">
        <v>0.1</v>
      </c>
      <c r="F1036" s="69">
        <v>0</v>
      </c>
      <c r="G1036" s="63">
        <v>37.299999999999997</v>
      </c>
      <c r="H1036" s="63"/>
      <c r="I1036" s="63"/>
      <c r="J1036" s="63">
        <f t="shared" si="69"/>
        <v>0</v>
      </c>
      <c r="K1036" s="63"/>
      <c r="L1036" s="63"/>
      <c r="M1036" s="63"/>
      <c r="N1036" s="63"/>
      <c r="O1036" s="63"/>
      <c r="P1036" s="63">
        <f t="shared" si="68"/>
        <v>0</v>
      </c>
      <c r="Q1036" s="63"/>
      <c r="R1036" s="63"/>
    </row>
    <row r="1037" spans="1:18" ht="31.15" customHeight="1" x14ac:dyDescent="0.25">
      <c r="A1037" s="35" t="s">
        <v>1644</v>
      </c>
      <c r="B1037" s="40" t="s">
        <v>582</v>
      </c>
      <c r="C1037" s="36"/>
      <c r="D1037" s="37" t="s">
        <v>77</v>
      </c>
      <c r="E1037" s="53">
        <v>0.1</v>
      </c>
      <c r="F1037" s="53">
        <v>918.64</v>
      </c>
      <c r="G1037" s="55">
        <v>37.299999999999997</v>
      </c>
      <c r="H1037" s="55"/>
      <c r="I1037" s="55"/>
      <c r="J1037" s="55">
        <f t="shared" si="69"/>
        <v>34265.269999999997</v>
      </c>
      <c r="K1037" s="55"/>
      <c r="L1037" s="55"/>
      <c r="M1037" s="55"/>
      <c r="N1037" s="55"/>
      <c r="O1037" s="55"/>
      <c r="P1037" s="55">
        <f t="shared" si="68"/>
        <v>0</v>
      </c>
      <c r="Q1037" s="55"/>
      <c r="R1037" s="55"/>
    </row>
    <row r="1038" spans="1:18" ht="18.75" x14ac:dyDescent="0.25">
      <c r="A1038" s="32" t="s">
        <v>1645</v>
      </c>
      <c r="B1038" s="38" t="s">
        <v>1339</v>
      </c>
      <c r="C1038" s="33"/>
      <c r="D1038" s="34" t="s">
        <v>164</v>
      </c>
      <c r="E1038" s="49">
        <v>10</v>
      </c>
      <c r="F1038" s="69">
        <v>0</v>
      </c>
      <c r="G1038" s="63">
        <v>1</v>
      </c>
      <c r="H1038" s="63"/>
      <c r="I1038" s="63"/>
      <c r="J1038" s="63">
        <f t="shared" si="69"/>
        <v>0</v>
      </c>
      <c r="K1038" s="63"/>
      <c r="L1038" s="63"/>
      <c r="M1038" s="63"/>
      <c r="N1038" s="63"/>
      <c r="O1038" s="63"/>
      <c r="P1038" s="63">
        <f t="shared" si="68"/>
        <v>0</v>
      </c>
      <c r="Q1038" s="63"/>
      <c r="R1038" s="63"/>
    </row>
    <row r="1039" spans="1:18" ht="31.15" customHeight="1" x14ac:dyDescent="0.25">
      <c r="A1039" s="35" t="s">
        <v>1646</v>
      </c>
      <c r="B1039" s="40" t="s">
        <v>1339</v>
      </c>
      <c r="C1039" s="36"/>
      <c r="D1039" s="37" t="s">
        <v>164</v>
      </c>
      <c r="E1039" s="53">
        <v>10</v>
      </c>
      <c r="F1039" s="53">
        <v>91864</v>
      </c>
      <c r="G1039" s="55">
        <v>1</v>
      </c>
      <c r="H1039" s="55"/>
      <c r="I1039" s="55"/>
      <c r="J1039" s="55">
        <f t="shared" si="69"/>
        <v>91864</v>
      </c>
      <c r="K1039" s="55"/>
      <c r="L1039" s="55"/>
      <c r="M1039" s="55"/>
      <c r="N1039" s="55"/>
      <c r="O1039" s="55"/>
      <c r="P1039" s="55">
        <f t="shared" si="68"/>
        <v>0</v>
      </c>
      <c r="Q1039" s="55"/>
      <c r="R1039" s="55"/>
    </row>
    <row r="1040" spans="1:18" ht="18.75" x14ac:dyDescent="0.25">
      <c r="A1040" s="32" t="s">
        <v>1647</v>
      </c>
      <c r="B1040" s="38" t="s">
        <v>912</v>
      </c>
      <c r="C1040" s="33"/>
      <c r="D1040" s="34" t="s">
        <v>263</v>
      </c>
      <c r="E1040" s="49">
        <v>0.85</v>
      </c>
      <c r="F1040" s="69">
        <v>0</v>
      </c>
      <c r="G1040" s="63">
        <v>1.42</v>
      </c>
      <c r="H1040" s="63"/>
      <c r="I1040" s="63"/>
      <c r="J1040" s="63">
        <f t="shared" si="69"/>
        <v>0</v>
      </c>
      <c r="K1040" s="63"/>
      <c r="L1040" s="63"/>
      <c r="M1040" s="63"/>
      <c r="N1040" s="63"/>
      <c r="O1040" s="63"/>
      <c r="P1040" s="63">
        <f t="shared" si="68"/>
        <v>0</v>
      </c>
      <c r="Q1040" s="63"/>
      <c r="R1040" s="63"/>
    </row>
    <row r="1041" spans="1:18" ht="31.15" customHeight="1" x14ac:dyDescent="0.25">
      <c r="A1041" s="35" t="s">
        <v>1648</v>
      </c>
      <c r="B1041" s="40" t="s">
        <v>912</v>
      </c>
      <c r="C1041" s="36"/>
      <c r="D1041" s="37" t="s">
        <v>263</v>
      </c>
      <c r="E1041" s="53">
        <v>0.85</v>
      </c>
      <c r="F1041" s="53">
        <v>7808.44</v>
      </c>
      <c r="G1041" s="55">
        <v>1.42</v>
      </c>
      <c r="H1041" s="55"/>
      <c r="I1041" s="55"/>
      <c r="J1041" s="55">
        <f t="shared" si="69"/>
        <v>11087.98</v>
      </c>
      <c r="K1041" s="55"/>
      <c r="L1041" s="55"/>
      <c r="M1041" s="55"/>
      <c r="N1041" s="55"/>
      <c r="O1041" s="55"/>
      <c r="P1041" s="55">
        <f t="shared" si="68"/>
        <v>0</v>
      </c>
      <c r="Q1041" s="55"/>
      <c r="R1041" s="55"/>
    </row>
    <row r="1042" spans="1:18" ht="18.75" x14ac:dyDescent="0.25">
      <c r="A1042" s="32" t="s">
        <v>1649</v>
      </c>
      <c r="B1042" s="38" t="s">
        <v>1344</v>
      </c>
      <c r="C1042" s="33"/>
      <c r="D1042" s="34" t="s">
        <v>263</v>
      </c>
      <c r="E1042" s="49">
        <v>1.7</v>
      </c>
      <c r="F1042" s="69">
        <v>0</v>
      </c>
      <c r="G1042" s="63">
        <v>4.5999999999999996</v>
      </c>
      <c r="H1042" s="63"/>
      <c r="I1042" s="63"/>
      <c r="J1042" s="63">
        <f t="shared" si="69"/>
        <v>0</v>
      </c>
      <c r="K1042" s="63"/>
      <c r="L1042" s="63"/>
      <c r="M1042" s="63"/>
      <c r="N1042" s="63"/>
      <c r="O1042" s="63"/>
      <c r="P1042" s="63">
        <f t="shared" si="68"/>
        <v>0</v>
      </c>
      <c r="Q1042" s="63"/>
      <c r="R1042" s="63"/>
    </row>
    <row r="1043" spans="1:18" ht="31.15" customHeight="1" x14ac:dyDescent="0.25">
      <c r="A1043" s="35" t="s">
        <v>1650</v>
      </c>
      <c r="B1043" s="40" t="s">
        <v>1344</v>
      </c>
      <c r="C1043" s="36"/>
      <c r="D1043" s="37" t="s">
        <v>263</v>
      </c>
      <c r="E1043" s="53">
        <v>1.7</v>
      </c>
      <c r="F1043" s="53">
        <v>15616.88</v>
      </c>
      <c r="G1043" s="55">
        <v>4.5999999999999996</v>
      </c>
      <c r="H1043" s="55"/>
      <c r="I1043" s="55"/>
      <c r="J1043" s="55">
        <f t="shared" si="69"/>
        <v>71837.649999999994</v>
      </c>
      <c r="K1043" s="55"/>
      <c r="L1043" s="55"/>
      <c r="M1043" s="55"/>
      <c r="N1043" s="55"/>
      <c r="O1043" s="55"/>
      <c r="P1043" s="55">
        <f t="shared" si="68"/>
        <v>0</v>
      </c>
      <c r="Q1043" s="55"/>
      <c r="R1043" s="55"/>
    </row>
    <row r="1044" spans="1:18" ht="18.75" x14ac:dyDescent="0.25">
      <c r="A1044" s="32" t="s">
        <v>1651</v>
      </c>
      <c r="B1044" s="38" t="s">
        <v>1273</v>
      </c>
      <c r="C1044" s="33"/>
      <c r="D1044" s="34" t="s">
        <v>263</v>
      </c>
      <c r="E1044" s="49">
        <v>3.02</v>
      </c>
      <c r="F1044" s="69">
        <v>0</v>
      </c>
      <c r="G1044" s="63">
        <v>15.46</v>
      </c>
      <c r="H1044" s="63"/>
      <c r="I1044" s="63"/>
      <c r="J1044" s="63">
        <f t="shared" si="69"/>
        <v>0</v>
      </c>
      <c r="K1044" s="63"/>
      <c r="L1044" s="63"/>
      <c r="M1044" s="63"/>
      <c r="N1044" s="63"/>
      <c r="O1044" s="63"/>
      <c r="P1044" s="63">
        <f t="shared" si="68"/>
        <v>0</v>
      </c>
      <c r="Q1044" s="63"/>
      <c r="R1044" s="63"/>
    </row>
    <row r="1045" spans="1:18" ht="31.15" customHeight="1" x14ac:dyDescent="0.25">
      <c r="A1045" s="35" t="s">
        <v>1652</v>
      </c>
      <c r="B1045" s="40" t="s">
        <v>1273</v>
      </c>
      <c r="C1045" s="36"/>
      <c r="D1045" s="37" t="s">
        <v>263</v>
      </c>
      <c r="E1045" s="53">
        <v>3.02</v>
      </c>
      <c r="F1045" s="53">
        <v>27742.928</v>
      </c>
      <c r="G1045" s="55">
        <v>15.46</v>
      </c>
      <c r="H1045" s="55"/>
      <c r="I1045" s="55"/>
      <c r="J1045" s="55">
        <f t="shared" si="69"/>
        <v>428905.67</v>
      </c>
      <c r="K1045" s="55"/>
      <c r="L1045" s="55"/>
      <c r="M1045" s="55"/>
      <c r="N1045" s="55"/>
      <c r="O1045" s="55"/>
      <c r="P1045" s="55">
        <f t="shared" si="68"/>
        <v>0</v>
      </c>
      <c r="Q1045" s="55"/>
      <c r="R1045" s="55"/>
    </row>
    <row r="1046" spans="1:18" ht="18.75" x14ac:dyDescent="0.25">
      <c r="A1046" s="32" t="s">
        <v>1653</v>
      </c>
      <c r="B1046" s="38" t="s">
        <v>1349</v>
      </c>
      <c r="C1046" s="33"/>
      <c r="D1046" s="34" t="s">
        <v>263</v>
      </c>
      <c r="E1046" s="49">
        <v>2</v>
      </c>
      <c r="F1046" s="69">
        <v>0</v>
      </c>
      <c r="G1046" s="63">
        <v>44.2</v>
      </c>
      <c r="H1046" s="63"/>
      <c r="I1046" s="63"/>
      <c r="J1046" s="63">
        <f t="shared" si="69"/>
        <v>0</v>
      </c>
      <c r="K1046" s="63"/>
      <c r="L1046" s="63"/>
      <c r="M1046" s="63"/>
      <c r="N1046" s="63"/>
      <c r="O1046" s="63"/>
      <c r="P1046" s="63">
        <f t="shared" si="68"/>
        <v>0</v>
      </c>
      <c r="Q1046" s="63"/>
      <c r="R1046" s="63"/>
    </row>
    <row r="1047" spans="1:18" ht="31.15" customHeight="1" x14ac:dyDescent="0.25">
      <c r="A1047" s="35" t="s">
        <v>1654</v>
      </c>
      <c r="B1047" s="40" t="s">
        <v>1349</v>
      </c>
      <c r="C1047" s="36"/>
      <c r="D1047" s="37" t="s">
        <v>263</v>
      </c>
      <c r="E1047" s="53">
        <v>2</v>
      </c>
      <c r="F1047" s="53">
        <v>18372.8</v>
      </c>
      <c r="G1047" s="55">
        <v>44.2</v>
      </c>
      <c r="H1047" s="55"/>
      <c r="I1047" s="55"/>
      <c r="J1047" s="55">
        <f t="shared" si="69"/>
        <v>812077.76</v>
      </c>
      <c r="K1047" s="55"/>
      <c r="L1047" s="55"/>
      <c r="M1047" s="55"/>
      <c r="N1047" s="55"/>
      <c r="O1047" s="55"/>
      <c r="P1047" s="55">
        <f t="shared" si="68"/>
        <v>0</v>
      </c>
      <c r="Q1047" s="55"/>
      <c r="R1047" s="55"/>
    </row>
    <row r="1048" spans="1:18" ht="37.5" x14ac:dyDescent="0.25">
      <c r="A1048" s="32" t="s">
        <v>1655</v>
      </c>
      <c r="B1048" s="38" t="s">
        <v>875</v>
      </c>
      <c r="C1048" s="33"/>
      <c r="D1048" s="34" t="s">
        <v>77</v>
      </c>
      <c r="E1048" s="49">
        <v>0.35</v>
      </c>
      <c r="F1048" s="69">
        <v>0</v>
      </c>
      <c r="G1048" s="63">
        <v>34.950000000000003</v>
      </c>
      <c r="H1048" s="63"/>
      <c r="I1048" s="63"/>
      <c r="J1048" s="63">
        <f t="shared" si="69"/>
        <v>0</v>
      </c>
      <c r="K1048" s="63"/>
      <c r="L1048" s="63"/>
      <c r="M1048" s="63"/>
      <c r="N1048" s="63"/>
      <c r="O1048" s="63"/>
      <c r="P1048" s="63">
        <f t="shared" si="68"/>
        <v>0</v>
      </c>
      <c r="Q1048" s="63"/>
      <c r="R1048" s="63"/>
    </row>
    <row r="1049" spans="1:18" ht="31.15" customHeight="1" x14ac:dyDescent="0.25">
      <c r="A1049" s="35" t="s">
        <v>1656</v>
      </c>
      <c r="B1049" s="40" t="s">
        <v>875</v>
      </c>
      <c r="C1049" s="36"/>
      <c r="D1049" s="37" t="s">
        <v>77</v>
      </c>
      <c r="E1049" s="53">
        <v>0.35</v>
      </c>
      <c r="F1049" s="53">
        <v>3215.24</v>
      </c>
      <c r="G1049" s="55">
        <v>34.950000000000003</v>
      </c>
      <c r="H1049" s="55"/>
      <c r="I1049" s="55"/>
      <c r="J1049" s="55">
        <f t="shared" si="69"/>
        <v>112372.64</v>
      </c>
      <c r="K1049" s="55"/>
      <c r="L1049" s="55"/>
      <c r="M1049" s="55"/>
      <c r="N1049" s="55"/>
      <c r="O1049" s="55"/>
      <c r="P1049" s="55">
        <f t="shared" si="68"/>
        <v>0</v>
      </c>
      <c r="Q1049" s="55"/>
      <c r="R1049" s="55"/>
    </row>
    <row r="1050" spans="1:18" ht="18.75" x14ac:dyDescent="0.25">
      <c r="A1050" s="32" t="s">
        <v>1657</v>
      </c>
      <c r="B1050" s="38" t="s">
        <v>1354</v>
      </c>
      <c r="C1050" s="33"/>
      <c r="D1050" s="34" t="s">
        <v>164</v>
      </c>
      <c r="E1050" s="49">
        <v>15</v>
      </c>
      <c r="F1050" s="69">
        <v>0</v>
      </c>
      <c r="G1050" s="63">
        <v>0.26</v>
      </c>
      <c r="H1050" s="63"/>
      <c r="I1050" s="63"/>
      <c r="J1050" s="63">
        <f t="shared" si="69"/>
        <v>0</v>
      </c>
      <c r="K1050" s="63"/>
      <c r="L1050" s="63"/>
      <c r="M1050" s="63"/>
      <c r="N1050" s="63"/>
      <c r="O1050" s="63"/>
      <c r="P1050" s="63">
        <f t="shared" si="68"/>
        <v>0</v>
      </c>
      <c r="Q1050" s="63"/>
      <c r="R1050" s="63"/>
    </row>
    <row r="1051" spans="1:18" ht="31.15" customHeight="1" x14ac:dyDescent="0.25">
      <c r="A1051" s="35" t="s">
        <v>1658</v>
      </c>
      <c r="B1051" s="40" t="s">
        <v>1354</v>
      </c>
      <c r="C1051" s="36"/>
      <c r="D1051" s="37" t="s">
        <v>164</v>
      </c>
      <c r="E1051" s="53">
        <v>15</v>
      </c>
      <c r="F1051" s="53">
        <v>137796</v>
      </c>
      <c r="G1051" s="55">
        <v>0.26</v>
      </c>
      <c r="H1051" s="55"/>
      <c r="I1051" s="55"/>
      <c r="J1051" s="55">
        <f t="shared" si="69"/>
        <v>35826.959999999999</v>
      </c>
      <c r="K1051" s="55"/>
      <c r="L1051" s="55"/>
      <c r="M1051" s="55"/>
      <c r="N1051" s="55"/>
      <c r="O1051" s="55"/>
      <c r="P1051" s="55">
        <f t="shared" si="68"/>
        <v>0</v>
      </c>
      <c r="Q1051" s="55"/>
      <c r="R1051" s="55"/>
    </row>
    <row r="1052" spans="1:18" ht="18.75" x14ac:dyDescent="0.25">
      <c r="A1052" s="32" t="s">
        <v>1659</v>
      </c>
      <c r="B1052" s="38" t="s">
        <v>895</v>
      </c>
      <c r="C1052" s="33"/>
      <c r="D1052" s="34" t="s">
        <v>164</v>
      </c>
      <c r="E1052" s="49">
        <v>15</v>
      </c>
      <c r="F1052" s="69">
        <v>0</v>
      </c>
      <c r="G1052" s="63">
        <v>0.28000000000000003</v>
      </c>
      <c r="H1052" s="63"/>
      <c r="I1052" s="63"/>
      <c r="J1052" s="63">
        <f t="shared" si="69"/>
        <v>0</v>
      </c>
      <c r="K1052" s="63"/>
      <c r="L1052" s="63"/>
      <c r="M1052" s="63"/>
      <c r="N1052" s="63"/>
      <c r="O1052" s="63"/>
      <c r="P1052" s="63">
        <f t="shared" si="68"/>
        <v>0</v>
      </c>
      <c r="Q1052" s="63"/>
      <c r="R1052" s="63"/>
    </row>
    <row r="1053" spans="1:18" ht="31.15" customHeight="1" x14ac:dyDescent="0.25">
      <c r="A1053" s="35" t="s">
        <v>1660</v>
      </c>
      <c r="B1053" s="40" t="s">
        <v>895</v>
      </c>
      <c r="C1053" s="36"/>
      <c r="D1053" s="37" t="s">
        <v>164</v>
      </c>
      <c r="E1053" s="53">
        <v>15</v>
      </c>
      <c r="F1053" s="53">
        <v>137796</v>
      </c>
      <c r="G1053" s="55">
        <v>0.28000000000000003</v>
      </c>
      <c r="H1053" s="55"/>
      <c r="I1053" s="55"/>
      <c r="J1053" s="55">
        <f t="shared" si="69"/>
        <v>38582.879999999997</v>
      </c>
      <c r="K1053" s="55"/>
      <c r="L1053" s="55"/>
      <c r="M1053" s="55"/>
      <c r="N1053" s="55"/>
      <c r="O1053" s="55"/>
      <c r="P1053" s="55">
        <f t="shared" si="68"/>
        <v>0</v>
      </c>
      <c r="Q1053" s="55"/>
      <c r="R1053" s="55"/>
    </row>
    <row r="1054" spans="1:18" ht="37.5" x14ac:dyDescent="0.25">
      <c r="A1054" s="23" t="s">
        <v>1661</v>
      </c>
      <c r="B1054" s="29" t="s">
        <v>1330</v>
      </c>
      <c r="C1054" s="29"/>
      <c r="D1054" s="24" t="s">
        <v>40</v>
      </c>
      <c r="E1054" s="31">
        <v>1</v>
      </c>
      <c r="F1054" s="31">
        <v>9186.4</v>
      </c>
      <c r="G1054" s="60">
        <f>IFERROR(ROUND(SUM(J1055,J1056,J1057,J1058,J1059,J1060,J1061,J1062,J1063,J1064,J1065,J1066,J1067,J1068)/F1054, 2), 0)</f>
        <v>596.89</v>
      </c>
      <c r="H1054" s="60">
        <v>800</v>
      </c>
      <c r="I1054" s="60">
        <f>G1054+H1054</f>
        <v>1396.89</v>
      </c>
      <c r="J1054" s="60">
        <f>ROUND(G1054*F1054, 2)</f>
        <v>5483270.2999999998</v>
      </c>
      <c r="K1054" s="60">
        <f>ROUND(F1054*H1054, 2)</f>
        <v>7349120</v>
      </c>
      <c r="L1054" s="60">
        <f>J1054+K1054</f>
        <v>12832390.300000001</v>
      </c>
      <c r="M1054" s="60">
        <f>IFERROR(ROUND(SUM(P1055,P1056,P1057,P1058,P1059,P1060,P1061,P1062,P1063,P1064,P1065,P1066,P1067,P1068)/F1054, 2), 0)</f>
        <v>0</v>
      </c>
      <c r="N1054" s="60"/>
      <c r="O1054" s="60">
        <f>M1054+N1054</f>
        <v>0</v>
      </c>
      <c r="P1054" s="60">
        <f t="shared" si="68"/>
        <v>0</v>
      </c>
      <c r="Q1054" s="60">
        <f>ROUND(F1054*N1054, 2)</f>
        <v>0</v>
      </c>
      <c r="R1054" s="60">
        <f>P1054+Q1054</f>
        <v>0</v>
      </c>
    </row>
    <row r="1055" spans="1:18" ht="37.5" x14ac:dyDescent="0.25">
      <c r="A1055" s="23" t="s">
        <v>1662</v>
      </c>
      <c r="B1055" s="30" t="s">
        <v>886</v>
      </c>
      <c r="C1055" s="29"/>
      <c r="D1055" s="24" t="s">
        <v>164</v>
      </c>
      <c r="E1055" s="46">
        <v>0.4</v>
      </c>
      <c r="F1055" s="46">
        <v>3674.56</v>
      </c>
      <c r="G1055" s="60">
        <v>158.22999999999999</v>
      </c>
      <c r="H1055" s="60"/>
      <c r="I1055" s="60"/>
      <c r="J1055" s="60">
        <f t="shared" ref="J1055:J1068" si="70">ROUND(F1055*G1055, 2)</f>
        <v>581425.63</v>
      </c>
      <c r="K1055" s="60"/>
      <c r="L1055" s="60"/>
      <c r="M1055" s="60"/>
      <c r="N1055" s="60"/>
      <c r="O1055" s="60"/>
      <c r="P1055" s="60">
        <f t="shared" si="68"/>
        <v>0</v>
      </c>
      <c r="Q1055" s="60"/>
      <c r="R1055" s="60"/>
    </row>
    <row r="1056" spans="1:18" ht="56.25" x14ac:dyDescent="0.25">
      <c r="A1056" s="23" t="s">
        <v>1663</v>
      </c>
      <c r="B1056" s="30" t="s">
        <v>1267</v>
      </c>
      <c r="C1056" s="29"/>
      <c r="D1056" s="24" t="s">
        <v>40</v>
      </c>
      <c r="E1056" s="46">
        <v>2.0499999999999998</v>
      </c>
      <c r="F1056" s="47">
        <v>18832.12</v>
      </c>
      <c r="G1056" s="60">
        <v>137.1</v>
      </c>
      <c r="H1056" s="60"/>
      <c r="I1056" s="60"/>
      <c r="J1056" s="60">
        <f t="shared" si="70"/>
        <v>2581883.65</v>
      </c>
      <c r="K1056" s="60"/>
      <c r="L1056" s="60"/>
      <c r="M1056" s="60"/>
      <c r="N1056" s="60"/>
      <c r="O1056" s="60"/>
      <c r="P1056" s="60">
        <f t="shared" si="68"/>
        <v>0</v>
      </c>
      <c r="Q1056" s="60"/>
      <c r="R1056" s="60"/>
    </row>
    <row r="1057" spans="1:18" ht="37.5" x14ac:dyDescent="0.25">
      <c r="A1057" s="23" t="s">
        <v>1664</v>
      </c>
      <c r="B1057" s="30" t="s">
        <v>1186</v>
      </c>
      <c r="C1057" s="29"/>
      <c r="D1057" s="24" t="s">
        <v>77</v>
      </c>
      <c r="E1057" s="46">
        <v>0.1</v>
      </c>
      <c r="F1057" s="46">
        <v>918.64</v>
      </c>
      <c r="G1057" s="60">
        <v>37.299999999999997</v>
      </c>
      <c r="H1057" s="60"/>
      <c r="I1057" s="60"/>
      <c r="J1057" s="60">
        <f t="shared" si="70"/>
        <v>34265.269999999997</v>
      </c>
      <c r="K1057" s="60"/>
      <c r="L1057" s="60"/>
      <c r="M1057" s="60"/>
      <c r="N1057" s="60"/>
      <c r="O1057" s="60"/>
      <c r="P1057" s="60">
        <f t="shared" si="68"/>
        <v>0</v>
      </c>
      <c r="Q1057" s="60"/>
      <c r="R1057" s="60"/>
    </row>
    <row r="1058" spans="1:18" ht="18.75" x14ac:dyDescent="0.25">
      <c r="A1058" s="23" t="s">
        <v>1665</v>
      </c>
      <c r="B1058" s="30" t="s">
        <v>1339</v>
      </c>
      <c r="C1058" s="29"/>
      <c r="D1058" s="24" t="s">
        <v>164</v>
      </c>
      <c r="E1058" s="46">
        <v>10</v>
      </c>
      <c r="F1058" s="46">
        <v>91864</v>
      </c>
      <c r="G1058" s="60">
        <v>1</v>
      </c>
      <c r="H1058" s="60"/>
      <c r="I1058" s="60"/>
      <c r="J1058" s="60">
        <f t="shared" si="70"/>
        <v>91864</v>
      </c>
      <c r="K1058" s="60"/>
      <c r="L1058" s="60"/>
      <c r="M1058" s="60"/>
      <c r="N1058" s="60"/>
      <c r="O1058" s="60"/>
      <c r="P1058" s="60">
        <f t="shared" si="68"/>
        <v>0</v>
      </c>
      <c r="Q1058" s="60"/>
      <c r="R1058" s="60"/>
    </row>
    <row r="1059" spans="1:18" ht="18.75" x14ac:dyDescent="0.25">
      <c r="A1059" s="23" t="s">
        <v>1666</v>
      </c>
      <c r="B1059" s="30" t="s">
        <v>912</v>
      </c>
      <c r="C1059" s="29"/>
      <c r="D1059" s="24" t="s">
        <v>263</v>
      </c>
      <c r="E1059" s="46">
        <v>0.85</v>
      </c>
      <c r="F1059" s="46">
        <v>7808.44</v>
      </c>
      <c r="G1059" s="60">
        <v>1.42</v>
      </c>
      <c r="H1059" s="60"/>
      <c r="I1059" s="60"/>
      <c r="J1059" s="60">
        <f t="shared" si="70"/>
        <v>11087.98</v>
      </c>
      <c r="K1059" s="60"/>
      <c r="L1059" s="60"/>
      <c r="M1059" s="60"/>
      <c r="N1059" s="60"/>
      <c r="O1059" s="60"/>
      <c r="P1059" s="60">
        <f t="shared" si="68"/>
        <v>0</v>
      </c>
      <c r="Q1059" s="60"/>
      <c r="R1059" s="60"/>
    </row>
    <row r="1060" spans="1:18" ht="18.75" x14ac:dyDescent="0.25">
      <c r="A1060" s="23" t="s">
        <v>1667</v>
      </c>
      <c r="B1060" s="30" t="s">
        <v>1344</v>
      </c>
      <c r="C1060" s="29"/>
      <c r="D1060" s="24" t="s">
        <v>263</v>
      </c>
      <c r="E1060" s="46">
        <v>1.7</v>
      </c>
      <c r="F1060" s="46">
        <v>15616.88</v>
      </c>
      <c r="G1060" s="60">
        <v>4.5999999999999996</v>
      </c>
      <c r="H1060" s="60"/>
      <c r="I1060" s="60"/>
      <c r="J1060" s="60">
        <f t="shared" si="70"/>
        <v>71837.649999999994</v>
      </c>
      <c r="K1060" s="60"/>
      <c r="L1060" s="60"/>
      <c r="M1060" s="60"/>
      <c r="N1060" s="60"/>
      <c r="O1060" s="60"/>
      <c r="P1060" s="60">
        <f t="shared" si="68"/>
        <v>0</v>
      </c>
      <c r="Q1060" s="60"/>
      <c r="R1060" s="60"/>
    </row>
    <row r="1061" spans="1:18" ht="18.75" x14ac:dyDescent="0.25">
      <c r="A1061" s="23" t="s">
        <v>1668</v>
      </c>
      <c r="B1061" s="30" t="s">
        <v>1366</v>
      </c>
      <c r="C1061" s="29"/>
      <c r="D1061" s="24" t="s">
        <v>164</v>
      </c>
      <c r="E1061" s="50">
        <v>8.36</v>
      </c>
      <c r="F1061" s="46">
        <v>76798.304000000004</v>
      </c>
      <c r="G1061" s="60">
        <v>3.03</v>
      </c>
      <c r="H1061" s="60"/>
      <c r="I1061" s="60"/>
      <c r="J1061" s="60">
        <f t="shared" si="70"/>
        <v>232698.86</v>
      </c>
      <c r="K1061" s="60"/>
      <c r="L1061" s="60"/>
      <c r="M1061" s="60"/>
      <c r="N1061" s="60"/>
      <c r="O1061" s="60"/>
      <c r="P1061" s="60">
        <f t="shared" si="68"/>
        <v>0</v>
      </c>
      <c r="Q1061" s="60"/>
      <c r="R1061" s="60"/>
    </row>
    <row r="1062" spans="1:18" ht="37.5" x14ac:dyDescent="0.25">
      <c r="A1062" s="23" t="s">
        <v>1669</v>
      </c>
      <c r="B1062" s="30" t="s">
        <v>1390</v>
      </c>
      <c r="C1062" s="29"/>
      <c r="D1062" s="24" t="s">
        <v>263</v>
      </c>
      <c r="E1062" s="46">
        <v>3.02</v>
      </c>
      <c r="F1062" s="46">
        <v>27742.928</v>
      </c>
      <c r="G1062" s="60">
        <v>20.55</v>
      </c>
      <c r="H1062" s="60"/>
      <c r="I1062" s="60"/>
      <c r="J1062" s="60">
        <f t="shared" si="70"/>
        <v>570117.17000000004</v>
      </c>
      <c r="K1062" s="60"/>
      <c r="L1062" s="60"/>
      <c r="M1062" s="60"/>
      <c r="N1062" s="60"/>
      <c r="O1062" s="60"/>
      <c r="P1062" s="60">
        <f t="shared" si="68"/>
        <v>0</v>
      </c>
      <c r="Q1062" s="60"/>
      <c r="R1062" s="60"/>
    </row>
    <row r="1063" spans="1:18" ht="18.75" x14ac:dyDescent="0.25">
      <c r="A1063" s="23" t="s">
        <v>1670</v>
      </c>
      <c r="B1063" s="30" t="s">
        <v>892</v>
      </c>
      <c r="C1063" s="29"/>
      <c r="D1063" s="24" t="s">
        <v>263</v>
      </c>
      <c r="E1063" s="46">
        <v>0.7</v>
      </c>
      <c r="F1063" s="46">
        <v>6430.48</v>
      </c>
      <c r="G1063" s="60">
        <v>33.950000000000003</v>
      </c>
      <c r="H1063" s="60"/>
      <c r="I1063" s="60"/>
      <c r="J1063" s="60">
        <f t="shared" si="70"/>
        <v>218314.8</v>
      </c>
      <c r="K1063" s="60"/>
      <c r="L1063" s="60"/>
      <c r="M1063" s="60"/>
      <c r="N1063" s="60"/>
      <c r="O1063" s="60"/>
      <c r="P1063" s="60">
        <f t="shared" si="68"/>
        <v>0</v>
      </c>
      <c r="Q1063" s="60"/>
      <c r="R1063" s="60"/>
    </row>
    <row r="1064" spans="1:18" ht="18.75" x14ac:dyDescent="0.25">
      <c r="A1064" s="23" t="s">
        <v>1671</v>
      </c>
      <c r="B1064" s="30" t="s">
        <v>1349</v>
      </c>
      <c r="C1064" s="29"/>
      <c r="D1064" s="24" t="s">
        <v>263</v>
      </c>
      <c r="E1064" s="46">
        <v>2</v>
      </c>
      <c r="F1064" s="46">
        <v>18372.8</v>
      </c>
      <c r="G1064" s="60">
        <v>44.2</v>
      </c>
      <c r="H1064" s="60"/>
      <c r="I1064" s="60"/>
      <c r="J1064" s="60">
        <f t="shared" si="70"/>
        <v>812077.76</v>
      </c>
      <c r="K1064" s="60"/>
      <c r="L1064" s="60"/>
      <c r="M1064" s="60"/>
      <c r="N1064" s="60"/>
      <c r="O1064" s="60"/>
      <c r="P1064" s="60">
        <f t="shared" si="68"/>
        <v>0</v>
      </c>
      <c r="Q1064" s="60"/>
      <c r="R1064" s="60"/>
    </row>
    <row r="1065" spans="1:18" ht="37.5" x14ac:dyDescent="0.25">
      <c r="A1065" s="23" t="s">
        <v>1672</v>
      </c>
      <c r="B1065" s="30" t="s">
        <v>875</v>
      </c>
      <c r="C1065" s="29"/>
      <c r="D1065" s="24" t="s">
        <v>77</v>
      </c>
      <c r="E1065" s="46">
        <v>0.35</v>
      </c>
      <c r="F1065" s="46">
        <v>3215.24</v>
      </c>
      <c r="G1065" s="60">
        <v>34.950000000000003</v>
      </c>
      <c r="H1065" s="60"/>
      <c r="I1065" s="60"/>
      <c r="J1065" s="60">
        <f t="shared" si="70"/>
        <v>112372.64</v>
      </c>
      <c r="K1065" s="60"/>
      <c r="L1065" s="60"/>
      <c r="M1065" s="60"/>
      <c r="N1065" s="60"/>
      <c r="O1065" s="60"/>
      <c r="P1065" s="60">
        <f t="shared" si="68"/>
        <v>0</v>
      </c>
      <c r="Q1065" s="60"/>
      <c r="R1065" s="60"/>
    </row>
    <row r="1066" spans="1:18" ht="18.75" x14ac:dyDescent="0.25">
      <c r="A1066" s="23" t="s">
        <v>1673</v>
      </c>
      <c r="B1066" s="30" t="s">
        <v>1354</v>
      </c>
      <c r="C1066" s="29"/>
      <c r="D1066" s="24" t="s">
        <v>164</v>
      </c>
      <c r="E1066" s="46">
        <v>15</v>
      </c>
      <c r="F1066" s="46">
        <v>137796</v>
      </c>
      <c r="G1066" s="60">
        <v>0.26</v>
      </c>
      <c r="H1066" s="60"/>
      <c r="I1066" s="60"/>
      <c r="J1066" s="60">
        <f t="shared" si="70"/>
        <v>35826.959999999999</v>
      </c>
      <c r="K1066" s="60"/>
      <c r="L1066" s="60"/>
      <c r="M1066" s="60"/>
      <c r="N1066" s="60"/>
      <c r="O1066" s="60"/>
      <c r="P1066" s="60">
        <f t="shared" si="68"/>
        <v>0</v>
      </c>
      <c r="Q1066" s="60"/>
      <c r="R1066" s="60"/>
    </row>
    <row r="1067" spans="1:18" ht="18.75" x14ac:dyDescent="0.25">
      <c r="A1067" s="23" t="s">
        <v>1674</v>
      </c>
      <c r="B1067" s="30" t="s">
        <v>895</v>
      </c>
      <c r="C1067" s="29"/>
      <c r="D1067" s="24" t="s">
        <v>164</v>
      </c>
      <c r="E1067" s="46">
        <v>15</v>
      </c>
      <c r="F1067" s="46">
        <v>137796</v>
      </c>
      <c r="G1067" s="60">
        <v>0.28000000000000003</v>
      </c>
      <c r="H1067" s="60"/>
      <c r="I1067" s="60"/>
      <c r="J1067" s="60">
        <f t="shared" si="70"/>
        <v>38582.879999999997</v>
      </c>
      <c r="K1067" s="60"/>
      <c r="L1067" s="60"/>
      <c r="M1067" s="60"/>
      <c r="N1067" s="60"/>
      <c r="O1067" s="60"/>
      <c r="P1067" s="60">
        <f t="shared" si="68"/>
        <v>0</v>
      </c>
      <c r="Q1067" s="60"/>
      <c r="R1067" s="60"/>
    </row>
    <row r="1068" spans="1:18" ht="18.75" x14ac:dyDescent="0.25">
      <c r="A1068" s="23" t="s">
        <v>1675</v>
      </c>
      <c r="B1068" s="30" t="s">
        <v>786</v>
      </c>
      <c r="C1068" s="29"/>
      <c r="D1068" s="24" t="s">
        <v>164</v>
      </c>
      <c r="E1068" s="46">
        <v>30</v>
      </c>
      <c r="F1068" s="46">
        <v>275592</v>
      </c>
      <c r="G1068" s="60">
        <v>0.33</v>
      </c>
      <c r="H1068" s="60"/>
      <c r="I1068" s="60"/>
      <c r="J1068" s="60">
        <f t="shared" si="70"/>
        <v>90945.36</v>
      </c>
      <c r="K1068" s="60"/>
      <c r="L1068" s="60"/>
      <c r="M1068" s="60"/>
      <c r="N1068" s="60"/>
      <c r="O1068" s="60"/>
      <c r="P1068" s="60">
        <f t="shared" si="68"/>
        <v>0</v>
      </c>
      <c r="Q1068" s="60"/>
      <c r="R1068" s="60"/>
    </row>
    <row r="1069" spans="1:18" ht="16.5" x14ac:dyDescent="0.25">
      <c r="A1069" s="23" t="s">
        <v>1676</v>
      </c>
      <c r="B1069" s="101" t="s">
        <v>1497</v>
      </c>
      <c r="C1069" s="102"/>
      <c r="D1069" s="103"/>
      <c r="E1069" s="104"/>
      <c r="F1069" s="61"/>
      <c r="G1069" s="62"/>
      <c r="H1069" s="62"/>
      <c r="I1069" s="62"/>
      <c r="J1069" s="62">
        <f>SUM(J1070,J1071,J1072,J1073,J1074)</f>
        <v>0</v>
      </c>
      <c r="K1069" s="62">
        <f>SUM(K1070,K1071,K1072,K1073,K1074)</f>
        <v>487536</v>
      </c>
      <c r="L1069" s="62">
        <f>SUM(L1070,L1071,L1072,L1073,L1074)</f>
        <v>487536</v>
      </c>
      <c r="M1069" s="62"/>
      <c r="N1069" s="62"/>
      <c r="O1069" s="62"/>
      <c r="P1069" s="62">
        <f>SUM(P1070,P1071,P1072,P1073,P1074)</f>
        <v>0</v>
      </c>
      <c r="Q1069" s="62">
        <f>SUM(Q1070,Q1071,Q1072,Q1073,Q1074)</f>
        <v>0</v>
      </c>
      <c r="R1069" s="62">
        <f>SUM(R1070,R1071,R1072,R1073,R1074)</f>
        <v>0</v>
      </c>
    </row>
    <row r="1070" spans="1:18" ht="37.5" x14ac:dyDescent="0.25">
      <c r="A1070" s="23" t="s">
        <v>1677</v>
      </c>
      <c r="B1070" s="29" t="s">
        <v>1678</v>
      </c>
      <c r="C1070" s="29"/>
      <c r="D1070" s="24" t="s">
        <v>80</v>
      </c>
      <c r="E1070" s="31">
        <v>1</v>
      </c>
      <c r="F1070" s="31">
        <v>66</v>
      </c>
      <c r="G1070" s="60"/>
      <c r="H1070" s="60">
        <v>1320</v>
      </c>
      <c r="I1070" s="60">
        <f>G1070+H1070</f>
        <v>1320</v>
      </c>
      <c r="J1070" s="60"/>
      <c r="K1070" s="60">
        <f>ROUND(F1070*H1070, 2)</f>
        <v>87120</v>
      </c>
      <c r="L1070" s="60">
        <f t="shared" ref="L1070:L1075" si="71">J1070+K1070</f>
        <v>87120</v>
      </c>
      <c r="M1070" s="60"/>
      <c r="N1070" s="60"/>
      <c r="O1070" s="60">
        <f>M1070+N1070</f>
        <v>0</v>
      </c>
      <c r="P1070" s="60"/>
      <c r="Q1070" s="60">
        <f>ROUND(F1070*N1070, 2)</f>
        <v>0</v>
      </c>
      <c r="R1070" s="60">
        <f t="shared" ref="R1070:R1075" si="72">P1070+Q1070</f>
        <v>0</v>
      </c>
    </row>
    <row r="1071" spans="1:18" ht="93.75" x14ac:dyDescent="0.25">
      <c r="A1071" s="23" t="s">
        <v>1679</v>
      </c>
      <c r="B1071" s="29" t="s">
        <v>1680</v>
      </c>
      <c r="C1071" s="29"/>
      <c r="D1071" s="24" t="s">
        <v>80</v>
      </c>
      <c r="E1071" s="31">
        <v>1</v>
      </c>
      <c r="F1071" s="31">
        <v>104</v>
      </c>
      <c r="G1071" s="60"/>
      <c r="H1071" s="60">
        <v>1320</v>
      </c>
      <c r="I1071" s="60">
        <f>G1071+H1071</f>
        <v>1320</v>
      </c>
      <c r="J1071" s="60"/>
      <c r="K1071" s="60">
        <f>ROUND(F1071*H1071, 2)</f>
        <v>137280</v>
      </c>
      <c r="L1071" s="60">
        <f t="shared" si="71"/>
        <v>137280</v>
      </c>
      <c r="M1071" s="60"/>
      <c r="N1071" s="60"/>
      <c r="O1071" s="60">
        <f>M1071+N1071</f>
        <v>0</v>
      </c>
      <c r="P1071" s="60"/>
      <c r="Q1071" s="60">
        <f>ROUND(F1071*N1071, 2)</f>
        <v>0</v>
      </c>
      <c r="R1071" s="60">
        <f t="shared" si="72"/>
        <v>0</v>
      </c>
    </row>
    <row r="1072" spans="1:18" ht="56.25" x14ac:dyDescent="0.25">
      <c r="A1072" s="23" t="s">
        <v>1681</v>
      </c>
      <c r="B1072" s="29" t="s">
        <v>1682</v>
      </c>
      <c r="C1072" s="29"/>
      <c r="D1072" s="24" t="s">
        <v>80</v>
      </c>
      <c r="E1072" s="31">
        <v>1</v>
      </c>
      <c r="F1072" s="31">
        <v>70</v>
      </c>
      <c r="G1072" s="60"/>
      <c r="H1072" s="60">
        <v>720</v>
      </c>
      <c r="I1072" s="60">
        <f>G1072+H1072</f>
        <v>720</v>
      </c>
      <c r="J1072" s="60"/>
      <c r="K1072" s="60">
        <f>ROUND(F1072*H1072, 2)</f>
        <v>50400</v>
      </c>
      <c r="L1072" s="60">
        <f t="shared" si="71"/>
        <v>50400</v>
      </c>
      <c r="M1072" s="60"/>
      <c r="N1072" s="60"/>
      <c r="O1072" s="60">
        <f>M1072+N1072</f>
        <v>0</v>
      </c>
      <c r="P1072" s="60"/>
      <c r="Q1072" s="60">
        <f>ROUND(F1072*N1072, 2)</f>
        <v>0</v>
      </c>
      <c r="R1072" s="60">
        <f t="shared" si="72"/>
        <v>0</v>
      </c>
    </row>
    <row r="1073" spans="1:18" ht="93.75" x14ac:dyDescent="0.25">
      <c r="A1073" s="23" t="s">
        <v>1683</v>
      </c>
      <c r="B1073" s="29" t="s">
        <v>1684</v>
      </c>
      <c r="C1073" s="29"/>
      <c r="D1073" s="24" t="s">
        <v>80</v>
      </c>
      <c r="E1073" s="31">
        <v>1</v>
      </c>
      <c r="F1073" s="31">
        <v>554</v>
      </c>
      <c r="G1073" s="60"/>
      <c r="H1073" s="60">
        <v>228</v>
      </c>
      <c r="I1073" s="60">
        <f>G1073+H1073</f>
        <v>228</v>
      </c>
      <c r="J1073" s="60"/>
      <c r="K1073" s="60">
        <f>ROUND(F1073*H1073, 2)</f>
        <v>126312</v>
      </c>
      <c r="L1073" s="60">
        <f t="shared" si="71"/>
        <v>126312</v>
      </c>
      <c r="M1073" s="60"/>
      <c r="N1073" s="60"/>
      <c r="O1073" s="60">
        <f>M1073+N1073</f>
        <v>0</v>
      </c>
      <c r="P1073" s="60"/>
      <c r="Q1073" s="60">
        <f>ROUND(F1073*N1073, 2)</f>
        <v>0</v>
      </c>
      <c r="R1073" s="60">
        <f t="shared" si="72"/>
        <v>0</v>
      </c>
    </row>
    <row r="1074" spans="1:18" ht="93.75" x14ac:dyDescent="0.25">
      <c r="A1074" s="23" t="s">
        <v>1685</v>
      </c>
      <c r="B1074" s="29" t="s">
        <v>1686</v>
      </c>
      <c r="C1074" s="29"/>
      <c r="D1074" s="24" t="s">
        <v>80</v>
      </c>
      <c r="E1074" s="31">
        <v>1</v>
      </c>
      <c r="F1074" s="31">
        <v>554</v>
      </c>
      <c r="G1074" s="60"/>
      <c r="H1074" s="60">
        <v>156</v>
      </c>
      <c r="I1074" s="60">
        <f>G1074+H1074</f>
        <v>156</v>
      </c>
      <c r="J1074" s="60"/>
      <c r="K1074" s="60">
        <f>ROUND(F1074*H1074, 2)</f>
        <v>86424</v>
      </c>
      <c r="L1074" s="60">
        <f t="shared" si="71"/>
        <v>86424</v>
      </c>
      <c r="M1074" s="60"/>
      <c r="N1074" s="60"/>
      <c r="O1074" s="60">
        <f>M1074+N1074</f>
        <v>0</v>
      </c>
      <c r="P1074" s="60"/>
      <c r="Q1074" s="60">
        <f>ROUND(F1074*N1074, 2)</f>
        <v>0</v>
      </c>
      <c r="R1074" s="60">
        <f t="shared" si="72"/>
        <v>0</v>
      </c>
    </row>
    <row r="1075" spans="1:18" ht="16.5" x14ac:dyDescent="0.25">
      <c r="A1075" s="23" t="s">
        <v>1687</v>
      </c>
      <c r="B1075" s="101" t="s">
        <v>1688</v>
      </c>
      <c r="C1075" s="102"/>
      <c r="D1075" s="103"/>
      <c r="E1075" s="104"/>
      <c r="F1075" s="61"/>
      <c r="G1075" s="62"/>
      <c r="H1075" s="62"/>
      <c r="I1075" s="62"/>
      <c r="J1075" s="62">
        <f>J1076+J1080+J1091</f>
        <v>25603.32</v>
      </c>
      <c r="K1075" s="62">
        <f>K1076+K1080+K1091</f>
        <v>47202.05</v>
      </c>
      <c r="L1075" s="62">
        <f t="shared" si="71"/>
        <v>72805.37</v>
      </c>
      <c r="M1075" s="62"/>
      <c r="N1075" s="62"/>
      <c r="O1075" s="62"/>
      <c r="P1075" s="62">
        <f>P1076+P1080+P1091</f>
        <v>0</v>
      </c>
      <c r="Q1075" s="62">
        <f>Q1076+Q1080+Q1091</f>
        <v>0</v>
      </c>
      <c r="R1075" s="62">
        <f t="shared" si="72"/>
        <v>0</v>
      </c>
    </row>
    <row r="1076" spans="1:18" ht="16.5" x14ac:dyDescent="0.25">
      <c r="A1076" s="23" t="s">
        <v>1689</v>
      </c>
      <c r="B1076" s="101" t="s">
        <v>730</v>
      </c>
      <c r="C1076" s="102"/>
      <c r="D1076" s="103"/>
      <c r="E1076" s="104"/>
      <c r="F1076" s="61"/>
      <c r="G1076" s="62"/>
      <c r="H1076" s="62"/>
      <c r="I1076" s="62"/>
      <c r="J1076" s="62">
        <f>SUM(J1077)</f>
        <v>2015.45</v>
      </c>
      <c r="K1076" s="62">
        <f>SUM(K1077)</f>
        <v>6320</v>
      </c>
      <c r="L1076" s="62">
        <f>SUM(L1077)</f>
        <v>8335.4500000000007</v>
      </c>
      <c r="M1076" s="62"/>
      <c r="N1076" s="62"/>
      <c r="O1076" s="62"/>
      <c r="P1076" s="62">
        <f>SUM(P1077)</f>
        <v>0</v>
      </c>
      <c r="Q1076" s="62">
        <f>SUM(Q1077)</f>
        <v>0</v>
      </c>
      <c r="R1076" s="62">
        <f>SUM(R1077)</f>
        <v>0</v>
      </c>
    </row>
    <row r="1077" spans="1:18" ht="37.5" x14ac:dyDescent="0.25">
      <c r="A1077" s="23" t="s">
        <v>1690</v>
      </c>
      <c r="B1077" s="29" t="s">
        <v>1289</v>
      </c>
      <c r="C1077" s="29" t="s">
        <v>1691</v>
      </c>
      <c r="D1077" s="24" t="s">
        <v>40</v>
      </c>
      <c r="E1077" s="31">
        <v>1</v>
      </c>
      <c r="F1077" s="31">
        <v>31.6</v>
      </c>
      <c r="G1077" s="60">
        <f>IFERROR(ROUND(SUM(J1078,J1079)/F1077, 2), 0)</f>
        <v>63.78</v>
      </c>
      <c r="H1077" s="60">
        <v>200</v>
      </c>
      <c r="I1077" s="60">
        <f>G1077+H1077</f>
        <v>263.77999999999997</v>
      </c>
      <c r="J1077" s="60">
        <f>ROUND(G1077*F1077, 2)</f>
        <v>2015.45</v>
      </c>
      <c r="K1077" s="60">
        <f>ROUND(F1077*H1077, 2)</f>
        <v>6320</v>
      </c>
      <c r="L1077" s="60">
        <f>J1077+K1077</f>
        <v>8335.4500000000007</v>
      </c>
      <c r="M1077" s="60">
        <f>IFERROR(ROUND(SUM(P1078,P1079)/F1077, 2), 0)</f>
        <v>0</v>
      </c>
      <c r="N1077" s="60"/>
      <c r="O1077" s="60">
        <f>M1077+N1077</f>
        <v>0</v>
      </c>
      <c r="P1077" s="60">
        <f>ROUND(F1077*M1077, 2)</f>
        <v>0</v>
      </c>
      <c r="Q1077" s="60">
        <f>ROUND(F1077*N1077, 2)</f>
        <v>0</v>
      </c>
      <c r="R1077" s="60">
        <f>P1077+Q1077</f>
        <v>0</v>
      </c>
    </row>
    <row r="1078" spans="1:18" ht="18.75" x14ac:dyDescent="0.25">
      <c r="A1078" s="23" t="s">
        <v>1692</v>
      </c>
      <c r="B1078" s="30" t="s">
        <v>682</v>
      </c>
      <c r="C1078" s="29"/>
      <c r="D1078" s="24" t="s">
        <v>77</v>
      </c>
      <c r="E1078" s="46">
        <v>0.15</v>
      </c>
      <c r="F1078" s="47">
        <v>4.74</v>
      </c>
      <c r="G1078" s="60">
        <v>41.3</v>
      </c>
      <c r="H1078" s="60"/>
      <c r="I1078" s="60"/>
      <c r="J1078" s="60">
        <f>ROUND(F1078*G1078, 2)</f>
        <v>195.76</v>
      </c>
      <c r="K1078" s="60"/>
      <c r="L1078" s="60"/>
      <c r="M1078" s="60"/>
      <c r="N1078" s="60"/>
      <c r="O1078" s="60"/>
      <c r="P1078" s="60">
        <f>ROUND(F1078*M1078, 2)</f>
        <v>0</v>
      </c>
      <c r="Q1078" s="60"/>
      <c r="R1078" s="60"/>
    </row>
    <row r="1079" spans="1:18" ht="56.25" x14ac:dyDescent="0.25">
      <c r="A1079" s="23" t="s">
        <v>1693</v>
      </c>
      <c r="B1079" s="30" t="s">
        <v>1293</v>
      </c>
      <c r="C1079" s="29"/>
      <c r="D1079" s="24" t="s">
        <v>77</v>
      </c>
      <c r="E1079" s="46">
        <v>0.3</v>
      </c>
      <c r="F1079" s="47">
        <v>9.48</v>
      </c>
      <c r="G1079" s="60">
        <v>191.94</v>
      </c>
      <c r="H1079" s="60"/>
      <c r="I1079" s="60"/>
      <c r="J1079" s="60">
        <f>ROUND(F1079*G1079, 2)</f>
        <v>1819.59</v>
      </c>
      <c r="K1079" s="60"/>
      <c r="L1079" s="60"/>
      <c r="M1079" s="60"/>
      <c r="N1079" s="60"/>
      <c r="O1079" s="60"/>
      <c r="P1079" s="60">
        <f>ROUND(F1079*M1079, 2)</f>
        <v>0</v>
      </c>
      <c r="Q1079" s="60"/>
      <c r="R1079" s="60"/>
    </row>
    <row r="1080" spans="1:18" ht="16.5" x14ac:dyDescent="0.25">
      <c r="A1080" s="23" t="s">
        <v>1694</v>
      </c>
      <c r="B1080" s="101" t="s">
        <v>656</v>
      </c>
      <c r="C1080" s="102"/>
      <c r="D1080" s="103"/>
      <c r="E1080" s="104"/>
      <c r="F1080" s="61"/>
      <c r="G1080" s="62"/>
      <c r="H1080" s="62"/>
      <c r="I1080" s="62"/>
      <c r="J1080" s="62">
        <f>SUM(J1081,J1083,J1086)</f>
        <v>6054.63</v>
      </c>
      <c r="K1080" s="62">
        <f>SUM(K1081,K1083,K1086)</f>
        <v>31284.82</v>
      </c>
      <c r="L1080" s="62">
        <f>SUM(L1081,L1083,L1086)</f>
        <v>37339.449999999997</v>
      </c>
      <c r="M1080" s="62"/>
      <c r="N1080" s="62"/>
      <c r="O1080" s="62"/>
      <c r="P1080" s="62">
        <f>SUM(P1081,P1083,P1086)</f>
        <v>0</v>
      </c>
      <c r="Q1080" s="62">
        <f>SUM(Q1081,Q1083,Q1086)</f>
        <v>0</v>
      </c>
      <c r="R1080" s="62">
        <f>SUM(R1081,R1083,R1086)</f>
        <v>0</v>
      </c>
    </row>
    <row r="1081" spans="1:18" ht="37.5" x14ac:dyDescent="0.25">
      <c r="A1081" s="23" t="s">
        <v>1695</v>
      </c>
      <c r="B1081" s="29" t="s">
        <v>680</v>
      </c>
      <c r="C1081" s="29" t="s">
        <v>1696</v>
      </c>
      <c r="D1081" s="24" t="s">
        <v>40</v>
      </c>
      <c r="E1081" s="31">
        <v>1</v>
      </c>
      <c r="F1081" s="31">
        <v>23.8</v>
      </c>
      <c r="G1081" s="60">
        <f>IFERROR(ROUND(SUM(J1082)/F1081, 2), 0)</f>
        <v>5.59</v>
      </c>
      <c r="H1081" s="60">
        <v>25</v>
      </c>
      <c r="I1081" s="60">
        <f>G1081+H1081</f>
        <v>30.59</v>
      </c>
      <c r="J1081" s="60">
        <f>ROUND(G1081*F1081, 2)</f>
        <v>133.04</v>
      </c>
      <c r="K1081" s="60">
        <f>ROUND(F1081*H1081, 2)</f>
        <v>595</v>
      </c>
      <c r="L1081" s="60">
        <f>J1081+K1081</f>
        <v>728.04</v>
      </c>
      <c r="M1081" s="60">
        <f>IFERROR(ROUND(SUM(P1082)/F1081, 2), 0)</f>
        <v>0</v>
      </c>
      <c r="N1081" s="60"/>
      <c r="O1081" s="60">
        <f>M1081+N1081</f>
        <v>0</v>
      </c>
      <c r="P1081" s="60">
        <f t="shared" ref="P1081:P1090" si="73">ROUND(F1081*M1081, 2)</f>
        <v>0</v>
      </c>
      <c r="Q1081" s="60">
        <f>ROUND(F1081*N1081, 2)</f>
        <v>0</v>
      </c>
      <c r="R1081" s="60">
        <f>P1081+Q1081</f>
        <v>0</v>
      </c>
    </row>
    <row r="1082" spans="1:18" ht="37.5" x14ac:dyDescent="0.25">
      <c r="A1082" s="23" t="s">
        <v>1697</v>
      </c>
      <c r="B1082" s="30" t="s">
        <v>1186</v>
      </c>
      <c r="C1082" s="29"/>
      <c r="D1082" s="24" t="s">
        <v>77</v>
      </c>
      <c r="E1082" s="46">
        <v>0.15</v>
      </c>
      <c r="F1082" s="47">
        <v>3.57</v>
      </c>
      <c r="G1082" s="60">
        <v>37.299999999999997</v>
      </c>
      <c r="H1082" s="60"/>
      <c r="I1082" s="60"/>
      <c r="J1082" s="60">
        <f>ROUND(F1082*G1082, 2)</f>
        <v>133.16</v>
      </c>
      <c r="K1082" s="60"/>
      <c r="L1082" s="60"/>
      <c r="M1082" s="60"/>
      <c r="N1082" s="60"/>
      <c r="O1082" s="60"/>
      <c r="P1082" s="60">
        <f t="shared" si="73"/>
        <v>0</v>
      </c>
      <c r="Q1082" s="60"/>
      <c r="R1082" s="60"/>
    </row>
    <row r="1083" spans="1:18" ht="37.5" x14ac:dyDescent="0.25">
      <c r="A1083" s="23" t="s">
        <v>1698</v>
      </c>
      <c r="B1083" s="29" t="s">
        <v>1461</v>
      </c>
      <c r="C1083" s="29" t="s">
        <v>1699</v>
      </c>
      <c r="D1083" s="24" t="s">
        <v>40</v>
      </c>
      <c r="E1083" s="31">
        <v>1</v>
      </c>
      <c r="F1083" s="31">
        <v>33.4</v>
      </c>
      <c r="G1083" s="60">
        <f>IFERROR(ROUND(SUM(J1084,J1085)/F1083, 2), 0)</f>
        <v>123.23</v>
      </c>
      <c r="H1083" s="60">
        <v>175</v>
      </c>
      <c r="I1083" s="60">
        <f>G1083+H1083</f>
        <v>298.23</v>
      </c>
      <c r="J1083" s="60">
        <f>ROUND(G1083*F1083, 2)</f>
        <v>4115.88</v>
      </c>
      <c r="K1083" s="60">
        <f>ROUND(F1083*H1083, 2)</f>
        <v>5845</v>
      </c>
      <c r="L1083" s="60">
        <f>J1083+K1083</f>
        <v>9960.8799999999992</v>
      </c>
      <c r="M1083" s="60">
        <f>IFERROR(ROUND(SUM(P1084,P1085)/F1083, 2), 0)</f>
        <v>0</v>
      </c>
      <c r="N1083" s="60"/>
      <c r="O1083" s="60">
        <f>M1083+N1083</f>
        <v>0</v>
      </c>
      <c r="P1083" s="60">
        <f t="shared" si="73"/>
        <v>0</v>
      </c>
      <c r="Q1083" s="60">
        <f>ROUND(F1083*N1083, 2)</f>
        <v>0</v>
      </c>
      <c r="R1083" s="60">
        <f>P1083+Q1083</f>
        <v>0</v>
      </c>
    </row>
    <row r="1084" spans="1:18" ht="37.5" x14ac:dyDescent="0.25">
      <c r="A1084" s="23" t="s">
        <v>1700</v>
      </c>
      <c r="B1084" s="30" t="s">
        <v>582</v>
      </c>
      <c r="C1084" s="29"/>
      <c r="D1084" s="24" t="s">
        <v>77</v>
      </c>
      <c r="E1084" s="50">
        <v>0.15</v>
      </c>
      <c r="F1084" s="46">
        <v>5.01</v>
      </c>
      <c r="G1084" s="60">
        <v>37.299999999999997</v>
      </c>
      <c r="H1084" s="60"/>
      <c r="I1084" s="60"/>
      <c r="J1084" s="60">
        <f>ROUND(F1084*G1084, 2)</f>
        <v>186.87</v>
      </c>
      <c r="K1084" s="60"/>
      <c r="L1084" s="60"/>
      <c r="M1084" s="60"/>
      <c r="N1084" s="60"/>
      <c r="O1084" s="60"/>
      <c r="P1084" s="60">
        <f t="shared" si="73"/>
        <v>0</v>
      </c>
      <c r="Q1084" s="60"/>
      <c r="R1084" s="60"/>
    </row>
    <row r="1085" spans="1:18" ht="56.25" x14ac:dyDescent="0.25">
      <c r="A1085" s="23" t="s">
        <v>1701</v>
      </c>
      <c r="B1085" s="30" t="s">
        <v>1702</v>
      </c>
      <c r="C1085" s="29"/>
      <c r="D1085" s="24" t="s">
        <v>77</v>
      </c>
      <c r="E1085" s="50">
        <v>0.3</v>
      </c>
      <c r="F1085" s="46">
        <v>10.02</v>
      </c>
      <c r="G1085" s="60">
        <v>392.11</v>
      </c>
      <c r="H1085" s="60"/>
      <c r="I1085" s="60"/>
      <c r="J1085" s="60">
        <f>ROUND(F1085*G1085, 2)</f>
        <v>3928.94</v>
      </c>
      <c r="K1085" s="60"/>
      <c r="L1085" s="60"/>
      <c r="M1085" s="60"/>
      <c r="N1085" s="60"/>
      <c r="O1085" s="60"/>
      <c r="P1085" s="60">
        <f t="shared" si="73"/>
        <v>0</v>
      </c>
      <c r="Q1085" s="60"/>
      <c r="R1085" s="60"/>
    </row>
    <row r="1086" spans="1:18" ht="37.5" x14ac:dyDescent="0.25">
      <c r="A1086" s="23" t="s">
        <v>1703</v>
      </c>
      <c r="B1086" s="29" t="s">
        <v>1205</v>
      </c>
      <c r="C1086" s="29" t="s">
        <v>1704</v>
      </c>
      <c r="D1086" s="24" t="s">
        <v>40</v>
      </c>
      <c r="E1086" s="31">
        <v>1</v>
      </c>
      <c r="F1086" s="31">
        <v>23.8</v>
      </c>
      <c r="G1086" s="60">
        <f>IFERROR(ROUND(SUM(J1087,J1088,J1089,J1090)/F1086, 2), 0)</f>
        <v>75.87</v>
      </c>
      <c r="H1086" s="60">
        <v>1043.9000000000001</v>
      </c>
      <c r="I1086" s="60">
        <f>G1086+H1086</f>
        <v>1119.77</v>
      </c>
      <c r="J1086" s="60">
        <f>ROUND(G1086*F1086, 2)</f>
        <v>1805.71</v>
      </c>
      <c r="K1086" s="60">
        <f>ROUND(F1086*H1086, 2)</f>
        <v>24844.82</v>
      </c>
      <c r="L1086" s="60">
        <f>J1086+K1086</f>
        <v>26650.53</v>
      </c>
      <c r="M1086" s="60">
        <f>IFERROR(ROUND(SUM(P1087,P1088,P1089,P1090)/F1086, 2), 0)</f>
        <v>0</v>
      </c>
      <c r="N1086" s="60"/>
      <c r="O1086" s="60">
        <f>M1086+N1086</f>
        <v>0</v>
      </c>
      <c r="P1086" s="60">
        <f t="shared" si="73"/>
        <v>0</v>
      </c>
      <c r="Q1086" s="60">
        <f>ROUND(F1086*N1086, 2)</f>
        <v>0</v>
      </c>
      <c r="R1086" s="60">
        <f>P1086+Q1086</f>
        <v>0</v>
      </c>
    </row>
    <row r="1087" spans="1:18" ht="37.5" x14ac:dyDescent="0.25">
      <c r="A1087" s="23" t="s">
        <v>1705</v>
      </c>
      <c r="B1087" s="30" t="s">
        <v>607</v>
      </c>
      <c r="C1087" s="29"/>
      <c r="D1087" s="24" t="s">
        <v>77</v>
      </c>
      <c r="E1087" s="46">
        <v>0.25</v>
      </c>
      <c r="F1087" s="47">
        <v>5.95</v>
      </c>
      <c r="G1087" s="60">
        <v>58.44</v>
      </c>
      <c r="H1087" s="60"/>
      <c r="I1087" s="60"/>
      <c r="J1087" s="60">
        <f>ROUND(F1087*G1087, 2)</f>
        <v>347.72</v>
      </c>
      <c r="K1087" s="60"/>
      <c r="L1087" s="60"/>
      <c r="M1087" s="60"/>
      <c r="N1087" s="60"/>
      <c r="O1087" s="60"/>
      <c r="P1087" s="60">
        <f t="shared" si="73"/>
        <v>0</v>
      </c>
      <c r="Q1087" s="60"/>
      <c r="R1087" s="60"/>
    </row>
    <row r="1088" spans="1:18" ht="75" x14ac:dyDescent="0.25">
      <c r="A1088" s="23" t="s">
        <v>1706</v>
      </c>
      <c r="B1088" s="30" t="s">
        <v>1208</v>
      </c>
      <c r="C1088" s="29"/>
      <c r="D1088" s="24" t="s">
        <v>40</v>
      </c>
      <c r="E1088" s="46">
        <v>1.07</v>
      </c>
      <c r="F1088" s="47">
        <v>25.466000000000001</v>
      </c>
      <c r="G1088" s="60">
        <v>0</v>
      </c>
      <c r="H1088" s="60"/>
      <c r="I1088" s="60"/>
      <c r="J1088" s="60">
        <f>ROUND(F1088*G1088, 2)</f>
        <v>0</v>
      </c>
      <c r="K1088" s="60"/>
      <c r="L1088" s="60"/>
      <c r="M1088" s="60">
        <v>0</v>
      </c>
      <c r="N1088" s="60"/>
      <c r="O1088" s="60"/>
      <c r="P1088" s="60">
        <f t="shared" si="73"/>
        <v>0</v>
      </c>
      <c r="Q1088" s="60"/>
      <c r="R1088" s="60"/>
    </row>
    <row r="1089" spans="1:18" ht="18.75" x14ac:dyDescent="0.25">
      <c r="A1089" s="23" t="s">
        <v>1707</v>
      </c>
      <c r="B1089" s="30" t="s">
        <v>613</v>
      </c>
      <c r="C1089" s="29"/>
      <c r="D1089" s="24" t="s">
        <v>77</v>
      </c>
      <c r="E1089" s="46">
        <v>7</v>
      </c>
      <c r="F1089" s="46">
        <v>166.6</v>
      </c>
      <c r="G1089" s="60">
        <v>6.52</v>
      </c>
      <c r="H1089" s="60"/>
      <c r="I1089" s="60"/>
      <c r="J1089" s="60">
        <f>ROUND(F1089*G1089, 2)</f>
        <v>1086.23</v>
      </c>
      <c r="K1089" s="60"/>
      <c r="L1089" s="60"/>
      <c r="M1089" s="60"/>
      <c r="N1089" s="60"/>
      <c r="O1089" s="60"/>
      <c r="P1089" s="60">
        <f t="shared" si="73"/>
        <v>0</v>
      </c>
      <c r="Q1089" s="60"/>
      <c r="R1089" s="60"/>
    </row>
    <row r="1090" spans="1:18" ht="18.75" x14ac:dyDescent="0.25">
      <c r="A1090" s="23" t="s">
        <v>1708</v>
      </c>
      <c r="B1090" s="30" t="s">
        <v>1709</v>
      </c>
      <c r="C1090" s="29"/>
      <c r="D1090" s="24" t="s">
        <v>263</v>
      </c>
      <c r="E1090" s="46">
        <v>1.1000000000000001</v>
      </c>
      <c r="F1090" s="46">
        <v>26.18</v>
      </c>
      <c r="G1090" s="60">
        <v>14.2</v>
      </c>
      <c r="H1090" s="60"/>
      <c r="I1090" s="60"/>
      <c r="J1090" s="60">
        <f>ROUND(F1090*G1090, 2)</f>
        <v>371.76</v>
      </c>
      <c r="K1090" s="60"/>
      <c r="L1090" s="60"/>
      <c r="M1090" s="60"/>
      <c r="N1090" s="60"/>
      <c r="O1090" s="60"/>
      <c r="P1090" s="60">
        <f t="shared" si="73"/>
        <v>0</v>
      </c>
      <c r="Q1090" s="60"/>
      <c r="R1090" s="60"/>
    </row>
    <row r="1091" spans="1:18" ht="16.5" x14ac:dyDescent="0.25">
      <c r="A1091" s="23" t="s">
        <v>1710</v>
      </c>
      <c r="B1091" s="101" t="s">
        <v>803</v>
      </c>
      <c r="C1091" s="102"/>
      <c r="D1091" s="103"/>
      <c r="E1091" s="104"/>
      <c r="F1091" s="61"/>
      <c r="G1091" s="62"/>
      <c r="H1091" s="62"/>
      <c r="I1091" s="62"/>
      <c r="J1091" s="62">
        <f>SUM(J1092,J1097,J1103)</f>
        <v>17533.240000000002</v>
      </c>
      <c r="K1091" s="62">
        <f>SUM(K1092,K1097,K1103)</f>
        <v>9597.23</v>
      </c>
      <c r="L1091" s="62">
        <f>SUM(L1092,L1097,L1103)</f>
        <v>27130.47</v>
      </c>
      <c r="M1091" s="62"/>
      <c r="N1091" s="62"/>
      <c r="O1091" s="62"/>
      <c r="P1091" s="62">
        <f>SUM(P1092,P1097,P1103)</f>
        <v>0</v>
      </c>
      <c r="Q1091" s="62">
        <f>SUM(Q1092,Q1097,Q1103)</f>
        <v>0</v>
      </c>
      <c r="R1091" s="62">
        <f>SUM(R1092,R1097,R1103)</f>
        <v>0</v>
      </c>
    </row>
    <row r="1092" spans="1:18" ht="18.75" x14ac:dyDescent="0.25">
      <c r="A1092" s="23" t="s">
        <v>1711</v>
      </c>
      <c r="B1092" s="29" t="s">
        <v>1712</v>
      </c>
      <c r="C1092" s="29" t="s">
        <v>1713</v>
      </c>
      <c r="D1092" s="24" t="s">
        <v>111</v>
      </c>
      <c r="E1092" s="31">
        <v>1</v>
      </c>
      <c r="F1092" s="31">
        <v>2</v>
      </c>
      <c r="G1092" s="60">
        <f>IFERROR(ROUND(SUM(J1093,J1094,J1095,J1096)/F1092, 2), 0)</f>
        <v>5049.5600000000004</v>
      </c>
      <c r="H1092" s="60">
        <v>2482.04</v>
      </c>
      <c r="I1092" s="60">
        <f>G1092+H1092</f>
        <v>7531.6</v>
      </c>
      <c r="J1092" s="60">
        <f>ROUND(G1092*F1092, 2)</f>
        <v>10099.120000000001</v>
      </c>
      <c r="K1092" s="60">
        <f>ROUND(F1092*H1092, 2)</f>
        <v>4964.08</v>
      </c>
      <c r="L1092" s="60">
        <f>J1092+K1092</f>
        <v>15063.2</v>
      </c>
      <c r="M1092" s="60">
        <f>IFERROR(ROUND(SUM(P1093,P1094,P1095,P1096)/F1092, 2), 0)</f>
        <v>0</v>
      </c>
      <c r="N1092" s="60"/>
      <c r="O1092" s="60">
        <f>M1092+N1092</f>
        <v>0</v>
      </c>
      <c r="P1092" s="60">
        <f t="shared" ref="P1092:P1107" si="74">ROUND(F1092*M1092, 2)</f>
        <v>0</v>
      </c>
      <c r="Q1092" s="60">
        <f>ROUND(F1092*N1092, 2)</f>
        <v>0</v>
      </c>
      <c r="R1092" s="60">
        <f>P1092+Q1092</f>
        <v>0</v>
      </c>
    </row>
    <row r="1093" spans="1:18" ht="37.5" x14ac:dyDescent="0.25">
      <c r="A1093" s="23" t="s">
        <v>1714</v>
      </c>
      <c r="B1093" s="30" t="s">
        <v>886</v>
      </c>
      <c r="C1093" s="29"/>
      <c r="D1093" s="24" t="s">
        <v>164</v>
      </c>
      <c r="E1093" s="46">
        <v>0.25</v>
      </c>
      <c r="F1093" s="47">
        <v>0.5</v>
      </c>
      <c r="G1093" s="60">
        <v>158.22999999999999</v>
      </c>
      <c r="H1093" s="60"/>
      <c r="I1093" s="60"/>
      <c r="J1093" s="60">
        <f>ROUND(F1093*G1093, 2)</f>
        <v>79.12</v>
      </c>
      <c r="K1093" s="60"/>
      <c r="L1093" s="60"/>
      <c r="M1093" s="60"/>
      <c r="N1093" s="60"/>
      <c r="O1093" s="60"/>
      <c r="P1093" s="60">
        <f t="shared" si="74"/>
        <v>0</v>
      </c>
      <c r="Q1093" s="60"/>
      <c r="R1093" s="60"/>
    </row>
    <row r="1094" spans="1:18" ht="18.75" x14ac:dyDescent="0.25">
      <c r="A1094" s="23" t="s">
        <v>1715</v>
      </c>
      <c r="B1094" s="30" t="s">
        <v>1716</v>
      </c>
      <c r="C1094" s="29"/>
      <c r="D1094" s="24" t="s">
        <v>164</v>
      </c>
      <c r="E1094" s="46">
        <v>1</v>
      </c>
      <c r="F1094" s="47">
        <v>2</v>
      </c>
      <c r="G1094" s="60">
        <v>3310</v>
      </c>
      <c r="H1094" s="60"/>
      <c r="I1094" s="60"/>
      <c r="J1094" s="60">
        <f>ROUND(F1094*G1094, 2)</f>
        <v>6620</v>
      </c>
      <c r="K1094" s="60"/>
      <c r="L1094" s="60"/>
      <c r="M1094" s="60"/>
      <c r="N1094" s="60"/>
      <c r="O1094" s="60"/>
      <c r="P1094" s="60">
        <f t="shared" si="74"/>
        <v>0</v>
      </c>
      <c r="Q1094" s="60"/>
      <c r="R1094" s="60"/>
    </row>
    <row r="1095" spans="1:18" ht="37.5" x14ac:dyDescent="0.25">
      <c r="A1095" s="23" t="s">
        <v>1717</v>
      </c>
      <c r="B1095" s="30" t="s">
        <v>1718</v>
      </c>
      <c r="C1095" s="29"/>
      <c r="D1095" s="24" t="s">
        <v>164</v>
      </c>
      <c r="E1095" s="46">
        <v>1</v>
      </c>
      <c r="F1095" s="47">
        <v>2</v>
      </c>
      <c r="G1095" s="60">
        <v>1700</v>
      </c>
      <c r="H1095" s="60"/>
      <c r="I1095" s="60"/>
      <c r="J1095" s="60">
        <f>ROUND(F1095*G1095, 2)</f>
        <v>3400</v>
      </c>
      <c r="K1095" s="60"/>
      <c r="L1095" s="60"/>
      <c r="M1095" s="60"/>
      <c r="N1095" s="60"/>
      <c r="O1095" s="60"/>
      <c r="P1095" s="60">
        <f t="shared" si="74"/>
        <v>0</v>
      </c>
      <c r="Q1095" s="60"/>
      <c r="R1095" s="60"/>
    </row>
    <row r="1096" spans="1:18" ht="37.5" x14ac:dyDescent="0.25">
      <c r="A1096" s="23" t="s">
        <v>1719</v>
      </c>
      <c r="B1096" s="30" t="s">
        <v>1720</v>
      </c>
      <c r="C1096" s="29"/>
      <c r="D1096" s="24" t="s">
        <v>164</v>
      </c>
      <c r="E1096" s="46">
        <v>1</v>
      </c>
      <c r="F1096" s="47">
        <v>2</v>
      </c>
      <c r="G1096" s="60">
        <v>0</v>
      </c>
      <c r="H1096" s="60"/>
      <c r="I1096" s="60"/>
      <c r="J1096" s="60">
        <f>ROUND(F1096*G1096, 2)</f>
        <v>0</v>
      </c>
      <c r="K1096" s="60"/>
      <c r="L1096" s="60"/>
      <c r="M1096" s="60"/>
      <c r="N1096" s="60"/>
      <c r="O1096" s="60"/>
      <c r="P1096" s="60">
        <f t="shared" si="74"/>
        <v>0</v>
      </c>
      <c r="Q1096" s="60"/>
      <c r="R1096" s="60"/>
    </row>
    <row r="1097" spans="1:18" ht="37.5" x14ac:dyDescent="0.25">
      <c r="A1097" s="23" t="s">
        <v>1721</v>
      </c>
      <c r="B1097" s="29" t="s">
        <v>1722</v>
      </c>
      <c r="C1097" s="29" t="s">
        <v>1202</v>
      </c>
      <c r="D1097" s="24" t="s">
        <v>111</v>
      </c>
      <c r="E1097" s="31">
        <v>1</v>
      </c>
      <c r="F1097" s="31">
        <v>1</v>
      </c>
      <c r="G1097" s="60">
        <f>IFERROR(ROUND(SUM(J1098,J1099,J1100,J1101,J1102)/F1097, 2), 0)</f>
        <v>2416.36</v>
      </c>
      <c r="H1097" s="60">
        <v>2151.11</v>
      </c>
      <c r="I1097" s="60">
        <f>G1097+H1097</f>
        <v>4567.47</v>
      </c>
      <c r="J1097" s="60">
        <f>ROUND(G1097*F1097, 2)</f>
        <v>2416.36</v>
      </c>
      <c r="K1097" s="60">
        <f>ROUND(F1097*H1097, 2)</f>
        <v>2151.11</v>
      </c>
      <c r="L1097" s="60">
        <f>J1097+K1097</f>
        <v>4567.47</v>
      </c>
      <c r="M1097" s="60">
        <f>IFERROR(ROUND(SUM(P1098,P1099,P1100,P1101,P1102)/F1097, 2), 0)</f>
        <v>0</v>
      </c>
      <c r="N1097" s="60"/>
      <c r="O1097" s="60">
        <f>M1097+N1097</f>
        <v>0</v>
      </c>
      <c r="P1097" s="60">
        <f t="shared" si="74"/>
        <v>0</v>
      </c>
      <c r="Q1097" s="60">
        <f>ROUND(F1097*N1097, 2)</f>
        <v>0</v>
      </c>
      <c r="R1097" s="60">
        <f>P1097+Q1097</f>
        <v>0</v>
      </c>
    </row>
    <row r="1098" spans="1:18" ht="37.5" x14ac:dyDescent="0.25">
      <c r="A1098" s="23" t="s">
        <v>1723</v>
      </c>
      <c r="B1098" s="30" t="s">
        <v>886</v>
      </c>
      <c r="C1098" s="29"/>
      <c r="D1098" s="24" t="s">
        <v>164</v>
      </c>
      <c r="E1098" s="50">
        <v>0.08</v>
      </c>
      <c r="F1098" s="46">
        <v>0.08</v>
      </c>
      <c r="G1098" s="60">
        <v>158.22999999999999</v>
      </c>
      <c r="H1098" s="60"/>
      <c r="I1098" s="60"/>
      <c r="J1098" s="60">
        <f>ROUND(F1098*G1098, 2)</f>
        <v>12.66</v>
      </c>
      <c r="K1098" s="60"/>
      <c r="L1098" s="60"/>
      <c r="M1098" s="60"/>
      <c r="N1098" s="60"/>
      <c r="O1098" s="60"/>
      <c r="P1098" s="60">
        <f t="shared" si="74"/>
        <v>0</v>
      </c>
      <c r="Q1098" s="60"/>
      <c r="R1098" s="60"/>
    </row>
    <row r="1099" spans="1:18" ht="18.75" x14ac:dyDescent="0.25">
      <c r="A1099" s="23" t="s">
        <v>1724</v>
      </c>
      <c r="B1099" s="30" t="s">
        <v>166</v>
      </c>
      <c r="C1099" s="29"/>
      <c r="D1099" s="24" t="s">
        <v>164</v>
      </c>
      <c r="E1099" s="50">
        <v>0.03</v>
      </c>
      <c r="F1099" s="46">
        <v>0.03</v>
      </c>
      <c r="G1099" s="60">
        <v>153.56</v>
      </c>
      <c r="H1099" s="60"/>
      <c r="I1099" s="60"/>
      <c r="J1099" s="60">
        <f>ROUND(F1099*G1099, 2)</f>
        <v>4.6100000000000003</v>
      </c>
      <c r="K1099" s="60"/>
      <c r="L1099" s="60"/>
      <c r="M1099" s="60"/>
      <c r="N1099" s="60"/>
      <c r="O1099" s="60"/>
      <c r="P1099" s="60">
        <f t="shared" si="74"/>
        <v>0</v>
      </c>
      <c r="Q1099" s="60"/>
      <c r="R1099" s="60"/>
    </row>
    <row r="1100" spans="1:18" ht="37.5" x14ac:dyDescent="0.25">
      <c r="A1100" s="23" t="s">
        <v>1725</v>
      </c>
      <c r="B1100" s="30" t="s">
        <v>1726</v>
      </c>
      <c r="C1100" s="29"/>
      <c r="D1100" s="24" t="s">
        <v>164</v>
      </c>
      <c r="E1100" s="46">
        <v>1</v>
      </c>
      <c r="F1100" s="47">
        <v>1</v>
      </c>
      <c r="G1100" s="60">
        <v>103.73</v>
      </c>
      <c r="H1100" s="60"/>
      <c r="I1100" s="60"/>
      <c r="J1100" s="60">
        <f>ROUND(F1100*G1100, 2)</f>
        <v>103.73</v>
      </c>
      <c r="K1100" s="60"/>
      <c r="L1100" s="60"/>
      <c r="M1100" s="60"/>
      <c r="N1100" s="60"/>
      <c r="O1100" s="60"/>
      <c r="P1100" s="60">
        <f t="shared" si="74"/>
        <v>0</v>
      </c>
      <c r="Q1100" s="60"/>
      <c r="R1100" s="60"/>
    </row>
    <row r="1101" spans="1:18" ht="37.5" x14ac:dyDescent="0.25">
      <c r="A1101" s="23" t="s">
        <v>1727</v>
      </c>
      <c r="B1101" s="30" t="s">
        <v>1728</v>
      </c>
      <c r="C1101" s="29"/>
      <c r="D1101" s="24" t="s">
        <v>164</v>
      </c>
      <c r="E1101" s="46">
        <v>1</v>
      </c>
      <c r="F1101" s="47">
        <v>1</v>
      </c>
      <c r="G1101" s="60">
        <v>1449</v>
      </c>
      <c r="H1101" s="60"/>
      <c r="I1101" s="60"/>
      <c r="J1101" s="60">
        <f>ROUND(F1101*G1101, 2)</f>
        <v>1449</v>
      </c>
      <c r="K1101" s="60"/>
      <c r="L1101" s="60"/>
      <c r="M1101" s="60"/>
      <c r="N1101" s="60"/>
      <c r="O1101" s="60"/>
      <c r="P1101" s="60">
        <f t="shared" si="74"/>
        <v>0</v>
      </c>
      <c r="Q1101" s="60"/>
      <c r="R1101" s="60"/>
    </row>
    <row r="1102" spans="1:18" ht="37.5" x14ac:dyDescent="0.25">
      <c r="A1102" s="23" t="s">
        <v>1729</v>
      </c>
      <c r="B1102" s="30" t="s">
        <v>1730</v>
      </c>
      <c r="C1102" s="29"/>
      <c r="D1102" s="24" t="s">
        <v>164</v>
      </c>
      <c r="E1102" s="46">
        <v>1</v>
      </c>
      <c r="F1102" s="47">
        <v>1</v>
      </c>
      <c r="G1102" s="60">
        <v>846.36</v>
      </c>
      <c r="H1102" s="60"/>
      <c r="I1102" s="60"/>
      <c r="J1102" s="60">
        <f>ROUND(F1102*G1102, 2)</f>
        <v>846.36</v>
      </c>
      <c r="K1102" s="60"/>
      <c r="L1102" s="60"/>
      <c r="M1102" s="60"/>
      <c r="N1102" s="60"/>
      <c r="O1102" s="60"/>
      <c r="P1102" s="60">
        <f t="shared" si="74"/>
        <v>0</v>
      </c>
      <c r="Q1102" s="60"/>
      <c r="R1102" s="60"/>
    </row>
    <row r="1103" spans="1:18" ht="18.75" x14ac:dyDescent="0.25">
      <c r="A1103" s="23" t="s">
        <v>1731</v>
      </c>
      <c r="B1103" s="29" t="s">
        <v>1732</v>
      </c>
      <c r="C1103" s="29" t="s">
        <v>1202</v>
      </c>
      <c r="D1103" s="24" t="s">
        <v>111</v>
      </c>
      <c r="E1103" s="31">
        <v>1</v>
      </c>
      <c r="F1103" s="31">
        <v>1</v>
      </c>
      <c r="G1103" s="60">
        <f>IFERROR(ROUND(SUM(J1104,J1105,J1106,J1107)/F1103, 2), 0)</f>
        <v>5017.76</v>
      </c>
      <c r="H1103" s="60">
        <v>2482.04</v>
      </c>
      <c r="I1103" s="60">
        <f>G1103+H1103</f>
        <v>7499.8</v>
      </c>
      <c r="J1103" s="60">
        <f>ROUND(G1103*F1103, 2)</f>
        <v>5017.76</v>
      </c>
      <c r="K1103" s="60">
        <f>ROUND(F1103*H1103, 2)</f>
        <v>2482.04</v>
      </c>
      <c r="L1103" s="60">
        <f>J1103+K1103</f>
        <v>7499.8</v>
      </c>
      <c r="M1103" s="60">
        <f>IFERROR(ROUND(SUM(P1104,P1105,P1106,P1107)/F1103, 2), 0)</f>
        <v>0</v>
      </c>
      <c r="N1103" s="60"/>
      <c r="O1103" s="60">
        <f>M1103+N1103</f>
        <v>0</v>
      </c>
      <c r="P1103" s="60">
        <f t="shared" si="74"/>
        <v>0</v>
      </c>
      <c r="Q1103" s="60">
        <f>ROUND(F1103*N1103, 2)</f>
        <v>0</v>
      </c>
      <c r="R1103" s="60">
        <f>P1103+Q1103</f>
        <v>0</v>
      </c>
    </row>
    <row r="1104" spans="1:18" ht="37.5" x14ac:dyDescent="0.25">
      <c r="A1104" s="23" t="s">
        <v>1733</v>
      </c>
      <c r="B1104" s="30" t="s">
        <v>886</v>
      </c>
      <c r="C1104" s="29"/>
      <c r="D1104" s="24" t="s">
        <v>164</v>
      </c>
      <c r="E1104" s="46">
        <v>7.0000000000000007E-2</v>
      </c>
      <c r="F1104" s="46">
        <v>7.0000000000000007E-2</v>
      </c>
      <c r="G1104" s="60">
        <v>158.22999999999999</v>
      </c>
      <c r="H1104" s="60"/>
      <c r="I1104" s="60"/>
      <c r="J1104" s="60">
        <f>ROUND(F1104*G1104, 2)</f>
        <v>11.08</v>
      </c>
      <c r="K1104" s="60"/>
      <c r="L1104" s="60"/>
      <c r="M1104" s="60"/>
      <c r="N1104" s="60"/>
      <c r="O1104" s="60"/>
      <c r="P1104" s="60">
        <f t="shared" si="74"/>
        <v>0</v>
      </c>
      <c r="Q1104" s="60"/>
      <c r="R1104" s="60"/>
    </row>
    <row r="1105" spans="1:18" ht="18.75" x14ac:dyDescent="0.25">
      <c r="A1105" s="23" t="s">
        <v>1734</v>
      </c>
      <c r="B1105" s="30" t="s">
        <v>166</v>
      </c>
      <c r="C1105" s="29"/>
      <c r="D1105" s="24" t="s">
        <v>164</v>
      </c>
      <c r="E1105" s="46">
        <v>0.05</v>
      </c>
      <c r="F1105" s="46">
        <v>0.05</v>
      </c>
      <c r="G1105" s="60">
        <v>153.56</v>
      </c>
      <c r="H1105" s="60"/>
      <c r="I1105" s="60"/>
      <c r="J1105" s="60">
        <f>ROUND(F1105*G1105, 2)</f>
        <v>7.68</v>
      </c>
      <c r="K1105" s="60"/>
      <c r="L1105" s="60"/>
      <c r="M1105" s="60"/>
      <c r="N1105" s="60"/>
      <c r="O1105" s="60"/>
      <c r="P1105" s="60">
        <f t="shared" si="74"/>
        <v>0</v>
      </c>
      <c r="Q1105" s="60"/>
      <c r="R1105" s="60"/>
    </row>
    <row r="1106" spans="1:18" ht="37.5" x14ac:dyDescent="0.25">
      <c r="A1106" s="23" t="s">
        <v>1735</v>
      </c>
      <c r="B1106" s="30" t="s">
        <v>1736</v>
      </c>
      <c r="C1106" s="29"/>
      <c r="D1106" s="24" t="s">
        <v>164</v>
      </c>
      <c r="E1106" s="46">
        <v>1</v>
      </c>
      <c r="F1106" s="47">
        <v>1</v>
      </c>
      <c r="G1106" s="60">
        <v>4980</v>
      </c>
      <c r="H1106" s="60"/>
      <c r="I1106" s="60"/>
      <c r="J1106" s="60">
        <f>ROUND(F1106*G1106, 2)</f>
        <v>4980</v>
      </c>
      <c r="K1106" s="60"/>
      <c r="L1106" s="60"/>
      <c r="M1106" s="60"/>
      <c r="N1106" s="60"/>
      <c r="O1106" s="60"/>
      <c r="P1106" s="60">
        <f t="shared" si="74"/>
        <v>0</v>
      </c>
      <c r="Q1106" s="60"/>
      <c r="R1106" s="60"/>
    </row>
    <row r="1107" spans="1:18" ht="18.75" x14ac:dyDescent="0.25">
      <c r="A1107" s="23" t="s">
        <v>1737</v>
      </c>
      <c r="B1107" s="30" t="s">
        <v>1738</v>
      </c>
      <c r="C1107" s="29"/>
      <c r="D1107" s="24" t="s">
        <v>164</v>
      </c>
      <c r="E1107" s="46">
        <v>1</v>
      </c>
      <c r="F1107" s="46">
        <v>1</v>
      </c>
      <c r="G1107" s="60">
        <v>19</v>
      </c>
      <c r="H1107" s="60"/>
      <c r="I1107" s="60"/>
      <c r="J1107" s="60">
        <f>ROUND(F1107*G1107, 2)</f>
        <v>19</v>
      </c>
      <c r="K1107" s="60"/>
      <c r="L1107" s="60"/>
      <c r="M1107" s="60"/>
      <c r="N1107" s="60"/>
      <c r="O1107" s="60"/>
      <c r="P1107" s="60">
        <f t="shared" si="74"/>
        <v>0</v>
      </c>
      <c r="Q1107" s="60"/>
      <c r="R1107" s="60"/>
    </row>
    <row r="1108" spans="1:18" ht="16.5" x14ac:dyDescent="0.25">
      <c r="A1108" s="22" t="s">
        <v>1739</v>
      </c>
      <c r="B1108" s="100" t="s">
        <v>1740</v>
      </c>
      <c r="C1108" s="94"/>
      <c r="D1108" s="98"/>
      <c r="E1108" s="99"/>
      <c r="F1108" s="58"/>
      <c r="G1108" s="59"/>
      <c r="H1108" s="59"/>
      <c r="I1108" s="59"/>
      <c r="J1108" s="59">
        <f>SUM(J1109)</f>
        <v>0</v>
      </c>
      <c r="K1108" s="59">
        <f>SUM(K1109)</f>
        <v>3840000</v>
      </c>
      <c r="L1108" s="59">
        <f>SUM(L1109)</f>
        <v>3840000</v>
      </c>
      <c r="M1108" s="59"/>
      <c r="N1108" s="59"/>
      <c r="O1108" s="59"/>
      <c r="P1108" s="59">
        <f>SUM(P1109)</f>
        <v>0</v>
      </c>
      <c r="Q1108" s="59">
        <f>SUM(Q1109)</f>
        <v>0</v>
      </c>
      <c r="R1108" s="59">
        <f>SUM(R1109)</f>
        <v>0</v>
      </c>
    </row>
    <row r="1109" spans="1:18" ht="37.5" x14ac:dyDescent="0.25">
      <c r="A1109" s="22" t="s">
        <v>1741</v>
      </c>
      <c r="B1109" s="25" t="s">
        <v>1742</v>
      </c>
      <c r="C1109" s="25"/>
      <c r="D1109" s="11" t="s">
        <v>1743</v>
      </c>
      <c r="E1109" s="28">
        <v>1</v>
      </c>
      <c r="F1109" s="28">
        <v>12</v>
      </c>
      <c r="G1109" s="57"/>
      <c r="H1109" s="57">
        <v>320000</v>
      </c>
      <c r="I1109" s="57">
        <f>G1109+H1109</f>
        <v>320000</v>
      </c>
      <c r="J1109" s="57"/>
      <c r="K1109" s="57">
        <f>ROUND(F1109*H1109, 2)</f>
        <v>3840000</v>
      </c>
      <c r="L1109" s="57">
        <f>J1109+K1109</f>
        <v>3840000</v>
      </c>
      <c r="M1109" s="57"/>
      <c r="N1109" s="57"/>
      <c r="O1109" s="57">
        <f>M1109+N1109</f>
        <v>0</v>
      </c>
      <c r="P1109" s="57"/>
      <c r="Q1109" s="57">
        <f>ROUND(F1109*N1109, 2)</f>
        <v>0</v>
      </c>
      <c r="R1109" s="57">
        <f>P1109+Q1109</f>
        <v>0</v>
      </c>
    </row>
    <row r="1110" spans="1:18" ht="16.5" x14ac:dyDescent="0.25">
      <c r="A1110" s="23" t="s">
        <v>1744</v>
      </c>
      <c r="B1110" s="101" t="s">
        <v>1745</v>
      </c>
      <c r="C1110" s="102"/>
      <c r="D1110" s="103"/>
      <c r="E1110" s="104"/>
      <c r="F1110" s="61"/>
      <c r="G1110" s="62"/>
      <c r="H1110" s="62"/>
      <c r="I1110" s="62"/>
      <c r="J1110" s="62">
        <f>SUM(J1111,J1112)</f>
        <v>0</v>
      </c>
      <c r="K1110" s="62">
        <f>SUM(K1111,K1112)</f>
        <v>1986193.2</v>
      </c>
      <c r="L1110" s="62">
        <f>SUM(L1111,L1112)</f>
        <v>1986193.2</v>
      </c>
      <c r="M1110" s="62"/>
      <c r="N1110" s="62"/>
      <c r="O1110" s="62"/>
      <c r="P1110" s="62">
        <f>SUM(P1111,P1112)</f>
        <v>0</v>
      </c>
      <c r="Q1110" s="62">
        <f>SUM(Q1111,Q1112)</f>
        <v>0</v>
      </c>
      <c r="R1110" s="62">
        <f>SUM(R1111,R1112)</f>
        <v>0</v>
      </c>
    </row>
    <row r="1111" spans="1:18" ht="112.5" x14ac:dyDescent="0.25">
      <c r="A1111" s="23" t="s">
        <v>1746</v>
      </c>
      <c r="B1111" s="29" t="s">
        <v>1747</v>
      </c>
      <c r="C1111" s="29" t="s">
        <v>1748</v>
      </c>
      <c r="D1111" s="24" t="s">
        <v>40</v>
      </c>
      <c r="E1111" s="31">
        <v>1</v>
      </c>
      <c r="F1111" s="31">
        <v>28771.599999999999</v>
      </c>
      <c r="G1111" s="60"/>
      <c r="H1111" s="60">
        <v>57</v>
      </c>
      <c r="I1111" s="60">
        <f>G1111+H1111</f>
        <v>57</v>
      </c>
      <c r="J1111" s="60"/>
      <c r="K1111" s="60">
        <f>ROUND(F1111*H1111, 2)</f>
        <v>1639981.2</v>
      </c>
      <c r="L1111" s="60">
        <f>J1111+K1111</f>
        <v>1639981.2</v>
      </c>
      <c r="M1111" s="60"/>
      <c r="N1111" s="60"/>
      <c r="O1111" s="60">
        <f>M1111+N1111</f>
        <v>0</v>
      </c>
      <c r="P1111" s="60"/>
      <c r="Q1111" s="60">
        <f>ROUND(F1111*N1111, 2)</f>
        <v>0</v>
      </c>
      <c r="R1111" s="60">
        <f>P1111+Q1111</f>
        <v>0</v>
      </c>
    </row>
    <row r="1112" spans="1:18" ht="131.25" x14ac:dyDescent="0.25">
      <c r="A1112" s="23" t="s">
        <v>1749</v>
      </c>
      <c r="B1112" s="29" t="s">
        <v>1750</v>
      </c>
      <c r="C1112" s="29" t="s">
        <v>1751</v>
      </c>
      <c r="D1112" s="24" t="s">
        <v>40</v>
      </c>
      <c r="E1112" s="31">
        <v>1</v>
      </c>
      <c r="F1112" s="31">
        <v>5770.2</v>
      </c>
      <c r="G1112" s="60"/>
      <c r="H1112" s="60">
        <v>60</v>
      </c>
      <c r="I1112" s="60">
        <f>G1112+H1112</f>
        <v>60</v>
      </c>
      <c r="J1112" s="60"/>
      <c r="K1112" s="60">
        <f>ROUND(F1112*H1112, 2)</f>
        <v>346212</v>
      </c>
      <c r="L1112" s="60">
        <f>J1112+K1112</f>
        <v>346212</v>
      </c>
      <c r="M1112" s="60"/>
      <c r="N1112" s="60"/>
      <c r="O1112" s="60">
        <f>M1112+N1112</f>
        <v>0</v>
      </c>
      <c r="P1112" s="60"/>
      <c r="Q1112" s="60">
        <f>ROUND(F1112*N1112, 2)</f>
        <v>0</v>
      </c>
      <c r="R1112" s="60">
        <f>P1112+Q1112</f>
        <v>0</v>
      </c>
    </row>
    <row r="1113" spans="1:18" ht="30" customHeight="1" x14ac:dyDescent="0.25">
      <c r="A1113" s="105" t="s">
        <v>1752</v>
      </c>
      <c r="B1113" s="102"/>
      <c r="C1113" s="102"/>
      <c r="D1113" s="103"/>
      <c r="E1113" s="104"/>
      <c r="F1113" s="61"/>
      <c r="G1113" s="62"/>
      <c r="H1113" s="62"/>
      <c r="I1113" s="62"/>
      <c r="J1113" s="62">
        <f>J1114</f>
        <v>0</v>
      </c>
      <c r="K1113" s="62">
        <f>K1114</f>
        <v>302690</v>
      </c>
      <c r="L1113" s="62">
        <f>J1113+K1113</f>
        <v>302690</v>
      </c>
      <c r="M1113" s="62"/>
      <c r="N1113" s="62"/>
      <c r="O1113" s="62"/>
      <c r="P1113" s="62">
        <f>P1114</f>
        <v>0</v>
      </c>
      <c r="Q1113" s="62">
        <f>Q1114</f>
        <v>0</v>
      </c>
      <c r="R1113" s="62">
        <f>P1113+Q1113</f>
        <v>0</v>
      </c>
    </row>
    <row r="1114" spans="1:18" ht="16.5" x14ac:dyDescent="0.25">
      <c r="A1114" s="23" t="s">
        <v>1753</v>
      </c>
      <c r="B1114" s="101" t="s">
        <v>1754</v>
      </c>
      <c r="C1114" s="102"/>
      <c r="D1114" s="103"/>
      <c r="E1114" s="104"/>
      <c r="F1114" s="61"/>
      <c r="G1114" s="62"/>
      <c r="H1114" s="62"/>
      <c r="I1114" s="62"/>
      <c r="J1114" s="62">
        <f>J1115+J1117</f>
        <v>0</v>
      </c>
      <c r="K1114" s="62">
        <f>K1115+K1117</f>
        <v>302690</v>
      </c>
      <c r="L1114" s="62">
        <f>J1114+K1114</f>
        <v>302690</v>
      </c>
      <c r="M1114" s="62"/>
      <c r="N1114" s="62"/>
      <c r="O1114" s="62"/>
      <c r="P1114" s="62">
        <f>P1115+P1117</f>
        <v>0</v>
      </c>
      <c r="Q1114" s="62">
        <f>Q1115+Q1117</f>
        <v>0</v>
      </c>
      <c r="R1114" s="62">
        <f>P1114+Q1114</f>
        <v>0</v>
      </c>
    </row>
    <row r="1115" spans="1:18" ht="16.5" x14ac:dyDescent="0.25">
      <c r="A1115" s="23" t="s">
        <v>1755</v>
      </c>
      <c r="B1115" s="101" t="s">
        <v>1756</v>
      </c>
      <c r="C1115" s="102"/>
      <c r="D1115" s="103"/>
      <c r="E1115" s="104"/>
      <c r="F1115" s="61"/>
      <c r="G1115" s="62"/>
      <c r="H1115" s="62"/>
      <c r="I1115" s="62"/>
      <c r="J1115" s="62">
        <f>SUM(J1116)</f>
        <v>0</v>
      </c>
      <c r="K1115" s="62">
        <f>SUM(K1116)</f>
        <v>194400</v>
      </c>
      <c r="L1115" s="62">
        <f>SUM(L1116)</f>
        <v>194400</v>
      </c>
      <c r="M1115" s="62"/>
      <c r="N1115" s="62"/>
      <c r="O1115" s="62"/>
      <c r="P1115" s="62">
        <f>SUM(P1116)</f>
        <v>0</v>
      </c>
      <c r="Q1115" s="62">
        <f>SUM(Q1116)</f>
        <v>0</v>
      </c>
      <c r="R1115" s="62">
        <f>SUM(R1116)</f>
        <v>0</v>
      </c>
    </row>
    <row r="1116" spans="1:18" ht="18.75" x14ac:dyDescent="0.25">
      <c r="A1116" s="23" t="s">
        <v>1757</v>
      </c>
      <c r="B1116" s="29" t="s">
        <v>1758</v>
      </c>
      <c r="C1116" s="29"/>
      <c r="D1116" s="24" t="s">
        <v>1759</v>
      </c>
      <c r="E1116" s="31">
        <v>1</v>
      </c>
      <c r="F1116" s="31">
        <v>12</v>
      </c>
      <c r="G1116" s="60"/>
      <c r="H1116" s="60">
        <v>16200</v>
      </c>
      <c r="I1116" s="60">
        <f>G1116+H1116</f>
        <v>16200</v>
      </c>
      <c r="J1116" s="60"/>
      <c r="K1116" s="60">
        <f>ROUND(F1116*H1116, 2)</f>
        <v>194400</v>
      </c>
      <c r="L1116" s="60">
        <f>J1116+K1116</f>
        <v>194400</v>
      </c>
      <c r="M1116" s="60"/>
      <c r="N1116" s="60"/>
      <c r="O1116" s="60">
        <f>M1116+N1116</f>
        <v>0</v>
      </c>
      <c r="P1116" s="60"/>
      <c r="Q1116" s="60">
        <f>ROUND(F1116*N1116, 2)</f>
        <v>0</v>
      </c>
      <c r="R1116" s="60">
        <f>P1116+Q1116</f>
        <v>0</v>
      </c>
    </row>
    <row r="1117" spans="1:18" ht="16.5" x14ac:dyDescent="0.25">
      <c r="A1117" s="23" t="s">
        <v>1760</v>
      </c>
      <c r="B1117" s="101" t="s">
        <v>1745</v>
      </c>
      <c r="C1117" s="102"/>
      <c r="D1117" s="103"/>
      <c r="E1117" s="104"/>
      <c r="F1117" s="61"/>
      <c r="G1117" s="62"/>
      <c r="H1117" s="62"/>
      <c r="I1117" s="62"/>
      <c r="J1117" s="62">
        <f>SUM(J1118)</f>
        <v>0</v>
      </c>
      <c r="K1117" s="62">
        <f>SUM(K1118)</f>
        <v>108290</v>
      </c>
      <c r="L1117" s="62">
        <f>SUM(L1118)</f>
        <v>108290</v>
      </c>
      <c r="M1117" s="62"/>
      <c r="N1117" s="62"/>
      <c r="O1117" s="62"/>
      <c r="P1117" s="62">
        <f>SUM(P1118)</f>
        <v>0</v>
      </c>
      <c r="Q1117" s="62">
        <f>SUM(Q1118)</f>
        <v>0</v>
      </c>
      <c r="R1117" s="62">
        <f>SUM(R1118)</f>
        <v>0</v>
      </c>
    </row>
    <row r="1118" spans="1:18" ht="112.5" x14ac:dyDescent="0.25">
      <c r="A1118" s="23" t="s">
        <v>1761</v>
      </c>
      <c r="B1118" s="29" t="s">
        <v>1762</v>
      </c>
      <c r="C1118" s="29" t="s">
        <v>1763</v>
      </c>
      <c r="D1118" s="24" t="s">
        <v>40</v>
      </c>
      <c r="E1118" s="31">
        <v>1</v>
      </c>
      <c r="F1118" s="31">
        <v>130</v>
      </c>
      <c r="G1118" s="60"/>
      <c r="H1118" s="60">
        <v>833</v>
      </c>
      <c r="I1118" s="60">
        <f>G1118+H1118</f>
        <v>833</v>
      </c>
      <c r="J1118" s="60"/>
      <c r="K1118" s="60">
        <f>ROUND(F1118*H1118, 2)</f>
        <v>108290</v>
      </c>
      <c r="L1118" s="60">
        <f>J1118+K1118</f>
        <v>108290</v>
      </c>
      <c r="M1118" s="60"/>
      <c r="N1118" s="60"/>
      <c r="O1118" s="60">
        <f>M1118+N1118</f>
        <v>0</v>
      </c>
      <c r="P1118" s="60"/>
      <c r="Q1118" s="60">
        <f>ROUND(F1118*N1118, 2)</f>
        <v>0</v>
      </c>
      <c r="R1118" s="60">
        <f>P1118+Q1118</f>
        <v>0</v>
      </c>
    </row>
    <row r="1119" spans="1:18" ht="24" customHeight="1" x14ac:dyDescent="0.25">
      <c r="A1119" s="42"/>
      <c r="B1119" s="44" t="s">
        <v>1764</v>
      </c>
      <c r="C1119" s="43"/>
      <c r="D1119" s="65"/>
      <c r="E1119" s="66"/>
      <c r="F1119" s="66"/>
      <c r="G1119" s="67"/>
      <c r="H1119" s="67"/>
      <c r="I1119" s="67"/>
      <c r="J1119" s="67">
        <f>SUM(J8,J1113)</f>
        <v>119975012.54000001</v>
      </c>
      <c r="K1119" s="67">
        <f>SUM(K8,K1113)</f>
        <v>176521847.55000001</v>
      </c>
      <c r="L1119" s="67">
        <f>J1119+K1119</f>
        <v>296496860.08999997</v>
      </c>
      <c r="M1119" s="67"/>
      <c r="N1119" s="67"/>
      <c r="O1119" s="67"/>
      <c r="P1119" s="67">
        <f>SUM(P8,P1113)</f>
        <v>37474921.880000003</v>
      </c>
      <c r="Q1119" s="67">
        <f>SUM(Q8,Q1113)</f>
        <v>0</v>
      </c>
      <c r="R1119" s="67">
        <f>P1119+Q1119</f>
        <v>37474921.880000003</v>
      </c>
    </row>
    <row r="1120" spans="1:18" s="13" customFormat="1" ht="21" customHeight="1" x14ac:dyDescent="0.3"/>
    <row r="1121" s="18" customFormat="1" ht="15.6" customHeight="1" x14ac:dyDescent="0.25"/>
    <row r="1122" s="18" customFormat="1" ht="15.6" customHeight="1" x14ac:dyDescent="0.25"/>
    <row r="1123" ht="31.15" customHeight="1" x14ac:dyDescent="0.25"/>
    <row r="1124" ht="15.6" customHeight="1" x14ac:dyDescent="0.25"/>
    <row r="1125" ht="15.6" customHeight="1" x14ac:dyDescent="0.25"/>
    <row r="1126" ht="31.15" customHeight="1" x14ac:dyDescent="0.25"/>
    <row r="1127" ht="31.15" customHeight="1" x14ac:dyDescent="0.25"/>
    <row r="1128" ht="15.6" customHeight="1" x14ac:dyDescent="0.25"/>
    <row r="1129" ht="15.6" customHeight="1" x14ac:dyDescent="0.25"/>
    <row r="1130" ht="31.15" customHeight="1" x14ac:dyDescent="0.25"/>
    <row r="1131" ht="46.9" customHeight="1" x14ac:dyDescent="0.25"/>
    <row r="1132" ht="31.15" customHeight="1" x14ac:dyDescent="0.25"/>
    <row r="1133" ht="15.6" customHeight="1" x14ac:dyDescent="0.25"/>
    <row r="1134" ht="46.9" customHeight="1" x14ac:dyDescent="0.25"/>
    <row r="1135" ht="15.6" customHeight="1" x14ac:dyDescent="0.25"/>
    <row r="1136" ht="15.6" customHeight="1" x14ac:dyDescent="0.25"/>
    <row r="1137" ht="15.6" customHeight="1" x14ac:dyDescent="0.25"/>
    <row r="1138" ht="15.6" customHeight="1" x14ac:dyDescent="0.25"/>
  </sheetData>
  <sheetProtection formatCells="0" formatColumns="0" formatRows="0" insertColumns="0" insertRows="0" insertHyperlinks="0" deleteColumns="0" deleteRows="0" sort="0" autoFilter="0" pivotTables="0"/>
  <mergeCells count="91">
    <mergeCell ref="B1110:E1110"/>
    <mergeCell ref="A1113:E1113"/>
    <mergeCell ref="B1114:E1114"/>
    <mergeCell ref="B1115:E1115"/>
    <mergeCell ref="B1117:E1117"/>
    <mergeCell ref="B1075:E1075"/>
    <mergeCell ref="B1076:E1076"/>
    <mergeCell ref="B1080:E1080"/>
    <mergeCell ref="B1091:E1091"/>
    <mergeCell ref="B1108:E1108"/>
    <mergeCell ref="B958:E958"/>
    <mergeCell ref="B975:E975"/>
    <mergeCell ref="B1003:E1003"/>
    <mergeCell ref="B1029:E1029"/>
    <mergeCell ref="B1069:E1069"/>
    <mergeCell ref="B912:E912"/>
    <mergeCell ref="B921:E921"/>
    <mergeCell ref="B928:E928"/>
    <mergeCell ref="B930:E930"/>
    <mergeCell ref="B931:E931"/>
    <mergeCell ref="B790:E790"/>
    <mergeCell ref="B868:E868"/>
    <mergeCell ref="B871:E871"/>
    <mergeCell ref="B872:E872"/>
    <mergeCell ref="B891:E891"/>
    <mergeCell ref="B507:E507"/>
    <mergeCell ref="B508:E508"/>
    <mergeCell ref="B698:E698"/>
    <mergeCell ref="B734:E734"/>
    <mergeCell ref="B778:E778"/>
    <mergeCell ref="B427:E427"/>
    <mergeCell ref="B446:E446"/>
    <mergeCell ref="B447:E447"/>
    <mergeCell ref="B454:E454"/>
    <mergeCell ref="B506:E506"/>
    <mergeCell ref="B298:E298"/>
    <mergeCell ref="B299:E299"/>
    <mergeCell ref="B346:E346"/>
    <mergeCell ref="B389:E389"/>
    <mergeCell ref="B398:E398"/>
    <mergeCell ref="B254:E254"/>
    <mergeCell ref="B255:E255"/>
    <mergeCell ref="B291:E291"/>
    <mergeCell ref="B293:E293"/>
    <mergeCell ref="B297:E297"/>
    <mergeCell ref="B121:E121"/>
    <mergeCell ref="B125:E125"/>
    <mergeCell ref="B162:E162"/>
    <mergeCell ref="B212:E212"/>
    <mergeCell ref="B239:E239"/>
    <mergeCell ref="B104:E104"/>
    <mergeCell ref="B109:E109"/>
    <mergeCell ref="B110:E110"/>
    <mergeCell ref="B119:E119"/>
    <mergeCell ref="B120:E120"/>
    <mergeCell ref="B75:E75"/>
    <mergeCell ref="B76:E76"/>
    <mergeCell ref="B81:E81"/>
    <mergeCell ref="B82:E82"/>
    <mergeCell ref="B103:E103"/>
    <mergeCell ref="B22:E22"/>
    <mergeCell ref="B29:E29"/>
    <mergeCell ref="B70:E70"/>
    <mergeCell ref="B71:E71"/>
    <mergeCell ref="B74:E74"/>
    <mergeCell ref="B9:E9"/>
    <mergeCell ref="B10:E10"/>
    <mergeCell ref="B11:E11"/>
    <mergeCell ref="B18:E18"/>
    <mergeCell ref="B21:E21"/>
    <mergeCell ref="M6:N6"/>
    <mergeCell ref="O6:O7"/>
    <mergeCell ref="P6:Q6"/>
    <mergeCell ref="R6:R7"/>
    <mergeCell ref="A8:E8"/>
    <mergeCell ref="A2:R2"/>
    <mergeCell ref="A3:R3"/>
    <mergeCell ref="A4:R4"/>
    <mergeCell ref="A5:A7"/>
    <mergeCell ref="B5:B7"/>
    <mergeCell ref="C5:C7"/>
    <mergeCell ref="D5:D7"/>
    <mergeCell ref="E5:E7"/>
    <mergeCell ref="F5:F7"/>
    <mergeCell ref="G5:L5"/>
    <mergeCell ref="M5:O5"/>
    <mergeCell ref="P5:R5"/>
    <mergeCell ref="G6:H6"/>
    <mergeCell ref="I6:I7"/>
    <mergeCell ref="J6:K6"/>
    <mergeCell ref="L6:L7"/>
  </mergeCells>
  <pageMargins left="0.35416666666667002" right="0.15763888888888999" top="0.39374999999999999" bottom="0.39374999999999999" header="0.51180555555554996" footer="0.51180555555554996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117"/>
  <sheetViews>
    <sheetView tabSelected="1" zoomScale="60" zoomScaleNormal="60" workbookViewId="0">
      <pane xSplit="6" ySplit="7" topLeftCell="M125" activePane="bottomRight" state="frozen"/>
      <selection pane="topRight"/>
      <selection pane="bottomLeft"/>
      <selection pane="bottomRight" activeCell="S137" sqref="S137"/>
    </sheetView>
  </sheetViews>
  <sheetFormatPr defaultRowHeight="15.75" x14ac:dyDescent="0.25"/>
  <cols>
    <col min="1" max="1" width="12.42578125" style="1" customWidth="1"/>
    <col min="2" max="2" width="56.42578125" style="2" customWidth="1"/>
    <col min="3" max="3" width="47.42578125" style="3" customWidth="1"/>
    <col min="4" max="5" width="17.28515625" style="2" customWidth="1"/>
    <col min="6" max="6" width="13.42578125" style="2" customWidth="1"/>
    <col min="7" max="7" width="16.7109375" style="2" customWidth="1"/>
    <col min="8" max="8" width="17.7109375" style="2" customWidth="1"/>
    <col min="9" max="9" width="18.42578125" style="2" customWidth="1"/>
    <col min="10" max="10" width="18.7109375" style="2" customWidth="1"/>
    <col min="11" max="11" width="19.7109375" style="2" customWidth="1"/>
    <col min="12" max="12" width="24.42578125" style="4" customWidth="1"/>
    <col min="13" max="13" width="16.7109375" style="2" customWidth="1"/>
    <col min="14" max="14" width="17.7109375" style="2" customWidth="1"/>
    <col min="15" max="15" width="18.42578125" style="2" customWidth="1"/>
    <col min="16" max="16" width="18.7109375" style="2" customWidth="1"/>
    <col min="17" max="17" width="19.7109375" style="2" customWidth="1"/>
    <col min="18" max="18" width="24.42578125" style="4" customWidth="1"/>
    <col min="19" max="19" width="15.140625" style="2" customWidth="1"/>
    <col min="20" max="21" width="8.7109375" style="2" hidden="1" customWidth="1"/>
    <col min="22" max="22" width="8.7109375" style="2" customWidth="1"/>
    <col min="23" max="23" width="8.7109375" style="2" hidden="1" customWidth="1"/>
    <col min="24" max="1025" width="8.7109375" style="2" customWidth="1"/>
  </cols>
  <sheetData>
    <row r="1" spans="1:28" ht="15.6" customHeight="1" x14ac:dyDescent="0.25">
      <c r="A1" s="5" t="s">
        <v>0</v>
      </c>
      <c r="B1" s="6"/>
      <c r="C1" s="56" t="s">
        <v>1</v>
      </c>
      <c r="D1" s="7"/>
      <c r="E1" s="7"/>
      <c r="F1" s="7"/>
      <c r="G1" s="8"/>
      <c r="H1" s="8"/>
      <c r="I1" s="8"/>
      <c r="J1" s="8"/>
      <c r="K1" s="8"/>
      <c r="L1" s="9"/>
      <c r="M1" s="8"/>
      <c r="N1" s="8"/>
      <c r="O1" s="8"/>
      <c r="P1" s="8"/>
      <c r="Q1" s="8"/>
      <c r="R1" s="9"/>
      <c r="S1" s="85"/>
      <c r="T1" s="85" t="s">
        <v>1765</v>
      </c>
      <c r="U1" s="85" t="s">
        <v>1766</v>
      </c>
      <c r="V1" s="85"/>
      <c r="W1" s="85" t="s">
        <v>1767</v>
      </c>
      <c r="X1" s="85"/>
      <c r="Y1" s="85"/>
      <c r="Z1" s="85"/>
      <c r="AA1" s="85"/>
      <c r="AB1" s="85"/>
    </row>
    <row r="2" spans="1:28" s="10" customFormat="1" ht="30.75" customHeight="1" x14ac:dyDescent="0.2">
      <c r="A2" s="90" t="s">
        <v>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86"/>
      <c r="T2" s="86"/>
      <c r="U2" s="86"/>
      <c r="V2" s="86"/>
      <c r="W2" s="86"/>
      <c r="X2" s="86"/>
      <c r="Y2" s="86"/>
      <c r="Z2" s="86"/>
      <c r="AA2" s="86"/>
      <c r="AB2" s="86"/>
    </row>
    <row r="3" spans="1:28" ht="20.45" customHeight="1" x14ac:dyDescent="0.25">
      <c r="A3" s="91" t="s">
        <v>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85"/>
      <c r="T3" s="85"/>
      <c r="U3" s="85"/>
      <c r="V3" s="85"/>
      <c r="W3" s="85"/>
      <c r="X3" s="85"/>
      <c r="Y3" s="85"/>
      <c r="Z3" s="85"/>
      <c r="AA3" s="85"/>
      <c r="AB3" s="85"/>
    </row>
    <row r="4" spans="1:28" ht="15" customHeight="1" x14ac:dyDescent="0.25">
      <c r="A4" s="92" t="s">
        <v>1768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85"/>
      <c r="T4" s="85"/>
      <c r="U4" s="85"/>
      <c r="V4" s="85"/>
      <c r="W4" s="85"/>
      <c r="X4" s="85"/>
      <c r="Y4" s="85"/>
      <c r="Z4" s="85"/>
      <c r="AA4" s="85"/>
      <c r="AB4" s="85"/>
    </row>
    <row r="5" spans="1:28" ht="40.9" customHeight="1" x14ac:dyDescent="0.25">
      <c r="A5" s="93" t="s">
        <v>5</v>
      </c>
      <c r="B5" s="94" t="s">
        <v>6</v>
      </c>
      <c r="C5" s="94" t="s">
        <v>7</v>
      </c>
      <c r="D5" s="94" t="s">
        <v>8</v>
      </c>
      <c r="E5" s="94" t="s">
        <v>9</v>
      </c>
      <c r="F5" s="94" t="s">
        <v>10</v>
      </c>
      <c r="G5" s="95" t="s">
        <v>11</v>
      </c>
      <c r="H5" s="95"/>
      <c r="I5" s="95"/>
      <c r="J5" s="95"/>
      <c r="K5" s="95"/>
      <c r="L5" s="95"/>
      <c r="M5" s="106" t="s">
        <v>1769</v>
      </c>
      <c r="N5" s="96"/>
      <c r="O5" s="96"/>
      <c r="P5" s="106">
        <v>7719408521</v>
      </c>
      <c r="Q5" s="96"/>
      <c r="R5" s="96"/>
      <c r="S5" s="85"/>
      <c r="T5" s="85"/>
      <c r="U5" s="85"/>
      <c r="V5" s="85"/>
      <c r="W5" s="85"/>
      <c r="X5" s="85"/>
      <c r="Y5" s="85"/>
      <c r="Z5" s="85"/>
      <c r="AA5" s="85"/>
      <c r="AB5" s="85"/>
    </row>
    <row r="6" spans="1:28" ht="15.75" customHeight="1" x14ac:dyDescent="0.25">
      <c r="A6" s="93"/>
      <c r="B6" s="94"/>
      <c r="C6" s="94"/>
      <c r="D6" s="94"/>
      <c r="E6" s="94"/>
      <c r="F6" s="94"/>
      <c r="G6" s="94" t="s">
        <v>14</v>
      </c>
      <c r="H6" s="94"/>
      <c r="I6" s="94" t="s">
        <v>14</v>
      </c>
      <c r="J6" s="94" t="s">
        <v>15</v>
      </c>
      <c r="K6" s="94"/>
      <c r="L6" s="94" t="s">
        <v>16</v>
      </c>
      <c r="M6" s="94" t="s">
        <v>14</v>
      </c>
      <c r="N6" s="94"/>
      <c r="O6" s="94" t="s">
        <v>14</v>
      </c>
      <c r="P6" s="94" t="s">
        <v>15</v>
      </c>
      <c r="Q6" s="94"/>
      <c r="R6" s="94" t="s">
        <v>16</v>
      </c>
      <c r="S6" s="85"/>
      <c r="T6" s="85"/>
      <c r="U6" s="85"/>
      <c r="V6" s="85"/>
      <c r="W6" s="85"/>
      <c r="X6" s="85"/>
      <c r="Y6" s="85"/>
      <c r="Z6" s="85"/>
      <c r="AA6" s="85"/>
      <c r="AB6" s="85"/>
    </row>
    <row r="7" spans="1:28" ht="31.15" customHeight="1" x14ac:dyDescent="0.25">
      <c r="A7" s="93"/>
      <c r="B7" s="94"/>
      <c r="C7" s="94"/>
      <c r="D7" s="94"/>
      <c r="E7" s="94"/>
      <c r="F7" s="94"/>
      <c r="G7" s="11" t="s">
        <v>17</v>
      </c>
      <c r="H7" s="11" t="s">
        <v>18</v>
      </c>
      <c r="I7" s="94"/>
      <c r="J7" s="11" t="s">
        <v>17</v>
      </c>
      <c r="K7" s="11" t="s">
        <v>18</v>
      </c>
      <c r="L7" s="94"/>
      <c r="M7" s="11" t="s">
        <v>17</v>
      </c>
      <c r="N7" s="11" t="s">
        <v>18</v>
      </c>
      <c r="O7" s="94"/>
      <c r="P7" s="11" t="s">
        <v>17</v>
      </c>
      <c r="Q7" s="11" t="s">
        <v>18</v>
      </c>
      <c r="R7" s="94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8" ht="30" customHeight="1" x14ac:dyDescent="0.25">
      <c r="A8" s="109" t="s">
        <v>19</v>
      </c>
      <c r="B8" s="110"/>
      <c r="C8" s="110"/>
      <c r="D8" s="111"/>
      <c r="E8" s="112"/>
      <c r="F8" s="78"/>
      <c r="G8" s="79"/>
      <c r="H8" s="79"/>
      <c r="I8" s="79"/>
      <c r="J8" s="79">
        <f>J9+J21+J70+J74+J119+J269+J448+J934</f>
        <v>119975012.54000001</v>
      </c>
      <c r="K8" s="79">
        <f>K9+K21+K70+K74+K119+K269+K448+K934</f>
        <v>176219157.55000001</v>
      </c>
      <c r="L8" s="79">
        <f>J8+K8</f>
        <v>296194170.08999997</v>
      </c>
      <c r="M8" s="79"/>
      <c r="N8" s="79"/>
      <c r="O8" s="79"/>
      <c r="P8" s="79">
        <v>129461949.23999999</v>
      </c>
      <c r="Q8" s="79">
        <v>176422857.55000001</v>
      </c>
      <c r="R8" s="79">
        <v>305884806.79000002</v>
      </c>
      <c r="S8" s="85"/>
      <c r="T8" s="88"/>
      <c r="U8" s="88"/>
      <c r="V8" s="85"/>
      <c r="W8" s="85" t="s">
        <v>1770</v>
      </c>
      <c r="X8" s="85"/>
      <c r="Y8" s="85"/>
      <c r="Z8" s="85"/>
      <c r="AA8" s="85"/>
      <c r="AB8" s="85"/>
    </row>
    <row r="9" spans="1:28" ht="16.5" x14ac:dyDescent="0.25">
      <c r="A9" s="22" t="s">
        <v>20</v>
      </c>
      <c r="B9" s="100" t="s">
        <v>21</v>
      </c>
      <c r="C9" s="94"/>
      <c r="D9" s="98"/>
      <c r="E9" s="99"/>
      <c r="F9" s="58"/>
      <c r="G9" s="59"/>
      <c r="H9" s="59"/>
      <c r="I9" s="59"/>
      <c r="J9" s="59">
        <f>J10</f>
        <v>34479.43</v>
      </c>
      <c r="K9" s="59">
        <f>K10</f>
        <v>38426.99</v>
      </c>
      <c r="L9" s="59">
        <f>J9+K9</f>
        <v>72906.42</v>
      </c>
      <c r="M9" s="59"/>
      <c r="N9" s="59"/>
      <c r="O9" s="59"/>
      <c r="P9" s="59">
        <v>46159.31</v>
      </c>
      <c r="Q9" s="59">
        <v>38426.99</v>
      </c>
      <c r="R9" s="59">
        <v>84586.3</v>
      </c>
      <c r="S9" s="85"/>
      <c r="T9" s="88"/>
      <c r="U9" s="88"/>
      <c r="V9" s="85"/>
      <c r="W9" s="85" t="s">
        <v>1771</v>
      </c>
      <c r="X9" s="85"/>
      <c r="Y9" s="85"/>
      <c r="Z9" s="85"/>
      <c r="AA9" s="85"/>
      <c r="AB9" s="85"/>
    </row>
    <row r="10" spans="1:28" ht="16.5" x14ac:dyDescent="0.25">
      <c r="A10" s="22" t="s">
        <v>22</v>
      </c>
      <c r="B10" s="100" t="s">
        <v>23</v>
      </c>
      <c r="C10" s="94"/>
      <c r="D10" s="98"/>
      <c r="E10" s="99"/>
      <c r="F10" s="58"/>
      <c r="G10" s="59"/>
      <c r="H10" s="59"/>
      <c r="I10" s="59"/>
      <c r="J10" s="59">
        <f>J11+J18</f>
        <v>34479.43</v>
      </c>
      <c r="K10" s="59">
        <f>K11+K18</f>
        <v>38426.99</v>
      </c>
      <c r="L10" s="59">
        <f>J10+K10</f>
        <v>72906.42</v>
      </c>
      <c r="M10" s="59"/>
      <c r="N10" s="59"/>
      <c r="O10" s="59"/>
      <c r="P10" s="59">
        <v>46159.31</v>
      </c>
      <c r="Q10" s="59">
        <v>38426.99</v>
      </c>
      <c r="R10" s="59">
        <v>84586.3</v>
      </c>
      <c r="S10" s="85"/>
      <c r="T10" s="88"/>
      <c r="U10" s="88"/>
      <c r="V10" s="85"/>
      <c r="W10" s="85" t="s">
        <v>1772</v>
      </c>
      <c r="X10" s="85"/>
      <c r="Y10" s="85"/>
      <c r="Z10" s="85"/>
      <c r="AA10" s="85"/>
      <c r="AB10" s="85"/>
    </row>
    <row r="11" spans="1:28" ht="16.5" x14ac:dyDescent="0.25">
      <c r="A11" s="22" t="s">
        <v>24</v>
      </c>
      <c r="B11" s="100" t="s">
        <v>25</v>
      </c>
      <c r="C11" s="94"/>
      <c r="D11" s="98"/>
      <c r="E11" s="99"/>
      <c r="F11" s="58"/>
      <c r="G11" s="59"/>
      <c r="H11" s="59"/>
      <c r="I11" s="59"/>
      <c r="J11" s="59">
        <f>SUM(J12,J15)</f>
        <v>28798.51</v>
      </c>
      <c r="K11" s="59">
        <f>SUM(K12,K15)</f>
        <v>33880.01</v>
      </c>
      <c r="L11" s="59">
        <f>SUM(L12,L15)</f>
        <v>62678.52</v>
      </c>
      <c r="M11" s="59"/>
      <c r="N11" s="59"/>
      <c r="O11" s="59"/>
      <c r="P11" s="59">
        <v>28843.41</v>
      </c>
      <c r="Q11" s="59">
        <v>33880.01</v>
      </c>
      <c r="R11" s="59">
        <v>62723.42</v>
      </c>
      <c r="S11" s="85"/>
      <c r="T11" s="88"/>
      <c r="U11" s="88"/>
      <c r="V11" s="85"/>
      <c r="W11" s="85" t="s">
        <v>1773</v>
      </c>
      <c r="X11" s="85"/>
      <c r="Y11" s="85"/>
      <c r="Z11" s="85"/>
      <c r="AA11" s="85"/>
      <c r="AB11" s="85"/>
    </row>
    <row r="12" spans="1:28" ht="56.25" x14ac:dyDescent="0.25">
      <c r="A12" s="22" t="s">
        <v>26</v>
      </c>
      <c r="B12" s="25" t="s">
        <v>27</v>
      </c>
      <c r="C12" s="25" t="s">
        <v>28</v>
      </c>
      <c r="D12" s="27" t="s">
        <v>29</v>
      </c>
      <c r="E12" s="45">
        <v>1</v>
      </c>
      <c r="F12" s="28">
        <v>2.0099999999999998</v>
      </c>
      <c r="G12" s="57">
        <f>IFERROR(ROUND(SUM(J13,J14)/F12, 2), 0)</f>
        <v>10547.22</v>
      </c>
      <c r="H12" s="64">
        <v>14845.76</v>
      </c>
      <c r="I12" s="57">
        <f>G12+H12</f>
        <v>25392.98</v>
      </c>
      <c r="J12" s="57">
        <f>ROUND(G12*F12, 2)</f>
        <v>21199.91</v>
      </c>
      <c r="K12" s="57">
        <f>ROUND(F12*H12, 2)</f>
        <v>29839.98</v>
      </c>
      <c r="L12" s="57">
        <f>J12+K12</f>
        <v>51039.89</v>
      </c>
      <c r="M12" s="57">
        <v>10547.22</v>
      </c>
      <c r="N12" s="82">
        <v>14845.76</v>
      </c>
      <c r="O12" s="57">
        <v>25392.98</v>
      </c>
      <c r="P12" s="57">
        <v>21199.91</v>
      </c>
      <c r="Q12" s="57">
        <v>29839.98</v>
      </c>
      <c r="R12" s="57">
        <v>51039.89</v>
      </c>
      <c r="S12" s="85"/>
      <c r="T12" s="88">
        <v>1</v>
      </c>
      <c r="U12" s="88">
        <v>2.0099999999999998</v>
      </c>
      <c r="V12" s="85"/>
      <c r="W12" s="85" t="s">
        <v>1774</v>
      </c>
      <c r="X12" s="85"/>
      <c r="Y12" s="85"/>
      <c r="Z12" s="85"/>
      <c r="AA12" s="85"/>
      <c r="AB12" s="85"/>
    </row>
    <row r="13" spans="1:28" ht="18.75" x14ac:dyDescent="0.25">
      <c r="A13" s="22" t="s">
        <v>30</v>
      </c>
      <c r="B13" s="72" t="s">
        <v>31</v>
      </c>
      <c r="C13" s="25"/>
      <c r="D13" s="27" t="s">
        <v>32</v>
      </c>
      <c r="E13" s="45">
        <v>1</v>
      </c>
      <c r="F13" s="45">
        <v>0.40400000000000003</v>
      </c>
      <c r="G13" s="64">
        <v>32000</v>
      </c>
      <c r="H13" s="57"/>
      <c r="I13" s="57"/>
      <c r="J13" s="57">
        <f>ROUND(F13*G13, 2)</f>
        <v>12928</v>
      </c>
      <c r="K13" s="57"/>
      <c r="L13" s="57"/>
      <c r="M13" s="82">
        <v>32000</v>
      </c>
      <c r="N13" s="57"/>
      <c r="O13" s="57"/>
      <c r="P13" s="57">
        <f>ROUND(F13*M13, 2)</f>
        <v>12928</v>
      </c>
      <c r="Q13" s="57"/>
      <c r="R13" s="57"/>
      <c r="S13" s="85"/>
      <c r="T13" s="88">
        <v>201</v>
      </c>
      <c r="U13" s="88">
        <v>2.0099999999999998</v>
      </c>
      <c r="V13" s="85"/>
      <c r="W13" s="85" t="s">
        <v>1775</v>
      </c>
      <c r="X13" s="85"/>
      <c r="Y13" s="85"/>
      <c r="Z13" s="85"/>
      <c r="AA13" s="85"/>
      <c r="AB13" s="85"/>
    </row>
    <row r="14" spans="1:28" ht="18.75" x14ac:dyDescent="0.25">
      <c r="A14" s="22" t="s">
        <v>33</v>
      </c>
      <c r="B14" s="72" t="s">
        <v>34</v>
      </c>
      <c r="C14" s="25"/>
      <c r="D14" s="27" t="s">
        <v>29</v>
      </c>
      <c r="E14" s="45">
        <v>1.0149999999999999</v>
      </c>
      <c r="F14" s="45">
        <v>2.04</v>
      </c>
      <c r="G14" s="64">
        <v>4054.86</v>
      </c>
      <c r="H14" s="57"/>
      <c r="I14" s="57"/>
      <c r="J14" s="57">
        <f>ROUND(F14*G14, 2)</f>
        <v>8271.91</v>
      </c>
      <c r="K14" s="57"/>
      <c r="L14" s="57"/>
      <c r="M14" s="82">
        <v>4054.86</v>
      </c>
      <c r="N14" s="57"/>
      <c r="O14" s="57"/>
      <c r="P14" s="57">
        <f>ROUND(F14*M14, 2)</f>
        <v>8271.91</v>
      </c>
      <c r="Q14" s="57"/>
      <c r="R14" s="57"/>
      <c r="S14" s="85"/>
      <c r="T14" s="88">
        <v>1</v>
      </c>
      <c r="U14" s="88">
        <v>2.0099999999999998</v>
      </c>
      <c r="V14" s="85"/>
      <c r="W14" s="85" t="s">
        <v>1776</v>
      </c>
      <c r="X14" s="85"/>
      <c r="Y14" s="85"/>
      <c r="Z14" s="85"/>
      <c r="AA14" s="85"/>
      <c r="AB14" s="85"/>
    </row>
    <row r="15" spans="1:28" ht="93.75" x14ac:dyDescent="0.25">
      <c r="A15" s="22" t="s">
        <v>35</v>
      </c>
      <c r="B15" s="25" t="s">
        <v>36</v>
      </c>
      <c r="C15" s="25" t="s">
        <v>37</v>
      </c>
      <c r="D15" s="27" t="s">
        <v>29</v>
      </c>
      <c r="E15" s="45">
        <v>1</v>
      </c>
      <c r="F15" s="28">
        <v>0.442</v>
      </c>
      <c r="G15" s="57">
        <f>IFERROR(ROUND(SUM(J16,J17)/F15, 2), 0)</f>
        <v>17191.400000000001</v>
      </c>
      <c r="H15" s="64">
        <v>9140.34</v>
      </c>
      <c r="I15" s="57">
        <f>G15+H15</f>
        <v>26331.74</v>
      </c>
      <c r="J15" s="57">
        <f>ROUND(G15*F15, 2)</f>
        <v>7598.6</v>
      </c>
      <c r="K15" s="57">
        <f>ROUND(F15*H15, 2)</f>
        <v>4040.03</v>
      </c>
      <c r="L15" s="57">
        <f>J15+K15</f>
        <v>11638.63</v>
      </c>
      <c r="M15" s="57">
        <v>17292.990000000002</v>
      </c>
      <c r="N15" s="82">
        <v>9140.34</v>
      </c>
      <c r="O15" s="57">
        <v>26433.33</v>
      </c>
      <c r="P15" s="57">
        <v>7643.5</v>
      </c>
      <c r="Q15" s="57">
        <v>4040.03</v>
      </c>
      <c r="R15" s="57">
        <v>11683.53</v>
      </c>
      <c r="S15" s="85" t="s">
        <v>3044</v>
      </c>
      <c r="T15" s="88">
        <v>1</v>
      </c>
      <c r="U15" s="88">
        <v>0.442</v>
      </c>
      <c r="V15" s="85"/>
      <c r="W15" s="85" t="s">
        <v>1777</v>
      </c>
      <c r="X15" s="85"/>
      <c r="Y15" s="85"/>
      <c r="Z15" s="85"/>
      <c r="AA15" s="85"/>
      <c r="AB15" s="85"/>
    </row>
    <row r="16" spans="1:28" ht="18.75" x14ac:dyDescent="0.25">
      <c r="A16" s="22" t="s">
        <v>38</v>
      </c>
      <c r="B16" s="26" t="s">
        <v>39</v>
      </c>
      <c r="C16" s="25"/>
      <c r="D16" s="27" t="s">
        <v>40</v>
      </c>
      <c r="E16" s="45">
        <v>1.1000000000000001</v>
      </c>
      <c r="F16" s="48">
        <v>12.144</v>
      </c>
      <c r="G16" s="64">
        <v>500</v>
      </c>
      <c r="H16" s="57"/>
      <c r="I16" s="57"/>
      <c r="J16" s="57">
        <f>ROUND(F16*G16, 2)</f>
        <v>6072</v>
      </c>
      <c r="K16" s="57"/>
      <c r="L16" s="57"/>
      <c r="M16" s="82">
        <v>500</v>
      </c>
      <c r="N16" s="57"/>
      <c r="O16" s="57"/>
      <c r="P16" s="57">
        <f>ROUND(F16*M16, 2)</f>
        <v>6072</v>
      </c>
      <c r="Q16" s="57"/>
      <c r="R16" s="57"/>
      <c r="S16" s="85"/>
      <c r="T16" s="88">
        <v>1</v>
      </c>
      <c r="U16" s="88">
        <v>11.04</v>
      </c>
      <c r="V16" s="85"/>
      <c r="W16" s="85" t="s">
        <v>1778</v>
      </c>
      <c r="X16" s="85"/>
      <c r="Y16" s="85"/>
      <c r="Z16" s="85"/>
      <c r="AA16" s="85"/>
      <c r="AB16" s="85"/>
    </row>
    <row r="17" spans="1:28" ht="37.5" x14ac:dyDescent="0.25">
      <c r="A17" s="22" t="s">
        <v>41</v>
      </c>
      <c r="B17" s="26" t="s">
        <v>42</v>
      </c>
      <c r="C17" s="25"/>
      <c r="D17" s="27" t="s">
        <v>29</v>
      </c>
      <c r="E17" s="45">
        <v>1.0149999999999999</v>
      </c>
      <c r="F17" s="45">
        <v>0.44900000000000001</v>
      </c>
      <c r="G17" s="64">
        <v>3400</v>
      </c>
      <c r="H17" s="57"/>
      <c r="I17" s="57"/>
      <c r="J17" s="57">
        <f>ROUND(F17*G17, 2)</f>
        <v>1526.6</v>
      </c>
      <c r="K17" s="57"/>
      <c r="L17" s="57"/>
      <c r="M17" s="82">
        <v>3500</v>
      </c>
      <c r="N17" s="57"/>
      <c r="O17" s="57"/>
      <c r="P17" s="57">
        <f>ROUND(F17*M17, 2)</f>
        <v>1571.5</v>
      </c>
      <c r="Q17" s="57"/>
      <c r="R17" s="57"/>
      <c r="S17" s="85"/>
      <c r="T17" s="88">
        <v>1</v>
      </c>
      <c r="U17" s="88">
        <v>0.442</v>
      </c>
      <c r="V17" s="85"/>
      <c r="W17" s="85" t="s">
        <v>1779</v>
      </c>
      <c r="X17" s="85"/>
      <c r="Y17" s="85"/>
      <c r="Z17" s="85"/>
      <c r="AA17" s="85"/>
      <c r="AB17" s="85"/>
    </row>
    <row r="18" spans="1:28" ht="16.5" x14ac:dyDescent="0.25">
      <c r="A18" s="22" t="s">
        <v>43</v>
      </c>
      <c r="B18" s="100" t="s">
        <v>44</v>
      </c>
      <c r="C18" s="94"/>
      <c r="D18" s="98"/>
      <c r="E18" s="99"/>
      <c r="F18" s="58"/>
      <c r="G18" s="59"/>
      <c r="H18" s="59"/>
      <c r="I18" s="59"/>
      <c r="J18" s="59">
        <f>SUM(J19)</f>
        <v>5680.92</v>
      </c>
      <c r="K18" s="59">
        <f>SUM(K19)</f>
        <v>4546.9799999999996</v>
      </c>
      <c r="L18" s="59">
        <f>SUM(L19)</f>
        <v>10227.9</v>
      </c>
      <c r="M18" s="59"/>
      <c r="N18" s="59"/>
      <c r="O18" s="59"/>
      <c r="P18" s="59">
        <v>17315.900000000001</v>
      </c>
      <c r="Q18" s="59">
        <v>4546.9799999999996</v>
      </c>
      <c r="R18" s="59">
        <v>21862.880000000001</v>
      </c>
      <c r="S18" s="85"/>
      <c r="T18" s="88"/>
      <c r="U18" s="88"/>
      <c r="V18" s="85"/>
      <c r="W18" s="85" t="s">
        <v>1780</v>
      </c>
      <c r="X18" s="85"/>
      <c r="Y18" s="85"/>
      <c r="Z18" s="85"/>
      <c r="AA18" s="85"/>
      <c r="AB18" s="85"/>
    </row>
    <row r="19" spans="1:28" ht="93.75" x14ac:dyDescent="0.25">
      <c r="A19" s="22" t="s">
        <v>45</v>
      </c>
      <c r="B19" s="25" t="s">
        <v>46</v>
      </c>
      <c r="C19" s="25" t="s">
        <v>37</v>
      </c>
      <c r="D19" s="27" t="s">
        <v>29</v>
      </c>
      <c r="E19" s="45">
        <v>1</v>
      </c>
      <c r="F19" s="28">
        <v>1.6559999999999999</v>
      </c>
      <c r="G19" s="57">
        <f>IFERROR(ROUND(SUM(J20)/F19, 2), 0)</f>
        <v>3430.51</v>
      </c>
      <c r="H19" s="64">
        <v>2745.76</v>
      </c>
      <c r="I19" s="57">
        <f>G19+H19</f>
        <v>6176.27</v>
      </c>
      <c r="J19" s="57">
        <f>ROUND(G19*F19, 2)</f>
        <v>5680.92</v>
      </c>
      <c r="K19" s="57">
        <f>ROUND(F19*H19, 2)</f>
        <v>4546.9799999999996</v>
      </c>
      <c r="L19" s="57">
        <f>J19+K19</f>
        <v>10227.9</v>
      </c>
      <c r="M19" s="57">
        <v>10456.459999999999</v>
      </c>
      <c r="N19" s="82">
        <v>2745.76</v>
      </c>
      <c r="O19" s="57">
        <v>13202.22</v>
      </c>
      <c r="P19" s="57">
        <v>17315.900000000001</v>
      </c>
      <c r="Q19" s="57">
        <v>4546.9799999999996</v>
      </c>
      <c r="R19" s="57">
        <v>21862.880000000001</v>
      </c>
      <c r="S19" s="85" t="s">
        <v>3044</v>
      </c>
      <c r="T19" s="88">
        <v>1</v>
      </c>
      <c r="U19" s="88">
        <v>1.6559999999999999</v>
      </c>
      <c r="V19" s="85"/>
      <c r="W19" s="85" t="s">
        <v>1781</v>
      </c>
      <c r="X19" s="85"/>
      <c r="Y19" s="85"/>
      <c r="Z19" s="85"/>
      <c r="AA19" s="85"/>
      <c r="AB19" s="85"/>
    </row>
    <row r="20" spans="1:28" ht="37.5" x14ac:dyDescent="0.25">
      <c r="A20" s="22" t="s">
        <v>47</v>
      </c>
      <c r="B20" s="72" t="s">
        <v>48</v>
      </c>
      <c r="C20" s="25" t="s">
        <v>49</v>
      </c>
      <c r="D20" s="27" t="s">
        <v>29</v>
      </c>
      <c r="E20" s="45">
        <v>1.03</v>
      </c>
      <c r="F20" s="48">
        <v>1.706</v>
      </c>
      <c r="G20" s="64">
        <v>3329.97</v>
      </c>
      <c r="H20" s="57"/>
      <c r="I20" s="57"/>
      <c r="J20" s="57">
        <f>ROUND(F20*G20, 2)</f>
        <v>5680.93</v>
      </c>
      <c r="K20" s="57"/>
      <c r="L20" s="57"/>
      <c r="M20" s="82">
        <v>10150</v>
      </c>
      <c r="N20" s="57"/>
      <c r="O20" s="57"/>
      <c r="P20" s="57">
        <f>ROUND(F20*M20, 2)</f>
        <v>17315.900000000001</v>
      </c>
      <c r="Q20" s="57"/>
      <c r="R20" s="57"/>
      <c r="S20" s="85"/>
      <c r="T20" s="88">
        <v>1</v>
      </c>
      <c r="U20" s="88">
        <v>1.6559999999999999</v>
      </c>
      <c r="V20" s="85"/>
      <c r="W20" s="85" t="s">
        <v>1782</v>
      </c>
      <c r="X20" s="85"/>
      <c r="Y20" s="85"/>
      <c r="Z20" s="85"/>
      <c r="AA20" s="85"/>
      <c r="AB20" s="85"/>
    </row>
    <row r="21" spans="1:28" ht="16.5" x14ac:dyDescent="0.25">
      <c r="A21" s="22" t="s">
        <v>50</v>
      </c>
      <c r="B21" s="100" t="s">
        <v>51</v>
      </c>
      <c r="C21" s="94"/>
      <c r="D21" s="98"/>
      <c r="E21" s="99"/>
      <c r="F21" s="58"/>
      <c r="G21" s="59"/>
      <c r="H21" s="59"/>
      <c r="I21" s="59"/>
      <c r="J21" s="59">
        <f>J22+J29</f>
        <v>4054459.95</v>
      </c>
      <c r="K21" s="59">
        <f>K22+K29</f>
        <v>4100424.16</v>
      </c>
      <c r="L21" s="59">
        <f>J21+K21</f>
        <v>8154884.1100000003</v>
      </c>
      <c r="M21" s="59"/>
      <c r="N21" s="59"/>
      <c r="O21" s="59"/>
      <c r="P21" s="59">
        <v>4099783.22</v>
      </c>
      <c r="Q21" s="59">
        <v>4100424.16</v>
      </c>
      <c r="R21" s="59">
        <v>8200207.3799999999</v>
      </c>
      <c r="S21" s="85"/>
      <c r="T21" s="88"/>
      <c r="U21" s="88"/>
      <c r="V21" s="85"/>
      <c r="W21" s="85" t="s">
        <v>1783</v>
      </c>
      <c r="X21" s="85"/>
      <c r="Y21" s="85"/>
      <c r="Z21" s="85"/>
      <c r="AA21" s="85"/>
      <c r="AB21" s="85"/>
    </row>
    <row r="22" spans="1:28" ht="16.5" x14ac:dyDescent="0.25">
      <c r="A22" s="22" t="s">
        <v>52</v>
      </c>
      <c r="B22" s="100" t="s">
        <v>53</v>
      </c>
      <c r="C22" s="94"/>
      <c r="D22" s="98"/>
      <c r="E22" s="99"/>
      <c r="F22" s="58"/>
      <c r="G22" s="59"/>
      <c r="H22" s="59"/>
      <c r="I22" s="59"/>
      <c r="J22" s="59">
        <f>SUM(J23,J25,J27)</f>
        <v>36503.56</v>
      </c>
      <c r="K22" s="59">
        <f>SUM(K23,K25,K27)</f>
        <v>37241.760000000002</v>
      </c>
      <c r="L22" s="59">
        <f>SUM(L23,L25,L27)</f>
        <v>73745.320000000007</v>
      </c>
      <c r="M22" s="59"/>
      <c r="N22" s="59"/>
      <c r="O22" s="59"/>
      <c r="P22" s="59">
        <v>36503.56</v>
      </c>
      <c r="Q22" s="59">
        <v>37241.760000000002</v>
      </c>
      <c r="R22" s="59">
        <v>73745.320000000007</v>
      </c>
      <c r="S22" s="85"/>
      <c r="T22" s="88"/>
      <c r="U22" s="88"/>
      <c r="V22" s="85"/>
      <c r="W22" s="85" t="s">
        <v>1784</v>
      </c>
      <c r="X22" s="85"/>
      <c r="Y22" s="85"/>
      <c r="Z22" s="85"/>
      <c r="AA22" s="85"/>
      <c r="AB22" s="85"/>
    </row>
    <row r="23" spans="1:28" ht="75" x14ac:dyDescent="0.25">
      <c r="A23" s="22" t="s">
        <v>54</v>
      </c>
      <c r="B23" s="25" t="s">
        <v>55</v>
      </c>
      <c r="C23" s="25"/>
      <c r="D23" s="27" t="s">
        <v>32</v>
      </c>
      <c r="E23" s="45">
        <v>1</v>
      </c>
      <c r="F23" s="28">
        <v>0.03</v>
      </c>
      <c r="G23" s="57">
        <f>IFERROR(ROUND(SUM(J24)/F23, 2), 0)</f>
        <v>51119</v>
      </c>
      <c r="H23" s="64">
        <v>50000</v>
      </c>
      <c r="I23" s="57">
        <f>G23+H23</f>
        <v>101119</v>
      </c>
      <c r="J23" s="57">
        <f>ROUND(G23*F23, 2)</f>
        <v>1533.57</v>
      </c>
      <c r="K23" s="57">
        <f>ROUND(F23*H23, 2)</f>
        <v>1500</v>
      </c>
      <c r="L23" s="57">
        <f>J23+K23</f>
        <v>3033.57</v>
      </c>
      <c r="M23" s="57">
        <v>51119</v>
      </c>
      <c r="N23" s="82">
        <v>50000</v>
      </c>
      <c r="O23" s="57">
        <v>101119</v>
      </c>
      <c r="P23" s="57">
        <v>1533.57</v>
      </c>
      <c r="Q23" s="57">
        <v>1500</v>
      </c>
      <c r="R23" s="57">
        <v>3033.57</v>
      </c>
      <c r="S23" s="85"/>
      <c r="T23" s="88">
        <v>1</v>
      </c>
      <c r="U23" s="88">
        <v>0.03</v>
      </c>
      <c r="V23" s="85"/>
      <c r="W23" s="85" t="s">
        <v>1785</v>
      </c>
      <c r="X23" s="85"/>
      <c r="Y23" s="85"/>
      <c r="Z23" s="85"/>
      <c r="AA23" s="85"/>
      <c r="AB23" s="85"/>
    </row>
    <row r="24" spans="1:28" ht="18.75" x14ac:dyDescent="0.25">
      <c r="A24" s="22" t="s">
        <v>56</v>
      </c>
      <c r="B24" s="26" t="s">
        <v>57</v>
      </c>
      <c r="C24" s="25"/>
      <c r="D24" s="27" t="s">
        <v>32</v>
      </c>
      <c r="E24" s="45">
        <v>1.03</v>
      </c>
      <c r="F24" s="48">
        <v>3.1E-2</v>
      </c>
      <c r="G24" s="64">
        <v>49470</v>
      </c>
      <c r="H24" s="57"/>
      <c r="I24" s="57"/>
      <c r="J24" s="57">
        <f>ROUND(F24*G24, 2)</f>
        <v>1533.57</v>
      </c>
      <c r="K24" s="57"/>
      <c r="L24" s="57"/>
      <c r="M24" s="82">
        <v>49470</v>
      </c>
      <c r="N24" s="57"/>
      <c r="O24" s="57"/>
      <c r="P24" s="57">
        <f>ROUND(F24*M24, 2)</f>
        <v>1533.57</v>
      </c>
      <c r="Q24" s="57"/>
      <c r="R24" s="57"/>
      <c r="S24" s="85"/>
      <c r="T24" s="88">
        <v>1</v>
      </c>
      <c r="U24" s="88">
        <v>0.03</v>
      </c>
      <c r="V24" s="85"/>
      <c r="W24" s="85" t="s">
        <v>1786</v>
      </c>
      <c r="X24" s="85"/>
      <c r="Y24" s="85"/>
      <c r="Z24" s="85"/>
      <c r="AA24" s="85"/>
      <c r="AB24" s="85"/>
    </row>
    <row r="25" spans="1:28" ht="93.75" x14ac:dyDescent="0.25">
      <c r="A25" s="22" t="s">
        <v>58</v>
      </c>
      <c r="B25" s="25" t="s">
        <v>59</v>
      </c>
      <c r="C25" s="25"/>
      <c r="D25" s="27" t="s">
        <v>40</v>
      </c>
      <c r="E25" s="45">
        <v>1</v>
      </c>
      <c r="F25" s="28">
        <v>8.5</v>
      </c>
      <c r="G25" s="57">
        <f>IFERROR(ROUND(SUM(J26)/F25, 2), 0)</f>
        <v>560.58000000000004</v>
      </c>
      <c r="H25" s="64">
        <v>768.64</v>
      </c>
      <c r="I25" s="57">
        <f>G25+H25</f>
        <v>1329.22</v>
      </c>
      <c r="J25" s="57">
        <f>ROUND(G25*F25, 2)</f>
        <v>4764.93</v>
      </c>
      <c r="K25" s="57">
        <f>ROUND(F25*H25, 2)</f>
        <v>6533.44</v>
      </c>
      <c r="L25" s="57">
        <f>J25+K25</f>
        <v>11298.37</v>
      </c>
      <c r="M25" s="57">
        <v>560.58000000000004</v>
      </c>
      <c r="N25" s="82">
        <v>768.64</v>
      </c>
      <c r="O25" s="57">
        <v>1329.22</v>
      </c>
      <c r="P25" s="57">
        <v>4764.93</v>
      </c>
      <c r="Q25" s="57">
        <v>6533.44</v>
      </c>
      <c r="R25" s="57">
        <v>11298.37</v>
      </c>
      <c r="S25" s="85"/>
      <c r="T25" s="88">
        <v>1</v>
      </c>
      <c r="U25" s="88">
        <v>8.5</v>
      </c>
      <c r="V25" s="85"/>
      <c r="W25" s="85" t="s">
        <v>1787</v>
      </c>
      <c r="X25" s="85"/>
      <c r="Y25" s="85"/>
      <c r="Z25" s="85"/>
      <c r="AA25" s="85"/>
      <c r="AB25" s="85"/>
    </row>
    <row r="26" spans="1:28" ht="56.25" x14ac:dyDescent="0.25">
      <c r="A26" s="22" t="s">
        <v>60</v>
      </c>
      <c r="B26" s="26" t="s">
        <v>61</v>
      </c>
      <c r="C26" s="25"/>
      <c r="D26" s="27" t="s">
        <v>40</v>
      </c>
      <c r="E26" s="45">
        <v>1</v>
      </c>
      <c r="F26" s="45">
        <v>8.5</v>
      </c>
      <c r="G26" s="64">
        <v>560.58000000000004</v>
      </c>
      <c r="H26" s="57"/>
      <c r="I26" s="57"/>
      <c r="J26" s="57">
        <f>ROUND(F26*G26, 2)</f>
        <v>4764.93</v>
      </c>
      <c r="K26" s="57"/>
      <c r="L26" s="57"/>
      <c r="M26" s="82">
        <v>560.58000000000004</v>
      </c>
      <c r="N26" s="57"/>
      <c r="O26" s="57"/>
      <c r="P26" s="57">
        <f>ROUND(F26*M26, 2)</f>
        <v>4764.93</v>
      </c>
      <c r="Q26" s="57"/>
      <c r="R26" s="57"/>
      <c r="S26" s="85"/>
      <c r="T26" s="88">
        <v>1</v>
      </c>
      <c r="U26" s="88">
        <v>8.5</v>
      </c>
      <c r="V26" s="85"/>
      <c r="W26" s="85" t="s">
        <v>1788</v>
      </c>
      <c r="X26" s="85"/>
      <c r="Y26" s="85"/>
      <c r="Z26" s="85"/>
      <c r="AA26" s="85"/>
      <c r="AB26" s="85"/>
    </row>
    <row r="27" spans="1:28" ht="93.75" x14ac:dyDescent="0.25">
      <c r="A27" s="22" t="s">
        <v>62</v>
      </c>
      <c r="B27" s="25" t="s">
        <v>63</v>
      </c>
      <c r="C27" s="25"/>
      <c r="D27" s="27" t="s">
        <v>40</v>
      </c>
      <c r="E27" s="45">
        <v>1</v>
      </c>
      <c r="F27" s="28">
        <v>38</v>
      </c>
      <c r="G27" s="57">
        <f>IFERROR(ROUND(SUM(J28)/F27, 2), 0)</f>
        <v>794.87</v>
      </c>
      <c r="H27" s="64">
        <v>768.64</v>
      </c>
      <c r="I27" s="57">
        <f>G27+H27</f>
        <v>1563.51</v>
      </c>
      <c r="J27" s="57">
        <f>ROUND(G27*F27, 2)</f>
        <v>30205.06</v>
      </c>
      <c r="K27" s="57">
        <f>ROUND(F27*H27, 2)</f>
        <v>29208.32</v>
      </c>
      <c r="L27" s="57">
        <f>J27+K27</f>
        <v>59413.38</v>
      </c>
      <c r="M27" s="57">
        <v>794.87</v>
      </c>
      <c r="N27" s="82">
        <v>768.64</v>
      </c>
      <c r="O27" s="57">
        <v>1563.51</v>
      </c>
      <c r="P27" s="57">
        <v>30205.06</v>
      </c>
      <c r="Q27" s="57">
        <v>29208.32</v>
      </c>
      <c r="R27" s="57">
        <v>59413.38</v>
      </c>
      <c r="S27" s="85"/>
      <c r="T27" s="88">
        <v>1</v>
      </c>
      <c r="U27" s="88">
        <v>38</v>
      </c>
      <c r="V27" s="85"/>
      <c r="W27" s="85" t="s">
        <v>1789</v>
      </c>
      <c r="X27" s="85"/>
      <c r="Y27" s="85"/>
      <c r="Z27" s="85"/>
      <c r="AA27" s="85"/>
      <c r="AB27" s="85"/>
    </row>
    <row r="28" spans="1:28" ht="56.25" x14ac:dyDescent="0.25">
      <c r="A28" s="22" t="s">
        <v>64</v>
      </c>
      <c r="B28" s="26" t="s">
        <v>65</v>
      </c>
      <c r="C28" s="25"/>
      <c r="D28" s="27" t="s">
        <v>40</v>
      </c>
      <c r="E28" s="45">
        <v>1</v>
      </c>
      <c r="F28" s="45">
        <v>38</v>
      </c>
      <c r="G28" s="64">
        <v>794.87</v>
      </c>
      <c r="H28" s="57"/>
      <c r="I28" s="57"/>
      <c r="J28" s="57">
        <f>ROUND(F28*G28, 2)</f>
        <v>30205.06</v>
      </c>
      <c r="K28" s="57"/>
      <c r="L28" s="57"/>
      <c r="M28" s="82">
        <v>794.87</v>
      </c>
      <c r="N28" s="57"/>
      <c r="O28" s="57"/>
      <c r="P28" s="57">
        <f>ROUND(F28*M28, 2)</f>
        <v>30205.06</v>
      </c>
      <c r="Q28" s="57"/>
      <c r="R28" s="57"/>
      <c r="S28" s="85"/>
      <c r="T28" s="88">
        <v>1</v>
      </c>
      <c r="U28" s="88">
        <v>38</v>
      </c>
      <c r="V28" s="85"/>
      <c r="W28" s="85" t="s">
        <v>1790</v>
      </c>
      <c r="X28" s="85"/>
      <c r="Y28" s="85"/>
      <c r="Z28" s="85"/>
      <c r="AA28" s="85"/>
      <c r="AB28" s="85"/>
    </row>
    <row r="29" spans="1:28" ht="16.5" x14ac:dyDescent="0.25">
      <c r="A29" s="22" t="s">
        <v>66</v>
      </c>
      <c r="B29" s="100" t="s">
        <v>67</v>
      </c>
      <c r="C29" s="94"/>
      <c r="D29" s="98"/>
      <c r="E29" s="99"/>
      <c r="F29" s="58"/>
      <c r="G29" s="59"/>
      <c r="H29" s="59"/>
      <c r="I29" s="59"/>
      <c r="J29" s="59">
        <f>SUM(J30,J36,J40,J42,J44,J49,J53,J55,J60,J65)</f>
        <v>4017956.39</v>
      </c>
      <c r="K29" s="59">
        <f>SUM(K30,K36,K40,K42,K44,K49,K53,K55,K60,K65)</f>
        <v>4063182.4</v>
      </c>
      <c r="L29" s="59">
        <f>SUM(L30,L36,L40,L42,L44,L49,L53,L55,L60,L65)</f>
        <v>8081138.79</v>
      </c>
      <c r="M29" s="59"/>
      <c r="N29" s="59"/>
      <c r="O29" s="59"/>
      <c r="P29" s="59">
        <v>4063279.66</v>
      </c>
      <c r="Q29" s="59">
        <v>4063182.4</v>
      </c>
      <c r="R29" s="59">
        <v>8126462.0599999996</v>
      </c>
      <c r="S29" s="85"/>
      <c r="T29" s="88"/>
      <c r="U29" s="88"/>
      <c r="V29" s="85"/>
      <c r="W29" s="85" t="s">
        <v>1791</v>
      </c>
      <c r="X29" s="85"/>
      <c r="Y29" s="85"/>
      <c r="Z29" s="85"/>
      <c r="AA29" s="85"/>
      <c r="AB29" s="85"/>
    </row>
    <row r="30" spans="1:28" ht="93.75" x14ac:dyDescent="0.25">
      <c r="A30" s="22" t="s">
        <v>68</v>
      </c>
      <c r="B30" s="25" t="s">
        <v>69</v>
      </c>
      <c r="C30" s="25" t="s">
        <v>70</v>
      </c>
      <c r="D30" s="27" t="s">
        <v>40</v>
      </c>
      <c r="E30" s="45">
        <v>1</v>
      </c>
      <c r="F30" s="28">
        <v>27.16</v>
      </c>
      <c r="G30" s="57">
        <f>IFERROR(ROUND(SUM(J31,J32,J33,J34,J35)/F30, 2), 0)</f>
        <v>634.69000000000005</v>
      </c>
      <c r="H30" s="64">
        <v>684.45</v>
      </c>
      <c r="I30" s="57">
        <f>G30+H30</f>
        <v>1319.14</v>
      </c>
      <c r="J30" s="57">
        <f>ROUND(G30*F30, 2)</f>
        <v>17238.18</v>
      </c>
      <c r="K30" s="57">
        <f>ROUND(F30*H30, 2)</f>
        <v>18589.66</v>
      </c>
      <c r="L30" s="57">
        <f>J30+K30</f>
        <v>35827.839999999997</v>
      </c>
      <c r="M30" s="57">
        <v>803.74</v>
      </c>
      <c r="N30" s="82">
        <v>684.45</v>
      </c>
      <c r="O30" s="57">
        <v>1488.19</v>
      </c>
      <c r="P30" s="57">
        <v>21829.58</v>
      </c>
      <c r="Q30" s="57">
        <v>18589.66</v>
      </c>
      <c r="R30" s="57">
        <v>40419.24</v>
      </c>
      <c r="S30" s="85" t="s">
        <v>3044</v>
      </c>
      <c r="T30" s="88">
        <v>1</v>
      </c>
      <c r="U30" s="88">
        <v>27.16</v>
      </c>
      <c r="V30" s="85"/>
      <c r="W30" s="85" t="s">
        <v>1792</v>
      </c>
      <c r="X30" s="85"/>
      <c r="Y30" s="85"/>
      <c r="Z30" s="85"/>
      <c r="AA30" s="85"/>
      <c r="AB30" s="85"/>
    </row>
    <row r="31" spans="1:28" ht="112.5" x14ac:dyDescent="0.25">
      <c r="A31" s="22" t="s">
        <v>71</v>
      </c>
      <c r="B31" s="26" t="s">
        <v>72</v>
      </c>
      <c r="C31" s="25" t="s">
        <v>73</v>
      </c>
      <c r="D31" s="27" t="s">
        <v>29</v>
      </c>
      <c r="E31" s="45">
        <v>0.155</v>
      </c>
      <c r="F31" s="45">
        <v>4.21</v>
      </c>
      <c r="G31" s="64">
        <v>3131.41</v>
      </c>
      <c r="H31" s="57"/>
      <c r="I31" s="57"/>
      <c r="J31" s="57">
        <f>ROUND(F31*G31, 2)</f>
        <v>13183.24</v>
      </c>
      <c r="K31" s="57"/>
      <c r="L31" s="57"/>
      <c r="M31" s="82">
        <v>4161.6400000000003</v>
      </c>
      <c r="N31" s="57"/>
      <c r="O31" s="57"/>
      <c r="P31" s="57">
        <f>ROUND(F31*M31, 2)</f>
        <v>17520.5</v>
      </c>
      <c r="Q31" s="57"/>
      <c r="R31" s="57"/>
      <c r="S31" s="85"/>
      <c r="T31" s="88">
        <v>1</v>
      </c>
      <c r="U31" s="88">
        <v>27.16</v>
      </c>
      <c r="V31" s="85"/>
      <c r="W31" s="85" t="s">
        <v>1793</v>
      </c>
      <c r="X31" s="85"/>
      <c r="Y31" s="85"/>
      <c r="Z31" s="85"/>
      <c r="AA31" s="85"/>
      <c r="AB31" s="85"/>
    </row>
    <row r="32" spans="1:28" ht="93.75" x14ac:dyDescent="0.25">
      <c r="A32" s="22" t="s">
        <v>74</v>
      </c>
      <c r="B32" s="26" t="s">
        <v>75</v>
      </c>
      <c r="C32" s="25" t="s">
        <v>76</v>
      </c>
      <c r="D32" s="27" t="s">
        <v>77</v>
      </c>
      <c r="E32" s="45">
        <v>4.05</v>
      </c>
      <c r="F32" s="45">
        <v>109.998</v>
      </c>
      <c r="G32" s="64">
        <v>7</v>
      </c>
      <c r="H32" s="57"/>
      <c r="I32" s="57"/>
      <c r="J32" s="57">
        <f>ROUND(F32*G32, 2)</f>
        <v>769.99</v>
      </c>
      <c r="K32" s="57"/>
      <c r="L32" s="57"/>
      <c r="M32" s="82">
        <v>9.31</v>
      </c>
      <c r="N32" s="57"/>
      <c r="O32" s="57"/>
      <c r="P32" s="57">
        <f>ROUND(F32*M32, 2)</f>
        <v>1024.08</v>
      </c>
      <c r="Q32" s="57"/>
      <c r="R32" s="57"/>
      <c r="S32" s="85"/>
      <c r="T32" s="88">
        <v>1</v>
      </c>
      <c r="U32" s="88">
        <v>27.16</v>
      </c>
      <c r="V32" s="85"/>
      <c r="W32" s="85" t="s">
        <v>1794</v>
      </c>
      <c r="X32" s="85"/>
      <c r="Y32" s="85"/>
      <c r="Z32" s="85"/>
      <c r="AA32" s="85"/>
      <c r="AB32" s="85"/>
    </row>
    <row r="33" spans="1:28" ht="37.5" x14ac:dyDescent="0.25">
      <c r="A33" s="22" t="s">
        <v>78</v>
      </c>
      <c r="B33" s="26" t="s">
        <v>79</v>
      </c>
      <c r="C33" s="25"/>
      <c r="D33" s="27" t="s">
        <v>80</v>
      </c>
      <c r="E33" s="45">
        <v>1</v>
      </c>
      <c r="F33" s="45">
        <v>27.16</v>
      </c>
      <c r="G33" s="64">
        <v>19.399999999999999</v>
      </c>
      <c r="H33" s="57"/>
      <c r="I33" s="57"/>
      <c r="J33" s="57">
        <f>ROUND(F33*G33, 2)</f>
        <v>526.9</v>
      </c>
      <c r="K33" s="57"/>
      <c r="L33" s="57"/>
      <c r="M33" s="82">
        <v>19.399999999999999</v>
      </c>
      <c r="N33" s="57"/>
      <c r="O33" s="57"/>
      <c r="P33" s="57">
        <f>ROUND(F33*M33, 2)</f>
        <v>526.9</v>
      </c>
      <c r="Q33" s="57"/>
      <c r="R33" s="57"/>
      <c r="S33" s="85"/>
      <c r="T33" s="88">
        <v>1</v>
      </c>
      <c r="U33" s="88">
        <v>27.16</v>
      </c>
      <c r="V33" s="85"/>
      <c r="W33" s="85" t="s">
        <v>1795</v>
      </c>
      <c r="X33" s="85"/>
      <c r="Y33" s="85"/>
      <c r="Z33" s="85"/>
      <c r="AA33" s="85"/>
      <c r="AB33" s="85"/>
    </row>
    <row r="34" spans="1:28" ht="37.5" x14ac:dyDescent="0.25">
      <c r="A34" s="22" t="s">
        <v>81</v>
      </c>
      <c r="B34" s="26" t="s">
        <v>82</v>
      </c>
      <c r="C34" s="25"/>
      <c r="D34" s="27" t="s">
        <v>80</v>
      </c>
      <c r="E34" s="45">
        <v>1</v>
      </c>
      <c r="F34" s="45">
        <v>27.16</v>
      </c>
      <c r="G34" s="64">
        <v>52.3</v>
      </c>
      <c r="H34" s="57"/>
      <c r="I34" s="57"/>
      <c r="J34" s="57">
        <f>ROUND(F34*G34, 2)</f>
        <v>1420.47</v>
      </c>
      <c r="K34" s="57"/>
      <c r="L34" s="57"/>
      <c r="M34" s="82">
        <v>52.3</v>
      </c>
      <c r="N34" s="57"/>
      <c r="O34" s="57"/>
      <c r="P34" s="57">
        <f>ROUND(F34*M34, 2)</f>
        <v>1420.47</v>
      </c>
      <c r="Q34" s="57"/>
      <c r="R34" s="57"/>
      <c r="S34" s="85"/>
      <c r="T34" s="88">
        <v>1</v>
      </c>
      <c r="U34" s="88">
        <v>27.16</v>
      </c>
      <c r="V34" s="85"/>
      <c r="W34" s="85" t="s">
        <v>1796</v>
      </c>
      <c r="X34" s="85"/>
      <c r="Y34" s="85"/>
      <c r="Z34" s="85"/>
      <c r="AA34" s="85"/>
      <c r="AB34" s="85"/>
    </row>
    <row r="35" spans="1:28" ht="18.75" x14ac:dyDescent="0.25">
      <c r="A35" s="22" t="s">
        <v>83</v>
      </c>
      <c r="B35" s="26" t="s">
        <v>84</v>
      </c>
      <c r="C35" s="25"/>
      <c r="D35" s="27" t="s">
        <v>40</v>
      </c>
      <c r="E35" s="45">
        <v>0.39400000000000002</v>
      </c>
      <c r="F35" s="45">
        <v>10.701000000000001</v>
      </c>
      <c r="G35" s="64">
        <v>125</v>
      </c>
      <c r="H35" s="57"/>
      <c r="I35" s="57"/>
      <c r="J35" s="57">
        <f>ROUND(F35*G35, 2)</f>
        <v>1337.63</v>
      </c>
      <c r="K35" s="57"/>
      <c r="L35" s="57"/>
      <c r="M35" s="82">
        <v>125</v>
      </c>
      <c r="N35" s="57"/>
      <c r="O35" s="57"/>
      <c r="P35" s="57">
        <f>ROUND(F35*M35, 2)</f>
        <v>1337.63</v>
      </c>
      <c r="Q35" s="57"/>
      <c r="R35" s="57"/>
      <c r="S35" s="85"/>
      <c r="T35" s="88">
        <v>1</v>
      </c>
      <c r="U35" s="88">
        <v>27.16</v>
      </c>
      <c r="V35" s="85"/>
      <c r="W35" s="85" t="s">
        <v>1797</v>
      </c>
      <c r="X35" s="85"/>
      <c r="Y35" s="85"/>
      <c r="Z35" s="85"/>
      <c r="AA35" s="85"/>
      <c r="AB35" s="85"/>
    </row>
    <row r="36" spans="1:28" ht="56.25" x14ac:dyDescent="0.25">
      <c r="A36" s="22" t="s">
        <v>85</v>
      </c>
      <c r="B36" s="25" t="s">
        <v>86</v>
      </c>
      <c r="C36" s="25" t="s">
        <v>87</v>
      </c>
      <c r="D36" s="27" t="s">
        <v>40</v>
      </c>
      <c r="E36" s="45">
        <v>1</v>
      </c>
      <c r="F36" s="28">
        <v>21.2</v>
      </c>
      <c r="G36" s="57">
        <f>IFERROR(ROUND(SUM(J37,J38,J39)/F36, 2), 0)</f>
        <v>547.71</v>
      </c>
      <c r="H36" s="64">
        <v>810</v>
      </c>
      <c r="I36" s="57">
        <f>G36+H36</f>
        <v>1357.71</v>
      </c>
      <c r="J36" s="57">
        <f>ROUND(G36*F36, 2)</f>
        <v>11611.45</v>
      </c>
      <c r="K36" s="57">
        <f>ROUND(F36*H36, 2)</f>
        <v>17172</v>
      </c>
      <c r="L36" s="57">
        <f>J36+K36</f>
        <v>28783.45</v>
      </c>
      <c r="M36" s="57">
        <v>547.71</v>
      </c>
      <c r="N36" s="82">
        <v>810</v>
      </c>
      <c r="O36" s="57">
        <v>1357.71</v>
      </c>
      <c r="P36" s="57">
        <v>11611.45</v>
      </c>
      <c r="Q36" s="57">
        <v>17172</v>
      </c>
      <c r="R36" s="57">
        <v>28783.45</v>
      </c>
      <c r="S36" s="85" t="s">
        <v>3044</v>
      </c>
      <c r="T36" s="88">
        <v>1</v>
      </c>
      <c r="U36" s="88">
        <v>21.2</v>
      </c>
      <c r="V36" s="85"/>
      <c r="W36" s="85" t="s">
        <v>1798</v>
      </c>
      <c r="X36" s="85"/>
      <c r="Y36" s="85"/>
      <c r="Z36" s="85"/>
      <c r="AA36" s="85"/>
      <c r="AB36" s="85"/>
    </row>
    <row r="37" spans="1:28" ht="18.75" x14ac:dyDescent="0.25">
      <c r="A37" s="22" t="s">
        <v>88</v>
      </c>
      <c r="B37" s="26" t="s">
        <v>89</v>
      </c>
      <c r="C37" s="25"/>
      <c r="D37" s="27" t="s">
        <v>77</v>
      </c>
      <c r="E37" s="45">
        <v>2</v>
      </c>
      <c r="F37" s="45">
        <v>42.4</v>
      </c>
      <c r="G37" s="64">
        <v>7.14</v>
      </c>
      <c r="H37" s="57"/>
      <c r="I37" s="57"/>
      <c r="J37" s="57">
        <f>ROUND(F37*G37, 2)</f>
        <v>302.74</v>
      </c>
      <c r="K37" s="57"/>
      <c r="L37" s="57"/>
      <c r="M37" s="82">
        <v>7.14</v>
      </c>
      <c r="N37" s="57"/>
      <c r="O37" s="57"/>
      <c r="P37" s="57">
        <f>ROUND(F37*M37, 2)</f>
        <v>302.74</v>
      </c>
      <c r="Q37" s="57"/>
      <c r="R37" s="57"/>
      <c r="S37" s="85"/>
      <c r="T37" s="88">
        <v>1</v>
      </c>
      <c r="U37" s="88">
        <v>21.2</v>
      </c>
      <c r="V37" s="85"/>
      <c r="W37" s="85" t="s">
        <v>1799</v>
      </c>
      <c r="X37" s="85"/>
      <c r="Y37" s="85"/>
      <c r="Z37" s="85"/>
      <c r="AA37" s="85"/>
      <c r="AB37" s="85"/>
    </row>
    <row r="38" spans="1:28" ht="37.5" x14ac:dyDescent="0.25">
      <c r="A38" s="22" t="s">
        <v>90</v>
      </c>
      <c r="B38" s="26" t="s">
        <v>91</v>
      </c>
      <c r="C38" s="25"/>
      <c r="D38" s="27" t="s">
        <v>40</v>
      </c>
      <c r="E38" s="45">
        <v>1.02</v>
      </c>
      <c r="F38" s="45">
        <v>21.623999999999999</v>
      </c>
      <c r="G38" s="64">
        <v>485</v>
      </c>
      <c r="H38" s="57"/>
      <c r="I38" s="57"/>
      <c r="J38" s="57">
        <f>ROUND(F38*G38, 2)</f>
        <v>10487.64</v>
      </c>
      <c r="K38" s="57"/>
      <c r="L38" s="57"/>
      <c r="M38" s="82">
        <v>485</v>
      </c>
      <c r="N38" s="57"/>
      <c r="O38" s="57"/>
      <c r="P38" s="57">
        <f>ROUND(F38*M38, 2)</f>
        <v>10487.64</v>
      </c>
      <c r="Q38" s="57"/>
      <c r="R38" s="57"/>
      <c r="S38" s="85"/>
      <c r="T38" s="88">
        <v>1</v>
      </c>
      <c r="U38" s="88">
        <v>21.2</v>
      </c>
      <c r="V38" s="85"/>
      <c r="W38" s="85" t="s">
        <v>1800</v>
      </c>
      <c r="X38" s="85"/>
      <c r="Y38" s="85"/>
      <c r="Z38" s="85"/>
      <c r="AA38" s="85"/>
      <c r="AB38" s="85"/>
    </row>
    <row r="39" spans="1:28" ht="56.25" x14ac:dyDescent="0.25">
      <c r="A39" s="22" t="s">
        <v>92</v>
      </c>
      <c r="B39" s="26" t="s">
        <v>93</v>
      </c>
      <c r="C39" s="25"/>
      <c r="D39" s="27" t="s">
        <v>80</v>
      </c>
      <c r="E39" s="45">
        <v>1</v>
      </c>
      <c r="F39" s="45">
        <v>21.2</v>
      </c>
      <c r="G39" s="64">
        <v>38.729999999999997</v>
      </c>
      <c r="H39" s="57"/>
      <c r="I39" s="57"/>
      <c r="J39" s="57">
        <f>ROUND(F39*G39, 2)</f>
        <v>821.08</v>
      </c>
      <c r="K39" s="57"/>
      <c r="L39" s="57"/>
      <c r="M39" s="82">
        <v>38.729999999999997</v>
      </c>
      <c r="N39" s="57"/>
      <c r="O39" s="57"/>
      <c r="P39" s="57">
        <f>ROUND(F39*M39, 2)</f>
        <v>821.08</v>
      </c>
      <c r="Q39" s="57"/>
      <c r="R39" s="57"/>
      <c r="S39" s="85"/>
      <c r="T39" s="88">
        <v>1</v>
      </c>
      <c r="U39" s="88">
        <v>21.2</v>
      </c>
      <c r="V39" s="85"/>
      <c r="W39" s="85" t="s">
        <v>1801</v>
      </c>
      <c r="X39" s="85"/>
      <c r="Y39" s="85"/>
      <c r="Z39" s="85"/>
      <c r="AA39" s="85"/>
      <c r="AB39" s="85"/>
    </row>
    <row r="40" spans="1:28" ht="112.5" x14ac:dyDescent="0.25">
      <c r="A40" s="22" t="s">
        <v>94</v>
      </c>
      <c r="B40" s="25" t="s">
        <v>55</v>
      </c>
      <c r="C40" s="25" t="s">
        <v>95</v>
      </c>
      <c r="D40" s="27" t="s">
        <v>32</v>
      </c>
      <c r="E40" s="45">
        <v>1</v>
      </c>
      <c r="F40" s="28">
        <v>50.57</v>
      </c>
      <c r="G40" s="57">
        <f>IFERROR(ROUND(SUM(J41)/F40, 2), 0)</f>
        <v>50954</v>
      </c>
      <c r="H40" s="64">
        <v>50000</v>
      </c>
      <c r="I40" s="57">
        <f>G40+H40</f>
        <v>100954</v>
      </c>
      <c r="J40" s="57">
        <f>ROUND(G40*F40, 2)</f>
        <v>2576743.7799999998</v>
      </c>
      <c r="K40" s="57">
        <f>ROUND(F40*H40, 2)</f>
        <v>2528500</v>
      </c>
      <c r="L40" s="57">
        <f>J40+K40</f>
        <v>5105243.78</v>
      </c>
      <c r="M40" s="57">
        <v>50954</v>
      </c>
      <c r="N40" s="82">
        <v>50000</v>
      </c>
      <c r="O40" s="57">
        <v>100954</v>
      </c>
      <c r="P40" s="57">
        <v>2576743.7799999998</v>
      </c>
      <c r="Q40" s="57">
        <v>2528500</v>
      </c>
      <c r="R40" s="57">
        <v>5105243.78</v>
      </c>
      <c r="S40" s="85"/>
      <c r="T40" s="88">
        <v>1</v>
      </c>
      <c r="U40" s="88">
        <v>50.57</v>
      </c>
      <c r="V40" s="85"/>
      <c r="W40" s="85" t="s">
        <v>1802</v>
      </c>
      <c r="X40" s="85"/>
      <c r="Y40" s="85"/>
      <c r="Z40" s="85"/>
      <c r="AA40" s="85"/>
      <c r="AB40" s="85"/>
    </row>
    <row r="41" spans="1:28" ht="18.75" x14ac:dyDescent="0.25">
      <c r="A41" s="22" t="s">
        <v>96</v>
      </c>
      <c r="B41" s="26" t="s">
        <v>57</v>
      </c>
      <c r="C41" s="25"/>
      <c r="D41" s="27" t="s">
        <v>32</v>
      </c>
      <c r="E41" s="45">
        <v>1.03</v>
      </c>
      <c r="F41" s="48">
        <v>52.087000000000003</v>
      </c>
      <c r="G41" s="64">
        <v>49470</v>
      </c>
      <c r="H41" s="57"/>
      <c r="I41" s="57"/>
      <c r="J41" s="57">
        <f>ROUND(F41*G41, 2)</f>
        <v>2576743.89</v>
      </c>
      <c r="K41" s="57"/>
      <c r="L41" s="57"/>
      <c r="M41" s="82">
        <v>49470</v>
      </c>
      <c r="N41" s="57"/>
      <c r="O41" s="57"/>
      <c r="P41" s="57">
        <f>ROUND(F41*M41, 2)</f>
        <v>2576743.89</v>
      </c>
      <c r="Q41" s="57"/>
      <c r="R41" s="57"/>
      <c r="S41" s="85"/>
      <c r="T41" s="88">
        <v>1</v>
      </c>
      <c r="U41" s="88">
        <v>50.57</v>
      </c>
      <c r="V41" s="85"/>
      <c r="W41" s="85" t="s">
        <v>1803</v>
      </c>
      <c r="X41" s="85"/>
      <c r="Y41" s="85"/>
      <c r="Z41" s="85"/>
      <c r="AA41" s="85"/>
      <c r="AB41" s="85"/>
    </row>
    <row r="42" spans="1:28" ht="93.75" x14ac:dyDescent="0.25">
      <c r="A42" s="22" t="s">
        <v>97</v>
      </c>
      <c r="B42" s="25" t="s">
        <v>59</v>
      </c>
      <c r="C42" s="25" t="s">
        <v>98</v>
      </c>
      <c r="D42" s="27" t="s">
        <v>40</v>
      </c>
      <c r="E42" s="45">
        <v>1</v>
      </c>
      <c r="F42" s="28">
        <v>59.08</v>
      </c>
      <c r="G42" s="57">
        <f>IFERROR(ROUND(SUM(J43)/F42, 2), 0)</f>
        <v>560.58000000000004</v>
      </c>
      <c r="H42" s="64">
        <v>768.64</v>
      </c>
      <c r="I42" s="57">
        <f>G42+H42</f>
        <v>1329.22</v>
      </c>
      <c r="J42" s="57">
        <f>ROUND(G42*F42, 2)</f>
        <v>33119.07</v>
      </c>
      <c r="K42" s="57">
        <f>ROUND(F42*H42, 2)</f>
        <v>45411.25</v>
      </c>
      <c r="L42" s="57">
        <f>J42+K42</f>
        <v>78530.320000000007</v>
      </c>
      <c r="M42" s="57">
        <v>560.58000000000004</v>
      </c>
      <c r="N42" s="82">
        <v>768.64</v>
      </c>
      <c r="O42" s="57">
        <v>1329.22</v>
      </c>
      <c r="P42" s="57">
        <v>33119.07</v>
      </c>
      <c r="Q42" s="57">
        <v>45411.25</v>
      </c>
      <c r="R42" s="57">
        <v>78530.320000000007</v>
      </c>
      <c r="S42" s="85" t="s">
        <v>3044</v>
      </c>
      <c r="T42" s="88">
        <v>1</v>
      </c>
      <c r="U42" s="88">
        <v>59.08</v>
      </c>
      <c r="V42" s="85"/>
      <c r="W42" s="85" t="s">
        <v>1804</v>
      </c>
      <c r="X42" s="85"/>
      <c r="Y42" s="85"/>
      <c r="Z42" s="85"/>
      <c r="AA42" s="85"/>
      <c r="AB42" s="85"/>
    </row>
    <row r="43" spans="1:28" ht="56.25" x14ac:dyDescent="0.25">
      <c r="A43" s="22" t="s">
        <v>99</v>
      </c>
      <c r="B43" s="26" t="s">
        <v>61</v>
      </c>
      <c r="C43" s="25"/>
      <c r="D43" s="27" t="s">
        <v>40</v>
      </c>
      <c r="E43" s="45">
        <v>1</v>
      </c>
      <c r="F43" s="45">
        <v>59.08</v>
      </c>
      <c r="G43" s="64">
        <v>560.58000000000004</v>
      </c>
      <c r="H43" s="57"/>
      <c r="I43" s="57"/>
      <c r="J43" s="57">
        <f>ROUND(F43*G43, 2)</f>
        <v>33119.07</v>
      </c>
      <c r="K43" s="57"/>
      <c r="L43" s="57"/>
      <c r="M43" s="82">
        <v>560.58000000000004</v>
      </c>
      <c r="N43" s="57"/>
      <c r="O43" s="57"/>
      <c r="P43" s="57">
        <f>ROUND(F43*M43, 2)</f>
        <v>33119.07</v>
      </c>
      <c r="Q43" s="57"/>
      <c r="R43" s="57"/>
      <c r="S43" s="85"/>
      <c r="T43" s="88">
        <v>1</v>
      </c>
      <c r="U43" s="88">
        <v>59.08</v>
      </c>
      <c r="V43" s="85"/>
      <c r="W43" s="85" t="s">
        <v>1805</v>
      </c>
      <c r="X43" s="85"/>
      <c r="Y43" s="85"/>
      <c r="Z43" s="85"/>
      <c r="AA43" s="85"/>
      <c r="AB43" s="85"/>
    </row>
    <row r="44" spans="1:28" ht="56.25" x14ac:dyDescent="0.25">
      <c r="A44" s="22" t="s">
        <v>100</v>
      </c>
      <c r="B44" s="25" t="s">
        <v>101</v>
      </c>
      <c r="C44" s="25" t="s">
        <v>102</v>
      </c>
      <c r="D44" s="27" t="s">
        <v>40</v>
      </c>
      <c r="E44" s="45">
        <v>1</v>
      </c>
      <c r="F44" s="28">
        <v>41.9</v>
      </c>
      <c r="G44" s="57">
        <f>IFERROR(ROUND(SUM(J45,J46,J47,J48)/F44, 2), 0)</f>
        <v>652.30999999999995</v>
      </c>
      <c r="H44" s="64">
        <v>820</v>
      </c>
      <c r="I44" s="57">
        <f>G44+H44</f>
        <v>1472.31</v>
      </c>
      <c r="J44" s="57">
        <f>ROUND(G44*F44, 2)</f>
        <v>27331.79</v>
      </c>
      <c r="K44" s="57">
        <f>ROUND(F44*H44, 2)</f>
        <v>34358</v>
      </c>
      <c r="L44" s="57">
        <f>J44+K44</f>
        <v>61689.79</v>
      </c>
      <c r="M44" s="57">
        <v>764.14</v>
      </c>
      <c r="N44" s="82">
        <v>820</v>
      </c>
      <c r="O44" s="57">
        <v>1584.14</v>
      </c>
      <c r="P44" s="57">
        <v>32017.47</v>
      </c>
      <c r="Q44" s="57">
        <v>34358</v>
      </c>
      <c r="R44" s="57">
        <v>66375.47</v>
      </c>
      <c r="S44" s="85" t="s">
        <v>3044</v>
      </c>
      <c r="T44" s="88">
        <v>1</v>
      </c>
      <c r="U44" s="88">
        <v>41.9</v>
      </c>
      <c r="V44" s="85"/>
      <c r="W44" s="85" t="s">
        <v>1806</v>
      </c>
      <c r="X44" s="85"/>
      <c r="Y44" s="85"/>
      <c r="Z44" s="85"/>
      <c r="AA44" s="85"/>
      <c r="AB44" s="85"/>
    </row>
    <row r="45" spans="1:28" ht="37.5" x14ac:dyDescent="0.25">
      <c r="A45" s="22" t="s">
        <v>103</v>
      </c>
      <c r="B45" s="26" t="s">
        <v>104</v>
      </c>
      <c r="C45" s="25"/>
      <c r="D45" s="27" t="s">
        <v>80</v>
      </c>
      <c r="E45" s="45">
        <v>1</v>
      </c>
      <c r="F45" s="45">
        <v>41.9</v>
      </c>
      <c r="G45" s="64">
        <v>258.8</v>
      </c>
      <c r="H45" s="57"/>
      <c r="I45" s="57"/>
      <c r="J45" s="57">
        <f>ROUND(F45*G45, 2)</f>
        <v>10843.72</v>
      </c>
      <c r="K45" s="57"/>
      <c r="L45" s="57"/>
      <c r="M45" s="82">
        <v>258.8</v>
      </c>
      <c r="N45" s="57"/>
      <c r="O45" s="57"/>
      <c r="P45" s="57">
        <f>ROUND(F45*M45, 2)</f>
        <v>10843.72</v>
      </c>
      <c r="Q45" s="57"/>
      <c r="R45" s="57"/>
      <c r="S45" s="85"/>
      <c r="T45" s="88">
        <v>1</v>
      </c>
      <c r="U45" s="88">
        <v>41.9</v>
      </c>
      <c r="V45" s="85"/>
      <c r="W45" s="85" t="s">
        <v>1807</v>
      </c>
      <c r="X45" s="85"/>
      <c r="Y45" s="85"/>
      <c r="Z45" s="85"/>
      <c r="AA45" s="85"/>
      <c r="AB45" s="85"/>
    </row>
    <row r="46" spans="1:28" ht="75" x14ac:dyDescent="0.25">
      <c r="A46" s="22" t="s">
        <v>105</v>
      </c>
      <c r="B46" s="72" t="s">
        <v>106</v>
      </c>
      <c r="C46" s="25"/>
      <c r="D46" s="27" t="s">
        <v>40</v>
      </c>
      <c r="E46" s="45">
        <v>2.1</v>
      </c>
      <c r="F46" s="45">
        <v>87.99</v>
      </c>
      <c r="G46" s="64">
        <v>75.989999999999995</v>
      </c>
      <c r="H46" s="57"/>
      <c r="I46" s="57"/>
      <c r="J46" s="57">
        <f>ROUND(F46*G46, 2)</f>
        <v>6686.36</v>
      </c>
      <c r="K46" s="57"/>
      <c r="L46" s="57"/>
      <c r="M46" s="82">
        <v>75.989999999999995</v>
      </c>
      <c r="N46" s="57"/>
      <c r="O46" s="57"/>
      <c r="P46" s="57">
        <f>ROUND(F46*M46, 2)</f>
        <v>6686.36</v>
      </c>
      <c r="Q46" s="57"/>
      <c r="R46" s="57"/>
      <c r="S46" s="85"/>
      <c r="T46" s="88">
        <v>1</v>
      </c>
      <c r="U46" s="88">
        <v>41.9</v>
      </c>
      <c r="V46" s="85"/>
      <c r="W46" s="85" t="s">
        <v>1808</v>
      </c>
      <c r="X46" s="85"/>
      <c r="Y46" s="85"/>
      <c r="Z46" s="85"/>
      <c r="AA46" s="85"/>
      <c r="AB46" s="85"/>
    </row>
    <row r="47" spans="1:28" ht="18.75" x14ac:dyDescent="0.25">
      <c r="A47" s="22" t="s">
        <v>107</v>
      </c>
      <c r="B47" s="26" t="s">
        <v>108</v>
      </c>
      <c r="C47" s="25"/>
      <c r="D47" s="27" t="s">
        <v>29</v>
      </c>
      <c r="E47" s="45">
        <v>5.1999999999999998E-2</v>
      </c>
      <c r="F47" s="45">
        <v>2.1789999999999998</v>
      </c>
      <c r="G47" s="64">
        <v>1849.71</v>
      </c>
      <c r="H47" s="57"/>
      <c r="I47" s="57"/>
      <c r="J47" s="57">
        <f>ROUND(F47*G47, 2)</f>
        <v>4030.52</v>
      </c>
      <c r="K47" s="57"/>
      <c r="L47" s="57"/>
      <c r="M47" s="82">
        <v>4000</v>
      </c>
      <c r="N47" s="57"/>
      <c r="O47" s="57"/>
      <c r="P47" s="57">
        <f>ROUND(F47*M47, 2)</f>
        <v>8716</v>
      </c>
      <c r="Q47" s="57"/>
      <c r="R47" s="57"/>
      <c r="S47" s="85"/>
      <c r="T47" s="88">
        <v>1</v>
      </c>
      <c r="U47" s="88">
        <v>41.9</v>
      </c>
      <c r="V47" s="85"/>
      <c r="W47" s="85" t="s">
        <v>1809</v>
      </c>
      <c r="X47" s="85"/>
      <c r="Y47" s="85"/>
      <c r="Z47" s="85"/>
      <c r="AA47" s="85"/>
      <c r="AB47" s="85"/>
    </row>
    <row r="48" spans="1:28" ht="56.25" x14ac:dyDescent="0.25">
      <c r="A48" s="22" t="s">
        <v>109</v>
      </c>
      <c r="B48" s="26" t="s">
        <v>110</v>
      </c>
      <c r="C48" s="25"/>
      <c r="D48" s="27" t="s">
        <v>111</v>
      </c>
      <c r="E48" s="45">
        <v>1</v>
      </c>
      <c r="F48" s="45">
        <v>41.9</v>
      </c>
      <c r="G48" s="64">
        <v>137.74</v>
      </c>
      <c r="H48" s="57"/>
      <c r="I48" s="57"/>
      <c r="J48" s="57">
        <f>ROUND(F48*G48, 2)</f>
        <v>5771.31</v>
      </c>
      <c r="K48" s="57"/>
      <c r="L48" s="57"/>
      <c r="M48" s="82">
        <v>137.74</v>
      </c>
      <c r="N48" s="57"/>
      <c r="O48" s="57"/>
      <c r="P48" s="57">
        <f>ROUND(F48*M48, 2)</f>
        <v>5771.31</v>
      </c>
      <c r="Q48" s="57"/>
      <c r="R48" s="57"/>
      <c r="S48" s="85"/>
      <c r="T48" s="88">
        <v>1</v>
      </c>
      <c r="U48" s="88">
        <v>41.9</v>
      </c>
      <c r="V48" s="85"/>
      <c r="W48" s="85" t="s">
        <v>1810</v>
      </c>
      <c r="X48" s="85"/>
      <c r="Y48" s="85"/>
      <c r="Z48" s="85"/>
      <c r="AA48" s="85"/>
      <c r="AB48" s="85"/>
    </row>
    <row r="49" spans="1:28" ht="93.75" x14ac:dyDescent="0.25">
      <c r="A49" s="22" t="s">
        <v>112</v>
      </c>
      <c r="B49" s="25" t="s">
        <v>101</v>
      </c>
      <c r="C49" s="25" t="s">
        <v>113</v>
      </c>
      <c r="D49" s="27" t="s">
        <v>40</v>
      </c>
      <c r="E49" s="45">
        <v>1</v>
      </c>
      <c r="F49" s="28">
        <v>11</v>
      </c>
      <c r="G49" s="57">
        <f>IFERROR(ROUND(SUM(J50,J51,J52)/F49, 2), 0)</f>
        <v>556.12</v>
      </c>
      <c r="H49" s="64">
        <v>820</v>
      </c>
      <c r="I49" s="57">
        <f>G49+H49</f>
        <v>1376.12</v>
      </c>
      <c r="J49" s="57">
        <f>ROUND(G49*F49, 2)</f>
        <v>6117.32</v>
      </c>
      <c r="K49" s="57">
        <f>ROUND(F49*H49, 2)</f>
        <v>9020</v>
      </c>
      <c r="L49" s="57">
        <f>J49+K49</f>
        <v>15137.32</v>
      </c>
      <c r="M49" s="57">
        <v>556.12</v>
      </c>
      <c r="N49" s="82">
        <v>820</v>
      </c>
      <c r="O49" s="57">
        <v>1376.12</v>
      </c>
      <c r="P49" s="57">
        <v>6117.32</v>
      </c>
      <c r="Q49" s="57">
        <v>9020</v>
      </c>
      <c r="R49" s="57">
        <v>15137.32</v>
      </c>
      <c r="S49" s="85" t="s">
        <v>3044</v>
      </c>
      <c r="T49" s="88">
        <v>1</v>
      </c>
      <c r="U49" s="88">
        <v>11</v>
      </c>
      <c r="V49" s="85"/>
      <c r="W49" s="85" t="s">
        <v>1811</v>
      </c>
      <c r="X49" s="85"/>
      <c r="Y49" s="85"/>
      <c r="Z49" s="85"/>
      <c r="AA49" s="85"/>
      <c r="AB49" s="85"/>
    </row>
    <row r="50" spans="1:28" ht="37.5" x14ac:dyDescent="0.25">
      <c r="A50" s="22" t="s">
        <v>114</v>
      </c>
      <c r="B50" s="26" t="s">
        <v>104</v>
      </c>
      <c r="C50" s="25"/>
      <c r="D50" s="27" t="s">
        <v>80</v>
      </c>
      <c r="E50" s="45">
        <v>1</v>
      </c>
      <c r="F50" s="45">
        <v>11</v>
      </c>
      <c r="G50" s="64">
        <v>258.8</v>
      </c>
      <c r="H50" s="57"/>
      <c r="I50" s="57"/>
      <c r="J50" s="57">
        <f>ROUND(F50*G50, 2)</f>
        <v>2846.8</v>
      </c>
      <c r="K50" s="57"/>
      <c r="L50" s="57"/>
      <c r="M50" s="82">
        <v>258.8</v>
      </c>
      <c r="N50" s="57"/>
      <c r="O50" s="57"/>
      <c r="P50" s="57">
        <f>ROUND(F50*M50, 2)</f>
        <v>2846.8</v>
      </c>
      <c r="Q50" s="57"/>
      <c r="R50" s="57"/>
      <c r="S50" s="85"/>
      <c r="T50" s="88">
        <v>1</v>
      </c>
      <c r="U50" s="88">
        <v>11</v>
      </c>
      <c r="V50" s="85"/>
      <c r="W50" s="85" t="s">
        <v>1812</v>
      </c>
      <c r="X50" s="85"/>
      <c r="Y50" s="85"/>
      <c r="Z50" s="85"/>
      <c r="AA50" s="85"/>
      <c r="AB50" s="85"/>
    </row>
    <row r="51" spans="1:28" ht="75" x14ac:dyDescent="0.25">
      <c r="A51" s="22" t="s">
        <v>115</v>
      </c>
      <c r="B51" s="72" t="s">
        <v>106</v>
      </c>
      <c r="C51" s="25"/>
      <c r="D51" s="27" t="s">
        <v>40</v>
      </c>
      <c r="E51" s="45">
        <v>2.1</v>
      </c>
      <c r="F51" s="45">
        <v>23.1</v>
      </c>
      <c r="G51" s="64">
        <v>75.989999999999995</v>
      </c>
      <c r="H51" s="57"/>
      <c r="I51" s="57"/>
      <c r="J51" s="57">
        <f>ROUND(F51*G51, 2)</f>
        <v>1755.37</v>
      </c>
      <c r="K51" s="57"/>
      <c r="L51" s="57"/>
      <c r="M51" s="82">
        <v>75.989999999999995</v>
      </c>
      <c r="N51" s="57"/>
      <c r="O51" s="57"/>
      <c r="P51" s="57">
        <f>ROUND(F51*M51, 2)</f>
        <v>1755.37</v>
      </c>
      <c r="Q51" s="57"/>
      <c r="R51" s="57"/>
      <c r="S51" s="85"/>
      <c r="T51" s="88">
        <v>1</v>
      </c>
      <c r="U51" s="88">
        <v>11</v>
      </c>
      <c r="V51" s="85"/>
      <c r="W51" s="85" t="s">
        <v>1813</v>
      </c>
      <c r="X51" s="85"/>
      <c r="Y51" s="85"/>
      <c r="Z51" s="85"/>
      <c r="AA51" s="85"/>
      <c r="AB51" s="85"/>
    </row>
    <row r="52" spans="1:28" ht="56.25" x14ac:dyDescent="0.25">
      <c r="A52" s="22" t="s">
        <v>116</v>
      </c>
      <c r="B52" s="26" t="s">
        <v>110</v>
      </c>
      <c r="C52" s="25"/>
      <c r="D52" s="27" t="s">
        <v>111</v>
      </c>
      <c r="E52" s="45">
        <v>1</v>
      </c>
      <c r="F52" s="45">
        <v>11</v>
      </c>
      <c r="G52" s="64">
        <v>137.74</v>
      </c>
      <c r="H52" s="57"/>
      <c r="I52" s="57"/>
      <c r="J52" s="57">
        <f>ROUND(F52*G52, 2)</f>
        <v>1515.14</v>
      </c>
      <c r="K52" s="57"/>
      <c r="L52" s="57"/>
      <c r="M52" s="82">
        <v>137.74</v>
      </c>
      <c r="N52" s="57"/>
      <c r="O52" s="57"/>
      <c r="P52" s="57">
        <f>ROUND(F52*M52, 2)</f>
        <v>1515.14</v>
      </c>
      <c r="Q52" s="57"/>
      <c r="R52" s="57"/>
      <c r="S52" s="85"/>
      <c r="T52" s="88">
        <v>1</v>
      </c>
      <c r="U52" s="88">
        <v>11</v>
      </c>
      <c r="V52" s="85"/>
      <c r="W52" s="85" t="s">
        <v>1814</v>
      </c>
      <c r="X52" s="85"/>
      <c r="Y52" s="85"/>
      <c r="Z52" s="85"/>
      <c r="AA52" s="85"/>
      <c r="AB52" s="85"/>
    </row>
    <row r="53" spans="1:28" ht="37.5" x14ac:dyDescent="0.25">
      <c r="A53" s="22" t="s">
        <v>117</v>
      </c>
      <c r="B53" s="25" t="s">
        <v>118</v>
      </c>
      <c r="C53" s="25"/>
      <c r="D53" s="27" t="s">
        <v>29</v>
      </c>
      <c r="E53" s="45">
        <v>1</v>
      </c>
      <c r="F53" s="28">
        <v>6.8</v>
      </c>
      <c r="G53" s="57">
        <f>IFERROR(ROUND(SUM(J54)/F53, 2), 0)</f>
        <v>6076.27</v>
      </c>
      <c r="H53" s="64">
        <v>6101.69</v>
      </c>
      <c r="I53" s="57">
        <f>G53+H53</f>
        <v>12177.96</v>
      </c>
      <c r="J53" s="57">
        <f>ROUND(G53*F53, 2)</f>
        <v>41318.639999999999</v>
      </c>
      <c r="K53" s="57">
        <f>ROUND(F53*H53, 2)</f>
        <v>41491.49</v>
      </c>
      <c r="L53" s="57">
        <f>J53+K53</f>
        <v>82810.13</v>
      </c>
      <c r="M53" s="57">
        <v>6076.27</v>
      </c>
      <c r="N53" s="82">
        <v>6101.69</v>
      </c>
      <c r="O53" s="57">
        <v>12177.96</v>
      </c>
      <c r="P53" s="57">
        <v>41318.639999999999</v>
      </c>
      <c r="Q53" s="57">
        <v>41491.49</v>
      </c>
      <c r="R53" s="57">
        <v>82810.13</v>
      </c>
      <c r="S53" s="85"/>
      <c r="T53" s="88">
        <v>1</v>
      </c>
      <c r="U53" s="88">
        <v>6.8</v>
      </c>
      <c r="V53" s="85"/>
      <c r="W53" s="85" t="s">
        <v>1815</v>
      </c>
      <c r="X53" s="85"/>
      <c r="Y53" s="85"/>
      <c r="Z53" s="85"/>
      <c r="AA53" s="85"/>
      <c r="AB53" s="85"/>
    </row>
    <row r="54" spans="1:28" ht="37.5" x14ac:dyDescent="0.25">
      <c r="A54" s="22" t="s">
        <v>119</v>
      </c>
      <c r="B54" s="26" t="s">
        <v>120</v>
      </c>
      <c r="C54" s="25"/>
      <c r="D54" s="27" t="s">
        <v>29</v>
      </c>
      <c r="E54" s="45">
        <v>1</v>
      </c>
      <c r="F54" s="45">
        <v>6.8</v>
      </c>
      <c r="G54" s="64">
        <v>6076.27</v>
      </c>
      <c r="H54" s="57"/>
      <c r="I54" s="57"/>
      <c r="J54" s="57">
        <f>ROUND(F54*G54, 2)</f>
        <v>41318.639999999999</v>
      </c>
      <c r="K54" s="57"/>
      <c r="L54" s="57"/>
      <c r="M54" s="82">
        <v>6076.27</v>
      </c>
      <c r="N54" s="57"/>
      <c r="O54" s="57"/>
      <c r="P54" s="57">
        <f>ROUND(F54*M54, 2)</f>
        <v>41318.639999999999</v>
      </c>
      <c r="Q54" s="57"/>
      <c r="R54" s="57"/>
      <c r="S54" s="85"/>
      <c r="T54" s="88">
        <v>1</v>
      </c>
      <c r="U54" s="88">
        <v>6.8</v>
      </c>
      <c r="V54" s="85"/>
      <c r="W54" s="85" t="s">
        <v>1816</v>
      </c>
      <c r="X54" s="85"/>
      <c r="Y54" s="85"/>
      <c r="Z54" s="85"/>
      <c r="AA54" s="85"/>
      <c r="AB54" s="85"/>
    </row>
    <row r="55" spans="1:28" ht="75" x14ac:dyDescent="0.25">
      <c r="A55" s="22" t="s">
        <v>121</v>
      </c>
      <c r="B55" s="25" t="s">
        <v>122</v>
      </c>
      <c r="C55" s="25" t="s">
        <v>123</v>
      </c>
      <c r="D55" s="27" t="s">
        <v>40</v>
      </c>
      <c r="E55" s="45">
        <v>1</v>
      </c>
      <c r="F55" s="28">
        <v>1466</v>
      </c>
      <c r="G55" s="57">
        <f>IFERROR(ROUND(SUM(J56,J57,J58,J59)/F55, 2), 0)</f>
        <v>666.6</v>
      </c>
      <c r="H55" s="64">
        <v>700</v>
      </c>
      <c r="I55" s="57">
        <f>G55+H55</f>
        <v>1366.6</v>
      </c>
      <c r="J55" s="57">
        <f>ROUND(G55*F55, 2)</f>
        <v>977235.6</v>
      </c>
      <c r="K55" s="57">
        <f>ROUND(F55*H55, 2)</f>
        <v>1026200</v>
      </c>
      <c r="L55" s="57">
        <f>J55+K55</f>
        <v>2003435.6</v>
      </c>
      <c r="M55" s="57">
        <v>666.6</v>
      </c>
      <c r="N55" s="82">
        <v>700</v>
      </c>
      <c r="O55" s="57">
        <v>1366.6</v>
      </c>
      <c r="P55" s="57">
        <v>977235.6</v>
      </c>
      <c r="Q55" s="57">
        <v>1026200</v>
      </c>
      <c r="R55" s="57">
        <v>2003435.6</v>
      </c>
      <c r="S55" s="85"/>
      <c r="T55" s="88">
        <v>1</v>
      </c>
      <c r="U55" s="88">
        <v>1466</v>
      </c>
      <c r="V55" s="85"/>
      <c r="W55" s="85" t="s">
        <v>1817</v>
      </c>
      <c r="X55" s="85"/>
      <c r="Y55" s="85"/>
      <c r="Z55" s="85"/>
      <c r="AA55" s="85"/>
      <c r="AB55" s="85"/>
    </row>
    <row r="56" spans="1:28" ht="37.5" x14ac:dyDescent="0.25">
      <c r="A56" s="22" t="s">
        <v>124</v>
      </c>
      <c r="B56" s="26" t="s">
        <v>125</v>
      </c>
      <c r="C56" s="25"/>
      <c r="D56" s="27" t="s">
        <v>40</v>
      </c>
      <c r="E56" s="45">
        <v>2.1</v>
      </c>
      <c r="F56" s="45">
        <v>3078.6</v>
      </c>
      <c r="G56" s="64">
        <v>76</v>
      </c>
      <c r="H56" s="57"/>
      <c r="I56" s="57"/>
      <c r="J56" s="57">
        <f>ROUND(F56*G56, 2)</f>
        <v>233973.6</v>
      </c>
      <c r="K56" s="57"/>
      <c r="L56" s="57"/>
      <c r="M56" s="82">
        <v>76</v>
      </c>
      <c r="N56" s="57"/>
      <c r="O56" s="57"/>
      <c r="P56" s="57">
        <f>ROUND(F56*M56, 2)</f>
        <v>233973.6</v>
      </c>
      <c r="Q56" s="57"/>
      <c r="R56" s="57"/>
      <c r="S56" s="85"/>
      <c r="T56" s="88">
        <v>1</v>
      </c>
      <c r="U56" s="88">
        <v>1466</v>
      </c>
      <c r="V56" s="85"/>
      <c r="W56" s="85" t="s">
        <v>1818</v>
      </c>
      <c r="X56" s="85"/>
      <c r="Y56" s="85"/>
      <c r="Z56" s="85"/>
      <c r="AA56" s="85"/>
      <c r="AB56" s="85"/>
    </row>
    <row r="57" spans="1:28" ht="18.75" x14ac:dyDescent="0.25">
      <c r="A57" s="22" t="s">
        <v>126</v>
      </c>
      <c r="B57" s="26" t="s">
        <v>127</v>
      </c>
      <c r="C57" s="25"/>
      <c r="D57" s="27" t="s">
        <v>80</v>
      </c>
      <c r="E57" s="45">
        <v>1</v>
      </c>
      <c r="F57" s="45">
        <v>1466</v>
      </c>
      <c r="G57" s="64">
        <v>240</v>
      </c>
      <c r="H57" s="57"/>
      <c r="I57" s="57"/>
      <c r="J57" s="57">
        <f>ROUND(F57*G57, 2)</f>
        <v>351840</v>
      </c>
      <c r="K57" s="57"/>
      <c r="L57" s="57"/>
      <c r="M57" s="82">
        <v>240</v>
      </c>
      <c r="N57" s="57"/>
      <c r="O57" s="57"/>
      <c r="P57" s="57">
        <f>ROUND(F57*M57, 2)</f>
        <v>351840</v>
      </c>
      <c r="Q57" s="57"/>
      <c r="R57" s="57"/>
      <c r="S57" s="85"/>
      <c r="T57" s="88">
        <v>1</v>
      </c>
      <c r="U57" s="88">
        <v>1466</v>
      </c>
      <c r="V57" s="85"/>
      <c r="W57" s="85" t="s">
        <v>1819</v>
      </c>
      <c r="X57" s="85"/>
      <c r="Y57" s="85"/>
      <c r="Z57" s="85"/>
      <c r="AA57" s="85"/>
      <c r="AB57" s="85"/>
    </row>
    <row r="58" spans="1:28" ht="37.5" x14ac:dyDescent="0.25">
      <c r="A58" s="22" t="s">
        <v>128</v>
      </c>
      <c r="B58" s="26" t="s">
        <v>129</v>
      </c>
      <c r="C58" s="25"/>
      <c r="D58" s="27" t="s">
        <v>29</v>
      </c>
      <c r="E58" s="45">
        <v>0.05</v>
      </c>
      <c r="F58" s="45">
        <v>73.3</v>
      </c>
      <c r="G58" s="64">
        <v>4000</v>
      </c>
      <c r="H58" s="57"/>
      <c r="I58" s="57"/>
      <c r="J58" s="57">
        <f>ROUND(F58*G58, 2)</f>
        <v>293200</v>
      </c>
      <c r="K58" s="57"/>
      <c r="L58" s="57"/>
      <c r="M58" s="82">
        <v>4000</v>
      </c>
      <c r="N58" s="57"/>
      <c r="O58" s="57"/>
      <c r="P58" s="57">
        <f>ROUND(F58*M58, 2)</f>
        <v>293200</v>
      </c>
      <c r="Q58" s="57"/>
      <c r="R58" s="57"/>
      <c r="S58" s="85"/>
      <c r="T58" s="88">
        <v>1</v>
      </c>
      <c r="U58" s="88">
        <v>1466</v>
      </c>
      <c r="V58" s="85"/>
      <c r="W58" s="85" t="s">
        <v>1820</v>
      </c>
      <c r="X58" s="85"/>
      <c r="Y58" s="85"/>
      <c r="Z58" s="85"/>
      <c r="AA58" s="85"/>
      <c r="AB58" s="85"/>
    </row>
    <row r="59" spans="1:28" ht="18.75" x14ac:dyDescent="0.25">
      <c r="A59" s="22" t="s">
        <v>130</v>
      </c>
      <c r="B59" s="26" t="s">
        <v>131</v>
      </c>
      <c r="C59" s="25"/>
      <c r="D59" s="27" t="s">
        <v>80</v>
      </c>
      <c r="E59" s="45">
        <v>1</v>
      </c>
      <c r="F59" s="45">
        <v>1466</v>
      </c>
      <c r="G59" s="64">
        <v>67</v>
      </c>
      <c r="H59" s="57"/>
      <c r="I59" s="57"/>
      <c r="J59" s="57">
        <f>ROUND(F59*G59, 2)</f>
        <v>98222</v>
      </c>
      <c r="K59" s="57"/>
      <c r="L59" s="57"/>
      <c r="M59" s="82">
        <v>67</v>
      </c>
      <c r="N59" s="57"/>
      <c r="O59" s="57"/>
      <c r="P59" s="57">
        <f>ROUND(F59*M59, 2)</f>
        <v>98222</v>
      </c>
      <c r="Q59" s="57"/>
      <c r="R59" s="57"/>
      <c r="S59" s="85"/>
      <c r="T59" s="88">
        <v>1</v>
      </c>
      <c r="U59" s="88">
        <v>1466</v>
      </c>
      <c r="V59" s="85"/>
      <c r="W59" s="85" t="s">
        <v>1821</v>
      </c>
      <c r="X59" s="85"/>
      <c r="Y59" s="85"/>
      <c r="Z59" s="85"/>
      <c r="AA59" s="85"/>
      <c r="AB59" s="85"/>
    </row>
    <row r="60" spans="1:28" ht="75" x14ac:dyDescent="0.25">
      <c r="A60" s="22" t="s">
        <v>132</v>
      </c>
      <c r="B60" s="25" t="s">
        <v>133</v>
      </c>
      <c r="C60" s="25" t="s">
        <v>134</v>
      </c>
      <c r="D60" s="27" t="s">
        <v>40</v>
      </c>
      <c r="E60" s="45">
        <v>1</v>
      </c>
      <c r="F60" s="28">
        <v>343.6</v>
      </c>
      <c r="G60" s="57">
        <f>IFERROR(ROUND(SUM(J61,J62,J63,J64)/F60, 2), 0)</f>
        <v>668.93</v>
      </c>
      <c r="H60" s="64">
        <v>700</v>
      </c>
      <c r="I60" s="57">
        <f>G60+H60</f>
        <v>1368.93</v>
      </c>
      <c r="J60" s="57">
        <f>ROUND(G60*F60, 2)</f>
        <v>229844.35</v>
      </c>
      <c r="K60" s="57">
        <f>ROUND(F60*H60, 2)</f>
        <v>240520</v>
      </c>
      <c r="L60" s="57">
        <f>J60+K60</f>
        <v>470364.35</v>
      </c>
      <c r="M60" s="57">
        <v>668.93</v>
      </c>
      <c r="N60" s="82">
        <v>700</v>
      </c>
      <c r="O60" s="57">
        <v>1368.93</v>
      </c>
      <c r="P60" s="57">
        <v>229844.35</v>
      </c>
      <c r="Q60" s="57">
        <v>240520</v>
      </c>
      <c r="R60" s="57">
        <v>470364.35</v>
      </c>
      <c r="S60" s="85"/>
      <c r="T60" s="88">
        <v>1</v>
      </c>
      <c r="U60" s="88">
        <v>343.6</v>
      </c>
      <c r="V60" s="85"/>
      <c r="W60" s="85" t="s">
        <v>1822</v>
      </c>
      <c r="X60" s="85"/>
      <c r="Y60" s="85"/>
      <c r="Z60" s="85"/>
      <c r="AA60" s="85"/>
      <c r="AB60" s="85"/>
    </row>
    <row r="61" spans="1:28" ht="37.5" x14ac:dyDescent="0.25">
      <c r="A61" s="22" t="s">
        <v>135</v>
      </c>
      <c r="B61" s="26" t="s">
        <v>136</v>
      </c>
      <c r="C61" s="25"/>
      <c r="D61" s="27" t="s">
        <v>40</v>
      </c>
      <c r="E61" s="45">
        <v>2.1</v>
      </c>
      <c r="F61" s="45">
        <v>721.56</v>
      </c>
      <c r="G61" s="64">
        <v>77.11</v>
      </c>
      <c r="H61" s="57"/>
      <c r="I61" s="57"/>
      <c r="J61" s="57">
        <f>ROUND(F61*G61, 2)</f>
        <v>55639.49</v>
      </c>
      <c r="K61" s="57"/>
      <c r="L61" s="57"/>
      <c r="M61" s="82">
        <v>77.11</v>
      </c>
      <c r="N61" s="57"/>
      <c r="O61" s="57"/>
      <c r="P61" s="57">
        <f>ROUND(F61*M61, 2)</f>
        <v>55639.49</v>
      </c>
      <c r="Q61" s="57"/>
      <c r="R61" s="57"/>
      <c r="S61" s="85"/>
      <c r="T61" s="88">
        <v>1</v>
      </c>
      <c r="U61" s="88">
        <v>343.6</v>
      </c>
      <c r="V61" s="85"/>
      <c r="W61" s="85" t="s">
        <v>1823</v>
      </c>
      <c r="X61" s="85"/>
      <c r="Y61" s="85"/>
      <c r="Z61" s="85"/>
      <c r="AA61" s="85"/>
      <c r="AB61" s="85"/>
    </row>
    <row r="62" spans="1:28" ht="18.75" x14ac:dyDescent="0.25">
      <c r="A62" s="22" t="s">
        <v>137</v>
      </c>
      <c r="B62" s="26" t="s">
        <v>127</v>
      </c>
      <c r="C62" s="25"/>
      <c r="D62" s="27" t="s">
        <v>80</v>
      </c>
      <c r="E62" s="45">
        <v>1</v>
      </c>
      <c r="F62" s="45">
        <v>343.6</v>
      </c>
      <c r="G62" s="64">
        <v>240</v>
      </c>
      <c r="H62" s="57"/>
      <c r="I62" s="57"/>
      <c r="J62" s="57">
        <f>ROUND(F62*G62, 2)</f>
        <v>82464</v>
      </c>
      <c r="K62" s="57"/>
      <c r="L62" s="57"/>
      <c r="M62" s="82">
        <v>240</v>
      </c>
      <c r="N62" s="57"/>
      <c r="O62" s="57"/>
      <c r="P62" s="57">
        <f>ROUND(F62*M62, 2)</f>
        <v>82464</v>
      </c>
      <c r="Q62" s="57"/>
      <c r="R62" s="57"/>
      <c r="S62" s="85"/>
      <c r="T62" s="88">
        <v>1</v>
      </c>
      <c r="U62" s="88">
        <v>343.6</v>
      </c>
      <c r="V62" s="85"/>
      <c r="W62" s="85" t="s">
        <v>1824</v>
      </c>
      <c r="X62" s="85"/>
      <c r="Y62" s="85"/>
      <c r="Z62" s="85"/>
      <c r="AA62" s="85"/>
      <c r="AB62" s="85"/>
    </row>
    <row r="63" spans="1:28" ht="37.5" x14ac:dyDescent="0.25">
      <c r="A63" s="22" t="s">
        <v>138</v>
      </c>
      <c r="B63" s="26" t="s">
        <v>129</v>
      </c>
      <c r="C63" s="25"/>
      <c r="D63" s="27" t="s">
        <v>29</v>
      </c>
      <c r="E63" s="45">
        <v>0.05</v>
      </c>
      <c r="F63" s="45">
        <v>17.18</v>
      </c>
      <c r="G63" s="64">
        <v>4000</v>
      </c>
      <c r="H63" s="57"/>
      <c r="I63" s="57"/>
      <c r="J63" s="57">
        <f>ROUND(F63*G63, 2)</f>
        <v>68720</v>
      </c>
      <c r="K63" s="57"/>
      <c r="L63" s="57"/>
      <c r="M63" s="82">
        <v>4000</v>
      </c>
      <c r="N63" s="57"/>
      <c r="O63" s="57"/>
      <c r="P63" s="57">
        <f>ROUND(F63*M63, 2)</f>
        <v>68720</v>
      </c>
      <c r="Q63" s="57"/>
      <c r="R63" s="57"/>
      <c r="S63" s="85"/>
      <c r="T63" s="88">
        <v>1</v>
      </c>
      <c r="U63" s="88">
        <v>343.6</v>
      </c>
      <c r="V63" s="85"/>
      <c r="W63" s="85" t="s">
        <v>1825</v>
      </c>
      <c r="X63" s="85"/>
      <c r="Y63" s="85"/>
      <c r="Z63" s="85"/>
      <c r="AA63" s="85"/>
      <c r="AB63" s="85"/>
    </row>
    <row r="64" spans="1:28" ht="18.75" x14ac:dyDescent="0.25">
      <c r="A64" s="22" t="s">
        <v>139</v>
      </c>
      <c r="B64" s="26" t="s">
        <v>131</v>
      </c>
      <c r="C64" s="25"/>
      <c r="D64" s="27" t="s">
        <v>80</v>
      </c>
      <c r="E64" s="45">
        <v>1</v>
      </c>
      <c r="F64" s="45">
        <v>343.6</v>
      </c>
      <c r="G64" s="64">
        <v>67</v>
      </c>
      <c r="H64" s="57"/>
      <c r="I64" s="57"/>
      <c r="J64" s="57">
        <f>ROUND(F64*G64, 2)</f>
        <v>23021.200000000001</v>
      </c>
      <c r="K64" s="57"/>
      <c r="L64" s="57"/>
      <c r="M64" s="82">
        <v>67</v>
      </c>
      <c r="N64" s="57"/>
      <c r="O64" s="57"/>
      <c r="P64" s="57">
        <f>ROUND(F64*M64, 2)</f>
        <v>23021.200000000001</v>
      </c>
      <c r="Q64" s="57"/>
      <c r="R64" s="57"/>
      <c r="S64" s="85"/>
      <c r="T64" s="88">
        <v>1</v>
      </c>
      <c r="U64" s="88">
        <v>343.6</v>
      </c>
      <c r="V64" s="85"/>
      <c r="W64" s="85" t="s">
        <v>1826</v>
      </c>
      <c r="X64" s="85"/>
      <c r="Y64" s="85"/>
      <c r="Z64" s="85"/>
      <c r="AA64" s="85"/>
      <c r="AB64" s="85"/>
    </row>
    <row r="65" spans="1:28" ht="75" x14ac:dyDescent="0.25">
      <c r="A65" s="22" t="s">
        <v>140</v>
      </c>
      <c r="B65" s="25" t="s">
        <v>133</v>
      </c>
      <c r="C65" s="25" t="s">
        <v>141</v>
      </c>
      <c r="D65" s="27" t="s">
        <v>40</v>
      </c>
      <c r="E65" s="45">
        <v>1</v>
      </c>
      <c r="F65" s="28">
        <v>145.6</v>
      </c>
      <c r="G65" s="57">
        <f>IFERROR(ROUND(SUM(J66,J67,J68,J69)/F65, 2), 0)</f>
        <v>668.93</v>
      </c>
      <c r="H65" s="64">
        <v>700</v>
      </c>
      <c r="I65" s="57">
        <f>G65+H65</f>
        <v>1368.93</v>
      </c>
      <c r="J65" s="57">
        <f>ROUND(G65*F65, 2)</f>
        <v>97396.21</v>
      </c>
      <c r="K65" s="57">
        <f>ROUND(F65*H65, 2)</f>
        <v>101920</v>
      </c>
      <c r="L65" s="57">
        <f>J65+K65</f>
        <v>199316.21</v>
      </c>
      <c r="M65" s="57">
        <v>916.5</v>
      </c>
      <c r="N65" s="82">
        <v>700</v>
      </c>
      <c r="O65" s="57">
        <v>1616.5</v>
      </c>
      <c r="P65" s="57">
        <v>133442.4</v>
      </c>
      <c r="Q65" s="57">
        <v>101920</v>
      </c>
      <c r="R65" s="57">
        <v>235362.4</v>
      </c>
      <c r="S65" s="85"/>
      <c r="T65" s="88">
        <v>1</v>
      </c>
      <c r="U65" s="88">
        <v>145.6</v>
      </c>
      <c r="V65" s="85"/>
      <c r="W65" s="85" t="s">
        <v>1827</v>
      </c>
      <c r="X65" s="85"/>
      <c r="Y65" s="85"/>
      <c r="Z65" s="85"/>
      <c r="AA65" s="85"/>
      <c r="AB65" s="85"/>
    </row>
    <row r="66" spans="1:28" ht="37.5" x14ac:dyDescent="0.25">
      <c r="A66" s="22" t="s">
        <v>142</v>
      </c>
      <c r="B66" s="26" t="s">
        <v>136</v>
      </c>
      <c r="C66" s="25" t="s">
        <v>143</v>
      </c>
      <c r="D66" s="27" t="s">
        <v>40</v>
      </c>
      <c r="E66" s="45">
        <v>2.1</v>
      </c>
      <c r="F66" s="45">
        <v>305.76</v>
      </c>
      <c r="G66" s="64">
        <v>77.11</v>
      </c>
      <c r="H66" s="57"/>
      <c r="I66" s="57"/>
      <c r="J66" s="57">
        <f>ROUND(F66*G66, 2)</f>
        <v>23577.15</v>
      </c>
      <c r="K66" s="57"/>
      <c r="L66" s="57"/>
      <c r="M66" s="82">
        <v>195</v>
      </c>
      <c r="N66" s="57"/>
      <c r="O66" s="57"/>
      <c r="P66" s="57">
        <f>ROUND(F66*M66, 2)</f>
        <v>59623.199999999997</v>
      </c>
      <c r="Q66" s="57"/>
      <c r="R66" s="57"/>
      <c r="S66" s="85"/>
      <c r="T66" s="88">
        <v>1</v>
      </c>
      <c r="U66" s="88">
        <v>145.6</v>
      </c>
      <c r="V66" s="85"/>
      <c r="W66" s="85" t="s">
        <v>1828</v>
      </c>
      <c r="X66" s="85"/>
      <c r="Y66" s="85"/>
      <c r="Z66" s="85"/>
      <c r="AA66" s="85"/>
      <c r="AB66" s="85"/>
    </row>
    <row r="67" spans="1:28" ht="18.75" x14ac:dyDescent="0.25">
      <c r="A67" s="22" t="s">
        <v>144</v>
      </c>
      <c r="B67" s="26" t="s">
        <v>127</v>
      </c>
      <c r="C67" s="25"/>
      <c r="D67" s="27" t="s">
        <v>80</v>
      </c>
      <c r="E67" s="45">
        <v>1</v>
      </c>
      <c r="F67" s="45">
        <v>145.6</v>
      </c>
      <c r="G67" s="64">
        <v>240</v>
      </c>
      <c r="H67" s="57"/>
      <c r="I67" s="57"/>
      <c r="J67" s="57">
        <f>ROUND(F67*G67, 2)</f>
        <v>34944</v>
      </c>
      <c r="K67" s="57"/>
      <c r="L67" s="57"/>
      <c r="M67" s="82">
        <v>240</v>
      </c>
      <c r="N67" s="57"/>
      <c r="O67" s="57"/>
      <c r="P67" s="57">
        <f>ROUND(F67*M67, 2)</f>
        <v>34944</v>
      </c>
      <c r="Q67" s="57"/>
      <c r="R67" s="57"/>
      <c r="S67" s="85"/>
      <c r="T67" s="88">
        <v>1</v>
      </c>
      <c r="U67" s="88">
        <v>145.6</v>
      </c>
      <c r="V67" s="85"/>
      <c r="W67" s="85" t="s">
        <v>1829</v>
      </c>
      <c r="X67" s="85"/>
      <c r="Y67" s="85"/>
      <c r="Z67" s="85"/>
      <c r="AA67" s="85"/>
      <c r="AB67" s="85"/>
    </row>
    <row r="68" spans="1:28" ht="37.5" x14ac:dyDescent="0.25">
      <c r="A68" s="22" t="s">
        <v>145</v>
      </c>
      <c r="B68" s="26" t="s">
        <v>129</v>
      </c>
      <c r="C68" s="25"/>
      <c r="D68" s="27" t="s">
        <v>29</v>
      </c>
      <c r="E68" s="45">
        <v>0.05</v>
      </c>
      <c r="F68" s="45">
        <v>7.28</v>
      </c>
      <c r="G68" s="64">
        <v>4000</v>
      </c>
      <c r="H68" s="57"/>
      <c r="I68" s="57"/>
      <c r="J68" s="57">
        <f>ROUND(F68*G68, 2)</f>
        <v>29120</v>
      </c>
      <c r="K68" s="57"/>
      <c r="L68" s="57"/>
      <c r="M68" s="82">
        <v>4000</v>
      </c>
      <c r="N68" s="57"/>
      <c r="O68" s="57"/>
      <c r="P68" s="57">
        <f>ROUND(F68*M68, 2)</f>
        <v>29120</v>
      </c>
      <c r="Q68" s="57"/>
      <c r="R68" s="57"/>
      <c r="S68" s="85"/>
      <c r="T68" s="88">
        <v>1</v>
      </c>
      <c r="U68" s="88">
        <v>145.6</v>
      </c>
      <c r="V68" s="85"/>
      <c r="W68" s="85" t="s">
        <v>1830</v>
      </c>
      <c r="X68" s="85"/>
      <c r="Y68" s="85"/>
      <c r="Z68" s="85"/>
      <c r="AA68" s="85"/>
      <c r="AB68" s="85"/>
    </row>
    <row r="69" spans="1:28" ht="18.75" x14ac:dyDescent="0.25">
      <c r="A69" s="22" t="s">
        <v>146</v>
      </c>
      <c r="B69" s="26" t="s">
        <v>131</v>
      </c>
      <c r="C69" s="25"/>
      <c r="D69" s="27" t="s">
        <v>80</v>
      </c>
      <c r="E69" s="45">
        <v>1</v>
      </c>
      <c r="F69" s="45">
        <v>145.6</v>
      </c>
      <c r="G69" s="64">
        <v>67</v>
      </c>
      <c r="H69" s="57"/>
      <c r="I69" s="57"/>
      <c r="J69" s="57">
        <f>ROUND(F69*G69, 2)</f>
        <v>9755.2000000000007</v>
      </c>
      <c r="K69" s="57"/>
      <c r="L69" s="57"/>
      <c r="M69" s="82">
        <v>67</v>
      </c>
      <c r="N69" s="57"/>
      <c r="O69" s="57"/>
      <c r="P69" s="57">
        <f>ROUND(F69*M69, 2)</f>
        <v>9755.2000000000007</v>
      </c>
      <c r="Q69" s="57"/>
      <c r="R69" s="57"/>
      <c r="S69" s="85"/>
      <c r="T69" s="88">
        <v>1</v>
      </c>
      <c r="U69" s="88">
        <v>145.6</v>
      </c>
      <c r="V69" s="85"/>
      <c r="W69" s="85" t="s">
        <v>1831</v>
      </c>
      <c r="X69" s="85"/>
      <c r="Y69" s="85"/>
      <c r="Z69" s="85"/>
      <c r="AA69" s="85"/>
      <c r="AB69" s="85"/>
    </row>
    <row r="70" spans="1:28" ht="16.5" x14ac:dyDescent="0.25">
      <c r="A70" s="22" t="s">
        <v>147</v>
      </c>
      <c r="B70" s="100" t="s">
        <v>148</v>
      </c>
      <c r="C70" s="94"/>
      <c r="D70" s="98"/>
      <c r="E70" s="99"/>
      <c r="F70" s="58"/>
      <c r="G70" s="59"/>
      <c r="H70" s="59"/>
      <c r="I70" s="59"/>
      <c r="J70" s="59">
        <f>J71</f>
        <v>36649.32</v>
      </c>
      <c r="K70" s="59">
        <f>K71</f>
        <v>84042</v>
      </c>
      <c r="L70" s="59">
        <f>J70+K70</f>
        <v>120691.32</v>
      </c>
      <c r="M70" s="59"/>
      <c r="N70" s="59"/>
      <c r="O70" s="59"/>
      <c r="P70" s="59">
        <v>44024</v>
      </c>
      <c r="Q70" s="59">
        <v>84042</v>
      </c>
      <c r="R70" s="59">
        <v>128066</v>
      </c>
      <c r="S70" s="85"/>
      <c r="T70" s="88"/>
      <c r="U70" s="88"/>
      <c r="V70" s="85"/>
      <c r="W70" s="85" t="s">
        <v>1832</v>
      </c>
      <c r="X70" s="85"/>
      <c r="Y70" s="85"/>
      <c r="Z70" s="85"/>
      <c r="AA70" s="85"/>
      <c r="AB70" s="85"/>
    </row>
    <row r="71" spans="1:28" ht="16.5" x14ac:dyDescent="0.25">
      <c r="A71" s="22" t="s">
        <v>149</v>
      </c>
      <c r="B71" s="100" t="s">
        <v>150</v>
      </c>
      <c r="C71" s="94"/>
      <c r="D71" s="98"/>
      <c r="E71" s="99"/>
      <c r="F71" s="58"/>
      <c r="G71" s="59"/>
      <c r="H71" s="59"/>
      <c r="I71" s="59"/>
      <c r="J71" s="59">
        <f>SUM(J72)</f>
        <v>36649.32</v>
      </c>
      <c r="K71" s="59">
        <f>SUM(K72)</f>
        <v>84042</v>
      </c>
      <c r="L71" s="59">
        <f>SUM(L72)</f>
        <v>120691.32</v>
      </c>
      <c r="M71" s="59"/>
      <c r="N71" s="59"/>
      <c r="O71" s="59"/>
      <c r="P71" s="59">
        <v>44024</v>
      </c>
      <c r="Q71" s="59">
        <v>84042</v>
      </c>
      <c r="R71" s="59">
        <v>128066</v>
      </c>
      <c r="S71" s="85"/>
      <c r="T71" s="88"/>
      <c r="U71" s="88"/>
      <c r="V71" s="85"/>
      <c r="W71" s="85" t="s">
        <v>1833</v>
      </c>
      <c r="X71" s="85"/>
      <c r="Y71" s="85"/>
      <c r="Z71" s="85"/>
      <c r="AA71" s="85"/>
      <c r="AB71" s="85"/>
    </row>
    <row r="72" spans="1:28" ht="75" x14ac:dyDescent="0.25">
      <c r="A72" s="22" t="s">
        <v>151</v>
      </c>
      <c r="B72" s="25" t="s">
        <v>152</v>
      </c>
      <c r="C72" s="25" t="s">
        <v>153</v>
      </c>
      <c r="D72" s="27" t="s">
        <v>40</v>
      </c>
      <c r="E72" s="45">
        <v>1</v>
      </c>
      <c r="F72" s="28">
        <v>100.05</v>
      </c>
      <c r="G72" s="57">
        <f>IFERROR(ROUND(SUM(J73)/F72, 2), 0)</f>
        <v>366.31</v>
      </c>
      <c r="H72" s="64">
        <v>840</v>
      </c>
      <c r="I72" s="57">
        <f>G72+H72</f>
        <v>1206.31</v>
      </c>
      <c r="J72" s="57">
        <f>ROUND(G72*F72, 2)</f>
        <v>36649.32</v>
      </c>
      <c r="K72" s="57">
        <f>ROUND(F72*H72, 2)</f>
        <v>84042</v>
      </c>
      <c r="L72" s="57">
        <f>J72+K72</f>
        <v>120691.32</v>
      </c>
      <c r="M72" s="57">
        <v>440.02</v>
      </c>
      <c r="N72" s="82">
        <v>840</v>
      </c>
      <c r="O72" s="57">
        <v>1280.02</v>
      </c>
      <c r="P72" s="57">
        <v>44024</v>
      </c>
      <c r="Q72" s="57">
        <v>84042</v>
      </c>
      <c r="R72" s="57">
        <v>128066</v>
      </c>
      <c r="S72" s="85" t="s">
        <v>3044</v>
      </c>
      <c r="T72" s="88">
        <v>1</v>
      </c>
      <c r="U72" s="88">
        <v>100.05</v>
      </c>
      <c r="V72" s="85"/>
      <c r="W72" s="85" t="s">
        <v>1834</v>
      </c>
      <c r="X72" s="85"/>
      <c r="Y72" s="85"/>
      <c r="Z72" s="85"/>
      <c r="AA72" s="85"/>
      <c r="AB72" s="85"/>
    </row>
    <row r="73" spans="1:28" ht="37.5" x14ac:dyDescent="0.25">
      <c r="A73" s="22" t="s">
        <v>154</v>
      </c>
      <c r="B73" s="72" t="s">
        <v>155</v>
      </c>
      <c r="C73" s="25"/>
      <c r="D73" s="27" t="s">
        <v>29</v>
      </c>
      <c r="E73" s="45">
        <v>0.11</v>
      </c>
      <c r="F73" s="45">
        <v>11.006</v>
      </c>
      <c r="G73" s="64">
        <v>3329.97</v>
      </c>
      <c r="H73" s="57"/>
      <c r="I73" s="57"/>
      <c r="J73" s="57">
        <f>ROUND(F73*G73, 2)</f>
        <v>36649.65</v>
      </c>
      <c r="K73" s="57"/>
      <c r="L73" s="57"/>
      <c r="M73" s="82">
        <v>4000</v>
      </c>
      <c r="N73" s="57"/>
      <c r="O73" s="57"/>
      <c r="P73" s="57">
        <f>ROUND(F73*M73, 2)</f>
        <v>44024</v>
      </c>
      <c r="Q73" s="57"/>
      <c r="R73" s="57"/>
      <c r="S73" s="85"/>
      <c r="T73" s="88">
        <v>1</v>
      </c>
      <c r="U73" s="88">
        <v>100.05</v>
      </c>
      <c r="V73" s="85"/>
      <c r="W73" s="85" t="s">
        <v>1835</v>
      </c>
      <c r="X73" s="85"/>
      <c r="Y73" s="85"/>
      <c r="Z73" s="85"/>
      <c r="AA73" s="85"/>
      <c r="AB73" s="85"/>
    </row>
    <row r="74" spans="1:28" ht="16.5" x14ac:dyDescent="0.25">
      <c r="A74" s="22" t="s">
        <v>156</v>
      </c>
      <c r="B74" s="100" t="s">
        <v>157</v>
      </c>
      <c r="C74" s="94"/>
      <c r="D74" s="98"/>
      <c r="E74" s="99"/>
      <c r="F74" s="58"/>
      <c r="G74" s="59"/>
      <c r="H74" s="59"/>
      <c r="I74" s="59"/>
      <c r="J74" s="59">
        <f>J75+J81+J103+J109</f>
        <v>5852274.0599999996</v>
      </c>
      <c r="K74" s="59">
        <f>K75+K81+K103+K109</f>
        <v>3579948.48</v>
      </c>
      <c r="L74" s="59">
        <f>J74+K74</f>
        <v>9432222.5399999991</v>
      </c>
      <c r="M74" s="59"/>
      <c r="N74" s="59"/>
      <c r="O74" s="59"/>
      <c r="P74" s="59">
        <v>6767688.4000000004</v>
      </c>
      <c r="Q74" s="59">
        <v>3579948.48</v>
      </c>
      <c r="R74" s="59">
        <v>10347636.880000001</v>
      </c>
      <c r="S74" s="85"/>
      <c r="T74" s="88"/>
      <c r="U74" s="88"/>
      <c r="V74" s="85"/>
      <c r="W74" s="85" t="s">
        <v>1836</v>
      </c>
      <c r="X74" s="85"/>
      <c r="Y74" s="85"/>
      <c r="Z74" s="85"/>
      <c r="AA74" s="85"/>
      <c r="AB74" s="85"/>
    </row>
    <row r="75" spans="1:28" ht="16.5" x14ac:dyDescent="0.25">
      <c r="A75" s="22" t="s">
        <v>158</v>
      </c>
      <c r="B75" s="100" t="s">
        <v>159</v>
      </c>
      <c r="C75" s="94"/>
      <c r="D75" s="98"/>
      <c r="E75" s="99"/>
      <c r="F75" s="58"/>
      <c r="G75" s="59"/>
      <c r="H75" s="59"/>
      <c r="I75" s="59"/>
      <c r="J75" s="59">
        <f>J76</f>
        <v>1700.78</v>
      </c>
      <c r="K75" s="59">
        <f>K76</f>
        <v>91664.84</v>
      </c>
      <c r="L75" s="59">
        <f>J75+K75</f>
        <v>93365.62</v>
      </c>
      <c r="M75" s="59"/>
      <c r="N75" s="59"/>
      <c r="O75" s="59"/>
      <c r="P75" s="59">
        <v>243915.12</v>
      </c>
      <c r="Q75" s="59">
        <v>91664.84</v>
      </c>
      <c r="R75" s="59">
        <v>335579.96</v>
      </c>
      <c r="S75" s="85"/>
      <c r="T75" s="88"/>
      <c r="U75" s="88"/>
      <c r="V75" s="85"/>
      <c r="W75" s="85" t="s">
        <v>1837</v>
      </c>
      <c r="X75" s="85"/>
      <c r="Y75" s="85"/>
      <c r="Z75" s="85"/>
      <c r="AA75" s="85"/>
      <c r="AB75" s="85"/>
    </row>
    <row r="76" spans="1:28" ht="16.5" x14ac:dyDescent="0.25">
      <c r="A76" s="22" t="s">
        <v>160</v>
      </c>
      <c r="B76" s="100" t="s">
        <v>161</v>
      </c>
      <c r="C76" s="94"/>
      <c r="D76" s="98"/>
      <c r="E76" s="99"/>
      <c r="F76" s="58"/>
      <c r="G76" s="59"/>
      <c r="H76" s="59"/>
      <c r="I76" s="59"/>
      <c r="J76" s="59">
        <f>SUM(J77)</f>
        <v>1700.78</v>
      </c>
      <c r="K76" s="59">
        <f>SUM(K77)</f>
        <v>91664.84</v>
      </c>
      <c r="L76" s="59">
        <f>SUM(L77)</f>
        <v>93365.62</v>
      </c>
      <c r="M76" s="59"/>
      <c r="N76" s="59"/>
      <c r="O76" s="59"/>
      <c r="P76" s="59">
        <v>243915.12</v>
      </c>
      <c r="Q76" s="59">
        <v>91664.84</v>
      </c>
      <c r="R76" s="59">
        <v>335579.96</v>
      </c>
      <c r="S76" s="85"/>
      <c r="T76" s="88"/>
      <c r="U76" s="88"/>
      <c r="V76" s="85"/>
      <c r="W76" s="85" t="s">
        <v>1838</v>
      </c>
      <c r="X76" s="85"/>
      <c r="Y76" s="85"/>
      <c r="Z76" s="85"/>
      <c r="AA76" s="85"/>
      <c r="AB76" s="85"/>
    </row>
    <row r="77" spans="1:28" ht="37.5" x14ac:dyDescent="0.25">
      <c r="A77" s="22" t="s">
        <v>162</v>
      </c>
      <c r="B77" s="25" t="s">
        <v>163</v>
      </c>
      <c r="C77" s="25"/>
      <c r="D77" s="27" t="s">
        <v>164</v>
      </c>
      <c r="E77" s="45">
        <v>1</v>
      </c>
      <c r="F77" s="28">
        <v>554</v>
      </c>
      <c r="G77" s="57">
        <f>IFERROR(ROUND(SUM(J78,J79,J80)/F77, 2), 0)</f>
        <v>3.07</v>
      </c>
      <c r="H77" s="64">
        <v>165.46</v>
      </c>
      <c r="I77" s="57">
        <f>G77+H77</f>
        <v>168.53</v>
      </c>
      <c r="J77" s="57">
        <f>ROUND(G77*F77, 2)</f>
        <v>1700.78</v>
      </c>
      <c r="K77" s="57">
        <f>ROUND(F77*H77, 2)</f>
        <v>91664.84</v>
      </c>
      <c r="L77" s="57">
        <f>J77+K77</f>
        <v>93365.62</v>
      </c>
      <c r="M77" s="57">
        <v>440.28</v>
      </c>
      <c r="N77" s="82">
        <v>165.46</v>
      </c>
      <c r="O77" s="57">
        <v>605.74</v>
      </c>
      <c r="P77" s="57">
        <v>243915.12</v>
      </c>
      <c r="Q77" s="57">
        <v>91664.84</v>
      </c>
      <c r="R77" s="57">
        <v>335579.96</v>
      </c>
      <c r="S77" s="85" t="s">
        <v>3044</v>
      </c>
      <c r="T77" s="88">
        <v>1</v>
      </c>
      <c r="U77" s="88">
        <v>554</v>
      </c>
      <c r="V77" s="85"/>
      <c r="W77" s="85" t="s">
        <v>1839</v>
      </c>
      <c r="X77" s="85"/>
      <c r="Y77" s="85"/>
      <c r="Z77" s="85"/>
      <c r="AA77" s="85"/>
      <c r="AB77" s="85"/>
    </row>
    <row r="78" spans="1:28" ht="18.75" x14ac:dyDescent="0.25">
      <c r="A78" s="22" t="s">
        <v>165</v>
      </c>
      <c r="B78" s="26" t="s">
        <v>166</v>
      </c>
      <c r="C78" s="25"/>
      <c r="D78" s="27" t="s">
        <v>164</v>
      </c>
      <c r="E78" s="45">
        <v>0.02</v>
      </c>
      <c r="F78" s="45">
        <v>11.08</v>
      </c>
      <c r="G78" s="64">
        <v>153.56</v>
      </c>
      <c r="H78" s="57"/>
      <c r="I78" s="57"/>
      <c r="J78" s="57">
        <f>ROUND(F78*G78, 2)</f>
        <v>1701.44</v>
      </c>
      <c r="K78" s="57"/>
      <c r="L78" s="57"/>
      <c r="M78" s="82">
        <v>153.56</v>
      </c>
      <c r="N78" s="57"/>
      <c r="O78" s="57"/>
      <c r="P78" s="57">
        <f>ROUND(F78*M78, 2)</f>
        <v>1701.44</v>
      </c>
      <c r="Q78" s="57"/>
      <c r="R78" s="57"/>
      <c r="S78" s="85"/>
      <c r="T78" s="88">
        <v>1</v>
      </c>
      <c r="U78" s="88">
        <v>554</v>
      </c>
      <c r="V78" s="85"/>
      <c r="W78" s="85" t="s">
        <v>1840</v>
      </c>
      <c r="X78" s="85"/>
      <c r="Y78" s="85"/>
      <c r="Z78" s="85"/>
      <c r="AA78" s="85"/>
      <c r="AB78" s="85"/>
    </row>
    <row r="79" spans="1:28" ht="37.5" x14ac:dyDescent="0.25">
      <c r="A79" s="22" t="s">
        <v>167</v>
      </c>
      <c r="B79" s="26" t="s">
        <v>168</v>
      </c>
      <c r="C79" s="25"/>
      <c r="D79" s="27" t="s">
        <v>164</v>
      </c>
      <c r="E79" s="45">
        <v>1</v>
      </c>
      <c r="F79" s="48">
        <v>398</v>
      </c>
      <c r="G79" s="64">
        <v>0</v>
      </c>
      <c r="H79" s="57"/>
      <c r="I79" s="57"/>
      <c r="J79" s="57">
        <f>ROUND(F79*G79, 2)</f>
        <v>0</v>
      </c>
      <c r="K79" s="57"/>
      <c r="L79" s="57"/>
      <c r="M79" s="82">
        <v>442</v>
      </c>
      <c r="N79" s="57"/>
      <c r="O79" s="57"/>
      <c r="P79" s="57">
        <f>ROUND(F79*M79, 2)</f>
        <v>175916</v>
      </c>
      <c r="Q79" s="57"/>
      <c r="R79" s="57"/>
      <c r="S79" s="85"/>
      <c r="T79" s="88">
        <v>1</v>
      </c>
      <c r="U79" s="88">
        <v>398</v>
      </c>
      <c r="V79" s="85"/>
      <c r="W79" s="85" t="s">
        <v>1841</v>
      </c>
      <c r="X79" s="85"/>
      <c r="Y79" s="85"/>
      <c r="Z79" s="85"/>
      <c r="AA79" s="85"/>
      <c r="AB79" s="85"/>
    </row>
    <row r="80" spans="1:28" ht="37.5" x14ac:dyDescent="0.25">
      <c r="A80" s="22" t="s">
        <v>169</v>
      </c>
      <c r="B80" s="26" t="s">
        <v>170</v>
      </c>
      <c r="C80" s="25"/>
      <c r="D80" s="27" t="s">
        <v>164</v>
      </c>
      <c r="E80" s="45">
        <v>1</v>
      </c>
      <c r="F80" s="48">
        <v>156</v>
      </c>
      <c r="G80" s="64">
        <v>0</v>
      </c>
      <c r="H80" s="57"/>
      <c r="I80" s="57"/>
      <c r="J80" s="57">
        <f>ROUND(F80*G80, 2)</f>
        <v>0</v>
      </c>
      <c r="K80" s="57"/>
      <c r="L80" s="57"/>
      <c r="M80" s="82">
        <v>425</v>
      </c>
      <c r="N80" s="57"/>
      <c r="O80" s="57"/>
      <c r="P80" s="57">
        <f>ROUND(F80*M80, 2)</f>
        <v>66300</v>
      </c>
      <c r="Q80" s="57"/>
      <c r="R80" s="57"/>
      <c r="S80" s="85"/>
      <c r="T80" s="88">
        <v>1</v>
      </c>
      <c r="U80" s="88">
        <v>156</v>
      </c>
      <c r="V80" s="85"/>
      <c r="W80" s="85" t="s">
        <v>1842</v>
      </c>
      <c r="X80" s="85"/>
      <c r="Y80" s="85"/>
      <c r="Z80" s="85"/>
      <c r="AA80" s="85"/>
      <c r="AB80" s="85"/>
    </row>
    <row r="81" spans="1:28" ht="16.5" x14ac:dyDescent="0.25">
      <c r="A81" s="22" t="s">
        <v>171</v>
      </c>
      <c r="B81" s="100" t="s">
        <v>172</v>
      </c>
      <c r="C81" s="94"/>
      <c r="D81" s="98"/>
      <c r="E81" s="99"/>
      <c r="F81" s="58"/>
      <c r="G81" s="59"/>
      <c r="H81" s="59"/>
      <c r="I81" s="59"/>
      <c r="J81" s="59">
        <f>J82</f>
        <v>3163306.76</v>
      </c>
      <c r="K81" s="59">
        <f>K82</f>
        <v>2675033.3199999998</v>
      </c>
      <c r="L81" s="59">
        <f>J81+K81</f>
        <v>5838340.0800000001</v>
      </c>
      <c r="M81" s="59"/>
      <c r="N81" s="59"/>
      <c r="O81" s="59"/>
      <c r="P81" s="59">
        <v>3163306.76</v>
      </c>
      <c r="Q81" s="59">
        <v>2675033.3199999998</v>
      </c>
      <c r="R81" s="59">
        <v>5838340.0800000001</v>
      </c>
      <c r="S81" s="85" t="s">
        <v>3044</v>
      </c>
      <c r="T81" s="88"/>
      <c r="U81" s="88"/>
      <c r="V81" s="85"/>
      <c r="W81" s="85" t="s">
        <v>1843</v>
      </c>
      <c r="X81" s="85"/>
      <c r="Y81" s="85"/>
      <c r="Z81" s="85"/>
      <c r="AA81" s="85"/>
      <c r="AB81" s="85"/>
    </row>
    <row r="82" spans="1:28" ht="16.5" x14ac:dyDescent="0.25">
      <c r="A82" s="22" t="s">
        <v>173</v>
      </c>
      <c r="B82" s="100" t="s">
        <v>174</v>
      </c>
      <c r="C82" s="94"/>
      <c r="D82" s="98"/>
      <c r="E82" s="99"/>
      <c r="F82" s="58"/>
      <c r="G82" s="59"/>
      <c r="H82" s="59"/>
      <c r="I82" s="59"/>
      <c r="J82" s="59">
        <f>SUM(J83,J85,J87,J89,J92,J94,J96,J99)</f>
        <v>3163306.76</v>
      </c>
      <c r="K82" s="59">
        <f>SUM(K83,K85,K87,K89,K92,K94,K96,K99)</f>
        <v>2675033.3199999998</v>
      </c>
      <c r="L82" s="59">
        <f>SUM(L83,L85,L87,L89,L92,L94,L96,L99)</f>
        <v>5838340.0800000001</v>
      </c>
      <c r="M82" s="59"/>
      <c r="N82" s="59"/>
      <c r="O82" s="59"/>
      <c r="P82" s="59">
        <v>3163306.76</v>
      </c>
      <c r="Q82" s="59">
        <v>2675033.3199999998</v>
      </c>
      <c r="R82" s="59">
        <v>5838340.0800000001</v>
      </c>
      <c r="S82" s="85"/>
      <c r="T82" s="88"/>
      <c r="U82" s="88"/>
      <c r="V82" s="85"/>
      <c r="W82" s="85" t="s">
        <v>1844</v>
      </c>
      <c r="X82" s="85"/>
      <c r="Y82" s="85"/>
      <c r="Z82" s="85"/>
      <c r="AA82" s="85"/>
      <c r="AB82" s="85"/>
    </row>
    <row r="83" spans="1:28" ht="18.75" x14ac:dyDescent="0.25">
      <c r="A83" s="22" t="s">
        <v>175</v>
      </c>
      <c r="B83" s="25" t="s">
        <v>176</v>
      </c>
      <c r="C83" s="25"/>
      <c r="D83" s="27" t="s">
        <v>164</v>
      </c>
      <c r="E83" s="45">
        <v>1</v>
      </c>
      <c r="F83" s="28">
        <v>1108</v>
      </c>
      <c r="G83" s="57">
        <f>IFERROR(ROUND(SUM(J84)/F83, 2), 0)</f>
        <v>185</v>
      </c>
      <c r="H83" s="64">
        <v>325</v>
      </c>
      <c r="I83" s="57">
        <f>G83+H83</f>
        <v>510</v>
      </c>
      <c r="J83" s="57">
        <f>ROUND(G83*F83, 2)</f>
        <v>204980</v>
      </c>
      <c r="K83" s="57">
        <f>ROUND(F83*H83, 2)</f>
        <v>360100</v>
      </c>
      <c r="L83" s="57">
        <f>J83+K83</f>
        <v>565080</v>
      </c>
      <c r="M83" s="57">
        <v>185</v>
      </c>
      <c r="N83" s="82">
        <v>325</v>
      </c>
      <c r="O83" s="57">
        <v>510</v>
      </c>
      <c r="P83" s="57">
        <v>204980</v>
      </c>
      <c r="Q83" s="57">
        <v>360100</v>
      </c>
      <c r="R83" s="57">
        <v>565080</v>
      </c>
      <c r="S83" s="85"/>
      <c r="T83" s="88">
        <v>1</v>
      </c>
      <c r="U83" s="88">
        <v>1108</v>
      </c>
      <c r="V83" s="85"/>
      <c r="W83" s="85" t="s">
        <v>1845</v>
      </c>
      <c r="X83" s="85"/>
      <c r="Y83" s="85"/>
      <c r="Z83" s="85"/>
      <c r="AA83" s="85"/>
      <c r="AB83" s="85"/>
    </row>
    <row r="84" spans="1:28" ht="37.5" x14ac:dyDescent="0.25">
      <c r="A84" s="22" t="s">
        <v>177</v>
      </c>
      <c r="B84" s="26" t="s">
        <v>178</v>
      </c>
      <c r="C84" s="25"/>
      <c r="D84" s="27" t="s">
        <v>164</v>
      </c>
      <c r="E84" s="45">
        <v>1</v>
      </c>
      <c r="F84" s="48">
        <v>1108</v>
      </c>
      <c r="G84" s="64">
        <v>185</v>
      </c>
      <c r="H84" s="57"/>
      <c r="I84" s="57"/>
      <c r="J84" s="57">
        <f>ROUND(F84*G84, 2)</f>
        <v>204980</v>
      </c>
      <c r="K84" s="57"/>
      <c r="L84" s="57"/>
      <c r="M84" s="82">
        <v>185</v>
      </c>
      <c r="N84" s="57"/>
      <c r="O84" s="57"/>
      <c r="P84" s="57">
        <f>ROUND(F84*M84, 2)</f>
        <v>204980</v>
      </c>
      <c r="Q84" s="57"/>
      <c r="R84" s="57"/>
      <c r="S84" s="85"/>
      <c r="T84" s="88">
        <v>1</v>
      </c>
      <c r="U84" s="88">
        <v>1108</v>
      </c>
      <c r="V84" s="85"/>
      <c r="W84" s="85" t="s">
        <v>1846</v>
      </c>
      <c r="X84" s="85"/>
      <c r="Y84" s="85"/>
      <c r="Z84" s="85"/>
      <c r="AA84" s="85"/>
      <c r="AB84" s="85"/>
    </row>
    <row r="85" spans="1:28" ht="37.5" x14ac:dyDescent="0.25">
      <c r="A85" s="22" t="s">
        <v>179</v>
      </c>
      <c r="B85" s="25" t="s">
        <v>180</v>
      </c>
      <c r="C85" s="25"/>
      <c r="D85" s="27" t="s">
        <v>164</v>
      </c>
      <c r="E85" s="45">
        <v>1</v>
      </c>
      <c r="F85" s="28">
        <v>1108</v>
      </c>
      <c r="G85" s="57">
        <f>IFERROR(ROUND(SUM(J86)/F85, 2), 0)</f>
        <v>683.63</v>
      </c>
      <c r="H85" s="64">
        <v>696</v>
      </c>
      <c r="I85" s="57">
        <f>G85+H85</f>
        <v>1379.63</v>
      </c>
      <c r="J85" s="57">
        <f>ROUND(G85*F85, 2)</f>
        <v>757462.04</v>
      </c>
      <c r="K85" s="57">
        <f>ROUND(F85*H85, 2)</f>
        <v>771168</v>
      </c>
      <c r="L85" s="57">
        <f>J85+K85</f>
        <v>1528630.04</v>
      </c>
      <c r="M85" s="57">
        <v>683.63</v>
      </c>
      <c r="N85" s="82">
        <v>696</v>
      </c>
      <c r="O85" s="57">
        <v>1379.63</v>
      </c>
      <c r="P85" s="57">
        <v>757462.04</v>
      </c>
      <c r="Q85" s="57">
        <v>771168</v>
      </c>
      <c r="R85" s="57">
        <v>1528630.04</v>
      </c>
      <c r="S85" s="85"/>
      <c r="T85" s="88">
        <v>1</v>
      </c>
      <c r="U85" s="88">
        <v>1108</v>
      </c>
      <c r="V85" s="85"/>
      <c r="W85" s="85" t="s">
        <v>1847</v>
      </c>
      <c r="X85" s="85"/>
      <c r="Y85" s="85"/>
      <c r="Z85" s="85"/>
      <c r="AA85" s="85"/>
      <c r="AB85" s="85"/>
    </row>
    <row r="86" spans="1:28" ht="37.5" x14ac:dyDescent="0.25">
      <c r="A86" s="22" t="s">
        <v>181</v>
      </c>
      <c r="B86" s="26" t="s">
        <v>182</v>
      </c>
      <c r="C86" s="25"/>
      <c r="D86" s="27" t="s">
        <v>164</v>
      </c>
      <c r="E86" s="45">
        <v>1</v>
      </c>
      <c r="F86" s="48">
        <v>1108</v>
      </c>
      <c r="G86" s="64">
        <v>683.63</v>
      </c>
      <c r="H86" s="57"/>
      <c r="I86" s="57"/>
      <c r="J86" s="57">
        <f>ROUND(F86*G86, 2)</f>
        <v>757462.04</v>
      </c>
      <c r="K86" s="57"/>
      <c r="L86" s="57"/>
      <c r="M86" s="82">
        <v>683.63</v>
      </c>
      <c r="N86" s="57"/>
      <c r="O86" s="57"/>
      <c r="P86" s="57">
        <f>ROUND(F86*M86, 2)</f>
        <v>757462.04</v>
      </c>
      <c r="Q86" s="57"/>
      <c r="R86" s="57"/>
      <c r="S86" s="85"/>
      <c r="T86" s="88">
        <v>1</v>
      </c>
      <c r="U86" s="88">
        <v>1108</v>
      </c>
      <c r="V86" s="85"/>
      <c r="W86" s="85" t="s">
        <v>1848</v>
      </c>
      <c r="X86" s="85"/>
      <c r="Y86" s="85"/>
      <c r="Z86" s="85"/>
      <c r="AA86" s="85"/>
      <c r="AB86" s="85"/>
    </row>
    <row r="87" spans="1:28" ht="18.75" x14ac:dyDescent="0.25">
      <c r="A87" s="22" t="s">
        <v>183</v>
      </c>
      <c r="B87" s="25" t="s">
        <v>184</v>
      </c>
      <c r="C87" s="25"/>
      <c r="D87" s="27" t="s">
        <v>164</v>
      </c>
      <c r="E87" s="45">
        <v>1</v>
      </c>
      <c r="F87" s="28">
        <v>2216</v>
      </c>
      <c r="G87" s="57">
        <f>IFERROR(ROUND(SUM(J88)/F87, 2), 0)</f>
        <v>39.85</v>
      </c>
      <c r="H87" s="64">
        <v>106</v>
      </c>
      <c r="I87" s="57">
        <f>G87+H87</f>
        <v>145.85</v>
      </c>
      <c r="J87" s="57">
        <f>ROUND(G87*F87, 2)</f>
        <v>88307.6</v>
      </c>
      <c r="K87" s="57">
        <f>ROUND(F87*H87, 2)</f>
        <v>234896</v>
      </c>
      <c r="L87" s="57">
        <f>J87+K87</f>
        <v>323203.59999999998</v>
      </c>
      <c r="M87" s="57">
        <v>39.85</v>
      </c>
      <c r="N87" s="82">
        <v>106</v>
      </c>
      <c r="O87" s="57">
        <v>145.85</v>
      </c>
      <c r="P87" s="57">
        <v>88307.6</v>
      </c>
      <c r="Q87" s="57">
        <v>234896</v>
      </c>
      <c r="R87" s="57">
        <v>323203.59999999998</v>
      </c>
      <c r="S87" s="85"/>
      <c r="T87" s="88">
        <v>1</v>
      </c>
      <c r="U87" s="88">
        <v>2216</v>
      </c>
      <c r="V87" s="85"/>
      <c r="W87" s="85" t="s">
        <v>1849</v>
      </c>
      <c r="X87" s="85"/>
      <c r="Y87" s="85"/>
      <c r="Z87" s="85"/>
      <c r="AA87" s="85"/>
      <c r="AB87" s="85"/>
    </row>
    <row r="88" spans="1:28" ht="37.5" x14ac:dyDescent="0.25">
      <c r="A88" s="22" t="s">
        <v>185</v>
      </c>
      <c r="B88" s="26" t="s">
        <v>186</v>
      </c>
      <c r="C88" s="25"/>
      <c r="D88" s="27" t="s">
        <v>164</v>
      </c>
      <c r="E88" s="45">
        <v>1</v>
      </c>
      <c r="F88" s="48">
        <v>2216</v>
      </c>
      <c r="G88" s="64">
        <v>39.85</v>
      </c>
      <c r="H88" s="57"/>
      <c r="I88" s="57"/>
      <c r="J88" s="57">
        <f>ROUND(F88*G88, 2)</f>
        <v>88307.6</v>
      </c>
      <c r="K88" s="57"/>
      <c r="L88" s="57"/>
      <c r="M88" s="82">
        <v>39.85</v>
      </c>
      <c r="N88" s="57"/>
      <c r="O88" s="57"/>
      <c r="P88" s="57">
        <f>ROUND(F88*M88, 2)</f>
        <v>88307.6</v>
      </c>
      <c r="Q88" s="57"/>
      <c r="R88" s="57"/>
      <c r="S88" s="85"/>
      <c r="T88" s="88">
        <v>1</v>
      </c>
      <c r="U88" s="88">
        <v>2216</v>
      </c>
      <c r="V88" s="85"/>
      <c r="W88" s="85" t="s">
        <v>1850</v>
      </c>
      <c r="X88" s="85"/>
      <c r="Y88" s="85"/>
      <c r="Z88" s="85"/>
      <c r="AA88" s="85"/>
      <c r="AB88" s="85"/>
    </row>
    <row r="89" spans="1:28" ht="37.5" x14ac:dyDescent="0.25">
      <c r="A89" s="22" t="s">
        <v>187</v>
      </c>
      <c r="B89" s="25" t="s">
        <v>188</v>
      </c>
      <c r="C89" s="25"/>
      <c r="D89" s="27" t="s">
        <v>164</v>
      </c>
      <c r="E89" s="45">
        <v>1</v>
      </c>
      <c r="F89" s="28">
        <v>2216</v>
      </c>
      <c r="G89" s="57">
        <f>IFERROR(ROUND(SUM(J90,J91)/F89, 2), 0)</f>
        <v>34.03</v>
      </c>
      <c r="H89" s="64">
        <v>106</v>
      </c>
      <c r="I89" s="57">
        <f>G89+H89</f>
        <v>140.03</v>
      </c>
      <c r="J89" s="57">
        <f>ROUND(G89*F89, 2)</f>
        <v>75410.48</v>
      </c>
      <c r="K89" s="57">
        <f>ROUND(F89*H89, 2)</f>
        <v>234896</v>
      </c>
      <c r="L89" s="57">
        <f>J89+K89</f>
        <v>310306.48</v>
      </c>
      <c r="M89" s="57">
        <v>34.03</v>
      </c>
      <c r="N89" s="82">
        <v>106</v>
      </c>
      <c r="O89" s="57">
        <v>140.03</v>
      </c>
      <c r="P89" s="57">
        <v>75410.48</v>
      </c>
      <c r="Q89" s="57">
        <v>234896</v>
      </c>
      <c r="R89" s="57">
        <v>310306.48</v>
      </c>
      <c r="S89" s="85"/>
      <c r="T89" s="88">
        <v>1</v>
      </c>
      <c r="U89" s="88">
        <v>2216</v>
      </c>
      <c r="V89" s="85"/>
      <c r="W89" s="85" t="s">
        <v>1851</v>
      </c>
      <c r="X89" s="85"/>
      <c r="Y89" s="85"/>
      <c r="Z89" s="85"/>
      <c r="AA89" s="85"/>
      <c r="AB89" s="85"/>
    </row>
    <row r="90" spans="1:28" ht="37.5" x14ac:dyDescent="0.25">
      <c r="A90" s="22" t="s">
        <v>189</v>
      </c>
      <c r="B90" s="26" t="s">
        <v>190</v>
      </c>
      <c r="C90" s="25"/>
      <c r="D90" s="27" t="s">
        <v>164</v>
      </c>
      <c r="E90" s="45">
        <v>1</v>
      </c>
      <c r="F90" s="48">
        <v>1108</v>
      </c>
      <c r="G90" s="64">
        <v>15.06</v>
      </c>
      <c r="H90" s="57"/>
      <c r="I90" s="57"/>
      <c r="J90" s="57">
        <f>ROUND(F90*G90, 2)</f>
        <v>16686.48</v>
      </c>
      <c r="K90" s="57"/>
      <c r="L90" s="57"/>
      <c r="M90" s="82">
        <v>15.06</v>
      </c>
      <c r="N90" s="57"/>
      <c r="O90" s="57"/>
      <c r="P90" s="57">
        <f>ROUND(F90*M90, 2)</f>
        <v>16686.48</v>
      </c>
      <c r="Q90" s="57"/>
      <c r="R90" s="57"/>
      <c r="S90" s="85"/>
      <c r="T90" s="88">
        <v>1</v>
      </c>
      <c r="U90" s="88">
        <v>1108</v>
      </c>
      <c r="V90" s="85"/>
      <c r="W90" s="85" t="s">
        <v>1852</v>
      </c>
      <c r="X90" s="85"/>
      <c r="Y90" s="85"/>
      <c r="Z90" s="85"/>
      <c r="AA90" s="85"/>
      <c r="AB90" s="85"/>
    </row>
    <row r="91" spans="1:28" ht="37.5" x14ac:dyDescent="0.25">
      <c r="A91" s="22" t="s">
        <v>191</v>
      </c>
      <c r="B91" s="26" t="s">
        <v>192</v>
      </c>
      <c r="C91" s="25"/>
      <c r="D91" s="27" t="s">
        <v>164</v>
      </c>
      <c r="E91" s="45">
        <v>1</v>
      </c>
      <c r="F91" s="48">
        <v>1108</v>
      </c>
      <c r="G91" s="64">
        <v>53</v>
      </c>
      <c r="H91" s="57"/>
      <c r="I91" s="57"/>
      <c r="J91" s="57">
        <f>ROUND(F91*G91, 2)</f>
        <v>58724</v>
      </c>
      <c r="K91" s="57"/>
      <c r="L91" s="57"/>
      <c r="M91" s="82">
        <v>53</v>
      </c>
      <c r="N91" s="57"/>
      <c r="O91" s="57"/>
      <c r="P91" s="57">
        <f>ROUND(F91*M91, 2)</f>
        <v>58724</v>
      </c>
      <c r="Q91" s="57"/>
      <c r="R91" s="57"/>
      <c r="S91" s="85"/>
      <c r="T91" s="88">
        <v>1</v>
      </c>
      <c r="U91" s="88">
        <v>1108</v>
      </c>
      <c r="V91" s="85"/>
      <c r="W91" s="85" t="s">
        <v>1853</v>
      </c>
      <c r="X91" s="85"/>
      <c r="Y91" s="85"/>
      <c r="Z91" s="85"/>
      <c r="AA91" s="85"/>
      <c r="AB91" s="85"/>
    </row>
    <row r="92" spans="1:28" ht="18.75" x14ac:dyDescent="0.25">
      <c r="A92" s="22" t="s">
        <v>193</v>
      </c>
      <c r="B92" s="25" t="s">
        <v>194</v>
      </c>
      <c r="C92" s="25"/>
      <c r="D92" s="27" t="s">
        <v>164</v>
      </c>
      <c r="E92" s="45">
        <v>1</v>
      </c>
      <c r="F92" s="28">
        <v>1108</v>
      </c>
      <c r="G92" s="57">
        <f>IFERROR(ROUND(SUM(J93)/F92, 2), 0)</f>
        <v>252</v>
      </c>
      <c r="H92" s="64">
        <v>354</v>
      </c>
      <c r="I92" s="57">
        <f>G92+H92</f>
        <v>606</v>
      </c>
      <c r="J92" s="57">
        <f>ROUND(G92*F92, 2)</f>
        <v>279216</v>
      </c>
      <c r="K92" s="57">
        <f>ROUND(F92*H92, 2)</f>
        <v>392232</v>
      </c>
      <c r="L92" s="57">
        <f>J92+K92</f>
        <v>671448</v>
      </c>
      <c r="M92" s="57">
        <v>252</v>
      </c>
      <c r="N92" s="82">
        <v>354</v>
      </c>
      <c r="O92" s="57">
        <v>606</v>
      </c>
      <c r="P92" s="57">
        <v>279216</v>
      </c>
      <c r="Q92" s="57">
        <v>392232</v>
      </c>
      <c r="R92" s="57">
        <v>671448</v>
      </c>
      <c r="S92" s="85"/>
      <c r="T92" s="88">
        <v>1</v>
      </c>
      <c r="U92" s="88">
        <v>1108</v>
      </c>
      <c r="V92" s="85"/>
      <c r="W92" s="85" t="s">
        <v>1854</v>
      </c>
      <c r="X92" s="85"/>
      <c r="Y92" s="85"/>
      <c r="Z92" s="85"/>
      <c r="AA92" s="85"/>
      <c r="AB92" s="85"/>
    </row>
    <row r="93" spans="1:28" ht="37.5" x14ac:dyDescent="0.25">
      <c r="A93" s="22" t="s">
        <v>195</v>
      </c>
      <c r="B93" s="26" t="s">
        <v>196</v>
      </c>
      <c r="C93" s="25"/>
      <c r="D93" s="27" t="s">
        <v>164</v>
      </c>
      <c r="E93" s="45">
        <v>1</v>
      </c>
      <c r="F93" s="48">
        <v>1108</v>
      </c>
      <c r="G93" s="64">
        <v>252</v>
      </c>
      <c r="H93" s="57"/>
      <c r="I93" s="57"/>
      <c r="J93" s="57">
        <f>ROUND(F93*G93, 2)</f>
        <v>279216</v>
      </c>
      <c r="K93" s="57"/>
      <c r="L93" s="57"/>
      <c r="M93" s="82">
        <v>252</v>
      </c>
      <c r="N93" s="57"/>
      <c r="O93" s="57"/>
      <c r="P93" s="57">
        <f>ROUND(F93*M93, 2)</f>
        <v>279216</v>
      </c>
      <c r="Q93" s="57"/>
      <c r="R93" s="57"/>
      <c r="S93" s="85"/>
      <c r="T93" s="88">
        <v>1</v>
      </c>
      <c r="U93" s="88">
        <v>1108</v>
      </c>
      <c r="V93" s="85"/>
      <c r="W93" s="85" t="s">
        <v>1855</v>
      </c>
      <c r="X93" s="85"/>
      <c r="Y93" s="85"/>
      <c r="Z93" s="85"/>
      <c r="AA93" s="85"/>
      <c r="AB93" s="85"/>
    </row>
    <row r="94" spans="1:28" ht="37.5" x14ac:dyDescent="0.25">
      <c r="A94" s="22" t="s">
        <v>197</v>
      </c>
      <c r="B94" s="25" t="s">
        <v>198</v>
      </c>
      <c r="C94" s="25"/>
      <c r="D94" s="27" t="s">
        <v>164</v>
      </c>
      <c r="E94" s="45">
        <v>1</v>
      </c>
      <c r="F94" s="28">
        <v>1108</v>
      </c>
      <c r="G94" s="57">
        <f>IFERROR(ROUND(SUM(J95)/F94, 2), 0)</f>
        <v>96.65</v>
      </c>
      <c r="H94" s="64">
        <v>107</v>
      </c>
      <c r="I94" s="57">
        <f>G94+H94</f>
        <v>203.65</v>
      </c>
      <c r="J94" s="57">
        <f>ROUND(G94*F94, 2)</f>
        <v>107088.2</v>
      </c>
      <c r="K94" s="57">
        <f>ROUND(F94*H94, 2)</f>
        <v>118556</v>
      </c>
      <c r="L94" s="57">
        <f>J94+K94</f>
        <v>225644.2</v>
      </c>
      <c r="M94" s="57">
        <v>96.65</v>
      </c>
      <c r="N94" s="82">
        <v>107</v>
      </c>
      <c r="O94" s="57">
        <v>203.65</v>
      </c>
      <c r="P94" s="57">
        <v>107088.2</v>
      </c>
      <c r="Q94" s="57">
        <v>118556</v>
      </c>
      <c r="R94" s="57">
        <v>225644.2</v>
      </c>
      <c r="S94" s="85"/>
      <c r="T94" s="88">
        <v>1</v>
      </c>
      <c r="U94" s="88">
        <v>1108</v>
      </c>
      <c r="V94" s="85"/>
      <c r="W94" s="85" t="s">
        <v>1856</v>
      </c>
      <c r="X94" s="85"/>
      <c r="Y94" s="85"/>
      <c r="Z94" s="85"/>
      <c r="AA94" s="85"/>
      <c r="AB94" s="85"/>
    </row>
    <row r="95" spans="1:28" ht="37.5" x14ac:dyDescent="0.25">
      <c r="A95" s="22" t="s">
        <v>199</v>
      </c>
      <c r="B95" s="26" t="s">
        <v>200</v>
      </c>
      <c r="C95" s="25"/>
      <c r="D95" s="27" t="s">
        <v>164</v>
      </c>
      <c r="E95" s="45">
        <v>1</v>
      </c>
      <c r="F95" s="48">
        <v>1108</v>
      </c>
      <c r="G95" s="64">
        <v>96.65</v>
      </c>
      <c r="H95" s="57"/>
      <c r="I95" s="57"/>
      <c r="J95" s="57">
        <f>ROUND(F95*G95, 2)</f>
        <v>107088.2</v>
      </c>
      <c r="K95" s="57"/>
      <c r="L95" s="57"/>
      <c r="M95" s="82">
        <v>96.65</v>
      </c>
      <c r="N95" s="57"/>
      <c r="O95" s="57"/>
      <c r="P95" s="57">
        <f>ROUND(F95*M95, 2)</f>
        <v>107088.2</v>
      </c>
      <c r="Q95" s="57"/>
      <c r="R95" s="57"/>
      <c r="S95" s="85"/>
      <c r="T95" s="88">
        <v>1</v>
      </c>
      <c r="U95" s="88">
        <v>1108</v>
      </c>
      <c r="V95" s="85"/>
      <c r="W95" s="85" t="s">
        <v>1857</v>
      </c>
      <c r="X95" s="85"/>
      <c r="Y95" s="85"/>
      <c r="Z95" s="85"/>
      <c r="AA95" s="85"/>
      <c r="AB95" s="85"/>
    </row>
    <row r="96" spans="1:28" ht="18.75" x14ac:dyDescent="0.25">
      <c r="A96" s="22" t="s">
        <v>201</v>
      </c>
      <c r="B96" s="25" t="s">
        <v>202</v>
      </c>
      <c r="C96" s="25"/>
      <c r="D96" s="27" t="s">
        <v>164</v>
      </c>
      <c r="E96" s="45">
        <v>1</v>
      </c>
      <c r="F96" s="28">
        <v>1108</v>
      </c>
      <c r="G96" s="57">
        <f>IFERROR(ROUND(SUM(J97,J98)/F96, 2), 0)</f>
        <v>1434.33</v>
      </c>
      <c r="H96" s="64">
        <v>350</v>
      </c>
      <c r="I96" s="57">
        <f>G96+H96</f>
        <v>1784.33</v>
      </c>
      <c r="J96" s="57">
        <f>ROUND(G96*F96, 2)</f>
        <v>1589237.64</v>
      </c>
      <c r="K96" s="57">
        <f>ROUND(F96*H96, 2)</f>
        <v>387800</v>
      </c>
      <c r="L96" s="57">
        <f>J96+K96</f>
        <v>1977037.64</v>
      </c>
      <c r="M96" s="57">
        <v>1434.33</v>
      </c>
      <c r="N96" s="82">
        <v>350</v>
      </c>
      <c r="O96" s="57">
        <v>1784.33</v>
      </c>
      <c r="P96" s="57">
        <v>1589237.64</v>
      </c>
      <c r="Q96" s="57">
        <v>387800</v>
      </c>
      <c r="R96" s="57">
        <v>1977037.64</v>
      </c>
      <c r="S96" s="85"/>
      <c r="T96" s="88">
        <v>1</v>
      </c>
      <c r="U96" s="88">
        <v>1108</v>
      </c>
      <c r="V96" s="85"/>
      <c r="W96" s="85" t="s">
        <v>1858</v>
      </c>
      <c r="X96" s="85"/>
      <c r="Y96" s="85"/>
      <c r="Z96" s="85"/>
      <c r="AA96" s="85"/>
      <c r="AB96" s="85"/>
    </row>
    <row r="97" spans="1:28" ht="56.25" x14ac:dyDescent="0.25">
      <c r="A97" s="22" t="s">
        <v>203</v>
      </c>
      <c r="B97" s="26" t="s">
        <v>204</v>
      </c>
      <c r="C97" s="25"/>
      <c r="D97" s="27" t="s">
        <v>164</v>
      </c>
      <c r="E97" s="45">
        <v>1</v>
      </c>
      <c r="F97" s="48">
        <v>1108</v>
      </c>
      <c r="G97" s="64">
        <v>44.33</v>
      </c>
      <c r="H97" s="57"/>
      <c r="I97" s="57"/>
      <c r="J97" s="57">
        <f>ROUND(F97*G97, 2)</f>
        <v>49117.64</v>
      </c>
      <c r="K97" s="57"/>
      <c r="L97" s="57"/>
      <c r="M97" s="82">
        <v>44.33</v>
      </c>
      <c r="N97" s="57"/>
      <c r="O97" s="57"/>
      <c r="P97" s="57">
        <f>ROUND(F97*M97, 2)</f>
        <v>49117.64</v>
      </c>
      <c r="Q97" s="57"/>
      <c r="R97" s="57"/>
      <c r="S97" s="85"/>
      <c r="T97" s="88">
        <v>1</v>
      </c>
      <c r="U97" s="88">
        <v>1108</v>
      </c>
      <c r="V97" s="85"/>
      <c r="W97" s="85" t="s">
        <v>1859</v>
      </c>
      <c r="X97" s="85"/>
      <c r="Y97" s="85"/>
      <c r="Z97" s="85"/>
      <c r="AA97" s="85"/>
      <c r="AB97" s="85"/>
    </row>
    <row r="98" spans="1:28" ht="37.5" x14ac:dyDescent="0.25">
      <c r="A98" s="22" t="s">
        <v>205</v>
      </c>
      <c r="B98" s="26" t="s">
        <v>206</v>
      </c>
      <c r="C98" s="25"/>
      <c r="D98" s="27" t="s">
        <v>164</v>
      </c>
      <c r="E98" s="45">
        <v>1</v>
      </c>
      <c r="F98" s="48">
        <v>1108</v>
      </c>
      <c r="G98" s="64">
        <v>1390</v>
      </c>
      <c r="H98" s="57"/>
      <c r="I98" s="57"/>
      <c r="J98" s="57">
        <f>ROUND(F98*G98, 2)</f>
        <v>1540120</v>
      </c>
      <c r="K98" s="57"/>
      <c r="L98" s="57"/>
      <c r="M98" s="82">
        <v>1390</v>
      </c>
      <c r="N98" s="57"/>
      <c r="O98" s="57"/>
      <c r="P98" s="57">
        <f>ROUND(F98*M98, 2)</f>
        <v>1540120</v>
      </c>
      <c r="Q98" s="57"/>
      <c r="R98" s="57"/>
      <c r="S98" s="85"/>
      <c r="T98" s="88">
        <v>1</v>
      </c>
      <c r="U98" s="88">
        <v>1108</v>
      </c>
      <c r="V98" s="85"/>
      <c r="W98" s="85" t="s">
        <v>1860</v>
      </c>
      <c r="X98" s="85"/>
      <c r="Y98" s="85"/>
      <c r="Z98" s="85"/>
      <c r="AA98" s="85"/>
      <c r="AB98" s="85"/>
    </row>
    <row r="99" spans="1:28" ht="18.75" x14ac:dyDescent="0.25">
      <c r="A99" s="22" t="s">
        <v>207</v>
      </c>
      <c r="B99" s="25" t="s">
        <v>208</v>
      </c>
      <c r="C99" s="25"/>
      <c r="D99" s="27" t="s">
        <v>164</v>
      </c>
      <c r="E99" s="45">
        <v>1</v>
      </c>
      <c r="F99" s="28">
        <v>1108</v>
      </c>
      <c r="G99" s="57">
        <f>IFERROR(ROUND(SUM(J100,J101,J102)/F99, 2), 0)</f>
        <v>55.6</v>
      </c>
      <c r="H99" s="64">
        <v>158.29</v>
      </c>
      <c r="I99" s="57">
        <f>G99+H99</f>
        <v>213.89</v>
      </c>
      <c r="J99" s="57">
        <f>ROUND(G99*F99, 2)</f>
        <v>61604.800000000003</v>
      </c>
      <c r="K99" s="57">
        <f>ROUND(F99*H99, 2)</f>
        <v>175385.32</v>
      </c>
      <c r="L99" s="57">
        <f>J99+K99</f>
        <v>236990.12</v>
      </c>
      <c r="M99" s="57">
        <v>55.6</v>
      </c>
      <c r="N99" s="82">
        <v>158.29</v>
      </c>
      <c r="O99" s="57">
        <v>213.89</v>
      </c>
      <c r="P99" s="57">
        <v>61604.800000000003</v>
      </c>
      <c r="Q99" s="57">
        <v>175385.32</v>
      </c>
      <c r="R99" s="57">
        <v>236990.12</v>
      </c>
      <c r="S99" s="85"/>
      <c r="T99" s="88">
        <v>1</v>
      </c>
      <c r="U99" s="88">
        <v>1108</v>
      </c>
      <c r="V99" s="85"/>
      <c r="W99" s="85" t="s">
        <v>1861</v>
      </c>
      <c r="X99" s="85"/>
      <c r="Y99" s="85"/>
      <c r="Z99" s="85"/>
      <c r="AA99" s="85"/>
      <c r="AB99" s="85"/>
    </row>
    <row r="100" spans="1:28" ht="37.5" x14ac:dyDescent="0.25">
      <c r="A100" s="22" t="s">
        <v>209</v>
      </c>
      <c r="B100" s="26" t="s">
        <v>210</v>
      </c>
      <c r="C100" s="25"/>
      <c r="D100" s="27" t="s">
        <v>164</v>
      </c>
      <c r="E100" s="45">
        <v>1</v>
      </c>
      <c r="F100" s="48">
        <v>1108</v>
      </c>
      <c r="G100" s="64">
        <v>22.32</v>
      </c>
      <c r="H100" s="57"/>
      <c r="I100" s="57"/>
      <c r="J100" s="57">
        <f>ROUND(F100*G100, 2)</f>
        <v>24730.560000000001</v>
      </c>
      <c r="K100" s="57"/>
      <c r="L100" s="57"/>
      <c r="M100" s="82">
        <v>22.32</v>
      </c>
      <c r="N100" s="57"/>
      <c r="O100" s="57"/>
      <c r="P100" s="57">
        <f>ROUND(F100*M100, 2)</f>
        <v>24730.560000000001</v>
      </c>
      <c r="Q100" s="57"/>
      <c r="R100" s="57"/>
      <c r="S100" s="85"/>
      <c r="T100" s="88">
        <v>1</v>
      </c>
      <c r="U100" s="88">
        <v>1108</v>
      </c>
      <c r="V100" s="85"/>
      <c r="W100" s="85" t="s">
        <v>1862</v>
      </c>
      <c r="X100" s="85"/>
      <c r="Y100" s="85"/>
      <c r="Z100" s="85"/>
      <c r="AA100" s="85"/>
      <c r="AB100" s="85"/>
    </row>
    <row r="101" spans="1:28" ht="37.5" x14ac:dyDescent="0.25">
      <c r="A101" s="22" t="s">
        <v>211</v>
      </c>
      <c r="B101" s="26" t="s">
        <v>212</v>
      </c>
      <c r="C101" s="25"/>
      <c r="D101" s="27" t="s">
        <v>164</v>
      </c>
      <c r="E101" s="45">
        <v>0.35</v>
      </c>
      <c r="F101" s="48">
        <v>387.8</v>
      </c>
      <c r="G101" s="64">
        <v>42.96</v>
      </c>
      <c r="H101" s="57"/>
      <c r="I101" s="57"/>
      <c r="J101" s="57">
        <f>ROUND(F101*G101, 2)</f>
        <v>16659.89</v>
      </c>
      <c r="K101" s="57"/>
      <c r="L101" s="57"/>
      <c r="M101" s="82">
        <v>42.96</v>
      </c>
      <c r="N101" s="57"/>
      <c r="O101" s="57"/>
      <c r="P101" s="57">
        <f>ROUND(F101*M101, 2)</f>
        <v>16659.89</v>
      </c>
      <c r="Q101" s="57"/>
      <c r="R101" s="57"/>
      <c r="S101" s="85"/>
      <c r="T101" s="88">
        <v>1</v>
      </c>
      <c r="U101" s="88">
        <v>1108</v>
      </c>
      <c r="V101" s="85"/>
      <c r="W101" s="85" t="s">
        <v>1863</v>
      </c>
      <c r="X101" s="85"/>
      <c r="Y101" s="85"/>
      <c r="Z101" s="85"/>
      <c r="AA101" s="85"/>
      <c r="AB101" s="85"/>
    </row>
    <row r="102" spans="1:28" ht="37.5" x14ac:dyDescent="0.25">
      <c r="A102" s="22" t="s">
        <v>213</v>
      </c>
      <c r="B102" s="26" t="s">
        <v>214</v>
      </c>
      <c r="C102" s="25"/>
      <c r="D102" s="27" t="s">
        <v>164</v>
      </c>
      <c r="E102" s="45">
        <v>1</v>
      </c>
      <c r="F102" s="48">
        <v>1108</v>
      </c>
      <c r="G102" s="64">
        <v>18.239999999999998</v>
      </c>
      <c r="H102" s="57"/>
      <c r="I102" s="57"/>
      <c r="J102" s="57">
        <f>ROUND(F102*G102, 2)</f>
        <v>20209.919999999998</v>
      </c>
      <c r="K102" s="57"/>
      <c r="L102" s="57"/>
      <c r="M102" s="82">
        <v>18.239999999999998</v>
      </c>
      <c r="N102" s="57"/>
      <c r="O102" s="57"/>
      <c r="P102" s="57">
        <f>ROUND(F102*M102, 2)</f>
        <v>20209.919999999998</v>
      </c>
      <c r="Q102" s="57"/>
      <c r="R102" s="57"/>
      <c r="S102" s="85"/>
      <c r="T102" s="88">
        <v>1</v>
      </c>
      <c r="U102" s="88">
        <v>1108</v>
      </c>
      <c r="V102" s="85"/>
      <c r="W102" s="85" t="s">
        <v>1864</v>
      </c>
      <c r="X102" s="85"/>
      <c r="Y102" s="85"/>
      <c r="Z102" s="85"/>
      <c r="AA102" s="85"/>
      <c r="AB102" s="85"/>
    </row>
    <row r="103" spans="1:28" ht="16.5" x14ac:dyDescent="0.25">
      <c r="A103" s="22" t="s">
        <v>215</v>
      </c>
      <c r="B103" s="100" t="s">
        <v>216</v>
      </c>
      <c r="C103" s="94"/>
      <c r="D103" s="98"/>
      <c r="E103" s="99"/>
      <c r="F103" s="58"/>
      <c r="G103" s="59"/>
      <c r="H103" s="59"/>
      <c r="I103" s="59"/>
      <c r="J103" s="59">
        <f>J104</f>
        <v>846800</v>
      </c>
      <c r="K103" s="59">
        <f>K104</f>
        <v>642400</v>
      </c>
      <c r="L103" s="59">
        <f>J103+K103</f>
        <v>1489200</v>
      </c>
      <c r="M103" s="59"/>
      <c r="N103" s="59"/>
      <c r="O103" s="59"/>
      <c r="P103" s="59">
        <v>1401600</v>
      </c>
      <c r="Q103" s="59">
        <v>642400</v>
      </c>
      <c r="R103" s="59">
        <v>2044000</v>
      </c>
      <c r="S103" s="85" t="s">
        <v>3044</v>
      </c>
      <c r="T103" s="88"/>
      <c r="U103" s="88"/>
      <c r="V103" s="85"/>
      <c r="W103" s="85" t="s">
        <v>1865</v>
      </c>
      <c r="X103" s="85"/>
      <c r="Y103" s="85"/>
      <c r="Z103" s="85"/>
      <c r="AA103" s="85"/>
      <c r="AB103" s="85"/>
    </row>
    <row r="104" spans="1:28" ht="16.5" x14ac:dyDescent="0.25">
      <c r="A104" s="22" t="s">
        <v>217</v>
      </c>
      <c r="B104" s="100" t="s">
        <v>218</v>
      </c>
      <c r="C104" s="94"/>
      <c r="D104" s="98"/>
      <c r="E104" s="99"/>
      <c r="F104" s="58"/>
      <c r="G104" s="59"/>
      <c r="H104" s="59"/>
      <c r="I104" s="59"/>
      <c r="J104" s="59">
        <f>SUM(J105,J107)</f>
        <v>846800</v>
      </c>
      <c r="K104" s="59">
        <f>SUM(K105,K107)</f>
        <v>642400</v>
      </c>
      <c r="L104" s="59">
        <f>SUM(L105,L107)</f>
        <v>1489200</v>
      </c>
      <c r="M104" s="59"/>
      <c r="N104" s="59"/>
      <c r="O104" s="59"/>
      <c r="P104" s="59">
        <v>1401600</v>
      </c>
      <c r="Q104" s="59">
        <v>642400</v>
      </c>
      <c r="R104" s="59">
        <v>2044000</v>
      </c>
      <c r="S104" s="85"/>
      <c r="T104" s="88"/>
      <c r="U104" s="88"/>
      <c r="V104" s="85"/>
      <c r="W104" s="85" t="s">
        <v>1866</v>
      </c>
      <c r="X104" s="85"/>
      <c r="Y104" s="85"/>
      <c r="Z104" s="85"/>
      <c r="AA104" s="85"/>
      <c r="AB104" s="85"/>
    </row>
    <row r="105" spans="1:28" ht="56.25" x14ac:dyDescent="0.25">
      <c r="A105" s="22" t="s">
        <v>219</v>
      </c>
      <c r="B105" s="25" t="s">
        <v>220</v>
      </c>
      <c r="C105" s="25"/>
      <c r="D105" s="27" t="s">
        <v>164</v>
      </c>
      <c r="E105" s="45">
        <v>1</v>
      </c>
      <c r="F105" s="28">
        <v>292</v>
      </c>
      <c r="G105" s="57">
        <f>IFERROR(ROUND(SUM(J106)/F105, 2), 0)</f>
        <v>1700</v>
      </c>
      <c r="H105" s="64">
        <v>1300</v>
      </c>
      <c r="I105" s="57">
        <f>G105+H105</f>
        <v>3000</v>
      </c>
      <c r="J105" s="57">
        <f>ROUND(G105*F105, 2)</f>
        <v>496400</v>
      </c>
      <c r="K105" s="57">
        <f>ROUND(F105*H105, 2)</f>
        <v>379600</v>
      </c>
      <c r="L105" s="57">
        <f>J105+K105</f>
        <v>876000</v>
      </c>
      <c r="M105" s="57">
        <v>2700</v>
      </c>
      <c r="N105" s="82">
        <v>1300</v>
      </c>
      <c r="O105" s="57">
        <v>4000</v>
      </c>
      <c r="P105" s="57">
        <v>788400</v>
      </c>
      <c r="Q105" s="57">
        <v>379600</v>
      </c>
      <c r="R105" s="57">
        <v>1168000</v>
      </c>
      <c r="S105" s="85"/>
      <c r="T105" s="88">
        <v>1</v>
      </c>
      <c r="U105" s="88">
        <v>292</v>
      </c>
      <c r="V105" s="85"/>
      <c r="W105" s="85" t="s">
        <v>1867</v>
      </c>
      <c r="X105" s="85"/>
      <c r="Y105" s="85"/>
      <c r="Z105" s="85"/>
      <c r="AA105" s="85"/>
      <c r="AB105" s="85"/>
    </row>
    <row r="106" spans="1:28" ht="75" x14ac:dyDescent="0.25">
      <c r="A106" s="22" t="s">
        <v>221</v>
      </c>
      <c r="B106" s="26" t="s">
        <v>222</v>
      </c>
      <c r="C106" s="25"/>
      <c r="D106" s="27" t="s">
        <v>111</v>
      </c>
      <c r="E106" s="45">
        <v>1</v>
      </c>
      <c r="F106" s="45">
        <v>292</v>
      </c>
      <c r="G106" s="64">
        <v>1700</v>
      </c>
      <c r="H106" s="57"/>
      <c r="I106" s="57"/>
      <c r="J106" s="57">
        <f>ROUND(F106*G106, 2)</f>
        <v>496400</v>
      </c>
      <c r="K106" s="57"/>
      <c r="L106" s="57"/>
      <c r="M106" s="82">
        <v>2700</v>
      </c>
      <c r="N106" s="57"/>
      <c r="O106" s="57"/>
      <c r="P106" s="57">
        <f>ROUND(F106*M106, 2)</f>
        <v>788400</v>
      </c>
      <c r="Q106" s="57"/>
      <c r="R106" s="57"/>
      <c r="S106" s="85"/>
      <c r="T106" s="88">
        <v>1</v>
      </c>
      <c r="U106" s="88">
        <v>292</v>
      </c>
      <c r="V106" s="85"/>
      <c r="W106" s="85" t="s">
        <v>1868</v>
      </c>
      <c r="X106" s="85"/>
      <c r="Y106" s="85"/>
      <c r="Z106" s="85"/>
      <c r="AA106" s="85"/>
      <c r="AB106" s="85"/>
    </row>
    <row r="107" spans="1:28" ht="37.5" x14ac:dyDescent="0.25">
      <c r="A107" s="22" t="s">
        <v>223</v>
      </c>
      <c r="B107" s="25" t="s">
        <v>224</v>
      </c>
      <c r="C107" s="25"/>
      <c r="D107" s="27" t="s">
        <v>164</v>
      </c>
      <c r="E107" s="45">
        <v>1</v>
      </c>
      <c r="F107" s="28">
        <v>146</v>
      </c>
      <c r="G107" s="57">
        <f>IFERROR(ROUND(SUM(J108)/F107, 2), 0)</f>
        <v>2400</v>
      </c>
      <c r="H107" s="64">
        <v>1800</v>
      </c>
      <c r="I107" s="57">
        <f>G107+H107</f>
        <v>4200</v>
      </c>
      <c r="J107" s="57">
        <f>ROUND(G107*F107, 2)</f>
        <v>350400</v>
      </c>
      <c r="K107" s="57">
        <f>ROUND(F107*H107, 2)</f>
        <v>262800</v>
      </c>
      <c r="L107" s="57">
        <f>J107+K107</f>
        <v>613200</v>
      </c>
      <c r="M107" s="57">
        <v>4200</v>
      </c>
      <c r="N107" s="82">
        <v>1800</v>
      </c>
      <c r="O107" s="57">
        <v>6000</v>
      </c>
      <c r="P107" s="57">
        <v>613200</v>
      </c>
      <c r="Q107" s="57">
        <v>262800</v>
      </c>
      <c r="R107" s="57">
        <v>876000</v>
      </c>
      <c r="S107" s="85"/>
      <c r="T107" s="88">
        <v>1</v>
      </c>
      <c r="U107" s="88">
        <v>146</v>
      </c>
      <c r="V107" s="85"/>
      <c r="W107" s="85" t="s">
        <v>1869</v>
      </c>
      <c r="X107" s="85"/>
      <c r="Y107" s="85"/>
      <c r="Z107" s="85"/>
      <c r="AA107" s="85"/>
      <c r="AB107" s="85"/>
    </row>
    <row r="108" spans="1:28" ht="56.25" x14ac:dyDescent="0.25">
      <c r="A108" s="22" t="s">
        <v>225</v>
      </c>
      <c r="B108" s="26" t="s">
        <v>226</v>
      </c>
      <c r="C108" s="25"/>
      <c r="D108" s="27" t="s">
        <v>164</v>
      </c>
      <c r="E108" s="45">
        <v>1</v>
      </c>
      <c r="F108" s="48">
        <v>146</v>
      </c>
      <c r="G108" s="64">
        <v>2400</v>
      </c>
      <c r="H108" s="57"/>
      <c r="I108" s="57"/>
      <c r="J108" s="57">
        <f>ROUND(F108*G108, 2)</f>
        <v>350400</v>
      </c>
      <c r="K108" s="57"/>
      <c r="L108" s="57"/>
      <c r="M108" s="82">
        <v>4200</v>
      </c>
      <c r="N108" s="57"/>
      <c r="O108" s="57"/>
      <c r="P108" s="57">
        <f>ROUND(F108*M108, 2)</f>
        <v>613200</v>
      </c>
      <c r="Q108" s="57"/>
      <c r="R108" s="57"/>
      <c r="S108" s="85"/>
      <c r="T108" s="88">
        <v>1</v>
      </c>
      <c r="U108" s="88">
        <v>146</v>
      </c>
      <c r="V108" s="85"/>
      <c r="W108" s="85" t="s">
        <v>1870</v>
      </c>
      <c r="X108" s="85"/>
      <c r="Y108" s="85"/>
      <c r="Z108" s="85"/>
      <c r="AA108" s="85"/>
      <c r="AB108" s="85"/>
    </row>
    <row r="109" spans="1:28" ht="16.5" x14ac:dyDescent="0.25">
      <c r="A109" s="22" t="s">
        <v>227</v>
      </c>
      <c r="B109" s="100" t="s">
        <v>228</v>
      </c>
      <c r="C109" s="94"/>
      <c r="D109" s="98"/>
      <c r="E109" s="99"/>
      <c r="F109" s="58"/>
      <c r="G109" s="59"/>
      <c r="H109" s="59"/>
      <c r="I109" s="59"/>
      <c r="J109" s="59">
        <f>J110</f>
        <v>1840466.52</v>
      </c>
      <c r="K109" s="59">
        <f>K110</f>
        <v>170850.32</v>
      </c>
      <c r="L109" s="59">
        <f>J109+K109</f>
        <v>2011316.84</v>
      </c>
      <c r="M109" s="59"/>
      <c r="N109" s="59"/>
      <c r="O109" s="59"/>
      <c r="P109" s="59">
        <v>1958866.52</v>
      </c>
      <c r="Q109" s="59">
        <v>170850.32</v>
      </c>
      <c r="R109" s="59">
        <v>2129716.84</v>
      </c>
      <c r="S109" s="85" t="s">
        <v>3044</v>
      </c>
      <c r="T109" s="88"/>
      <c r="U109" s="88"/>
      <c r="V109" s="85"/>
      <c r="W109" s="85" t="s">
        <v>1871</v>
      </c>
      <c r="X109" s="85"/>
      <c r="Y109" s="85"/>
      <c r="Z109" s="85"/>
      <c r="AA109" s="85"/>
      <c r="AB109" s="85"/>
    </row>
    <row r="110" spans="1:28" ht="16.5" x14ac:dyDescent="0.25">
      <c r="A110" s="22" t="s">
        <v>229</v>
      </c>
      <c r="B110" s="100" t="s">
        <v>230</v>
      </c>
      <c r="C110" s="94"/>
      <c r="D110" s="98"/>
      <c r="E110" s="99"/>
      <c r="F110" s="58"/>
      <c r="G110" s="59"/>
      <c r="H110" s="59"/>
      <c r="I110" s="59"/>
      <c r="J110" s="59">
        <f>SUM(J111,J113,J115,J117)</f>
        <v>1840466.52</v>
      </c>
      <c r="K110" s="59">
        <f>SUM(K111,K113,K115,K117)</f>
        <v>170850.32</v>
      </c>
      <c r="L110" s="59">
        <f>SUM(L111,L113,L115,L117)</f>
        <v>2011316.84</v>
      </c>
      <c r="M110" s="59"/>
      <c r="N110" s="59"/>
      <c r="O110" s="59"/>
      <c r="P110" s="59">
        <v>1958866.52</v>
      </c>
      <c r="Q110" s="59">
        <v>170850.32</v>
      </c>
      <c r="R110" s="59">
        <v>2129716.84</v>
      </c>
      <c r="S110" s="85"/>
      <c r="T110" s="88"/>
      <c r="U110" s="88"/>
      <c r="V110" s="85"/>
      <c r="W110" s="85" t="s">
        <v>1872</v>
      </c>
      <c r="X110" s="85"/>
      <c r="Y110" s="85"/>
      <c r="Z110" s="85"/>
      <c r="AA110" s="85"/>
      <c r="AB110" s="85"/>
    </row>
    <row r="111" spans="1:28" ht="37.5" x14ac:dyDescent="0.25">
      <c r="A111" s="22" t="s">
        <v>231</v>
      </c>
      <c r="B111" s="25" t="s">
        <v>232</v>
      </c>
      <c r="C111" s="25"/>
      <c r="D111" s="27" t="s">
        <v>164</v>
      </c>
      <c r="E111" s="45">
        <v>1</v>
      </c>
      <c r="F111" s="28">
        <v>4</v>
      </c>
      <c r="G111" s="57">
        <f>IFERROR(ROUND(SUM(J112)/F111, 2), 0)</f>
        <v>0</v>
      </c>
      <c r="H111" s="64">
        <v>1200</v>
      </c>
      <c r="I111" s="57">
        <f>G111+H111</f>
        <v>1200</v>
      </c>
      <c r="J111" s="57">
        <f>ROUND(G111*F111, 2)</f>
        <v>0</v>
      </c>
      <c r="K111" s="57">
        <f>ROUND(F111*H111, 2)</f>
        <v>4800</v>
      </c>
      <c r="L111" s="57">
        <f>J111+K111</f>
        <v>4800</v>
      </c>
      <c r="M111" s="57">
        <v>12000</v>
      </c>
      <c r="N111" s="82">
        <v>1200</v>
      </c>
      <c r="O111" s="57">
        <v>13200</v>
      </c>
      <c r="P111" s="57">
        <v>48000</v>
      </c>
      <c r="Q111" s="57">
        <v>4800</v>
      </c>
      <c r="R111" s="57">
        <v>52800</v>
      </c>
      <c r="S111" s="85"/>
      <c r="T111" s="88">
        <v>1</v>
      </c>
      <c r="U111" s="88">
        <v>4</v>
      </c>
      <c r="V111" s="85"/>
      <c r="W111" s="85" t="s">
        <v>1873</v>
      </c>
      <c r="X111" s="85"/>
      <c r="Y111" s="85"/>
      <c r="Z111" s="85"/>
      <c r="AA111" s="85"/>
      <c r="AB111" s="85"/>
    </row>
    <row r="112" spans="1:28" ht="37.5" x14ac:dyDescent="0.25">
      <c r="A112" s="22" t="s">
        <v>233</v>
      </c>
      <c r="B112" s="26" t="s">
        <v>234</v>
      </c>
      <c r="C112" s="25"/>
      <c r="D112" s="27" t="s">
        <v>164</v>
      </c>
      <c r="E112" s="45">
        <v>1</v>
      </c>
      <c r="F112" s="45">
        <v>4</v>
      </c>
      <c r="G112" s="64">
        <v>0</v>
      </c>
      <c r="H112" s="57"/>
      <c r="I112" s="57"/>
      <c r="J112" s="57">
        <f>ROUND(F112*G112, 2)</f>
        <v>0</v>
      </c>
      <c r="K112" s="57"/>
      <c r="L112" s="57"/>
      <c r="M112" s="82">
        <v>12000</v>
      </c>
      <c r="N112" s="57"/>
      <c r="O112" s="57"/>
      <c r="P112" s="57">
        <f>ROUND(F112*M112, 2)</f>
        <v>48000</v>
      </c>
      <c r="Q112" s="57"/>
      <c r="R112" s="57"/>
      <c r="S112" s="85"/>
      <c r="T112" s="88">
        <v>1</v>
      </c>
      <c r="U112" s="88">
        <v>4</v>
      </c>
      <c r="V112" s="85"/>
      <c r="W112" s="85" t="s">
        <v>1874</v>
      </c>
      <c r="X112" s="85"/>
      <c r="Y112" s="85"/>
      <c r="Z112" s="85"/>
      <c r="AA112" s="85"/>
      <c r="AB112" s="85"/>
    </row>
    <row r="113" spans="1:28" ht="37.5" x14ac:dyDescent="0.25">
      <c r="A113" s="22" t="s">
        <v>235</v>
      </c>
      <c r="B113" s="25" t="s">
        <v>236</v>
      </c>
      <c r="C113" s="25"/>
      <c r="D113" s="27" t="s">
        <v>164</v>
      </c>
      <c r="E113" s="45">
        <v>1</v>
      </c>
      <c r="F113" s="28">
        <v>4</v>
      </c>
      <c r="G113" s="57">
        <f>IFERROR(ROUND(SUM(J114)/F113, 2), 0)</f>
        <v>0</v>
      </c>
      <c r="H113" s="64">
        <v>1200</v>
      </c>
      <c r="I113" s="57">
        <f>G113+H113</f>
        <v>1200</v>
      </c>
      <c r="J113" s="57">
        <f>ROUND(G113*F113, 2)</f>
        <v>0</v>
      </c>
      <c r="K113" s="57">
        <f>ROUND(F113*H113, 2)</f>
        <v>4800</v>
      </c>
      <c r="L113" s="57">
        <f>J113+K113</f>
        <v>4800</v>
      </c>
      <c r="M113" s="57">
        <v>15200</v>
      </c>
      <c r="N113" s="82">
        <v>1200</v>
      </c>
      <c r="O113" s="57">
        <v>16400</v>
      </c>
      <c r="P113" s="57">
        <v>60800</v>
      </c>
      <c r="Q113" s="57">
        <v>4800</v>
      </c>
      <c r="R113" s="57">
        <v>65600</v>
      </c>
      <c r="S113" s="85"/>
      <c r="T113" s="88">
        <v>1</v>
      </c>
      <c r="U113" s="88">
        <v>4</v>
      </c>
      <c r="V113" s="85"/>
      <c r="W113" s="85" t="s">
        <v>1875</v>
      </c>
      <c r="X113" s="85"/>
      <c r="Y113" s="85"/>
      <c r="Z113" s="85"/>
      <c r="AA113" s="85"/>
      <c r="AB113" s="85"/>
    </row>
    <row r="114" spans="1:28" ht="37.5" x14ac:dyDescent="0.25">
      <c r="A114" s="22" t="s">
        <v>237</v>
      </c>
      <c r="B114" s="26" t="s">
        <v>238</v>
      </c>
      <c r="C114" s="25"/>
      <c r="D114" s="27" t="s">
        <v>164</v>
      </c>
      <c r="E114" s="45">
        <v>1</v>
      </c>
      <c r="F114" s="45">
        <v>4</v>
      </c>
      <c r="G114" s="64">
        <v>0</v>
      </c>
      <c r="H114" s="57"/>
      <c r="I114" s="57"/>
      <c r="J114" s="57">
        <f>ROUND(F114*G114, 2)</f>
        <v>0</v>
      </c>
      <c r="K114" s="57"/>
      <c r="L114" s="57"/>
      <c r="M114" s="82">
        <v>15200</v>
      </c>
      <c r="N114" s="57"/>
      <c r="O114" s="57"/>
      <c r="P114" s="57">
        <f>ROUND(F114*M114, 2)</f>
        <v>60800</v>
      </c>
      <c r="Q114" s="57"/>
      <c r="R114" s="57"/>
      <c r="S114" s="85"/>
      <c r="T114" s="88">
        <v>1</v>
      </c>
      <c r="U114" s="88">
        <v>4</v>
      </c>
      <c r="V114" s="85"/>
      <c r="W114" s="85" t="s">
        <v>1876</v>
      </c>
      <c r="X114" s="85"/>
      <c r="Y114" s="85"/>
      <c r="Z114" s="85"/>
      <c r="AA114" s="85"/>
      <c r="AB114" s="85"/>
    </row>
    <row r="115" spans="1:28" ht="37.5" x14ac:dyDescent="0.25">
      <c r="A115" s="22" t="s">
        <v>239</v>
      </c>
      <c r="B115" s="25" t="s">
        <v>240</v>
      </c>
      <c r="C115" s="25"/>
      <c r="D115" s="27" t="s">
        <v>164</v>
      </c>
      <c r="E115" s="45">
        <v>1</v>
      </c>
      <c r="F115" s="28">
        <v>4</v>
      </c>
      <c r="G115" s="57">
        <f>IFERROR(ROUND(SUM(J116)/F115, 2), 0)</f>
        <v>13300</v>
      </c>
      <c r="H115" s="64">
        <v>3540</v>
      </c>
      <c r="I115" s="57">
        <f>G115+H115</f>
        <v>16840</v>
      </c>
      <c r="J115" s="57">
        <f>ROUND(G115*F115, 2)</f>
        <v>53200</v>
      </c>
      <c r="K115" s="57">
        <f>ROUND(F115*H115, 2)</f>
        <v>14160</v>
      </c>
      <c r="L115" s="57">
        <f>J115+K115</f>
        <v>67360</v>
      </c>
      <c r="M115" s="57">
        <v>15700</v>
      </c>
      <c r="N115" s="82">
        <v>3540</v>
      </c>
      <c r="O115" s="57">
        <v>19240</v>
      </c>
      <c r="P115" s="57">
        <v>62800</v>
      </c>
      <c r="Q115" s="57">
        <v>14160</v>
      </c>
      <c r="R115" s="57">
        <v>76960</v>
      </c>
      <c r="S115" s="85"/>
      <c r="T115" s="88">
        <v>1</v>
      </c>
      <c r="U115" s="88">
        <v>4</v>
      </c>
      <c r="V115" s="85"/>
      <c r="W115" s="85" t="s">
        <v>1877</v>
      </c>
      <c r="X115" s="85"/>
      <c r="Y115" s="85"/>
      <c r="Z115" s="85"/>
      <c r="AA115" s="85"/>
      <c r="AB115" s="85"/>
    </row>
    <row r="116" spans="1:28" ht="37.5" x14ac:dyDescent="0.25">
      <c r="A116" s="22" t="s">
        <v>241</v>
      </c>
      <c r="B116" s="26" t="s">
        <v>242</v>
      </c>
      <c r="C116" s="25"/>
      <c r="D116" s="27" t="s">
        <v>164</v>
      </c>
      <c r="E116" s="45">
        <v>1</v>
      </c>
      <c r="F116" s="45">
        <v>4</v>
      </c>
      <c r="G116" s="64">
        <v>13300</v>
      </c>
      <c r="H116" s="57"/>
      <c r="I116" s="57"/>
      <c r="J116" s="57">
        <f>ROUND(F116*G116, 2)</f>
        <v>53200</v>
      </c>
      <c r="K116" s="57"/>
      <c r="L116" s="57"/>
      <c r="M116" s="82">
        <v>15700</v>
      </c>
      <c r="N116" s="57"/>
      <c r="O116" s="57"/>
      <c r="P116" s="57">
        <f>ROUND(F116*M116, 2)</f>
        <v>62800</v>
      </c>
      <c r="Q116" s="57"/>
      <c r="R116" s="57"/>
      <c r="S116" s="85"/>
      <c r="T116" s="88">
        <v>1</v>
      </c>
      <c r="U116" s="88">
        <v>4</v>
      </c>
      <c r="V116" s="85"/>
      <c r="W116" s="85" t="s">
        <v>1878</v>
      </c>
      <c r="X116" s="85"/>
      <c r="Y116" s="85"/>
      <c r="Z116" s="85"/>
      <c r="AA116" s="85"/>
      <c r="AB116" s="85"/>
    </row>
    <row r="117" spans="1:28" ht="37.5" x14ac:dyDescent="0.25">
      <c r="A117" s="22" t="s">
        <v>243</v>
      </c>
      <c r="B117" s="25" t="s">
        <v>244</v>
      </c>
      <c r="C117" s="25"/>
      <c r="D117" s="27" t="s">
        <v>164</v>
      </c>
      <c r="E117" s="45">
        <v>1</v>
      </c>
      <c r="F117" s="28">
        <v>1508</v>
      </c>
      <c r="G117" s="57">
        <f>IFERROR(ROUND(SUM(J118)/F117, 2), 0)</f>
        <v>1185.19</v>
      </c>
      <c r="H117" s="64">
        <v>97.54</v>
      </c>
      <c r="I117" s="57">
        <f>G117+H117</f>
        <v>1282.73</v>
      </c>
      <c r="J117" s="57">
        <f>ROUND(G117*F117, 2)</f>
        <v>1787266.52</v>
      </c>
      <c r="K117" s="57">
        <f>ROUND(F117*H117, 2)</f>
        <v>147090.32</v>
      </c>
      <c r="L117" s="57">
        <f>J117+K117</f>
        <v>1934356.84</v>
      </c>
      <c r="M117" s="57">
        <v>1185.19</v>
      </c>
      <c r="N117" s="82">
        <v>97.54</v>
      </c>
      <c r="O117" s="57">
        <v>1282.73</v>
      </c>
      <c r="P117" s="57">
        <v>1787266.52</v>
      </c>
      <c r="Q117" s="57">
        <v>147090.32</v>
      </c>
      <c r="R117" s="57">
        <v>1934356.84</v>
      </c>
      <c r="S117" s="85"/>
      <c r="T117" s="88">
        <v>1</v>
      </c>
      <c r="U117" s="88">
        <v>1508</v>
      </c>
      <c r="V117" s="85"/>
      <c r="W117" s="85" t="s">
        <v>1879</v>
      </c>
      <c r="X117" s="85"/>
      <c r="Y117" s="85"/>
      <c r="Z117" s="85"/>
      <c r="AA117" s="85"/>
      <c r="AB117" s="85"/>
    </row>
    <row r="118" spans="1:28" ht="18.75" x14ac:dyDescent="0.25">
      <c r="A118" s="22" t="s">
        <v>245</v>
      </c>
      <c r="B118" s="26" t="s">
        <v>246</v>
      </c>
      <c r="C118" s="25"/>
      <c r="D118" s="27" t="s">
        <v>164</v>
      </c>
      <c r="E118" s="45">
        <v>1</v>
      </c>
      <c r="F118" s="48">
        <v>1508</v>
      </c>
      <c r="G118" s="64">
        <v>1185.19</v>
      </c>
      <c r="H118" s="57"/>
      <c r="I118" s="57"/>
      <c r="J118" s="57">
        <f>ROUND(F118*G118, 2)</f>
        <v>1787266.52</v>
      </c>
      <c r="K118" s="57"/>
      <c r="L118" s="57"/>
      <c r="M118" s="82">
        <v>1185.19</v>
      </c>
      <c r="N118" s="57"/>
      <c r="O118" s="57"/>
      <c r="P118" s="57">
        <f>ROUND(F118*M118, 2)</f>
        <v>1787266.52</v>
      </c>
      <c r="Q118" s="57"/>
      <c r="R118" s="57"/>
      <c r="S118" s="85"/>
      <c r="T118" s="88">
        <v>1</v>
      </c>
      <c r="U118" s="88">
        <v>1508</v>
      </c>
      <c r="V118" s="85"/>
      <c r="W118" s="85" t="s">
        <v>1880</v>
      </c>
      <c r="X118" s="85"/>
      <c r="Y118" s="85"/>
      <c r="Z118" s="85"/>
      <c r="AA118" s="85"/>
      <c r="AB118" s="85"/>
    </row>
    <row r="119" spans="1:28" ht="16.5" x14ac:dyDescent="0.25">
      <c r="A119" s="22" t="s">
        <v>247</v>
      </c>
      <c r="B119" s="100" t="s">
        <v>248</v>
      </c>
      <c r="C119" s="94"/>
      <c r="D119" s="98"/>
      <c r="E119" s="99"/>
      <c r="F119" s="58"/>
      <c r="G119" s="59"/>
      <c r="H119" s="59"/>
      <c r="I119" s="59"/>
      <c r="J119" s="59">
        <f>J120+J226</f>
        <v>16114456.880000001</v>
      </c>
      <c r="K119" s="59">
        <f>K120+K226</f>
        <v>33834974.090000004</v>
      </c>
      <c r="L119" s="59">
        <f>J119+K119</f>
        <v>49949430.969999999</v>
      </c>
      <c r="M119" s="59"/>
      <c r="N119" s="59"/>
      <c r="O119" s="59"/>
      <c r="P119" s="59">
        <v>16959366.280000001</v>
      </c>
      <c r="Q119" s="59">
        <v>33834974.090000004</v>
      </c>
      <c r="R119" s="59">
        <v>50794340.369999997</v>
      </c>
      <c r="S119" s="85"/>
      <c r="T119" s="88"/>
      <c r="U119" s="88"/>
      <c r="V119" s="85"/>
      <c r="W119" s="85" t="s">
        <v>1881</v>
      </c>
      <c r="X119" s="85"/>
      <c r="Y119" s="85"/>
      <c r="Z119" s="85"/>
      <c r="AA119" s="85"/>
      <c r="AB119" s="85"/>
    </row>
    <row r="120" spans="1:28" ht="16.5" x14ac:dyDescent="0.25">
      <c r="A120" s="22" t="s">
        <v>249</v>
      </c>
      <c r="B120" s="100" t="s">
        <v>250</v>
      </c>
      <c r="C120" s="94"/>
      <c r="D120" s="98"/>
      <c r="E120" s="99"/>
      <c r="F120" s="58"/>
      <c r="G120" s="59"/>
      <c r="H120" s="59"/>
      <c r="I120" s="59"/>
      <c r="J120" s="59">
        <f>J121+J125+J154+J189+J216</f>
        <v>15409637.619999999</v>
      </c>
      <c r="K120" s="59">
        <f>K121+K125+K154+K189+K216</f>
        <v>32732498.289999999</v>
      </c>
      <c r="L120" s="59">
        <f>J120+K120</f>
        <v>48142135.909999996</v>
      </c>
      <c r="M120" s="59"/>
      <c r="N120" s="59"/>
      <c r="O120" s="59"/>
      <c r="P120" s="59">
        <v>15834065.300000001</v>
      </c>
      <c r="Q120" s="59">
        <v>32732498.289999999</v>
      </c>
      <c r="R120" s="59">
        <v>48566563.590000004</v>
      </c>
      <c r="S120" s="85"/>
      <c r="T120" s="88"/>
      <c r="U120" s="88"/>
      <c r="V120" s="85"/>
      <c r="W120" s="85" t="s">
        <v>1882</v>
      </c>
      <c r="X120" s="85"/>
      <c r="Y120" s="85"/>
      <c r="Z120" s="85"/>
      <c r="AA120" s="85"/>
      <c r="AB120" s="85"/>
    </row>
    <row r="121" spans="1:28" ht="16.5" x14ac:dyDescent="0.25">
      <c r="A121" s="22" t="s">
        <v>251</v>
      </c>
      <c r="B121" s="100" t="s">
        <v>252</v>
      </c>
      <c r="C121" s="94"/>
      <c r="D121" s="98"/>
      <c r="E121" s="99"/>
      <c r="F121" s="58"/>
      <c r="G121" s="59"/>
      <c r="H121" s="59"/>
      <c r="I121" s="59"/>
      <c r="J121" s="59">
        <f>SUM(J122)</f>
        <v>2474823.2599999998</v>
      </c>
      <c r="K121" s="59">
        <f>SUM(K122)</f>
        <v>1083070</v>
      </c>
      <c r="L121" s="59">
        <f>SUM(L122)</f>
        <v>3557893.26</v>
      </c>
      <c r="M121" s="59"/>
      <c r="N121" s="59"/>
      <c r="O121" s="59"/>
      <c r="P121" s="59">
        <v>2474823.2599999998</v>
      </c>
      <c r="Q121" s="59">
        <v>1083070</v>
      </c>
      <c r="R121" s="59">
        <v>3557893.26</v>
      </c>
      <c r="S121" s="85"/>
      <c r="T121" s="88"/>
      <c r="U121" s="88"/>
      <c r="V121" s="85"/>
      <c r="W121" s="85" t="s">
        <v>1883</v>
      </c>
      <c r="X121" s="85"/>
      <c r="Y121" s="85"/>
      <c r="Z121" s="85"/>
      <c r="AA121" s="85"/>
      <c r="AB121" s="85"/>
    </row>
    <row r="122" spans="1:28" ht="18.75" x14ac:dyDescent="0.25">
      <c r="A122" s="22" t="s">
        <v>253</v>
      </c>
      <c r="B122" s="25" t="s">
        <v>254</v>
      </c>
      <c r="C122" s="25"/>
      <c r="D122" s="27" t="s">
        <v>164</v>
      </c>
      <c r="E122" s="45">
        <v>1</v>
      </c>
      <c r="F122" s="28">
        <v>554</v>
      </c>
      <c r="G122" s="57">
        <f>IFERROR(ROUND(SUM(J123,J124)/F122, 2), 0)</f>
        <v>4467.1899999999996</v>
      </c>
      <c r="H122" s="64">
        <v>1955</v>
      </c>
      <c r="I122" s="57">
        <f>G122+H122</f>
        <v>6422.19</v>
      </c>
      <c r="J122" s="57">
        <f>ROUND(G122*F122, 2)</f>
        <v>2474823.2599999998</v>
      </c>
      <c r="K122" s="57">
        <f>ROUND(F122*H122, 2)</f>
        <v>1083070</v>
      </c>
      <c r="L122" s="57">
        <f>J122+K122</f>
        <v>3557893.26</v>
      </c>
      <c r="M122" s="57">
        <v>4467.1899999999996</v>
      </c>
      <c r="N122" s="82">
        <v>1955</v>
      </c>
      <c r="O122" s="57">
        <v>6422.19</v>
      </c>
      <c r="P122" s="57">
        <v>2474823.2599999998</v>
      </c>
      <c r="Q122" s="57">
        <v>1083070</v>
      </c>
      <c r="R122" s="57">
        <v>3557893.26</v>
      </c>
      <c r="S122" s="85"/>
      <c r="T122" s="88">
        <v>1</v>
      </c>
      <c r="U122" s="88">
        <v>554</v>
      </c>
      <c r="V122" s="85"/>
      <c r="W122" s="85" t="s">
        <v>1884</v>
      </c>
      <c r="X122" s="85"/>
      <c r="Y122" s="85"/>
      <c r="Z122" s="85"/>
      <c r="AA122" s="85"/>
      <c r="AB122" s="85"/>
    </row>
    <row r="123" spans="1:28" ht="37.5" x14ac:dyDescent="0.25">
      <c r="A123" s="22" t="s">
        <v>255</v>
      </c>
      <c r="B123" s="72" t="s">
        <v>256</v>
      </c>
      <c r="C123" s="25"/>
      <c r="D123" s="27" t="s">
        <v>164</v>
      </c>
      <c r="E123" s="45">
        <v>1</v>
      </c>
      <c r="F123" s="48">
        <v>436</v>
      </c>
      <c r="G123" s="64">
        <v>4402.6400000000003</v>
      </c>
      <c r="H123" s="57"/>
      <c r="I123" s="57"/>
      <c r="J123" s="57">
        <f>ROUND(F123*G123, 2)</f>
        <v>1919551.04</v>
      </c>
      <c r="K123" s="57"/>
      <c r="L123" s="57"/>
      <c r="M123" s="82">
        <v>4402.6400000000003</v>
      </c>
      <c r="N123" s="57"/>
      <c r="O123" s="57"/>
      <c r="P123" s="57">
        <f>ROUND(F123*M123, 2)</f>
        <v>1919551.04</v>
      </c>
      <c r="Q123" s="57"/>
      <c r="R123" s="57"/>
      <c r="S123" s="85"/>
      <c r="T123" s="88">
        <v>1</v>
      </c>
      <c r="U123" s="88">
        <v>436</v>
      </c>
      <c r="V123" s="85"/>
      <c r="W123" s="85" t="s">
        <v>1885</v>
      </c>
      <c r="X123" s="85"/>
      <c r="Y123" s="85"/>
      <c r="Z123" s="85"/>
      <c r="AA123" s="85"/>
      <c r="AB123" s="85"/>
    </row>
    <row r="124" spans="1:28" ht="37.5" x14ac:dyDescent="0.25">
      <c r="A124" s="22" t="s">
        <v>257</v>
      </c>
      <c r="B124" s="72" t="s">
        <v>258</v>
      </c>
      <c r="C124" s="25"/>
      <c r="D124" s="27" t="s">
        <v>164</v>
      </c>
      <c r="E124" s="45">
        <v>1</v>
      </c>
      <c r="F124" s="48">
        <v>118</v>
      </c>
      <c r="G124" s="64">
        <v>4705.6899999999996</v>
      </c>
      <c r="H124" s="57"/>
      <c r="I124" s="57"/>
      <c r="J124" s="57">
        <f>ROUND(F124*G124, 2)</f>
        <v>555271.42000000004</v>
      </c>
      <c r="K124" s="57"/>
      <c r="L124" s="57"/>
      <c r="M124" s="82">
        <v>4705.6899999999996</v>
      </c>
      <c r="N124" s="57"/>
      <c r="O124" s="57"/>
      <c r="P124" s="57">
        <f>ROUND(F124*M124, 2)</f>
        <v>555271.42000000004</v>
      </c>
      <c r="Q124" s="57"/>
      <c r="R124" s="57"/>
      <c r="S124" s="85"/>
      <c r="T124" s="88">
        <v>1</v>
      </c>
      <c r="U124" s="88">
        <v>118</v>
      </c>
      <c r="V124" s="85"/>
      <c r="W124" s="85" t="s">
        <v>1886</v>
      </c>
      <c r="X124" s="85"/>
      <c r="Y124" s="85"/>
      <c r="Z124" s="85"/>
      <c r="AA124" s="85"/>
      <c r="AB124" s="85"/>
    </row>
    <row r="125" spans="1:28" ht="16.5" x14ac:dyDescent="0.25">
      <c r="A125" s="22" t="s">
        <v>259</v>
      </c>
      <c r="B125" s="100" t="s">
        <v>260</v>
      </c>
      <c r="C125" s="94"/>
      <c r="D125" s="98"/>
      <c r="E125" s="99"/>
      <c r="F125" s="58"/>
      <c r="G125" s="59"/>
      <c r="H125" s="59"/>
      <c r="I125" s="59"/>
      <c r="J125" s="59">
        <f>SUM(J126,J128,J130,J132,J134,J136,J138,J140,J142,J144,J147,J149,J152)</f>
        <v>8276837.3399999999</v>
      </c>
      <c r="K125" s="59">
        <f>SUM(K126,K128,K130,K132,K134,K136,K138,K140,K142,K144,K147,K149,K152)</f>
        <v>13270229.699999999</v>
      </c>
      <c r="L125" s="59">
        <f>SUM(L126,L128,L130,L132,L134,L136,L138,L140,L142,L144,L147,L149,L152)</f>
        <v>21547067.039999999</v>
      </c>
      <c r="M125" s="59"/>
      <c r="N125" s="59"/>
      <c r="O125" s="59"/>
      <c r="P125" s="59">
        <v>8410877.3399999999</v>
      </c>
      <c r="Q125" s="59">
        <v>13270229.699999999</v>
      </c>
      <c r="R125" s="59">
        <v>21681107.039999999</v>
      </c>
      <c r="S125" s="85"/>
      <c r="T125" s="88"/>
      <c r="U125" s="88"/>
      <c r="V125" s="85"/>
      <c r="W125" s="85" t="s">
        <v>1887</v>
      </c>
      <c r="X125" s="85"/>
      <c r="Y125" s="85"/>
      <c r="Z125" s="85"/>
      <c r="AA125" s="85"/>
      <c r="AB125" s="85"/>
    </row>
    <row r="126" spans="1:28" ht="37.5" x14ac:dyDescent="0.25">
      <c r="A126" s="22" t="s">
        <v>261</v>
      </c>
      <c r="B126" s="25" t="s">
        <v>262</v>
      </c>
      <c r="C126" s="25"/>
      <c r="D126" s="27" t="s">
        <v>263</v>
      </c>
      <c r="E126" s="45">
        <v>1</v>
      </c>
      <c r="F126" s="28">
        <v>4665</v>
      </c>
      <c r="G126" s="57">
        <f>IFERROR(ROUND(SUM(J127)/F126, 2), 0)</f>
        <v>0</v>
      </c>
      <c r="H126" s="64">
        <v>84</v>
      </c>
      <c r="I126" s="57">
        <f>G126+H126</f>
        <v>84</v>
      </c>
      <c r="J126" s="57">
        <f>ROUND(G126*F126, 2)</f>
        <v>0</v>
      </c>
      <c r="K126" s="57">
        <f>ROUND(F126*H126, 2)</f>
        <v>391860</v>
      </c>
      <c r="L126" s="57">
        <f>J126+K126</f>
        <v>391860</v>
      </c>
      <c r="M126" s="57">
        <v>28</v>
      </c>
      <c r="N126" s="82">
        <v>84</v>
      </c>
      <c r="O126" s="57">
        <v>112</v>
      </c>
      <c r="P126" s="57">
        <v>130620</v>
      </c>
      <c r="Q126" s="57">
        <v>391860</v>
      </c>
      <c r="R126" s="57">
        <v>522480</v>
      </c>
      <c r="S126" s="85"/>
      <c r="T126" s="88">
        <v>1</v>
      </c>
      <c r="U126" s="88">
        <v>4665</v>
      </c>
      <c r="V126" s="85"/>
      <c r="W126" s="85" t="s">
        <v>1888</v>
      </c>
      <c r="X126" s="85"/>
      <c r="Y126" s="85"/>
      <c r="Z126" s="85"/>
      <c r="AA126" s="85"/>
      <c r="AB126" s="85"/>
    </row>
    <row r="127" spans="1:28" ht="18.75" x14ac:dyDescent="0.25">
      <c r="A127" s="22" t="s">
        <v>264</v>
      </c>
      <c r="B127" s="26" t="s">
        <v>265</v>
      </c>
      <c r="C127" s="25"/>
      <c r="D127" s="27" t="s">
        <v>263</v>
      </c>
      <c r="E127" s="45">
        <v>1</v>
      </c>
      <c r="F127" s="45">
        <v>4665</v>
      </c>
      <c r="G127" s="64">
        <v>0</v>
      </c>
      <c r="H127" s="57"/>
      <c r="I127" s="57"/>
      <c r="J127" s="57">
        <f>ROUND(F127*G127, 2)</f>
        <v>0</v>
      </c>
      <c r="K127" s="57"/>
      <c r="L127" s="57"/>
      <c r="M127" s="82">
        <v>28</v>
      </c>
      <c r="N127" s="57"/>
      <c r="O127" s="57"/>
      <c r="P127" s="57">
        <f>ROUND(F127*M127, 2)</f>
        <v>130620</v>
      </c>
      <c r="Q127" s="57"/>
      <c r="R127" s="57"/>
      <c r="S127" s="85"/>
      <c r="T127" s="88">
        <v>1</v>
      </c>
      <c r="U127" s="88">
        <v>4665</v>
      </c>
      <c r="V127" s="85"/>
      <c r="W127" s="85" t="s">
        <v>1889</v>
      </c>
      <c r="X127" s="85"/>
      <c r="Y127" s="85"/>
      <c r="Z127" s="85"/>
      <c r="AA127" s="85"/>
      <c r="AB127" s="85"/>
    </row>
    <row r="128" spans="1:28" ht="37.5" x14ac:dyDescent="0.25">
      <c r="A128" s="22" t="s">
        <v>266</v>
      </c>
      <c r="B128" s="25" t="s">
        <v>267</v>
      </c>
      <c r="C128" s="25"/>
      <c r="D128" s="27" t="s">
        <v>263</v>
      </c>
      <c r="E128" s="45">
        <v>1</v>
      </c>
      <c r="F128" s="28">
        <v>69965</v>
      </c>
      <c r="G128" s="57">
        <f>IFERROR(ROUND(SUM(J129)/F128, 2), 0)</f>
        <v>48</v>
      </c>
      <c r="H128" s="64">
        <v>84</v>
      </c>
      <c r="I128" s="57">
        <f>G128+H128</f>
        <v>132</v>
      </c>
      <c r="J128" s="57">
        <f>ROUND(G128*F128, 2)</f>
        <v>3358320</v>
      </c>
      <c r="K128" s="57">
        <f>ROUND(F128*H128, 2)</f>
        <v>5877060</v>
      </c>
      <c r="L128" s="57">
        <f>J128+K128</f>
        <v>9235380</v>
      </c>
      <c r="M128" s="57">
        <v>48</v>
      </c>
      <c r="N128" s="82">
        <v>84</v>
      </c>
      <c r="O128" s="57">
        <v>132</v>
      </c>
      <c r="P128" s="57">
        <v>3358320</v>
      </c>
      <c r="Q128" s="57">
        <v>5877060</v>
      </c>
      <c r="R128" s="57">
        <v>9235380</v>
      </c>
      <c r="S128" s="85">
        <v>32159</v>
      </c>
      <c r="T128" s="88">
        <v>1</v>
      </c>
      <c r="U128" s="88">
        <v>69965</v>
      </c>
      <c r="V128" s="85"/>
      <c r="W128" s="85" t="s">
        <v>1890</v>
      </c>
      <c r="X128" s="85"/>
      <c r="Y128" s="85"/>
      <c r="Z128" s="85"/>
      <c r="AA128" s="85"/>
      <c r="AB128" s="85"/>
    </row>
    <row r="129" spans="1:28" ht="18.75" x14ac:dyDescent="0.25">
      <c r="A129" s="22" t="s">
        <v>269</v>
      </c>
      <c r="B129" s="26" t="s">
        <v>270</v>
      </c>
      <c r="C129" s="25"/>
      <c r="D129" s="27" t="s">
        <v>263</v>
      </c>
      <c r="E129" s="45">
        <v>1</v>
      </c>
      <c r="F129" s="45">
        <v>69965</v>
      </c>
      <c r="G129" s="64">
        <v>48</v>
      </c>
      <c r="H129" s="57"/>
      <c r="I129" s="57"/>
      <c r="J129" s="57">
        <f>ROUND(F129*G129, 2)</f>
        <v>3358320</v>
      </c>
      <c r="K129" s="57"/>
      <c r="L129" s="57"/>
      <c r="M129" s="82">
        <v>48</v>
      </c>
      <c r="N129" s="57"/>
      <c r="O129" s="57"/>
      <c r="P129" s="57">
        <f>ROUND(F129*M129, 2)</f>
        <v>3358320</v>
      </c>
      <c r="Q129" s="57"/>
      <c r="R129" s="57"/>
      <c r="S129" s="85"/>
      <c r="T129" s="88">
        <v>1</v>
      </c>
      <c r="U129" s="88">
        <v>69965</v>
      </c>
      <c r="V129" s="85"/>
      <c r="W129" s="85" t="s">
        <v>1891</v>
      </c>
      <c r="X129" s="85"/>
      <c r="Y129" s="85"/>
      <c r="Z129" s="85"/>
      <c r="AA129" s="85"/>
      <c r="AB129" s="85"/>
    </row>
    <row r="130" spans="1:28" ht="37.5" x14ac:dyDescent="0.25">
      <c r="A130" s="22" t="s">
        <v>272</v>
      </c>
      <c r="B130" s="25" t="s">
        <v>273</v>
      </c>
      <c r="C130" s="25" t="s">
        <v>274</v>
      </c>
      <c r="D130" s="27" t="s">
        <v>263</v>
      </c>
      <c r="E130" s="45">
        <v>1</v>
      </c>
      <c r="F130" s="28">
        <v>9960</v>
      </c>
      <c r="G130" s="57">
        <f>IFERROR(ROUND(SUM(J131)/F130, 2), 0)</f>
        <v>57</v>
      </c>
      <c r="H130" s="64">
        <v>84</v>
      </c>
      <c r="I130" s="57">
        <f>G130+H130</f>
        <v>141</v>
      </c>
      <c r="J130" s="57">
        <f>ROUND(G130*F130, 2)</f>
        <v>567720</v>
      </c>
      <c r="K130" s="57">
        <f>ROUND(F130*H130, 2)</f>
        <v>836640</v>
      </c>
      <c r="L130" s="57">
        <f>J130+K130</f>
        <v>1404360</v>
      </c>
      <c r="M130" s="57">
        <v>57</v>
      </c>
      <c r="N130" s="82">
        <v>84</v>
      </c>
      <c r="O130" s="57">
        <v>141</v>
      </c>
      <c r="P130" s="57">
        <v>567720</v>
      </c>
      <c r="Q130" s="57">
        <v>836640</v>
      </c>
      <c r="R130" s="57">
        <v>1404360</v>
      </c>
      <c r="S130" s="85"/>
      <c r="T130" s="88">
        <v>1</v>
      </c>
      <c r="U130" s="88">
        <v>9960</v>
      </c>
      <c r="V130" s="85"/>
      <c r="W130" s="85" t="s">
        <v>1892</v>
      </c>
      <c r="X130" s="85"/>
      <c r="Y130" s="85"/>
      <c r="Z130" s="85"/>
      <c r="AA130" s="85"/>
      <c r="AB130" s="85"/>
    </row>
    <row r="131" spans="1:28" ht="18.75" x14ac:dyDescent="0.25">
      <c r="A131" s="22" t="s">
        <v>275</v>
      </c>
      <c r="B131" s="26" t="s">
        <v>276</v>
      </c>
      <c r="C131" s="25"/>
      <c r="D131" s="27" t="s">
        <v>263</v>
      </c>
      <c r="E131" s="45">
        <v>1</v>
      </c>
      <c r="F131" s="45">
        <v>9960</v>
      </c>
      <c r="G131" s="64">
        <v>57</v>
      </c>
      <c r="H131" s="57"/>
      <c r="I131" s="57"/>
      <c r="J131" s="57">
        <f>ROUND(F131*G131, 2)</f>
        <v>567720</v>
      </c>
      <c r="K131" s="57"/>
      <c r="L131" s="57"/>
      <c r="M131" s="82">
        <v>57</v>
      </c>
      <c r="N131" s="57"/>
      <c r="O131" s="57"/>
      <c r="P131" s="57">
        <f>ROUND(F131*M131, 2)</f>
        <v>567720</v>
      </c>
      <c r="Q131" s="57"/>
      <c r="R131" s="57"/>
      <c r="S131" s="85"/>
      <c r="T131" s="88">
        <v>1</v>
      </c>
      <c r="U131" s="88">
        <v>9960</v>
      </c>
      <c r="V131" s="85"/>
      <c r="W131" s="85" t="s">
        <v>1893</v>
      </c>
      <c r="X131" s="85"/>
      <c r="Y131" s="85"/>
      <c r="Z131" s="85"/>
      <c r="AA131" s="85"/>
      <c r="AB131" s="85"/>
    </row>
    <row r="132" spans="1:28" ht="37.5" x14ac:dyDescent="0.25">
      <c r="A132" s="22" t="s">
        <v>277</v>
      </c>
      <c r="B132" s="25" t="s">
        <v>278</v>
      </c>
      <c r="C132" s="25"/>
      <c r="D132" s="27" t="s">
        <v>263</v>
      </c>
      <c r="E132" s="45">
        <v>1</v>
      </c>
      <c r="F132" s="28">
        <v>3635</v>
      </c>
      <c r="G132" s="57">
        <f>IFERROR(ROUND(SUM(J133)/F132, 2), 0)</f>
        <v>22.5</v>
      </c>
      <c r="H132" s="64">
        <v>56</v>
      </c>
      <c r="I132" s="57">
        <f>G132+H132</f>
        <v>78.5</v>
      </c>
      <c r="J132" s="57">
        <f>ROUND(G132*F132, 2)</f>
        <v>81787.5</v>
      </c>
      <c r="K132" s="57">
        <f>ROUND(F132*H132, 2)</f>
        <v>203560</v>
      </c>
      <c r="L132" s="57">
        <f>J132+K132</f>
        <v>285347.5</v>
      </c>
      <c r="M132" s="57">
        <v>22.5</v>
      </c>
      <c r="N132" s="82">
        <v>56</v>
      </c>
      <c r="O132" s="57">
        <v>78.5</v>
      </c>
      <c r="P132" s="57">
        <v>81787.5</v>
      </c>
      <c r="Q132" s="57">
        <v>203560</v>
      </c>
      <c r="R132" s="57">
        <v>285347.5</v>
      </c>
      <c r="S132" s="85">
        <v>3222</v>
      </c>
      <c r="T132" s="88">
        <v>1</v>
      </c>
      <c r="U132" s="88">
        <v>3635</v>
      </c>
      <c r="V132" s="85"/>
      <c r="W132" s="85" t="s">
        <v>1894</v>
      </c>
      <c r="X132" s="85"/>
      <c r="Y132" s="85"/>
      <c r="Z132" s="85"/>
      <c r="AA132" s="85"/>
      <c r="AB132" s="85"/>
    </row>
    <row r="133" spans="1:28" ht="18.75" x14ac:dyDescent="0.25">
      <c r="A133" s="22" t="s">
        <v>280</v>
      </c>
      <c r="B133" s="26" t="s">
        <v>281</v>
      </c>
      <c r="C133" s="25"/>
      <c r="D133" s="27" t="s">
        <v>263</v>
      </c>
      <c r="E133" s="45">
        <v>1</v>
      </c>
      <c r="F133" s="45">
        <v>3635</v>
      </c>
      <c r="G133" s="64">
        <v>22.5</v>
      </c>
      <c r="H133" s="57"/>
      <c r="I133" s="57"/>
      <c r="J133" s="57">
        <f>ROUND(F133*G133, 2)</f>
        <v>81787.5</v>
      </c>
      <c r="K133" s="57"/>
      <c r="L133" s="57"/>
      <c r="M133" s="82">
        <v>22.5</v>
      </c>
      <c r="N133" s="57"/>
      <c r="O133" s="57"/>
      <c r="P133" s="57">
        <f>ROUND(F133*M133, 2)</f>
        <v>81787.5</v>
      </c>
      <c r="Q133" s="57"/>
      <c r="R133" s="57"/>
      <c r="S133" s="85"/>
      <c r="T133" s="88">
        <v>1</v>
      </c>
      <c r="U133" s="88">
        <v>3635</v>
      </c>
      <c r="V133" s="85"/>
      <c r="W133" s="85" t="s">
        <v>1895</v>
      </c>
      <c r="X133" s="85"/>
      <c r="Y133" s="85"/>
      <c r="Z133" s="85"/>
      <c r="AA133" s="85"/>
      <c r="AB133" s="85"/>
    </row>
    <row r="134" spans="1:28" ht="37.5" x14ac:dyDescent="0.25">
      <c r="A134" s="22" t="s">
        <v>283</v>
      </c>
      <c r="B134" s="25" t="s">
        <v>284</v>
      </c>
      <c r="C134" s="25"/>
      <c r="D134" s="27" t="s">
        <v>263</v>
      </c>
      <c r="E134" s="45">
        <v>1</v>
      </c>
      <c r="F134" s="28">
        <v>27234</v>
      </c>
      <c r="G134" s="57">
        <f>IFERROR(ROUND(SUM(J135)/F134, 2), 0)</f>
        <v>32</v>
      </c>
      <c r="H134" s="64">
        <v>56</v>
      </c>
      <c r="I134" s="57">
        <f>G134+H134</f>
        <v>88</v>
      </c>
      <c r="J134" s="57">
        <f>ROUND(G134*F134, 2)</f>
        <v>871488</v>
      </c>
      <c r="K134" s="57">
        <f>ROUND(F134*H134, 2)</f>
        <v>1525104</v>
      </c>
      <c r="L134" s="57">
        <f>J134+K134</f>
        <v>2396592</v>
      </c>
      <c r="M134" s="57">
        <v>32</v>
      </c>
      <c r="N134" s="82">
        <v>56</v>
      </c>
      <c r="O134" s="57">
        <v>88</v>
      </c>
      <c r="P134" s="57">
        <v>871488</v>
      </c>
      <c r="Q134" s="57">
        <v>1525104</v>
      </c>
      <c r="R134" s="57">
        <v>2396592</v>
      </c>
      <c r="S134" s="85"/>
      <c r="T134" s="88">
        <v>1</v>
      </c>
      <c r="U134" s="88">
        <v>27234</v>
      </c>
      <c r="V134" s="85"/>
      <c r="W134" s="85" t="s">
        <v>1896</v>
      </c>
      <c r="X134" s="85"/>
      <c r="Y134" s="85"/>
      <c r="Z134" s="85"/>
      <c r="AA134" s="85"/>
      <c r="AB134" s="85"/>
    </row>
    <row r="135" spans="1:28" ht="18.75" x14ac:dyDescent="0.25">
      <c r="A135" s="22" t="s">
        <v>286</v>
      </c>
      <c r="B135" s="26" t="s">
        <v>287</v>
      </c>
      <c r="C135" s="25"/>
      <c r="D135" s="27" t="s">
        <v>263</v>
      </c>
      <c r="E135" s="45">
        <v>1</v>
      </c>
      <c r="F135" s="45">
        <v>27234</v>
      </c>
      <c r="G135" s="64">
        <v>32</v>
      </c>
      <c r="H135" s="57"/>
      <c r="I135" s="57"/>
      <c r="J135" s="57">
        <f>ROUND(F135*G135, 2)</f>
        <v>871488</v>
      </c>
      <c r="K135" s="57"/>
      <c r="L135" s="57"/>
      <c r="M135" s="82">
        <v>32</v>
      </c>
      <c r="N135" s="57"/>
      <c r="O135" s="57"/>
      <c r="P135" s="57">
        <f>ROUND(F135*M135, 2)</f>
        <v>871488</v>
      </c>
      <c r="Q135" s="57"/>
      <c r="R135" s="57"/>
      <c r="S135" s="85"/>
      <c r="T135" s="88">
        <v>1</v>
      </c>
      <c r="U135" s="88">
        <v>27234</v>
      </c>
      <c r="V135" s="85"/>
      <c r="W135" s="85" t="s">
        <v>1897</v>
      </c>
      <c r="X135" s="85"/>
      <c r="Y135" s="85"/>
      <c r="Z135" s="85"/>
      <c r="AA135" s="85"/>
      <c r="AB135" s="85"/>
    </row>
    <row r="136" spans="1:28" ht="37.5" x14ac:dyDescent="0.25">
      <c r="A136" s="22" t="s">
        <v>289</v>
      </c>
      <c r="B136" s="25" t="s">
        <v>290</v>
      </c>
      <c r="C136" s="25"/>
      <c r="D136" s="27" t="s">
        <v>263</v>
      </c>
      <c r="E136" s="45">
        <v>1</v>
      </c>
      <c r="F136" s="28">
        <v>6472</v>
      </c>
      <c r="G136" s="57">
        <f>IFERROR(ROUND(SUM(J137)/F136, 2), 0)</f>
        <v>52</v>
      </c>
      <c r="H136" s="64">
        <v>56</v>
      </c>
      <c r="I136" s="57">
        <f>G136+H136</f>
        <v>108</v>
      </c>
      <c r="J136" s="57">
        <f>ROUND(G136*F136, 2)</f>
        <v>336544</v>
      </c>
      <c r="K136" s="57">
        <f>ROUND(F136*H136, 2)</f>
        <v>362432</v>
      </c>
      <c r="L136" s="57">
        <f>J136+K136</f>
        <v>698976</v>
      </c>
      <c r="M136" s="57">
        <v>52</v>
      </c>
      <c r="N136" s="82">
        <v>56</v>
      </c>
      <c r="O136" s="57">
        <v>108</v>
      </c>
      <c r="P136" s="57">
        <v>336544</v>
      </c>
      <c r="Q136" s="57">
        <v>362432</v>
      </c>
      <c r="R136" s="57">
        <v>698976</v>
      </c>
      <c r="S136" s="85"/>
      <c r="T136" s="88">
        <v>1</v>
      </c>
      <c r="U136" s="88">
        <v>6472</v>
      </c>
      <c r="V136" s="85"/>
      <c r="W136" s="85" t="s">
        <v>1898</v>
      </c>
      <c r="X136" s="85"/>
      <c r="Y136" s="85"/>
      <c r="Z136" s="85"/>
      <c r="AA136" s="85"/>
      <c r="AB136" s="85"/>
    </row>
    <row r="137" spans="1:28" ht="18.75" x14ac:dyDescent="0.25">
      <c r="A137" s="22" t="s">
        <v>292</v>
      </c>
      <c r="B137" s="26" t="s">
        <v>293</v>
      </c>
      <c r="C137" s="25"/>
      <c r="D137" s="27" t="s">
        <v>263</v>
      </c>
      <c r="E137" s="45">
        <v>1</v>
      </c>
      <c r="F137" s="45">
        <v>6472</v>
      </c>
      <c r="G137" s="64">
        <v>52</v>
      </c>
      <c r="H137" s="57"/>
      <c r="I137" s="57"/>
      <c r="J137" s="57">
        <f>ROUND(F137*G137, 2)</f>
        <v>336544</v>
      </c>
      <c r="K137" s="57"/>
      <c r="L137" s="57"/>
      <c r="M137" s="82">
        <v>52</v>
      </c>
      <c r="N137" s="57"/>
      <c r="O137" s="57"/>
      <c r="P137" s="57">
        <f>ROUND(F137*M137, 2)</f>
        <v>336544</v>
      </c>
      <c r="Q137" s="57"/>
      <c r="R137" s="57"/>
      <c r="S137" s="85"/>
      <c r="T137" s="88">
        <v>1</v>
      </c>
      <c r="U137" s="88">
        <v>6472</v>
      </c>
      <c r="V137" s="85"/>
      <c r="W137" s="85" t="s">
        <v>1899</v>
      </c>
      <c r="X137" s="85"/>
      <c r="Y137" s="85"/>
      <c r="Z137" s="85"/>
      <c r="AA137" s="85"/>
      <c r="AB137" s="85"/>
    </row>
    <row r="138" spans="1:28" ht="37.5" x14ac:dyDescent="0.25">
      <c r="A138" s="22" t="s">
        <v>295</v>
      </c>
      <c r="B138" s="25" t="s">
        <v>296</v>
      </c>
      <c r="C138" s="25"/>
      <c r="D138" s="27" t="s">
        <v>263</v>
      </c>
      <c r="E138" s="45">
        <v>1</v>
      </c>
      <c r="F138" s="28">
        <v>5977</v>
      </c>
      <c r="G138" s="57">
        <f>IFERROR(ROUND(SUM(J139)/F138, 2), 0)</f>
        <v>125</v>
      </c>
      <c r="H138" s="64">
        <v>68.930000000000007</v>
      </c>
      <c r="I138" s="57">
        <f>G138+H138</f>
        <v>193.93</v>
      </c>
      <c r="J138" s="57">
        <f>ROUND(G138*F138, 2)</f>
        <v>747125</v>
      </c>
      <c r="K138" s="57">
        <f>ROUND(F138*H138, 2)</f>
        <v>411994.61</v>
      </c>
      <c r="L138" s="57">
        <f>J138+K138</f>
        <v>1159119.6100000001</v>
      </c>
      <c r="M138" s="57">
        <v>125</v>
      </c>
      <c r="N138" s="82">
        <v>68.930000000000007</v>
      </c>
      <c r="O138" s="57">
        <v>193.93</v>
      </c>
      <c r="P138" s="57">
        <v>747125</v>
      </c>
      <c r="Q138" s="57">
        <v>411994.61</v>
      </c>
      <c r="R138" s="57">
        <v>1159119.6100000001</v>
      </c>
      <c r="S138" s="85"/>
      <c r="T138" s="88">
        <v>1</v>
      </c>
      <c r="U138" s="88">
        <v>5977</v>
      </c>
      <c r="V138" s="85"/>
      <c r="W138" s="85" t="s">
        <v>1900</v>
      </c>
      <c r="X138" s="85"/>
      <c r="Y138" s="85"/>
      <c r="Z138" s="85"/>
      <c r="AA138" s="85"/>
      <c r="AB138" s="85"/>
    </row>
    <row r="139" spans="1:28" ht="18.75" x14ac:dyDescent="0.25">
      <c r="A139" s="22" t="s">
        <v>297</v>
      </c>
      <c r="B139" s="26" t="s">
        <v>298</v>
      </c>
      <c r="C139" s="25"/>
      <c r="D139" s="27" t="s">
        <v>263</v>
      </c>
      <c r="E139" s="45">
        <v>1</v>
      </c>
      <c r="F139" s="45">
        <v>5977</v>
      </c>
      <c r="G139" s="64">
        <v>125</v>
      </c>
      <c r="H139" s="57"/>
      <c r="I139" s="57"/>
      <c r="J139" s="57">
        <f>ROUND(F139*G139, 2)</f>
        <v>747125</v>
      </c>
      <c r="K139" s="57"/>
      <c r="L139" s="57"/>
      <c r="M139" s="82">
        <v>125</v>
      </c>
      <c r="N139" s="57"/>
      <c r="O139" s="57"/>
      <c r="P139" s="57">
        <f>ROUND(F139*M139, 2)</f>
        <v>747125</v>
      </c>
      <c r="Q139" s="57"/>
      <c r="R139" s="57"/>
      <c r="S139" s="85"/>
      <c r="T139" s="88">
        <v>1</v>
      </c>
      <c r="U139" s="88">
        <v>5977</v>
      </c>
      <c r="V139" s="85"/>
      <c r="W139" s="85" t="s">
        <v>1901</v>
      </c>
      <c r="X139" s="85"/>
      <c r="Y139" s="85"/>
      <c r="Z139" s="85"/>
      <c r="AA139" s="85"/>
      <c r="AB139" s="85"/>
    </row>
    <row r="140" spans="1:28" ht="37.5" x14ac:dyDescent="0.25">
      <c r="A140" s="22" t="s">
        <v>299</v>
      </c>
      <c r="B140" s="25" t="s">
        <v>300</v>
      </c>
      <c r="C140" s="25"/>
      <c r="D140" s="27" t="s">
        <v>263</v>
      </c>
      <c r="E140" s="45">
        <v>1</v>
      </c>
      <c r="F140" s="28">
        <v>13818</v>
      </c>
      <c r="G140" s="57">
        <f>IFERROR(ROUND(SUM(J141)/F140, 2), 0)</f>
        <v>48</v>
      </c>
      <c r="H140" s="64">
        <v>68.930000000000007</v>
      </c>
      <c r="I140" s="57">
        <f>G140+H140</f>
        <v>116.93</v>
      </c>
      <c r="J140" s="57">
        <f>ROUND(G140*F140, 2)</f>
        <v>663264</v>
      </c>
      <c r="K140" s="57">
        <f>ROUND(F140*H140, 2)</f>
        <v>952474.74</v>
      </c>
      <c r="L140" s="57">
        <f>J140+K140</f>
        <v>1615738.74</v>
      </c>
      <c r="M140" s="57">
        <v>48</v>
      </c>
      <c r="N140" s="82">
        <v>68.930000000000007</v>
      </c>
      <c r="O140" s="57">
        <v>116.93</v>
      </c>
      <c r="P140" s="57">
        <v>663264</v>
      </c>
      <c r="Q140" s="57">
        <v>952474.74</v>
      </c>
      <c r="R140" s="57">
        <v>1615738.74</v>
      </c>
      <c r="S140" s="85"/>
      <c r="T140" s="88">
        <v>1</v>
      </c>
      <c r="U140" s="88">
        <v>13818</v>
      </c>
      <c r="V140" s="85"/>
      <c r="W140" s="85" t="s">
        <v>1902</v>
      </c>
      <c r="X140" s="85"/>
      <c r="Y140" s="85"/>
      <c r="Z140" s="85"/>
      <c r="AA140" s="85"/>
      <c r="AB140" s="85"/>
    </row>
    <row r="141" spans="1:28" ht="18.75" x14ac:dyDescent="0.25">
      <c r="A141" s="22" t="s">
        <v>301</v>
      </c>
      <c r="B141" s="26" t="s">
        <v>270</v>
      </c>
      <c r="C141" s="25"/>
      <c r="D141" s="27" t="s">
        <v>263</v>
      </c>
      <c r="E141" s="45">
        <v>1</v>
      </c>
      <c r="F141" s="45">
        <v>13818</v>
      </c>
      <c r="G141" s="64">
        <v>48</v>
      </c>
      <c r="H141" s="57"/>
      <c r="I141" s="57"/>
      <c r="J141" s="57">
        <f>ROUND(F141*G141, 2)</f>
        <v>663264</v>
      </c>
      <c r="K141" s="57"/>
      <c r="L141" s="57"/>
      <c r="M141" s="82">
        <v>48</v>
      </c>
      <c r="N141" s="57"/>
      <c r="O141" s="57"/>
      <c r="P141" s="57">
        <f>ROUND(F141*M141, 2)</f>
        <v>663264</v>
      </c>
      <c r="Q141" s="57"/>
      <c r="R141" s="57"/>
      <c r="S141" s="85"/>
      <c r="T141" s="88">
        <v>1</v>
      </c>
      <c r="U141" s="88">
        <v>13818</v>
      </c>
      <c r="V141" s="85"/>
      <c r="W141" s="85" t="s">
        <v>1903</v>
      </c>
      <c r="X141" s="85"/>
      <c r="Y141" s="85"/>
      <c r="Z141" s="85"/>
      <c r="AA141" s="85"/>
      <c r="AB141" s="85"/>
    </row>
    <row r="142" spans="1:28" ht="56.25" x14ac:dyDescent="0.25">
      <c r="A142" s="22" t="s">
        <v>302</v>
      </c>
      <c r="B142" s="25" t="s">
        <v>303</v>
      </c>
      <c r="C142" s="25" t="s">
        <v>304</v>
      </c>
      <c r="D142" s="27" t="s">
        <v>263</v>
      </c>
      <c r="E142" s="45">
        <v>1</v>
      </c>
      <c r="F142" s="28">
        <v>1815</v>
      </c>
      <c r="G142" s="57">
        <f>IFERROR(ROUND(SUM(J143)/F142, 2), 0)</f>
        <v>57</v>
      </c>
      <c r="H142" s="64">
        <v>68.930000000000007</v>
      </c>
      <c r="I142" s="57">
        <f>G142+H142</f>
        <v>125.93</v>
      </c>
      <c r="J142" s="57">
        <f>ROUND(G142*F142, 2)</f>
        <v>103455</v>
      </c>
      <c r="K142" s="57">
        <f>ROUND(F142*H142, 2)</f>
        <v>125107.95</v>
      </c>
      <c r="L142" s="57">
        <f>J142+K142</f>
        <v>228562.95</v>
      </c>
      <c r="M142" s="57">
        <v>57</v>
      </c>
      <c r="N142" s="82">
        <v>68.930000000000007</v>
      </c>
      <c r="O142" s="57">
        <v>125.93</v>
      </c>
      <c r="P142" s="57">
        <v>103455</v>
      </c>
      <c r="Q142" s="57">
        <v>125107.95</v>
      </c>
      <c r="R142" s="57">
        <v>228562.95</v>
      </c>
      <c r="S142" s="85"/>
      <c r="T142" s="88">
        <v>1</v>
      </c>
      <c r="U142" s="88">
        <v>1815</v>
      </c>
      <c r="V142" s="85"/>
      <c r="W142" s="85" t="s">
        <v>1904</v>
      </c>
      <c r="X142" s="85"/>
      <c r="Y142" s="85"/>
      <c r="Z142" s="85"/>
      <c r="AA142" s="85"/>
      <c r="AB142" s="85"/>
    </row>
    <row r="143" spans="1:28" ht="18.75" x14ac:dyDescent="0.25">
      <c r="A143" s="22" t="s">
        <v>305</v>
      </c>
      <c r="B143" s="26" t="s">
        <v>276</v>
      </c>
      <c r="C143" s="25"/>
      <c r="D143" s="27" t="s">
        <v>263</v>
      </c>
      <c r="E143" s="45">
        <v>1</v>
      </c>
      <c r="F143" s="45">
        <v>1815</v>
      </c>
      <c r="G143" s="64">
        <v>57</v>
      </c>
      <c r="H143" s="57"/>
      <c r="I143" s="57"/>
      <c r="J143" s="57">
        <f>ROUND(F143*G143, 2)</f>
        <v>103455</v>
      </c>
      <c r="K143" s="57"/>
      <c r="L143" s="57"/>
      <c r="M143" s="82">
        <v>57</v>
      </c>
      <c r="N143" s="57"/>
      <c r="O143" s="57"/>
      <c r="P143" s="57">
        <f>ROUND(F143*M143, 2)</f>
        <v>103455</v>
      </c>
      <c r="Q143" s="57"/>
      <c r="R143" s="57"/>
      <c r="S143" s="85"/>
      <c r="T143" s="88">
        <v>1</v>
      </c>
      <c r="U143" s="88">
        <v>1815</v>
      </c>
      <c r="V143" s="85"/>
      <c r="W143" s="85" t="s">
        <v>1905</v>
      </c>
      <c r="X143" s="85"/>
      <c r="Y143" s="85"/>
      <c r="Z143" s="85"/>
      <c r="AA143" s="85"/>
      <c r="AB143" s="85"/>
    </row>
    <row r="144" spans="1:28" ht="18.75" x14ac:dyDescent="0.25">
      <c r="A144" s="22" t="s">
        <v>306</v>
      </c>
      <c r="B144" s="25" t="s">
        <v>307</v>
      </c>
      <c r="C144" s="25"/>
      <c r="D144" s="27" t="s">
        <v>263</v>
      </c>
      <c r="E144" s="45">
        <v>1</v>
      </c>
      <c r="F144" s="28">
        <v>5209</v>
      </c>
      <c r="G144" s="57">
        <f>IFERROR(ROUND(SUM(J145,J146)/F144, 2), 0)</f>
        <v>38</v>
      </c>
      <c r="H144" s="64">
        <v>46</v>
      </c>
      <c r="I144" s="57">
        <f>G144+H144</f>
        <v>84</v>
      </c>
      <c r="J144" s="57">
        <f>ROUND(G144*F144, 2)</f>
        <v>197942</v>
      </c>
      <c r="K144" s="57">
        <f>ROUND(F144*H144, 2)</f>
        <v>239614</v>
      </c>
      <c r="L144" s="57">
        <f>J144+K144</f>
        <v>437556</v>
      </c>
      <c r="M144" s="57">
        <v>38</v>
      </c>
      <c r="N144" s="82">
        <v>46</v>
      </c>
      <c r="O144" s="57">
        <v>84</v>
      </c>
      <c r="P144" s="57">
        <v>197942</v>
      </c>
      <c r="Q144" s="57">
        <v>239614</v>
      </c>
      <c r="R144" s="57">
        <v>437556</v>
      </c>
      <c r="S144" s="85"/>
      <c r="T144" s="88">
        <v>1</v>
      </c>
      <c r="U144" s="88">
        <v>5209</v>
      </c>
      <c r="V144" s="85"/>
      <c r="W144" s="85" t="s">
        <v>1906</v>
      </c>
      <c r="X144" s="85"/>
      <c r="Y144" s="85"/>
      <c r="Z144" s="85"/>
      <c r="AA144" s="85"/>
      <c r="AB144" s="85"/>
    </row>
    <row r="145" spans="1:28" ht="37.5" x14ac:dyDescent="0.25">
      <c r="A145" s="22" t="s">
        <v>308</v>
      </c>
      <c r="B145" s="26" t="s">
        <v>309</v>
      </c>
      <c r="C145" s="25"/>
      <c r="D145" s="27" t="s">
        <v>164</v>
      </c>
      <c r="E145" s="45">
        <v>2</v>
      </c>
      <c r="F145" s="48">
        <v>10418</v>
      </c>
      <c r="G145" s="64">
        <v>3.91</v>
      </c>
      <c r="H145" s="57"/>
      <c r="I145" s="57"/>
      <c r="J145" s="57">
        <f>ROUND(F145*G145, 2)</f>
        <v>40734.379999999997</v>
      </c>
      <c r="K145" s="57"/>
      <c r="L145" s="57"/>
      <c r="M145" s="82">
        <v>3.91</v>
      </c>
      <c r="N145" s="57"/>
      <c r="O145" s="57"/>
      <c r="P145" s="57">
        <f>ROUND(F145*M145, 2)</f>
        <v>40734.379999999997</v>
      </c>
      <c r="Q145" s="57"/>
      <c r="R145" s="57"/>
      <c r="S145" s="85"/>
      <c r="T145" s="88">
        <v>1</v>
      </c>
      <c r="U145" s="88">
        <v>5209</v>
      </c>
      <c r="V145" s="85"/>
      <c r="W145" s="85" t="s">
        <v>1907</v>
      </c>
      <c r="X145" s="85"/>
      <c r="Y145" s="85"/>
      <c r="Z145" s="85"/>
      <c r="AA145" s="85"/>
      <c r="AB145" s="85"/>
    </row>
    <row r="146" spans="1:28" ht="37.5" x14ac:dyDescent="0.25">
      <c r="A146" s="22" t="s">
        <v>310</v>
      </c>
      <c r="B146" s="26" t="s">
        <v>311</v>
      </c>
      <c r="C146" s="25"/>
      <c r="D146" s="27" t="s">
        <v>263</v>
      </c>
      <c r="E146" s="45">
        <v>1</v>
      </c>
      <c r="F146" s="48">
        <v>5209</v>
      </c>
      <c r="G146" s="64">
        <v>30.18</v>
      </c>
      <c r="H146" s="57"/>
      <c r="I146" s="57"/>
      <c r="J146" s="57">
        <f>ROUND(F146*G146, 2)</f>
        <v>157207.62</v>
      </c>
      <c r="K146" s="57"/>
      <c r="L146" s="57"/>
      <c r="M146" s="82">
        <v>30.18</v>
      </c>
      <c r="N146" s="57"/>
      <c r="O146" s="57"/>
      <c r="P146" s="57">
        <f>ROUND(F146*M146, 2)</f>
        <v>157207.62</v>
      </c>
      <c r="Q146" s="57"/>
      <c r="R146" s="57"/>
      <c r="S146" s="85"/>
      <c r="T146" s="88">
        <v>1</v>
      </c>
      <c r="U146" s="88">
        <v>5209</v>
      </c>
      <c r="V146" s="85"/>
      <c r="W146" s="85" t="s">
        <v>1908</v>
      </c>
      <c r="X146" s="85"/>
      <c r="Y146" s="85"/>
      <c r="Z146" s="85"/>
      <c r="AA146" s="85"/>
      <c r="AB146" s="85"/>
    </row>
    <row r="147" spans="1:28" ht="18.75" x14ac:dyDescent="0.25">
      <c r="A147" s="22" t="s">
        <v>312</v>
      </c>
      <c r="B147" s="25" t="s">
        <v>307</v>
      </c>
      <c r="C147" s="25" t="s">
        <v>313</v>
      </c>
      <c r="D147" s="27" t="s">
        <v>263</v>
      </c>
      <c r="E147" s="45">
        <v>1</v>
      </c>
      <c r="F147" s="28">
        <v>1815</v>
      </c>
      <c r="G147" s="57">
        <f>IFERROR(ROUND(SUM(J148)/F147, 2), 0)</f>
        <v>33.92</v>
      </c>
      <c r="H147" s="64">
        <v>46</v>
      </c>
      <c r="I147" s="57">
        <f>G147+H147</f>
        <v>79.92</v>
      </c>
      <c r="J147" s="57">
        <f>ROUND(G147*F147, 2)</f>
        <v>61564.800000000003</v>
      </c>
      <c r="K147" s="57">
        <f>ROUND(F147*H147, 2)</f>
        <v>83490</v>
      </c>
      <c r="L147" s="57">
        <f>J147+K147</f>
        <v>145054.79999999999</v>
      </c>
      <c r="M147" s="57">
        <v>33.92</v>
      </c>
      <c r="N147" s="82">
        <v>46</v>
      </c>
      <c r="O147" s="57">
        <v>79.92</v>
      </c>
      <c r="P147" s="57">
        <v>61564.800000000003</v>
      </c>
      <c r="Q147" s="57">
        <v>83490</v>
      </c>
      <c r="R147" s="57">
        <v>145054.79999999999</v>
      </c>
      <c r="S147" s="85"/>
      <c r="T147" s="88">
        <v>1</v>
      </c>
      <c r="U147" s="88">
        <v>1815</v>
      </c>
      <c r="V147" s="85"/>
      <c r="W147" s="85" t="s">
        <v>1909</v>
      </c>
      <c r="X147" s="85"/>
      <c r="Y147" s="85"/>
      <c r="Z147" s="85"/>
      <c r="AA147" s="85"/>
      <c r="AB147" s="85"/>
    </row>
    <row r="148" spans="1:28" ht="56.25" x14ac:dyDescent="0.25">
      <c r="A148" s="22" t="s">
        <v>314</v>
      </c>
      <c r="B148" s="26" t="s">
        <v>315</v>
      </c>
      <c r="C148" s="25"/>
      <c r="D148" s="27" t="s">
        <v>263</v>
      </c>
      <c r="E148" s="45">
        <v>1</v>
      </c>
      <c r="F148" s="48">
        <v>1815</v>
      </c>
      <c r="G148" s="64">
        <v>33.92</v>
      </c>
      <c r="H148" s="57"/>
      <c r="I148" s="57"/>
      <c r="J148" s="57">
        <f>ROUND(F148*G148, 2)</f>
        <v>61564.800000000003</v>
      </c>
      <c r="K148" s="57"/>
      <c r="L148" s="57"/>
      <c r="M148" s="82">
        <v>33.92</v>
      </c>
      <c r="N148" s="57"/>
      <c r="O148" s="57"/>
      <c r="P148" s="57">
        <f>ROUND(F148*M148, 2)</f>
        <v>61564.800000000003</v>
      </c>
      <c r="Q148" s="57"/>
      <c r="R148" s="57"/>
      <c r="S148" s="85"/>
      <c r="T148" s="88">
        <v>1</v>
      </c>
      <c r="U148" s="88">
        <v>1815</v>
      </c>
      <c r="V148" s="85"/>
      <c r="W148" s="85" t="s">
        <v>1910</v>
      </c>
      <c r="X148" s="85"/>
      <c r="Y148" s="85"/>
      <c r="Z148" s="85"/>
      <c r="AA148" s="85"/>
      <c r="AB148" s="85"/>
    </row>
    <row r="149" spans="1:28" ht="18.75" x14ac:dyDescent="0.25">
      <c r="A149" s="22" t="s">
        <v>316</v>
      </c>
      <c r="B149" s="25" t="s">
        <v>317</v>
      </c>
      <c r="C149" s="25"/>
      <c r="D149" s="27" t="s">
        <v>263</v>
      </c>
      <c r="E149" s="45">
        <v>1</v>
      </c>
      <c r="F149" s="28">
        <v>48922</v>
      </c>
      <c r="G149" s="57">
        <f>IFERROR(ROUND(SUM(J150,J151)/F149, 2), 0)</f>
        <v>26.32</v>
      </c>
      <c r="H149" s="64">
        <v>46</v>
      </c>
      <c r="I149" s="57">
        <f>G149+H149</f>
        <v>72.319999999999993</v>
      </c>
      <c r="J149" s="57">
        <f>ROUND(G149*F149, 2)</f>
        <v>1287627.04</v>
      </c>
      <c r="K149" s="57">
        <f>ROUND(F149*H149, 2)</f>
        <v>2250412</v>
      </c>
      <c r="L149" s="57">
        <f>J149+K149</f>
        <v>3538039.04</v>
      </c>
      <c r="M149" s="57">
        <v>26.32</v>
      </c>
      <c r="N149" s="82">
        <v>46</v>
      </c>
      <c r="O149" s="57">
        <v>72.319999999999993</v>
      </c>
      <c r="P149" s="57">
        <v>1287627.04</v>
      </c>
      <c r="Q149" s="57">
        <v>2250412</v>
      </c>
      <c r="R149" s="57">
        <v>3538039.04</v>
      </c>
      <c r="S149" s="85"/>
      <c r="T149" s="88">
        <v>1</v>
      </c>
      <c r="U149" s="88">
        <v>48922</v>
      </c>
      <c r="V149" s="85"/>
      <c r="W149" s="85" t="s">
        <v>1911</v>
      </c>
      <c r="X149" s="85"/>
      <c r="Y149" s="85"/>
      <c r="Z149" s="85"/>
      <c r="AA149" s="85"/>
      <c r="AB149" s="85"/>
    </row>
    <row r="150" spans="1:28" ht="37.5" x14ac:dyDescent="0.25">
      <c r="A150" s="22" t="s">
        <v>318</v>
      </c>
      <c r="B150" s="26" t="s">
        <v>319</v>
      </c>
      <c r="C150" s="25"/>
      <c r="D150" s="27" t="s">
        <v>164</v>
      </c>
      <c r="E150" s="45">
        <v>2</v>
      </c>
      <c r="F150" s="48">
        <v>97844</v>
      </c>
      <c r="G150" s="64">
        <v>2.83</v>
      </c>
      <c r="H150" s="57"/>
      <c r="I150" s="57"/>
      <c r="J150" s="57">
        <f>ROUND(F150*G150, 2)</f>
        <v>276898.52</v>
      </c>
      <c r="K150" s="57"/>
      <c r="L150" s="57"/>
      <c r="M150" s="82">
        <v>2.83</v>
      </c>
      <c r="N150" s="57"/>
      <c r="O150" s="57"/>
      <c r="P150" s="57">
        <f>ROUND(F150*M150, 2)</f>
        <v>276898.52</v>
      </c>
      <c r="Q150" s="57"/>
      <c r="R150" s="57"/>
      <c r="S150" s="85"/>
      <c r="T150" s="88">
        <v>1</v>
      </c>
      <c r="U150" s="88">
        <v>48922</v>
      </c>
      <c r="V150" s="85"/>
      <c r="W150" s="85" t="s">
        <v>1912</v>
      </c>
      <c r="X150" s="85"/>
      <c r="Y150" s="85"/>
      <c r="Z150" s="85"/>
      <c r="AA150" s="85"/>
      <c r="AB150" s="85"/>
    </row>
    <row r="151" spans="1:28" ht="37.5" x14ac:dyDescent="0.25">
      <c r="A151" s="22" t="s">
        <v>320</v>
      </c>
      <c r="B151" s="26" t="s">
        <v>321</v>
      </c>
      <c r="C151" s="25"/>
      <c r="D151" s="27" t="s">
        <v>263</v>
      </c>
      <c r="E151" s="45">
        <v>1</v>
      </c>
      <c r="F151" s="48">
        <v>48922</v>
      </c>
      <c r="G151" s="64">
        <v>20.66</v>
      </c>
      <c r="H151" s="57"/>
      <c r="I151" s="57"/>
      <c r="J151" s="57">
        <f>ROUND(F151*G151, 2)</f>
        <v>1010728.52</v>
      </c>
      <c r="K151" s="57"/>
      <c r="L151" s="57"/>
      <c r="M151" s="82">
        <v>20.66</v>
      </c>
      <c r="N151" s="57"/>
      <c r="O151" s="57"/>
      <c r="P151" s="57">
        <f>ROUND(F151*M151, 2)</f>
        <v>1010728.52</v>
      </c>
      <c r="Q151" s="57"/>
      <c r="R151" s="57"/>
      <c r="S151" s="85"/>
      <c r="T151" s="88">
        <v>1</v>
      </c>
      <c r="U151" s="88">
        <v>48922</v>
      </c>
      <c r="V151" s="85"/>
      <c r="W151" s="85" t="s">
        <v>1913</v>
      </c>
      <c r="X151" s="85"/>
      <c r="Y151" s="85"/>
      <c r="Z151" s="85"/>
      <c r="AA151" s="85"/>
      <c r="AB151" s="85"/>
    </row>
    <row r="152" spans="1:28" ht="37.5" x14ac:dyDescent="0.25">
      <c r="A152" s="22" t="s">
        <v>322</v>
      </c>
      <c r="B152" s="25" t="s">
        <v>323</v>
      </c>
      <c r="C152" s="25"/>
      <c r="D152" s="27" t="s">
        <v>263</v>
      </c>
      <c r="E152" s="45">
        <v>1</v>
      </c>
      <c r="F152" s="28">
        <v>38</v>
      </c>
      <c r="G152" s="57">
        <f>IFERROR(ROUND(SUM(J153)/F152, 2), 0)</f>
        <v>0</v>
      </c>
      <c r="H152" s="64">
        <v>275.8</v>
      </c>
      <c r="I152" s="57">
        <f>G152+H152</f>
        <v>275.8</v>
      </c>
      <c r="J152" s="57">
        <f>ROUND(G152*F152, 2)</f>
        <v>0</v>
      </c>
      <c r="K152" s="57">
        <f>ROUND(F152*H152, 2)</f>
        <v>10480.4</v>
      </c>
      <c r="L152" s="57">
        <f>J152+K152</f>
        <v>10480.4</v>
      </c>
      <c r="M152" s="57">
        <v>90</v>
      </c>
      <c r="N152" s="82">
        <v>275.8</v>
      </c>
      <c r="O152" s="57">
        <v>365.8</v>
      </c>
      <c r="P152" s="57">
        <v>3420</v>
      </c>
      <c r="Q152" s="57">
        <v>10480.4</v>
      </c>
      <c r="R152" s="57">
        <v>13900.4</v>
      </c>
      <c r="S152" s="85"/>
      <c r="T152" s="88">
        <v>1</v>
      </c>
      <c r="U152" s="88">
        <v>38</v>
      </c>
      <c r="V152" s="85"/>
      <c r="W152" s="85" t="s">
        <v>1914</v>
      </c>
      <c r="X152" s="85"/>
      <c r="Y152" s="85"/>
      <c r="Z152" s="85"/>
      <c r="AA152" s="85"/>
      <c r="AB152" s="85"/>
    </row>
    <row r="153" spans="1:28" ht="37.5" x14ac:dyDescent="0.25">
      <c r="A153" s="22" t="s">
        <v>324</v>
      </c>
      <c r="B153" s="26" t="s">
        <v>325</v>
      </c>
      <c r="C153" s="25"/>
      <c r="D153" s="27" t="s">
        <v>263</v>
      </c>
      <c r="E153" s="45">
        <v>1</v>
      </c>
      <c r="F153" s="48">
        <v>38</v>
      </c>
      <c r="G153" s="64">
        <v>0</v>
      </c>
      <c r="H153" s="57"/>
      <c r="I153" s="57"/>
      <c r="J153" s="57">
        <f>ROUND(F153*G153, 2)</f>
        <v>0</v>
      </c>
      <c r="K153" s="57"/>
      <c r="L153" s="57"/>
      <c r="M153" s="82">
        <v>90</v>
      </c>
      <c r="N153" s="57"/>
      <c r="O153" s="57"/>
      <c r="P153" s="57">
        <f>ROUND(F153*M153, 2)</f>
        <v>3420</v>
      </c>
      <c r="Q153" s="57"/>
      <c r="R153" s="57"/>
      <c r="S153" s="85"/>
      <c r="T153" s="88">
        <v>1</v>
      </c>
      <c r="U153" s="88">
        <v>38</v>
      </c>
      <c r="V153" s="85"/>
      <c r="W153" s="85" t="s">
        <v>1915</v>
      </c>
      <c r="X153" s="85"/>
      <c r="Y153" s="85"/>
      <c r="Z153" s="85"/>
      <c r="AA153" s="85"/>
      <c r="AB153" s="85"/>
    </row>
    <row r="154" spans="1:28" ht="16.5" x14ac:dyDescent="0.25">
      <c r="A154" s="22" t="s">
        <v>326</v>
      </c>
      <c r="B154" s="100" t="s">
        <v>327</v>
      </c>
      <c r="C154" s="94"/>
      <c r="D154" s="98"/>
      <c r="E154" s="99"/>
      <c r="F154" s="58"/>
      <c r="G154" s="59"/>
      <c r="H154" s="59"/>
      <c r="I154" s="59"/>
      <c r="J154" s="59">
        <f>SUM(J155,J161,J163,J165,J170,J172,J174,J176,J179,J182,J185,J187)</f>
        <v>2202090.2599999998</v>
      </c>
      <c r="K154" s="59">
        <f>SUM(K155,K161,K163,K165,K170,K172,K174,K176,K179,K182,K185,K187)</f>
        <v>4464711.54</v>
      </c>
      <c r="L154" s="59">
        <f>SUM(L155,L161,L163,L165,L170,L172,L174,L176,L179,L182,L185,L187)</f>
        <v>6666801.7999999998</v>
      </c>
      <c r="M154" s="59"/>
      <c r="N154" s="59"/>
      <c r="O154" s="59"/>
      <c r="P154" s="59">
        <v>2492477.94</v>
      </c>
      <c r="Q154" s="59">
        <v>4464711.54</v>
      </c>
      <c r="R154" s="59">
        <v>6957189.4800000004</v>
      </c>
      <c r="S154" s="85"/>
      <c r="T154" s="88"/>
      <c r="U154" s="88"/>
      <c r="V154" s="85"/>
      <c r="W154" s="85" t="s">
        <v>1916</v>
      </c>
      <c r="X154" s="85"/>
      <c r="Y154" s="85"/>
      <c r="Z154" s="85"/>
      <c r="AA154" s="85"/>
      <c r="AB154" s="85"/>
    </row>
    <row r="155" spans="1:28" ht="37.5" x14ac:dyDescent="0.25">
      <c r="A155" s="22" t="s">
        <v>328</v>
      </c>
      <c r="B155" s="25" t="s">
        <v>329</v>
      </c>
      <c r="C155" s="25"/>
      <c r="D155" s="27" t="s">
        <v>164</v>
      </c>
      <c r="E155" s="45">
        <v>1</v>
      </c>
      <c r="F155" s="28">
        <v>0</v>
      </c>
      <c r="G155" s="57">
        <f>IFERROR(ROUND(SUM(J156,J157,J158,J159,J160)/F155, 2), 0)</f>
        <v>0</v>
      </c>
      <c r="H155" s="64">
        <v>112.5</v>
      </c>
      <c r="I155" s="57">
        <f>G155+H155</f>
        <v>112.5</v>
      </c>
      <c r="J155" s="57">
        <f>ROUND(G155*F155, 2)</f>
        <v>0</v>
      </c>
      <c r="K155" s="57">
        <f>ROUND(F155*H155, 2)</f>
        <v>0</v>
      </c>
      <c r="L155" s="57">
        <f>J155+K155</f>
        <v>0</v>
      </c>
      <c r="M155" s="57"/>
      <c r="N155" s="82"/>
      <c r="O155" s="57">
        <v>0</v>
      </c>
      <c r="P155" s="57">
        <v>0</v>
      </c>
      <c r="Q155" s="57">
        <v>0</v>
      </c>
      <c r="R155" s="57">
        <v>0</v>
      </c>
      <c r="S155" s="85"/>
      <c r="T155" s="88">
        <v>1</v>
      </c>
      <c r="U155" s="88">
        <v>0</v>
      </c>
      <c r="V155" s="85"/>
      <c r="W155" s="85" t="s">
        <v>1917</v>
      </c>
      <c r="X155" s="85"/>
      <c r="Y155" s="85"/>
      <c r="Z155" s="85"/>
      <c r="AA155" s="85"/>
      <c r="AB155" s="85"/>
    </row>
    <row r="156" spans="1:28" ht="37.5" x14ac:dyDescent="0.25">
      <c r="A156" s="22" t="s">
        <v>331</v>
      </c>
      <c r="B156" s="26" t="s">
        <v>332</v>
      </c>
      <c r="C156" s="25"/>
      <c r="D156" s="27" t="s">
        <v>164</v>
      </c>
      <c r="E156" s="45">
        <v>1</v>
      </c>
      <c r="F156" s="48">
        <v>0</v>
      </c>
      <c r="G156" s="64">
        <v>63.85</v>
      </c>
      <c r="H156" s="57"/>
      <c r="I156" s="57"/>
      <c r="J156" s="57">
        <f>ROUND(F156*G156, 2)</f>
        <v>0</v>
      </c>
      <c r="K156" s="57"/>
      <c r="L156" s="57"/>
      <c r="M156" s="82"/>
      <c r="N156" s="57"/>
      <c r="O156" s="57"/>
      <c r="P156" s="57">
        <f>ROUND(F156*M156, 2)</f>
        <v>0</v>
      </c>
      <c r="Q156" s="57"/>
      <c r="R156" s="57"/>
      <c r="S156" s="85"/>
      <c r="T156" s="88">
        <v>1</v>
      </c>
      <c r="U156" s="88">
        <v>0</v>
      </c>
      <c r="V156" s="85"/>
      <c r="W156" s="85" t="s">
        <v>1918</v>
      </c>
      <c r="X156" s="85"/>
      <c r="Y156" s="85"/>
      <c r="Z156" s="85"/>
      <c r="AA156" s="85"/>
      <c r="AB156" s="85"/>
    </row>
    <row r="157" spans="1:28" ht="56.25" x14ac:dyDescent="0.25">
      <c r="A157" s="22" t="s">
        <v>334</v>
      </c>
      <c r="B157" s="26" t="s">
        <v>335</v>
      </c>
      <c r="C157" s="25" t="s">
        <v>336</v>
      </c>
      <c r="D157" s="27" t="s">
        <v>164</v>
      </c>
      <c r="E157" s="45">
        <v>1</v>
      </c>
      <c r="F157" s="48">
        <v>0</v>
      </c>
      <c r="G157" s="64">
        <v>21.11</v>
      </c>
      <c r="H157" s="57"/>
      <c r="I157" s="57"/>
      <c r="J157" s="57">
        <f>ROUND(F157*G157, 2)</f>
        <v>0</v>
      </c>
      <c r="K157" s="57"/>
      <c r="L157" s="57"/>
      <c r="M157" s="82"/>
      <c r="N157" s="57"/>
      <c r="O157" s="57"/>
      <c r="P157" s="57">
        <f>ROUND(F157*M157, 2)</f>
        <v>0</v>
      </c>
      <c r="Q157" s="57"/>
      <c r="R157" s="57"/>
      <c r="S157" s="85"/>
      <c r="T157" s="88">
        <v>1</v>
      </c>
      <c r="U157" s="88">
        <v>0</v>
      </c>
      <c r="V157" s="85"/>
      <c r="W157" s="85" t="s">
        <v>1919</v>
      </c>
      <c r="X157" s="85"/>
      <c r="Y157" s="85"/>
      <c r="Z157" s="85"/>
      <c r="AA157" s="85"/>
      <c r="AB157" s="85"/>
    </row>
    <row r="158" spans="1:28" ht="56.25" x14ac:dyDescent="0.25">
      <c r="A158" s="22" t="s">
        <v>338</v>
      </c>
      <c r="B158" s="26" t="s">
        <v>339</v>
      </c>
      <c r="C158" s="25" t="s">
        <v>340</v>
      </c>
      <c r="D158" s="27" t="s">
        <v>164</v>
      </c>
      <c r="E158" s="45">
        <v>1</v>
      </c>
      <c r="F158" s="48">
        <v>0</v>
      </c>
      <c r="G158" s="64">
        <v>11</v>
      </c>
      <c r="H158" s="57"/>
      <c r="I158" s="57"/>
      <c r="J158" s="57">
        <f>ROUND(F158*G158, 2)</f>
        <v>0</v>
      </c>
      <c r="K158" s="57"/>
      <c r="L158" s="57"/>
      <c r="M158" s="82"/>
      <c r="N158" s="57"/>
      <c r="O158" s="57"/>
      <c r="P158" s="57">
        <f>ROUND(F158*M158, 2)</f>
        <v>0</v>
      </c>
      <c r="Q158" s="57"/>
      <c r="R158" s="57"/>
      <c r="S158" s="85"/>
      <c r="T158" s="88">
        <v>1</v>
      </c>
      <c r="U158" s="88">
        <v>0</v>
      </c>
      <c r="V158" s="85"/>
      <c r="W158" s="85" t="s">
        <v>1920</v>
      </c>
      <c r="X158" s="85"/>
      <c r="Y158" s="85"/>
      <c r="Z158" s="85"/>
      <c r="AA158" s="85"/>
      <c r="AB158" s="85"/>
    </row>
    <row r="159" spans="1:28" ht="56.25" x14ac:dyDescent="0.25">
      <c r="A159" s="22" t="s">
        <v>342</v>
      </c>
      <c r="B159" s="26" t="s">
        <v>343</v>
      </c>
      <c r="C159" s="25"/>
      <c r="D159" s="27" t="s">
        <v>164</v>
      </c>
      <c r="E159" s="45">
        <v>1</v>
      </c>
      <c r="F159" s="48">
        <v>0</v>
      </c>
      <c r="G159" s="64">
        <v>25</v>
      </c>
      <c r="H159" s="57"/>
      <c r="I159" s="57"/>
      <c r="J159" s="57">
        <f>ROUND(F159*G159, 2)</f>
        <v>0</v>
      </c>
      <c r="K159" s="57"/>
      <c r="L159" s="57"/>
      <c r="M159" s="82"/>
      <c r="N159" s="57"/>
      <c r="O159" s="57"/>
      <c r="P159" s="57">
        <f>ROUND(F159*M159, 2)</f>
        <v>0</v>
      </c>
      <c r="Q159" s="57"/>
      <c r="R159" s="57"/>
      <c r="S159" s="85"/>
      <c r="T159" s="88">
        <v>1</v>
      </c>
      <c r="U159" s="88">
        <v>0</v>
      </c>
      <c r="V159" s="85"/>
      <c r="W159" s="85" t="s">
        <v>1921</v>
      </c>
      <c r="X159" s="85"/>
      <c r="Y159" s="85"/>
      <c r="Z159" s="85"/>
      <c r="AA159" s="85"/>
      <c r="AB159" s="85"/>
    </row>
    <row r="160" spans="1:28" ht="37.5" x14ac:dyDescent="0.25">
      <c r="A160" s="22" t="s">
        <v>345</v>
      </c>
      <c r="B160" s="26" t="s">
        <v>346</v>
      </c>
      <c r="C160" s="25"/>
      <c r="D160" s="27" t="s">
        <v>164</v>
      </c>
      <c r="E160" s="45">
        <v>1</v>
      </c>
      <c r="F160" s="48">
        <v>0</v>
      </c>
      <c r="G160" s="64">
        <v>6.52</v>
      </c>
      <c r="H160" s="57"/>
      <c r="I160" s="57"/>
      <c r="J160" s="57">
        <f>ROUND(F160*G160, 2)</f>
        <v>0</v>
      </c>
      <c r="K160" s="57"/>
      <c r="L160" s="57"/>
      <c r="M160" s="82"/>
      <c r="N160" s="57"/>
      <c r="O160" s="57"/>
      <c r="P160" s="57">
        <f>ROUND(F160*M160, 2)</f>
        <v>0</v>
      </c>
      <c r="Q160" s="57"/>
      <c r="R160" s="57"/>
      <c r="S160" s="85"/>
      <c r="T160" s="88">
        <v>1</v>
      </c>
      <c r="U160" s="88">
        <v>0</v>
      </c>
      <c r="V160" s="85"/>
      <c r="W160" s="85" t="s">
        <v>1922</v>
      </c>
      <c r="X160" s="85"/>
      <c r="Y160" s="85"/>
      <c r="Z160" s="85"/>
      <c r="AA160" s="85"/>
      <c r="AB160" s="85"/>
    </row>
    <row r="161" spans="1:28" ht="37.5" x14ac:dyDescent="0.25">
      <c r="A161" s="22" t="s">
        <v>348</v>
      </c>
      <c r="B161" s="25" t="s">
        <v>329</v>
      </c>
      <c r="C161" s="25" t="s">
        <v>349</v>
      </c>
      <c r="D161" s="27" t="s">
        <v>164</v>
      </c>
      <c r="E161" s="45">
        <v>1</v>
      </c>
      <c r="F161" s="28">
        <v>818</v>
      </c>
      <c r="G161" s="57">
        <f>IFERROR(ROUND(SUM(J162)/F161, 2), 0)</f>
        <v>80.760000000000005</v>
      </c>
      <c r="H161" s="64">
        <v>112.5</v>
      </c>
      <c r="I161" s="57">
        <f>G161+H161</f>
        <v>193.26</v>
      </c>
      <c r="J161" s="57">
        <f>ROUND(G161*F161, 2)</f>
        <v>66061.679999999993</v>
      </c>
      <c r="K161" s="57">
        <f>ROUND(F161*H161, 2)</f>
        <v>92025</v>
      </c>
      <c r="L161" s="57">
        <f>J161+K161</f>
        <v>158086.68</v>
      </c>
      <c r="M161" s="57">
        <v>80.760000000000005</v>
      </c>
      <c r="N161" s="82">
        <v>112.5</v>
      </c>
      <c r="O161" s="57">
        <v>193.26</v>
      </c>
      <c r="P161" s="57">
        <v>66061.679999999993</v>
      </c>
      <c r="Q161" s="57">
        <v>92025</v>
      </c>
      <c r="R161" s="57">
        <v>158086.68</v>
      </c>
      <c r="S161" s="85"/>
      <c r="T161" s="88">
        <v>1</v>
      </c>
      <c r="U161" s="88">
        <v>818</v>
      </c>
      <c r="V161" s="85"/>
      <c r="W161" s="85" t="s">
        <v>1923</v>
      </c>
      <c r="X161" s="85"/>
      <c r="Y161" s="85"/>
      <c r="Z161" s="85"/>
      <c r="AA161" s="85"/>
      <c r="AB161" s="85"/>
    </row>
    <row r="162" spans="1:28" ht="37.5" x14ac:dyDescent="0.25">
      <c r="A162" s="22" t="s">
        <v>352</v>
      </c>
      <c r="B162" s="26" t="s">
        <v>353</v>
      </c>
      <c r="C162" s="25"/>
      <c r="D162" s="27" t="s">
        <v>164</v>
      </c>
      <c r="E162" s="45">
        <v>1</v>
      </c>
      <c r="F162" s="48">
        <v>818</v>
      </c>
      <c r="G162" s="64">
        <v>80.760000000000005</v>
      </c>
      <c r="H162" s="57"/>
      <c r="I162" s="57"/>
      <c r="J162" s="57">
        <f>ROUND(F162*G162, 2)</f>
        <v>66061.679999999993</v>
      </c>
      <c r="K162" s="57"/>
      <c r="L162" s="57"/>
      <c r="M162" s="82">
        <v>80.760000000000005</v>
      </c>
      <c r="N162" s="57"/>
      <c r="O162" s="57"/>
      <c r="P162" s="57">
        <f>ROUND(F162*M162, 2)</f>
        <v>66061.679999999993</v>
      </c>
      <c r="Q162" s="57"/>
      <c r="R162" s="57"/>
      <c r="S162" s="85"/>
      <c r="T162" s="88">
        <v>1</v>
      </c>
      <c r="U162" s="88">
        <v>818</v>
      </c>
      <c r="V162" s="85"/>
      <c r="W162" s="85" t="s">
        <v>1924</v>
      </c>
      <c r="X162" s="85"/>
      <c r="Y162" s="85"/>
      <c r="Z162" s="85"/>
      <c r="AA162" s="85"/>
      <c r="AB162" s="85"/>
    </row>
    <row r="163" spans="1:28" ht="37.5" x14ac:dyDescent="0.25">
      <c r="A163" s="22" t="s">
        <v>355</v>
      </c>
      <c r="B163" s="25" t="s">
        <v>329</v>
      </c>
      <c r="C163" s="25"/>
      <c r="D163" s="27" t="s">
        <v>164</v>
      </c>
      <c r="E163" s="45">
        <v>1</v>
      </c>
      <c r="F163" s="28">
        <v>818</v>
      </c>
      <c r="G163" s="57">
        <f>IFERROR(ROUND(SUM(J164)/F163, 2), 0)</f>
        <v>33.44</v>
      </c>
      <c r="H163" s="64">
        <v>112.5</v>
      </c>
      <c r="I163" s="57">
        <f>G163+H163</f>
        <v>145.94</v>
      </c>
      <c r="J163" s="57">
        <f>ROUND(G163*F163, 2)</f>
        <v>27353.919999999998</v>
      </c>
      <c r="K163" s="57">
        <f>ROUND(F163*H163, 2)</f>
        <v>92025</v>
      </c>
      <c r="L163" s="57">
        <f>J163+K163</f>
        <v>119378.92</v>
      </c>
      <c r="M163" s="57">
        <v>33.44</v>
      </c>
      <c r="N163" s="82">
        <v>112.5</v>
      </c>
      <c r="O163" s="57">
        <v>145.94</v>
      </c>
      <c r="P163" s="57">
        <v>27353.919999999998</v>
      </c>
      <c r="Q163" s="57">
        <v>92025</v>
      </c>
      <c r="R163" s="57">
        <v>119378.92</v>
      </c>
      <c r="S163" s="85"/>
      <c r="T163" s="88">
        <v>1</v>
      </c>
      <c r="U163" s="88">
        <v>818</v>
      </c>
      <c r="V163" s="85"/>
      <c r="W163" s="85" t="s">
        <v>1925</v>
      </c>
      <c r="X163" s="85"/>
      <c r="Y163" s="85"/>
      <c r="Z163" s="85"/>
      <c r="AA163" s="85"/>
      <c r="AB163" s="85"/>
    </row>
    <row r="164" spans="1:28" ht="56.25" x14ac:dyDescent="0.25">
      <c r="A164" s="22" t="s">
        <v>356</v>
      </c>
      <c r="B164" s="26" t="s">
        <v>357</v>
      </c>
      <c r="C164" s="25"/>
      <c r="D164" s="27" t="s">
        <v>164</v>
      </c>
      <c r="E164" s="45">
        <v>1</v>
      </c>
      <c r="F164" s="48">
        <v>818</v>
      </c>
      <c r="G164" s="64">
        <v>33.44</v>
      </c>
      <c r="H164" s="57"/>
      <c r="I164" s="57"/>
      <c r="J164" s="57">
        <f>ROUND(F164*G164, 2)</f>
        <v>27353.919999999998</v>
      </c>
      <c r="K164" s="57"/>
      <c r="L164" s="57"/>
      <c r="M164" s="82">
        <v>33.44</v>
      </c>
      <c r="N164" s="57"/>
      <c r="O164" s="57"/>
      <c r="P164" s="57">
        <f>ROUND(F164*M164, 2)</f>
        <v>27353.919999999998</v>
      </c>
      <c r="Q164" s="57"/>
      <c r="R164" s="57"/>
      <c r="S164" s="85"/>
      <c r="T164" s="88">
        <v>1</v>
      </c>
      <c r="U164" s="88">
        <v>818</v>
      </c>
      <c r="V164" s="85"/>
      <c r="W164" s="85" t="s">
        <v>1926</v>
      </c>
      <c r="X164" s="85"/>
      <c r="Y164" s="85"/>
      <c r="Z164" s="85"/>
      <c r="AA164" s="85"/>
      <c r="AB164" s="85"/>
    </row>
    <row r="165" spans="1:28" ht="37.5" x14ac:dyDescent="0.25">
      <c r="A165" s="22" t="s">
        <v>358</v>
      </c>
      <c r="B165" s="25" t="s">
        <v>329</v>
      </c>
      <c r="C165" s="25"/>
      <c r="D165" s="27" t="s">
        <v>164</v>
      </c>
      <c r="E165" s="45">
        <v>1</v>
      </c>
      <c r="F165" s="28">
        <v>12232</v>
      </c>
      <c r="G165" s="57">
        <f>IFERROR(ROUND(SUM(J166,J167,J168,J169)/F165, 2), 0)</f>
        <v>19.88</v>
      </c>
      <c r="H165" s="64">
        <v>112.5</v>
      </c>
      <c r="I165" s="57">
        <f>G165+H165</f>
        <v>132.38</v>
      </c>
      <c r="J165" s="57">
        <f>ROUND(G165*F165, 2)</f>
        <v>243172.16</v>
      </c>
      <c r="K165" s="57">
        <f>ROUND(F165*H165, 2)</f>
        <v>1376100</v>
      </c>
      <c r="L165" s="57">
        <f>J165+K165</f>
        <v>1619272.16</v>
      </c>
      <c r="M165" s="57">
        <v>43.62</v>
      </c>
      <c r="N165" s="82">
        <v>112.5</v>
      </c>
      <c r="O165" s="57">
        <v>156.12</v>
      </c>
      <c r="P165" s="57">
        <v>533559.84</v>
      </c>
      <c r="Q165" s="57">
        <v>1376100</v>
      </c>
      <c r="R165" s="57">
        <v>1909659.84</v>
      </c>
      <c r="S165" s="85"/>
      <c r="T165" s="88">
        <v>1</v>
      </c>
      <c r="U165" s="88">
        <v>12232</v>
      </c>
      <c r="V165" s="85"/>
      <c r="W165" s="85" t="s">
        <v>1927</v>
      </c>
      <c r="X165" s="85"/>
      <c r="Y165" s="85"/>
      <c r="Z165" s="85"/>
      <c r="AA165" s="85"/>
      <c r="AB165" s="85"/>
    </row>
    <row r="166" spans="1:28" ht="56.25" x14ac:dyDescent="0.25">
      <c r="A166" s="22" t="s">
        <v>359</v>
      </c>
      <c r="B166" s="26" t="s">
        <v>335</v>
      </c>
      <c r="C166" s="25" t="s">
        <v>336</v>
      </c>
      <c r="D166" s="27" t="s">
        <v>164</v>
      </c>
      <c r="E166" s="45">
        <v>1</v>
      </c>
      <c r="F166" s="48">
        <v>554</v>
      </c>
      <c r="G166" s="64">
        <v>21.11</v>
      </c>
      <c r="H166" s="57"/>
      <c r="I166" s="57"/>
      <c r="J166" s="57">
        <f>ROUND(F166*G166, 2)</f>
        <v>11694.94</v>
      </c>
      <c r="K166" s="57"/>
      <c r="L166" s="57"/>
      <c r="M166" s="82">
        <v>21.11</v>
      </c>
      <c r="N166" s="57"/>
      <c r="O166" s="57"/>
      <c r="P166" s="57">
        <f>ROUND(F166*M166, 2)</f>
        <v>11694.94</v>
      </c>
      <c r="Q166" s="57"/>
      <c r="R166" s="57"/>
      <c r="S166" s="85"/>
      <c r="T166" s="88">
        <v>1</v>
      </c>
      <c r="U166" s="88">
        <v>554</v>
      </c>
      <c r="V166" s="85"/>
      <c r="W166" s="85" t="s">
        <v>1928</v>
      </c>
      <c r="X166" s="85"/>
      <c r="Y166" s="85"/>
      <c r="Z166" s="85"/>
      <c r="AA166" s="85"/>
      <c r="AB166" s="85"/>
    </row>
    <row r="167" spans="1:28" ht="56.25" x14ac:dyDescent="0.25">
      <c r="A167" s="22" t="s">
        <v>360</v>
      </c>
      <c r="B167" s="26" t="s">
        <v>361</v>
      </c>
      <c r="C167" s="25" t="s">
        <v>340</v>
      </c>
      <c r="D167" s="27" t="s">
        <v>164</v>
      </c>
      <c r="E167" s="45">
        <v>1</v>
      </c>
      <c r="F167" s="48">
        <v>3460</v>
      </c>
      <c r="G167" s="64">
        <v>18</v>
      </c>
      <c r="H167" s="57"/>
      <c r="I167" s="57"/>
      <c r="J167" s="57">
        <f>ROUND(F167*G167, 2)</f>
        <v>62280</v>
      </c>
      <c r="K167" s="57"/>
      <c r="L167" s="57"/>
      <c r="M167" s="82">
        <v>18</v>
      </c>
      <c r="N167" s="57"/>
      <c r="O167" s="57"/>
      <c r="P167" s="57">
        <f>ROUND(F167*M167, 2)</f>
        <v>62280</v>
      </c>
      <c r="Q167" s="57"/>
      <c r="R167" s="57"/>
      <c r="S167" s="85"/>
      <c r="T167" s="88">
        <v>1</v>
      </c>
      <c r="U167" s="88">
        <v>3460</v>
      </c>
      <c r="V167" s="85"/>
      <c r="W167" s="85" t="s">
        <v>1929</v>
      </c>
      <c r="X167" s="85"/>
      <c r="Y167" s="85"/>
      <c r="Z167" s="85"/>
      <c r="AA167" s="85"/>
      <c r="AB167" s="85"/>
    </row>
    <row r="168" spans="1:28" ht="56.25" x14ac:dyDescent="0.25">
      <c r="A168" s="22" t="s">
        <v>362</v>
      </c>
      <c r="B168" s="26" t="s">
        <v>343</v>
      </c>
      <c r="C168" s="25"/>
      <c r="D168" s="27" t="s">
        <v>164</v>
      </c>
      <c r="E168" s="45">
        <v>1</v>
      </c>
      <c r="F168" s="48">
        <v>6766</v>
      </c>
      <c r="G168" s="64">
        <v>25</v>
      </c>
      <c r="H168" s="57"/>
      <c r="I168" s="57"/>
      <c r="J168" s="57">
        <f>ROUND(F168*G168, 2)</f>
        <v>169150</v>
      </c>
      <c r="K168" s="57"/>
      <c r="L168" s="57"/>
      <c r="M168" s="82">
        <v>25</v>
      </c>
      <c r="N168" s="57"/>
      <c r="O168" s="57"/>
      <c r="P168" s="57">
        <f>ROUND(F168*M168, 2)</f>
        <v>169150</v>
      </c>
      <c r="Q168" s="57"/>
      <c r="R168" s="57"/>
      <c r="S168" s="85"/>
      <c r="T168" s="88">
        <v>1</v>
      </c>
      <c r="U168" s="88">
        <v>6766</v>
      </c>
      <c r="V168" s="85"/>
      <c r="W168" s="85" t="s">
        <v>1930</v>
      </c>
      <c r="X168" s="85"/>
      <c r="Y168" s="85"/>
      <c r="Z168" s="85"/>
      <c r="AA168" s="85"/>
      <c r="AB168" s="85"/>
    </row>
    <row r="169" spans="1:28" ht="37.5" x14ac:dyDescent="0.25">
      <c r="A169" s="22" t="s">
        <v>363</v>
      </c>
      <c r="B169" s="26" t="s">
        <v>364</v>
      </c>
      <c r="C169" s="25"/>
      <c r="D169" s="27" t="s">
        <v>164</v>
      </c>
      <c r="E169" s="45">
        <v>1</v>
      </c>
      <c r="F169" s="48">
        <v>1452</v>
      </c>
      <c r="G169" s="64">
        <v>0</v>
      </c>
      <c r="H169" s="57"/>
      <c r="I169" s="57"/>
      <c r="J169" s="57">
        <f>ROUND(F169*G169, 2)</f>
        <v>0</v>
      </c>
      <c r="K169" s="57"/>
      <c r="L169" s="57"/>
      <c r="M169" s="82">
        <v>200</v>
      </c>
      <c r="N169" s="57"/>
      <c r="O169" s="57"/>
      <c r="P169" s="57">
        <f>ROUND(F169*M169, 2)</f>
        <v>290400</v>
      </c>
      <c r="Q169" s="57"/>
      <c r="R169" s="57"/>
      <c r="S169" s="85"/>
      <c r="T169" s="88">
        <v>1</v>
      </c>
      <c r="U169" s="88">
        <v>1452</v>
      </c>
      <c r="V169" s="85"/>
      <c r="W169" s="85" t="s">
        <v>1931</v>
      </c>
      <c r="X169" s="85"/>
      <c r="Y169" s="85"/>
      <c r="Z169" s="85"/>
      <c r="AA169" s="85"/>
      <c r="AB169" s="85"/>
    </row>
    <row r="170" spans="1:28" ht="37.5" x14ac:dyDescent="0.25">
      <c r="A170" s="22" t="s">
        <v>365</v>
      </c>
      <c r="B170" s="25" t="s">
        <v>366</v>
      </c>
      <c r="C170" s="25" t="s">
        <v>367</v>
      </c>
      <c r="D170" s="27" t="s">
        <v>164</v>
      </c>
      <c r="E170" s="45">
        <v>1</v>
      </c>
      <c r="F170" s="28">
        <v>0</v>
      </c>
      <c r="G170" s="57">
        <f>IFERROR(ROUND(SUM(J171)/F170, 2), 0)</f>
        <v>0</v>
      </c>
      <c r="H170" s="64">
        <v>183.86</v>
      </c>
      <c r="I170" s="57">
        <f>G170+H170</f>
        <v>183.86</v>
      </c>
      <c r="J170" s="57">
        <f>ROUND(G170*F170, 2)</f>
        <v>0</v>
      </c>
      <c r="K170" s="57">
        <f>ROUND(F170*H170, 2)</f>
        <v>0</v>
      </c>
      <c r="L170" s="57">
        <f>J170+K170</f>
        <v>0</v>
      </c>
      <c r="M170" s="57"/>
      <c r="N170" s="82"/>
      <c r="O170" s="57">
        <v>0</v>
      </c>
      <c r="P170" s="57">
        <v>0</v>
      </c>
      <c r="Q170" s="57">
        <v>0</v>
      </c>
      <c r="R170" s="57">
        <v>0</v>
      </c>
      <c r="S170" s="85"/>
      <c r="T170" s="88">
        <v>1</v>
      </c>
      <c r="U170" s="88">
        <v>0</v>
      </c>
      <c r="V170" s="85"/>
      <c r="W170" s="85" t="s">
        <v>1932</v>
      </c>
      <c r="X170" s="85"/>
      <c r="Y170" s="85"/>
      <c r="Z170" s="85"/>
      <c r="AA170" s="85"/>
      <c r="AB170" s="85"/>
    </row>
    <row r="171" spans="1:28" ht="37.5" x14ac:dyDescent="0.25">
      <c r="A171" s="22" t="s">
        <v>369</v>
      </c>
      <c r="B171" s="26" t="s">
        <v>370</v>
      </c>
      <c r="C171" s="25"/>
      <c r="D171" s="27" t="s">
        <v>164</v>
      </c>
      <c r="E171" s="45">
        <v>1</v>
      </c>
      <c r="F171" s="48">
        <v>0</v>
      </c>
      <c r="G171" s="64">
        <v>146.22</v>
      </c>
      <c r="H171" s="57"/>
      <c r="I171" s="57"/>
      <c r="J171" s="57">
        <f>ROUND(F171*G171, 2)</f>
        <v>0</v>
      </c>
      <c r="K171" s="57"/>
      <c r="L171" s="57"/>
      <c r="M171" s="82"/>
      <c r="N171" s="57"/>
      <c r="O171" s="57"/>
      <c r="P171" s="57">
        <f>ROUND(F171*M171, 2)</f>
        <v>0</v>
      </c>
      <c r="Q171" s="57"/>
      <c r="R171" s="57"/>
      <c r="S171" s="85"/>
      <c r="T171" s="88">
        <v>1</v>
      </c>
      <c r="U171" s="88">
        <v>0</v>
      </c>
      <c r="V171" s="85"/>
      <c r="W171" s="85" t="s">
        <v>1933</v>
      </c>
      <c r="X171" s="85"/>
      <c r="Y171" s="85"/>
      <c r="Z171" s="85"/>
      <c r="AA171" s="85"/>
      <c r="AB171" s="85"/>
    </row>
    <row r="172" spans="1:28" ht="37.5" x14ac:dyDescent="0.25">
      <c r="A172" s="22" t="s">
        <v>372</v>
      </c>
      <c r="B172" s="25" t="s">
        <v>373</v>
      </c>
      <c r="C172" s="25" t="s">
        <v>374</v>
      </c>
      <c r="D172" s="27" t="s">
        <v>164</v>
      </c>
      <c r="E172" s="45">
        <v>1</v>
      </c>
      <c r="F172" s="28">
        <v>554</v>
      </c>
      <c r="G172" s="57">
        <f>IFERROR(ROUND(SUM(J173)/F172, 2), 0)</f>
        <v>35.85</v>
      </c>
      <c r="H172" s="64">
        <v>33.56</v>
      </c>
      <c r="I172" s="57">
        <f>G172+H172</f>
        <v>69.41</v>
      </c>
      <c r="J172" s="57">
        <f>ROUND(G172*F172, 2)</f>
        <v>19860.900000000001</v>
      </c>
      <c r="K172" s="57">
        <f>ROUND(F172*H172, 2)</f>
        <v>18592.240000000002</v>
      </c>
      <c r="L172" s="57">
        <f>J172+K172</f>
        <v>38453.14</v>
      </c>
      <c r="M172" s="57">
        <v>35.85</v>
      </c>
      <c r="N172" s="82">
        <v>33.56</v>
      </c>
      <c r="O172" s="57">
        <v>69.41</v>
      </c>
      <c r="P172" s="57">
        <v>19860.900000000001</v>
      </c>
      <c r="Q172" s="57">
        <v>18592.240000000002</v>
      </c>
      <c r="R172" s="57">
        <v>38453.14</v>
      </c>
      <c r="S172" s="85"/>
      <c r="T172" s="88">
        <v>1</v>
      </c>
      <c r="U172" s="88">
        <v>554</v>
      </c>
      <c r="V172" s="85"/>
      <c r="W172" s="85" t="s">
        <v>1934</v>
      </c>
      <c r="X172" s="85"/>
      <c r="Y172" s="85"/>
      <c r="Z172" s="85"/>
      <c r="AA172" s="85"/>
      <c r="AB172" s="85"/>
    </row>
    <row r="173" spans="1:28" ht="37.5" x14ac:dyDescent="0.25">
      <c r="A173" s="22" t="s">
        <v>375</v>
      </c>
      <c r="B173" s="26" t="s">
        <v>376</v>
      </c>
      <c r="C173" s="25"/>
      <c r="D173" s="27" t="s">
        <v>164</v>
      </c>
      <c r="E173" s="45">
        <v>1</v>
      </c>
      <c r="F173" s="45">
        <v>554</v>
      </c>
      <c r="G173" s="64">
        <v>35.85</v>
      </c>
      <c r="H173" s="57"/>
      <c r="I173" s="57"/>
      <c r="J173" s="57">
        <f>ROUND(F173*G173, 2)</f>
        <v>19860.900000000001</v>
      </c>
      <c r="K173" s="57"/>
      <c r="L173" s="57"/>
      <c r="M173" s="82">
        <v>35.85</v>
      </c>
      <c r="N173" s="57"/>
      <c r="O173" s="57"/>
      <c r="P173" s="57">
        <f>ROUND(F173*M173, 2)</f>
        <v>19860.900000000001</v>
      </c>
      <c r="Q173" s="57"/>
      <c r="R173" s="57"/>
      <c r="S173" s="85"/>
      <c r="T173" s="88">
        <v>1</v>
      </c>
      <c r="U173" s="88">
        <v>554</v>
      </c>
      <c r="V173" s="85"/>
      <c r="W173" s="85" t="s">
        <v>1935</v>
      </c>
      <c r="X173" s="85"/>
      <c r="Y173" s="85"/>
      <c r="Z173" s="85"/>
      <c r="AA173" s="85"/>
      <c r="AB173" s="85"/>
    </row>
    <row r="174" spans="1:28" ht="37.5" x14ac:dyDescent="0.25">
      <c r="A174" s="22" t="s">
        <v>377</v>
      </c>
      <c r="B174" s="25" t="s">
        <v>378</v>
      </c>
      <c r="C174" s="25" t="s">
        <v>379</v>
      </c>
      <c r="D174" s="27" t="s">
        <v>164</v>
      </c>
      <c r="E174" s="45">
        <v>1</v>
      </c>
      <c r="F174" s="28">
        <v>1108</v>
      </c>
      <c r="G174" s="57">
        <f>IFERROR(ROUND(SUM(J175)/F174, 2), 0)</f>
        <v>47</v>
      </c>
      <c r="H174" s="64">
        <v>33.56</v>
      </c>
      <c r="I174" s="57">
        <f>G174+H174</f>
        <v>80.56</v>
      </c>
      <c r="J174" s="57">
        <f>ROUND(G174*F174, 2)</f>
        <v>52076</v>
      </c>
      <c r="K174" s="57">
        <f>ROUND(F174*H174, 2)</f>
        <v>37184.480000000003</v>
      </c>
      <c r="L174" s="57">
        <f>J174+K174</f>
        <v>89260.479999999996</v>
      </c>
      <c r="M174" s="57">
        <v>47</v>
      </c>
      <c r="N174" s="82">
        <v>33.56</v>
      </c>
      <c r="O174" s="57">
        <v>80.56</v>
      </c>
      <c r="P174" s="57">
        <v>52076</v>
      </c>
      <c r="Q174" s="57">
        <v>37184.480000000003</v>
      </c>
      <c r="R174" s="57">
        <v>89260.479999999996</v>
      </c>
      <c r="S174" s="85"/>
      <c r="T174" s="88">
        <v>1</v>
      </c>
      <c r="U174" s="88">
        <v>1108</v>
      </c>
      <c r="V174" s="85"/>
      <c r="W174" s="85" t="s">
        <v>1936</v>
      </c>
      <c r="X174" s="85"/>
      <c r="Y174" s="85"/>
      <c r="Z174" s="85"/>
      <c r="AA174" s="85"/>
      <c r="AB174" s="85"/>
    </row>
    <row r="175" spans="1:28" ht="18.75" x14ac:dyDescent="0.25">
      <c r="A175" s="22" t="s">
        <v>380</v>
      </c>
      <c r="B175" s="26" t="s">
        <v>381</v>
      </c>
      <c r="C175" s="25"/>
      <c r="D175" s="27" t="s">
        <v>164</v>
      </c>
      <c r="E175" s="45">
        <v>1</v>
      </c>
      <c r="F175" s="45">
        <v>1108</v>
      </c>
      <c r="G175" s="64">
        <v>47</v>
      </c>
      <c r="H175" s="57"/>
      <c r="I175" s="57"/>
      <c r="J175" s="57">
        <f>ROUND(F175*G175, 2)</f>
        <v>52076</v>
      </c>
      <c r="K175" s="57"/>
      <c r="L175" s="57"/>
      <c r="M175" s="82">
        <v>47</v>
      </c>
      <c r="N175" s="57"/>
      <c r="O175" s="57"/>
      <c r="P175" s="57">
        <f>ROUND(F175*M175, 2)</f>
        <v>52076</v>
      </c>
      <c r="Q175" s="57"/>
      <c r="R175" s="57"/>
      <c r="S175" s="85"/>
      <c r="T175" s="88">
        <v>1</v>
      </c>
      <c r="U175" s="88">
        <v>1108</v>
      </c>
      <c r="V175" s="85"/>
      <c r="W175" s="85" t="s">
        <v>1937</v>
      </c>
      <c r="X175" s="85"/>
      <c r="Y175" s="85"/>
      <c r="Z175" s="85"/>
      <c r="AA175" s="85"/>
      <c r="AB175" s="85"/>
    </row>
    <row r="176" spans="1:28" ht="75" x14ac:dyDescent="0.25">
      <c r="A176" s="22" t="s">
        <v>382</v>
      </c>
      <c r="B176" s="25" t="s">
        <v>383</v>
      </c>
      <c r="C176" s="25"/>
      <c r="D176" s="27" t="s">
        <v>164</v>
      </c>
      <c r="E176" s="45">
        <v>1</v>
      </c>
      <c r="F176" s="28">
        <v>0</v>
      </c>
      <c r="G176" s="57">
        <f>IFERROR(ROUND(SUM(J177,J178)/F176, 2), 0)</f>
        <v>0</v>
      </c>
      <c r="H176" s="64">
        <v>92</v>
      </c>
      <c r="I176" s="57">
        <f>G176+H176</f>
        <v>92</v>
      </c>
      <c r="J176" s="57">
        <f>ROUND(G176*F176, 2)</f>
        <v>0</v>
      </c>
      <c r="K176" s="57">
        <f>ROUND(F176*H176, 2)</f>
        <v>0</v>
      </c>
      <c r="L176" s="57">
        <f>J176+K176</f>
        <v>0</v>
      </c>
      <c r="M176" s="57"/>
      <c r="N176" s="82"/>
      <c r="O176" s="57">
        <v>0</v>
      </c>
      <c r="P176" s="57">
        <v>0</v>
      </c>
      <c r="Q176" s="57">
        <v>0</v>
      </c>
      <c r="R176" s="57">
        <v>0</v>
      </c>
      <c r="S176" s="85"/>
      <c r="T176" s="88">
        <v>1</v>
      </c>
      <c r="U176" s="88">
        <v>0</v>
      </c>
      <c r="V176" s="85"/>
      <c r="W176" s="85" t="s">
        <v>1938</v>
      </c>
      <c r="X176" s="85"/>
      <c r="Y176" s="85"/>
      <c r="Z176" s="85"/>
      <c r="AA176" s="85"/>
      <c r="AB176" s="85"/>
    </row>
    <row r="177" spans="1:28" ht="18.75" x14ac:dyDescent="0.25">
      <c r="A177" s="22" t="s">
        <v>385</v>
      </c>
      <c r="B177" s="26" t="s">
        <v>386</v>
      </c>
      <c r="C177" s="25"/>
      <c r="D177" s="27" t="s">
        <v>164</v>
      </c>
      <c r="E177" s="45">
        <v>1</v>
      </c>
      <c r="F177" s="48">
        <v>0</v>
      </c>
      <c r="G177" s="64">
        <v>7.47</v>
      </c>
      <c r="H177" s="57"/>
      <c r="I177" s="57"/>
      <c r="J177" s="57">
        <f>ROUND(F177*G177, 2)</f>
        <v>0</v>
      </c>
      <c r="K177" s="57"/>
      <c r="L177" s="57"/>
      <c r="M177" s="82"/>
      <c r="N177" s="57"/>
      <c r="O177" s="57"/>
      <c r="P177" s="57">
        <f>ROUND(F177*M177, 2)</f>
        <v>0</v>
      </c>
      <c r="Q177" s="57"/>
      <c r="R177" s="57"/>
      <c r="S177" s="85"/>
      <c r="T177" s="88">
        <v>1</v>
      </c>
      <c r="U177" s="88">
        <v>0</v>
      </c>
      <c r="V177" s="85"/>
      <c r="W177" s="85" t="s">
        <v>1939</v>
      </c>
      <c r="X177" s="85"/>
      <c r="Y177" s="85"/>
      <c r="Z177" s="85"/>
      <c r="AA177" s="85"/>
      <c r="AB177" s="85"/>
    </row>
    <row r="178" spans="1:28" ht="18.75" x14ac:dyDescent="0.25">
      <c r="A178" s="22" t="s">
        <v>388</v>
      </c>
      <c r="B178" s="26" t="s">
        <v>389</v>
      </c>
      <c r="C178" s="25"/>
      <c r="D178" s="27" t="s">
        <v>77</v>
      </c>
      <c r="E178" s="45">
        <v>0.3</v>
      </c>
      <c r="F178" s="48">
        <v>0</v>
      </c>
      <c r="G178" s="64">
        <v>8.14</v>
      </c>
      <c r="H178" s="57"/>
      <c r="I178" s="57"/>
      <c r="J178" s="57">
        <f>ROUND(F178*G178, 2)</f>
        <v>0</v>
      </c>
      <c r="K178" s="57"/>
      <c r="L178" s="57"/>
      <c r="M178" s="82"/>
      <c r="N178" s="57"/>
      <c r="O178" s="57"/>
      <c r="P178" s="57">
        <f>ROUND(F178*M178, 2)</f>
        <v>0</v>
      </c>
      <c r="Q178" s="57"/>
      <c r="R178" s="57"/>
      <c r="S178" s="85"/>
      <c r="T178" s="88">
        <v>1</v>
      </c>
      <c r="U178" s="88">
        <v>0</v>
      </c>
      <c r="V178" s="85"/>
      <c r="W178" s="85" t="s">
        <v>1940</v>
      </c>
      <c r="X178" s="85"/>
      <c r="Y178" s="85"/>
      <c r="Z178" s="85"/>
      <c r="AA178" s="85"/>
      <c r="AB178" s="85"/>
    </row>
    <row r="179" spans="1:28" ht="75" x14ac:dyDescent="0.25">
      <c r="A179" s="22" t="s">
        <v>391</v>
      </c>
      <c r="B179" s="25" t="s">
        <v>383</v>
      </c>
      <c r="C179" s="25"/>
      <c r="D179" s="27" t="s">
        <v>164</v>
      </c>
      <c r="E179" s="45">
        <v>1</v>
      </c>
      <c r="F179" s="28">
        <v>15516</v>
      </c>
      <c r="G179" s="57">
        <f>IFERROR(ROUND(SUM(J180,J181)/F179, 2), 0)</f>
        <v>85.94</v>
      </c>
      <c r="H179" s="64">
        <v>92</v>
      </c>
      <c r="I179" s="57">
        <f>G179+H179</f>
        <v>177.94</v>
      </c>
      <c r="J179" s="57">
        <f>ROUND(G179*F179, 2)</f>
        <v>1333445.04</v>
      </c>
      <c r="K179" s="57">
        <f>ROUND(F179*H179, 2)</f>
        <v>1427472</v>
      </c>
      <c r="L179" s="57">
        <f>J179+K179</f>
        <v>2760917.04</v>
      </c>
      <c r="M179" s="57">
        <v>85.94</v>
      </c>
      <c r="N179" s="82">
        <v>92</v>
      </c>
      <c r="O179" s="57">
        <v>177.94</v>
      </c>
      <c r="P179" s="57">
        <v>1333445.04</v>
      </c>
      <c r="Q179" s="57">
        <v>1427472</v>
      </c>
      <c r="R179" s="57">
        <v>2760917.04</v>
      </c>
      <c r="S179" s="85"/>
      <c r="T179" s="88">
        <v>1</v>
      </c>
      <c r="U179" s="88">
        <v>15516</v>
      </c>
      <c r="V179" s="85"/>
      <c r="W179" s="85" t="s">
        <v>1941</v>
      </c>
      <c r="X179" s="85"/>
      <c r="Y179" s="85"/>
      <c r="Z179" s="85"/>
      <c r="AA179" s="85"/>
      <c r="AB179" s="85"/>
    </row>
    <row r="180" spans="1:28" ht="56.25" x14ac:dyDescent="0.25">
      <c r="A180" s="22" t="s">
        <v>392</v>
      </c>
      <c r="B180" s="26" t="s">
        <v>393</v>
      </c>
      <c r="C180" s="25"/>
      <c r="D180" s="27" t="s">
        <v>164</v>
      </c>
      <c r="E180" s="45">
        <v>1</v>
      </c>
      <c r="F180" s="48">
        <v>15516</v>
      </c>
      <c r="G180" s="64">
        <v>83.5</v>
      </c>
      <c r="H180" s="57"/>
      <c r="I180" s="57"/>
      <c r="J180" s="57">
        <f>ROUND(F180*G180, 2)</f>
        <v>1295586</v>
      </c>
      <c r="K180" s="57"/>
      <c r="L180" s="57"/>
      <c r="M180" s="82">
        <v>83.5</v>
      </c>
      <c r="N180" s="57"/>
      <c r="O180" s="57"/>
      <c r="P180" s="57">
        <f>ROUND(F180*M180, 2)</f>
        <v>1295586</v>
      </c>
      <c r="Q180" s="57"/>
      <c r="R180" s="57"/>
      <c r="S180" s="85"/>
      <c r="T180" s="88">
        <v>1</v>
      </c>
      <c r="U180" s="88">
        <v>15516</v>
      </c>
      <c r="V180" s="85"/>
      <c r="W180" s="85" t="s">
        <v>1942</v>
      </c>
      <c r="X180" s="85"/>
      <c r="Y180" s="85"/>
      <c r="Z180" s="85"/>
      <c r="AA180" s="85"/>
      <c r="AB180" s="85"/>
    </row>
    <row r="181" spans="1:28" ht="18.75" x14ac:dyDescent="0.25">
      <c r="A181" s="22" t="s">
        <v>394</v>
      </c>
      <c r="B181" s="26" t="s">
        <v>389</v>
      </c>
      <c r="C181" s="25"/>
      <c r="D181" s="27" t="s">
        <v>77</v>
      </c>
      <c r="E181" s="45">
        <v>0.3</v>
      </c>
      <c r="F181" s="48">
        <v>4654.8</v>
      </c>
      <c r="G181" s="64">
        <v>8.14</v>
      </c>
      <c r="H181" s="57"/>
      <c r="I181" s="57"/>
      <c r="J181" s="57">
        <f>ROUND(F181*G181, 2)</f>
        <v>37890.07</v>
      </c>
      <c r="K181" s="57"/>
      <c r="L181" s="57"/>
      <c r="M181" s="82">
        <v>8.14</v>
      </c>
      <c r="N181" s="57"/>
      <c r="O181" s="57"/>
      <c r="P181" s="57">
        <f>ROUND(F181*M181, 2)</f>
        <v>37890.07</v>
      </c>
      <c r="Q181" s="57"/>
      <c r="R181" s="57"/>
      <c r="S181" s="85"/>
      <c r="T181" s="88">
        <v>1</v>
      </c>
      <c r="U181" s="88">
        <v>15516</v>
      </c>
      <c r="V181" s="85"/>
      <c r="W181" s="85" t="s">
        <v>1943</v>
      </c>
      <c r="X181" s="85"/>
      <c r="Y181" s="85"/>
      <c r="Z181" s="85"/>
      <c r="AA181" s="85"/>
      <c r="AB181" s="85"/>
    </row>
    <row r="182" spans="1:28" ht="75" x14ac:dyDescent="0.25">
      <c r="A182" s="22" t="s">
        <v>395</v>
      </c>
      <c r="B182" s="25" t="s">
        <v>383</v>
      </c>
      <c r="C182" s="25" t="s">
        <v>396</v>
      </c>
      <c r="D182" s="27" t="s">
        <v>164</v>
      </c>
      <c r="E182" s="45">
        <v>1</v>
      </c>
      <c r="F182" s="28">
        <v>1108</v>
      </c>
      <c r="G182" s="57">
        <f>IFERROR(ROUND(SUM(J183,J184)/F182, 2), 0)</f>
        <v>85.94</v>
      </c>
      <c r="H182" s="64">
        <v>92</v>
      </c>
      <c r="I182" s="57">
        <f>G182+H182</f>
        <v>177.94</v>
      </c>
      <c r="J182" s="57">
        <f>ROUND(G182*F182, 2)</f>
        <v>95221.52</v>
      </c>
      <c r="K182" s="57">
        <f>ROUND(F182*H182, 2)</f>
        <v>101936</v>
      </c>
      <c r="L182" s="57">
        <f>J182+K182</f>
        <v>197157.52</v>
      </c>
      <c r="M182" s="57">
        <v>85.94</v>
      </c>
      <c r="N182" s="82">
        <v>92</v>
      </c>
      <c r="O182" s="57">
        <v>177.94</v>
      </c>
      <c r="P182" s="57">
        <v>95221.52</v>
      </c>
      <c r="Q182" s="57">
        <v>101936</v>
      </c>
      <c r="R182" s="57">
        <v>197157.52</v>
      </c>
      <c r="S182" s="85"/>
      <c r="T182" s="88">
        <v>1</v>
      </c>
      <c r="U182" s="88">
        <v>1108</v>
      </c>
      <c r="V182" s="85"/>
      <c r="W182" s="85" t="s">
        <v>1944</v>
      </c>
      <c r="X182" s="85"/>
      <c r="Y182" s="85"/>
      <c r="Z182" s="85"/>
      <c r="AA182" s="85"/>
      <c r="AB182" s="85"/>
    </row>
    <row r="183" spans="1:28" ht="56.25" x14ac:dyDescent="0.25">
      <c r="A183" s="22" t="s">
        <v>397</v>
      </c>
      <c r="B183" s="26" t="s">
        <v>393</v>
      </c>
      <c r="C183" s="25"/>
      <c r="D183" s="27" t="s">
        <v>164</v>
      </c>
      <c r="E183" s="45">
        <v>1</v>
      </c>
      <c r="F183" s="48">
        <v>1108</v>
      </c>
      <c r="G183" s="64">
        <v>83.5</v>
      </c>
      <c r="H183" s="57"/>
      <c r="I183" s="57"/>
      <c r="J183" s="57">
        <f>ROUND(F183*G183, 2)</f>
        <v>92518</v>
      </c>
      <c r="K183" s="57"/>
      <c r="L183" s="57"/>
      <c r="M183" s="82">
        <v>83.5</v>
      </c>
      <c r="N183" s="57"/>
      <c r="O183" s="57"/>
      <c r="P183" s="57">
        <f>ROUND(F183*M183, 2)</f>
        <v>92518</v>
      </c>
      <c r="Q183" s="57"/>
      <c r="R183" s="57"/>
      <c r="S183" s="85"/>
      <c r="T183" s="88">
        <v>1</v>
      </c>
      <c r="U183" s="88">
        <v>1108</v>
      </c>
      <c r="V183" s="85"/>
      <c r="W183" s="85" t="s">
        <v>1945</v>
      </c>
      <c r="X183" s="85"/>
      <c r="Y183" s="85"/>
      <c r="Z183" s="85"/>
      <c r="AA183" s="85"/>
      <c r="AB183" s="85"/>
    </row>
    <row r="184" spans="1:28" ht="18.75" x14ac:dyDescent="0.25">
      <c r="A184" s="22" t="s">
        <v>398</v>
      </c>
      <c r="B184" s="26" t="s">
        <v>389</v>
      </c>
      <c r="C184" s="25"/>
      <c r="D184" s="27" t="s">
        <v>77</v>
      </c>
      <c r="E184" s="45">
        <v>0.3</v>
      </c>
      <c r="F184" s="48">
        <v>332.4</v>
      </c>
      <c r="G184" s="64">
        <v>8.14</v>
      </c>
      <c r="H184" s="57"/>
      <c r="I184" s="57"/>
      <c r="J184" s="57">
        <f>ROUND(F184*G184, 2)</f>
        <v>2705.74</v>
      </c>
      <c r="K184" s="57"/>
      <c r="L184" s="57"/>
      <c r="M184" s="82">
        <v>8.14</v>
      </c>
      <c r="N184" s="57"/>
      <c r="O184" s="57"/>
      <c r="P184" s="57">
        <f>ROUND(F184*M184, 2)</f>
        <v>2705.74</v>
      </c>
      <c r="Q184" s="57"/>
      <c r="R184" s="57"/>
      <c r="S184" s="85"/>
      <c r="T184" s="88">
        <v>1</v>
      </c>
      <c r="U184" s="88">
        <v>1108</v>
      </c>
      <c r="V184" s="85"/>
      <c r="W184" s="85" t="s">
        <v>1946</v>
      </c>
      <c r="X184" s="85"/>
      <c r="Y184" s="85"/>
      <c r="Z184" s="85"/>
      <c r="AA184" s="85"/>
      <c r="AB184" s="85"/>
    </row>
    <row r="185" spans="1:28" ht="56.25" x14ac:dyDescent="0.25">
      <c r="A185" s="22" t="s">
        <v>399</v>
      </c>
      <c r="B185" s="25" t="s">
        <v>400</v>
      </c>
      <c r="C185" s="25"/>
      <c r="D185" s="27" t="s">
        <v>164</v>
      </c>
      <c r="E185" s="45">
        <v>1</v>
      </c>
      <c r="F185" s="28">
        <v>1870</v>
      </c>
      <c r="G185" s="57">
        <f>IFERROR(ROUND(SUM(J186)/F185, 2), 0)</f>
        <v>13.6</v>
      </c>
      <c r="H185" s="64">
        <v>68.95</v>
      </c>
      <c r="I185" s="57">
        <f>G185+H185</f>
        <v>82.55</v>
      </c>
      <c r="J185" s="57">
        <f>ROUND(G185*F185, 2)</f>
        <v>25432</v>
      </c>
      <c r="K185" s="57">
        <f>ROUND(F185*H185, 2)</f>
        <v>128936.5</v>
      </c>
      <c r="L185" s="57">
        <f>J185+K185</f>
        <v>154368.5</v>
      </c>
      <c r="M185" s="57">
        <v>13.6</v>
      </c>
      <c r="N185" s="82">
        <v>68.95</v>
      </c>
      <c r="O185" s="57">
        <v>82.55</v>
      </c>
      <c r="P185" s="57">
        <v>25432</v>
      </c>
      <c r="Q185" s="57">
        <v>128936.5</v>
      </c>
      <c r="R185" s="57">
        <v>154368.5</v>
      </c>
      <c r="S185" s="85"/>
      <c r="T185" s="88">
        <v>1</v>
      </c>
      <c r="U185" s="88">
        <v>1870</v>
      </c>
      <c r="V185" s="85"/>
      <c r="W185" s="85" t="s">
        <v>1947</v>
      </c>
      <c r="X185" s="85"/>
      <c r="Y185" s="85"/>
      <c r="Z185" s="85"/>
      <c r="AA185" s="85"/>
      <c r="AB185" s="85"/>
    </row>
    <row r="186" spans="1:28" ht="18.75" x14ac:dyDescent="0.25">
      <c r="A186" s="22" t="s">
        <v>402</v>
      </c>
      <c r="B186" s="26" t="s">
        <v>403</v>
      </c>
      <c r="C186" s="25"/>
      <c r="D186" s="27" t="s">
        <v>164</v>
      </c>
      <c r="E186" s="45">
        <v>1</v>
      </c>
      <c r="F186" s="48">
        <v>1870</v>
      </c>
      <c r="G186" s="64">
        <v>13.6</v>
      </c>
      <c r="H186" s="57"/>
      <c r="I186" s="57"/>
      <c r="J186" s="57">
        <f>ROUND(F186*G186, 2)</f>
        <v>25432</v>
      </c>
      <c r="K186" s="57"/>
      <c r="L186" s="57"/>
      <c r="M186" s="82">
        <v>13.6</v>
      </c>
      <c r="N186" s="57"/>
      <c r="O186" s="57"/>
      <c r="P186" s="57">
        <f>ROUND(F186*M186, 2)</f>
        <v>25432</v>
      </c>
      <c r="Q186" s="57"/>
      <c r="R186" s="57"/>
      <c r="S186" s="85"/>
      <c r="T186" s="88">
        <v>1</v>
      </c>
      <c r="U186" s="88">
        <v>1870</v>
      </c>
      <c r="V186" s="85"/>
      <c r="W186" s="85" t="s">
        <v>1948</v>
      </c>
      <c r="X186" s="85"/>
      <c r="Y186" s="85"/>
      <c r="Z186" s="85"/>
      <c r="AA186" s="85"/>
      <c r="AB186" s="85"/>
    </row>
    <row r="187" spans="1:28" ht="18.75" x14ac:dyDescent="0.25">
      <c r="A187" s="22" t="s">
        <v>405</v>
      </c>
      <c r="B187" s="25" t="s">
        <v>406</v>
      </c>
      <c r="C187" s="25"/>
      <c r="D187" s="27" t="s">
        <v>164</v>
      </c>
      <c r="E187" s="45">
        <v>1</v>
      </c>
      <c r="F187" s="28">
        <v>35472</v>
      </c>
      <c r="G187" s="57">
        <f>IFERROR(ROUND(SUM(J188)/F187, 2), 0)</f>
        <v>9.57</v>
      </c>
      <c r="H187" s="64">
        <v>33.56</v>
      </c>
      <c r="I187" s="57">
        <f>G187+H187</f>
        <v>43.13</v>
      </c>
      <c r="J187" s="57">
        <f>ROUND(G187*F187, 2)</f>
        <v>339467.04</v>
      </c>
      <c r="K187" s="57">
        <f>ROUND(F187*H187, 2)</f>
        <v>1190440.32</v>
      </c>
      <c r="L187" s="57">
        <f>J187+K187</f>
        <v>1529907.36</v>
      </c>
      <c r="M187" s="57">
        <v>9.57</v>
      </c>
      <c r="N187" s="82">
        <v>33.56</v>
      </c>
      <c r="O187" s="57">
        <v>43.13</v>
      </c>
      <c r="P187" s="57">
        <v>339467.04</v>
      </c>
      <c r="Q187" s="57">
        <v>1190440.32</v>
      </c>
      <c r="R187" s="57">
        <v>1529907.36</v>
      </c>
      <c r="S187" s="85"/>
      <c r="T187" s="88">
        <v>1</v>
      </c>
      <c r="U187" s="88">
        <v>35472</v>
      </c>
      <c r="V187" s="85"/>
      <c r="W187" s="85" t="s">
        <v>1949</v>
      </c>
      <c r="X187" s="85"/>
      <c r="Y187" s="85"/>
      <c r="Z187" s="85"/>
      <c r="AA187" s="85"/>
      <c r="AB187" s="85"/>
    </row>
    <row r="188" spans="1:28" ht="18.75" x14ac:dyDescent="0.25">
      <c r="A188" s="22" t="s">
        <v>407</v>
      </c>
      <c r="B188" s="26" t="s">
        <v>408</v>
      </c>
      <c r="C188" s="25"/>
      <c r="D188" s="27" t="s">
        <v>164</v>
      </c>
      <c r="E188" s="45">
        <v>1</v>
      </c>
      <c r="F188" s="48">
        <v>35472</v>
      </c>
      <c r="G188" s="64">
        <v>9.57</v>
      </c>
      <c r="H188" s="57"/>
      <c r="I188" s="57"/>
      <c r="J188" s="57">
        <f>ROUND(F188*G188, 2)</f>
        <v>339467.04</v>
      </c>
      <c r="K188" s="57"/>
      <c r="L188" s="57"/>
      <c r="M188" s="82">
        <v>9.57</v>
      </c>
      <c r="N188" s="57"/>
      <c r="O188" s="57"/>
      <c r="P188" s="57">
        <f>ROUND(F188*M188, 2)</f>
        <v>339467.04</v>
      </c>
      <c r="Q188" s="57"/>
      <c r="R188" s="57"/>
      <c r="S188" s="85"/>
      <c r="T188" s="88">
        <v>1</v>
      </c>
      <c r="U188" s="88">
        <v>35472</v>
      </c>
      <c r="V188" s="85"/>
      <c r="W188" s="85" t="s">
        <v>1950</v>
      </c>
      <c r="X188" s="85"/>
      <c r="Y188" s="85"/>
      <c r="Z188" s="85"/>
      <c r="AA188" s="85"/>
      <c r="AB188" s="85"/>
    </row>
    <row r="189" spans="1:28" ht="16.5" x14ac:dyDescent="0.25">
      <c r="A189" s="22" t="s">
        <v>409</v>
      </c>
      <c r="B189" s="100" t="s">
        <v>410</v>
      </c>
      <c r="C189" s="94"/>
      <c r="D189" s="98"/>
      <c r="E189" s="99"/>
      <c r="F189" s="58"/>
      <c r="G189" s="59"/>
      <c r="H189" s="59"/>
      <c r="I189" s="59"/>
      <c r="J189" s="59">
        <f>SUM(J190,J192,J194,J196,J198,J200,J202,J204,J206,J208,J210,J212,J214)</f>
        <v>2421795.06</v>
      </c>
      <c r="K189" s="59">
        <f>SUM(K190,K192,K194,K196,K198,K200,K202,K204,K206,K208,K210,K212,K214)</f>
        <v>3233020.88</v>
      </c>
      <c r="L189" s="59">
        <f>SUM(L190,L192,L194,L196,L198,L200,L202,L204,L206,L208,L210,L212,L214)</f>
        <v>5654815.9400000004</v>
      </c>
      <c r="M189" s="59"/>
      <c r="N189" s="59"/>
      <c r="O189" s="59"/>
      <c r="P189" s="59">
        <v>2421795.06</v>
      </c>
      <c r="Q189" s="59">
        <v>3233020.88</v>
      </c>
      <c r="R189" s="59">
        <v>5654815.9400000004</v>
      </c>
      <c r="S189" s="85"/>
      <c r="T189" s="88"/>
      <c r="U189" s="88"/>
      <c r="V189" s="85"/>
      <c r="W189" s="85" t="s">
        <v>1951</v>
      </c>
      <c r="X189" s="85"/>
      <c r="Y189" s="85"/>
      <c r="Z189" s="85"/>
      <c r="AA189" s="85"/>
      <c r="AB189" s="85"/>
    </row>
    <row r="190" spans="1:28" ht="37.5" x14ac:dyDescent="0.25">
      <c r="A190" s="22" t="s">
        <v>411</v>
      </c>
      <c r="B190" s="25" t="s">
        <v>412</v>
      </c>
      <c r="C190" s="25"/>
      <c r="D190" s="27" t="s">
        <v>164</v>
      </c>
      <c r="E190" s="45">
        <v>1</v>
      </c>
      <c r="F190" s="28">
        <v>12748</v>
      </c>
      <c r="G190" s="57">
        <f>IFERROR(ROUND(SUM(J191)/F190, 2), 0)</f>
        <v>71.739999999999995</v>
      </c>
      <c r="H190" s="64">
        <v>138</v>
      </c>
      <c r="I190" s="57">
        <f>G190+H190</f>
        <v>209.74</v>
      </c>
      <c r="J190" s="57">
        <f>ROUND(G190*F190, 2)</f>
        <v>914541.52</v>
      </c>
      <c r="K190" s="57">
        <f>ROUND(F190*H190, 2)</f>
        <v>1759224</v>
      </c>
      <c r="L190" s="57">
        <f>J190+K190</f>
        <v>2673765.52</v>
      </c>
      <c r="M190" s="57">
        <v>71.739999999999995</v>
      </c>
      <c r="N190" s="82">
        <v>138</v>
      </c>
      <c r="O190" s="57">
        <v>209.74</v>
      </c>
      <c r="P190" s="57">
        <v>914541.52</v>
      </c>
      <c r="Q190" s="57">
        <v>1759224</v>
      </c>
      <c r="R190" s="57">
        <v>2673765.52</v>
      </c>
      <c r="S190" s="85"/>
      <c r="T190" s="88">
        <v>1</v>
      </c>
      <c r="U190" s="88">
        <v>12748</v>
      </c>
      <c r="V190" s="85"/>
      <c r="W190" s="85" t="s">
        <v>1952</v>
      </c>
      <c r="X190" s="85"/>
      <c r="Y190" s="85"/>
      <c r="Z190" s="85"/>
      <c r="AA190" s="85"/>
      <c r="AB190" s="85"/>
    </row>
    <row r="191" spans="1:28" ht="56.25" x14ac:dyDescent="0.25">
      <c r="A191" s="22" t="s">
        <v>413</v>
      </c>
      <c r="B191" s="26" t="s">
        <v>414</v>
      </c>
      <c r="C191" s="25"/>
      <c r="D191" s="27" t="s">
        <v>164</v>
      </c>
      <c r="E191" s="45">
        <v>1</v>
      </c>
      <c r="F191" s="48">
        <v>12748</v>
      </c>
      <c r="G191" s="64">
        <v>71.739999999999995</v>
      </c>
      <c r="H191" s="57"/>
      <c r="I191" s="57"/>
      <c r="J191" s="57">
        <f>ROUND(F191*G191, 2)</f>
        <v>914541.52</v>
      </c>
      <c r="K191" s="57"/>
      <c r="L191" s="57"/>
      <c r="M191" s="82">
        <v>71.739999999999995</v>
      </c>
      <c r="N191" s="57"/>
      <c r="O191" s="57"/>
      <c r="P191" s="57">
        <f>ROUND(F191*M191, 2)</f>
        <v>914541.52</v>
      </c>
      <c r="Q191" s="57"/>
      <c r="R191" s="57"/>
      <c r="S191" s="85"/>
      <c r="T191" s="88">
        <v>1</v>
      </c>
      <c r="U191" s="88">
        <v>12748</v>
      </c>
      <c r="V191" s="85"/>
      <c r="W191" s="85" t="s">
        <v>1953</v>
      </c>
      <c r="X191" s="85"/>
      <c r="Y191" s="85"/>
      <c r="Z191" s="85"/>
      <c r="AA191" s="85"/>
      <c r="AB191" s="85"/>
    </row>
    <row r="192" spans="1:28" ht="37.5" x14ac:dyDescent="0.25">
      <c r="A192" s="22" t="s">
        <v>415</v>
      </c>
      <c r="B192" s="25" t="s">
        <v>412</v>
      </c>
      <c r="C192" s="25" t="s">
        <v>416</v>
      </c>
      <c r="D192" s="27" t="s">
        <v>164</v>
      </c>
      <c r="E192" s="45">
        <v>1</v>
      </c>
      <c r="F192" s="28">
        <v>554</v>
      </c>
      <c r="G192" s="57">
        <f>IFERROR(ROUND(SUM(J193)/F192, 2), 0)</f>
        <v>71.739999999999995</v>
      </c>
      <c r="H192" s="64">
        <v>138</v>
      </c>
      <c r="I192" s="57">
        <f>G192+H192</f>
        <v>209.74</v>
      </c>
      <c r="J192" s="57">
        <f>ROUND(G192*F192, 2)</f>
        <v>39743.96</v>
      </c>
      <c r="K192" s="57">
        <f>ROUND(F192*H192, 2)</f>
        <v>76452</v>
      </c>
      <c r="L192" s="57">
        <f>J192+K192</f>
        <v>116195.96</v>
      </c>
      <c r="M192" s="57">
        <v>71.739999999999995</v>
      </c>
      <c r="N192" s="82">
        <v>138</v>
      </c>
      <c r="O192" s="57">
        <v>209.74</v>
      </c>
      <c r="P192" s="57">
        <v>39743.96</v>
      </c>
      <c r="Q192" s="57">
        <v>76452</v>
      </c>
      <c r="R192" s="57">
        <v>116195.96</v>
      </c>
      <c r="S192" s="85"/>
      <c r="T192" s="88">
        <v>1</v>
      </c>
      <c r="U192" s="88">
        <v>554</v>
      </c>
      <c r="V192" s="85"/>
      <c r="W192" s="85" t="s">
        <v>1954</v>
      </c>
      <c r="X192" s="85"/>
      <c r="Y192" s="85"/>
      <c r="Z192" s="85"/>
      <c r="AA192" s="85"/>
      <c r="AB192" s="85"/>
    </row>
    <row r="193" spans="1:28" ht="56.25" x14ac:dyDescent="0.25">
      <c r="A193" s="22" t="s">
        <v>417</v>
      </c>
      <c r="B193" s="26" t="s">
        <v>414</v>
      </c>
      <c r="C193" s="25"/>
      <c r="D193" s="27" t="s">
        <v>164</v>
      </c>
      <c r="E193" s="45">
        <v>1</v>
      </c>
      <c r="F193" s="48">
        <v>554</v>
      </c>
      <c r="G193" s="64">
        <v>71.739999999999995</v>
      </c>
      <c r="H193" s="57"/>
      <c r="I193" s="57"/>
      <c r="J193" s="57">
        <f>ROUND(F193*G193, 2)</f>
        <v>39743.96</v>
      </c>
      <c r="K193" s="57"/>
      <c r="L193" s="57"/>
      <c r="M193" s="82">
        <v>71.739999999999995</v>
      </c>
      <c r="N193" s="57"/>
      <c r="O193" s="57"/>
      <c r="P193" s="57">
        <f>ROUND(F193*M193, 2)</f>
        <v>39743.96</v>
      </c>
      <c r="Q193" s="57"/>
      <c r="R193" s="57"/>
      <c r="S193" s="85"/>
      <c r="T193" s="88">
        <v>1</v>
      </c>
      <c r="U193" s="88">
        <v>554</v>
      </c>
      <c r="V193" s="85"/>
      <c r="W193" s="85" t="s">
        <v>1955</v>
      </c>
      <c r="X193" s="85"/>
      <c r="Y193" s="85"/>
      <c r="Z193" s="85"/>
      <c r="AA193" s="85"/>
      <c r="AB193" s="85"/>
    </row>
    <row r="194" spans="1:28" ht="56.25" x14ac:dyDescent="0.25">
      <c r="A194" s="22" t="s">
        <v>418</v>
      </c>
      <c r="B194" s="25" t="s">
        <v>419</v>
      </c>
      <c r="C194" s="25"/>
      <c r="D194" s="27" t="s">
        <v>164</v>
      </c>
      <c r="E194" s="45">
        <v>1</v>
      </c>
      <c r="F194" s="28">
        <v>554</v>
      </c>
      <c r="G194" s="57">
        <f>IFERROR(ROUND(SUM(J195)/F194, 2), 0)</f>
        <v>183.42</v>
      </c>
      <c r="H194" s="64">
        <v>138</v>
      </c>
      <c r="I194" s="57">
        <f>G194+H194</f>
        <v>321.42</v>
      </c>
      <c r="J194" s="57">
        <f>ROUND(G194*F194, 2)</f>
        <v>101614.68</v>
      </c>
      <c r="K194" s="57">
        <f>ROUND(F194*H194, 2)</f>
        <v>76452</v>
      </c>
      <c r="L194" s="57">
        <f>J194+K194</f>
        <v>178066.68</v>
      </c>
      <c r="M194" s="57">
        <v>183.42</v>
      </c>
      <c r="N194" s="82">
        <v>138</v>
      </c>
      <c r="O194" s="57">
        <v>321.42</v>
      </c>
      <c r="P194" s="57">
        <v>101614.68</v>
      </c>
      <c r="Q194" s="57">
        <v>76452</v>
      </c>
      <c r="R194" s="57">
        <v>178066.68</v>
      </c>
      <c r="S194" s="85"/>
      <c r="T194" s="88">
        <v>1</v>
      </c>
      <c r="U194" s="88">
        <v>554</v>
      </c>
      <c r="V194" s="85"/>
      <c r="W194" s="85" t="s">
        <v>1956</v>
      </c>
      <c r="X194" s="85"/>
      <c r="Y194" s="85"/>
      <c r="Z194" s="85"/>
      <c r="AA194" s="85"/>
      <c r="AB194" s="85"/>
    </row>
    <row r="195" spans="1:28" ht="56.25" x14ac:dyDescent="0.25">
      <c r="A195" s="22" t="s">
        <v>420</v>
      </c>
      <c r="B195" s="26" t="s">
        <v>421</v>
      </c>
      <c r="C195" s="25"/>
      <c r="D195" s="27" t="s">
        <v>164</v>
      </c>
      <c r="E195" s="45">
        <v>1</v>
      </c>
      <c r="F195" s="45">
        <v>554</v>
      </c>
      <c r="G195" s="64">
        <v>183.42</v>
      </c>
      <c r="H195" s="57"/>
      <c r="I195" s="57"/>
      <c r="J195" s="57">
        <f>ROUND(F195*G195, 2)</f>
        <v>101614.68</v>
      </c>
      <c r="K195" s="57"/>
      <c r="L195" s="57"/>
      <c r="M195" s="82">
        <v>183.42</v>
      </c>
      <c r="N195" s="57"/>
      <c r="O195" s="57"/>
      <c r="P195" s="57">
        <f>ROUND(F195*M195, 2)</f>
        <v>101614.68</v>
      </c>
      <c r="Q195" s="57"/>
      <c r="R195" s="57"/>
      <c r="S195" s="85"/>
      <c r="T195" s="88">
        <v>1</v>
      </c>
      <c r="U195" s="88">
        <v>554</v>
      </c>
      <c r="V195" s="85"/>
      <c r="W195" s="85" t="s">
        <v>1957</v>
      </c>
      <c r="X195" s="85"/>
      <c r="Y195" s="85"/>
      <c r="Z195" s="85"/>
      <c r="AA195" s="85"/>
      <c r="AB195" s="85"/>
    </row>
    <row r="196" spans="1:28" ht="56.25" x14ac:dyDescent="0.25">
      <c r="A196" s="22" t="s">
        <v>422</v>
      </c>
      <c r="B196" s="25" t="s">
        <v>423</v>
      </c>
      <c r="C196" s="25"/>
      <c r="D196" s="27" t="s">
        <v>164</v>
      </c>
      <c r="E196" s="45">
        <v>1</v>
      </c>
      <c r="F196" s="28">
        <v>944</v>
      </c>
      <c r="G196" s="57">
        <f>IFERROR(ROUND(SUM(J197)/F196, 2), 0)</f>
        <v>54.22</v>
      </c>
      <c r="H196" s="64">
        <v>138</v>
      </c>
      <c r="I196" s="57">
        <f>G196+H196</f>
        <v>192.22</v>
      </c>
      <c r="J196" s="57">
        <f>ROUND(G196*F196, 2)</f>
        <v>51183.68</v>
      </c>
      <c r="K196" s="57">
        <f>ROUND(F196*H196, 2)</f>
        <v>130272</v>
      </c>
      <c r="L196" s="57">
        <f>J196+K196</f>
        <v>181455.68</v>
      </c>
      <c r="M196" s="57">
        <v>54.22</v>
      </c>
      <c r="N196" s="82">
        <v>138</v>
      </c>
      <c r="O196" s="57">
        <v>192.22</v>
      </c>
      <c r="P196" s="57">
        <v>51183.68</v>
      </c>
      <c r="Q196" s="57">
        <v>130272</v>
      </c>
      <c r="R196" s="57">
        <v>181455.68</v>
      </c>
      <c r="S196" s="85"/>
      <c r="T196" s="88">
        <v>1</v>
      </c>
      <c r="U196" s="88">
        <v>944</v>
      </c>
      <c r="V196" s="85"/>
      <c r="W196" s="85" t="s">
        <v>1958</v>
      </c>
      <c r="X196" s="85"/>
      <c r="Y196" s="85"/>
      <c r="Z196" s="85"/>
      <c r="AA196" s="85"/>
      <c r="AB196" s="85"/>
    </row>
    <row r="197" spans="1:28" ht="37.5" x14ac:dyDescent="0.25">
      <c r="A197" s="22" t="s">
        <v>424</v>
      </c>
      <c r="B197" s="26" t="s">
        <v>425</v>
      </c>
      <c r="C197" s="25"/>
      <c r="D197" s="27" t="s">
        <v>164</v>
      </c>
      <c r="E197" s="45">
        <v>1</v>
      </c>
      <c r="F197" s="45">
        <v>944</v>
      </c>
      <c r="G197" s="64">
        <v>54.22</v>
      </c>
      <c r="H197" s="57"/>
      <c r="I197" s="57"/>
      <c r="J197" s="57">
        <f>ROUND(F197*G197, 2)</f>
        <v>51183.68</v>
      </c>
      <c r="K197" s="57"/>
      <c r="L197" s="57"/>
      <c r="M197" s="82">
        <v>54.22</v>
      </c>
      <c r="N197" s="57"/>
      <c r="O197" s="57"/>
      <c r="P197" s="57">
        <f>ROUND(F197*M197, 2)</f>
        <v>51183.68</v>
      </c>
      <c r="Q197" s="57"/>
      <c r="R197" s="57"/>
      <c r="S197" s="85"/>
      <c r="T197" s="88">
        <v>1</v>
      </c>
      <c r="U197" s="88">
        <v>944</v>
      </c>
      <c r="V197" s="85"/>
      <c r="W197" s="85" t="s">
        <v>1959</v>
      </c>
      <c r="X197" s="85"/>
      <c r="Y197" s="85"/>
      <c r="Z197" s="85"/>
      <c r="AA197" s="85"/>
      <c r="AB197" s="85"/>
    </row>
    <row r="198" spans="1:28" ht="56.25" x14ac:dyDescent="0.25">
      <c r="A198" s="22" t="s">
        <v>426</v>
      </c>
      <c r="B198" s="25" t="s">
        <v>427</v>
      </c>
      <c r="C198" s="25"/>
      <c r="D198" s="27" t="s">
        <v>164</v>
      </c>
      <c r="E198" s="45">
        <v>1</v>
      </c>
      <c r="F198" s="28">
        <v>2058</v>
      </c>
      <c r="G198" s="57">
        <f>IFERROR(ROUND(SUM(J199)/F198, 2), 0)</f>
        <v>73.31</v>
      </c>
      <c r="H198" s="64">
        <v>138</v>
      </c>
      <c r="I198" s="57">
        <f>G198+H198</f>
        <v>211.31</v>
      </c>
      <c r="J198" s="57">
        <f>ROUND(G198*F198, 2)</f>
        <v>150871.98000000001</v>
      </c>
      <c r="K198" s="57">
        <f>ROUND(F198*H198, 2)</f>
        <v>284004</v>
      </c>
      <c r="L198" s="57">
        <f>J198+K198</f>
        <v>434875.98</v>
      </c>
      <c r="M198" s="57">
        <v>73.31</v>
      </c>
      <c r="N198" s="82">
        <v>138</v>
      </c>
      <c r="O198" s="57">
        <v>211.31</v>
      </c>
      <c r="P198" s="57">
        <v>150871.98000000001</v>
      </c>
      <c r="Q198" s="57">
        <v>284004</v>
      </c>
      <c r="R198" s="57">
        <v>434875.98</v>
      </c>
      <c r="S198" s="85"/>
      <c r="T198" s="88">
        <v>1</v>
      </c>
      <c r="U198" s="88">
        <v>2058</v>
      </c>
      <c r="V198" s="85"/>
      <c r="W198" s="85" t="s">
        <v>1960</v>
      </c>
      <c r="X198" s="85"/>
      <c r="Y198" s="85"/>
      <c r="Z198" s="85"/>
      <c r="AA198" s="85"/>
      <c r="AB198" s="85"/>
    </row>
    <row r="199" spans="1:28" ht="37.5" x14ac:dyDescent="0.25">
      <c r="A199" s="22" t="s">
        <v>428</v>
      </c>
      <c r="B199" s="26" t="s">
        <v>429</v>
      </c>
      <c r="C199" s="25"/>
      <c r="D199" s="27" t="s">
        <v>164</v>
      </c>
      <c r="E199" s="45">
        <v>1</v>
      </c>
      <c r="F199" s="45">
        <v>2058</v>
      </c>
      <c r="G199" s="64">
        <v>73.31</v>
      </c>
      <c r="H199" s="57"/>
      <c r="I199" s="57"/>
      <c r="J199" s="57">
        <f>ROUND(F199*G199, 2)</f>
        <v>150871.98000000001</v>
      </c>
      <c r="K199" s="57"/>
      <c r="L199" s="57"/>
      <c r="M199" s="82">
        <v>73.31</v>
      </c>
      <c r="N199" s="57"/>
      <c r="O199" s="57"/>
      <c r="P199" s="57">
        <f>ROUND(F199*M199, 2)</f>
        <v>150871.98000000001</v>
      </c>
      <c r="Q199" s="57"/>
      <c r="R199" s="57"/>
      <c r="S199" s="85"/>
      <c r="T199" s="88">
        <v>1</v>
      </c>
      <c r="U199" s="88">
        <v>2058</v>
      </c>
      <c r="V199" s="85"/>
      <c r="W199" s="85" t="s">
        <v>1961</v>
      </c>
      <c r="X199" s="85"/>
      <c r="Y199" s="85"/>
      <c r="Z199" s="85"/>
      <c r="AA199" s="85"/>
      <c r="AB199" s="85"/>
    </row>
    <row r="200" spans="1:28" ht="56.25" x14ac:dyDescent="0.25">
      <c r="A200" s="22" t="s">
        <v>430</v>
      </c>
      <c r="B200" s="25" t="s">
        <v>431</v>
      </c>
      <c r="C200" s="25"/>
      <c r="D200" s="27" t="s">
        <v>164</v>
      </c>
      <c r="E200" s="45">
        <v>1</v>
      </c>
      <c r="F200" s="28">
        <v>528</v>
      </c>
      <c r="G200" s="57">
        <f>IFERROR(ROUND(SUM(J201)/F200, 2), 0)</f>
        <v>127.22</v>
      </c>
      <c r="H200" s="64">
        <v>138</v>
      </c>
      <c r="I200" s="57">
        <f>G200+H200</f>
        <v>265.22000000000003</v>
      </c>
      <c r="J200" s="57">
        <f>ROUND(G200*F200, 2)</f>
        <v>67172.160000000003</v>
      </c>
      <c r="K200" s="57">
        <f>ROUND(F200*H200, 2)</f>
        <v>72864</v>
      </c>
      <c r="L200" s="57">
        <f>J200+K200</f>
        <v>140036.16</v>
      </c>
      <c r="M200" s="57">
        <v>127.22</v>
      </c>
      <c r="N200" s="82">
        <v>138</v>
      </c>
      <c r="O200" s="57">
        <v>265.22000000000003</v>
      </c>
      <c r="P200" s="57">
        <v>67172.160000000003</v>
      </c>
      <c r="Q200" s="57">
        <v>72864</v>
      </c>
      <c r="R200" s="57">
        <v>140036.16</v>
      </c>
      <c r="S200" s="85"/>
      <c r="T200" s="88">
        <v>1</v>
      </c>
      <c r="U200" s="88">
        <v>528</v>
      </c>
      <c r="V200" s="85"/>
      <c r="W200" s="85" t="s">
        <v>1962</v>
      </c>
      <c r="X200" s="85"/>
      <c r="Y200" s="85"/>
      <c r="Z200" s="85"/>
      <c r="AA200" s="85"/>
      <c r="AB200" s="85"/>
    </row>
    <row r="201" spans="1:28" ht="37.5" x14ac:dyDescent="0.25">
      <c r="A201" s="22" t="s">
        <v>432</v>
      </c>
      <c r="B201" s="26" t="s">
        <v>433</v>
      </c>
      <c r="C201" s="25"/>
      <c r="D201" s="27" t="s">
        <v>164</v>
      </c>
      <c r="E201" s="45">
        <v>1</v>
      </c>
      <c r="F201" s="45">
        <v>528</v>
      </c>
      <c r="G201" s="64">
        <v>127.22</v>
      </c>
      <c r="H201" s="57"/>
      <c r="I201" s="57"/>
      <c r="J201" s="57">
        <f>ROUND(F201*G201, 2)</f>
        <v>67172.160000000003</v>
      </c>
      <c r="K201" s="57"/>
      <c r="L201" s="57"/>
      <c r="M201" s="82">
        <v>127.22</v>
      </c>
      <c r="N201" s="57"/>
      <c r="O201" s="57"/>
      <c r="P201" s="57">
        <f>ROUND(F201*M201, 2)</f>
        <v>67172.160000000003</v>
      </c>
      <c r="Q201" s="57"/>
      <c r="R201" s="57"/>
      <c r="S201" s="85"/>
      <c r="T201" s="88">
        <v>1</v>
      </c>
      <c r="U201" s="88">
        <v>528</v>
      </c>
      <c r="V201" s="85"/>
      <c r="W201" s="85" t="s">
        <v>1963</v>
      </c>
      <c r="X201" s="85"/>
      <c r="Y201" s="85"/>
      <c r="Z201" s="85"/>
      <c r="AA201" s="85"/>
      <c r="AB201" s="85"/>
    </row>
    <row r="202" spans="1:28" ht="37.5" x14ac:dyDescent="0.25">
      <c r="A202" s="22" t="s">
        <v>434</v>
      </c>
      <c r="B202" s="25" t="s">
        <v>435</v>
      </c>
      <c r="C202" s="25"/>
      <c r="D202" s="27" t="s">
        <v>164</v>
      </c>
      <c r="E202" s="45">
        <v>1</v>
      </c>
      <c r="F202" s="28">
        <v>10014</v>
      </c>
      <c r="G202" s="57">
        <f>IFERROR(ROUND(SUM(J203)/F202, 2), 0)</f>
        <v>14.94</v>
      </c>
      <c r="H202" s="64">
        <v>11.5</v>
      </c>
      <c r="I202" s="57">
        <f>G202+H202</f>
        <v>26.44</v>
      </c>
      <c r="J202" s="57">
        <f>ROUND(G202*F202, 2)</f>
        <v>149609.16</v>
      </c>
      <c r="K202" s="57">
        <f>ROUND(F202*H202, 2)</f>
        <v>115161</v>
      </c>
      <c r="L202" s="57">
        <f>J202+K202</f>
        <v>264770.15999999997</v>
      </c>
      <c r="M202" s="57">
        <v>14.94</v>
      </c>
      <c r="N202" s="82">
        <v>11.5</v>
      </c>
      <c r="O202" s="57">
        <v>26.44</v>
      </c>
      <c r="P202" s="57">
        <v>149609.16</v>
      </c>
      <c r="Q202" s="57">
        <v>115161</v>
      </c>
      <c r="R202" s="57">
        <v>264770.15999999997</v>
      </c>
      <c r="S202" s="85"/>
      <c r="T202" s="88">
        <v>1</v>
      </c>
      <c r="U202" s="88">
        <v>10014</v>
      </c>
      <c r="V202" s="85"/>
      <c r="W202" s="85" t="s">
        <v>1964</v>
      </c>
      <c r="X202" s="85"/>
      <c r="Y202" s="85"/>
      <c r="Z202" s="85"/>
      <c r="AA202" s="85"/>
      <c r="AB202" s="85"/>
    </row>
    <row r="203" spans="1:28" ht="37.5" x14ac:dyDescent="0.25">
      <c r="A203" s="22" t="s">
        <v>436</v>
      </c>
      <c r="B203" s="26" t="s">
        <v>437</v>
      </c>
      <c r="C203" s="25"/>
      <c r="D203" s="27" t="s">
        <v>164</v>
      </c>
      <c r="E203" s="45">
        <v>1</v>
      </c>
      <c r="F203" s="45">
        <v>10014</v>
      </c>
      <c r="G203" s="64">
        <v>14.94</v>
      </c>
      <c r="H203" s="57"/>
      <c r="I203" s="57"/>
      <c r="J203" s="57">
        <f>ROUND(F203*G203, 2)</f>
        <v>149609.16</v>
      </c>
      <c r="K203" s="57"/>
      <c r="L203" s="57"/>
      <c r="M203" s="82">
        <v>14.94</v>
      </c>
      <c r="N203" s="57"/>
      <c r="O203" s="57"/>
      <c r="P203" s="57">
        <f>ROUND(F203*M203, 2)</f>
        <v>149609.16</v>
      </c>
      <c r="Q203" s="57"/>
      <c r="R203" s="57"/>
      <c r="S203" s="85"/>
      <c r="T203" s="88">
        <v>1</v>
      </c>
      <c r="U203" s="88">
        <v>10014</v>
      </c>
      <c r="V203" s="85"/>
      <c r="W203" s="85" t="s">
        <v>1965</v>
      </c>
      <c r="X203" s="85"/>
      <c r="Y203" s="85"/>
      <c r="Z203" s="85"/>
      <c r="AA203" s="85"/>
      <c r="AB203" s="85"/>
    </row>
    <row r="204" spans="1:28" ht="37.5" x14ac:dyDescent="0.25">
      <c r="A204" s="22" t="s">
        <v>438</v>
      </c>
      <c r="B204" s="25" t="s">
        <v>439</v>
      </c>
      <c r="C204" s="25" t="s">
        <v>440</v>
      </c>
      <c r="D204" s="27" t="s">
        <v>164</v>
      </c>
      <c r="E204" s="45">
        <v>1</v>
      </c>
      <c r="F204" s="28">
        <v>554</v>
      </c>
      <c r="G204" s="57">
        <f>IFERROR(ROUND(SUM(J205)/F204, 2), 0)</f>
        <v>33.47</v>
      </c>
      <c r="H204" s="64">
        <v>17.23</v>
      </c>
      <c r="I204" s="57">
        <f>G204+H204</f>
        <v>50.7</v>
      </c>
      <c r="J204" s="57">
        <f>ROUND(G204*F204, 2)</f>
        <v>18542.38</v>
      </c>
      <c r="K204" s="57">
        <f>ROUND(F204*H204, 2)</f>
        <v>9545.42</v>
      </c>
      <c r="L204" s="57">
        <f>J204+K204</f>
        <v>28087.8</v>
      </c>
      <c r="M204" s="57">
        <v>33.47</v>
      </c>
      <c r="N204" s="82">
        <v>17.23</v>
      </c>
      <c r="O204" s="57">
        <v>50.7</v>
      </c>
      <c r="P204" s="57">
        <v>18542.38</v>
      </c>
      <c r="Q204" s="57">
        <v>9545.42</v>
      </c>
      <c r="R204" s="57">
        <v>28087.8</v>
      </c>
      <c r="S204" s="85"/>
      <c r="T204" s="88">
        <v>1</v>
      </c>
      <c r="U204" s="88">
        <v>554</v>
      </c>
      <c r="V204" s="85"/>
      <c r="W204" s="85" t="s">
        <v>1966</v>
      </c>
      <c r="X204" s="85"/>
      <c r="Y204" s="85"/>
      <c r="Z204" s="85"/>
      <c r="AA204" s="85"/>
      <c r="AB204" s="85"/>
    </row>
    <row r="205" spans="1:28" ht="37.5" x14ac:dyDescent="0.25">
      <c r="A205" s="22" t="s">
        <v>441</v>
      </c>
      <c r="B205" s="26" t="s">
        <v>442</v>
      </c>
      <c r="C205" s="25"/>
      <c r="D205" s="27" t="s">
        <v>164</v>
      </c>
      <c r="E205" s="45">
        <v>1</v>
      </c>
      <c r="F205" s="45">
        <v>554</v>
      </c>
      <c r="G205" s="64">
        <v>33.47</v>
      </c>
      <c r="H205" s="57"/>
      <c r="I205" s="57"/>
      <c r="J205" s="57">
        <f>ROUND(F205*G205, 2)</f>
        <v>18542.38</v>
      </c>
      <c r="K205" s="57"/>
      <c r="L205" s="57"/>
      <c r="M205" s="82">
        <v>33.47</v>
      </c>
      <c r="N205" s="57"/>
      <c r="O205" s="57"/>
      <c r="P205" s="57">
        <f>ROUND(F205*M205, 2)</f>
        <v>18542.38</v>
      </c>
      <c r="Q205" s="57"/>
      <c r="R205" s="57"/>
      <c r="S205" s="85"/>
      <c r="T205" s="88">
        <v>1</v>
      </c>
      <c r="U205" s="88">
        <v>554</v>
      </c>
      <c r="V205" s="85"/>
      <c r="W205" s="85" t="s">
        <v>1967</v>
      </c>
      <c r="X205" s="85"/>
      <c r="Y205" s="85"/>
      <c r="Z205" s="85"/>
      <c r="AA205" s="85"/>
      <c r="AB205" s="85"/>
    </row>
    <row r="206" spans="1:28" ht="37.5" x14ac:dyDescent="0.25">
      <c r="A206" s="22" t="s">
        <v>443</v>
      </c>
      <c r="B206" s="25" t="s">
        <v>439</v>
      </c>
      <c r="C206" s="25"/>
      <c r="D206" s="27" t="s">
        <v>164</v>
      </c>
      <c r="E206" s="45">
        <v>1</v>
      </c>
      <c r="F206" s="28">
        <v>3902</v>
      </c>
      <c r="G206" s="57">
        <f>IFERROR(ROUND(SUM(J207)/F206, 2), 0)</f>
        <v>33.47</v>
      </c>
      <c r="H206" s="64">
        <v>17.23</v>
      </c>
      <c r="I206" s="57">
        <f>G206+H206</f>
        <v>50.7</v>
      </c>
      <c r="J206" s="57">
        <f>ROUND(G206*F206, 2)</f>
        <v>130599.94</v>
      </c>
      <c r="K206" s="57">
        <f>ROUND(F206*H206, 2)</f>
        <v>67231.460000000006</v>
      </c>
      <c r="L206" s="57">
        <f>J206+K206</f>
        <v>197831.4</v>
      </c>
      <c r="M206" s="57">
        <v>33.47</v>
      </c>
      <c r="N206" s="82">
        <v>17.23</v>
      </c>
      <c r="O206" s="57">
        <v>50.7</v>
      </c>
      <c r="P206" s="57">
        <v>130599.94</v>
      </c>
      <c r="Q206" s="57">
        <v>67231.460000000006</v>
      </c>
      <c r="R206" s="57">
        <v>197831.4</v>
      </c>
      <c r="S206" s="85"/>
      <c r="T206" s="88">
        <v>1</v>
      </c>
      <c r="U206" s="88">
        <v>3902</v>
      </c>
      <c r="V206" s="85"/>
      <c r="W206" s="85" t="s">
        <v>1968</v>
      </c>
      <c r="X206" s="85"/>
      <c r="Y206" s="85"/>
      <c r="Z206" s="85"/>
      <c r="AA206" s="85"/>
      <c r="AB206" s="85"/>
    </row>
    <row r="207" spans="1:28" ht="37.5" x14ac:dyDescent="0.25">
      <c r="A207" s="22" t="s">
        <v>444</v>
      </c>
      <c r="B207" s="26" t="s">
        <v>442</v>
      </c>
      <c r="C207" s="25"/>
      <c r="D207" s="27" t="s">
        <v>164</v>
      </c>
      <c r="E207" s="45">
        <v>1</v>
      </c>
      <c r="F207" s="45">
        <v>3902</v>
      </c>
      <c r="G207" s="64">
        <v>33.47</v>
      </c>
      <c r="H207" s="57"/>
      <c r="I207" s="57"/>
      <c r="J207" s="57">
        <f>ROUND(F207*G207, 2)</f>
        <v>130599.94</v>
      </c>
      <c r="K207" s="57"/>
      <c r="L207" s="57"/>
      <c r="M207" s="82">
        <v>33.47</v>
      </c>
      <c r="N207" s="57"/>
      <c r="O207" s="57"/>
      <c r="P207" s="57">
        <f>ROUND(F207*M207, 2)</f>
        <v>130599.94</v>
      </c>
      <c r="Q207" s="57"/>
      <c r="R207" s="57"/>
      <c r="S207" s="85"/>
      <c r="T207" s="88">
        <v>1</v>
      </c>
      <c r="U207" s="88">
        <v>3902</v>
      </c>
      <c r="V207" s="85"/>
      <c r="W207" s="85" t="s">
        <v>1969</v>
      </c>
      <c r="X207" s="85"/>
      <c r="Y207" s="85"/>
      <c r="Z207" s="85"/>
      <c r="AA207" s="85"/>
      <c r="AB207" s="85"/>
    </row>
    <row r="208" spans="1:28" ht="18.75" x14ac:dyDescent="0.25">
      <c r="A208" s="22" t="s">
        <v>445</v>
      </c>
      <c r="B208" s="25" t="s">
        <v>446</v>
      </c>
      <c r="C208" s="25"/>
      <c r="D208" s="27" t="s">
        <v>164</v>
      </c>
      <c r="E208" s="45">
        <v>1</v>
      </c>
      <c r="F208" s="28">
        <v>1220</v>
      </c>
      <c r="G208" s="57">
        <f>IFERROR(ROUND(SUM(J209)/F208, 2), 0)</f>
        <v>48.33</v>
      </c>
      <c r="H208" s="64">
        <v>137.25</v>
      </c>
      <c r="I208" s="57">
        <f>G208+H208</f>
        <v>185.58</v>
      </c>
      <c r="J208" s="57">
        <f>ROUND(G208*F208, 2)</f>
        <v>58962.6</v>
      </c>
      <c r="K208" s="57">
        <f>ROUND(F208*H208, 2)</f>
        <v>167445</v>
      </c>
      <c r="L208" s="57">
        <f>J208+K208</f>
        <v>226407.6</v>
      </c>
      <c r="M208" s="57">
        <v>48.33</v>
      </c>
      <c r="N208" s="82">
        <v>137.25</v>
      </c>
      <c r="O208" s="57">
        <v>185.58</v>
      </c>
      <c r="P208" s="57">
        <v>58962.6</v>
      </c>
      <c r="Q208" s="57">
        <v>167445</v>
      </c>
      <c r="R208" s="57">
        <v>226407.6</v>
      </c>
      <c r="S208" s="85"/>
      <c r="T208" s="88">
        <v>1</v>
      </c>
      <c r="U208" s="88">
        <v>1220</v>
      </c>
      <c r="V208" s="85"/>
      <c r="W208" s="85" t="s">
        <v>1970</v>
      </c>
      <c r="X208" s="85"/>
      <c r="Y208" s="85"/>
      <c r="Z208" s="85"/>
      <c r="AA208" s="85"/>
      <c r="AB208" s="85"/>
    </row>
    <row r="209" spans="1:28" ht="37.5" x14ac:dyDescent="0.25">
      <c r="A209" s="22" t="s">
        <v>447</v>
      </c>
      <c r="B209" s="26" t="s">
        <v>448</v>
      </c>
      <c r="C209" s="25"/>
      <c r="D209" s="27" t="s">
        <v>164</v>
      </c>
      <c r="E209" s="45">
        <v>1</v>
      </c>
      <c r="F209" s="48">
        <v>1220</v>
      </c>
      <c r="G209" s="64">
        <v>48.33</v>
      </c>
      <c r="H209" s="57"/>
      <c r="I209" s="57"/>
      <c r="J209" s="57">
        <f>ROUND(F209*G209, 2)</f>
        <v>58962.6</v>
      </c>
      <c r="K209" s="57"/>
      <c r="L209" s="57"/>
      <c r="M209" s="82">
        <v>48.33</v>
      </c>
      <c r="N209" s="57"/>
      <c r="O209" s="57"/>
      <c r="P209" s="57">
        <f>ROUND(F209*M209, 2)</f>
        <v>58962.6</v>
      </c>
      <c r="Q209" s="57"/>
      <c r="R209" s="57"/>
      <c r="S209" s="85"/>
      <c r="T209" s="88">
        <v>1</v>
      </c>
      <c r="U209" s="88">
        <v>1220</v>
      </c>
      <c r="V209" s="85"/>
      <c r="W209" s="85" t="s">
        <v>1971</v>
      </c>
      <c r="X209" s="85"/>
      <c r="Y209" s="85"/>
      <c r="Z209" s="85"/>
      <c r="AA209" s="85"/>
      <c r="AB209" s="85"/>
    </row>
    <row r="210" spans="1:28" ht="18.75" x14ac:dyDescent="0.25">
      <c r="A210" s="22" t="s">
        <v>449</v>
      </c>
      <c r="B210" s="25" t="s">
        <v>450</v>
      </c>
      <c r="C210" s="25"/>
      <c r="D210" s="27" t="s">
        <v>164</v>
      </c>
      <c r="E210" s="45">
        <v>1</v>
      </c>
      <c r="F210" s="28">
        <v>818</v>
      </c>
      <c r="G210" s="57">
        <f>IFERROR(ROUND(SUM(J211)/F210, 2), 0)</f>
        <v>859.4</v>
      </c>
      <c r="H210" s="64">
        <v>345</v>
      </c>
      <c r="I210" s="57">
        <f>G210+H210</f>
        <v>1204.4000000000001</v>
      </c>
      <c r="J210" s="57">
        <f>ROUND(G210*F210, 2)</f>
        <v>702989.2</v>
      </c>
      <c r="K210" s="57">
        <f>ROUND(F210*H210, 2)</f>
        <v>282210</v>
      </c>
      <c r="L210" s="57">
        <f>J210+K210</f>
        <v>985199.2</v>
      </c>
      <c r="M210" s="57">
        <v>859.4</v>
      </c>
      <c r="N210" s="82">
        <v>345</v>
      </c>
      <c r="O210" s="57">
        <v>1204.4000000000001</v>
      </c>
      <c r="P210" s="57">
        <v>702989.2</v>
      </c>
      <c r="Q210" s="57">
        <v>282210</v>
      </c>
      <c r="R210" s="57">
        <v>985199.2</v>
      </c>
      <c r="S210" s="85"/>
      <c r="T210" s="88">
        <v>1</v>
      </c>
      <c r="U210" s="88">
        <v>818</v>
      </c>
      <c r="V210" s="85"/>
      <c r="W210" s="85" t="s">
        <v>1972</v>
      </c>
      <c r="X210" s="85"/>
      <c r="Y210" s="85"/>
      <c r="Z210" s="85"/>
      <c r="AA210" s="85"/>
      <c r="AB210" s="85"/>
    </row>
    <row r="211" spans="1:28" ht="37.5" x14ac:dyDescent="0.25">
      <c r="A211" s="22" t="s">
        <v>451</v>
      </c>
      <c r="B211" s="26" t="s">
        <v>452</v>
      </c>
      <c r="C211" s="25"/>
      <c r="D211" s="27" t="s">
        <v>164</v>
      </c>
      <c r="E211" s="45">
        <v>1</v>
      </c>
      <c r="F211" s="48">
        <v>818</v>
      </c>
      <c r="G211" s="64">
        <v>859.4</v>
      </c>
      <c r="H211" s="57"/>
      <c r="I211" s="57"/>
      <c r="J211" s="57">
        <f>ROUND(F211*G211, 2)</f>
        <v>702989.2</v>
      </c>
      <c r="K211" s="57"/>
      <c r="L211" s="57"/>
      <c r="M211" s="82">
        <v>859.4</v>
      </c>
      <c r="N211" s="57"/>
      <c r="O211" s="57"/>
      <c r="P211" s="57">
        <f>ROUND(F211*M211, 2)</f>
        <v>702989.2</v>
      </c>
      <c r="Q211" s="57"/>
      <c r="R211" s="57"/>
      <c r="S211" s="85"/>
      <c r="T211" s="88">
        <v>1</v>
      </c>
      <c r="U211" s="88">
        <v>818</v>
      </c>
      <c r="V211" s="85"/>
      <c r="W211" s="85" t="s">
        <v>1973</v>
      </c>
      <c r="X211" s="85"/>
      <c r="Y211" s="85"/>
      <c r="Z211" s="85"/>
      <c r="AA211" s="85"/>
      <c r="AB211" s="85"/>
    </row>
    <row r="212" spans="1:28" ht="18.75" x14ac:dyDescent="0.25">
      <c r="A212" s="22" t="s">
        <v>453</v>
      </c>
      <c r="B212" s="25" t="s">
        <v>454</v>
      </c>
      <c r="C212" s="25"/>
      <c r="D212" s="27" t="s">
        <v>164</v>
      </c>
      <c r="E212" s="45">
        <v>1</v>
      </c>
      <c r="F212" s="28">
        <v>592</v>
      </c>
      <c r="G212" s="57">
        <f>IFERROR(ROUND(SUM(J213)/F212, 2), 0)</f>
        <v>10.01</v>
      </c>
      <c r="H212" s="64">
        <v>100</v>
      </c>
      <c r="I212" s="57">
        <f>G212+H212</f>
        <v>110.01</v>
      </c>
      <c r="J212" s="57">
        <f>ROUND(G212*F212, 2)</f>
        <v>5925.92</v>
      </c>
      <c r="K212" s="57">
        <f>ROUND(F212*H212, 2)</f>
        <v>59200</v>
      </c>
      <c r="L212" s="57">
        <f>J212+K212</f>
        <v>65125.919999999998</v>
      </c>
      <c r="M212" s="57">
        <v>10.01</v>
      </c>
      <c r="N212" s="82">
        <v>100</v>
      </c>
      <c r="O212" s="57">
        <v>110.01</v>
      </c>
      <c r="P212" s="57">
        <v>5925.92</v>
      </c>
      <c r="Q212" s="57">
        <v>59200</v>
      </c>
      <c r="R212" s="57">
        <v>65125.919999999998</v>
      </c>
      <c r="S212" s="85"/>
      <c r="T212" s="88">
        <v>1</v>
      </c>
      <c r="U212" s="88">
        <v>592</v>
      </c>
      <c r="V212" s="85"/>
      <c r="W212" s="85" t="s">
        <v>1974</v>
      </c>
      <c r="X212" s="85"/>
      <c r="Y212" s="85"/>
      <c r="Z212" s="85"/>
      <c r="AA212" s="85"/>
      <c r="AB212" s="85"/>
    </row>
    <row r="213" spans="1:28" ht="37.5" x14ac:dyDescent="0.25">
      <c r="A213" s="22" t="s">
        <v>455</v>
      </c>
      <c r="B213" s="26" t="s">
        <v>456</v>
      </c>
      <c r="C213" s="25"/>
      <c r="D213" s="27" t="s">
        <v>80</v>
      </c>
      <c r="E213" s="45">
        <v>1</v>
      </c>
      <c r="F213" s="45">
        <v>592</v>
      </c>
      <c r="G213" s="64">
        <v>10.01</v>
      </c>
      <c r="H213" s="57"/>
      <c r="I213" s="57"/>
      <c r="J213" s="57">
        <f>ROUND(F213*G213, 2)</f>
        <v>5925.92</v>
      </c>
      <c r="K213" s="57"/>
      <c r="L213" s="57"/>
      <c r="M213" s="82">
        <v>10.01</v>
      </c>
      <c r="N213" s="57"/>
      <c r="O213" s="57"/>
      <c r="P213" s="57">
        <f>ROUND(F213*M213, 2)</f>
        <v>5925.92</v>
      </c>
      <c r="Q213" s="57"/>
      <c r="R213" s="57"/>
      <c r="S213" s="85"/>
      <c r="T213" s="88">
        <v>1</v>
      </c>
      <c r="U213" s="88">
        <v>592</v>
      </c>
      <c r="V213" s="85"/>
      <c r="W213" s="85" t="s">
        <v>1975</v>
      </c>
      <c r="X213" s="85"/>
      <c r="Y213" s="85"/>
      <c r="Z213" s="85"/>
      <c r="AA213" s="85"/>
      <c r="AB213" s="85"/>
    </row>
    <row r="214" spans="1:28" ht="37.5" x14ac:dyDescent="0.25">
      <c r="A214" s="22" t="s">
        <v>457</v>
      </c>
      <c r="B214" s="25" t="s">
        <v>458</v>
      </c>
      <c r="C214" s="25"/>
      <c r="D214" s="27" t="s">
        <v>164</v>
      </c>
      <c r="E214" s="45">
        <v>1</v>
      </c>
      <c r="F214" s="28">
        <v>1108</v>
      </c>
      <c r="G214" s="57">
        <f>IFERROR(ROUND(SUM(J215)/F214, 2), 0)</f>
        <v>27.11</v>
      </c>
      <c r="H214" s="64">
        <v>120</v>
      </c>
      <c r="I214" s="57">
        <f>G214+H214</f>
        <v>147.11000000000001</v>
      </c>
      <c r="J214" s="57">
        <f>ROUND(G214*F214, 2)</f>
        <v>30037.88</v>
      </c>
      <c r="K214" s="57">
        <f>ROUND(F214*H214, 2)</f>
        <v>132960</v>
      </c>
      <c r="L214" s="57">
        <f>J214+K214</f>
        <v>162997.88</v>
      </c>
      <c r="M214" s="57">
        <v>27.11</v>
      </c>
      <c r="N214" s="82">
        <v>120</v>
      </c>
      <c r="O214" s="57">
        <v>147.11000000000001</v>
      </c>
      <c r="P214" s="57">
        <v>30037.88</v>
      </c>
      <c r="Q214" s="57">
        <v>132960</v>
      </c>
      <c r="R214" s="57">
        <v>162997.88</v>
      </c>
      <c r="S214" s="85"/>
      <c r="T214" s="88">
        <v>1</v>
      </c>
      <c r="U214" s="88">
        <v>1108</v>
      </c>
      <c r="V214" s="85"/>
      <c r="W214" s="85" t="s">
        <v>1976</v>
      </c>
      <c r="X214" s="85"/>
      <c r="Y214" s="85"/>
      <c r="Z214" s="85"/>
      <c r="AA214" s="85"/>
      <c r="AB214" s="85"/>
    </row>
    <row r="215" spans="1:28" ht="18.75" x14ac:dyDescent="0.25">
      <c r="A215" s="22" t="s">
        <v>459</v>
      </c>
      <c r="B215" s="26" t="s">
        <v>460</v>
      </c>
      <c r="C215" s="25"/>
      <c r="D215" s="27" t="s">
        <v>80</v>
      </c>
      <c r="E215" s="45">
        <v>1</v>
      </c>
      <c r="F215" s="45">
        <v>1108</v>
      </c>
      <c r="G215" s="64">
        <v>27.11</v>
      </c>
      <c r="H215" s="57"/>
      <c r="I215" s="57"/>
      <c r="J215" s="57">
        <f>ROUND(F215*G215, 2)</f>
        <v>30037.88</v>
      </c>
      <c r="K215" s="57"/>
      <c r="L215" s="57"/>
      <c r="M215" s="82">
        <v>27.11</v>
      </c>
      <c r="N215" s="57"/>
      <c r="O215" s="57"/>
      <c r="P215" s="57">
        <f>ROUND(F215*M215, 2)</f>
        <v>30037.88</v>
      </c>
      <c r="Q215" s="57"/>
      <c r="R215" s="57"/>
      <c r="S215" s="85"/>
      <c r="T215" s="88">
        <v>1</v>
      </c>
      <c r="U215" s="88">
        <v>1108</v>
      </c>
      <c r="V215" s="85"/>
      <c r="W215" s="85" t="s">
        <v>1977</v>
      </c>
      <c r="X215" s="85"/>
      <c r="Y215" s="85"/>
      <c r="Z215" s="85"/>
      <c r="AA215" s="85"/>
      <c r="AB215" s="85"/>
    </row>
    <row r="216" spans="1:28" ht="16.5" x14ac:dyDescent="0.25">
      <c r="A216" s="22" t="s">
        <v>461</v>
      </c>
      <c r="B216" s="100" t="s">
        <v>462</v>
      </c>
      <c r="C216" s="94"/>
      <c r="D216" s="98"/>
      <c r="E216" s="99"/>
      <c r="F216" s="58"/>
      <c r="G216" s="59"/>
      <c r="H216" s="59"/>
      <c r="I216" s="59"/>
      <c r="J216" s="59">
        <f>SUM(J217,J218,J219,J221,J222,J223,J224,J225)</f>
        <v>34091.699999999997</v>
      </c>
      <c r="K216" s="59">
        <f>SUM(K217,K218,K219,K221,K222,K223,K224,K225)</f>
        <v>10681466.17</v>
      </c>
      <c r="L216" s="59">
        <f>SUM(L217,L218,L219,L221,L222,L223,L224,L225)</f>
        <v>10715557.869999999</v>
      </c>
      <c r="M216" s="59"/>
      <c r="N216" s="59"/>
      <c r="O216" s="59"/>
      <c r="P216" s="59">
        <v>34091.699999999997</v>
      </c>
      <c r="Q216" s="59">
        <v>10681466.17</v>
      </c>
      <c r="R216" s="59">
        <v>10715557.869999999</v>
      </c>
      <c r="S216" s="85"/>
      <c r="T216" s="88"/>
      <c r="U216" s="88"/>
      <c r="V216" s="85"/>
      <c r="W216" s="85" t="s">
        <v>1978</v>
      </c>
      <c r="X216" s="85"/>
      <c r="Y216" s="85"/>
      <c r="Z216" s="85"/>
      <c r="AA216" s="85"/>
      <c r="AB216" s="85"/>
    </row>
    <row r="217" spans="1:28" ht="18.75" x14ac:dyDescent="0.25">
      <c r="A217" s="22" t="s">
        <v>463</v>
      </c>
      <c r="B217" s="25" t="s">
        <v>464</v>
      </c>
      <c r="C217" s="25"/>
      <c r="D217" s="27" t="s">
        <v>263</v>
      </c>
      <c r="E217" s="45">
        <v>1</v>
      </c>
      <c r="F217" s="28">
        <v>7720.74</v>
      </c>
      <c r="G217" s="57"/>
      <c r="H217" s="64">
        <v>286.85000000000002</v>
      </c>
      <c r="I217" s="57">
        <f>G217+H217</f>
        <v>286.85000000000002</v>
      </c>
      <c r="J217" s="57"/>
      <c r="K217" s="57">
        <f>ROUND(F217*H217, 2)</f>
        <v>2214694.27</v>
      </c>
      <c r="L217" s="57">
        <f>J217+K217</f>
        <v>2214694.27</v>
      </c>
      <c r="M217" s="57">
        <v>0</v>
      </c>
      <c r="N217" s="82">
        <v>286.85000000000002</v>
      </c>
      <c r="O217" s="57">
        <v>286.85000000000002</v>
      </c>
      <c r="P217" s="57">
        <v>0</v>
      </c>
      <c r="Q217" s="57">
        <v>2214694.27</v>
      </c>
      <c r="R217" s="57">
        <v>2214694.27</v>
      </c>
      <c r="S217" s="85"/>
      <c r="T217" s="88">
        <v>1</v>
      </c>
      <c r="U217" s="88">
        <v>7720.74</v>
      </c>
      <c r="V217" s="85"/>
      <c r="W217" s="85" t="s">
        <v>1979</v>
      </c>
      <c r="X217" s="85"/>
      <c r="Y217" s="85"/>
      <c r="Z217" s="85"/>
      <c r="AA217" s="85"/>
      <c r="AB217" s="85"/>
    </row>
    <row r="218" spans="1:28" ht="18.75" x14ac:dyDescent="0.25">
      <c r="A218" s="22" t="s">
        <v>465</v>
      </c>
      <c r="B218" s="25" t="s">
        <v>466</v>
      </c>
      <c r="C218" s="25"/>
      <c r="D218" s="27" t="s">
        <v>263</v>
      </c>
      <c r="E218" s="45">
        <v>1</v>
      </c>
      <c r="F218" s="28">
        <v>6251.27</v>
      </c>
      <c r="G218" s="57"/>
      <c r="H218" s="64">
        <v>286.85000000000002</v>
      </c>
      <c r="I218" s="57">
        <f>G218+H218</f>
        <v>286.85000000000002</v>
      </c>
      <c r="J218" s="57"/>
      <c r="K218" s="57">
        <f>ROUND(F218*H218, 2)</f>
        <v>1793176.8</v>
      </c>
      <c r="L218" s="57">
        <f>J218+K218</f>
        <v>1793176.8</v>
      </c>
      <c r="M218" s="57">
        <v>0</v>
      </c>
      <c r="N218" s="82">
        <v>286.85000000000002</v>
      </c>
      <c r="O218" s="57">
        <v>286.85000000000002</v>
      </c>
      <c r="P218" s="57">
        <v>0</v>
      </c>
      <c r="Q218" s="57">
        <v>1793176.8</v>
      </c>
      <c r="R218" s="57">
        <v>1793176.8</v>
      </c>
      <c r="S218" s="85"/>
      <c r="T218" s="88">
        <v>1</v>
      </c>
      <c r="U218" s="88">
        <v>6251.27</v>
      </c>
      <c r="V218" s="85"/>
      <c r="W218" s="85" t="s">
        <v>1980</v>
      </c>
      <c r="X218" s="85"/>
      <c r="Y218" s="85"/>
      <c r="Z218" s="85"/>
      <c r="AA218" s="85"/>
      <c r="AB218" s="85"/>
    </row>
    <row r="219" spans="1:28" ht="18.75" x14ac:dyDescent="0.25">
      <c r="A219" s="22" t="s">
        <v>468</v>
      </c>
      <c r="B219" s="25" t="s">
        <v>469</v>
      </c>
      <c r="C219" s="25"/>
      <c r="D219" s="27" t="s">
        <v>263</v>
      </c>
      <c r="E219" s="45">
        <v>1</v>
      </c>
      <c r="F219" s="28">
        <v>13972.01</v>
      </c>
      <c r="G219" s="57">
        <f>IFERROR(ROUND(SUM(J220)/F219, 2), 0)</f>
        <v>2.44</v>
      </c>
      <c r="H219" s="64">
        <v>154.61000000000001</v>
      </c>
      <c r="I219" s="57">
        <f>G219+H219</f>
        <v>157.05000000000001</v>
      </c>
      <c r="J219" s="57">
        <f>ROUND(G219*F219, 2)</f>
        <v>34091.699999999997</v>
      </c>
      <c r="K219" s="57">
        <f>ROUND(F219*H219, 2)</f>
        <v>2160212.4700000002</v>
      </c>
      <c r="L219" s="57">
        <f>J219+K219</f>
        <v>2194304.17</v>
      </c>
      <c r="M219" s="57">
        <v>2.44</v>
      </c>
      <c r="N219" s="82">
        <v>154.61000000000001</v>
      </c>
      <c r="O219" s="57">
        <v>157.05000000000001</v>
      </c>
      <c r="P219" s="57">
        <v>34091.699999999997</v>
      </c>
      <c r="Q219" s="57">
        <v>2160212.4700000002</v>
      </c>
      <c r="R219" s="57">
        <v>2194304.17</v>
      </c>
      <c r="S219" s="85"/>
      <c r="T219" s="88">
        <v>1</v>
      </c>
      <c r="U219" s="88">
        <v>13972.01</v>
      </c>
      <c r="V219" s="85"/>
      <c r="W219" s="85" t="s">
        <v>1981</v>
      </c>
      <c r="X219" s="85"/>
      <c r="Y219" s="85"/>
      <c r="Z219" s="85"/>
      <c r="AA219" s="85"/>
      <c r="AB219" s="85"/>
    </row>
    <row r="220" spans="1:28" ht="18.75" x14ac:dyDescent="0.25">
      <c r="A220" s="22" t="s">
        <v>471</v>
      </c>
      <c r="B220" s="26" t="s">
        <v>389</v>
      </c>
      <c r="C220" s="25"/>
      <c r="D220" s="27" t="s">
        <v>77</v>
      </c>
      <c r="E220" s="45">
        <v>0.3</v>
      </c>
      <c r="F220" s="45">
        <v>4191.6030000000001</v>
      </c>
      <c r="G220" s="64">
        <v>8.14</v>
      </c>
      <c r="H220" s="57"/>
      <c r="I220" s="57"/>
      <c r="J220" s="57">
        <f>ROUND(F220*G220, 2)</f>
        <v>34119.65</v>
      </c>
      <c r="K220" s="57"/>
      <c r="L220" s="57"/>
      <c r="M220" s="82">
        <v>8.14</v>
      </c>
      <c r="N220" s="57"/>
      <c r="O220" s="57"/>
      <c r="P220" s="57">
        <f>ROUND(F220*M220, 2)</f>
        <v>34119.65</v>
      </c>
      <c r="Q220" s="57"/>
      <c r="R220" s="57"/>
      <c r="S220" s="85"/>
      <c r="T220" s="88">
        <v>1</v>
      </c>
      <c r="U220" s="88">
        <v>13972.01</v>
      </c>
      <c r="V220" s="85"/>
      <c r="W220" s="85" t="s">
        <v>1982</v>
      </c>
      <c r="X220" s="85"/>
      <c r="Y220" s="85"/>
      <c r="Z220" s="85"/>
      <c r="AA220" s="85"/>
      <c r="AB220" s="85"/>
    </row>
    <row r="221" spans="1:28" ht="37.5" x14ac:dyDescent="0.25">
      <c r="A221" s="22" t="s">
        <v>473</v>
      </c>
      <c r="B221" s="25" t="s">
        <v>474</v>
      </c>
      <c r="C221" s="25"/>
      <c r="D221" s="27" t="s">
        <v>164</v>
      </c>
      <c r="E221" s="45">
        <v>1</v>
      </c>
      <c r="F221" s="28">
        <v>12021</v>
      </c>
      <c r="G221" s="57"/>
      <c r="H221" s="64">
        <v>250.58</v>
      </c>
      <c r="I221" s="57">
        <f>G221+H221</f>
        <v>250.58</v>
      </c>
      <c r="J221" s="57"/>
      <c r="K221" s="57">
        <f>ROUND(F221*H221, 2)</f>
        <v>3012222.18</v>
      </c>
      <c r="L221" s="57">
        <f t="shared" ref="L221:L226" si="0">J221+K221</f>
        <v>3012222.18</v>
      </c>
      <c r="M221" s="57">
        <v>0</v>
      </c>
      <c r="N221" s="82">
        <v>250.58</v>
      </c>
      <c r="O221" s="57">
        <v>250.58</v>
      </c>
      <c r="P221" s="57">
        <v>0</v>
      </c>
      <c r="Q221" s="57">
        <v>3012222.18</v>
      </c>
      <c r="R221" s="57">
        <v>3012222.18</v>
      </c>
      <c r="S221" s="85"/>
      <c r="T221" s="88">
        <v>1</v>
      </c>
      <c r="U221" s="88">
        <v>12021</v>
      </c>
      <c r="V221" s="85"/>
      <c r="W221" s="85" t="s">
        <v>1983</v>
      </c>
      <c r="X221" s="85"/>
      <c r="Y221" s="85"/>
      <c r="Z221" s="85"/>
      <c r="AA221" s="85"/>
      <c r="AB221" s="85"/>
    </row>
    <row r="222" spans="1:28" ht="37.5" x14ac:dyDescent="0.25">
      <c r="A222" s="22" t="s">
        <v>475</v>
      </c>
      <c r="B222" s="25" t="s">
        <v>476</v>
      </c>
      <c r="C222" s="25"/>
      <c r="D222" s="27" t="s">
        <v>164</v>
      </c>
      <c r="E222" s="45">
        <v>1</v>
      </c>
      <c r="F222" s="28">
        <v>8135</v>
      </c>
      <c r="G222" s="57"/>
      <c r="H222" s="64">
        <v>148.27000000000001</v>
      </c>
      <c r="I222" s="57">
        <f>G222+H222</f>
        <v>148.27000000000001</v>
      </c>
      <c r="J222" s="57"/>
      <c r="K222" s="57">
        <f>ROUND(F222*H222, 2)</f>
        <v>1206176.45</v>
      </c>
      <c r="L222" s="57">
        <f t="shared" si="0"/>
        <v>1206176.45</v>
      </c>
      <c r="M222" s="57">
        <v>0</v>
      </c>
      <c r="N222" s="82">
        <v>148.27000000000001</v>
      </c>
      <c r="O222" s="57">
        <v>148.27000000000001</v>
      </c>
      <c r="P222" s="57">
        <v>0</v>
      </c>
      <c r="Q222" s="57">
        <v>1206176.45</v>
      </c>
      <c r="R222" s="57">
        <v>1206176.45</v>
      </c>
      <c r="S222" s="85"/>
      <c r="T222" s="88">
        <v>1</v>
      </c>
      <c r="U222" s="88">
        <v>8135</v>
      </c>
      <c r="V222" s="85"/>
      <c r="W222" s="85" t="s">
        <v>1984</v>
      </c>
      <c r="X222" s="85"/>
      <c r="Y222" s="85"/>
      <c r="Z222" s="85"/>
      <c r="AA222" s="85"/>
      <c r="AB222" s="85"/>
    </row>
    <row r="223" spans="1:28" ht="37.5" x14ac:dyDescent="0.25">
      <c r="A223" s="22" t="s">
        <v>478</v>
      </c>
      <c r="B223" s="25" t="s">
        <v>479</v>
      </c>
      <c r="C223" s="25" t="s">
        <v>480</v>
      </c>
      <c r="D223" s="27" t="s">
        <v>164</v>
      </c>
      <c r="E223" s="45">
        <v>1</v>
      </c>
      <c r="F223" s="28">
        <v>818</v>
      </c>
      <c r="G223" s="57"/>
      <c r="H223" s="64">
        <v>108</v>
      </c>
      <c r="I223" s="57">
        <f>G223+H223</f>
        <v>108</v>
      </c>
      <c r="J223" s="57"/>
      <c r="K223" s="57">
        <f>ROUND(F223*H223, 2)</f>
        <v>88344</v>
      </c>
      <c r="L223" s="57">
        <f t="shared" si="0"/>
        <v>88344</v>
      </c>
      <c r="M223" s="57">
        <v>0</v>
      </c>
      <c r="N223" s="82">
        <v>108</v>
      </c>
      <c r="O223" s="57">
        <v>108</v>
      </c>
      <c r="P223" s="57">
        <v>0</v>
      </c>
      <c r="Q223" s="57">
        <v>88344</v>
      </c>
      <c r="R223" s="57">
        <v>88344</v>
      </c>
      <c r="S223" s="85"/>
      <c r="T223" s="88">
        <v>1</v>
      </c>
      <c r="U223" s="88">
        <v>818</v>
      </c>
      <c r="V223" s="85"/>
      <c r="W223" s="85" t="s">
        <v>1985</v>
      </c>
      <c r="X223" s="85"/>
      <c r="Y223" s="85"/>
      <c r="Z223" s="85"/>
      <c r="AA223" s="85"/>
      <c r="AB223" s="85"/>
    </row>
    <row r="224" spans="1:28" ht="56.25" x14ac:dyDescent="0.25">
      <c r="A224" s="22" t="s">
        <v>483</v>
      </c>
      <c r="B224" s="25" t="s">
        <v>484</v>
      </c>
      <c r="C224" s="25" t="s">
        <v>485</v>
      </c>
      <c r="D224" s="27" t="s">
        <v>164</v>
      </c>
      <c r="E224" s="45">
        <v>1</v>
      </c>
      <c r="F224" s="28">
        <v>84</v>
      </c>
      <c r="G224" s="57"/>
      <c r="H224" s="64">
        <v>110</v>
      </c>
      <c r="I224" s="57">
        <f>G224+H224</f>
        <v>110</v>
      </c>
      <c r="J224" s="57"/>
      <c r="K224" s="57">
        <f>ROUND(F224*H224, 2)</f>
        <v>9240</v>
      </c>
      <c r="L224" s="57">
        <f t="shared" si="0"/>
        <v>9240</v>
      </c>
      <c r="M224" s="57">
        <v>0</v>
      </c>
      <c r="N224" s="82">
        <v>110</v>
      </c>
      <c r="O224" s="57">
        <v>110</v>
      </c>
      <c r="P224" s="57">
        <v>0</v>
      </c>
      <c r="Q224" s="57">
        <v>9240</v>
      </c>
      <c r="R224" s="57">
        <v>9240</v>
      </c>
      <c r="S224" s="85"/>
      <c r="T224" s="88">
        <v>1</v>
      </c>
      <c r="U224" s="88">
        <v>84</v>
      </c>
      <c r="V224" s="85"/>
      <c r="W224" s="85" t="s">
        <v>1986</v>
      </c>
      <c r="X224" s="85"/>
      <c r="Y224" s="85"/>
      <c r="Z224" s="85"/>
      <c r="AA224" s="85"/>
      <c r="AB224" s="85"/>
    </row>
    <row r="225" spans="1:28" ht="56.25" x14ac:dyDescent="0.25">
      <c r="A225" s="22" t="s">
        <v>486</v>
      </c>
      <c r="B225" s="25" t="s">
        <v>487</v>
      </c>
      <c r="C225" s="25" t="s">
        <v>488</v>
      </c>
      <c r="D225" s="27" t="s">
        <v>164</v>
      </c>
      <c r="E225" s="45">
        <v>1</v>
      </c>
      <c r="F225" s="28">
        <v>2820</v>
      </c>
      <c r="G225" s="57"/>
      <c r="H225" s="64">
        <v>70</v>
      </c>
      <c r="I225" s="57">
        <f>G225+H225</f>
        <v>70</v>
      </c>
      <c r="J225" s="57"/>
      <c r="K225" s="57">
        <f>ROUND(F225*H225, 2)</f>
        <v>197400</v>
      </c>
      <c r="L225" s="57">
        <f t="shared" si="0"/>
        <v>197400</v>
      </c>
      <c r="M225" s="57">
        <v>0</v>
      </c>
      <c r="N225" s="82">
        <v>70</v>
      </c>
      <c r="O225" s="57">
        <v>70</v>
      </c>
      <c r="P225" s="57">
        <v>0</v>
      </c>
      <c r="Q225" s="57">
        <v>197400</v>
      </c>
      <c r="R225" s="57">
        <v>197400</v>
      </c>
      <c r="S225" s="85"/>
      <c r="T225" s="88">
        <v>1</v>
      </c>
      <c r="U225" s="88">
        <v>2820</v>
      </c>
      <c r="V225" s="85"/>
      <c r="W225" s="85" t="s">
        <v>1987</v>
      </c>
      <c r="X225" s="85"/>
      <c r="Y225" s="85"/>
      <c r="Z225" s="85"/>
      <c r="AA225" s="85"/>
      <c r="AB225" s="85"/>
    </row>
    <row r="226" spans="1:28" ht="16.5" x14ac:dyDescent="0.25">
      <c r="A226" s="22" t="s">
        <v>489</v>
      </c>
      <c r="B226" s="100" t="s">
        <v>490</v>
      </c>
      <c r="C226" s="94"/>
      <c r="D226" s="98"/>
      <c r="E226" s="99"/>
      <c r="F226" s="58"/>
      <c r="G226" s="59"/>
      <c r="H226" s="59"/>
      <c r="I226" s="59"/>
      <c r="J226" s="59">
        <f>J227+J263+J265</f>
        <v>704819.26</v>
      </c>
      <c r="K226" s="59">
        <f>K227+K263+K265</f>
        <v>1102475.8</v>
      </c>
      <c r="L226" s="59">
        <f t="shared" si="0"/>
        <v>1807295.06</v>
      </c>
      <c r="M226" s="59"/>
      <c r="N226" s="59"/>
      <c r="O226" s="59"/>
      <c r="P226" s="59">
        <v>1125300.98</v>
      </c>
      <c r="Q226" s="59">
        <v>1102475.8</v>
      </c>
      <c r="R226" s="59">
        <v>2227776.7799999998</v>
      </c>
      <c r="S226" s="85"/>
      <c r="T226" s="88"/>
      <c r="U226" s="88"/>
      <c r="V226" s="85"/>
      <c r="W226" s="85" t="s">
        <v>1988</v>
      </c>
      <c r="X226" s="85"/>
      <c r="Y226" s="85"/>
      <c r="Z226" s="85"/>
      <c r="AA226" s="85"/>
      <c r="AB226" s="85"/>
    </row>
    <row r="227" spans="1:28" ht="16.5" x14ac:dyDescent="0.25">
      <c r="A227" s="22" t="s">
        <v>491</v>
      </c>
      <c r="B227" s="100" t="s">
        <v>492</v>
      </c>
      <c r="C227" s="94"/>
      <c r="D227" s="98"/>
      <c r="E227" s="99"/>
      <c r="F227" s="58"/>
      <c r="G227" s="59"/>
      <c r="H227" s="59"/>
      <c r="I227" s="59"/>
      <c r="J227" s="59">
        <f>SUM(J228,J231,J233,J236,J238,J240,J244,J246,J248,J250,J252,J254,J256,J258,J260,J262)</f>
        <v>704779</v>
      </c>
      <c r="K227" s="59">
        <f>SUM(K228,K231,K233,K236,K238,K240,K244,K246,K248,K250,K252,K254,K256,K258,K260,K262)</f>
        <v>670827.69999999995</v>
      </c>
      <c r="L227" s="59">
        <f>SUM(L228,L231,L233,L236,L238,L240,L244,L246,L248,L250,L252,L254,L256,L258,L260,L262)</f>
        <v>1375606.7</v>
      </c>
      <c r="M227" s="59"/>
      <c r="N227" s="59"/>
      <c r="O227" s="59"/>
      <c r="P227" s="59">
        <v>1125260.72</v>
      </c>
      <c r="Q227" s="59">
        <v>670827.69999999995</v>
      </c>
      <c r="R227" s="59">
        <v>1796088.42</v>
      </c>
      <c r="S227" s="85"/>
      <c r="T227" s="88"/>
      <c r="U227" s="88"/>
      <c r="V227" s="85"/>
      <c r="W227" s="85" t="s">
        <v>1989</v>
      </c>
      <c r="X227" s="85"/>
      <c r="Y227" s="85"/>
      <c r="Z227" s="85"/>
      <c r="AA227" s="85"/>
      <c r="AB227" s="85"/>
    </row>
    <row r="228" spans="1:28" ht="56.25" x14ac:dyDescent="0.25">
      <c r="A228" s="22" t="s">
        <v>493</v>
      </c>
      <c r="B228" s="25" t="s">
        <v>494</v>
      </c>
      <c r="C228" s="25"/>
      <c r="D228" s="27" t="s">
        <v>164</v>
      </c>
      <c r="E228" s="45">
        <v>1</v>
      </c>
      <c r="F228" s="28">
        <v>161</v>
      </c>
      <c r="G228" s="57">
        <f>IFERROR(ROUND(SUM(J229,J230)/F228, 2), 0)</f>
        <v>498.31</v>
      </c>
      <c r="H228" s="64">
        <v>345</v>
      </c>
      <c r="I228" s="57">
        <f>G228+H228</f>
        <v>843.31</v>
      </c>
      <c r="J228" s="57">
        <f>ROUND(G228*F228, 2)</f>
        <v>80227.91</v>
      </c>
      <c r="K228" s="57">
        <f>ROUND(F228*H228, 2)</f>
        <v>55545</v>
      </c>
      <c r="L228" s="57">
        <f>J228+K228</f>
        <v>135772.91</v>
      </c>
      <c r="M228" s="57">
        <v>558.42999999999995</v>
      </c>
      <c r="N228" s="82">
        <v>345</v>
      </c>
      <c r="O228" s="57">
        <v>903.43</v>
      </c>
      <c r="P228" s="57">
        <v>89907.23</v>
      </c>
      <c r="Q228" s="57">
        <v>55545</v>
      </c>
      <c r="R228" s="57">
        <v>145452.23000000001</v>
      </c>
      <c r="S228" s="85"/>
      <c r="T228" s="88">
        <v>1</v>
      </c>
      <c r="U228" s="88">
        <v>161</v>
      </c>
      <c r="V228" s="85"/>
      <c r="W228" s="85" t="s">
        <v>1990</v>
      </c>
      <c r="X228" s="85"/>
      <c r="Y228" s="85"/>
      <c r="Z228" s="85"/>
      <c r="AA228" s="85"/>
      <c r="AB228" s="85"/>
    </row>
    <row r="229" spans="1:28" ht="18.75" x14ac:dyDescent="0.25">
      <c r="A229" s="22" t="s">
        <v>495</v>
      </c>
      <c r="B229" s="26" t="s">
        <v>496</v>
      </c>
      <c r="C229" s="25"/>
      <c r="D229" s="27" t="s">
        <v>164</v>
      </c>
      <c r="E229" s="45">
        <v>1</v>
      </c>
      <c r="F229" s="48">
        <v>28</v>
      </c>
      <c r="G229" s="64">
        <v>0</v>
      </c>
      <c r="H229" s="57"/>
      <c r="I229" s="57"/>
      <c r="J229" s="57">
        <f>ROUND(F229*G229, 2)</f>
        <v>0</v>
      </c>
      <c r="K229" s="57"/>
      <c r="L229" s="57"/>
      <c r="M229" s="82">
        <v>345.7</v>
      </c>
      <c r="N229" s="57"/>
      <c r="O229" s="57"/>
      <c r="P229" s="57">
        <f>ROUND(F229*M229, 2)</f>
        <v>9679.6</v>
      </c>
      <c r="Q229" s="57"/>
      <c r="R229" s="57"/>
      <c r="S229" s="85"/>
      <c r="T229" s="88">
        <v>1</v>
      </c>
      <c r="U229" s="88">
        <v>28</v>
      </c>
      <c r="V229" s="85"/>
      <c r="W229" s="85" t="s">
        <v>1991</v>
      </c>
      <c r="X229" s="85"/>
      <c r="Y229" s="85"/>
      <c r="Z229" s="85"/>
      <c r="AA229" s="85"/>
      <c r="AB229" s="85"/>
    </row>
    <row r="230" spans="1:28" ht="37.5" x14ac:dyDescent="0.25">
      <c r="A230" s="22" t="s">
        <v>497</v>
      </c>
      <c r="B230" s="26" t="s">
        <v>498</v>
      </c>
      <c r="C230" s="25"/>
      <c r="D230" s="27" t="s">
        <v>164</v>
      </c>
      <c r="E230" s="45">
        <v>1</v>
      </c>
      <c r="F230" s="45">
        <v>161</v>
      </c>
      <c r="G230" s="64">
        <v>498.31</v>
      </c>
      <c r="H230" s="57"/>
      <c r="I230" s="57"/>
      <c r="J230" s="57">
        <f>ROUND(F230*G230, 2)</f>
        <v>80227.91</v>
      </c>
      <c r="K230" s="57"/>
      <c r="L230" s="57"/>
      <c r="M230" s="82">
        <v>498.31</v>
      </c>
      <c r="N230" s="57"/>
      <c r="O230" s="57"/>
      <c r="P230" s="57">
        <f>ROUND(F230*M230, 2)</f>
        <v>80227.91</v>
      </c>
      <c r="Q230" s="57"/>
      <c r="R230" s="57"/>
      <c r="S230" s="85"/>
      <c r="T230" s="88">
        <v>1</v>
      </c>
      <c r="U230" s="88">
        <v>161</v>
      </c>
      <c r="V230" s="85"/>
      <c r="W230" s="85" t="s">
        <v>1992</v>
      </c>
      <c r="X230" s="85"/>
      <c r="Y230" s="85"/>
      <c r="Z230" s="85"/>
      <c r="AA230" s="85"/>
      <c r="AB230" s="85"/>
    </row>
    <row r="231" spans="1:28" ht="56.25" x14ac:dyDescent="0.25">
      <c r="A231" s="22" t="s">
        <v>499</v>
      </c>
      <c r="B231" s="25" t="s">
        <v>500</v>
      </c>
      <c r="C231" s="25"/>
      <c r="D231" s="27" t="s">
        <v>164</v>
      </c>
      <c r="E231" s="45">
        <v>1</v>
      </c>
      <c r="F231" s="28">
        <v>638</v>
      </c>
      <c r="G231" s="57">
        <f>IFERROR(ROUND(SUM(J232)/F231, 2), 0)</f>
        <v>213.56</v>
      </c>
      <c r="H231" s="64">
        <v>345</v>
      </c>
      <c r="I231" s="57">
        <f>G231+H231</f>
        <v>558.55999999999995</v>
      </c>
      <c r="J231" s="57">
        <f>ROUND(G231*F231, 2)</f>
        <v>136251.28</v>
      </c>
      <c r="K231" s="57">
        <f>ROUND(F231*H231, 2)</f>
        <v>220110</v>
      </c>
      <c r="L231" s="57">
        <f>J231+K231</f>
        <v>356361.28</v>
      </c>
      <c r="M231" s="57">
        <v>213.56</v>
      </c>
      <c r="N231" s="82">
        <v>345</v>
      </c>
      <c r="O231" s="57">
        <v>558.55999999999995</v>
      </c>
      <c r="P231" s="57">
        <v>136251.28</v>
      </c>
      <c r="Q231" s="57">
        <v>220110</v>
      </c>
      <c r="R231" s="57">
        <v>356361.28</v>
      </c>
      <c r="S231" s="85"/>
      <c r="T231" s="88">
        <v>1</v>
      </c>
      <c r="U231" s="88">
        <v>638</v>
      </c>
      <c r="V231" s="85"/>
      <c r="W231" s="85" t="s">
        <v>1993</v>
      </c>
      <c r="X231" s="85"/>
      <c r="Y231" s="85"/>
      <c r="Z231" s="85"/>
      <c r="AA231" s="85"/>
      <c r="AB231" s="85"/>
    </row>
    <row r="232" spans="1:28" ht="37.5" x14ac:dyDescent="0.25">
      <c r="A232" s="22" t="s">
        <v>501</v>
      </c>
      <c r="B232" s="26" t="s">
        <v>502</v>
      </c>
      <c r="C232" s="25"/>
      <c r="D232" s="27" t="s">
        <v>164</v>
      </c>
      <c r="E232" s="45">
        <v>1</v>
      </c>
      <c r="F232" s="45">
        <v>638</v>
      </c>
      <c r="G232" s="64">
        <v>213.56</v>
      </c>
      <c r="H232" s="57"/>
      <c r="I232" s="57"/>
      <c r="J232" s="57">
        <f>ROUND(F232*G232, 2)</f>
        <v>136251.28</v>
      </c>
      <c r="K232" s="57"/>
      <c r="L232" s="57"/>
      <c r="M232" s="82">
        <v>213.56</v>
      </c>
      <c r="N232" s="57"/>
      <c r="O232" s="57"/>
      <c r="P232" s="57">
        <f>ROUND(F232*M232, 2)</f>
        <v>136251.28</v>
      </c>
      <c r="Q232" s="57"/>
      <c r="R232" s="57"/>
      <c r="S232" s="85"/>
      <c r="T232" s="88">
        <v>1</v>
      </c>
      <c r="U232" s="88">
        <v>638</v>
      </c>
      <c r="V232" s="85"/>
      <c r="W232" s="85" t="s">
        <v>1994</v>
      </c>
      <c r="X232" s="85"/>
      <c r="Y232" s="85"/>
      <c r="Z232" s="85"/>
      <c r="AA232" s="85"/>
      <c r="AB232" s="85"/>
    </row>
    <row r="233" spans="1:28" ht="56.25" x14ac:dyDescent="0.25">
      <c r="A233" s="22" t="s">
        <v>503</v>
      </c>
      <c r="B233" s="25" t="s">
        <v>504</v>
      </c>
      <c r="C233" s="25"/>
      <c r="D233" s="27" t="s">
        <v>164</v>
      </c>
      <c r="E233" s="45">
        <v>1</v>
      </c>
      <c r="F233" s="28">
        <v>332</v>
      </c>
      <c r="G233" s="57">
        <f>IFERROR(ROUND(SUM(J234,J235)/F233, 2), 0)</f>
        <v>962.31</v>
      </c>
      <c r="H233" s="64">
        <v>345</v>
      </c>
      <c r="I233" s="57">
        <f>G233+H233</f>
        <v>1307.31</v>
      </c>
      <c r="J233" s="57">
        <f>ROUND(G233*F233, 2)</f>
        <v>319486.92</v>
      </c>
      <c r="K233" s="57">
        <f>ROUND(F233*H233, 2)</f>
        <v>114540</v>
      </c>
      <c r="L233" s="57">
        <f>J233+K233</f>
        <v>434026.92</v>
      </c>
      <c r="M233" s="57">
        <v>962.31</v>
      </c>
      <c r="N233" s="82">
        <v>345</v>
      </c>
      <c r="O233" s="57">
        <v>1307.31</v>
      </c>
      <c r="P233" s="57">
        <v>319486.92</v>
      </c>
      <c r="Q233" s="57">
        <v>114540</v>
      </c>
      <c r="R233" s="57">
        <v>434026.92</v>
      </c>
      <c r="S233" s="85"/>
      <c r="T233" s="88">
        <v>1</v>
      </c>
      <c r="U233" s="88">
        <v>332</v>
      </c>
      <c r="V233" s="85"/>
      <c r="W233" s="85" t="s">
        <v>1995</v>
      </c>
      <c r="X233" s="85"/>
      <c r="Y233" s="85"/>
      <c r="Z233" s="85"/>
      <c r="AA233" s="85"/>
      <c r="AB233" s="85"/>
    </row>
    <row r="234" spans="1:28" ht="37.5" x14ac:dyDescent="0.25">
      <c r="A234" s="22" t="s">
        <v>505</v>
      </c>
      <c r="B234" s="26" t="s">
        <v>506</v>
      </c>
      <c r="C234" s="25"/>
      <c r="D234" s="27" t="s">
        <v>164</v>
      </c>
      <c r="E234" s="45">
        <v>1</v>
      </c>
      <c r="F234" s="48">
        <v>128</v>
      </c>
      <c r="G234" s="64">
        <v>769.96</v>
      </c>
      <c r="H234" s="57"/>
      <c r="I234" s="57"/>
      <c r="J234" s="57">
        <f>ROUND(F234*G234, 2)</f>
        <v>98554.880000000005</v>
      </c>
      <c r="K234" s="57"/>
      <c r="L234" s="57"/>
      <c r="M234" s="82">
        <v>769.96</v>
      </c>
      <c r="N234" s="57"/>
      <c r="O234" s="57"/>
      <c r="P234" s="57">
        <f>ROUND(F234*M234, 2)</f>
        <v>98554.880000000005</v>
      </c>
      <c r="Q234" s="57"/>
      <c r="R234" s="57"/>
      <c r="S234" s="85"/>
      <c r="T234" s="88">
        <v>1</v>
      </c>
      <c r="U234" s="88">
        <v>128</v>
      </c>
      <c r="V234" s="85"/>
      <c r="W234" s="85" t="s">
        <v>1996</v>
      </c>
      <c r="X234" s="85"/>
      <c r="Y234" s="85"/>
      <c r="Z234" s="85"/>
      <c r="AA234" s="85"/>
      <c r="AB234" s="85"/>
    </row>
    <row r="235" spans="1:28" ht="37.5" x14ac:dyDescent="0.25">
      <c r="A235" s="22" t="s">
        <v>507</v>
      </c>
      <c r="B235" s="26" t="s">
        <v>508</v>
      </c>
      <c r="C235" s="25"/>
      <c r="D235" s="27" t="s">
        <v>164</v>
      </c>
      <c r="E235" s="45">
        <v>1</v>
      </c>
      <c r="F235" s="48">
        <v>204</v>
      </c>
      <c r="G235" s="64">
        <v>1083</v>
      </c>
      <c r="H235" s="57"/>
      <c r="I235" s="57"/>
      <c r="J235" s="57">
        <f>ROUND(F235*G235, 2)</f>
        <v>220932</v>
      </c>
      <c r="K235" s="57"/>
      <c r="L235" s="57"/>
      <c r="M235" s="82">
        <v>1083</v>
      </c>
      <c r="N235" s="57"/>
      <c r="O235" s="57"/>
      <c r="P235" s="57">
        <f>ROUND(F235*M235, 2)</f>
        <v>220932</v>
      </c>
      <c r="Q235" s="57"/>
      <c r="R235" s="57"/>
      <c r="S235" s="85"/>
      <c r="T235" s="88">
        <v>1</v>
      </c>
      <c r="U235" s="88">
        <v>204</v>
      </c>
      <c r="V235" s="85"/>
      <c r="W235" s="85" t="s">
        <v>1997</v>
      </c>
      <c r="X235" s="85"/>
      <c r="Y235" s="85"/>
      <c r="Z235" s="85"/>
      <c r="AA235" s="85"/>
      <c r="AB235" s="85"/>
    </row>
    <row r="236" spans="1:28" ht="37.5" x14ac:dyDescent="0.25">
      <c r="A236" s="22" t="s">
        <v>509</v>
      </c>
      <c r="B236" s="25" t="s">
        <v>510</v>
      </c>
      <c r="C236" s="25"/>
      <c r="D236" s="27" t="s">
        <v>164</v>
      </c>
      <c r="E236" s="45">
        <v>1</v>
      </c>
      <c r="F236" s="28">
        <v>4</v>
      </c>
      <c r="G236" s="57">
        <f>IFERROR(ROUND(SUM(J237)/F236, 2), 0)</f>
        <v>6800</v>
      </c>
      <c r="H236" s="64">
        <v>575</v>
      </c>
      <c r="I236" s="57">
        <f>G236+H236</f>
        <v>7375</v>
      </c>
      <c r="J236" s="57">
        <f>ROUND(G236*F236, 2)</f>
        <v>27200</v>
      </c>
      <c r="K236" s="57">
        <f>ROUND(F236*H236, 2)</f>
        <v>2300</v>
      </c>
      <c r="L236" s="57">
        <f>J236+K236</f>
        <v>29500</v>
      </c>
      <c r="M236" s="57">
        <v>0</v>
      </c>
      <c r="N236" s="82">
        <v>575</v>
      </c>
      <c r="O236" s="57">
        <v>575</v>
      </c>
      <c r="P236" s="57">
        <v>0</v>
      </c>
      <c r="Q236" s="57">
        <v>2300</v>
      </c>
      <c r="R236" s="57">
        <v>2300</v>
      </c>
      <c r="S236" s="85"/>
      <c r="T236" s="88">
        <v>1</v>
      </c>
      <c r="U236" s="88">
        <v>4</v>
      </c>
      <c r="V236" s="85"/>
      <c r="W236" s="85" t="s">
        <v>1998</v>
      </c>
      <c r="X236" s="85"/>
      <c r="Y236" s="85"/>
      <c r="Z236" s="85"/>
      <c r="AA236" s="85"/>
      <c r="AB236" s="85"/>
    </row>
    <row r="237" spans="1:28" ht="18.75" x14ac:dyDescent="0.25">
      <c r="A237" s="22" t="s">
        <v>511</v>
      </c>
      <c r="B237" s="26" t="s">
        <v>512</v>
      </c>
      <c r="C237" s="25"/>
      <c r="D237" s="27" t="s">
        <v>164</v>
      </c>
      <c r="E237" s="45">
        <v>1</v>
      </c>
      <c r="F237" s="48">
        <v>4</v>
      </c>
      <c r="G237" s="64">
        <v>6800</v>
      </c>
      <c r="H237" s="57"/>
      <c r="I237" s="57"/>
      <c r="J237" s="57">
        <f>ROUND(F237*G237, 2)</f>
        <v>27200</v>
      </c>
      <c r="K237" s="57"/>
      <c r="L237" s="57"/>
      <c r="M237" s="82">
        <v>0</v>
      </c>
      <c r="N237" s="57"/>
      <c r="O237" s="57"/>
      <c r="P237" s="57">
        <f>ROUND(F237*M237, 2)</f>
        <v>0</v>
      </c>
      <c r="Q237" s="57"/>
      <c r="R237" s="57"/>
      <c r="S237" s="85"/>
      <c r="T237" s="88">
        <v>1</v>
      </c>
      <c r="U237" s="88">
        <v>4</v>
      </c>
      <c r="V237" s="85"/>
      <c r="W237" s="85" t="s">
        <v>1999</v>
      </c>
      <c r="X237" s="85"/>
      <c r="Y237" s="85"/>
      <c r="Z237" s="85"/>
      <c r="AA237" s="85"/>
      <c r="AB237" s="85"/>
    </row>
    <row r="238" spans="1:28" ht="56.25" x14ac:dyDescent="0.25">
      <c r="A238" s="22" t="s">
        <v>513</v>
      </c>
      <c r="B238" s="25" t="s">
        <v>514</v>
      </c>
      <c r="C238" s="25"/>
      <c r="D238" s="27" t="s">
        <v>263</v>
      </c>
      <c r="E238" s="45">
        <v>1</v>
      </c>
      <c r="F238" s="28">
        <v>38</v>
      </c>
      <c r="G238" s="57">
        <f>IFERROR(ROUND(SUM(J239)/F238, 2), 0)</f>
        <v>2026.37</v>
      </c>
      <c r="H238" s="64">
        <v>345.76</v>
      </c>
      <c r="I238" s="57">
        <f>G238+H238</f>
        <v>2372.13</v>
      </c>
      <c r="J238" s="57">
        <f>ROUND(G238*F238, 2)</f>
        <v>77002.06</v>
      </c>
      <c r="K238" s="57">
        <f>ROUND(F238*H238, 2)</f>
        <v>13138.88</v>
      </c>
      <c r="L238" s="57">
        <f>J238+K238</f>
        <v>90140.94</v>
      </c>
      <c r="M238" s="57">
        <v>2026.37</v>
      </c>
      <c r="N238" s="82">
        <v>345.76</v>
      </c>
      <c r="O238" s="57">
        <v>2372.13</v>
      </c>
      <c r="P238" s="57">
        <v>77002.06</v>
      </c>
      <c r="Q238" s="57">
        <v>13138.88</v>
      </c>
      <c r="R238" s="57">
        <v>90140.94</v>
      </c>
      <c r="S238" s="85"/>
      <c r="T238" s="88">
        <v>1</v>
      </c>
      <c r="U238" s="88">
        <v>38</v>
      </c>
      <c r="V238" s="85"/>
      <c r="W238" s="85" t="s">
        <v>2000</v>
      </c>
      <c r="X238" s="85"/>
      <c r="Y238" s="85"/>
      <c r="Z238" s="85"/>
      <c r="AA238" s="85"/>
      <c r="AB238" s="85"/>
    </row>
    <row r="239" spans="1:28" ht="56.25" x14ac:dyDescent="0.25">
      <c r="A239" s="22" t="s">
        <v>515</v>
      </c>
      <c r="B239" s="26" t="s">
        <v>516</v>
      </c>
      <c r="C239" s="25"/>
      <c r="D239" s="27" t="s">
        <v>263</v>
      </c>
      <c r="E239" s="45">
        <v>1</v>
      </c>
      <c r="F239" s="48">
        <v>38</v>
      </c>
      <c r="G239" s="64">
        <v>2026.37</v>
      </c>
      <c r="H239" s="57"/>
      <c r="I239" s="57"/>
      <c r="J239" s="57">
        <f>ROUND(F239*G239, 2)</f>
        <v>77002.06</v>
      </c>
      <c r="K239" s="57"/>
      <c r="L239" s="57"/>
      <c r="M239" s="82">
        <v>2026.37</v>
      </c>
      <c r="N239" s="57"/>
      <c r="O239" s="57"/>
      <c r="P239" s="57">
        <f>ROUND(F239*M239, 2)</f>
        <v>77002.06</v>
      </c>
      <c r="Q239" s="57"/>
      <c r="R239" s="57"/>
      <c r="S239" s="85"/>
      <c r="T239" s="88">
        <v>1</v>
      </c>
      <c r="U239" s="88">
        <v>38</v>
      </c>
      <c r="V239" s="85"/>
      <c r="W239" s="85" t="s">
        <v>2001</v>
      </c>
      <c r="X239" s="85"/>
      <c r="Y239" s="85"/>
      <c r="Z239" s="85"/>
      <c r="AA239" s="85"/>
      <c r="AB239" s="85"/>
    </row>
    <row r="240" spans="1:28" ht="56.25" x14ac:dyDescent="0.25">
      <c r="A240" s="22" t="s">
        <v>517</v>
      </c>
      <c r="B240" s="25" t="s">
        <v>518</v>
      </c>
      <c r="C240" s="25"/>
      <c r="D240" s="27" t="s">
        <v>263</v>
      </c>
      <c r="E240" s="45">
        <v>1</v>
      </c>
      <c r="F240" s="28">
        <v>16</v>
      </c>
      <c r="G240" s="57">
        <f>IFERROR(ROUND(SUM(J241,J242,J243)/F240, 2), 0)</f>
        <v>0</v>
      </c>
      <c r="H240" s="64">
        <v>345.76</v>
      </c>
      <c r="I240" s="57">
        <f>G240+H240</f>
        <v>345.76</v>
      </c>
      <c r="J240" s="57">
        <f>ROUND(G240*F240, 2)</f>
        <v>0</v>
      </c>
      <c r="K240" s="57">
        <f>ROUND(F240*H240, 2)</f>
        <v>5532.16</v>
      </c>
      <c r="L240" s="57">
        <f>J240+K240</f>
        <v>5532.16</v>
      </c>
      <c r="M240" s="57">
        <v>417.9</v>
      </c>
      <c r="N240" s="82">
        <v>345.76</v>
      </c>
      <c r="O240" s="57">
        <v>763.66</v>
      </c>
      <c r="P240" s="57">
        <v>6686.4</v>
      </c>
      <c r="Q240" s="57">
        <v>5532.16</v>
      </c>
      <c r="R240" s="57">
        <v>12218.56</v>
      </c>
      <c r="S240" s="85"/>
      <c r="T240" s="88">
        <v>1</v>
      </c>
      <c r="U240" s="88">
        <v>16</v>
      </c>
      <c r="V240" s="85"/>
      <c r="W240" s="85" t="s">
        <v>2002</v>
      </c>
      <c r="X240" s="85"/>
      <c r="Y240" s="85"/>
      <c r="Z240" s="85"/>
      <c r="AA240" s="85"/>
      <c r="AB240" s="85"/>
    </row>
    <row r="241" spans="1:28" ht="18.75" x14ac:dyDescent="0.25">
      <c r="A241" s="22" t="s">
        <v>519</v>
      </c>
      <c r="B241" s="26" t="s">
        <v>520</v>
      </c>
      <c r="C241" s="25"/>
      <c r="D241" s="27" t="s">
        <v>263</v>
      </c>
      <c r="E241" s="45">
        <v>1</v>
      </c>
      <c r="F241" s="48">
        <v>16</v>
      </c>
      <c r="G241" s="64">
        <v>0</v>
      </c>
      <c r="H241" s="57"/>
      <c r="I241" s="57"/>
      <c r="J241" s="57">
        <f>ROUND(F241*G241, 2)</f>
        <v>0</v>
      </c>
      <c r="K241" s="57"/>
      <c r="L241" s="57"/>
      <c r="M241" s="82">
        <v>198</v>
      </c>
      <c r="N241" s="57"/>
      <c r="O241" s="57"/>
      <c r="P241" s="57">
        <f>ROUND(F241*M241, 2)</f>
        <v>3168</v>
      </c>
      <c r="Q241" s="57"/>
      <c r="R241" s="57"/>
      <c r="S241" s="85"/>
      <c r="T241" s="88">
        <v>1</v>
      </c>
      <c r="U241" s="88">
        <v>16</v>
      </c>
      <c r="V241" s="85"/>
      <c r="W241" s="85" t="s">
        <v>2003</v>
      </c>
      <c r="X241" s="85"/>
      <c r="Y241" s="85"/>
      <c r="Z241" s="85"/>
      <c r="AA241" s="85"/>
      <c r="AB241" s="85"/>
    </row>
    <row r="242" spans="1:28" ht="18.75" x14ac:dyDescent="0.25">
      <c r="A242" s="22" t="s">
        <v>521</v>
      </c>
      <c r="B242" s="26" t="s">
        <v>522</v>
      </c>
      <c r="C242" s="25"/>
      <c r="D242" s="27" t="s">
        <v>164</v>
      </c>
      <c r="E242" s="45">
        <v>1</v>
      </c>
      <c r="F242" s="48">
        <v>8</v>
      </c>
      <c r="G242" s="64">
        <v>0</v>
      </c>
      <c r="H242" s="57"/>
      <c r="I242" s="57"/>
      <c r="J242" s="57">
        <f>ROUND(F242*G242, 2)</f>
        <v>0</v>
      </c>
      <c r="K242" s="57"/>
      <c r="L242" s="57"/>
      <c r="M242" s="82">
        <v>68</v>
      </c>
      <c r="N242" s="57"/>
      <c r="O242" s="57"/>
      <c r="P242" s="57">
        <f>ROUND(F242*M242, 2)</f>
        <v>544</v>
      </c>
      <c r="Q242" s="57"/>
      <c r="R242" s="57"/>
      <c r="S242" s="85"/>
      <c r="T242" s="88">
        <v>1</v>
      </c>
      <c r="U242" s="88">
        <v>8</v>
      </c>
      <c r="V242" s="85"/>
      <c r="W242" s="85" t="s">
        <v>2004</v>
      </c>
      <c r="X242" s="85"/>
      <c r="Y242" s="85"/>
      <c r="Z242" s="85"/>
      <c r="AA242" s="85"/>
      <c r="AB242" s="85"/>
    </row>
    <row r="243" spans="1:28" ht="18.75" x14ac:dyDescent="0.25">
      <c r="A243" s="22" t="s">
        <v>523</v>
      </c>
      <c r="B243" s="26" t="s">
        <v>524</v>
      </c>
      <c r="C243" s="25"/>
      <c r="D243" s="27" t="s">
        <v>263</v>
      </c>
      <c r="E243" s="45">
        <v>1</v>
      </c>
      <c r="F243" s="48">
        <v>16</v>
      </c>
      <c r="G243" s="64">
        <v>0</v>
      </c>
      <c r="H243" s="57"/>
      <c r="I243" s="57"/>
      <c r="J243" s="57">
        <f>ROUND(F243*G243, 2)</f>
        <v>0</v>
      </c>
      <c r="K243" s="57"/>
      <c r="L243" s="57"/>
      <c r="M243" s="82">
        <v>185.9</v>
      </c>
      <c r="N243" s="57"/>
      <c r="O243" s="57"/>
      <c r="P243" s="57">
        <f>ROUND(F243*M243, 2)</f>
        <v>2974.4</v>
      </c>
      <c r="Q243" s="57"/>
      <c r="R243" s="57"/>
      <c r="S243" s="85"/>
      <c r="T243" s="88">
        <v>1</v>
      </c>
      <c r="U243" s="88">
        <v>16</v>
      </c>
      <c r="V243" s="85"/>
      <c r="W243" s="85" t="s">
        <v>2005</v>
      </c>
      <c r="X243" s="85"/>
      <c r="Y243" s="85"/>
      <c r="Z243" s="85"/>
      <c r="AA243" s="85"/>
      <c r="AB243" s="85"/>
    </row>
    <row r="244" spans="1:28" ht="37.5" x14ac:dyDescent="0.25">
      <c r="A244" s="22" t="s">
        <v>525</v>
      </c>
      <c r="B244" s="25" t="s">
        <v>526</v>
      </c>
      <c r="C244" s="25"/>
      <c r="D244" s="27" t="s">
        <v>263</v>
      </c>
      <c r="E244" s="45">
        <v>1</v>
      </c>
      <c r="F244" s="28">
        <v>40</v>
      </c>
      <c r="G244" s="57">
        <f>IFERROR(ROUND(SUM(J245)/F244, 2), 0)</f>
        <v>664.29</v>
      </c>
      <c r="H244" s="64">
        <v>345.76</v>
      </c>
      <c r="I244" s="57">
        <f>G244+H244</f>
        <v>1010.05</v>
      </c>
      <c r="J244" s="57">
        <f>ROUND(G244*F244, 2)</f>
        <v>26571.599999999999</v>
      </c>
      <c r="K244" s="57">
        <f>ROUND(F244*H244, 2)</f>
        <v>13830.4</v>
      </c>
      <c r="L244" s="57">
        <f>J244+K244</f>
        <v>40402</v>
      </c>
      <c r="M244" s="57">
        <v>664.29</v>
      </c>
      <c r="N244" s="82">
        <v>345.76</v>
      </c>
      <c r="O244" s="57">
        <v>1010.05</v>
      </c>
      <c r="P244" s="57">
        <v>26571.599999999999</v>
      </c>
      <c r="Q244" s="57">
        <v>13830.4</v>
      </c>
      <c r="R244" s="57">
        <v>40402</v>
      </c>
      <c r="S244" s="85"/>
      <c r="T244" s="88">
        <v>1</v>
      </c>
      <c r="U244" s="88">
        <v>40</v>
      </c>
      <c r="V244" s="85"/>
      <c r="W244" s="85" t="s">
        <v>2006</v>
      </c>
      <c r="X244" s="85"/>
      <c r="Y244" s="85"/>
      <c r="Z244" s="85"/>
      <c r="AA244" s="85"/>
      <c r="AB244" s="85"/>
    </row>
    <row r="245" spans="1:28" ht="56.25" x14ac:dyDescent="0.25">
      <c r="A245" s="22" t="s">
        <v>527</v>
      </c>
      <c r="B245" s="26" t="s">
        <v>528</v>
      </c>
      <c r="C245" s="25"/>
      <c r="D245" s="27" t="s">
        <v>263</v>
      </c>
      <c r="E245" s="45">
        <v>1</v>
      </c>
      <c r="F245" s="45">
        <v>40</v>
      </c>
      <c r="G245" s="64">
        <v>664.29</v>
      </c>
      <c r="H245" s="57"/>
      <c r="I245" s="57"/>
      <c r="J245" s="57">
        <f>ROUND(F245*G245, 2)</f>
        <v>26571.599999999999</v>
      </c>
      <c r="K245" s="57"/>
      <c r="L245" s="57"/>
      <c r="M245" s="82">
        <v>664.29</v>
      </c>
      <c r="N245" s="57"/>
      <c r="O245" s="57"/>
      <c r="P245" s="57">
        <f>ROUND(F245*M245, 2)</f>
        <v>26571.599999999999</v>
      </c>
      <c r="Q245" s="57"/>
      <c r="R245" s="57"/>
      <c r="S245" s="85"/>
      <c r="T245" s="88">
        <v>1</v>
      </c>
      <c r="U245" s="88">
        <v>40</v>
      </c>
      <c r="V245" s="85"/>
      <c r="W245" s="85" t="s">
        <v>2007</v>
      </c>
      <c r="X245" s="85"/>
      <c r="Y245" s="85"/>
      <c r="Z245" s="85"/>
      <c r="AA245" s="85"/>
      <c r="AB245" s="85"/>
    </row>
    <row r="246" spans="1:28" ht="37.5" x14ac:dyDescent="0.25">
      <c r="A246" s="22" t="s">
        <v>529</v>
      </c>
      <c r="B246" s="25" t="s">
        <v>530</v>
      </c>
      <c r="C246" s="25"/>
      <c r="D246" s="27" t="s">
        <v>263</v>
      </c>
      <c r="E246" s="45">
        <v>1</v>
      </c>
      <c r="F246" s="28">
        <v>32</v>
      </c>
      <c r="G246" s="57">
        <f>IFERROR(ROUND(SUM(J247)/F246, 2), 0)</f>
        <v>664.29</v>
      </c>
      <c r="H246" s="64">
        <v>345.76</v>
      </c>
      <c r="I246" s="57">
        <f>G246+H246</f>
        <v>1010.05</v>
      </c>
      <c r="J246" s="57">
        <f>ROUND(G246*F246, 2)</f>
        <v>21257.279999999999</v>
      </c>
      <c r="K246" s="57">
        <f>ROUND(F246*H246, 2)</f>
        <v>11064.32</v>
      </c>
      <c r="L246" s="57">
        <f>J246+K246</f>
        <v>32321.599999999999</v>
      </c>
      <c r="M246" s="57">
        <v>664.29</v>
      </c>
      <c r="N246" s="82">
        <v>345.76</v>
      </c>
      <c r="O246" s="57">
        <v>1010.05</v>
      </c>
      <c r="P246" s="57">
        <v>21257.279999999999</v>
      </c>
      <c r="Q246" s="57">
        <v>11064.32</v>
      </c>
      <c r="R246" s="57">
        <v>32321.599999999999</v>
      </c>
      <c r="S246" s="85"/>
      <c r="T246" s="88">
        <v>1</v>
      </c>
      <c r="U246" s="88">
        <v>32</v>
      </c>
      <c r="V246" s="85"/>
      <c r="W246" s="85" t="s">
        <v>2008</v>
      </c>
      <c r="X246" s="85"/>
      <c r="Y246" s="85"/>
      <c r="Z246" s="85"/>
      <c r="AA246" s="85"/>
      <c r="AB246" s="85"/>
    </row>
    <row r="247" spans="1:28" ht="56.25" x14ac:dyDescent="0.25">
      <c r="A247" s="22" t="s">
        <v>531</v>
      </c>
      <c r="B247" s="26" t="s">
        <v>528</v>
      </c>
      <c r="C247" s="25"/>
      <c r="D247" s="27" t="s">
        <v>263</v>
      </c>
      <c r="E247" s="45">
        <v>1</v>
      </c>
      <c r="F247" s="45">
        <v>32</v>
      </c>
      <c r="G247" s="64">
        <v>664.29</v>
      </c>
      <c r="H247" s="57"/>
      <c r="I247" s="57"/>
      <c r="J247" s="57">
        <f>ROUND(F247*G247, 2)</f>
        <v>21257.279999999999</v>
      </c>
      <c r="K247" s="57"/>
      <c r="L247" s="57"/>
      <c r="M247" s="82">
        <v>664.29</v>
      </c>
      <c r="N247" s="57"/>
      <c r="O247" s="57"/>
      <c r="P247" s="57">
        <f>ROUND(F247*M247, 2)</f>
        <v>21257.279999999999</v>
      </c>
      <c r="Q247" s="57"/>
      <c r="R247" s="57"/>
      <c r="S247" s="85"/>
      <c r="T247" s="88">
        <v>1</v>
      </c>
      <c r="U247" s="88">
        <v>32</v>
      </c>
      <c r="V247" s="85"/>
      <c r="W247" s="85" t="s">
        <v>2009</v>
      </c>
      <c r="X247" s="85"/>
      <c r="Y247" s="85"/>
      <c r="Z247" s="85"/>
      <c r="AA247" s="85"/>
      <c r="AB247" s="85"/>
    </row>
    <row r="248" spans="1:28" ht="37.5" x14ac:dyDescent="0.25">
      <c r="A248" s="22" t="s">
        <v>532</v>
      </c>
      <c r="B248" s="25" t="s">
        <v>533</v>
      </c>
      <c r="C248" s="25"/>
      <c r="D248" s="27" t="s">
        <v>164</v>
      </c>
      <c r="E248" s="45">
        <v>1</v>
      </c>
      <c r="F248" s="28">
        <v>19</v>
      </c>
      <c r="G248" s="57">
        <f>IFERROR(ROUND(SUM(J249)/F248, 2), 0)</f>
        <v>50.12</v>
      </c>
      <c r="H248" s="64">
        <v>17.29</v>
      </c>
      <c r="I248" s="57">
        <f>G248+H248</f>
        <v>67.41</v>
      </c>
      <c r="J248" s="57">
        <f>ROUND(G248*F248, 2)</f>
        <v>952.28</v>
      </c>
      <c r="K248" s="57">
        <f>ROUND(F248*H248, 2)</f>
        <v>328.51</v>
      </c>
      <c r="L248" s="57">
        <f>J248+K248</f>
        <v>1280.79</v>
      </c>
      <c r="M248" s="57">
        <v>50.12</v>
      </c>
      <c r="N248" s="82">
        <v>17.29</v>
      </c>
      <c r="O248" s="57">
        <v>67.41</v>
      </c>
      <c r="P248" s="57">
        <v>952.28</v>
      </c>
      <c r="Q248" s="57">
        <v>328.51</v>
      </c>
      <c r="R248" s="57">
        <v>1280.79</v>
      </c>
      <c r="S248" s="85"/>
      <c r="T248" s="88">
        <v>1</v>
      </c>
      <c r="U248" s="88">
        <v>19</v>
      </c>
      <c r="V248" s="85"/>
      <c r="W248" s="85" t="s">
        <v>2010</v>
      </c>
      <c r="X248" s="85"/>
      <c r="Y248" s="85"/>
      <c r="Z248" s="85"/>
      <c r="AA248" s="85"/>
      <c r="AB248" s="85"/>
    </row>
    <row r="249" spans="1:28" ht="37.5" x14ac:dyDescent="0.25">
      <c r="A249" s="22" t="s">
        <v>534</v>
      </c>
      <c r="B249" s="26" t="s">
        <v>535</v>
      </c>
      <c r="C249" s="25"/>
      <c r="D249" s="27" t="s">
        <v>164</v>
      </c>
      <c r="E249" s="45">
        <v>1</v>
      </c>
      <c r="F249" s="48">
        <v>19</v>
      </c>
      <c r="G249" s="64">
        <v>50.12</v>
      </c>
      <c r="H249" s="57"/>
      <c r="I249" s="57"/>
      <c r="J249" s="57">
        <f>ROUND(F249*G249, 2)</f>
        <v>952.28</v>
      </c>
      <c r="K249" s="57"/>
      <c r="L249" s="57"/>
      <c r="M249" s="82">
        <v>50.12</v>
      </c>
      <c r="N249" s="57"/>
      <c r="O249" s="57"/>
      <c r="P249" s="57">
        <f>ROUND(F249*M249, 2)</f>
        <v>952.28</v>
      </c>
      <c r="Q249" s="57"/>
      <c r="R249" s="57"/>
      <c r="S249" s="85"/>
      <c r="T249" s="88">
        <v>1</v>
      </c>
      <c r="U249" s="88">
        <v>19</v>
      </c>
      <c r="V249" s="85"/>
      <c r="W249" s="85" t="s">
        <v>2011</v>
      </c>
      <c r="X249" s="85"/>
      <c r="Y249" s="85"/>
      <c r="Z249" s="85"/>
      <c r="AA249" s="85"/>
      <c r="AB249" s="85"/>
    </row>
    <row r="250" spans="1:28" ht="37.5" x14ac:dyDescent="0.25">
      <c r="A250" s="22" t="s">
        <v>536</v>
      </c>
      <c r="B250" s="25" t="s">
        <v>537</v>
      </c>
      <c r="C250" s="25"/>
      <c r="D250" s="27" t="s">
        <v>164</v>
      </c>
      <c r="E250" s="45">
        <v>1</v>
      </c>
      <c r="F250" s="28">
        <v>16</v>
      </c>
      <c r="G250" s="57">
        <f>IFERROR(ROUND(SUM(J251)/F250, 2), 0)</f>
        <v>134.19999999999999</v>
      </c>
      <c r="H250" s="64">
        <v>17.29</v>
      </c>
      <c r="I250" s="57">
        <f>G250+H250</f>
        <v>151.49</v>
      </c>
      <c r="J250" s="57">
        <f>ROUND(G250*F250, 2)</f>
        <v>2147.1999999999998</v>
      </c>
      <c r="K250" s="57">
        <f>ROUND(F250*H250, 2)</f>
        <v>276.64</v>
      </c>
      <c r="L250" s="57">
        <f>J250+K250</f>
        <v>2423.84</v>
      </c>
      <c r="M250" s="57">
        <v>134.19999999999999</v>
      </c>
      <c r="N250" s="82">
        <v>17.29</v>
      </c>
      <c r="O250" s="57">
        <v>151.49</v>
      </c>
      <c r="P250" s="57">
        <v>2147.1999999999998</v>
      </c>
      <c r="Q250" s="57">
        <v>276.64</v>
      </c>
      <c r="R250" s="57">
        <v>2423.84</v>
      </c>
      <c r="S250" s="85"/>
      <c r="T250" s="88">
        <v>1</v>
      </c>
      <c r="U250" s="88">
        <v>16</v>
      </c>
      <c r="V250" s="85"/>
      <c r="W250" s="85" t="s">
        <v>2012</v>
      </c>
      <c r="X250" s="85"/>
      <c r="Y250" s="85"/>
      <c r="Z250" s="85"/>
      <c r="AA250" s="85"/>
      <c r="AB250" s="85"/>
    </row>
    <row r="251" spans="1:28" ht="18.75" x14ac:dyDescent="0.25">
      <c r="A251" s="22" t="s">
        <v>538</v>
      </c>
      <c r="B251" s="26" t="s">
        <v>539</v>
      </c>
      <c r="C251" s="25"/>
      <c r="D251" s="27" t="s">
        <v>164</v>
      </c>
      <c r="E251" s="45">
        <v>1</v>
      </c>
      <c r="F251" s="48">
        <v>16</v>
      </c>
      <c r="G251" s="64">
        <v>134.19999999999999</v>
      </c>
      <c r="H251" s="57"/>
      <c r="I251" s="57"/>
      <c r="J251" s="57">
        <f>ROUND(F251*G251, 2)</f>
        <v>2147.1999999999998</v>
      </c>
      <c r="K251" s="57"/>
      <c r="L251" s="57"/>
      <c r="M251" s="82">
        <v>134.19999999999999</v>
      </c>
      <c r="N251" s="57"/>
      <c r="O251" s="57"/>
      <c r="P251" s="57">
        <f>ROUND(F251*M251, 2)</f>
        <v>2147.1999999999998</v>
      </c>
      <c r="Q251" s="57"/>
      <c r="R251" s="57"/>
      <c r="S251" s="85"/>
      <c r="T251" s="88">
        <v>1</v>
      </c>
      <c r="U251" s="88">
        <v>16</v>
      </c>
      <c r="V251" s="85"/>
      <c r="W251" s="85" t="s">
        <v>2013</v>
      </c>
      <c r="X251" s="85"/>
      <c r="Y251" s="85"/>
      <c r="Z251" s="85"/>
      <c r="AA251" s="85"/>
      <c r="AB251" s="85"/>
    </row>
    <row r="252" spans="1:28" ht="56.25" x14ac:dyDescent="0.25">
      <c r="A252" s="22" t="s">
        <v>540</v>
      </c>
      <c r="B252" s="25" t="s">
        <v>541</v>
      </c>
      <c r="C252" s="25"/>
      <c r="D252" s="27" t="s">
        <v>164</v>
      </c>
      <c r="E252" s="45">
        <v>1</v>
      </c>
      <c r="F252" s="28">
        <v>19</v>
      </c>
      <c r="G252" s="57">
        <f>IFERROR(ROUND(SUM(J253)/F252, 2), 0)</f>
        <v>720.13</v>
      </c>
      <c r="H252" s="64">
        <v>172.37</v>
      </c>
      <c r="I252" s="57">
        <f>G252+H252</f>
        <v>892.5</v>
      </c>
      <c r="J252" s="57">
        <f>ROUND(G252*F252, 2)</f>
        <v>13682.47</v>
      </c>
      <c r="K252" s="57">
        <f>ROUND(F252*H252, 2)</f>
        <v>3275.03</v>
      </c>
      <c r="L252" s="57">
        <f>J252+K252</f>
        <v>16957.5</v>
      </c>
      <c r="M252" s="57">
        <v>720.13</v>
      </c>
      <c r="N252" s="82">
        <v>172.37</v>
      </c>
      <c r="O252" s="57">
        <v>892.5</v>
      </c>
      <c r="P252" s="57">
        <v>13682.47</v>
      </c>
      <c r="Q252" s="57">
        <v>3275.03</v>
      </c>
      <c r="R252" s="57">
        <v>16957.5</v>
      </c>
      <c r="S252" s="85"/>
      <c r="T252" s="88">
        <v>1</v>
      </c>
      <c r="U252" s="88">
        <v>19</v>
      </c>
      <c r="V252" s="85"/>
      <c r="W252" s="85" t="s">
        <v>2014</v>
      </c>
      <c r="X252" s="85"/>
      <c r="Y252" s="85"/>
      <c r="Z252" s="85"/>
      <c r="AA252" s="85"/>
      <c r="AB252" s="85"/>
    </row>
    <row r="253" spans="1:28" ht="37.5" x14ac:dyDescent="0.25">
      <c r="A253" s="22" t="s">
        <v>542</v>
      </c>
      <c r="B253" s="26" t="s">
        <v>543</v>
      </c>
      <c r="C253" s="25"/>
      <c r="D253" s="27" t="s">
        <v>164</v>
      </c>
      <c r="E253" s="45">
        <v>1</v>
      </c>
      <c r="F253" s="48">
        <v>19</v>
      </c>
      <c r="G253" s="64">
        <v>720.13</v>
      </c>
      <c r="H253" s="57"/>
      <c r="I253" s="57"/>
      <c r="J253" s="57">
        <f>ROUND(F253*G253, 2)</f>
        <v>13682.47</v>
      </c>
      <c r="K253" s="57"/>
      <c r="L253" s="57"/>
      <c r="M253" s="82">
        <v>720.13</v>
      </c>
      <c r="N253" s="57"/>
      <c r="O253" s="57"/>
      <c r="P253" s="57">
        <f>ROUND(F253*M253, 2)</f>
        <v>13682.47</v>
      </c>
      <c r="Q253" s="57"/>
      <c r="R253" s="57"/>
      <c r="S253" s="85"/>
      <c r="T253" s="88">
        <v>1</v>
      </c>
      <c r="U253" s="88">
        <v>19</v>
      </c>
      <c r="V253" s="85"/>
      <c r="W253" s="85" t="s">
        <v>2015</v>
      </c>
      <c r="X253" s="85"/>
      <c r="Y253" s="85"/>
      <c r="Z253" s="85"/>
      <c r="AA253" s="85"/>
      <c r="AB253" s="85"/>
    </row>
    <row r="254" spans="1:28" ht="56.25" x14ac:dyDescent="0.25">
      <c r="A254" s="22" t="s">
        <v>544</v>
      </c>
      <c r="B254" s="25" t="s">
        <v>545</v>
      </c>
      <c r="C254" s="25"/>
      <c r="D254" s="27" t="s">
        <v>164</v>
      </c>
      <c r="E254" s="45">
        <v>1</v>
      </c>
      <c r="F254" s="28">
        <v>8</v>
      </c>
      <c r="G254" s="57">
        <f>IFERROR(ROUND(SUM(J255)/F254, 2), 0)</f>
        <v>0</v>
      </c>
      <c r="H254" s="64">
        <v>172.37</v>
      </c>
      <c r="I254" s="57">
        <f>G254+H254</f>
        <v>172.37</v>
      </c>
      <c r="J254" s="57">
        <f>ROUND(G254*F254, 2)</f>
        <v>0</v>
      </c>
      <c r="K254" s="57">
        <f>ROUND(F254*H254, 2)</f>
        <v>1378.96</v>
      </c>
      <c r="L254" s="57">
        <f>J254+K254</f>
        <v>1378.96</v>
      </c>
      <c r="M254" s="57">
        <v>814</v>
      </c>
      <c r="N254" s="82">
        <v>172.37</v>
      </c>
      <c r="O254" s="57">
        <v>986.37</v>
      </c>
      <c r="P254" s="57">
        <v>6512</v>
      </c>
      <c r="Q254" s="57">
        <v>1378.96</v>
      </c>
      <c r="R254" s="57">
        <v>7890.96</v>
      </c>
      <c r="S254" s="85"/>
      <c r="T254" s="88">
        <v>1</v>
      </c>
      <c r="U254" s="88">
        <v>8</v>
      </c>
      <c r="V254" s="85"/>
      <c r="W254" s="85" t="s">
        <v>2016</v>
      </c>
      <c r="X254" s="85"/>
      <c r="Y254" s="85"/>
      <c r="Z254" s="85"/>
      <c r="AA254" s="85"/>
      <c r="AB254" s="85"/>
    </row>
    <row r="255" spans="1:28" ht="37.5" x14ac:dyDescent="0.25">
      <c r="A255" s="22" t="s">
        <v>546</v>
      </c>
      <c r="B255" s="26" t="s">
        <v>547</v>
      </c>
      <c r="C255" s="25"/>
      <c r="D255" s="27" t="s">
        <v>164</v>
      </c>
      <c r="E255" s="45">
        <v>1</v>
      </c>
      <c r="F255" s="48">
        <v>8</v>
      </c>
      <c r="G255" s="64">
        <v>0</v>
      </c>
      <c r="H255" s="57"/>
      <c r="I255" s="57"/>
      <c r="J255" s="57">
        <f>ROUND(F255*G255, 2)</f>
        <v>0</v>
      </c>
      <c r="K255" s="57"/>
      <c r="L255" s="57"/>
      <c r="M255" s="82">
        <v>814</v>
      </c>
      <c r="N255" s="57"/>
      <c r="O255" s="57"/>
      <c r="P255" s="57">
        <f>ROUND(F255*M255, 2)</f>
        <v>6512</v>
      </c>
      <c r="Q255" s="57"/>
      <c r="R255" s="57"/>
      <c r="S255" s="85"/>
      <c r="T255" s="88">
        <v>1</v>
      </c>
      <c r="U255" s="88">
        <v>8</v>
      </c>
      <c r="V255" s="85"/>
      <c r="W255" s="85" t="s">
        <v>2017</v>
      </c>
      <c r="X255" s="85"/>
      <c r="Y255" s="85"/>
      <c r="Z255" s="85"/>
      <c r="AA255" s="85"/>
      <c r="AB255" s="85"/>
    </row>
    <row r="256" spans="1:28" ht="18.75" x14ac:dyDescent="0.25">
      <c r="A256" s="22" t="s">
        <v>548</v>
      </c>
      <c r="B256" s="25" t="s">
        <v>549</v>
      </c>
      <c r="C256" s="25"/>
      <c r="D256" s="27" t="s">
        <v>164</v>
      </c>
      <c r="E256" s="45">
        <v>1</v>
      </c>
      <c r="F256" s="28">
        <v>389</v>
      </c>
      <c r="G256" s="57">
        <f>IFERROR(ROUND(SUM(J257)/F256, 2), 0)</f>
        <v>0</v>
      </c>
      <c r="H256" s="64">
        <v>345</v>
      </c>
      <c r="I256" s="57">
        <f>G256+H256</f>
        <v>345</v>
      </c>
      <c r="J256" s="57">
        <f>ROUND(G256*F256, 2)</f>
        <v>0</v>
      </c>
      <c r="K256" s="57">
        <f>ROUND(F256*H256, 2)</f>
        <v>134205</v>
      </c>
      <c r="L256" s="57">
        <f>J256+K256</f>
        <v>134205</v>
      </c>
      <c r="M256" s="57">
        <v>836</v>
      </c>
      <c r="N256" s="82">
        <v>345</v>
      </c>
      <c r="O256" s="57">
        <v>1181</v>
      </c>
      <c r="P256" s="57">
        <v>325204</v>
      </c>
      <c r="Q256" s="57">
        <v>134205</v>
      </c>
      <c r="R256" s="57">
        <v>459409</v>
      </c>
      <c r="S256" s="85"/>
      <c r="T256" s="88">
        <v>1</v>
      </c>
      <c r="U256" s="88">
        <v>389</v>
      </c>
      <c r="V256" s="85"/>
      <c r="W256" s="85" t="s">
        <v>2018</v>
      </c>
      <c r="X256" s="85"/>
      <c r="Y256" s="85"/>
      <c r="Z256" s="85"/>
      <c r="AA256" s="85"/>
      <c r="AB256" s="85"/>
    </row>
    <row r="257" spans="1:28" ht="18.75" x14ac:dyDescent="0.25">
      <c r="A257" s="22" t="s">
        <v>550</v>
      </c>
      <c r="B257" s="26" t="s">
        <v>551</v>
      </c>
      <c r="C257" s="25"/>
      <c r="D257" s="27" t="s">
        <v>164</v>
      </c>
      <c r="E257" s="45">
        <v>1</v>
      </c>
      <c r="F257" s="48">
        <v>389</v>
      </c>
      <c r="G257" s="64">
        <v>0</v>
      </c>
      <c r="H257" s="57"/>
      <c r="I257" s="57"/>
      <c r="J257" s="57">
        <f>ROUND(F257*G257, 2)</f>
        <v>0</v>
      </c>
      <c r="K257" s="57"/>
      <c r="L257" s="57"/>
      <c r="M257" s="82">
        <v>836</v>
      </c>
      <c r="N257" s="57"/>
      <c r="O257" s="57"/>
      <c r="P257" s="57">
        <f>ROUND(F257*M257, 2)</f>
        <v>325204</v>
      </c>
      <c r="Q257" s="57"/>
      <c r="R257" s="57"/>
      <c r="S257" s="85"/>
      <c r="T257" s="88">
        <v>1</v>
      </c>
      <c r="U257" s="88">
        <v>389</v>
      </c>
      <c r="V257" s="85"/>
      <c r="W257" s="85" t="s">
        <v>2019</v>
      </c>
      <c r="X257" s="85"/>
      <c r="Y257" s="85"/>
      <c r="Z257" s="85"/>
      <c r="AA257" s="85"/>
      <c r="AB257" s="85"/>
    </row>
    <row r="258" spans="1:28" ht="18.75" x14ac:dyDescent="0.25">
      <c r="A258" s="22" t="s">
        <v>552</v>
      </c>
      <c r="B258" s="25" t="s">
        <v>553</v>
      </c>
      <c r="C258" s="25"/>
      <c r="D258" s="27" t="s">
        <v>164</v>
      </c>
      <c r="E258" s="45">
        <v>1</v>
      </c>
      <c r="F258" s="28">
        <v>219</v>
      </c>
      <c r="G258" s="57">
        <f>IFERROR(ROUND(SUM(J259)/F258, 2), 0)</f>
        <v>0</v>
      </c>
      <c r="H258" s="64">
        <v>345</v>
      </c>
      <c r="I258" s="57">
        <f>G258+H258</f>
        <v>345</v>
      </c>
      <c r="J258" s="57">
        <f>ROUND(G258*F258, 2)</f>
        <v>0</v>
      </c>
      <c r="K258" s="57">
        <f>ROUND(F258*H258, 2)</f>
        <v>75555</v>
      </c>
      <c r="L258" s="57">
        <f>J258+K258</f>
        <v>75555</v>
      </c>
      <c r="M258" s="57">
        <v>450</v>
      </c>
      <c r="N258" s="82">
        <v>345</v>
      </c>
      <c r="O258" s="57">
        <v>795</v>
      </c>
      <c r="P258" s="57">
        <v>98550</v>
      </c>
      <c r="Q258" s="57">
        <v>75555</v>
      </c>
      <c r="R258" s="57">
        <v>174105</v>
      </c>
      <c r="S258" s="85"/>
      <c r="T258" s="88">
        <v>1</v>
      </c>
      <c r="U258" s="88">
        <v>219</v>
      </c>
      <c r="V258" s="85"/>
      <c r="W258" s="85" t="s">
        <v>2020</v>
      </c>
      <c r="X258" s="85"/>
      <c r="Y258" s="85"/>
      <c r="Z258" s="85"/>
      <c r="AA258" s="85"/>
      <c r="AB258" s="85"/>
    </row>
    <row r="259" spans="1:28" ht="75" x14ac:dyDescent="0.25">
      <c r="A259" s="22" t="s">
        <v>554</v>
      </c>
      <c r="B259" s="26" t="s">
        <v>555</v>
      </c>
      <c r="C259" s="25" t="s">
        <v>556</v>
      </c>
      <c r="D259" s="27" t="s">
        <v>164</v>
      </c>
      <c r="E259" s="45">
        <v>1</v>
      </c>
      <c r="F259" s="48">
        <v>219</v>
      </c>
      <c r="G259" s="64">
        <v>0</v>
      </c>
      <c r="H259" s="57"/>
      <c r="I259" s="57"/>
      <c r="J259" s="57">
        <f>ROUND(F259*G259, 2)</f>
        <v>0</v>
      </c>
      <c r="K259" s="57"/>
      <c r="L259" s="57"/>
      <c r="M259" s="82">
        <v>450</v>
      </c>
      <c r="N259" s="57"/>
      <c r="O259" s="57"/>
      <c r="P259" s="57">
        <f>ROUND(F259*M259, 2)</f>
        <v>98550</v>
      </c>
      <c r="Q259" s="57"/>
      <c r="R259" s="57"/>
      <c r="S259" s="85"/>
      <c r="T259" s="88">
        <v>1</v>
      </c>
      <c r="U259" s="88">
        <v>219</v>
      </c>
      <c r="V259" s="85"/>
      <c r="W259" s="85" t="s">
        <v>2021</v>
      </c>
      <c r="X259" s="85"/>
      <c r="Y259" s="85"/>
      <c r="Z259" s="85"/>
      <c r="AA259" s="85"/>
      <c r="AB259" s="85"/>
    </row>
    <row r="260" spans="1:28" ht="18.75" x14ac:dyDescent="0.25">
      <c r="A260" s="22" t="s">
        <v>557</v>
      </c>
      <c r="B260" s="25" t="s">
        <v>553</v>
      </c>
      <c r="C260" s="25"/>
      <c r="D260" s="27" t="s">
        <v>164</v>
      </c>
      <c r="E260" s="45">
        <v>1</v>
      </c>
      <c r="F260" s="28">
        <v>3</v>
      </c>
      <c r="G260" s="57">
        <f>IFERROR(ROUND(SUM(J261)/F260, 2), 0)</f>
        <v>0</v>
      </c>
      <c r="H260" s="64">
        <v>345</v>
      </c>
      <c r="I260" s="57">
        <f>G260+H260</f>
        <v>345</v>
      </c>
      <c r="J260" s="57">
        <f>ROUND(G260*F260, 2)</f>
        <v>0</v>
      </c>
      <c r="K260" s="57">
        <f>ROUND(F260*H260, 2)</f>
        <v>1035</v>
      </c>
      <c r="L260" s="57">
        <f>J260+K260</f>
        <v>1035</v>
      </c>
      <c r="M260" s="57">
        <v>350</v>
      </c>
      <c r="N260" s="82">
        <v>345</v>
      </c>
      <c r="O260" s="57">
        <v>695</v>
      </c>
      <c r="P260" s="57">
        <v>1050</v>
      </c>
      <c r="Q260" s="57">
        <v>1035</v>
      </c>
      <c r="R260" s="57">
        <v>2085</v>
      </c>
      <c r="S260" s="85"/>
      <c r="T260" s="88">
        <v>1</v>
      </c>
      <c r="U260" s="88">
        <v>3</v>
      </c>
      <c r="V260" s="85"/>
      <c r="W260" s="85" t="s">
        <v>2022</v>
      </c>
      <c r="X260" s="85"/>
      <c r="Y260" s="85"/>
      <c r="Z260" s="85"/>
      <c r="AA260" s="85"/>
      <c r="AB260" s="85"/>
    </row>
    <row r="261" spans="1:28" ht="56.25" x14ac:dyDescent="0.25">
      <c r="A261" s="22" t="s">
        <v>558</v>
      </c>
      <c r="B261" s="26" t="s">
        <v>555</v>
      </c>
      <c r="C261" s="25" t="s">
        <v>559</v>
      </c>
      <c r="D261" s="27" t="s">
        <v>164</v>
      </c>
      <c r="E261" s="45">
        <v>1</v>
      </c>
      <c r="F261" s="48">
        <v>3</v>
      </c>
      <c r="G261" s="64">
        <v>0</v>
      </c>
      <c r="H261" s="57"/>
      <c r="I261" s="57"/>
      <c r="J261" s="57">
        <f>ROUND(F261*G261, 2)</f>
        <v>0</v>
      </c>
      <c r="K261" s="57"/>
      <c r="L261" s="57"/>
      <c r="M261" s="82">
        <v>350</v>
      </c>
      <c r="N261" s="57"/>
      <c r="O261" s="57"/>
      <c r="P261" s="57">
        <f>ROUND(F261*M261, 2)</f>
        <v>1050</v>
      </c>
      <c r="Q261" s="57"/>
      <c r="R261" s="57"/>
      <c r="S261" s="85"/>
      <c r="T261" s="88">
        <v>1</v>
      </c>
      <c r="U261" s="88">
        <v>3</v>
      </c>
      <c r="V261" s="85"/>
      <c r="W261" s="85" t="s">
        <v>2023</v>
      </c>
      <c r="X261" s="85"/>
      <c r="Y261" s="85"/>
      <c r="Z261" s="85"/>
      <c r="AA261" s="85"/>
      <c r="AB261" s="85"/>
    </row>
    <row r="262" spans="1:28" ht="37.5" x14ac:dyDescent="0.25">
      <c r="A262" s="22" t="s">
        <v>560</v>
      </c>
      <c r="B262" s="25" t="s">
        <v>561</v>
      </c>
      <c r="C262" s="25"/>
      <c r="D262" s="27" t="s">
        <v>164</v>
      </c>
      <c r="E262" s="45">
        <v>1</v>
      </c>
      <c r="F262" s="28">
        <v>452</v>
      </c>
      <c r="G262" s="57"/>
      <c r="H262" s="64">
        <v>41.4</v>
      </c>
      <c r="I262" s="57">
        <f>G262+H262</f>
        <v>41.4</v>
      </c>
      <c r="J262" s="57"/>
      <c r="K262" s="57">
        <f>ROUND(F262*H262, 2)</f>
        <v>18712.8</v>
      </c>
      <c r="L262" s="57">
        <f>J262+K262</f>
        <v>18712.8</v>
      </c>
      <c r="M262" s="57">
        <v>0</v>
      </c>
      <c r="N262" s="82">
        <v>41.4</v>
      </c>
      <c r="O262" s="57">
        <v>41.4</v>
      </c>
      <c r="P262" s="57">
        <v>0</v>
      </c>
      <c r="Q262" s="57">
        <v>18712.8</v>
      </c>
      <c r="R262" s="57">
        <v>18712.8</v>
      </c>
      <c r="S262" s="85"/>
      <c r="T262" s="88">
        <v>1</v>
      </c>
      <c r="U262" s="88">
        <v>452</v>
      </c>
      <c r="V262" s="85"/>
      <c r="W262" s="85" t="s">
        <v>2024</v>
      </c>
      <c r="X262" s="85"/>
      <c r="Y262" s="85"/>
      <c r="Z262" s="85"/>
      <c r="AA262" s="85"/>
      <c r="AB262" s="85"/>
    </row>
    <row r="263" spans="1:28" ht="16.5" x14ac:dyDescent="0.25">
      <c r="A263" s="22" t="s">
        <v>562</v>
      </c>
      <c r="B263" s="100" t="s">
        <v>563</v>
      </c>
      <c r="C263" s="94"/>
      <c r="D263" s="98"/>
      <c r="E263" s="99"/>
      <c r="F263" s="58"/>
      <c r="G263" s="59"/>
      <c r="H263" s="59"/>
      <c r="I263" s="59"/>
      <c r="J263" s="59">
        <f>SUM(J264)</f>
        <v>0</v>
      </c>
      <c r="K263" s="59">
        <f>SUM(K264)</f>
        <v>424364</v>
      </c>
      <c r="L263" s="59">
        <f>SUM(L264)</f>
        <v>424364</v>
      </c>
      <c r="M263" s="59"/>
      <c r="N263" s="59"/>
      <c r="O263" s="59"/>
      <c r="P263" s="59">
        <v>0</v>
      </c>
      <c r="Q263" s="59">
        <v>424364</v>
      </c>
      <c r="R263" s="59">
        <v>424364</v>
      </c>
      <c r="S263" s="85"/>
      <c r="T263" s="88"/>
      <c r="U263" s="88"/>
      <c r="V263" s="85"/>
      <c r="W263" s="85" t="s">
        <v>2025</v>
      </c>
      <c r="X263" s="85"/>
      <c r="Y263" s="85"/>
      <c r="Z263" s="85"/>
      <c r="AA263" s="85"/>
      <c r="AB263" s="85"/>
    </row>
    <row r="264" spans="1:28" ht="37.5" x14ac:dyDescent="0.25">
      <c r="A264" s="22" t="s">
        <v>564</v>
      </c>
      <c r="B264" s="25" t="s">
        <v>565</v>
      </c>
      <c r="C264" s="25"/>
      <c r="D264" s="27" t="s">
        <v>164</v>
      </c>
      <c r="E264" s="45">
        <v>1</v>
      </c>
      <c r="F264" s="28">
        <v>554</v>
      </c>
      <c r="G264" s="57"/>
      <c r="H264" s="64">
        <v>766</v>
      </c>
      <c r="I264" s="57">
        <f>G264+H264</f>
        <v>766</v>
      </c>
      <c r="J264" s="57"/>
      <c r="K264" s="57">
        <f>ROUND(F264*H264, 2)</f>
        <v>424364</v>
      </c>
      <c r="L264" s="57">
        <f>J264+K264</f>
        <v>424364</v>
      </c>
      <c r="M264" s="57">
        <v>0</v>
      </c>
      <c r="N264" s="82">
        <v>766</v>
      </c>
      <c r="O264" s="57">
        <v>766</v>
      </c>
      <c r="P264" s="57">
        <v>0</v>
      </c>
      <c r="Q264" s="57">
        <v>424364</v>
      </c>
      <c r="R264" s="57">
        <v>424364</v>
      </c>
      <c r="S264" s="85"/>
      <c r="T264" s="88">
        <v>1</v>
      </c>
      <c r="U264" s="88">
        <v>554</v>
      </c>
      <c r="V264" s="85"/>
      <c r="W264" s="85" t="s">
        <v>2026</v>
      </c>
      <c r="X264" s="85"/>
      <c r="Y264" s="85"/>
      <c r="Z264" s="85"/>
      <c r="AA264" s="85"/>
      <c r="AB264" s="85"/>
    </row>
    <row r="265" spans="1:28" ht="16.5" x14ac:dyDescent="0.25">
      <c r="A265" s="22" t="s">
        <v>566</v>
      </c>
      <c r="B265" s="100" t="s">
        <v>462</v>
      </c>
      <c r="C265" s="94"/>
      <c r="D265" s="98"/>
      <c r="E265" s="99"/>
      <c r="F265" s="58"/>
      <c r="G265" s="59"/>
      <c r="H265" s="59"/>
      <c r="I265" s="59"/>
      <c r="J265" s="59">
        <f>SUM(J266,J267)</f>
        <v>40.26</v>
      </c>
      <c r="K265" s="59">
        <f>SUM(K266,K267)</f>
        <v>7284.1</v>
      </c>
      <c r="L265" s="59">
        <f>SUM(L266,L267)</f>
        <v>7324.36</v>
      </c>
      <c r="M265" s="59"/>
      <c r="N265" s="59"/>
      <c r="O265" s="59"/>
      <c r="P265" s="59">
        <v>40.26</v>
      </c>
      <c r="Q265" s="59">
        <v>7284.1</v>
      </c>
      <c r="R265" s="59">
        <v>7324.36</v>
      </c>
      <c r="S265" s="85"/>
      <c r="T265" s="88"/>
      <c r="U265" s="88"/>
      <c r="V265" s="85"/>
      <c r="W265" s="85" t="s">
        <v>2027</v>
      </c>
      <c r="X265" s="85"/>
      <c r="Y265" s="85"/>
      <c r="Z265" s="85"/>
      <c r="AA265" s="85"/>
      <c r="AB265" s="85"/>
    </row>
    <row r="266" spans="1:28" ht="18.75" x14ac:dyDescent="0.25">
      <c r="A266" s="22" t="s">
        <v>567</v>
      </c>
      <c r="B266" s="25" t="s">
        <v>464</v>
      </c>
      <c r="C266" s="25" t="s">
        <v>568</v>
      </c>
      <c r="D266" s="27" t="s">
        <v>263</v>
      </c>
      <c r="E266" s="45">
        <v>1</v>
      </c>
      <c r="F266" s="28">
        <v>16.5</v>
      </c>
      <c r="G266" s="57"/>
      <c r="H266" s="64">
        <v>286.85000000000002</v>
      </c>
      <c r="I266" s="57">
        <f>G266+H266</f>
        <v>286.85000000000002</v>
      </c>
      <c r="J266" s="57"/>
      <c r="K266" s="57">
        <f>ROUND(F266*H266, 2)</f>
        <v>4733.03</v>
      </c>
      <c r="L266" s="57">
        <f>J266+K266</f>
        <v>4733.03</v>
      </c>
      <c r="M266" s="57">
        <v>0</v>
      </c>
      <c r="N266" s="82">
        <v>286.85000000000002</v>
      </c>
      <c r="O266" s="57">
        <v>286.85000000000002</v>
      </c>
      <c r="P266" s="57">
        <v>0</v>
      </c>
      <c r="Q266" s="57">
        <v>4733.03</v>
      </c>
      <c r="R266" s="57">
        <v>4733.03</v>
      </c>
      <c r="S266" s="85"/>
      <c r="T266" s="88">
        <v>1</v>
      </c>
      <c r="U266" s="88">
        <v>16.5</v>
      </c>
      <c r="V266" s="85"/>
      <c r="W266" s="85" t="s">
        <v>2028</v>
      </c>
      <c r="X266" s="85"/>
      <c r="Y266" s="85"/>
      <c r="Z266" s="85"/>
      <c r="AA266" s="85"/>
      <c r="AB266" s="85"/>
    </row>
    <row r="267" spans="1:28" ht="18.75" x14ac:dyDescent="0.25">
      <c r="A267" s="22" t="s">
        <v>569</v>
      </c>
      <c r="B267" s="25" t="s">
        <v>469</v>
      </c>
      <c r="C267" s="25" t="s">
        <v>568</v>
      </c>
      <c r="D267" s="27" t="s">
        <v>263</v>
      </c>
      <c r="E267" s="45">
        <v>1</v>
      </c>
      <c r="F267" s="28">
        <v>16.5</v>
      </c>
      <c r="G267" s="57">
        <f>IFERROR(ROUND(SUM(J268)/F267, 2), 0)</f>
        <v>2.44</v>
      </c>
      <c r="H267" s="64">
        <v>154.61000000000001</v>
      </c>
      <c r="I267" s="57">
        <f>G267+H267</f>
        <v>157.05000000000001</v>
      </c>
      <c r="J267" s="57">
        <f>ROUND(G267*F267, 2)</f>
        <v>40.26</v>
      </c>
      <c r="K267" s="57">
        <f>ROUND(F267*H267, 2)</f>
        <v>2551.0700000000002</v>
      </c>
      <c r="L267" s="57">
        <f>J267+K267</f>
        <v>2591.33</v>
      </c>
      <c r="M267" s="57">
        <v>2.44</v>
      </c>
      <c r="N267" s="82">
        <v>154.61000000000001</v>
      </c>
      <c r="O267" s="57">
        <v>157.05000000000001</v>
      </c>
      <c r="P267" s="57">
        <v>40.26</v>
      </c>
      <c r="Q267" s="57">
        <v>2551.0700000000002</v>
      </c>
      <c r="R267" s="57">
        <v>2591.33</v>
      </c>
      <c r="S267" s="85"/>
      <c r="T267" s="88">
        <v>1</v>
      </c>
      <c r="U267" s="88">
        <v>16.5</v>
      </c>
      <c r="V267" s="85"/>
      <c r="W267" s="85" t="s">
        <v>2029</v>
      </c>
      <c r="X267" s="85"/>
      <c r="Y267" s="85"/>
      <c r="Z267" s="85"/>
      <c r="AA267" s="85"/>
      <c r="AB267" s="85"/>
    </row>
    <row r="268" spans="1:28" ht="18.75" x14ac:dyDescent="0.25">
      <c r="A268" s="22" t="s">
        <v>570</v>
      </c>
      <c r="B268" s="26" t="s">
        <v>389</v>
      </c>
      <c r="C268" s="25"/>
      <c r="D268" s="27" t="s">
        <v>77</v>
      </c>
      <c r="E268" s="45">
        <v>0.3</v>
      </c>
      <c r="F268" s="45">
        <v>4.95</v>
      </c>
      <c r="G268" s="64">
        <v>8.14</v>
      </c>
      <c r="H268" s="57"/>
      <c r="I268" s="57"/>
      <c r="J268" s="57">
        <f>ROUND(F268*G268, 2)</f>
        <v>40.29</v>
      </c>
      <c r="K268" s="57"/>
      <c r="L268" s="57"/>
      <c r="M268" s="82">
        <v>8.14</v>
      </c>
      <c r="N268" s="57"/>
      <c r="O268" s="57"/>
      <c r="P268" s="57">
        <f>ROUND(F268*M268, 2)</f>
        <v>40.29</v>
      </c>
      <c r="Q268" s="57"/>
      <c r="R268" s="57"/>
      <c r="S268" s="85"/>
      <c r="T268" s="88">
        <v>1</v>
      </c>
      <c r="U268" s="88">
        <v>16.5</v>
      </c>
      <c r="V268" s="85"/>
      <c r="W268" s="85" t="s">
        <v>2030</v>
      </c>
      <c r="X268" s="85"/>
      <c r="Y268" s="85"/>
      <c r="Z268" s="85"/>
      <c r="AA268" s="85"/>
      <c r="AB268" s="85"/>
    </row>
    <row r="269" spans="1:28" ht="16.5" x14ac:dyDescent="0.25">
      <c r="A269" s="22" t="s">
        <v>571</v>
      </c>
      <c r="B269" s="100" t="s">
        <v>572</v>
      </c>
      <c r="C269" s="94"/>
      <c r="D269" s="98"/>
      <c r="E269" s="99"/>
      <c r="F269" s="58"/>
      <c r="G269" s="59"/>
      <c r="H269" s="59"/>
      <c r="I269" s="59"/>
      <c r="J269" s="59">
        <f>J270+J404</f>
        <v>53242696.390000001</v>
      </c>
      <c r="K269" s="59">
        <f>K270+K404</f>
        <v>91904957.959999993</v>
      </c>
      <c r="L269" s="59">
        <f>J269+K269</f>
        <v>145147654.34999999</v>
      </c>
      <c r="M269" s="59"/>
      <c r="N269" s="59"/>
      <c r="O269" s="59"/>
      <c r="P269" s="59">
        <v>59935963.869999997</v>
      </c>
      <c r="Q269" s="59">
        <v>92109457.959999993</v>
      </c>
      <c r="R269" s="59">
        <v>152045421.83000001</v>
      </c>
      <c r="S269" s="85"/>
      <c r="T269" s="88"/>
      <c r="U269" s="88"/>
      <c r="V269" s="85"/>
      <c r="W269" s="85" t="s">
        <v>2031</v>
      </c>
      <c r="X269" s="85"/>
      <c r="Y269" s="85"/>
      <c r="Z269" s="85"/>
      <c r="AA269" s="85"/>
      <c r="AB269" s="85"/>
    </row>
    <row r="270" spans="1:28" ht="16.5" x14ac:dyDescent="0.25">
      <c r="A270" s="22" t="s">
        <v>573</v>
      </c>
      <c r="B270" s="100" t="s">
        <v>574</v>
      </c>
      <c r="C270" s="94"/>
      <c r="D270" s="98"/>
      <c r="E270" s="99"/>
      <c r="F270" s="58"/>
      <c r="G270" s="59"/>
      <c r="H270" s="59"/>
      <c r="I270" s="59"/>
      <c r="J270" s="59">
        <f>J271+J307+J347+J356+J385</f>
        <v>46095971.530000001</v>
      </c>
      <c r="K270" s="59">
        <f>K271+K307+K347+K356+K385</f>
        <v>85031739.959999993</v>
      </c>
      <c r="L270" s="59">
        <f>J270+K270</f>
        <v>131127711.48999999</v>
      </c>
      <c r="M270" s="59"/>
      <c r="N270" s="59"/>
      <c r="O270" s="59"/>
      <c r="P270" s="59">
        <v>46951271.450000003</v>
      </c>
      <c r="Q270" s="59">
        <v>85031739.959999993</v>
      </c>
      <c r="R270" s="59">
        <v>131983011.41</v>
      </c>
      <c r="S270" s="85"/>
      <c r="T270" s="88"/>
      <c r="U270" s="88"/>
      <c r="V270" s="85"/>
      <c r="W270" s="85" t="s">
        <v>2032</v>
      </c>
      <c r="X270" s="85"/>
      <c r="Y270" s="85"/>
      <c r="Z270" s="85"/>
      <c r="AA270" s="85"/>
      <c r="AB270" s="85"/>
    </row>
    <row r="271" spans="1:28" ht="16.5" x14ac:dyDescent="0.25">
      <c r="A271" s="22" t="s">
        <v>575</v>
      </c>
      <c r="B271" s="100" t="s">
        <v>576</v>
      </c>
      <c r="C271" s="94"/>
      <c r="D271" s="98"/>
      <c r="E271" s="99"/>
      <c r="F271" s="58"/>
      <c r="G271" s="59"/>
      <c r="H271" s="59"/>
      <c r="I271" s="59"/>
      <c r="J271" s="59">
        <f>SUM(J272,J274,J277,J280,J282,J286,J290,J299,J303)</f>
        <v>20031041.93</v>
      </c>
      <c r="K271" s="59">
        <f>SUM(K272,K274,K277,K280,K282,K286,K290,K299,K303)</f>
        <v>24653462.510000002</v>
      </c>
      <c r="L271" s="59">
        <f>SUM(L272,L274,L277,L280,L282,L286,L290,L299,L303)</f>
        <v>44684504.439999998</v>
      </c>
      <c r="M271" s="59"/>
      <c r="N271" s="59"/>
      <c r="O271" s="59"/>
      <c r="P271" s="59">
        <v>20031041.93</v>
      </c>
      <c r="Q271" s="59">
        <v>24653462.510000002</v>
      </c>
      <c r="R271" s="59">
        <v>44684504.439999998</v>
      </c>
      <c r="S271" s="85"/>
      <c r="T271" s="88"/>
      <c r="U271" s="88"/>
      <c r="V271" s="85"/>
      <c r="W271" s="85" t="s">
        <v>2033</v>
      </c>
      <c r="X271" s="85"/>
      <c r="Y271" s="85"/>
      <c r="Z271" s="85"/>
      <c r="AA271" s="85"/>
      <c r="AB271" s="85"/>
    </row>
    <row r="272" spans="1:28" ht="18.75" x14ac:dyDescent="0.25">
      <c r="A272" s="22" t="s">
        <v>577</v>
      </c>
      <c r="B272" s="25" t="s">
        <v>578</v>
      </c>
      <c r="C272" s="25" t="s">
        <v>579</v>
      </c>
      <c r="D272" s="27" t="s">
        <v>40</v>
      </c>
      <c r="E272" s="45">
        <v>1</v>
      </c>
      <c r="F272" s="28">
        <v>7372.2</v>
      </c>
      <c r="G272" s="57">
        <f>IFERROR(ROUND(SUM(J273)/F272, 2), 0)</f>
        <v>5.6</v>
      </c>
      <c r="H272" s="64">
        <v>25</v>
      </c>
      <c r="I272" s="57">
        <f>G272+H272</f>
        <v>30.6</v>
      </c>
      <c r="J272" s="57">
        <f>ROUND(G272*F272, 2)</f>
        <v>41284.32</v>
      </c>
      <c r="K272" s="57">
        <f>ROUND(F272*H272, 2)</f>
        <v>184305</v>
      </c>
      <c r="L272" s="57">
        <f>J272+K272</f>
        <v>225589.32</v>
      </c>
      <c r="M272" s="57">
        <v>5.6</v>
      </c>
      <c r="N272" s="82">
        <v>25</v>
      </c>
      <c r="O272" s="57">
        <v>30.6</v>
      </c>
      <c r="P272" s="57">
        <v>41284.32</v>
      </c>
      <c r="Q272" s="57">
        <v>184305</v>
      </c>
      <c r="R272" s="57">
        <v>225589.32</v>
      </c>
      <c r="S272" s="85"/>
      <c r="T272" s="88">
        <v>1</v>
      </c>
      <c r="U272" s="88">
        <v>7372.2</v>
      </c>
      <c r="V272" s="85"/>
      <c r="W272" s="85" t="s">
        <v>2034</v>
      </c>
      <c r="X272" s="85"/>
      <c r="Y272" s="85"/>
      <c r="Z272" s="85"/>
      <c r="AA272" s="85"/>
      <c r="AB272" s="85"/>
    </row>
    <row r="273" spans="1:28" ht="18.75" x14ac:dyDescent="0.25">
      <c r="A273" s="22" t="s">
        <v>581</v>
      </c>
      <c r="B273" s="26" t="s">
        <v>582</v>
      </c>
      <c r="C273" s="25"/>
      <c r="D273" s="27" t="s">
        <v>77</v>
      </c>
      <c r="E273" s="45">
        <v>0.15</v>
      </c>
      <c r="F273" s="45">
        <v>1105.83</v>
      </c>
      <c r="G273" s="64">
        <v>37.299999999999997</v>
      </c>
      <c r="H273" s="57"/>
      <c r="I273" s="57"/>
      <c r="J273" s="57">
        <f>ROUND(F273*G273, 2)</f>
        <v>41247.46</v>
      </c>
      <c r="K273" s="57"/>
      <c r="L273" s="57"/>
      <c r="M273" s="82">
        <v>37.299999999999997</v>
      </c>
      <c r="N273" s="57"/>
      <c r="O273" s="57"/>
      <c r="P273" s="57">
        <f>ROUND(F273*M273, 2)</f>
        <v>41247.46</v>
      </c>
      <c r="Q273" s="57"/>
      <c r="R273" s="57"/>
      <c r="S273" s="85"/>
      <c r="T273" s="88">
        <v>1</v>
      </c>
      <c r="U273" s="88">
        <v>7372.2</v>
      </c>
      <c r="V273" s="85"/>
      <c r="W273" s="85" t="s">
        <v>2035</v>
      </c>
      <c r="X273" s="85"/>
      <c r="Y273" s="85"/>
      <c r="Z273" s="85"/>
      <c r="AA273" s="85"/>
      <c r="AB273" s="85"/>
    </row>
    <row r="274" spans="1:28" ht="112.5" x14ac:dyDescent="0.25">
      <c r="A274" s="22" t="s">
        <v>584</v>
      </c>
      <c r="B274" s="25" t="s">
        <v>585</v>
      </c>
      <c r="C274" s="25" t="s">
        <v>586</v>
      </c>
      <c r="D274" s="27" t="s">
        <v>40</v>
      </c>
      <c r="E274" s="45">
        <v>1</v>
      </c>
      <c r="F274" s="28">
        <v>0</v>
      </c>
      <c r="G274" s="57">
        <f>IFERROR(ROUND(SUM(J275,J276)/F274, 2), 0)</f>
        <v>0</v>
      </c>
      <c r="H274" s="64">
        <v>360.89</v>
      </c>
      <c r="I274" s="57">
        <f>G274+H274</f>
        <v>360.89</v>
      </c>
      <c r="J274" s="57">
        <f>ROUND(G274*F274, 2)</f>
        <v>0</v>
      </c>
      <c r="K274" s="57">
        <f>ROUND(F274*H274, 2)</f>
        <v>0</v>
      </c>
      <c r="L274" s="57">
        <f>J274+K274</f>
        <v>0</v>
      </c>
      <c r="M274" s="57"/>
      <c r="N274" s="82"/>
      <c r="O274" s="57">
        <v>0</v>
      </c>
      <c r="P274" s="57">
        <v>0</v>
      </c>
      <c r="Q274" s="57">
        <v>0</v>
      </c>
      <c r="R274" s="57">
        <v>0</v>
      </c>
      <c r="S274" s="85"/>
      <c r="T274" s="88">
        <v>1</v>
      </c>
      <c r="U274" s="88">
        <v>0</v>
      </c>
      <c r="V274" s="85"/>
      <c r="W274" s="85" t="s">
        <v>2036</v>
      </c>
      <c r="X274" s="85"/>
      <c r="Y274" s="85"/>
      <c r="Z274" s="85"/>
      <c r="AA274" s="85"/>
      <c r="AB274" s="85"/>
    </row>
    <row r="275" spans="1:28" ht="18.75" x14ac:dyDescent="0.25">
      <c r="A275" s="22" t="s">
        <v>588</v>
      </c>
      <c r="B275" s="26" t="s">
        <v>582</v>
      </c>
      <c r="C275" s="25"/>
      <c r="D275" s="27" t="s">
        <v>77</v>
      </c>
      <c r="E275" s="45">
        <v>0.15</v>
      </c>
      <c r="F275" s="48">
        <v>0</v>
      </c>
      <c r="G275" s="64">
        <v>37.299999999999997</v>
      </c>
      <c r="H275" s="57"/>
      <c r="I275" s="57"/>
      <c r="J275" s="57">
        <f>ROUND(F275*G275, 2)</f>
        <v>0</v>
      </c>
      <c r="K275" s="57"/>
      <c r="L275" s="57"/>
      <c r="M275" s="82"/>
      <c r="N275" s="57"/>
      <c r="O275" s="57"/>
      <c r="P275" s="57">
        <f>ROUND(F275*M275, 2)</f>
        <v>0</v>
      </c>
      <c r="Q275" s="57"/>
      <c r="R275" s="57"/>
      <c r="S275" s="85"/>
      <c r="T275" s="88">
        <v>1</v>
      </c>
      <c r="U275" s="88">
        <v>0</v>
      </c>
      <c r="V275" s="85"/>
      <c r="W275" s="85" t="s">
        <v>2037</v>
      </c>
      <c r="X275" s="85"/>
      <c r="Y275" s="85"/>
      <c r="Z275" s="85"/>
      <c r="AA275" s="85"/>
      <c r="AB275" s="85"/>
    </row>
    <row r="276" spans="1:28" ht="18.75" x14ac:dyDescent="0.25">
      <c r="A276" s="22" t="s">
        <v>590</v>
      </c>
      <c r="B276" s="26" t="s">
        <v>591</v>
      </c>
      <c r="C276" s="25"/>
      <c r="D276" s="27" t="s">
        <v>77</v>
      </c>
      <c r="E276" s="45">
        <v>1.6</v>
      </c>
      <c r="F276" s="48">
        <v>0</v>
      </c>
      <c r="G276" s="64">
        <v>10.050000000000001</v>
      </c>
      <c r="H276" s="57"/>
      <c r="I276" s="57"/>
      <c r="J276" s="57">
        <f>ROUND(F276*G276, 2)</f>
        <v>0</v>
      </c>
      <c r="K276" s="57"/>
      <c r="L276" s="57"/>
      <c r="M276" s="82"/>
      <c r="N276" s="57"/>
      <c r="O276" s="57"/>
      <c r="P276" s="57">
        <f>ROUND(F276*M276, 2)</f>
        <v>0</v>
      </c>
      <c r="Q276" s="57"/>
      <c r="R276" s="57"/>
      <c r="S276" s="85"/>
      <c r="T276" s="88">
        <v>1</v>
      </c>
      <c r="U276" s="88">
        <v>0</v>
      </c>
      <c r="V276" s="85"/>
      <c r="W276" s="85" t="s">
        <v>2038</v>
      </c>
      <c r="X276" s="85"/>
      <c r="Y276" s="85"/>
      <c r="Z276" s="85"/>
      <c r="AA276" s="85"/>
      <c r="AB276" s="85"/>
    </row>
    <row r="277" spans="1:28" ht="112.5" x14ac:dyDescent="0.25">
      <c r="A277" s="22" t="s">
        <v>593</v>
      </c>
      <c r="B277" s="25" t="s">
        <v>585</v>
      </c>
      <c r="C277" s="25" t="s">
        <v>594</v>
      </c>
      <c r="D277" s="27" t="s">
        <v>40</v>
      </c>
      <c r="E277" s="45">
        <v>1</v>
      </c>
      <c r="F277" s="28">
        <v>26262.400000000001</v>
      </c>
      <c r="G277" s="57">
        <f>IFERROR(ROUND(SUM(J278,J279)/F277, 2), 0)</f>
        <v>327.2</v>
      </c>
      <c r="H277" s="64">
        <v>360.89</v>
      </c>
      <c r="I277" s="57">
        <f>G277+H277</f>
        <v>688.09</v>
      </c>
      <c r="J277" s="57">
        <f>ROUND(G277*F277, 2)</f>
        <v>8593057.2799999993</v>
      </c>
      <c r="K277" s="57">
        <f>ROUND(F277*H277, 2)</f>
        <v>9477837.5399999991</v>
      </c>
      <c r="L277" s="57">
        <f>J277+K277</f>
        <v>18070894.82</v>
      </c>
      <c r="M277" s="57">
        <v>327.2</v>
      </c>
      <c r="N277" s="82">
        <v>360.89</v>
      </c>
      <c r="O277" s="57">
        <v>688.09</v>
      </c>
      <c r="P277" s="57">
        <v>8593057.2799999993</v>
      </c>
      <c r="Q277" s="57">
        <v>9477837.5399999991</v>
      </c>
      <c r="R277" s="57">
        <v>18070894.82</v>
      </c>
      <c r="S277" s="85"/>
      <c r="T277" s="88">
        <v>1</v>
      </c>
      <c r="U277" s="88">
        <v>26262.400000000001</v>
      </c>
      <c r="V277" s="85"/>
      <c r="W277" s="85" t="s">
        <v>2039</v>
      </c>
      <c r="X277" s="85"/>
      <c r="Y277" s="85"/>
      <c r="Z277" s="85"/>
      <c r="AA277" s="85"/>
      <c r="AB277" s="85"/>
    </row>
    <row r="278" spans="1:28" ht="18.75" x14ac:dyDescent="0.25">
      <c r="A278" s="22" t="s">
        <v>595</v>
      </c>
      <c r="B278" s="26" t="s">
        <v>582</v>
      </c>
      <c r="C278" s="25"/>
      <c r="D278" s="27" t="s">
        <v>77</v>
      </c>
      <c r="E278" s="45">
        <v>0.15</v>
      </c>
      <c r="F278" s="48">
        <v>3939.36</v>
      </c>
      <c r="G278" s="64">
        <v>37.299999999999997</v>
      </c>
      <c r="H278" s="57"/>
      <c r="I278" s="57"/>
      <c r="J278" s="57">
        <f>ROUND(F278*G278, 2)</f>
        <v>146938.13</v>
      </c>
      <c r="K278" s="57"/>
      <c r="L278" s="57"/>
      <c r="M278" s="82">
        <v>37.299999999999997</v>
      </c>
      <c r="N278" s="57"/>
      <c r="O278" s="57"/>
      <c r="P278" s="57">
        <f>ROUND(F278*M278, 2)</f>
        <v>146938.13</v>
      </c>
      <c r="Q278" s="57"/>
      <c r="R278" s="57"/>
      <c r="S278" s="85"/>
      <c r="T278" s="88">
        <v>1</v>
      </c>
      <c r="U278" s="88">
        <v>26262.400000000001</v>
      </c>
      <c r="V278" s="85"/>
      <c r="W278" s="85" t="s">
        <v>2040</v>
      </c>
      <c r="X278" s="85"/>
      <c r="Y278" s="85"/>
      <c r="Z278" s="85"/>
      <c r="AA278" s="85"/>
      <c r="AB278" s="85"/>
    </row>
    <row r="279" spans="1:28" ht="18.75" x14ac:dyDescent="0.25">
      <c r="A279" s="22" t="s">
        <v>596</v>
      </c>
      <c r="B279" s="26" t="s">
        <v>591</v>
      </c>
      <c r="C279" s="25"/>
      <c r="D279" s="27" t="s">
        <v>77</v>
      </c>
      <c r="E279" s="45">
        <v>1.6</v>
      </c>
      <c r="F279" s="48">
        <v>840396.80000000005</v>
      </c>
      <c r="G279" s="64">
        <v>10.050000000000001</v>
      </c>
      <c r="H279" s="57"/>
      <c r="I279" s="57"/>
      <c r="J279" s="57">
        <f>ROUND(F279*G279, 2)</f>
        <v>8445987.8399999999</v>
      </c>
      <c r="K279" s="57"/>
      <c r="L279" s="57"/>
      <c r="M279" s="82">
        <v>10.050000000000001</v>
      </c>
      <c r="N279" s="57"/>
      <c r="O279" s="57"/>
      <c r="P279" s="57">
        <f>ROUND(F279*M279, 2)</f>
        <v>8445987.8399999999</v>
      </c>
      <c r="Q279" s="57"/>
      <c r="R279" s="57"/>
      <c r="S279" s="85"/>
      <c r="T279" s="88">
        <v>1</v>
      </c>
      <c r="U279" s="88">
        <v>525248</v>
      </c>
      <c r="V279" s="85"/>
      <c r="W279" s="85" t="s">
        <v>2041</v>
      </c>
      <c r="X279" s="85"/>
      <c r="Y279" s="85"/>
      <c r="Z279" s="85"/>
      <c r="AA279" s="85"/>
      <c r="AB279" s="85"/>
    </row>
    <row r="280" spans="1:28" ht="56.25" x14ac:dyDescent="0.25">
      <c r="A280" s="22" t="s">
        <v>597</v>
      </c>
      <c r="B280" s="25" t="s">
        <v>598</v>
      </c>
      <c r="C280" s="25"/>
      <c r="D280" s="27" t="s">
        <v>263</v>
      </c>
      <c r="E280" s="45">
        <v>1</v>
      </c>
      <c r="F280" s="28">
        <v>30707</v>
      </c>
      <c r="G280" s="57">
        <f>IFERROR(ROUND(SUM(J281)/F280, 2), 0)</f>
        <v>7.94</v>
      </c>
      <c r="H280" s="64">
        <v>16.27</v>
      </c>
      <c r="I280" s="57">
        <f>G280+H280</f>
        <v>24.21</v>
      </c>
      <c r="J280" s="57">
        <f>ROUND(G280*F280, 2)</f>
        <v>243813.58</v>
      </c>
      <c r="K280" s="57">
        <f>ROUND(F280*H280, 2)</f>
        <v>499602.89</v>
      </c>
      <c r="L280" s="57">
        <f>J280+K280</f>
        <v>743416.47</v>
      </c>
      <c r="M280" s="57">
        <v>7.94</v>
      </c>
      <c r="N280" s="82">
        <v>16.27</v>
      </c>
      <c r="O280" s="57">
        <v>24.21</v>
      </c>
      <c r="P280" s="57">
        <v>243813.58</v>
      </c>
      <c r="Q280" s="57">
        <v>499602.89</v>
      </c>
      <c r="R280" s="57">
        <v>743416.47</v>
      </c>
      <c r="S280" s="85"/>
      <c r="T280" s="88">
        <v>1</v>
      </c>
      <c r="U280" s="88">
        <v>30707</v>
      </c>
      <c r="V280" s="85"/>
      <c r="W280" s="85" t="s">
        <v>2042</v>
      </c>
      <c r="X280" s="85"/>
      <c r="Y280" s="85"/>
      <c r="Z280" s="85"/>
      <c r="AA280" s="85"/>
      <c r="AB280" s="85"/>
    </row>
    <row r="281" spans="1:28" ht="37.5" x14ac:dyDescent="0.25">
      <c r="A281" s="22" t="s">
        <v>600</v>
      </c>
      <c r="B281" s="26" t="s">
        <v>601</v>
      </c>
      <c r="C281" s="25"/>
      <c r="D281" s="27" t="s">
        <v>263</v>
      </c>
      <c r="E281" s="45">
        <v>1.02</v>
      </c>
      <c r="F281" s="45">
        <v>31321.14</v>
      </c>
      <c r="G281" s="64">
        <v>7.78</v>
      </c>
      <c r="H281" s="57"/>
      <c r="I281" s="57"/>
      <c r="J281" s="57">
        <f>ROUND(F281*G281, 2)</f>
        <v>243678.47</v>
      </c>
      <c r="K281" s="57"/>
      <c r="L281" s="57"/>
      <c r="M281" s="82">
        <v>7.78</v>
      </c>
      <c r="N281" s="57"/>
      <c r="O281" s="57"/>
      <c r="P281" s="57">
        <f>ROUND(F281*M281, 2)</f>
        <v>243678.47</v>
      </c>
      <c r="Q281" s="57"/>
      <c r="R281" s="57"/>
      <c r="S281" s="85"/>
      <c r="T281" s="88">
        <v>1</v>
      </c>
      <c r="U281" s="88">
        <v>30707</v>
      </c>
      <c r="V281" s="85"/>
      <c r="W281" s="85" t="s">
        <v>2043</v>
      </c>
      <c r="X281" s="85"/>
      <c r="Y281" s="85"/>
      <c r="Z281" s="85"/>
      <c r="AA281" s="85"/>
      <c r="AB281" s="85"/>
    </row>
    <row r="282" spans="1:28" ht="18.75" x14ac:dyDescent="0.25">
      <c r="A282" s="22" t="s">
        <v>603</v>
      </c>
      <c r="B282" s="25" t="s">
        <v>604</v>
      </c>
      <c r="C282" s="25"/>
      <c r="D282" s="27" t="s">
        <v>40</v>
      </c>
      <c r="E282" s="45">
        <v>1</v>
      </c>
      <c r="F282" s="28">
        <v>7372.2</v>
      </c>
      <c r="G282" s="57">
        <f>IFERROR(ROUND(SUM(J283,J284,J285)/F282, 2), 0)</f>
        <v>488.25</v>
      </c>
      <c r="H282" s="64">
        <v>891.14</v>
      </c>
      <c r="I282" s="57">
        <f>G282+H282</f>
        <v>1379.39</v>
      </c>
      <c r="J282" s="57">
        <f>ROUND(G282*F282, 2)</f>
        <v>3599476.65</v>
      </c>
      <c r="K282" s="57">
        <f>ROUND(F282*H282, 2)</f>
        <v>6569662.3099999996</v>
      </c>
      <c r="L282" s="57">
        <f>J282+K282</f>
        <v>10169138.960000001</v>
      </c>
      <c r="M282" s="57">
        <v>488.25</v>
      </c>
      <c r="N282" s="82">
        <v>891.14</v>
      </c>
      <c r="O282" s="57">
        <v>1379.39</v>
      </c>
      <c r="P282" s="57">
        <v>3599476.65</v>
      </c>
      <c r="Q282" s="57">
        <v>6569662.3099999996</v>
      </c>
      <c r="R282" s="57">
        <v>10169138.960000001</v>
      </c>
      <c r="S282" s="85"/>
      <c r="T282" s="88">
        <v>1</v>
      </c>
      <c r="U282" s="88">
        <v>7372.2</v>
      </c>
      <c r="V282" s="85"/>
      <c r="W282" s="85" t="s">
        <v>2044</v>
      </c>
      <c r="X282" s="85"/>
      <c r="Y282" s="85"/>
      <c r="Z282" s="85"/>
      <c r="AA282" s="85"/>
      <c r="AB282" s="85"/>
    </row>
    <row r="283" spans="1:28" ht="37.5" x14ac:dyDescent="0.25">
      <c r="A283" s="22" t="s">
        <v>606</v>
      </c>
      <c r="B283" s="26" t="s">
        <v>607</v>
      </c>
      <c r="C283" s="25"/>
      <c r="D283" s="27" t="s">
        <v>77</v>
      </c>
      <c r="E283" s="45">
        <v>0.25</v>
      </c>
      <c r="F283" s="45">
        <v>1843.05</v>
      </c>
      <c r="G283" s="64">
        <v>58.44</v>
      </c>
      <c r="H283" s="57"/>
      <c r="I283" s="57"/>
      <c r="J283" s="57">
        <f>ROUND(F283*G283, 2)</f>
        <v>107707.84</v>
      </c>
      <c r="K283" s="57"/>
      <c r="L283" s="57"/>
      <c r="M283" s="82">
        <v>58.44</v>
      </c>
      <c r="N283" s="57"/>
      <c r="O283" s="57"/>
      <c r="P283" s="57">
        <f>ROUND(F283*M283, 2)</f>
        <v>107707.84</v>
      </c>
      <c r="Q283" s="57"/>
      <c r="R283" s="57"/>
      <c r="S283" s="85"/>
      <c r="T283" s="88">
        <v>1</v>
      </c>
      <c r="U283" s="88">
        <v>7372.2</v>
      </c>
      <c r="V283" s="85"/>
      <c r="W283" s="85" t="s">
        <v>2045</v>
      </c>
      <c r="X283" s="85"/>
      <c r="Y283" s="85"/>
      <c r="Z283" s="85"/>
      <c r="AA283" s="85"/>
      <c r="AB283" s="85"/>
    </row>
    <row r="284" spans="1:28" ht="56.25" x14ac:dyDescent="0.25">
      <c r="A284" s="22" t="s">
        <v>609</v>
      </c>
      <c r="B284" s="26" t="s">
        <v>610</v>
      </c>
      <c r="C284" s="25"/>
      <c r="D284" s="27" t="s">
        <v>40</v>
      </c>
      <c r="E284" s="45">
        <v>1.07</v>
      </c>
      <c r="F284" s="48">
        <v>7888.2539999999999</v>
      </c>
      <c r="G284" s="64">
        <v>400</v>
      </c>
      <c r="H284" s="57"/>
      <c r="I284" s="57"/>
      <c r="J284" s="57">
        <f>ROUND(F284*G284, 2)</f>
        <v>3155301.6</v>
      </c>
      <c r="K284" s="57"/>
      <c r="L284" s="57"/>
      <c r="M284" s="82">
        <v>400</v>
      </c>
      <c r="N284" s="57"/>
      <c r="O284" s="57"/>
      <c r="P284" s="57">
        <f>ROUND(F284*M284, 2)</f>
        <v>3155301.6</v>
      </c>
      <c r="Q284" s="57"/>
      <c r="R284" s="57"/>
      <c r="S284" s="85"/>
      <c r="T284" s="88">
        <v>1</v>
      </c>
      <c r="U284" s="88">
        <v>7372.2</v>
      </c>
      <c r="V284" s="85"/>
      <c r="W284" s="85" t="s">
        <v>2046</v>
      </c>
      <c r="X284" s="85"/>
      <c r="Y284" s="85"/>
      <c r="Z284" s="85"/>
      <c r="AA284" s="85"/>
      <c r="AB284" s="85"/>
    </row>
    <row r="285" spans="1:28" ht="18.75" x14ac:dyDescent="0.25">
      <c r="A285" s="22" t="s">
        <v>612</v>
      </c>
      <c r="B285" s="26" t="s">
        <v>613</v>
      </c>
      <c r="C285" s="25"/>
      <c r="D285" s="27" t="s">
        <v>77</v>
      </c>
      <c r="E285" s="45">
        <v>7</v>
      </c>
      <c r="F285" s="45">
        <v>51605.4</v>
      </c>
      <c r="G285" s="64">
        <v>6.52</v>
      </c>
      <c r="H285" s="57"/>
      <c r="I285" s="57"/>
      <c r="J285" s="57">
        <f>ROUND(F285*G285, 2)</f>
        <v>336467.21</v>
      </c>
      <c r="K285" s="57"/>
      <c r="L285" s="57"/>
      <c r="M285" s="82">
        <v>6.52</v>
      </c>
      <c r="N285" s="57"/>
      <c r="O285" s="57"/>
      <c r="P285" s="57">
        <f>ROUND(F285*M285, 2)</f>
        <v>336467.21</v>
      </c>
      <c r="Q285" s="57"/>
      <c r="R285" s="57"/>
      <c r="S285" s="85"/>
      <c r="T285" s="88">
        <v>1</v>
      </c>
      <c r="U285" s="88">
        <v>7372.2</v>
      </c>
      <c r="V285" s="85"/>
      <c r="W285" s="85" t="s">
        <v>2047</v>
      </c>
      <c r="X285" s="85"/>
      <c r="Y285" s="85"/>
      <c r="Z285" s="85"/>
      <c r="AA285" s="85"/>
      <c r="AB285" s="85"/>
    </row>
    <row r="286" spans="1:28" ht="37.5" x14ac:dyDescent="0.25">
      <c r="A286" s="22" t="s">
        <v>615</v>
      </c>
      <c r="B286" s="25" t="s">
        <v>616</v>
      </c>
      <c r="C286" s="25"/>
      <c r="D286" s="27" t="s">
        <v>40</v>
      </c>
      <c r="E286" s="45">
        <v>1</v>
      </c>
      <c r="F286" s="28">
        <v>18890.2</v>
      </c>
      <c r="G286" s="57">
        <f>IFERROR(ROUND(SUM(J287,J288,J289)/F286, 2), 0)</f>
        <v>338.51</v>
      </c>
      <c r="H286" s="64">
        <v>270</v>
      </c>
      <c r="I286" s="57">
        <f>G286+H286</f>
        <v>608.51</v>
      </c>
      <c r="J286" s="57">
        <f>ROUND(G286*F286, 2)</f>
        <v>6394521.5999999996</v>
      </c>
      <c r="K286" s="57">
        <f>ROUND(F286*H286, 2)</f>
        <v>5100354</v>
      </c>
      <c r="L286" s="57">
        <f>J286+K286</f>
        <v>11494875.6</v>
      </c>
      <c r="M286" s="57">
        <v>338.51</v>
      </c>
      <c r="N286" s="82">
        <v>270</v>
      </c>
      <c r="O286" s="57">
        <v>608.51</v>
      </c>
      <c r="P286" s="57">
        <v>6394521.5999999996</v>
      </c>
      <c r="Q286" s="57">
        <v>5100354</v>
      </c>
      <c r="R286" s="57">
        <v>11494875.6</v>
      </c>
      <c r="S286" s="85"/>
      <c r="T286" s="88">
        <v>1</v>
      </c>
      <c r="U286" s="88">
        <v>18890.2</v>
      </c>
      <c r="V286" s="85"/>
      <c r="W286" s="85" t="s">
        <v>2048</v>
      </c>
      <c r="X286" s="85"/>
      <c r="Y286" s="85"/>
      <c r="Z286" s="85"/>
      <c r="AA286" s="85"/>
      <c r="AB286" s="85"/>
    </row>
    <row r="287" spans="1:28" ht="37.5" x14ac:dyDescent="0.25">
      <c r="A287" s="22" t="s">
        <v>617</v>
      </c>
      <c r="B287" s="26" t="s">
        <v>618</v>
      </c>
      <c r="C287" s="25"/>
      <c r="D287" s="27" t="s">
        <v>40</v>
      </c>
      <c r="E287" s="45">
        <v>1.06</v>
      </c>
      <c r="F287" s="48">
        <v>20023.612000000001</v>
      </c>
      <c r="G287" s="64">
        <v>299.89999999999998</v>
      </c>
      <c r="H287" s="57"/>
      <c r="I287" s="57"/>
      <c r="J287" s="57">
        <f>ROUND(F287*G287, 2)</f>
        <v>6005081.2400000002</v>
      </c>
      <c r="K287" s="57"/>
      <c r="L287" s="57"/>
      <c r="M287" s="82">
        <v>299.89999999999998</v>
      </c>
      <c r="N287" s="57"/>
      <c r="O287" s="57"/>
      <c r="P287" s="57">
        <f>ROUND(F287*M287, 2)</f>
        <v>6005081.2400000002</v>
      </c>
      <c r="Q287" s="57"/>
      <c r="R287" s="57"/>
      <c r="S287" s="85"/>
      <c r="T287" s="88">
        <v>1</v>
      </c>
      <c r="U287" s="88">
        <v>18890.2</v>
      </c>
      <c r="V287" s="85"/>
      <c r="W287" s="85" t="s">
        <v>2049</v>
      </c>
      <c r="X287" s="85"/>
      <c r="Y287" s="85"/>
      <c r="Z287" s="85"/>
      <c r="AA287" s="85"/>
      <c r="AB287" s="85"/>
    </row>
    <row r="288" spans="1:28" ht="18.75" x14ac:dyDescent="0.25">
      <c r="A288" s="22" t="s">
        <v>619</v>
      </c>
      <c r="B288" s="72" t="s">
        <v>620</v>
      </c>
      <c r="C288" s="25"/>
      <c r="D288" s="27" t="s">
        <v>40</v>
      </c>
      <c r="E288" s="45">
        <v>1.08</v>
      </c>
      <c r="F288" s="45">
        <v>20401.416000000001</v>
      </c>
      <c r="G288" s="64">
        <v>16.91</v>
      </c>
      <c r="H288" s="57"/>
      <c r="I288" s="57"/>
      <c r="J288" s="57">
        <f>ROUND(F288*G288, 2)</f>
        <v>344987.94</v>
      </c>
      <c r="K288" s="57"/>
      <c r="L288" s="57"/>
      <c r="M288" s="82">
        <v>16.91</v>
      </c>
      <c r="N288" s="57"/>
      <c r="O288" s="57"/>
      <c r="P288" s="57">
        <f>ROUND(F288*M288, 2)</f>
        <v>344987.94</v>
      </c>
      <c r="Q288" s="57"/>
      <c r="R288" s="57"/>
      <c r="S288" s="85"/>
      <c r="T288" s="88">
        <v>1</v>
      </c>
      <c r="U288" s="88">
        <v>18890.2</v>
      </c>
      <c r="V288" s="85"/>
      <c r="W288" s="85" t="s">
        <v>2050</v>
      </c>
      <c r="X288" s="85"/>
      <c r="Y288" s="85"/>
      <c r="Z288" s="85"/>
      <c r="AA288" s="85"/>
      <c r="AB288" s="85"/>
    </row>
    <row r="289" spans="1:28" ht="18.75" x14ac:dyDescent="0.25">
      <c r="A289" s="22" t="s">
        <v>621</v>
      </c>
      <c r="B289" s="26" t="s">
        <v>622</v>
      </c>
      <c r="C289" s="25"/>
      <c r="D289" s="27" t="s">
        <v>263</v>
      </c>
      <c r="E289" s="45">
        <v>2.1</v>
      </c>
      <c r="F289" s="45">
        <v>39669.42</v>
      </c>
      <c r="G289" s="64">
        <v>1.1200000000000001</v>
      </c>
      <c r="H289" s="57"/>
      <c r="I289" s="57"/>
      <c r="J289" s="57">
        <f>ROUND(F289*G289, 2)</f>
        <v>44429.75</v>
      </c>
      <c r="K289" s="57"/>
      <c r="L289" s="57"/>
      <c r="M289" s="82">
        <v>1.1200000000000001</v>
      </c>
      <c r="N289" s="57"/>
      <c r="O289" s="57"/>
      <c r="P289" s="57">
        <f>ROUND(F289*M289, 2)</f>
        <v>44429.75</v>
      </c>
      <c r="Q289" s="57"/>
      <c r="R289" s="57"/>
      <c r="S289" s="85"/>
      <c r="T289" s="88">
        <v>1</v>
      </c>
      <c r="U289" s="88">
        <v>18890.2</v>
      </c>
      <c r="V289" s="85"/>
      <c r="W289" s="85" t="s">
        <v>2051</v>
      </c>
      <c r="X289" s="85"/>
      <c r="Y289" s="85"/>
      <c r="Z289" s="85"/>
      <c r="AA289" s="85"/>
      <c r="AB289" s="85"/>
    </row>
    <row r="290" spans="1:28" ht="56.25" x14ac:dyDescent="0.25">
      <c r="A290" s="22" t="s">
        <v>623</v>
      </c>
      <c r="B290" s="25" t="s">
        <v>624</v>
      </c>
      <c r="C290" s="25"/>
      <c r="D290" s="27" t="s">
        <v>263</v>
      </c>
      <c r="E290" s="45">
        <v>1</v>
      </c>
      <c r="F290" s="28">
        <v>27740</v>
      </c>
      <c r="G290" s="57">
        <f>IFERROR(ROUND(SUM(J291,J292,J293,J294,J295,J296,J297,J298)/F290, 2), 0)</f>
        <v>22.18</v>
      </c>
      <c r="H290" s="64">
        <v>75</v>
      </c>
      <c r="I290" s="57">
        <f>G290+H290</f>
        <v>97.18</v>
      </c>
      <c r="J290" s="57">
        <f>ROUND(G290*F290, 2)</f>
        <v>615273.19999999995</v>
      </c>
      <c r="K290" s="57">
        <f>ROUND(F290*H290, 2)</f>
        <v>2080500</v>
      </c>
      <c r="L290" s="57">
        <f>J290+K290</f>
        <v>2695773.2</v>
      </c>
      <c r="M290" s="57">
        <v>22.18</v>
      </c>
      <c r="N290" s="82">
        <v>75</v>
      </c>
      <c r="O290" s="57">
        <v>97.18</v>
      </c>
      <c r="P290" s="57">
        <v>615273.19999999995</v>
      </c>
      <c r="Q290" s="57">
        <v>2080500</v>
      </c>
      <c r="R290" s="57">
        <v>2695773.2</v>
      </c>
      <c r="S290" s="85"/>
      <c r="T290" s="88">
        <v>1</v>
      </c>
      <c r="U290" s="88">
        <v>27740</v>
      </c>
      <c r="V290" s="85"/>
      <c r="W290" s="85" t="s">
        <v>2052</v>
      </c>
      <c r="X290" s="85"/>
      <c r="Y290" s="85"/>
      <c r="Z290" s="85"/>
      <c r="AA290" s="85"/>
      <c r="AB290" s="85"/>
    </row>
    <row r="291" spans="1:28" ht="18.75" x14ac:dyDescent="0.25">
      <c r="A291" s="22" t="s">
        <v>625</v>
      </c>
      <c r="B291" s="26" t="s">
        <v>626</v>
      </c>
      <c r="C291" s="25"/>
      <c r="D291" s="27" t="s">
        <v>164</v>
      </c>
      <c r="E291" s="52">
        <v>4</v>
      </c>
      <c r="F291" s="45">
        <v>110960</v>
      </c>
      <c r="G291" s="64">
        <v>0.7</v>
      </c>
      <c r="H291" s="57"/>
      <c r="I291" s="57"/>
      <c r="J291" s="57">
        <f t="shared" ref="J291:J298" si="1">ROUND(F291*G291, 2)</f>
        <v>77672</v>
      </c>
      <c r="K291" s="57"/>
      <c r="L291" s="57"/>
      <c r="M291" s="82">
        <v>0.7</v>
      </c>
      <c r="N291" s="57"/>
      <c r="O291" s="57"/>
      <c r="P291" s="57">
        <f t="shared" ref="P291:P298" si="2">ROUND(F291*M291, 2)</f>
        <v>77672</v>
      </c>
      <c r="Q291" s="57"/>
      <c r="R291" s="57"/>
      <c r="S291" s="85"/>
      <c r="T291" s="88">
        <v>1</v>
      </c>
      <c r="U291" s="88">
        <v>27740</v>
      </c>
      <c r="V291" s="85"/>
      <c r="W291" s="85" t="s">
        <v>2053</v>
      </c>
      <c r="X291" s="85"/>
      <c r="Y291" s="85"/>
      <c r="Z291" s="85"/>
      <c r="AA291" s="85"/>
      <c r="AB291" s="85"/>
    </row>
    <row r="292" spans="1:28" ht="37.5" x14ac:dyDescent="0.25">
      <c r="A292" s="22" t="s">
        <v>627</v>
      </c>
      <c r="B292" s="72" t="s">
        <v>628</v>
      </c>
      <c r="C292" s="25"/>
      <c r="D292" s="27" t="s">
        <v>164</v>
      </c>
      <c r="E292" s="45">
        <v>1</v>
      </c>
      <c r="F292" s="48">
        <v>3976</v>
      </c>
      <c r="G292" s="64">
        <v>3.2</v>
      </c>
      <c r="H292" s="57"/>
      <c r="I292" s="57"/>
      <c r="J292" s="57">
        <f t="shared" si="1"/>
        <v>12723.2</v>
      </c>
      <c r="K292" s="57"/>
      <c r="L292" s="57"/>
      <c r="M292" s="82">
        <v>3.2</v>
      </c>
      <c r="N292" s="57"/>
      <c r="O292" s="57"/>
      <c r="P292" s="57">
        <f t="shared" si="2"/>
        <v>12723.2</v>
      </c>
      <c r="Q292" s="57"/>
      <c r="R292" s="57"/>
      <c r="S292" s="85"/>
      <c r="T292" s="88">
        <v>1</v>
      </c>
      <c r="U292" s="88">
        <v>3976</v>
      </c>
      <c r="V292" s="85"/>
      <c r="W292" s="85" t="s">
        <v>2054</v>
      </c>
      <c r="X292" s="85"/>
      <c r="Y292" s="85"/>
      <c r="Z292" s="85"/>
      <c r="AA292" s="85"/>
      <c r="AB292" s="85"/>
    </row>
    <row r="293" spans="1:28" ht="37.5" x14ac:dyDescent="0.25">
      <c r="A293" s="22" t="s">
        <v>629</v>
      </c>
      <c r="B293" s="72" t="s">
        <v>630</v>
      </c>
      <c r="C293" s="25"/>
      <c r="D293" s="27" t="s">
        <v>164</v>
      </c>
      <c r="E293" s="45">
        <v>1</v>
      </c>
      <c r="F293" s="48">
        <v>3976</v>
      </c>
      <c r="G293" s="64">
        <v>3.2</v>
      </c>
      <c r="H293" s="57"/>
      <c r="I293" s="57"/>
      <c r="J293" s="57">
        <f t="shared" si="1"/>
        <v>12723.2</v>
      </c>
      <c r="K293" s="57"/>
      <c r="L293" s="57"/>
      <c r="M293" s="82">
        <v>3.2</v>
      </c>
      <c r="N293" s="57"/>
      <c r="O293" s="57"/>
      <c r="P293" s="57">
        <f t="shared" si="2"/>
        <v>12723.2</v>
      </c>
      <c r="Q293" s="57"/>
      <c r="R293" s="57"/>
      <c r="S293" s="85"/>
      <c r="T293" s="88">
        <v>1</v>
      </c>
      <c r="U293" s="88">
        <v>3976</v>
      </c>
      <c r="V293" s="85"/>
      <c r="W293" s="85" t="s">
        <v>2055</v>
      </c>
      <c r="X293" s="85"/>
      <c r="Y293" s="85"/>
      <c r="Z293" s="85"/>
      <c r="AA293" s="85"/>
      <c r="AB293" s="85"/>
    </row>
    <row r="294" spans="1:28" ht="18.75" x14ac:dyDescent="0.25">
      <c r="A294" s="22" t="s">
        <v>631</v>
      </c>
      <c r="B294" s="26" t="s">
        <v>632</v>
      </c>
      <c r="C294" s="25"/>
      <c r="D294" s="27" t="s">
        <v>164</v>
      </c>
      <c r="E294" s="45">
        <v>1</v>
      </c>
      <c r="F294" s="48">
        <v>3010</v>
      </c>
      <c r="G294" s="64">
        <v>13.01</v>
      </c>
      <c r="H294" s="57"/>
      <c r="I294" s="57"/>
      <c r="J294" s="57">
        <f t="shared" si="1"/>
        <v>39160.1</v>
      </c>
      <c r="K294" s="57"/>
      <c r="L294" s="57"/>
      <c r="M294" s="82">
        <v>13.01</v>
      </c>
      <c r="N294" s="57"/>
      <c r="O294" s="57"/>
      <c r="P294" s="57">
        <f t="shared" si="2"/>
        <v>39160.1</v>
      </c>
      <c r="Q294" s="57"/>
      <c r="R294" s="57"/>
      <c r="S294" s="85"/>
      <c r="T294" s="88">
        <v>1</v>
      </c>
      <c r="U294" s="88">
        <v>3010</v>
      </c>
      <c r="V294" s="85"/>
      <c r="W294" s="85" t="s">
        <v>2056</v>
      </c>
      <c r="X294" s="85"/>
      <c r="Y294" s="85"/>
      <c r="Z294" s="85"/>
      <c r="AA294" s="85"/>
      <c r="AB294" s="85"/>
    </row>
    <row r="295" spans="1:28" ht="37.5" x14ac:dyDescent="0.25">
      <c r="A295" s="22" t="s">
        <v>633</v>
      </c>
      <c r="B295" s="72" t="s">
        <v>634</v>
      </c>
      <c r="C295" s="25"/>
      <c r="D295" s="27" t="s">
        <v>263</v>
      </c>
      <c r="E295" s="45">
        <v>1.1000000000000001</v>
      </c>
      <c r="F295" s="48">
        <v>30514</v>
      </c>
      <c r="G295" s="64">
        <v>13.06</v>
      </c>
      <c r="H295" s="57"/>
      <c r="I295" s="57"/>
      <c r="J295" s="57">
        <f t="shared" si="1"/>
        <v>398512.84</v>
      </c>
      <c r="K295" s="57"/>
      <c r="L295" s="57"/>
      <c r="M295" s="82">
        <v>13.06</v>
      </c>
      <c r="N295" s="57"/>
      <c r="O295" s="57"/>
      <c r="P295" s="57">
        <f t="shared" si="2"/>
        <v>398512.84</v>
      </c>
      <c r="Q295" s="57"/>
      <c r="R295" s="57"/>
      <c r="S295" s="85"/>
      <c r="T295" s="88">
        <v>1</v>
      </c>
      <c r="U295" s="88">
        <v>27740</v>
      </c>
      <c r="V295" s="85"/>
      <c r="W295" s="85" t="s">
        <v>2057</v>
      </c>
      <c r="X295" s="85"/>
      <c r="Y295" s="85"/>
      <c r="Z295" s="85"/>
      <c r="AA295" s="85"/>
      <c r="AB295" s="85"/>
    </row>
    <row r="296" spans="1:28" ht="37.5" x14ac:dyDescent="0.25">
      <c r="A296" s="22" t="s">
        <v>635</v>
      </c>
      <c r="B296" s="72" t="s">
        <v>636</v>
      </c>
      <c r="C296" s="25"/>
      <c r="D296" s="27" t="s">
        <v>164</v>
      </c>
      <c r="E296" s="45">
        <v>1</v>
      </c>
      <c r="F296" s="48">
        <v>6366</v>
      </c>
      <c r="G296" s="64">
        <v>4.1500000000000004</v>
      </c>
      <c r="H296" s="57"/>
      <c r="I296" s="57"/>
      <c r="J296" s="57">
        <f t="shared" si="1"/>
        <v>26418.9</v>
      </c>
      <c r="K296" s="57"/>
      <c r="L296" s="57"/>
      <c r="M296" s="82">
        <v>4.1500000000000004</v>
      </c>
      <c r="N296" s="57"/>
      <c r="O296" s="57"/>
      <c r="P296" s="57">
        <f t="shared" si="2"/>
        <v>26418.9</v>
      </c>
      <c r="Q296" s="57"/>
      <c r="R296" s="57"/>
      <c r="S296" s="85"/>
      <c r="T296" s="88">
        <v>1</v>
      </c>
      <c r="U296" s="88">
        <v>6366</v>
      </c>
      <c r="V296" s="85"/>
      <c r="W296" s="85" t="s">
        <v>2058</v>
      </c>
      <c r="X296" s="85"/>
      <c r="Y296" s="85"/>
      <c r="Z296" s="85"/>
      <c r="AA296" s="85"/>
      <c r="AB296" s="85"/>
    </row>
    <row r="297" spans="1:28" ht="37.5" x14ac:dyDescent="0.25">
      <c r="A297" s="22" t="s">
        <v>637</v>
      </c>
      <c r="B297" s="72" t="s">
        <v>638</v>
      </c>
      <c r="C297" s="25"/>
      <c r="D297" s="27" t="s">
        <v>164</v>
      </c>
      <c r="E297" s="45">
        <v>1</v>
      </c>
      <c r="F297" s="48">
        <v>9074</v>
      </c>
      <c r="G297" s="64">
        <v>4.1500000000000004</v>
      </c>
      <c r="H297" s="57"/>
      <c r="I297" s="57"/>
      <c r="J297" s="57">
        <f t="shared" si="1"/>
        <v>37657.1</v>
      </c>
      <c r="K297" s="57"/>
      <c r="L297" s="57"/>
      <c r="M297" s="82">
        <v>4.1500000000000004</v>
      </c>
      <c r="N297" s="57"/>
      <c r="O297" s="57"/>
      <c r="P297" s="57">
        <f t="shared" si="2"/>
        <v>37657.1</v>
      </c>
      <c r="Q297" s="57"/>
      <c r="R297" s="57"/>
      <c r="S297" s="85"/>
      <c r="T297" s="88">
        <v>1</v>
      </c>
      <c r="U297" s="88">
        <v>9074</v>
      </c>
      <c r="V297" s="85"/>
      <c r="W297" s="85" t="s">
        <v>2059</v>
      </c>
      <c r="X297" s="85"/>
      <c r="Y297" s="85"/>
      <c r="Z297" s="85"/>
      <c r="AA297" s="85"/>
      <c r="AB297" s="85"/>
    </row>
    <row r="298" spans="1:28" ht="37.5" x14ac:dyDescent="0.25">
      <c r="A298" s="22" t="s">
        <v>639</v>
      </c>
      <c r="B298" s="72" t="s">
        <v>640</v>
      </c>
      <c r="C298" s="25"/>
      <c r="D298" s="27" t="s">
        <v>164</v>
      </c>
      <c r="E298" s="45">
        <v>1</v>
      </c>
      <c r="F298" s="48">
        <v>2476</v>
      </c>
      <c r="G298" s="64">
        <v>4.1500000000000004</v>
      </c>
      <c r="H298" s="57"/>
      <c r="I298" s="57"/>
      <c r="J298" s="57">
        <f t="shared" si="1"/>
        <v>10275.4</v>
      </c>
      <c r="K298" s="57"/>
      <c r="L298" s="57"/>
      <c r="M298" s="82">
        <v>4.1500000000000004</v>
      </c>
      <c r="N298" s="57"/>
      <c r="O298" s="57"/>
      <c r="P298" s="57">
        <f t="shared" si="2"/>
        <v>10275.4</v>
      </c>
      <c r="Q298" s="57"/>
      <c r="R298" s="57"/>
      <c r="S298" s="85"/>
      <c r="T298" s="88">
        <v>1</v>
      </c>
      <c r="U298" s="88">
        <v>2476</v>
      </c>
      <c r="V298" s="85"/>
      <c r="W298" s="85" t="s">
        <v>2060</v>
      </c>
      <c r="X298" s="85"/>
      <c r="Y298" s="85"/>
      <c r="Z298" s="85"/>
      <c r="AA298" s="85"/>
      <c r="AB298" s="85"/>
    </row>
    <row r="299" spans="1:28" ht="37.5" x14ac:dyDescent="0.25">
      <c r="A299" s="22" t="s">
        <v>641</v>
      </c>
      <c r="B299" s="25" t="s">
        <v>642</v>
      </c>
      <c r="C299" s="25" t="s">
        <v>643</v>
      </c>
      <c r="D299" s="27" t="s">
        <v>263</v>
      </c>
      <c r="E299" s="45">
        <v>1</v>
      </c>
      <c r="F299" s="28">
        <v>655.20000000000005</v>
      </c>
      <c r="G299" s="57">
        <f>IFERROR(ROUND(SUM(J300,J301,J302)/F299, 2), 0)</f>
        <v>191.48</v>
      </c>
      <c r="H299" s="64">
        <v>175.84</v>
      </c>
      <c r="I299" s="57">
        <f>G299+H299</f>
        <v>367.32</v>
      </c>
      <c r="J299" s="57">
        <f>ROUND(G299*F299, 2)</f>
        <v>125457.7</v>
      </c>
      <c r="K299" s="57">
        <f>ROUND(F299*H299, 2)</f>
        <v>115210.37</v>
      </c>
      <c r="L299" s="57">
        <f>J299+K299</f>
        <v>240668.07</v>
      </c>
      <c r="M299" s="57">
        <v>191.48</v>
      </c>
      <c r="N299" s="82">
        <v>175.84</v>
      </c>
      <c r="O299" s="57">
        <v>367.32</v>
      </c>
      <c r="P299" s="57">
        <v>125457.7</v>
      </c>
      <c r="Q299" s="57">
        <v>115210.37</v>
      </c>
      <c r="R299" s="57">
        <v>240668.07</v>
      </c>
      <c r="S299" s="85"/>
      <c r="T299" s="88">
        <v>1</v>
      </c>
      <c r="U299" s="88">
        <v>655.20000000000005</v>
      </c>
      <c r="V299" s="85"/>
      <c r="W299" s="85" t="s">
        <v>2061</v>
      </c>
      <c r="X299" s="85"/>
      <c r="Y299" s="85"/>
      <c r="Z299" s="85"/>
      <c r="AA299" s="85"/>
      <c r="AB299" s="85"/>
    </row>
    <row r="300" spans="1:28" ht="18.75" x14ac:dyDescent="0.25">
      <c r="A300" s="22" t="s">
        <v>644</v>
      </c>
      <c r="B300" s="26" t="s">
        <v>166</v>
      </c>
      <c r="C300" s="25"/>
      <c r="D300" s="27" t="s">
        <v>164</v>
      </c>
      <c r="E300" s="52">
        <v>0.09</v>
      </c>
      <c r="F300" s="45">
        <v>58.968000000000004</v>
      </c>
      <c r="G300" s="64">
        <v>153.56</v>
      </c>
      <c r="H300" s="57"/>
      <c r="I300" s="57"/>
      <c r="J300" s="57">
        <f>ROUND(F300*G300, 2)</f>
        <v>9055.1299999999992</v>
      </c>
      <c r="K300" s="57"/>
      <c r="L300" s="57"/>
      <c r="M300" s="82">
        <v>153.56</v>
      </c>
      <c r="N300" s="57"/>
      <c r="O300" s="57"/>
      <c r="P300" s="57">
        <f>ROUND(F300*M300, 2)</f>
        <v>9055.1299999999992</v>
      </c>
      <c r="Q300" s="57"/>
      <c r="R300" s="57"/>
      <c r="S300" s="85"/>
      <c r="T300" s="88">
        <v>1</v>
      </c>
      <c r="U300" s="88">
        <v>655.20000000000005</v>
      </c>
      <c r="V300" s="85"/>
      <c r="W300" s="85" t="s">
        <v>2062</v>
      </c>
      <c r="X300" s="85"/>
      <c r="Y300" s="85"/>
      <c r="Z300" s="85"/>
      <c r="AA300" s="85"/>
      <c r="AB300" s="85"/>
    </row>
    <row r="301" spans="1:28" ht="18.75" x14ac:dyDescent="0.25">
      <c r="A301" s="22" t="s">
        <v>645</v>
      </c>
      <c r="B301" s="72" t="s">
        <v>646</v>
      </c>
      <c r="C301" s="25"/>
      <c r="D301" s="27" t="s">
        <v>263</v>
      </c>
      <c r="E301" s="45">
        <v>1.1000000000000001</v>
      </c>
      <c r="F301" s="48">
        <v>720.72</v>
      </c>
      <c r="G301" s="64">
        <v>27.36</v>
      </c>
      <c r="H301" s="57"/>
      <c r="I301" s="57"/>
      <c r="J301" s="57">
        <f>ROUND(F301*G301, 2)</f>
        <v>19718.900000000001</v>
      </c>
      <c r="K301" s="57"/>
      <c r="L301" s="57"/>
      <c r="M301" s="82">
        <v>27.36</v>
      </c>
      <c r="N301" s="57"/>
      <c r="O301" s="57"/>
      <c r="P301" s="57">
        <f>ROUND(F301*M301, 2)</f>
        <v>19718.900000000001</v>
      </c>
      <c r="Q301" s="57"/>
      <c r="R301" s="57"/>
      <c r="S301" s="85"/>
      <c r="T301" s="88">
        <v>1</v>
      </c>
      <c r="U301" s="88">
        <v>655.20000000000005</v>
      </c>
      <c r="V301" s="85"/>
      <c r="W301" s="85" t="s">
        <v>2063</v>
      </c>
      <c r="X301" s="85"/>
      <c r="Y301" s="85"/>
      <c r="Z301" s="85"/>
      <c r="AA301" s="85"/>
      <c r="AB301" s="85"/>
    </row>
    <row r="302" spans="1:28" ht="18.75" x14ac:dyDescent="0.25">
      <c r="A302" s="22" t="s">
        <v>647</v>
      </c>
      <c r="B302" s="72" t="s">
        <v>648</v>
      </c>
      <c r="C302" s="25"/>
      <c r="D302" s="27" t="s">
        <v>263</v>
      </c>
      <c r="E302" s="45">
        <v>1.05</v>
      </c>
      <c r="F302" s="48">
        <v>687.96</v>
      </c>
      <c r="G302" s="64">
        <v>140.54</v>
      </c>
      <c r="H302" s="57"/>
      <c r="I302" s="57"/>
      <c r="J302" s="57">
        <f>ROUND(F302*G302, 2)</f>
        <v>96685.9</v>
      </c>
      <c r="K302" s="57"/>
      <c r="L302" s="57"/>
      <c r="M302" s="82">
        <v>140.54</v>
      </c>
      <c r="N302" s="57"/>
      <c r="O302" s="57"/>
      <c r="P302" s="57">
        <f>ROUND(F302*M302, 2)</f>
        <v>96685.9</v>
      </c>
      <c r="Q302" s="57"/>
      <c r="R302" s="57"/>
      <c r="S302" s="85"/>
      <c r="T302" s="88">
        <v>1</v>
      </c>
      <c r="U302" s="88">
        <v>655.20000000000005</v>
      </c>
      <c r="V302" s="85"/>
      <c r="W302" s="85" t="s">
        <v>2064</v>
      </c>
      <c r="X302" s="85"/>
      <c r="Y302" s="85"/>
      <c r="Z302" s="85"/>
      <c r="AA302" s="85"/>
      <c r="AB302" s="85"/>
    </row>
    <row r="303" spans="1:28" ht="37.5" x14ac:dyDescent="0.25">
      <c r="A303" s="22" t="s">
        <v>649</v>
      </c>
      <c r="B303" s="25" t="s">
        <v>642</v>
      </c>
      <c r="C303" s="25"/>
      <c r="D303" s="27" t="s">
        <v>263</v>
      </c>
      <c r="E303" s="45">
        <v>1</v>
      </c>
      <c r="F303" s="28">
        <v>3560</v>
      </c>
      <c r="G303" s="57">
        <f>IFERROR(ROUND(SUM(J304,J305,J306)/F303, 2), 0)</f>
        <v>117.46</v>
      </c>
      <c r="H303" s="64">
        <v>175.84</v>
      </c>
      <c r="I303" s="57">
        <f>G303+H303</f>
        <v>293.3</v>
      </c>
      <c r="J303" s="57">
        <f>ROUND(G303*F303, 2)</f>
        <v>418157.6</v>
      </c>
      <c r="K303" s="57">
        <f>ROUND(F303*H303, 2)</f>
        <v>625990.40000000002</v>
      </c>
      <c r="L303" s="57">
        <f>J303+K303</f>
        <v>1044148</v>
      </c>
      <c r="M303" s="57">
        <v>117.46</v>
      </c>
      <c r="N303" s="82">
        <v>175.84</v>
      </c>
      <c r="O303" s="57">
        <v>293.3</v>
      </c>
      <c r="P303" s="57">
        <v>418157.6</v>
      </c>
      <c r="Q303" s="57">
        <v>625990.40000000002</v>
      </c>
      <c r="R303" s="57">
        <v>1044148</v>
      </c>
      <c r="S303" s="85"/>
      <c r="T303" s="88">
        <v>1</v>
      </c>
      <c r="U303" s="88">
        <v>3560</v>
      </c>
      <c r="V303" s="85"/>
      <c r="W303" s="85" t="s">
        <v>2065</v>
      </c>
      <c r="X303" s="85"/>
      <c r="Y303" s="85"/>
      <c r="Z303" s="85"/>
      <c r="AA303" s="85"/>
      <c r="AB303" s="85"/>
    </row>
    <row r="304" spans="1:28" ht="18.75" x14ac:dyDescent="0.25">
      <c r="A304" s="22" t="s">
        <v>650</v>
      </c>
      <c r="B304" s="26" t="s">
        <v>166</v>
      </c>
      <c r="C304" s="25"/>
      <c r="D304" s="27" t="s">
        <v>164</v>
      </c>
      <c r="E304" s="52">
        <v>0.09</v>
      </c>
      <c r="F304" s="45">
        <v>320.39999999999998</v>
      </c>
      <c r="G304" s="64">
        <v>153.56</v>
      </c>
      <c r="H304" s="57"/>
      <c r="I304" s="57"/>
      <c r="J304" s="57">
        <f>ROUND(F304*G304, 2)</f>
        <v>49200.62</v>
      </c>
      <c r="K304" s="57"/>
      <c r="L304" s="57"/>
      <c r="M304" s="82">
        <v>153.56</v>
      </c>
      <c r="N304" s="57"/>
      <c r="O304" s="57"/>
      <c r="P304" s="57">
        <f>ROUND(F304*M304, 2)</f>
        <v>49200.62</v>
      </c>
      <c r="Q304" s="57"/>
      <c r="R304" s="57"/>
      <c r="S304" s="85"/>
      <c r="T304" s="88">
        <v>1</v>
      </c>
      <c r="U304" s="88">
        <v>3560</v>
      </c>
      <c r="V304" s="85"/>
      <c r="W304" s="85" t="s">
        <v>2066</v>
      </c>
      <c r="X304" s="85"/>
      <c r="Y304" s="85"/>
      <c r="Z304" s="85"/>
      <c r="AA304" s="85"/>
      <c r="AB304" s="85"/>
    </row>
    <row r="305" spans="1:28" ht="37.5" x14ac:dyDescent="0.25">
      <c r="A305" s="22" t="s">
        <v>651</v>
      </c>
      <c r="B305" s="72" t="s">
        <v>652</v>
      </c>
      <c r="C305" s="25"/>
      <c r="D305" s="27" t="s">
        <v>263</v>
      </c>
      <c r="E305" s="45">
        <v>1.05</v>
      </c>
      <c r="F305" s="48">
        <v>3738</v>
      </c>
      <c r="G305" s="64">
        <v>36.35</v>
      </c>
      <c r="H305" s="57"/>
      <c r="I305" s="57"/>
      <c r="J305" s="57">
        <f>ROUND(F305*G305, 2)</f>
        <v>135876.29999999999</v>
      </c>
      <c r="K305" s="57"/>
      <c r="L305" s="57"/>
      <c r="M305" s="82">
        <v>36.35</v>
      </c>
      <c r="N305" s="57"/>
      <c r="O305" s="57"/>
      <c r="P305" s="57">
        <f>ROUND(F305*M305, 2)</f>
        <v>135876.29999999999</v>
      </c>
      <c r="Q305" s="57"/>
      <c r="R305" s="57"/>
      <c r="S305" s="85"/>
      <c r="T305" s="88">
        <v>1</v>
      </c>
      <c r="U305" s="88">
        <v>3560</v>
      </c>
      <c r="V305" s="85"/>
      <c r="W305" s="85" t="s">
        <v>2067</v>
      </c>
      <c r="X305" s="85"/>
      <c r="Y305" s="85"/>
      <c r="Z305" s="85"/>
      <c r="AA305" s="85"/>
      <c r="AB305" s="85"/>
    </row>
    <row r="306" spans="1:28" ht="18.75" x14ac:dyDescent="0.25">
      <c r="A306" s="22" t="s">
        <v>653</v>
      </c>
      <c r="B306" s="72" t="s">
        <v>654</v>
      </c>
      <c r="C306" s="25"/>
      <c r="D306" s="27" t="s">
        <v>263</v>
      </c>
      <c r="E306" s="45">
        <v>1.05</v>
      </c>
      <c r="F306" s="48">
        <v>3738</v>
      </c>
      <c r="G306" s="64">
        <v>62.35</v>
      </c>
      <c r="H306" s="57"/>
      <c r="I306" s="57"/>
      <c r="J306" s="57">
        <f>ROUND(F306*G306, 2)</f>
        <v>233064.3</v>
      </c>
      <c r="K306" s="57"/>
      <c r="L306" s="57"/>
      <c r="M306" s="82">
        <v>62.35</v>
      </c>
      <c r="N306" s="57"/>
      <c r="O306" s="57"/>
      <c r="P306" s="57">
        <f>ROUND(F306*M306, 2)</f>
        <v>233064.3</v>
      </c>
      <c r="Q306" s="57"/>
      <c r="R306" s="57"/>
      <c r="S306" s="85"/>
      <c r="T306" s="88">
        <v>1</v>
      </c>
      <c r="U306" s="88">
        <v>3560</v>
      </c>
      <c r="V306" s="85"/>
      <c r="W306" s="85" t="s">
        <v>2068</v>
      </c>
      <c r="X306" s="85"/>
      <c r="Y306" s="85"/>
      <c r="Z306" s="85"/>
      <c r="AA306" s="85"/>
      <c r="AB306" s="85"/>
    </row>
    <row r="307" spans="1:28" ht="16.5" x14ac:dyDescent="0.25">
      <c r="A307" s="22" t="s">
        <v>655</v>
      </c>
      <c r="B307" s="100" t="s">
        <v>656</v>
      </c>
      <c r="C307" s="94"/>
      <c r="D307" s="98"/>
      <c r="E307" s="99"/>
      <c r="F307" s="58"/>
      <c r="G307" s="59"/>
      <c r="H307" s="59"/>
      <c r="I307" s="59"/>
      <c r="J307" s="59">
        <f>SUM(J308,J310,J312,J314,J316,J319,J321,J324,J327,J330,J334,J337,J341,J344)</f>
        <v>9851396</v>
      </c>
      <c r="K307" s="59">
        <f>SUM(K308,K310,K312,K314,K316,K319,K321,K324,K327,K330,K334,K337,K341,K344)</f>
        <v>47874728.810000002</v>
      </c>
      <c r="L307" s="59">
        <f>SUM(L308,L310,L312,L314,L316,L319,L321,L324,L327,L330,L334,L337,L341,L344)</f>
        <v>57726124.810000002</v>
      </c>
      <c r="M307" s="59"/>
      <c r="N307" s="59"/>
      <c r="O307" s="59"/>
      <c r="P307" s="59">
        <v>10122397.92</v>
      </c>
      <c r="Q307" s="59">
        <v>47874728.810000002</v>
      </c>
      <c r="R307" s="59">
        <v>57997126.729999997</v>
      </c>
      <c r="S307" s="85"/>
      <c r="T307" s="88"/>
      <c r="U307" s="88"/>
      <c r="V307" s="85"/>
      <c r="W307" s="85" t="s">
        <v>2069</v>
      </c>
      <c r="X307" s="85"/>
      <c r="Y307" s="85"/>
      <c r="Z307" s="85"/>
      <c r="AA307" s="85"/>
      <c r="AB307" s="85"/>
    </row>
    <row r="308" spans="1:28" ht="93.75" x14ac:dyDescent="0.25">
      <c r="A308" s="22" t="s">
        <v>657</v>
      </c>
      <c r="B308" s="25" t="s">
        <v>658</v>
      </c>
      <c r="C308" s="25" t="s">
        <v>659</v>
      </c>
      <c r="D308" s="27" t="s">
        <v>164</v>
      </c>
      <c r="E308" s="45">
        <v>1</v>
      </c>
      <c r="F308" s="28">
        <v>1348</v>
      </c>
      <c r="G308" s="57">
        <f>IFERROR(ROUND(SUM(J309)/F308, 2), 0)</f>
        <v>15.5</v>
      </c>
      <c r="H308" s="64">
        <v>25</v>
      </c>
      <c r="I308" s="57">
        <f>G308+H308</f>
        <v>40.5</v>
      </c>
      <c r="J308" s="57">
        <f>ROUND(G308*F308, 2)</f>
        <v>20894</v>
      </c>
      <c r="K308" s="57">
        <f>ROUND(F308*H308, 2)</f>
        <v>33700</v>
      </c>
      <c r="L308" s="57">
        <f>J308+K308</f>
        <v>54594</v>
      </c>
      <c r="M308" s="57">
        <v>15.5</v>
      </c>
      <c r="N308" s="82">
        <v>25</v>
      </c>
      <c r="O308" s="57">
        <v>40.5</v>
      </c>
      <c r="P308" s="57">
        <v>20894</v>
      </c>
      <c r="Q308" s="57">
        <v>33700</v>
      </c>
      <c r="R308" s="57">
        <v>54594</v>
      </c>
      <c r="S308" s="85"/>
      <c r="T308" s="88">
        <v>1</v>
      </c>
      <c r="U308" s="88">
        <v>1348</v>
      </c>
      <c r="V308" s="85"/>
      <c r="W308" s="85" t="s">
        <v>2070</v>
      </c>
      <c r="X308" s="85"/>
      <c r="Y308" s="85"/>
      <c r="Z308" s="85"/>
      <c r="AA308" s="85"/>
      <c r="AB308" s="85"/>
    </row>
    <row r="309" spans="1:28" ht="18.75" x14ac:dyDescent="0.25">
      <c r="A309" s="22" t="s">
        <v>660</v>
      </c>
      <c r="B309" s="26" t="s">
        <v>661</v>
      </c>
      <c r="C309" s="25"/>
      <c r="D309" s="27" t="s">
        <v>77</v>
      </c>
      <c r="E309" s="45">
        <v>5</v>
      </c>
      <c r="F309" s="45">
        <v>6740</v>
      </c>
      <c r="G309" s="64">
        <v>3.1</v>
      </c>
      <c r="H309" s="57"/>
      <c r="I309" s="57"/>
      <c r="J309" s="57">
        <f>ROUND(F309*G309, 2)</f>
        <v>20894</v>
      </c>
      <c r="K309" s="57"/>
      <c r="L309" s="57"/>
      <c r="M309" s="82">
        <v>3.1</v>
      </c>
      <c r="N309" s="57"/>
      <c r="O309" s="57"/>
      <c r="P309" s="57">
        <f>ROUND(F309*M309, 2)</f>
        <v>20894</v>
      </c>
      <c r="Q309" s="57"/>
      <c r="R309" s="57"/>
      <c r="S309" s="85"/>
      <c r="T309" s="88">
        <v>1</v>
      </c>
      <c r="U309" s="88">
        <v>1348</v>
      </c>
      <c r="V309" s="85"/>
      <c r="W309" s="85" t="s">
        <v>2071</v>
      </c>
      <c r="X309" s="85"/>
      <c r="Y309" s="85"/>
      <c r="Z309" s="85"/>
      <c r="AA309" s="85"/>
      <c r="AB309" s="85"/>
    </row>
    <row r="310" spans="1:28" ht="93.75" x14ac:dyDescent="0.25">
      <c r="A310" s="22" t="s">
        <v>662</v>
      </c>
      <c r="B310" s="25" t="s">
        <v>658</v>
      </c>
      <c r="C310" s="25" t="s">
        <v>663</v>
      </c>
      <c r="D310" s="27" t="s">
        <v>164</v>
      </c>
      <c r="E310" s="45">
        <v>1</v>
      </c>
      <c r="F310" s="28">
        <v>610</v>
      </c>
      <c r="G310" s="57">
        <f>IFERROR(ROUND(SUM(J311)/F310, 2), 0)</f>
        <v>15.5</v>
      </c>
      <c r="H310" s="64">
        <v>25</v>
      </c>
      <c r="I310" s="57">
        <f>G310+H310</f>
        <v>40.5</v>
      </c>
      <c r="J310" s="57">
        <f>ROUND(G310*F310, 2)</f>
        <v>9455</v>
      </c>
      <c r="K310" s="57">
        <f>ROUND(F310*H310, 2)</f>
        <v>15250</v>
      </c>
      <c r="L310" s="57">
        <f>J310+K310</f>
        <v>24705</v>
      </c>
      <c r="M310" s="57">
        <v>15.5</v>
      </c>
      <c r="N310" s="82">
        <v>25</v>
      </c>
      <c r="O310" s="57">
        <v>40.5</v>
      </c>
      <c r="P310" s="57">
        <v>9455</v>
      </c>
      <c r="Q310" s="57">
        <v>15250</v>
      </c>
      <c r="R310" s="57">
        <v>24705</v>
      </c>
      <c r="S310" s="85"/>
      <c r="T310" s="88">
        <v>1</v>
      </c>
      <c r="U310" s="88">
        <v>610</v>
      </c>
      <c r="V310" s="85"/>
      <c r="W310" s="85" t="s">
        <v>2072</v>
      </c>
      <c r="X310" s="85"/>
      <c r="Y310" s="85"/>
      <c r="Z310" s="85"/>
      <c r="AA310" s="85"/>
      <c r="AB310" s="85"/>
    </row>
    <row r="311" spans="1:28" ht="18.75" x14ac:dyDescent="0.25">
      <c r="A311" s="22" t="s">
        <v>664</v>
      </c>
      <c r="B311" s="26" t="s">
        <v>661</v>
      </c>
      <c r="C311" s="25"/>
      <c r="D311" s="27" t="s">
        <v>77</v>
      </c>
      <c r="E311" s="45">
        <v>5</v>
      </c>
      <c r="F311" s="45">
        <v>3050</v>
      </c>
      <c r="G311" s="64">
        <v>3.1</v>
      </c>
      <c r="H311" s="57"/>
      <c r="I311" s="57"/>
      <c r="J311" s="57">
        <f>ROUND(F311*G311, 2)</f>
        <v>9455</v>
      </c>
      <c r="K311" s="57"/>
      <c r="L311" s="57"/>
      <c r="M311" s="82">
        <v>3.1</v>
      </c>
      <c r="N311" s="57"/>
      <c r="O311" s="57"/>
      <c r="P311" s="57">
        <f>ROUND(F311*M311, 2)</f>
        <v>9455</v>
      </c>
      <c r="Q311" s="57"/>
      <c r="R311" s="57"/>
      <c r="S311" s="85"/>
      <c r="T311" s="88">
        <v>1</v>
      </c>
      <c r="U311" s="88">
        <v>610</v>
      </c>
      <c r="V311" s="85"/>
      <c r="W311" s="85" t="s">
        <v>2073</v>
      </c>
      <c r="X311" s="85"/>
      <c r="Y311" s="85"/>
      <c r="Z311" s="85"/>
      <c r="AA311" s="85"/>
      <c r="AB311" s="85"/>
    </row>
    <row r="312" spans="1:28" ht="93.75" x14ac:dyDescent="0.25">
      <c r="A312" s="22" t="s">
        <v>665</v>
      </c>
      <c r="B312" s="25" t="s">
        <v>658</v>
      </c>
      <c r="C312" s="25" t="s">
        <v>666</v>
      </c>
      <c r="D312" s="27" t="s">
        <v>164</v>
      </c>
      <c r="E312" s="45">
        <v>1</v>
      </c>
      <c r="F312" s="28">
        <v>204</v>
      </c>
      <c r="G312" s="57">
        <f>IFERROR(ROUND(SUM(J313)/F312, 2), 0)</f>
        <v>15.5</v>
      </c>
      <c r="H312" s="64">
        <v>25</v>
      </c>
      <c r="I312" s="57">
        <f>G312+H312</f>
        <v>40.5</v>
      </c>
      <c r="J312" s="57">
        <f>ROUND(G312*F312, 2)</f>
        <v>3162</v>
      </c>
      <c r="K312" s="57">
        <f>ROUND(F312*H312, 2)</f>
        <v>5100</v>
      </c>
      <c r="L312" s="57">
        <f>J312+K312</f>
        <v>8262</v>
      </c>
      <c r="M312" s="57">
        <v>15.5</v>
      </c>
      <c r="N312" s="82">
        <v>25</v>
      </c>
      <c r="O312" s="57">
        <v>40.5</v>
      </c>
      <c r="P312" s="57">
        <v>3162</v>
      </c>
      <c r="Q312" s="57">
        <v>5100</v>
      </c>
      <c r="R312" s="57">
        <v>8262</v>
      </c>
      <c r="S312" s="85"/>
      <c r="T312" s="88">
        <v>1</v>
      </c>
      <c r="U312" s="88">
        <v>204</v>
      </c>
      <c r="V312" s="85"/>
      <c r="W312" s="85" t="s">
        <v>2074</v>
      </c>
      <c r="X312" s="85"/>
      <c r="Y312" s="85"/>
      <c r="Z312" s="85"/>
      <c r="AA312" s="85"/>
      <c r="AB312" s="85"/>
    </row>
    <row r="313" spans="1:28" ht="18.75" x14ac:dyDescent="0.25">
      <c r="A313" s="22" t="s">
        <v>667</v>
      </c>
      <c r="B313" s="26" t="s">
        <v>661</v>
      </c>
      <c r="C313" s="25"/>
      <c r="D313" s="27" t="s">
        <v>77</v>
      </c>
      <c r="E313" s="45">
        <v>5</v>
      </c>
      <c r="F313" s="45">
        <v>1020</v>
      </c>
      <c r="G313" s="64">
        <v>3.1</v>
      </c>
      <c r="H313" s="57"/>
      <c r="I313" s="57"/>
      <c r="J313" s="57">
        <f>ROUND(F313*G313, 2)</f>
        <v>3162</v>
      </c>
      <c r="K313" s="57"/>
      <c r="L313" s="57"/>
      <c r="M313" s="82">
        <v>3.1</v>
      </c>
      <c r="N313" s="57"/>
      <c r="O313" s="57"/>
      <c r="P313" s="57">
        <f>ROUND(F313*M313, 2)</f>
        <v>3162</v>
      </c>
      <c r="Q313" s="57"/>
      <c r="R313" s="57"/>
      <c r="S313" s="85"/>
      <c r="T313" s="88">
        <v>1</v>
      </c>
      <c r="U313" s="88">
        <v>204</v>
      </c>
      <c r="V313" s="85"/>
      <c r="W313" s="85" t="s">
        <v>2075</v>
      </c>
      <c r="X313" s="85"/>
      <c r="Y313" s="85"/>
      <c r="Z313" s="85"/>
      <c r="AA313" s="85"/>
      <c r="AB313" s="85"/>
    </row>
    <row r="314" spans="1:28" ht="131.25" x14ac:dyDescent="0.25">
      <c r="A314" s="22" t="s">
        <v>668</v>
      </c>
      <c r="B314" s="25" t="s">
        <v>669</v>
      </c>
      <c r="C314" s="25" t="s">
        <v>670</v>
      </c>
      <c r="D314" s="27" t="s">
        <v>40</v>
      </c>
      <c r="E314" s="45">
        <v>1</v>
      </c>
      <c r="F314" s="28">
        <v>29.54</v>
      </c>
      <c r="G314" s="57">
        <f>IFERROR(ROUND(SUM(J315)/F314, 2), 0)</f>
        <v>192.38</v>
      </c>
      <c r="H314" s="64">
        <v>491.67</v>
      </c>
      <c r="I314" s="57">
        <f>G314+H314</f>
        <v>684.05</v>
      </c>
      <c r="J314" s="57">
        <f>ROUND(G314*F314, 2)</f>
        <v>5682.91</v>
      </c>
      <c r="K314" s="57">
        <f>ROUND(F314*H314, 2)</f>
        <v>14523.93</v>
      </c>
      <c r="L314" s="57">
        <f>J314+K314</f>
        <v>20206.84</v>
      </c>
      <c r="M314" s="57">
        <v>192.38</v>
      </c>
      <c r="N314" s="82">
        <v>491.67</v>
      </c>
      <c r="O314" s="57">
        <v>684.05</v>
      </c>
      <c r="P314" s="57">
        <v>5682.91</v>
      </c>
      <c r="Q314" s="57">
        <v>14523.93</v>
      </c>
      <c r="R314" s="57">
        <v>20206.84</v>
      </c>
      <c r="S314" s="85"/>
      <c r="T314" s="88">
        <v>1</v>
      </c>
      <c r="U314" s="88">
        <v>29.54</v>
      </c>
      <c r="V314" s="85"/>
      <c r="W314" s="85" t="s">
        <v>2076</v>
      </c>
      <c r="X314" s="85"/>
      <c r="Y314" s="85"/>
      <c r="Z314" s="85"/>
      <c r="AA314" s="85"/>
      <c r="AB314" s="85"/>
    </row>
    <row r="315" spans="1:28" ht="18.75" x14ac:dyDescent="0.25">
      <c r="A315" s="22" t="s">
        <v>671</v>
      </c>
      <c r="B315" s="72" t="s">
        <v>672</v>
      </c>
      <c r="C315" s="25"/>
      <c r="D315" s="27" t="s">
        <v>29</v>
      </c>
      <c r="E315" s="45">
        <v>1.03</v>
      </c>
      <c r="F315" s="48">
        <v>1.236</v>
      </c>
      <c r="G315" s="64">
        <v>4597.82</v>
      </c>
      <c r="H315" s="57"/>
      <c r="I315" s="57"/>
      <c r="J315" s="57">
        <f>ROUND(F315*G315, 2)</f>
        <v>5682.91</v>
      </c>
      <c r="K315" s="57"/>
      <c r="L315" s="57"/>
      <c r="M315" s="82">
        <v>4597.82</v>
      </c>
      <c r="N315" s="57"/>
      <c r="O315" s="57"/>
      <c r="P315" s="57">
        <f>ROUND(F315*M315, 2)</f>
        <v>5682.91</v>
      </c>
      <c r="Q315" s="57"/>
      <c r="R315" s="57"/>
      <c r="S315" s="85"/>
      <c r="T315" s="88">
        <v>1</v>
      </c>
      <c r="U315" s="88">
        <v>1.2</v>
      </c>
      <c r="V315" s="85"/>
      <c r="W315" s="85" t="s">
        <v>2077</v>
      </c>
      <c r="X315" s="85"/>
      <c r="Y315" s="85"/>
      <c r="Z315" s="85"/>
      <c r="AA315" s="85"/>
      <c r="AB315" s="85"/>
    </row>
    <row r="316" spans="1:28" ht="75" x14ac:dyDescent="0.25">
      <c r="A316" s="22" t="s">
        <v>673</v>
      </c>
      <c r="B316" s="25" t="s">
        <v>674</v>
      </c>
      <c r="C316" s="25"/>
      <c r="D316" s="27" t="s">
        <v>263</v>
      </c>
      <c r="E316" s="45">
        <v>1</v>
      </c>
      <c r="F316" s="28">
        <v>7862.4</v>
      </c>
      <c r="G316" s="57">
        <f>IFERROR(ROUND(SUM(J317,J318)/F316, 2), 0)</f>
        <v>8.91</v>
      </c>
      <c r="H316" s="64">
        <v>80</v>
      </c>
      <c r="I316" s="57">
        <f>G316+H316</f>
        <v>88.91</v>
      </c>
      <c r="J316" s="57">
        <f>ROUND(G316*F316, 2)</f>
        <v>70053.98</v>
      </c>
      <c r="K316" s="57">
        <f>ROUND(F316*H316, 2)</f>
        <v>628992</v>
      </c>
      <c r="L316" s="57">
        <f>J316+K316</f>
        <v>699045.98</v>
      </c>
      <c r="M316" s="57">
        <v>8.91</v>
      </c>
      <c r="N316" s="82">
        <v>80</v>
      </c>
      <c r="O316" s="57">
        <v>88.91</v>
      </c>
      <c r="P316" s="57">
        <v>70053.98</v>
      </c>
      <c r="Q316" s="57">
        <v>628992</v>
      </c>
      <c r="R316" s="57">
        <v>699045.98</v>
      </c>
      <c r="S316" s="85"/>
      <c r="T316" s="88">
        <v>1</v>
      </c>
      <c r="U316" s="88">
        <v>7862.4</v>
      </c>
      <c r="V316" s="85"/>
      <c r="W316" s="85" t="s">
        <v>2078</v>
      </c>
      <c r="X316" s="85"/>
      <c r="Y316" s="85"/>
      <c r="Z316" s="85"/>
      <c r="AA316" s="85"/>
      <c r="AB316" s="85"/>
    </row>
    <row r="317" spans="1:28" ht="18.75" x14ac:dyDescent="0.25">
      <c r="A317" s="22" t="s">
        <v>675</v>
      </c>
      <c r="B317" s="26" t="s">
        <v>676</v>
      </c>
      <c r="C317" s="25"/>
      <c r="D317" s="27" t="s">
        <v>263</v>
      </c>
      <c r="E317" s="45">
        <v>1.1000000000000001</v>
      </c>
      <c r="F317" s="48">
        <v>8648.64</v>
      </c>
      <c r="G317" s="64">
        <v>4.05</v>
      </c>
      <c r="H317" s="57"/>
      <c r="I317" s="57"/>
      <c r="J317" s="57">
        <f>ROUND(F317*G317, 2)</f>
        <v>35026.99</v>
      </c>
      <c r="K317" s="57"/>
      <c r="L317" s="57"/>
      <c r="M317" s="82">
        <v>4.05</v>
      </c>
      <c r="N317" s="57"/>
      <c r="O317" s="57"/>
      <c r="P317" s="57">
        <f>ROUND(F317*M317, 2)</f>
        <v>35026.99</v>
      </c>
      <c r="Q317" s="57"/>
      <c r="R317" s="57"/>
      <c r="S317" s="85"/>
      <c r="T317" s="88">
        <v>1</v>
      </c>
      <c r="U317" s="88">
        <v>7862.4</v>
      </c>
      <c r="V317" s="85"/>
      <c r="W317" s="85" t="s">
        <v>2079</v>
      </c>
      <c r="X317" s="85"/>
      <c r="Y317" s="85"/>
      <c r="Z317" s="85"/>
      <c r="AA317" s="85"/>
      <c r="AB317" s="85"/>
    </row>
    <row r="318" spans="1:28" ht="37.5" x14ac:dyDescent="0.25">
      <c r="A318" s="22" t="s">
        <v>677</v>
      </c>
      <c r="B318" s="26" t="s">
        <v>678</v>
      </c>
      <c r="C318" s="25"/>
      <c r="D318" s="27" t="s">
        <v>77</v>
      </c>
      <c r="E318" s="45">
        <v>0.3</v>
      </c>
      <c r="F318" s="48">
        <v>2358.7199999999998</v>
      </c>
      <c r="G318" s="64">
        <v>14.85</v>
      </c>
      <c r="H318" s="57"/>
      <c r="I318" s="57"/>
      <c r="J318" s="57">
        <f>ROUND(F318*G318, 2)</f>
        <v>35026.99</v>
      </c>
      <c r="K318" s="57"/>
      <c r="L318" s="57"/>
      <c r="M318" s="82">
        <v>14.85</v>
      </c>
      <c r="N318" s="57"/>
      <c r="O318" s="57"/>
      <c r="P318" s="57">
        <f>ROUND(F318*M318, 2)</f>
        <v>35026.99</v>
      </c>
      <c r="Q318" s="57"/>
      <c r="R318" s="57"/>
      <c r="S318" s="85"/>
      <c r="T318" s="88">
        <v>1</v>
      </c>
      <c r="U318" s="88">
        <v>7862.4</v>
      </c>
      <c r="V318" s="85"/>
      <c r="W318" s="85" t="s">
        <v>2080</v>
      </c>
      <c r="X318" s="85"/>
      <c r="Y318" s="85"/>
      <c r="Z318" s="85"/>
      <c r="AA318" s="85"/>
      <c r="AB318" s="85"/>
    </row>
    <row r="319" spans="1:28" ht="18.75" x14ac:dyDescent="0.25">
      <c r="A319" s="22" t="s">
        <v>679</v>
      </c>
      <c r="B319" s="25" t="s">
        <v>680</v>
      </c>
      <c r="C319" s="25"/>
      <c r="D319" s="27" t="s">
        <v>40</v>
      </c>
      <c r="E319" s="45">
        <v>1</v>
      </c>
      <c r="F319" s="28">
        <v>72667.399999999994</v>
      </c>
      <c r="G319" s="57">
        <f>IFERROR(ROUND(SUM(J320)/F319, 2), 0)</f>
        <v>10.33</v>
      </c>
      <c r="H319" s="64">
        <v>25</v>
      </c>
      <c r="I319" s="57">
        <f>G319+H319</f>
        <v>35.33</v>
      </c>
      <c r="J319" s="57">
        <f>ROUND(G319*F319, 2)</f>
        <v>750654.24</v>
      </c>
      <c r="K319" s="57">
        <f>ROUND(F319*H319, 2)</f>
        <v>1816685</v>
      </c>
      <c r="L319" s="57">
        <f>J319+K319</f>
        <v>2567339.2400000002</v>
      </c>
      <c r="M319" s="57">
        <v>10.33</v>
      </c>
      <c r="N319" s="82">
        <v>25</v>
      </c>
      <c r="O319" s="57">
        <v>35.33</v>
      </c>
      <c r="P319" s="57">
        <v>750654.24</v>
      </c>
      <c r="Q319" s="57">
        <v>1816685</v>
      </c>
      <c r="R319" s="57">
        <v>2567339.2400000002</v>
      </c>
      <c r="S319" s="85"/>
      <c r="T319" s="88">
        <v>1</v>
      </c>
      <c r="U319" s="88">
        <v>72667.399999999994</v>
      </c>
      <c r="V319" s="85"/>
      <c r="W319" s="85" t="s">
        <v>2081</v>
      </c>
      <c r="X319" s="85"/>
      <c r="Y319" s="85"/>
      <c r="Z319" s="85"/>
      <c r="AA319" s="85"/>
      <c r="AB319" s="85"/>
    </row>
    <row r="320" spans="1:28" ht="18.75" x14ac:dyDescent="0.25">
      <c r="A320" s="22" t="s">
        <v>681</v>
      </c>
      <c r="B320" s="26" t="s">
        <v>682</v>
      </c>
      <c r="C320" s="25"/>
      <c r="D320" s="27" t="s">
        <v>77</v>
      </c>
      <c r="E320" s="45">
        <v>0.25</v>
      </c>
      <c r="F320" s="48">
        <v>18166.849999999999</v>
      </c>
      <c r="G320" s="64">
        <v>41.3</v>
      </c>
      <c r="H320" s="57"/>
      <c r="I320" s="57"/>
      <c r="J320" s="57">
        <f>ROUND(F320*G320, 2)</f>
        <v>750290.91</v>
      </c>
      <c r="K320" s="57"/>
      <c r="L320" s="57"/>
      <c r="M320" s="82">
        <v>41.3</v>
      </c>
      <c r="N320" s="57"/>
      <c r="O320" s="57"/>
      <c r="P320" s="57">
        <f>ROUND(F320*M320, 2)</f>
        <v>750290.91</v>
      </c>
      <c r="Q320" s="57"/>
      <c r="R320" s="57"/>
      <c r="S320" s="85"/>
      <c r="T320" s="88">
        <v>1</v>
      </c>
      <c r="U320" s="88">
        <v>72667.399999999994</v>
      </c>
      <c r="V320" s="85"/>
      <c r="W320" s="85" t="s">
        <v>2082</v>
      </c>
      <c r="X320" s="85"/>
      <c r="Y320" s="85"/>
      <c r="Z320" s="85"/>
      <c r="AA320" s="85"/>
      <c r="AB320" s="85"/>
    </row>
    <row r="321" spans="1:28" ht="93.75" x14ac:dyDescent="0.25">
      <c r="A321" s="22" t="s">
        <v>683</v>
      </c>
      <c r="B321" s="25" t="s">
        <v>684</v>
      </c>
      <c r="C321" s="25"/>
      <c r="D321" s="27" t="s">
        <v>40</v>
      </c>
      <c r="E321" s="45">
        <v>1</v>
      </c>
      <c r="F321" s="28">
        <v>39562.800000000003</v>
      </c>
      <c r="G321" s="57">
        <f>IFERROR(ROUND(SUM(J322,J323)/F321, 2), 0)</f>
        <v>29.24</v>
      </c>
      <c r="H321" s="64">
        <v>120</v>
      </c>
      <c r="I321" s="57">
        <f>G321+H321</f>
        <v>149.24</v>
      </c>
      <c r="J321" s="57">
        <f>ROUND(G321*F321, 2)</f>
        <v>1156816.27</v>
      </c>
      <c r="K321" s="57">
        <f>ROUND(F321*H321, 2)</f>
        <v>4747536</v>
      </c>
      <c r="L321" s="57">
        <f>J321+K321</f>
        <v>5904352.2699999996</v>
      </c>
      <c r="M321" s="57">
        <v>35.18</v>
      </c>
      <c r="N321" s="82">
        <v>120</v>
      </c>
      <c r="O321" s="57">
        <v>155.18</v>
      </c>
      <c r="P321" s="57">
        <v>1391819.3</v>
      </c>
      <c r="Q321" s="57">
        <v>4747536</v>
      </c>
      <c r="R321" s="57">
        <v>6139355.2999999998</v>
      </c>
      <c r="S321" s="85"/>
      <c r="T321" s="88">
        <v>1</v>
      </c>
      <c r="U321" s="88">
        <v>39562.800000000003</v>
      </c>
      <c r="V321" s="85"/>
      <c r="W321" s="85" t="s">
        <v>2083</v>
      </c>
      <c r="X321" s="85"/>
      <c r="Y321" s="85"/>
      <c r="Z321" s="85"/>
      <c r="AA321" s="85"/>
      <c r="AB321" s="85"/>
    </row>
    <row r="322" spans="1:28" ht="56.25" x14ac:dyDescent="0.25">
      <c r="A322" s="22" t="s">
        <v>685</v>
      </c>
      <c r="B322" s="26" t="s">
        <v>686</v>
      </c>
      <c r="C322" s="25"/>
      <c r="D322" s="27" t="s">
        <v>164</v>
      </c>
      <c r="E322" s="45">
        <v>0.3</v>
      </c>
      <c r="F322" s="45">
        <v>11868.84</v>
      </c>
      <c r="G322" s="64">
        <v>28.15</v>
      </c>
      <c r="H322" s="57"/>
      <c r="I322" s="57"/>
      <c r="J322" s="57">
        <f>ROUND(F322*G322, 2)</f>
        <v>334107.84999999998</v>
      </c>
      <c r="K322" s="57"/>
      <c r="L322" s="57"/>
      <c r="M322" s="82">
        <v>28.15</v>
      </c>
      <c r="N322" s="57"/>
      <c r="O322" s="57"/>
      <c r="P322" s="57">
        <f>ROUND(F322*M322, 2)</f>
        <v>334107.84999999998</v>
      </c>
      <c r="Q322" s="57"/>
      <c r="R322" s="57"/>
      <c r="S322" s="85"/>
      <c r="T322" s="88">
        <v>1</v>
      </c>
      <c r="U322" s="88">
        <v>39562.800000000003</v>
      </c>
      <c r="V322" s="85"/>
      <c r="W322" s="85" t="s">
        <v>2084</v>
      </c>
      <c r="X322" s="85"/>
      <c r="Y322" s="85"/>
      <c r="Z322" s="85"/>
      <c r="AA322" s="85"/>
      <c r="AB322" s="85"/>
    </row>
    <row r="323" spans="1:28" ht="37.5" x14ac:dyDescent="0.25">
      <c r="A323" s="22" t="s">
        <v>687</v>
      </c>
      <c r="B323" s="26" t="s">
        <v>688</v>
      </c>
      <c r="C323" s="25" t="s">
        <v>678</v>
      </c>
      <c r="D323" s="27" t="s">
        <v>77</v>
      </c>
      <c r="E323" s="45">
        <v>1.8</v>
      </c>
      <c r="F323" s="45">
        <v>71213.039999999994</v>
      </c>
      <c r="G323" s="64">
        <v>11.55</v>
      </c>
      <c r="H323" s="57"/>
      <c r="I323" s="57"/>
      <c r="J323" s="57">
        <f>ROUND(F323*G323, 2)</f>
        <v>822510.61</v>
      </c>
      <c r="K323" s="57"/>
      <c r="L323" s="57"/>
      <c r="M323" s="82">
        <v>14.85</v>
      </c>
      <c r="N323" s="57"/>
      <c r="O323" s="57"/>
      <c r="P323" s="57">
        <f>ROUND(F323*M323, 2)</f>
        <v>1057513.6399999999</v>
      </c>
      <c r="Q323" s="57"/>
      <c r="R323" s="57"/>
      <c r="S323" s="85"/>
      <c r="T323" s="88">
        <v>1</v>
      </c>
      <c r="U323" s="88">
        <v>39562.800000000003</v>
      </c>
      <c r="V323" s="85"/>
      <c r="W323" s="85" t="s">
        <v>2085</v>
      </c>
      <c r="X323" s="85"/>
      <c r="Y323" s="85"/>
      <c r="Z323" s="85"/>
      <c r="AA323" s="85"/>
      <c r="AB323" s="85"/>
    </row>
    <row r="324" spans="1:28" ht="56.25" x14ac:dyDescent="0.25">
      <c r="A324" s="22" t="s">
        <v>689</v>
      </c>
      <c r="B324" s="25" t="s">
        <v>690</v>
      </c>
      <c r="C324" s="25"/>
      <c r="D324" s="27" t="s">
        <v>40</v>
      </c>
      <c r="E324" s="45">
        <v>1</v>
      </c>
      <c r="F324" s="28">
        <v>33765.4</v>
      </c>
      <c r="G324" s="57">
        <f>IFERROR(ROUND(SUM(J325,J326)/F324, 2), 0)</f>
        <v>50.14</v>
      </c>
      <c r="H324" s="64">
        <v>120</v>
      </c>
      <c r="I324" s="57">
        <f>G324+H324</f>
        <v>170.14</v>
      </c>
      <c r="J324" s="57">
        <f>ROUND(G324*F324, 2)</f>
        <v>1692997.16</v>
      </c>
      <c r="K324" s="57">
        <f>ROUND(F324*H324, 2)</f>
        <v>4051848</v>
      </c>
      <c r="L324" s="57">
        <f>J324+K324</f>
        <v>5744845.1600000001</v>
      </c>
      <c r="M324" s="57">
        <v>50.15</v>
      </c>
      <c r="N324" s="82">
        <v>120</v>
      </c>
      <c r="O324" s="57">
        <v>170.15</v>
      </c>
      <c r="P324" s="57">
        <v>1693334.81</v>
      </c>
      <c r="Q324" s="57">
        <v>4051848</v>
      </c>
      <c r="R324" s="57">
        <v>5745182.8099999996</v>
      </c>
      <c r="S324" s="85"/>
      <c r="T324" s="88">
        <v>1</v>
      </c>
      <c r="U324" s="88">
        <v>33765.4</v>
      </c>
      <c r="V324" s="85"/>
      <c r="W324" s="85" t="s">
        <v>2086</v>
      </c>
      <c r="X324" s="85"/>
      <c r="Y324" s="85"/>
      <c r="Z324" s="85"/>
      <c r="AA324" s="85"/>
      <c r="AB324" s="85"/>
    </row>
    <row r="325" spans="1:28" ht="18.75" x14ac:dyDescent="0.25">
      <c r="A325" s="22" t="s">
        <v>692</v>
      </c>
      <c r="B325" s="26" t="s">
        <v>582</v>
      </c>
      <c r="C325" s="25"/>
      <c r="D325" s="27" t="s">
        <v>77</v>
      </c>
      <c r="E325" s="45">
        <v>0.15</v>
      </c>
      <c r="F325" s="45">
        <v>5064.8100000000004</v>
      </c>
      <c r="G325" s="64">
        <v>37.299999999999997</v>
      </c>
      <c r="H325" s="57"/>
      <c r="I325" s="57"/>
      <c r="J325" s="57">
        <f>ROUND(F325*G325, 2)</f>
        <v>188917.41</v>
      </c>
      <c r="K325" s="57"/>
      <c r="L325" s="57"/>
      <c r="M325" s="82">
        <v>37.31</v>
      </c>
      <c r="N325" s="57"/>
      <c r="O325" s="57"/>
      <c r="P325" s="57">
        <f>ROUND(F325*M325, 2)</f>
        <v>188968.06</v>
      </c>
      <c r="Q325" s="57"/>
      <c r="R325" s="57"/>
      <c r="S325" s="85"/>
      <c r="T325" s="88">
        <v>1</v>
      </c>
      <c r="U325" s="88">
        <v>33765.4</v>
      </c>
      <c r="V325" s="85"/>
      <c r="W325" s="85" t="s">
        <v>2087</v>
      </c>
      <c r="X325" s="85"/>
      <c r="Y325" s="85"/>
      <c r="Z325" s="85"/>
      <c r="AA325" s="85"/>
      <c r="AB325" s="85"/>
    </row>
    <row r="326" spans="1:28" ht="37.5" x14ac:dyDescent="0.25">
      <c r="A326" s="22" t="s">
        <v>694</v>
      </c>
      <c r="B326" s="26" t="s">
        <v>678</v>
      </c>
      <c r="C326" s="25"/>
      <c r="D326" s="27" t="s">
        <v>77</v>
      </c>
      <c r="E326" s="45">
        <v>3</v>
      </c>
      <c r="F326" s="48">
        <v>101296.2</v>
      </c>
      <c r="G326" s="64">
        <v>14.85</v>
      </c>
      <c r="H326" s="57"/>
      <c r="I326" s="57"/>
      <c r="J326" s="57">
        <f>ROUND(F326*G326, 2)</f>
        <v>1504248.57</v>
      </c>
      <c r="K326" s="57"/>
      <c r="L326" s="57"/>
      <c r="M326" s="82">
        <v>14.85</v>
      </c>
      <c r="N326" s="57"/>
      <c r="O326" s="57"/>
      <c r="P326" s="57">
        <f>ROUND(F326*M326, 2)</f>
        <v>1504248.57</v>
      </c>
      <c r="Q326" s="57"/>
      <c r="R326" s="57"/>
      <c r="S326" s="85"/>
      <c r="T326" s="88">
        <v>1</v>
      </c>
      <c r="U326" s="88">
        <v>33765.4</v>
      </c>
      <c r="V326" s="85"/>
      <c r="W326" s="85" t="s">
        <v>2088</v>
      </c>
      <c r="X326" s="85"/>
      <c r="Y326" s="85"/>
      <c r="Z326" s="85"/>
      <c r="AA326" s="85"/>
      <c r="AB326" s="85"/>
    </row>
    <row r="327" spans="1:28" ht="75" x14ac:dyDescent="0.25">
      <c r="A327" s="22" t="s">
        <v>696</v>
      </c>
      <c r="B327" s="25" t="s">
        <v>697</v>
      </c>
      <c r="C327" s="25"/>
      <c r="D327" s="27" t="s">
        <v>40</v>
      </c>
      <c r="E327" s="45">
        <v>1</v>
      </c>
      <c r="F327" s="28">
        <v>39562.800000000003</v>
      </c>
      <c r="G327" s="57">
        <f>IFERROR(ROUND(SUM(J328,J329)/F327, 2), 0)</f>
        <v>35.299999999999997</v>
      </c>
      <c r="H327" s="64">
        <v>120</v>
      </c>
      <c r="I327" s="57">
        <f>G327+H327</f>
        <v>155.30000000000001</v>
      </c>
      <c r="J327" s="57">
        <f>ROUND(G327*F327, 2)</f>
        <v>1396566.84</v>
      </c>
      <c r="K327" s="57">
        <f>ROUND(F327*H327, 2)</f>
        <v>4747536</v>
      </c>
      <c r="L327" s="57">
        <f>J327+K327</f>
        <v>6144102.8399999999</v>
      </c>
      <c r="M327" s="57">
        <v>35.299999999999997</v>
      </c>
      <c r="N327" s="82">
        <v>120</v>
      </c>
      <c r="O327" s="57">
        <v>155.30000000000001</v>
      </c>
      <c r="P327" s="57">
        <v>1396566.84</v>
      </c>
      <c r="Q327" s="57">
        <v>4747536</v>
      </c>
      <c r="R327" s="57">
        <v>6144102.8399999999</v>
      </c>
      <c r="S327" s="85"/>
      <c r="T327" s="88">
        <v>1</v>
      </c>
      <c r="U327" s="88">
        <v>39562.800000000003</v>
      </c>
      <c r="V327" s="85"/>
      <c r="W327" s="85" t="s">
        <v>2089</v>
      </c>
      <c r="X327" s="85"/>
      <c r="Y327" s="85"/>
      <c r="Z327" s="85"/>
      <c r="AA327" s="85"/>
      <c r="AB327" s="85"/>
    </row>
    <row r="328" spans="1:28" ht="18.75" x14ac:dyDescent="0.25">
      <c r="A328" s="22" t="s">
        <v>698</v>
      </c>
      <c r="B328" s="26" t="s">
        <v>582</v>
      </c>
      <c r="C328" s="25"/>
      <c r="D328" s="27" t="s">
        <v>77</v>
      </c>
      <c r="E328" s="45">
        <v>0.15</v>
      </c>
      <c r="F328" s="45">
        <v>5934.42</v>
      </c>
      <c r="G328" s="64">
        <v>37.299999999999997</v>
      </c>
      <c r="H328" s="57"/>
      <c r="I328" s="57"/>
      <c r="J328" s="57">
        <f>ROUND(F328*G328, 2)</f>
        <v>221353.87</v>
      </c>
      <c r="K328" s="57"/>
      <c r="L328" s="57"/>
      <c r="M328" s="82">
        <v>37.299999999999997</v>
      </c>
      <c r="N328" s="57"/>
      <c r="O328" s="57"/>
      <c r="P328" s="57">
        <f>ROUND(F328*M328, 2)</f>
        <v>221353.87</v>
      </c>
      <c r="Q328" s="57"/>
      <c r="R328" s="57"/>
      <c r="S328" s="85"/>
      <c r="T328" s="88">
        <v>1</v>
      </c>
      <c r="U328" s="88">
        <v>39562.800000000003</v>
      </c>
      <c r="V328" s="85"/>
      <c r="W328" s="85" t="s">
        <v>2090</v>
      </c>
      <c r="X328" s="85"/>
      <c r="Y328" s="85"/>
      <c r="Z328" s="85"/>
      <c r="AA328" s="85"/>
      <c r="AB328" s="85"/>
    </row>
    <row r="329" spans="1:28" ht="37.5" x14ac:dyDescent="0.25">
      <c r="A329" s="22" t="s">
        <v>699</v>
      </c>
      <c r="B329" s="26" t="s">
        <v>678</v>
      </c>
      <c r="C329" s="25"/>
      <c r="D329" s="27" t="s">
        <v>77</v>
      </c>
      <c r="E329" s="45">
        <v>2</v>
      </c>
      <c r="F329" s="45">
        <v>79125.600000000006</v>
      </c>
      <c r="G329" s="64">
        <v>14.85</v>
      </c>
      <c r="H329" s="57"/>
      <c r="I329" s="57"/>
      <c r="J329" s="57">
        <f>ROUND(F329*G329, 2)</f>
        <v>1175015.1599999999</v>
      </c>
      <c r="K329" s="57"/>
      <c r="L329" s="57"/>
      <c r="M329" s="82">
        <v>14.85</v>
      </c>
      <c r="N329" s="57"/>
      <c r="O329" s="57"/>
      <c r="P329" s="57">
        <f>ROUND(F329*M329, 2)</f>
        <v>1175015.1599999999</v>
      </c>
      <c r="Q329" s="57"/>
      <c r="R329" s="57"/>
      <c r="S329" s="85"/>
      <c r="T329" s="88">
        <v>1</v>
      </c>
      <c r="U329" s="88">
        <v>39562.800000000003</v>
      </c>
      <c r="V329" s="85"/>
      <c r="W329" s="85" t="s">
        <v>2091</v>
      </c>
      <c r="X329" s="85"/>
      <c r="Y329" s="85"/>
      <c r="Z329" s="85"/>
      <c r="AA329" s="85"/>
      <c r="AB329" s="85"/>
    </row>
    <row r="330" spans="1:28" ht="18.75" x14ac:dyDescent="0.25">
      <c r="A330" s="22" t="s">
        <v>700</v>
      </c>
      <c r="B330" s="25" t="s">
        <v>701</v>
      </c>
      <c r="C330" s="25"/>
      <c r="D330" s="27" t="s">
        <v>40</v>
      </c>
      <c r="E330" s="45">
        <v>1</v>
      </c>
      <c r="F330" s="28">
        <v>73328.2</v>
      </c>
      <c r="G330" s="57">
        <f>IFERROR(ROUND(SUM(J331,J332,J333)/F330, 2), 0)</f>
        <v>50.45</v>
      </c>
      <c r="H330" s="64">
        <v>221.4</v>
      </c>
      <c r="I330" s="57">
        <f>G330+H330</f>
        <v>271.85000000000002</v>
      </c>
      <c r="J330" s="57">
        <f>ROUND(G330*F330, 2)</f>
        <v>3699407.69</v>
      </c>
      <c r="K330" s="57">
        <f>ROUND(F330*H330, 2)</f>
        <v>16234863.48</v>
      </c>
      <c r="L330" s="57">
        <f>J330+K330</f>
        <v>19934271.170000002</v>
      </c>
      <c r="M330" s="57">
        <v>50.45</v>
      </c>
      <c r="N330" s="82">
        <v>221.4</v>
      </c>
      <c r="O330" s="57">
        <v>271.85000000000002</v>
      </c>
      <c r="P330" s="57">
        <v>3699407.69</v>
      </c>
      <c r="Q330" s="57">
        <v>16234863.48</v>
      </c>
      <c r="R330" s="57">
        <v>19934271.170000002</v>
      </c>
      <c r="S330" s="85"/>
      <c r="T330" s="88">
        <v>1</v>
      </c>
      <c r="U330" s="88">
        <v>73328.2</v>
      </c>
      <c r="V330" s="85"/>
      <c r="W330" s="85" t="s">
        <v>2092</v>
      </c>
      <c r="X330" s="85"/>
      <c r="Y330" s="85"/>
      <c r="Z330" s="85"/>
      <c r="AA330" s="85"/>
      <c r="AB330" s="85"/>
    </row>
    <row r="331" spans="1:28" ht="18.75" x14ac:dyDescent="0.25">
      <c r="A331" s="22" t="s">
        <v>702</v>
      </c>
      <c r="B331" s="26" t="s">
        <v>582</v>
      </c>
      <c r="C331" s="25"/>
      <c r="D331" s="27" t="s">
        <v>77</v>
      </c>
      <c r="E331" s="45">
        <v>0.1</v>
      </c>
      <c r="F331" s="45">
        <v>7332.82</v>
      </c>
      <c r="G331" s="64">
        <v>37.299999999999997</v>
      </c>
      <c r="H331" s="57"/>
      <c r="I331" s="57"/>
      <c r="J331" s="57">
        <f>ROUND(F331*G331, 2)</f>
        <v>273514.19</v>
      </c>
      <c r="K331" s="57"/>
      <c r="L331" s="57"/>
      <c r="M331" s="82">
        <v>37.299999999999997</v>
      </c>
      <c r="N331" s="57"/>
      <c r="O331" s="57"/>
      <c r="P331" s="57">
        <f>ROUND(F331*M331, 2)</f>
        <v>273514.19</v>
      </c>
      <c r="Q331" s="57"/>
      <c r="R331" s="57"/>
      <c r="S331" s="85"/>
      <c r="T331" s="88">
        <v>1</v>
      </c>
      <c r="U331" s="88">
        <v>73328.2</v>
      </c>
      <c r="V331" s="85"/>
      <c r="W331" s="85" t="s">
        <v>2093</v>
      </c>
      <c r="X331" s="85"/>
      <c r="Y331" s="85"/>
      <c r="Z331" s="85"/>
      <c r="AA331" s="85"/>
      <c r="AB331" s="85"/>
    </row>
    <row r="332" spans="1:28" ht="18.75" x14ac:dyDescent="0.25">
      <c r="A332" s="22" t="s">
        <v>703</v>
      </c>
      <c r="B332" s="72" t="s">
        <v>704</v>
      </c>
      <c r="C332" s="25"/>
      <c r="D332" s="27" t="s">
        <v>77</v>
      </c>
      <c r="E332" s="45">
        <v>1.2999999999999999E-2</v>
      </c>
      <c r="F332" s="45">
        <v>953.26700000000005</v>
      </c>
      <c r="G332" s="64">
        <v>590</v>
      </c>
      <c r="H332" s="57"/>
      <c r="I332" s="57"/>
      <c r="J332" s="57">
        <f>ROUND(F332*G332, 2)</f>
        <v>562427.53</v>
      </c>
      <c r="K332" s="57"/>
      <c r="L332" s="57"/>
      <c r="M332" s="82">
        <v>590</v>
      </c>
      <c r="N332" s="57"/>
      <c r="O332" s="57"/>
      <c r="P332" s="57">
        <f>ROUND(F332*M332, 2)</f>
        <v>562427.53</v>
      </c>
      <c r="Q332" s="57"/>
      <c r="R332" s="57"/>
      <c r="S332" s="85"/>
      <c r="T332" s="88">
        <v>1</v>
      </c>
      <c r="U332" s="88">
        <v>73328.2</v>
      </c>
      <c r="V332" s="85"/>
      <c r="W332" s="85" t="s">
        <v>2094</v>
      </c>
      <c r="X332" s="85"/>
      <c r="Y332" s="85"/>
      <c r="Z332" s="85"/>
      <c r="AA332" s="85"/>
      <c r="AB332" s="85"/>
    </row>
    <row r="333" spans="1:28" ht="37.5" x14ac:dyDescent="0.25">
      <c r="A333" s="22" t="s">
        <v>705</v>
      </c>
      <c r="B333" s="72" t="s">
        <v>706</v>
      </c>
      <c r="C333" s="25"/>
      <c r="D333" s="27" t="s">
        <v>40</v>
      </c>
      <c r="E333" s="45">
        <v>1.1499999999999999</v>
      </c>
      <c r="F333" s="45">
        <v>84327.43</v>
      </c>
      <c r="G333" s="64">
        <v>33.96</v>
      </c>
      <c r="H333" s="57"/>
      <c r="I333" s="57"/>
      <c r="J333" s="57">
        <f>ROUND(F333*G333, 2)</f>
        <v>2863759.52</v>
      </c>
      <c r="K333" s="57"/>
      <c r="L333" s="57"/>
      <c r="M333" s="82">
        <v>33.96</v>
      </c>
      <c r="N333" s="57"/>
      <c r="O333" s="57"/>
      <c r="P333" s="57">
        <f>ROUND(F333*M333, 2)</f>
        <v>2863759.52</v>
      </c>
      <c r="Q333" s="57"/>
      <c r="R333" s="57"/>
      <c r="S333" s="85"/>
      <c r="T333" s="88">
        <v>1</v>
      </c>
      <c r="U333" s="88">
        <v>73328.2</v>
      </c>
      <c r="V333" s="85"/>
      <c r="W333" s="85" t="s">
        <v>2095</v>
      </c>
      <c r="X333" s="85"/>
      <c r="Y333" s="85"/>
      <c r="Z333" s="85"/>
      <c r="AA333" s="85"/>
      <c r="AB333" s="85"/>
    </row>
    <row r="334" spans="1:28" ht="18.75" x14ac:dyDescent="0.25">
      <c r="A334" s="22" t="s">
        <v>707</v>
      </c>
      <c r="B334" s="25" t="s">
        <v>708</v>
      </c>
      <c r="C334" s="25"/>
      <c r="D334" s="27" t="s">
        <v>40</v>
      </c>
      <c r="E334" s="45">
        <v>1</v>
      </c>
      <c r="F334" s="28">
        <v>73328.2</v>
      </c>
      <c r="G334" s="57">
        <f>IFERROR(ROUND(SUM(J335,J336)/F334, 2), 0)</f>
        <v>9.8699999999999992</v>
      </c>
      <c r="H334" s="64">
        <v>150</v>
      </c>
      <c r="I334" s="57">
        <f>G334+H334</f>
        <v>159.87</v>
      </c>
      <c r="J334" s="57">
        <f>ROUND(G334*F334, 2)</f>
        <v>723749.33</v>
      </c>
      <c r="K334" s="57">
        <f>ROUND(F334*H334, 2)</f>
        <v>10999230</v>
      </c>
      <c r="L334" s="57">
        <f>J334+K334</f>
        <v>11722979.33</v>
      </c>
      <c r="M334" s="57">
        <v>9.8699999999999992</v>
      </c>
      <c r="N334" s="82">
        <v>150</v>
      </c>
      <c r="O334" s="57">
        <v>159.87</v>
      </c>
      <c r="P334" s="57">
        <v>723749.33</v>
      </c>
      <c r="Q334" s="57">
        <v>10999230</v>
      </c>
      <c r="R334" s="57">
        <v>11722979.33</v>
      </c>
      <c r="S334" s="85"/>
      <c r="T334" s="88">
        <v>1</v>
      </c>
      <c r="U334" s="88">
        <v>73328.2</v>
      </c>
      <c r="V334" s="85"/>
      <c r="W334" s="85" t="s">
        <v>2096</v>
      </c>
      <c r="X334" s="85"/>
      <c r="Y334" s="85"/>
      <c r="Z334" s="85"/>
      <c r="AA334" s="85"/>
      <c r="AB334" s="85"/>
    </row>
    <row r="335" spans="1:28" ht="18.75" x14ac:dyDescent="0.25">
      <c r="A335" s="22" t="s">
        <v>709</v>
      </c>
      <c r="B335" s="26" t="s">
        <v>582</v>
      </c>
      <c r="C335" s="25"/>
      <c r="D335" s="27" t="s">
        <v>77</v>
      </c>
      <c r="E335" s="45">
        <v>0.1</v>
      </c>
      <c r="F335" s="45">
        <v>7332.82</v>
      </c>
      <c r="G335" s="64">
        <v>37.299999999999997</v>
      </c>
      <c r="H335" s="57"/>
      <c r="I335" s="57"/>
      <c r="J335" s="57">
        <f>ROUND(F335*G335, 2)</f>
        <v>273514.19</v>
      </c>
      <c r="K335" s="57"/>
      <c r="L335" s="57"/>
      <c r="M335" s="82">
        <v>37.299999999999997</v>
      </c>
      <c r="N335" s="57"/>
      <c r="O335" s="57"/>
      <c r="P335" s="57">
        <f>ROUND(F335*M335, 2)</f>
        <v>273514.19</v>
      </c>
      <c r="Q335" s="57"/>
      <c r="R335" s="57"/>
      <c r="S335" s="85"/>
      <c r="T335" s="88">
        <v>1</v>
      </c>
      <c r="U335" s="88">
        <v>73328.2</v>
      </c>
      <c r="V335" s="85"/>
      <c r="W335" s="85" t="s">
        <v>2097</v>
      </c>
      <c r="X335" s="85"/>
      <c r="Y335" s="85"/>
      <c r="Z335" s="85"/>
      <c r="AA335" s="85"/>
      <c r="AB335" s="85"/>
    </row>
    <row r="336" spans="1:28" ht="37.5" x14ac:dyDescent="0.25">
      <c r="A336" s="22" t="s">
        <v>710</v>
      </c>
      <c r="B336" s="26" t="s">
        <v>711</v>
      </c>
      <c r="C336" s="25"/>
      <c r="D336" s="27" t="s">
        <v>77</v>
      </c>
      <c r="E336" s="45">
        <v>0.3</v>
      </c>
      <c r="F336" s="45">
        <v>21998.46</v>
      </c>
      <c r="G336" s="64">
        <v>20.46</v>
      </c>
      <c r="H336" s="57"/>
      <c r="I336" s="57"/>
      <c r="J336" s="57">
        <f>ROUND(F336*G336, 2)</f>
        <v>450088.49</v>
      </c>
      <c r="K336" s="57"/>
      <c r="L336" s="57"/>
      <c r="M336" s="82">
        <v>20.46</v>
      </c>
      <c r="N336" s="57"/>
      <c r="O336" s="57"/>
      <c r="P336" s="57">
        <f>ROUND(F336*M336, 2)</f>
        <v>450088.49</v>
      </c>
      <c r="Q336" s="57"/>
      <c r="R336" s="57"/>
      <c r="S336" s="85"/>
      <c r="T336" s="88">
        <v>1</v>
      </c>
      <c r="U336" s="88">
        <v>73328.2</v>
      </c>
      <c r="V336" s="85"/>
      <c r="W336" s="85" t="s">
        <v>2098</v>
      </c>
      <c r="X336" s="85"/>
      <c r="Y336" s="85"/>
      <c r="Z336" s="85"/>
      <c r="AA336" s="85"/>
      <c r="AB336" s="85"/>
    </row>
    <row r="337" spans="1:28" ht="37.5" x14ac:dyDescent="0.25">
      <c r="A337" s="22" t="s">
        <v>712</v>
      </c>
      <c r="B337" s="25" t="s">
        <v>713</v>
      </c>
      <c r="C337" s="25"/>
      <c r="D337" s="27" t="s">
        <v>40</v>
      </c>
      <c r="E337" s="45">
        <v>1</v>
      </c>
      <c r="F337" s="28">
        <v>2913.5</v>
      </c>
      <c r="G337" s="57">
        <f>IFERROR(ROUND(SUM(J338,J339,J340)/F337, 2), 0)</f>
        <v>18.53</v>
      </c>
      <c r="H337" s="64">
        <v>175</v>
      </c>
      <c r="I337" s="57">
        <f>G337+H337</f>
        <v>193.53</v>
      </c>
      <c r="J337" s="57">
        <f>ROUND(G337*F337, 2)</f>
        <v>53987.16</v>
      </c>
      <c r="K337" s="57">
        <f>ROUND(F337*H337, 2)</f>
        <v>509862.5</v>
      </c>
      <c r="L337" s="57">
        <f>J337+K337</f>
        <v>563849.66</v>
      </c>
      <c r="M337" s="57">
        <v>18.53</v>
      </c>
      <c r="N337" s="82">
        <v>175</v>
      </c>
      <c r="O337" s="57">
        <v>193.53</v>
      </c>
      <c r="P337" s="57">
        <v>53987.16</v>
      </c>
      <c r="Q337" s="57">
        <v>509862.5</v>
      </c>
      <c r="R337" s="57">
        <v>563849.66</v>
      </c>
      <c r="S337" s="85"/>
      <c r="T337" s="88">
        <v>1</v>
      </c>
      <c r="U337" s="88">
        <v>2913.5</v>
      </c>
      <c r="V337" s="85"/>
      <c r="W337" s="85" t="s">
        <v>2099</v>
      </c>
      <c r="X337" s="85"/>
      <c r="Y337" s="85"/>
      <c r="Z337" s="85"/>
      <c r="AA337" s="85"/>
      <c r="AB337" s="85"/>
    </row>
    <row r="338" spans="1:28" ht="18.75" x14ac:dyDescent="0.25">
      <c r="A338" s="22" t="s">
        <v>714</v>
      </c>
      <c r="B338" s="26" t="s">
        <v>715</v>
      </c>
      <c r="C338" s="25"/>
      <c r="D338" s="27" t="s">
        <v>164</v>
      </c>
      <c r="E338" s="45">
        <v>9.0999999999999998E-2</v>
      </c>
      <c r="F338" s="48">
        <v>265.12900000000002</v>
      </c>
      <c r="G338" s="64">
        <v>95.21</v>
      </c>
      <c r="H338" s="57"/>
      <c r="I338" s="57"/>
      <c r="J338" s="57">
        <f>ROUND(F338*G338, 2)</f>
        <v>25242.93</v>
      </c>
      <c r="K338" s="57"/>
      <c r="L338" s="57"/>
      <c r="M338" s="82">
        <v>95.21</v>
      </c>
      <c r="N338" s="57"/>
      <c r="O338" s="57"/>
      <c r="P338" s="57">
        <f>ROUND(F338*M338, 2)</f>
        <v>25242.93</v>
      </c>
      <c r="Q338" s="57"/>
      <c r="R338" s="57"/>
      <c r="S338" s="85"/>
      <c r="T338" s="88">
        <v>1</v>
      </c>
      <c r="U338" s="88">
        <v>2913.5</v>
      </c>
      <c r="V338" s="85"/>
      <c r="W338" s="85" t="s">
        <v>2100</v>
      </c>
      <c r="X338" s="85"/>
      <c r="Y338" s="85"/>
      <c r="Z338" s="85"/>
      <c r="AA338" s="85"/>
      <c r="AB338" s="85"/>
    </row>
    <row r="339" spans="1:28" ht="18.75" x14ac:dyDescent="0.25">
      <c r="A339" s="22" t="s">
        <v>716</v>
      </c>
      <c r="B339" s="26" t="s">
        <v>582</v>
      </c>
      <c r="C339" s="25"/>
      <c r="D339" s="27" t="s">
        <v>77</v>
      </c>
      <c r="E339" s="45">
        <v>0.1</v>
      </c>
      <c r="F339" s="45">
        <v>291.35000000000002</v>
      </c>
      <c r="G339" s="64">
        <v>37.299999999999997</v>
      </c>
      <c r="H339" s="57"/>
      <c r="I339" s="57"/>
      <c r="J339" s="57">
        <f>ROUND(F339*G339, 2)</f>
        <v>10867.36</v>
      </c>
      <c r="K339" s="57"/>
      <c r="L339" s="57"/>
      <c r="M339" s="82">
        <v>37.299999999999997</v>
      </c>
      <c r="N339" s="57"/>
      <c r="O339" s="57"/>
      <c r="P339" s="57">
        <f>ROUND(F339*M339, 2)</f>
        <v>10867.36</v>
      </c>
      <c r="Q339" s="57"/>
      <c r="R339" s="57"/>
      <c r="S339" s="85"/>
      <c r="T339" s="88">
        <v>1</v>
      </c>
      <c r="U339" s="88">
        <v>2913.5</v>
      </c>
      <c r="V339" s="85"/>
      <c r="W339" s="85" t="s">
        <v>2101</v>
      </c>
      <c r="X339" s="85"/>
      <c r="Y339" s="85"/>
      <c r="Z339" s="85"/>
      <c r="AA339" s="85"/>
      <c r="AB339" s="85"/>
    </row>
    <row r="340" spans="1:28" ht="37.5" x14ac:dyDescent="0.25">
      <c r="A340" s="22" t="s">
        <v>717</v>
      </c>
      <c r="B340" s="26" t="s">
        <v>711</v>
      </c>
      <c r="C340" s="25"/>
      <c r="D340" s="27" t="s">
        <v>77</v>
      </c>
      <c r="E340" s="45">
        <v>0.3</v>
      </c>
      <c r="F340" s="45">
        <v>874.05</v>
      </c>
      <c r="G340" s="64">
        <v>20.46</v>
      </c>
      <c r="H340" s="57"/>
      <c r="I340" s="57"/>
      <c r="J340" s="57">
        <f>ROUND(F340*G340, 2)</f>
        <v>17883.060000000001</v>
      </c>
      <c r="K340" s="57"/>
      <c r="L340" s="57"/>
      <c r="M340" s="82">
        <v>20.46</v>
      </c>
      <c r="N340" s="57"/>
      <c r="O340" s="57"/>
      <c r="P340" s="57">
        <f>ROUND(F340*M340, 2)</f>
        <v>17883.060000000001</v>
      </c>
      <c r="Q340" s="57"/>
      <c r="R340" s="57"/>
      <c r="S340" s="85"/>
      <c r="T340" s="88">
        <v>1</v>
      </c>
      <c r="U340" s="88">
        <v>2913.5</v>
      </c>
      <c r="V340" s="85"/>
      <c r="W340" s="85" t="s">
        <v>2102</v>
      </c>
      <c r="X340" s="85"/>
      <c r="Y340" s="85"/>
      <c r="Z340" s="85"/>
      <c r="AA340" s="85"/>
      <c r="AB340" s="85"/>
    </row>
    <row r="341" spans="1:28" ht="18.75" x14ac:dyDescent="0.25">
      <c r="A341" s="22" t="s">
        <v>718</v>
      </c>
      <c r="B341" s="25" t="s">
        <v>719</v>
      </c>
      <c r="C341" s="25"/>
      <c r="D341" s="27" t="s">
        <v>164</v>
      </c>
      <c r="E341" s="45">
        <v>1</v>
      </c>
      <c r="F341" s="28">
        <v>3010</v>
      </c>
      <c r="G341" s="57">
        <f>IFERROR(ROUND(SUM(J342,J343)/F341, 2), 0)</f>
        <v>64.16</v>
      </c>
      <c r="H341" s="64">
        <v>335.69</v>
      </c>
      <c r="I341" s="57">
        <f>G341+H341</f>
        <v>399.85</v>
      </c>
      <c r="J341" s="57">
        <f>ROUND(G341*F341, 2)</f>
        <v>193121.6</v>
      </c>
      <c r="K341" s="57">
        <f>ROUND(F341*H341, 2)</f>
        <v>1010426.9</v>
      </c>
      <c r="L341" s="57">
        <f>J341+K341</f>
        <v>1203548.5</v>
      </c>
      <c r="M341" s="57">
        <v>64.16</v>
      </c>
      <c r="N341" s="82">
        <v>335.69</v>
      </c>
      <c r="O341" s="57">
        <v>399.85</v>
      </c>
      <c r="P341" s="57">
        <v>193121.6</v>
      </c>
      <c r="Q341" s="57">
        <v>1010426.9</v>
      </c>
      <c r="R341" s="57">
        <v>1203548.5</v>
      </c>
      <c r="S341" s="85"/>
      <c r="T341" s="88">
        <v>1</v>
      </c>
      <c r="U341" s="88">
        <v>3010</v>
      </c>
      <c r="V341" s="85"/>
      <c r="W341" s="85" t="s">
        <v>2103</v>
      </c>
      <c r="X341" s="85"/>
      <c r="Y341" s="85"/>
      <c r="Z341" s="85"/>
      <c r="AA341" s="85"/>
      <c r="AB341" s="85"/>
    </row>
    <row r="342" spans="1:28" ht="18.75" x14ac:dyDescent="0.25">
      <c r="A342" s="22" t="s">
        <v>720</v>
      </c>
      <c r="B342" s="26" t="s">
        <v>715</v>
      </c>
      <c r="C342" s="25"/>
      <c r="D342" s="27" t="s">
        <v>164</v>
      </c>
      <c r="E342" s="45">
        <v>0.3</v>
      </c>
      <c r="F342" s="48">
        <v>903</v>
      </c>
      <c r="G342" s="64">
        <v>95.21</v>
      </c>
      <c r="H342" s="57"/>
      <c r="I342" s="57"/>
      <c r="J342" s="57">
        <f>ROUND(F342*G342, 2)</f>
        <v>85974.63</v>
      </c>
      <c r="K342" s="57"/>
      <c r="L342" s="57"/>
      <c r="M342" s="82">
        <v>95.21</v>
      </c>
      <c r="N342" s="57"/>
      <c r="O342" s="57"/>
      <c r="P342" s="57">
        <f>ROUND(F342*M342, 2)</f>
        <v>85974.63</v>
      </c>
      <c r="Q342" s="57"/>
      <c r="R342" s="57"/>
      <c r="S342" s="85"/>
      <c r="T342" s="88">
        <v>1</v>
      </c>
      <c r="U342" s="88">
        <v>3010</v>
      </c>
      <c r="V342" s="85"/>
      <c r="W342" s="85" t="s">
        <v>2104</v>
      </c>
      <c r="X342" s="85"/>
      <c r="Y342" s="85"/>
      <c r="Z342" s="85"/>
      <c r="AA342" s="85"/>
      <c r="AB342" s="85"/>
    </row>
    <row r="343" spans="1:28" ht="18.75" x14ac:dyDescent="0.25">
      <c r="A343" s="22" t="s">
        <v>721</v>
      </c>
      <c r="B343" s="72" t="s">
        <v>722</v>
      </c>
      <c r="C343" s="25"/>
      <c r="D343" s="27" t="s">
        <v>77</v>
      </c>
      <c r="E343" s="45">
        <v>0.5</v>
      </c>
      <c r="F343" s="45">
        <v>1505</v>
      </c>
      <c r="G343" s="64">
        <v>71.2</v>
      </c>
      <c r="H343" s="57"/>
      <c r="I343" s="57"/>
      <c r="J343" s="57">
        <f>ROUND(F343*G343, 2)</f>
        <v>107156</v>
      </c>
      <c r="K343" s="57"/>
      <c r="L343" s="57"/>
      <c r="M343" s="82">
        <v>71.2</v>
      </c>
      <c r="N343" s="57"/>
      <c r="O343" s="57"/>
      <c r="P343" s="57">
        <f>ROUND(F343*M343, 2)</f>
        <v>107156</v>
      </c>
      <c r="Q343" s="57"/>
      <c r="R343" s="57"/>
      <c r="S343" s="85"/>
      <c r="T343" s="88">
        <v>1</v>
      </c>
      <c r="U343" s="88">
        <v>3010</v>
      </c>
      <c r="V343" s="85"/>
      <c r="W343" s="85" t="s">
        <v>2105</v>
      </c>
      <c r="X343" s="85"/>
      <c r="Y343" s="85"/>
      <c r="Z343" s="85"/>
      <c r="AA343" s="85"/>
      <c r="AB343" s="85"/>
    </row>
    <row r="344" spans="1:28" ht="18.75" x14ac:dyDescent="0.25">
      <c r="A344" s="22" t="s">
        <v>723</v>
      </c>
      <c r="B344" s="25" t="s">
        <v>724</v>
      </c>
      <c r="C344" s="25"/>
      <c r="D344" s="27" t="s">
        <v>40</v>
      </c>
      <c r="E344" s="45">
        <v>1</v>
      </c>
      <c r="F344" s="28">
        <v>2913.5</v>
      </c>
      <c r="G344" s="57">
        <f>IFERROR(ROUND(SUM(J345,J346)/F344, 2), 0)</f>
        <v>25.69</v>
      </c>
      <c r="H344" s="64">
        <v>1050</v>
      </c>
      <c r="I344" s="57">
        <f>G344+H344</f>
        <v>1075.69</v>
      </c>
      <c r="J344" s="57">
        <f>ROUND(G344*F344, 2)</f>
        <v>74847.820000000007</v>
      </c>
      <c r="K344" s="57">
        <f>ROUND(F344*H344, 2)</f>
        <v>3059175</v>
      </c>
      <c r="L344" s="57">
        <f>J344+K344</f>
        <v>3134022.82</v>
      </c>
      <c r="M344" s="57">
        <v>37.93</v>
      </c>
      <c r="N344" s="82">
        <v>1050</v>
      </c>
      <c r="O344" s="57">
        <v>1087.93</v>
      </c>
      <c r="P344" s="57">
        <v>110509.06</v>
      </c>
      <c r="Q344" s="57">
        <v>3059175</v>
      </c>
      <c r="R344" s="57">
        <v>3169684.06</v>
      </c>
      <c r="S344" s="85"/>
      <c r="T344" s="88">
        <v>1</v>
      </c>
      <c r="U344" s="88">
        <v>2913.5</v>
      </c>
      <c r="V344" s="85"/>
      <c r="W344" s="85" t="s">
        <v>2106</v>
      </c>
      <c r="X344" s="85"/>
      <c r="Y344" s="85"/>
      <c r="Z344" s="85"/>
      <c r="AA344" s="85"/>
      <c r="AB344" s="85"/>
    </row>
    <row r="345" spans="1:28" ht="18.75" x14ac:dyDescent="0.25">
      <c r="A345" s="22" t="s">
        <v>725</v>
      </c>
      <c r="B345" s="26" t="s">
        <v>726</v>
      </c>
      <c r="C345" s="25"/>
      <c r="D345" s="27" t="s">
        <v>263</v>
      </c>
      <c r="E345" s="45">
        <v>1</v>
      </c>
      <c r="F345" s="45">
        <v>2913.5</v>
      </c>
      <c r="G345" s="64">
        <v>11.2</v>
      </c>
      <c r="H345" s="57"/>
      <c r="I345" s="57"/>
      <c r="J345" s="57">
        <f>ROUND(F345*G345, 2)</f>
        <v>32631.200000000001</v>
      </c>
      <c r="K345" s="57"/>
      <c r="L345" s="57"/>
      <c r="M345" s="82">
        <v>11.2</v>
      </c>
      <c r="N345" s="57"/>
      <c r="O345" s="57"/>
      <c r="P345" s="57">
        <f>ROUND(F345*M345, 2)</f>
        <v>32631.200000000001</v>
      </c>
      <c r="Q345" s="57"/>
      <c r="R345" s="57"/>
      <c r="S345" s="85"/>
      <c r="T345" s="88">
        <v>1</v>
      </c>
      <c r="U345" s="88">
        <v>2913.5</v>
      </c>
      <c r="V345" s="85"/>
      <c r="W345" s="85" t="s">
        <v>2107</v>
      </c>
      <c r="X345" s="85"/>
      <c r="Y345" s="85"/>
      <c r="Z345" s="85"/>
      <c r="AA345" s="85"/>
      <c r="AB345" s="85"/>
    </row>
    <row r="346" spans="1:28" ht="18.75" x14ac:dyDescent="0.25">
      <c r="A346" s="22" t="s">
        <v>727</v>
      </c>
      <c r="B346" s="26" t="s">
        <v>728</v>
      </c>
      <c r="C346" s="25"/>
      <c r="D346" s="27" t="s">
        <v>77</v>
      </c>
      <c r="E346" s="52">
        <v>1.8</v>
      </c>
      <c r="F346" s="45">
        <v>5244.3</v>
      </c>
      <c r="G346" s="64">
        <v>8.0500000000000007</v>
      </c>
      <c r="H346" s="57"/>
      <c r="I346" s="57"/>
      <c r="J346" s="57">
        <f>ROUND(F346*G346, 2)</f>
        <v>42216.62</v>
      </c>
      <c r="K346" s="57"/>
      <c r="L346" s="57"/>
      <c r="M346" s="82">
        <v>14.85</v>
      </c>
      <c r="N346" s="57"/>
      <c r="O346" s="57"/>
      <c r="P346" s="57">
        <f>ROUND(F346*M346, 2)</f>
        <v>77877.86</v>
      </c>
      <c r="Q346" s="57"/>
      <c r="R346" s="57"/>
      <c r="S346" s="85"/>
      <c r="T346" s="88">
        <v>1</v>
      </c>
      <c r="U346" s="88">
        <v>2913.5</v>
      </c>
      <c r="V346" s="85"/>
      <c r="W346" s="85" t="s">
        <v>2108</v>
      </c>
      <c r="X346" s="85"/>
      <c r="Y346" s="85"/>
      <c r="Z346" s="85"/>
      <c r="AA346" s="85"/>
      <c r="AB346" s="85"/>
    </row>
    <row r="347" spans="1:28" ht="16.5" x14ac:dyDescent="0.25">
      <c r="A347" s="22" t="s">
        <v>729</v>
      </c>
      <c r="B347" s="100" t="s">
        <v>730</v>
      </c>
      <c r="C347" s="94"/>
      <c r="D347" s="98"/>
      <c r="E347" s="99"/>
      <c r="F347" s="58"/>
      <c r="G347" s="59"/>
      <c r="H347" s="59"/>
      <c r="I347" s="59"/>
      <c r="J347" s="59">
        <f>SUM(J348,J350,J352,J354)</f>
        <v>5373148.7999999998</v>
      </c>
      <c r="K347" s="59">
        <f>SUM(K348,K350,K352,K354)</f>
        <v>5227942.6100000003</v>
      </c>
      <c r="L347" s="59">
        <f>SUM(L348,L350,L352,L354)</f>
        <v>10601091.41</v>
      </c>
      <c r="M347" s="59"/>
      <c r="N347" s="59"/>
      <c r="O347" s="59"/>
      <c r="P347" s="59">
        <v>5573607.2000000002</v>
      </c>
      <c r="Q347" s="59">
        <v>5227942.6100000003</v>
      </c>
      <c r="R347" s="59">
        <v>10801549.810000001</v>
      </c>
      <c r="S347" s="85"/>
      <c r="T347" s="88"/>
      <c r="U347" s="88"/>
      <c r="V347" s="85"/>
      <c r="W347" s="85" t="s">
        <v>2109</v>
      </c>
      <c r="X347" s="85"/>
      <c r="Y347" s="85"/>
      <c r="Z347" s="85"/>
      <c r="AA347" s="85"/>
      <c r="AB347" s="85"/>
    </row>
    <row r="348" spans="1:28" ht="37.5" x14ac:dyDescent="0.25">
      <c r="A348" s="22" t="s">
        <v>731</v>
      </c>
      <c r="B348" s="25" t="s">
        <v>732</v>
      </c>
      <c r="C348" s="25" t="s">
        <v>733</v>
      </c>
      <c r="D348" s="27" t="s">
        <v>40</v>
      </c>
      <c r="E348" s="45">
        <v>1</v>
      </c>
      <c r="F348" s="28">
        <v>0</v>
      </c>
      <c r="G348" s="57">
        <f>IFERROR(ROUND(SUM(J349)/F348, 2), 0)</f>
        <v>0</v>
      </c>
      <c r="H348" s="64">
        <v>25</v>
      </c>
      <c r="I348" s="57">
        <f>G348+H348</f>
        <v>25</v>
      </c>
      <c r="J348" s="57">
        <f>ROUND(G348*F348, 2)</f>
        <v>0</v>
      </c>
      <c r="K348" s="57">
        <f>ROUND(F348*H348, 2)</f>
        <v>0</v>
      </c>
      <c r="L348" s="57">
        <f>J348+K348</f>
        <v>0</v>
      </c>
      <c r="M348" s="57"/>
      <c r="N348" s="82"/>
      <c r="O348" s="57">
        <v>0</v>
      </c>
      <c r="P348" s="57">
        <v>0</v>
      </c>
      <c r="Q348" s="57">
        <v>0</v>
      </c>
      <c r="R348" s="57">
        <v>0</v>
      </c>
      <c r="S348" s="85"/>
      <c r="T348" s="88">
        <v>1</v>
      </c>
      <c r="U348" s="88">
        <v>0</v>
      </c>
      <c r="V348" s="85"/>
      <c r="W348" s="85" t="s">
        <v>2110</v>
      </c>
      <c r="X348" s="85"/>
      <c r="Y348" s="85"/>
      <c r="Z348" s="85"/>
      <c r="AA348" s="85"/>
      <c r="AB348" s="85"/>
    </row>
    <row r="349" spans="1:28" ht="18.75" x14ac:dyDescent="0.25">
      <c r="A349" s="22" t="s">
        <v>734</v>
      </c>
      <c r="B349" s="26" t="s">
        <v>582</v>
      </c>
      <c r="C349" s="25"/>
      <c r="D349" s="27" t="s">
        <v>77</v>
      </c>
      <c r="E349" s="45">
        <v>0.15</v>
      </c>
      <c r="F349" s="48">
        <v>0</v>
      </c>
      <c r="G349" s="64">
        <v>37.299999999999997</v>
      </c>
      <c r="H349" s="57"/>
      <c r="I349" s="57"/>
      <c r="J349" s="57">
        <f>ROUND(F349*G349, 2)</f>
        <v>0</v>
      </c>
      <c r="K349" s="57"/>
      <c r="L349" s="57"/>
      <c r="M349" s="82"/>
      <c r="N349" s="57"/>
      <c r="O349" s="57"/>
      <c r="P349" s="57">
        <f>ROUND(F349*M349, 2)</f>
        <v>0</v>
      </c>
      <c r="Q349" s="57"/>
      <c r="R349" s="57"/>
      <c r="S349" s="85"/>
      <c r="T349" s="88">
        <v>1</v>
      </c>
      <c r="U349" s="88">
        <v>0</v>
      </c>
      <c r="V349" s="85"/>
      <c r="W349" s="85" t="s">
        <v>2111</v>
      </c>
      <c r="X349" s="85"/>
      <c r="Y349" s="85"/>
      <c r="Z349" s="85"/>
      <c r="AA349" s="85"/>
      <c r="AB349" s="85"/>
    </row>
    <row r="350" spans="1:28" ht="37.5" x14ac:dyDescent="0.25">
      <c r="A350" s="22" t="s">
        <v>735</v>
      </c>
      <c r="B350" s="25" t="s">
        <v>736</v>
      </c>
      <c r="C350" s="25"/>
      <c r="D350" s="27" t="s">
        <v>40</v>
      </c>
      <c r="E350" s="45">
        <v>1</v>
      </c>
      <c r="F350" s="28">
        <v>26262.400000000001</v>
      </c>
      <c r="G350" s="57">
        <f>IFERROR(ROUND(SUM(J351)/F350, 2), 0)</f>
        <v>199.5</v>
      </c>
      <c r="H350" s="64">
        <v>193.92</v>
      </c>
      <c r="I350" s="57">
        <f>G350+H350</f>
        <v>393.42</v>
      </c>
      <c r="J350" s="57">
        <f>ROUND(G350*F350, 2)</f>
        <v>5239348.8</v>
      </c>
      <c r="K350" s="57">
        <f>ROUND(F350*H350, 2)</f>
        <v>5092804.6100000003</v>
      </c>
      <c r="L350" s="57">
        <f>J350+K350</f>
        <v>10332153.41</v>
      </c>
      <c r="M350" s="57">
        <v>199.5</v>
      </c>
      <c r="N350" s="82">
        <v>193.92</v>
      </c>
      <c r="O350" s="57">
        <v>393.42</v>
      </c>
      <c r="P350" s="57">
        <v>5239348.8</v>
      </c>
      <c r="Q350" s="57">
        <v>5092804.6100000003</v>
      </c>
      <c r="R350" s="57">
        <v>10332153.41</v>
      </c>
      <c r="S350" s="85"/>
      <c r="T350" s="88">
        <v>1</v>
      </c>
      <c r="U350" s="88">
        <v>26262.400000000001</v>
      </c>
      <c r="V350" s="85"/>
      <c r="W350" s="85" t="s">
        <v>2112</v>
      </c>
      <c r="X350" s="85"/>
      <c r="Y350" s="85"/>
      <c r="Z350" s="85"/>
      <c r="AA350" s="85"/>
      <c r="AB350" s="85"/>
    </row>
    <row r="351" spans="1:28" ht="18.75" x14ac:dyDescent="0.25">
      <c r="A351" s="22" t="s">
        <v>737</v>
      </c>
      <c r="B351" s="26" t="s">
        <v>738</v>
      </c>
      <c r="C351" s="25"/>
      <c r="D351" s="27" t="s">
        <v>40</v>
      </c>
      <c r="E351" s="45">
        <v>1</v>
      </c>
      <c r="F351" s="45">
        <v>26262.400000000001</v>
      </c>
      <c r="G351" s="64">
        <v>199.5</v>
      </c>
      <c r="H351" s="57"/>
      <c r="I351" s="57"/>
      <c r="J351" s="57">
        <f>ROUND(F351*G351, 2)</f>
        <v>5239348.8</v>
      </c>
      <c r="K351" s="57"/>
      <c r="L351" s="57"/>
      <c r="M351" s="82">
        <v>199.5</v>
      </c>
      <c r="N351" s="57"/>
      <c r="O351" s="57"/>
      <c r="P351" s="57">
        <f>ROUND(F351*M351, 2)</f>
        <v>5239348.8</v>
      </c>
      <c r="Q351" s="57"/>
      <c r="R351" s="57"/>
      <c r="S351" s="85"/>
      <c r="T351" s="88">
        <v>1</v>
      </c>
      <c r="U351" s="88">
        <v>26262.400000000001</v>
      </c>
      <c r="V351" s="85"/>
      <c r="W351" s="85" t="s">
        <v>2113</v>
      </c>
      <c r="X351" s="85"/>
      <c r="Y351" s="85"/>
      <c r="Z351" s="85"/>
      <c r="AA351" s="85"/>
      <c r="AB351" s="85"/>
    </row>
    <row r="352" spans="1:28" ht="37.5" x14ac:dyDescent="0.25">
      <c r="A352" s="22" t="s">
        <v>739</v>
      </c>
      <c r="B352" s="25" t="s">
        <v>740</v>
      </c>
      <c r="C352" s="25"/>
      <c r="D352" s="27" t="s">
        <v>164</v>
      </c>
      <c r="E352" s="45">
        <v>1</v>
      </c>
      <c r="F352" s="28">
        <v>3032</v>
      </c>
      <c r="G352" s="57">
        <f>IFERROR(ROUND(SUM(J353)/F352, 2), 0)</f>
        <v>20</v>
      </c>
      <c r="H352" s="64">
        <v>20.2</v>
      </c>
      <c r="I352" s="57">
        <f>G352+H352</f>
        <v>40.200000000000003</v>
      </c>
      <c r="J352" s="57">
        <f>ROUND(G352*F352, 2)</f>
        <v>60640</v>
      </c>
      <c r="K352" s="57">
        <f>ROUND(F352*H352, 2)</f>
        <v>61246.400000000001</v>
      </c>
      <c r="L352" s="57">
        <f>J352+K352</f>
        <v>121886.39999999999</v>
      </c>
      <c r="M352" s="57">
        <v>20</v>
      </c>
      <c r="N352" s="82">
        <v>20.2</v>
      </c>
      <c r="O352" s="57">
        <v>40.200000000000003</v>
      </c>
      <c r="P352" s="57">
        <v>60640</v>
      </c>
      <c r="Q352" s="57">
        <v>61246.400000000001</v>
      </c>
      <c r="R352" s="57">
        <v>121886.39999999999</v>
      </c>
      <c r="S352" s="85"/>
      <c r="T352" s="88">
        <v>1</v>
      </c>
      <c r="U352" s="88">
        <v>3032</v>
      </c>
      <c r="V352" s="85"/>
      <c r="W352" s="85" t="s">
        <v>2114</v>
      </c>
      <c r="X352" s="85"/>
      <c r="Y352" s="85"/>
      <c r="Z352" s="85"/>
      <c r="AA352" s="85"/>
      <c r="AB352" s="85"/>
    </row>
    <row r="353" spans="1:28" ht="56.25" x14ac:dyDescent="0.25">
      <c r="A353" s="22" t="s">
        <v>741</v>
      </c>
      <c r="B353" s="26" t="s">
        <v>742</v>
      </c>
      <c r="C353" s="25"/>
      <c r="D353" s="27" t="s">
        <v>164</v>
      </c>
      <c r="E353" s="45">
        <v>1</v>
      </c>
      <c r="F353" s="45">
        <v>3032</v>
      </c>
      <c r="G353" s="64">
        <v>20</v>
      </c>
      <c r="H353" s="57"/>
      <c r="I353" s="57"/>
      <c r="J353" s="57">
        <f>ROUND(F353*G353, 2)</f>
        <v>60640</v>
      </c>
      <c r="K353" s="57"/>
      <c r="L353" s="57"/>
      <c r="M353" s="82">
        <v>20</v>
      </c>
      <c r="N353" s="57"/>
      <c r="O353" s="57"/>
      <c r="P353" s="57">
        <f>ROUND(F353*M353, 2)</f>
        <v>60640</v>
      </c>
      <c r="Q353" s="57"/>
      <c r="R353" s="57"/>
      <c r="S353" s="85"/>
      <c r="T353" s="88">
        <v>1</v>
      </c>
      <c r="U353" s="88">
        <v>3032</v>
      </c>
      <c r="V353" s="85"/>
      <c r="W353" s="85" t="s">
        <v>2115</v>
      </c>
      <c r="X353" s="85"/>
      <c r="Y353" s="85"/>
      <c r="Z353" s="85"/>
      <c r="AA353" s="85"/>
      <c r="AB353" s="85"/>
    </row>
    <row r="354" spans="1:28" ht="37.5" x14ac:dyDescent="0.25">
      <c r="A354" s="22" t="s">
        <v>743</v>
      </c>
      <c r="B354" s="25" t="s">
        <v>740</v>
      </c>
      <c r="C354" s="25"/>
      <c r="D354" s="27" t="s">
        <v>164</v>
      </c>
      <c r="E354" s="45">
        <v>1</v>
      </c>
      <c r="F354" s="28">
        <v>3658</v>
      </c>
      <c r="G354" s="57">
        <f>IFERROR(ROUND(SUM(J355)/F354, 2), 0)</f>
        <v>20</v>
      </c>
      <c r="H354" s="64">
        <v>20.2</v>
      </c>
      <c r="I354" s="57">
        <f>G354+H354</f>
        <v>40.200000000000003</v>
      </c>
      <c r="J354" s="57">
        <f>ROUND(G354*F354, 2)</f>
        <v>73160</v>
      </c>
      <c r="K354" s="57">
        <f>ROUND(F354*H354, 2)</f>
        <v>73891.600000000006</v>
      </c>
      <c r="L354" s="57">
        <f>J354+K354</f>
        <v>147051.6</v>
      </c>
      <c r="M354" s="57">
        <v>74.8</v>
      </c>
      <c r="N354" s="82">
        <v>20.2</v>
      </c>
      <c r="O354" s="57">
        <v>95</v>
      </c>
      <c r="P354" s="57">
        <v>273618.40000000002</v>
      </c>
      <c r="Q354" s="57">
        <v>73891.600000000006</v>
      </c>
      <c r="R354" s="57">
        <v>347510</v>
      </c>
      <c r="S354" s="85"/>
      <c r="T354" s="88">
        <v>1</v>
      </c>
      <c r="U354" s="88">
        <v>3658</v>
      </c>
      <c r="V354" s="85"/>
      <c r="W354" s="85" t="s">
        <v>2116</v>
      </c>
      <c r="X354" s="85"/>
      <c r="Y354" s="85"/>
      <c r="Z354" s="85"/>
      <c r="AA354" s="85"/>
      <c r="AB354" s="85"/>
    </row>
    <row r="355" spans="1:28" ht="56.25" x14ac:dyDescent="0.25">
      <c r="A355" s="22" t="s">
        <v>744</v>
      </c>
      <c r="B355" s="26" t="s">
        <v>742</v>
      </c>
      <c r="C355" s="25" t="s">
        <v>745</v>
      </c>
      <c r="D355" s="27" t="s">
        <v>164</v>
      </c>
      <c r="E355" s="45">
        <v>1</v>
      </c>
      <c r="F355" s="45">
        <v>3658</v>
      </c>
      <c r="G355" s="64">
        <v>20</v>
      </c>
      <c r="H355" s="57"/>
      <c r="I355" s="57"/>
      <c r="J355" s="57">
        <f>ROUND(F355*G355, 2)</f>
        <v>73160</v>
      </c>
      <c r="K355" s="57"/>
      <c r="L355" s="57"/>
      <c r="M355" s="82">
        <v>74.8</v>
      </c>
      <c r="N355" s="57"/>
      <c r="O355" s="57"/>
      <c r="P355" s="57">
        <f>ROUND(F355*M355, 2)</f>
        <v>273618.40000000002</v>
      </c>
      <c r="Q355" s="57"/>
      <c r="R355" s="57"/>
      <c r="S355" s="85"/>
      <c r="T355" s="88">
        <v>1</v>
      </c>
      <c r="U355" s="88">
        <v>3658</v>
      </c>
      <c r="V355" s="85"/>
      <c r="W355" s="85" t="s">
        <v>2117</v>
      </c>
      <c r="X355" s="85"/>
      <c r="Y355" s="85"/>
      <c r="Z355" s="85"/>
      <c r="AA355" s="85"/>
      <c r="AB355" s="85"/>
    </row>
    <row r="356" spans="1:28" ht="16.5" x14ac:dyDescent="0.25">
      <c r="A356" s="22" t="s">
        <v>746</v>
      </c>
      <c r="B356" s="100" t="s">
        <v>747</v>
      </c>
      <c r="C356" s="94"/>
      <c r="D356" s="98"/>
      <c r="E356" s="99"/>
      <c r="F356" s="58"/>
      <c r="G356" s="59"/>
      <c r="H356" s="59"/>
      <c r="I356" s="59"/>
      <c r="J356" s="59">
        <f>SUM(J357,J377,J381,J383)</f>
        <v>10338924.32</v>
      </c>
      <c r="K356" s="59">
        <f>SUM(K357,K377,K381,K383)</f>
        <v>7077170.71</v>
      </c>
      <c r="L356" s="59">
        <f>SUM(L357,L377,L381,L383)</f>
        <v>17416095.030000001</v>
      </c>
      <c r="M356" s="59"/>
      <c r="N356" s="59"/>
      <c r="O356" s="59"/>
      <c r="P356" s="59">
        <v>10397584.800000001</v>
      </c>
      <c r="Q356" s="59">
        <v>7077170.71</v>
      </c>
      <c r="R356" s="59">
        <v>17474755.510000002</v>
      </c>
      <c r="S356" s="85"/>
      <c r="T356" s="88"/>
      <c r="U356" s="88"/>
      <c r="V356" s="85"/>
      <c r="W356" s="85" t="s">
        <v>2118</v>
      </c>
      <c r="X356" s="85"/>
      <c r="Y356" s="85"/>
      <c r="Z356" s="85"/>
      <c r="AA356" s="85"/>
      <c r="AB356" s="85"/>
    </row>
    <row r="357" spans="1:28" ht="75" x14ac:dyDescent="0.25">
      <c r="A357" s="22" t="s">
        <v>748</v>
      </c>
      <c r="B357" s="25" t="s">
        <v>749</v>
      </c>
      <c r="C357" s="25"/>
      <c r="D357" s="27" t="s">
        <v>164</v>
      </c>
      <c r="E357" s="45">
        <v>1</v>
      </c>
      <c r="F357" s="28">
        <v>1901</v>
      </c>
      <c r="G357" s="57">
        <f>IFERROR(ROUND(SUM(J358,J359,J360,J361,J362,J363,J364,J365,J366,J367,J368,J369,J370,J371,J372,J373,J374,J375,J376)/F357, 2), 0)</f>
        <v>4687.08</v>
      </c>
      <c r="H357" s="64">
        <v>2397.79</v>
      </c>
      <c r="I357" s="57">
        <f>G357+H357</f>
        <v>7084.87</v>
      </c>
      <c r="J357" s="57">
        <f>ROUND(G357*F357, 2)</f>
        <v>8910139.0800000001</v>
      </c>
      <c r="K357" s="57">
        <f>ROUND(F357*H357, 2)</f>
        <v>4558198.79</v>
      </c>
      <c r="L357" s="57">
        <f>J357+K357</f>
        <v>13468337.869999999</v>
      </c>
      <c r="M357" s="57">
        <v>4687.08</v>
      </c>
      <c r="N357" s="82">
        <v>2397.79</v>
      </c>
      <c r="O357" s="57">
        <v>7084.87</v>
      </c>
      <c r="P357" s="57">
        <v>8910139.0800000001</v>
      </c>
      <c r="Q357" s="57">
        <v>4558198.79</v>
      </c>
      <c r="R357" s="57">
        <v>13468337.869999999</v>
      </c>
      <c r="S357" s="85"/>
      <c r="T357" s="88">
        <v>1</v>
      </c>
      <c r="U357" s="88">
        <v>1901</v>
      </c>
      <c r="V357" s="85"/>
      <c r="W357" s="85" t="s">
        <v>2119</v>
      </c>
      <c r="X357" s="85"/>
      <c r="Y357" s="85"/>
      <c r="Z357" s="85"/>
      <c r="AA357" s="85"/>
      <c r="AB357" s="85"/>
    </row>
    <row r="358" spans="1:28" ht="56.25" x14ac:dyDescent="0.25">
      <c r="A358" s="22" t="s">
        <v>750</v>
      </c>
      <c r="B358" s="72" t="s">
        <v>751</v>
      </c>
      <c r="C358" s="25"/>
      <c r="D358" s="27" t="s">
        <v>164</v>
      </c>
      <c r="E358" s="45">
        <v>1</v>
      </c>
      <c r="F358" s="48">
        <v>4752</v>
      </c>
      <c r="G358" s="64">
        <v>134.63999999999999</v>
      </c>
      <c r="H358" s="57"/>
      <c r="I358" s="57"/>
      <c r="J358" s="57">
        <f t="shared" ref="J358:J376" si="3">ROUND(F358*G358, 2)</f>
        <v>639809.28000000003</v>
      </c>
      <c r="K358" s="57"/>
      <c r="L358" s="57"/>
      <c r="M358" s="82">
        <v>134.63999999999999</v>
      </c>
      <c r="N358" s="57"/>
      <c r="O358" s="57"/>
      <c r="P358" s="57">
        <f t="shared" ref="P358:P376" si="4">ROUND(F358*M358, 2)</f>
        <v>639809.28000000003</v>
      </c>
      <c r="Q358" s="57"/>
      <c r="R358" s="57"/>
      <c r="S358" s="85"/>
      <c r="T358" s="88">
        <v>1</v>
      </c>
      <c r="U358" s="88">
        <v>4752</v>
      </c>
      <c r="V358" s="85"/>
      <c r="W358" s="85" t="s">
        <v>2120</v>
      </c>
      <c r="X358" s="85"/>
      <c r="Y358" s="85"/>
      <c r="Z358" s="85"/>
      <c r="AA358" s="85"/>
      <c r="AB358" s="85"/>
    </row>
    <row r="359" spans="1:28" ht="18.75" x14ac:dyDescent="0.25">
      <c r="A359" s="22" t="s">
        <v>752</v>
      </c>
      <c r="B359" s="26" t="s">
        <v>626</v>
      </c>
      <c r="C359" s="25"/>
      <c r="D359" s="27" t="s">
        <v>164</v>
      </c>
      <c r="E359" s="45">
        <v>16</v>
      </c>
      <c r="F359" s="45">
        <v>30416</v>
      </c>
      <c r="G359" s="64">
        <v>0.7</v>
      </c>
      <c r="H359" s="57"/>
      <c r="I359" s="57"/>
      <c r="J359" s="57">
        <f t="shared" si="3"/>
        <v>21291.200000000001</v>
      </c>
      <c r="K359" s="57"/>
      <c r="L359" s="57"/>
      <c r="M359" s="82">
        <v>0.7</v>
      </c>
      <c r="N359" s="57"/>
      <c r="O359" s="57"/>
      <c r="P359" s="57">
        <f t="shared" si="4"/>
        <v>21291.200000000001</v>
      </c>
      <c r="Q359" s="57"/>
      <c r="R359" s="57"/>
      <c r="S359" s="85"/>
      <c r="T359" s="88">
        <v>1</v>
      </c>
      <c r="U359" s="88">
        <v>1901</v>
      </c>
      <c r="V359" s="85"/>
      <c r="W359" s="85" t="s">
        <v>2121</v>
      </c>
      <c r="X359" s="85"/>
      <c r="Y359" s="85"/>
      <c r="Z359" s="85"/>
      <c r="AA359" s="85"/>
      <c r="AB359" s="85"/>
    </row>
    <row r="360" spans="1:28" ht="37.5" x14ac:dyDescent="0.25">
      <c r="A360" s="22" t="s">
        <v>753</v>
      </c>
      <c r="B360" s="26" t="s">
        <v>754</v>
      </c>
      <c r="C360" s="25"/>
      <c r="D360" s="27" t="s">
        <v>164</v>
      </c>
      <c r="E360" s="45">
        <v>1</v>
      </c>
      <c r="F360" s="48">
        <v>819</v>
      </c>
      <c r="G360" s="64">
        <v>261.37</v>
      </c>
      <c r="H360" s="57"/>
      <c r="I360" s="57"/>
      <c r="J360" s="57">
        <f t="shared" si="3"/>
        <v>214062.03</v>
      </c>
      <c r="K360" s="57"/>
      <c r="L360" s="57"/>
      <c r="M360" s="82">
        <v>261.37</v>
      </c>
      <c r="N360" s="57"/>
      <c r="O360" s="57"/>
      <c r="P360" s="57">
        <f t="shared" si="4"/>
        <v>214062.03</v>
      </c>
      <c r="Q360" s="57"/>
      <c r="R360" s="57"/>
      <c r="S360" s="85"/>
      <c r="T360" s="88">
        <v>1</v>
      </c>
      <c r="U360" s="88">
        <v>819</v>
      </c>
      <c r="V360" s="85"/>
      <c r="W360" s="85" t="s">
        <v>2122</v>
      </c>
      <c r="X360" s="85"/>
      <c r="Y360" s="85"/>
      <c r="Z360" s="85"/>
      <c r="AA360" s="85"/>
      <c r="AB360" s="85"/>
    </row>
    <row r="361" spans="1:28" ht="18.75" x14ac:dyDescent="0.25">
      <c r="A361" s="22" t="s">
        <v>755</v>
      </c>
      <c r="B361" s="26" t="s">
        <v>756</v>
      </c>
      <c r="C361" s="25"/>
      <c r="D361" s="27" t="s">
        <v>164</v>
      </c>
      <c r="E361" s="45">
        <v>1</v>
      </c>
      <c r="F361" s="48">
        <v>819</v>
      </c>
      <c r="G361" s="64">
        <v>238.36</v>
      </c>
      <c r="H361" s="57"/>
      <c r="I361" s="57"/>
      <c r="J361" s="57">
        <f t="shared" si="3"/>
        <v>195216.84</v>
      </c>
      <c r="K361" s="57"/>
      <c r="L361" s="57"/>
      <c r="M361" s="82">
        <v>238.36</v>
      </c>
      <c r="N361" s="57"/>
      <c r="O361" s="57"/>
      <c r="P361" s="57">
        <f t="shared" si="4"/>
        <v>195216.84</v>
      </c>
      <c r="Q361" s="57"/>
      <c r="R361" s="57"/>
      <c r="S361" s="85"/>
      <c r="T361" s="88">
        <v>1</v>
      </c>
      <c r="U361" s="88">
        <v>819</v>
      </c>
      <c r="V361" s="85"/>
      <c r="W361" s="85" t="s">
        <v>2123</v>
      </c>
      <c r="X361" s="85"/>
      <c r="Y361" s="85"/>
      <c r="Z361" s="85"/>
      <c r="AA361" s="85"/>
      <c r="AB361" s="85"/>
    </row>
    <row r="362" spans="1:28" ht="75" x14ac:dyDescent="0.25">
      <c r="A362" s="22" t="s">
        <v>757</v>
      </c>
      <c r="B362" s="72" t="s">
        <v>758</v>
      </c>
      <c r="C362" s="25"/>
      <c r="D362" s="27" t="s">
        <v>164</v>
      </c>
      <c r="E362" s="45">
        <v>1</v>
      </c>
      <c r="F362" s="48">
        <v>398</v>
      </c>
      <c r="G362" s="64">
        <v>2876.2</v>
      </c>
      <c r="H362" s="57"/>
      <c r="I362" s="57"/>
      <c r="J362" s="57">
        <f t="shared" si="3"/>
        <v>1144727.6000000001</v>
      </c>
      <c r="K362" s="57"/>
      <c r="L362" s="57"/>
      <c r="M362" s="82">
        <v>2876.2</v>
      </c>
      <c r="N362" s="57"/>
      <c r="O362" s="57"/>
      <c r="P362" s="57">
        <f t="shared" si="4"/>
        <v>1144727.6000000001</v>
      </c>
      <c r="Q362" s="57"/>
      <c r="R362" s="57"/>
      <c r="S362" s="85"/>
      <c r="T362" s="88">
        <v>1</v>
      </c>
      <c r="U362" s="88">
        <v>398</v>
      </c>
      <c r="V362" s="85"/>
      <c r="W362" s="85" t="s">
        <v>2124</v>
      </c>
      <c r="X362" s="85"/>
      <c r="Y362" s="85"/>
      <c r="Z362" s="85"/>
      <c r="AA362" s="85"/>
      <c r="AB362" s="85"/>
    </row>
    <row r="363" spans="1:28" ht="56.25" x14ac:dyDescent="0.25">
      <c r="A363" s="22" t="s">
        <v>759</v>
      </c>
      <c r="B363" s="72" t="s">
        <v>760</v>
      </c>
      <c r="C363" s="25"/>
      <c r="D363" s="27" t="s">
        <v>164</v>
      </c>
      <c r="E363" s="45">
        <v>1</v>
      </c>
      <c r="F363" s="48">
        <v>544</v>
      </c>
      <c r="G363" s="64">
        <v>2649.55</v>
      </c>
      <c r="H363" s="57"/>
      <c r="I363" s="57"/>
      <c r="J363" s="57">
        <f t="shared" si="3"/>
        <v>1441355.2</v>
      </c>
      <c r="K363" s="57"/>
      <c r="L363" s="57"/>
      <c r="M363" s="82">
        <v>2649.55</v>
      </c>
      <c r="N363" s="57"/>
      <c r="O363" s="57"/>
      <c r="P363" s="57">
        <f t="shared" si="4"/>
        <v>1441355.2</v>
      </c>
      <c r="Q363" s="57"/>
      <c r="R363" s="57"/>
      <c r="S363" s="85"/>
      <c r="T363" s="88">
        <v>1</v>
      </c>
      <c r="U363" s="88">
        <v>544</v>
      </c>
      <c r="V363" s="85"/>
      <c r="W363" s="85" t="s">
        <v>2125</v>
      </c>
      <c r="X363" s="85"/>
      <c r="Y363" s="85"/>
      <c r="Z363" s="85"/>
      <c r="AA363" s="85"/>
      <c r="AB363" s="85"/>
    </row>
    <row r="364" spans="1:28" ht="75" x14ac:dyDescent="0.25">
      <c r="A364" s="22" t="s">
        <v>761</v>
      </c>
      <c r="B364" s="72" t="s">
        <v>762</v>
      </c>
      <c r="C364" s="25"/>
      <c r="D364" s="27" t="s">
        <v>164</v>
      </c>
      <c r="E364" s="45">
        <v>1</v>
      </c>
      <c r="F364" s="48">
        <v>421</v>
      </c>
      <c r="G364" s="64">
        <v>2876.2</v>
      </c>
      <c r="H364" s="57"/>
      <c r="I364" s="57"/>
      <c r="J364" s="57">
        <f t="shared" si="3"/>
        <v>1210880.2</v>
      </c>
      <c r="K364" s="57"/>
      <c r="L364" s="57"/>
      <c r="M364" s="82">
        <v>2876.2</v>
      </c>
      <c r="N364" s="57"/>
      <c r="O364" s="57"/>
      <c r="P364" s="57">
        <f t="shared" si="4"/>
        <v>1210880.2</v>
      </c>
      <c r="Q364" s="57"/>
      <c r="R364" s="57"/>
      <c r="S364" s="85"/>
      <c r="T364" s="88">
        <v>1</v>
      </c>
      <c r="U364" s="88">
        <v>421</v>
      </c>
      <c r="V364" s="85"/>
      <c r="W364" s="85" t="s">
        <v>2126</v>
      </c>
      <c r="X364" s="85"/>
      <c r="Y364" s="85"/>
      <c r="Z364" s="85"/>
      <c r="AA364" s="85"/>
      <c r="AB364" s="85"/>
    </row>
    <row r="365" spans="1:28" ht="56.25" x14ac:dyDescent="0.25">
      <c r="A365" s="22" t="s">
        <v>763</v>
      </c>
      <c r="B365" s="72" t="s">
        <v>764</v>
      </c>
      <c r="C365" s="25"/>
      <c r="D365" s="27" t="s">
        <v>164</v>
      </c>
      <c r="E365" s="45">
        <v>1</v>
      </c>
      <c r="F365" s="48">
        <v>28</v>
      </c>
      <c r="G365" s="64">
        <v>2649.55</v>
      </c>
      <c r="H365" s="57"/>
      <c r="I365" s="57"/>
      <c r="J365" s="57">
        <f t="shared" si="3"/>
        <v>74187.399999999994</v>
      </c>
      <c r="K365" s="57"/>
      <c r="L365" s="57"/>
      <c r="M365" s="82">
        <v>2649.55</v>
      </c>
      <c r="N365" s="57"/>
      <c r="O365" s="57"/>
      <c r="P365" s="57">
        <f t="shared" si="4"/>
        <v>74187.399999999994</v>
      </c>
      <c r="Q365" s="57"/>
      <c r="R365" s="57"/>
      <c r="S365" s="85"/>
      <c r="T365" s="88">
        <v>1</v>
      </c>
      <c r="U365" s="88">
        <v>28</v>
      </c>
      <c r="V365" s="85"/>
      <c r="W365" s="85" t="s">
        <v>2127</v>
      </c>
      <c r="X365" s="85"/>
      <c r="Y365" s="85"/>
      <c r="Z365" s="85"/>
      <c r="AA365" s="85"/>
      <c r="AB365" s="85"/>
    </row>
    <row r="366" spans="1:28" ht="75" x14ac:dyDescent="0.25">
      <c r="A366" s="22" t="s">
        <v>765</v>
      </c>
      <c r="B366" s="72" t="s">
        <v>766</v>
      </c>
      <c r="C366" s="25"/>
      <c r="D366" s="27" t="s">
        <v>164</v>
      </c>
      <c r="E366" s="45">
        <v>1</v>
      </c>
      <c r="F366" s="48">
        <v>62</v>
      </c>
      <c r="G366" s="64">
        <v>3181.55</v>
      </c>
      <c r="H366" s="57"/>
      <c r="I366" s="57"/>
      <c r="J366" s="57">
        <f t="shared" si="3"/>
        <v>197256.1</v>
      </c>
      <c r="K366" s="57"/>
      <c r="L366" s="57"/>
      <c r="M366" s="82">
        <v>3181.55</v>
      </c>
      <c r="N366" s="57"/>
      <c r="O366" s="57"/>
      <c r="P366" s="57">
        <f t="shared" si="4"/>
        <v>197256.1</v>
      </c>
      <c r="Q366" s="57"/>
      <c r="R366" s="57"/>
      <c r="S366" s="85"/>
      <c r="T366" s="88">
        <v>1</v>
      </c>
      <c r="U366" s="88">
        <v>62</v>
      </c>
      <c r="V366" s="85"/>
      <c r="W366" s="85" t="s">
        <v>2128</v>
      </c>
      <c r="X366" s="85"/>
      <c r="Y366" s="85"/>
      <c r="Z366" s="85"/>
      <c r="AA366" s="85"/>
      <c r="AB366" s="85"/>
    </row>
    <row r="367" spans="1:28" ht="56.25" x14ac:dyDescent="0.25">
      <c r="A367" s="22" t="s">
        <v>767</v>
      </c>
      <c r="B367" s="72" t="s">
        <v>768</v>
      </c>
      <c r="C367" s="25"/>
      <c r="D367" s="27" t="s">
        <v>164</v>
      </c>
      <c r="E367" s="45">
        <v>1</v>
      </c>
      <c r="F367" s="48">
        <v>354</v>
      </c>
      <c r="G367" s="64">
        <v>2649.55</v>
      </c>
      <c r="H367" s="57"/>
      <c r="I367" s="57"/>
      <c r="J367" s="57">
        <f t="shared" si="3"/>
        <v>937940.7</v>
      </c>
      <c r="K367" s="57"/>
      <c r="L367" s="57"/>
      <c r="M367" s="82">
        <v>2649.55</v>
      </c>
      <c r="N367" s="57"/>
      <c r="O367" s="57"/>
      <c r="P367" s="57">
        <f t="shared" si="4"/>
        <v>937940.7</v>
      </c>
      <c r="Q367" s="57"/>
      <c r="R367" s="57"/>
      <c r="S367" s="85"/>
      <c r="T367" s="88">
        <v>1</v>
      </c>
      <c r="U367" s="88">
        <v>354</v>
      </c>
      <c r="V367" s="85"/>
      <c r="W367" s="85" t="s">
        <v>2129</v>
      </c>
      <c r="X367" s="85"/>
      <c r="Y367" s="85"/>
      <c r="Z367" s="85"/>
      <c r="AA367" s="85"/>
      <c r="AB367" s="85"/>
    </row>
    <row r="368" spans="1:28" ht="75" x14ac:dyDescent="0.25">
      <c r="A368" s="22" t="s">
        <v>769</v>
      </c>
      <c r="B368" s="72" t="s">
        <v>770</v>
      </c>
      <c r="C368" s="25"/>
      <c r="D368" s="27" t="s">
        <v>164</v>
      </c>
      <c r="E368" s="45">
        <v>1</v>
      </c>
      <c r="F368" s="48">
        <v>42</v>
      </c>
      <c r="G368" s="64">
        <v>3181.55</v>
      </c>
      <c r="H368" s="57"/>
      <c r="I368" s="57"/>
      <c r="J368" s="57">
        <f t="shared" si="3"/>
        <v>133625.1</v>
      </c>
      <c r="K368" s="57"/>
      <c r="L368" s="57"/>
      <c r="M368" s="82">
        <v>3181.55</v>
      </c>
      <c r="N368" s="57"/>
      <c r="O368" s="57"/>
      <c r="P368" s="57">
        <f t="shared" si="4"/>
        <v>133625.1</v>
      </c>
      <c r="Q368" s="57"/>
      <c r="R368" s="57"/>
      <c r="S368" s="85"/>
      <c r="T368" s="88">
        <v>1</v>
      </c>
      <c r="U368" s="88">
        <v>42</v>
      </c>
      <c r="V368" s="85"/>
      <c r="W368" s="85" t="s">
        <v>2130</v>
      </c>
      <c r="X368" s="85"/>
      <c r="Y368" s="85"/>
      <c r="Z368" s="85"/>
      <c r="AA368" s="85"/>
      <c r="AB368" s="85"/>
    </row>
    <row r="369" spans="1:28" ht="56.25" x14ac:dyDescent="0.25">
      <c r="A369" s="22" t="s">
        <v>771</v>
      </c>
      <c r="B369" s="72" t="s">
        <v>772</v>
      </c>
      <c r="C369" s="25"/>
      <c r="D369" s="27" t="s">
        <v>164</v>
      </c>
      <c r="E369" s="45">
        <v>1</v>
      </c>
      <c r="F369" s="48">
        <v>52</v>
      </c>
      <c r="G369" s="64">
        <v>2649.55</v>
      </c>
      <c r="H369" s="57"/>
      <c r="I369" s="57"/>
      <c r="J369" s="57">
        <f t="shared" si="3"/>
        <v>137776.6</v>
      </c>
      <c r="K369" s="57"/>
      <c r="L369" s="57"/>
      <c r="M369" s="82">
        <v>2649.55</v>
      </c>
      <c r="N369" s="57"/>
      <c r="O369" s="57"/>
      <c r="P369" s="57">
        <f t="shared" si="4"/>
        <v>137776.6</v>
      </c>
      <c r="Q369" s="57"/>
      <c r="R369" s="57"/>
      <c r="S369" s="85"/>
      <c r="T369" s="88">
        <v>1</v>
      </c>
      <c r="U369" s="88">
        <v>52</v>
      </c>
      <c r="V369" s="85"/>
      <c r="W369" s="85" t="s">
        <v>2131</v>
      </c>
      <c r="X369" s="85"/>
      <c r="Y369" s="85"/>
      <c r="Z369" s="85"/>
      <c r="AA369" s="85"/>
      <c r="AB369" s="85"/>
    </row>
    <row r="370" spans="1:28" ht="56.25" x14ac:dyDescent="0.25">
      <c r="A370" s="22" t="s">
        <v>773</v>
      </c>
      <c r="B370" s="72" t="s">
        <v>774</v>
      </c>
      <c r="C370" s="25"/>
      <c r="D370" s="27" t="s">
        <v>164</v>
      </c>
      <c r="E370" s="45">
        <v>1</v>
      </c>
      <c r="F370" s="48">
        <v>2247.5</v>
      </c>
      <c r="G370" s="64">
        <v>138.36000000000001</v>
      </c>
      <c r="H370" s="57"/>
      <c r="I370" s="57"/>
      <c r="J370" s="57">
        <f t="shared" si="3"/>
        <v>310964.09999999998</v>
      </c>
      <c r="K370" s="57"/>
      <c r="L370" s="57"/>
      <c r="M370" s="82">
        <v>138.36000000000001</v>
      </c>
      <c r="N370" s="57"/>
      <c r="O370" s="57"/>
      <c r="P370" s="57">
        <f t="shared" si="4"/>
        <v>310964.09999999998</v>
      </c>
      <c r="Q370" s="57"/>
      <c r="R370" s="57"/>
      <c r="S370" s="85"/>
      <c r="T370" s="88">
        <v>1</v>
      </c>
      <c r="U370" s="88">
        <v>2247.5</v>
      </c>
      <c r="V370" s="85"/>
      <c r="W370" s="85" t="s">
        <v>2132</v>
      </c>
      <c r="X370" s="85"/>
      <c r="Y370" s="85"/>
      <c r="Z370" s="85"/>
      <c r="AA370" s="85"/>
      <c r="AB370" s="85"/>
    </row>
    <row r="371" spans="1:28" ht="56.25" x14ac:dyDescent="0.25">
      <c r="A371" s="22" t="s">
        <v>775</v>
      </c>
      <c r="B371" s="72" t="s">
        <v>776</v>
      </c>
      <c r="C371" s="25"/>
      <c r="D371" s="27" t="s">
        <v>164</v>
      </c>
      <c r="E371" s="45">
        <v>1</v>
      </c>
      <c r="F371" s="48">
        <v>7252</v>
      </c>
      <c r="G371" s="64">
        <v>144.65</v>
      </c>
      <c r="H371" s="57"/>
      <c r="I371" s="57"/>
      <c r="J371" s="57">
        <f t="shared" si="3"/>
        <v>1049001.8</v>
      </c>
      <c r="K371" s="57"/>
      <c r="L371" s="57"/>
      <c r="M371" s="82">
        <v>144.65</v>
      </c>
      <c r="N371" s="57"/>
      <c r="O371" s="57"/>
      <c r="P371" s="57">
        <f t="shared" si="4"/>
        <v>1049001.8</v>
      </c>
      <c r="Q371" s="57"/>
      <c r="R371" s="57"/>
      <c r="S371" s="85"/>
      <c r="T371" s="88">
        <v>1</v>
      </c>
      <c r="U371" s="88">
        <v>7252</v>
      </c>
      <c r="V371" s="85"/>
      <c r="W371" s="85" t="s">
        <v>2133</v>
      </c>
      <c r="X371" s="85"/>
      <c r="Y371" s="85"/>
      <c r="Z371" s="85"/>
      <c r="AA371" s="85"/>
      <c r="AB371" s="85"/>
    </row>
    <row r="372" spans="1:28" ht="37.5" x14ac:dyDescent="0.25">
      <c r="A372" s="22" t="s">
        <v>777</v>
      </c>
      <c r="B372" s="26" t="s">
        <v>778</v>
      </c>
      <c r="C372" s="25"/>
      <c r="D372" s="27" t="s">
        <v>164</v>
      </c>
      <c r="E372" s="45">
        <v>0.5</v>
      </c>
      <c r="F372" s="45">
        <v>950.5</v>
      </c>
      <c r="G372" s="64">
        <v>208.32</v>
      </c>
      <c r="H372" s="57"/>
      <c r="I372" s="57"/>
      <c r="J372" s="57">
        <f t="shared" si="3"/>
        <v>198008.16</v>
      </c>
      <c r="K372" s="57"/>
      <c r="L372" s="57"/>
      <c r="M372" s="82">
        <v>208.32</v>
      </c>
      <c r="N372" s="57"/>
      <c r="O372" s="57"/>
      <c r="P372" s="57">
        <f t="shared" si="4"/>
        <v>198008.16</v>
      </c>
      <c r="Q372" s="57"/>
      <c r="R372" s="57"/>
      <c r="S372" s="85"/>
      <c r="T372" s="88">
        <v>1</v>
      </c>
      <c r="U372" s="88">
        <v>1901</v>
      </c>
      <c r="V372" s="85"/>
      <c r="W372" s="85" t="s">
        <v>2134</v>
      </c>
      <c r="X372" s="85"/>
      <c r="Y372" s="85"/>
      <c r="Z372" s="85"/>
      <c r="AA372" s="85"/>
      <c r="AB372" s="85"/>
    </row>
    <row r="373" spans="1:28" ht="18.75" x14ac:dyDescent="0.25">
      <c r="A373" s="22" t="s">
        <v>779</v>
      </c>
      <c r="B373" s="72" t="s">
        <v>780</v>
      </c>
      <c r="C373" s="25"/>
      <c r="D373" s="27" t="s">
        <v>164</v>
      </c>
      <c r="E373" s="45">
        <v>8</v>
      </c>
      <c r="F373" s="45">
        <v>15208</v>
      </c>
      <c r="G373" s="64">
        <v>3.61</v>
      </c>
      <c r="H373" s="57"/>
      <c r="I373" s="57"/>
      <c r="J373" s="57">
        <f t="shared" si="3"/>
        <v>54900.88</v>
      </c>
      <c r="K373" s="57"/>
      <c r="L373" s="57"/>
      <c r="M373" s="82">
        <v>3.61</v>
      </c>
      <c r="N373" s="57"/>
      <c r="O373" s="57"/>
      <c r="P373" s="57">
        <f t="shared" si="4"/>
        <v>54900.88</v>
      </c>
      <c r="Q373" s="57"/>
      <c r="R373" s="57"/>
      <c r="S373" s="85"/>
      <c r="T373" s="88">
        <v>1</v>
      </c>
      <c r="U373" s="88">
        <v>1901</v>
      </c>
      <c r="V373" s="85"/>
      <c r="W373" s="85" t="s">
        <v>2135</v>
      </c>
      <c r="X373" s="85"/>
      <c r="Y373" s="85"/>
      <c r="Z373" s="85"/>
      <c r="AA373" s="85"/>
      <c r="AB373" s="85"/>
    </row>
    <row r="374" spans="1:28" ht="37.5" x14ac:dyDescent="0.25">
      <c r="A374" s="22" t="s">
        <v>781</v>
      </c>
      <c r="B374" s="26" t="s">
        <v>782</v>
      </c>
      <c r="C374" s="25"/>
      <c r="D374" s="27" t="s">
        <v>164</v>
      </c>
      <c r="E374" s="45">
        <v>1</v>
      </c>
      <c r="F374" s="48">
        <v>1901</v>
      </c>
      <c r="G374" s="64">
        <v>330</v>
      </c>
      <c r="H374" s="57"/>
      <c r="I374" s="57"/>
      <c r="J374" s="57">
        <f t="shared" si="3"/>
        <v>627330</v>
      </c>
      <c r="K374" s="57"/>
      <c r="L374" s="57"/>
      <c r="M374" s="82">
        <v>330</v>
      </c>
      <c r="N374" s="57"/>
      <c r="O374" s="57"/>
      <c r="P374" s="57">
        <f t="shared" si="4"/>
        <v>627330</v>
      </c>
      <c r="Q374" s="57"/>
      <c r="R374" s="57"/>
      <c r="S374" s="85"/>
      <c r="T374" s="88">
        <v>1</v>
      </c>
      <c r="U374" s="88">
        <v>1901</v>
      </c>
      <c r="V374" s="85"/>
      <c r="W374" s="85" t="s">
        <v>2136</v>
      </c>
      <c r="X374" s="85"/>
      <c r="Y374" s="85"/>
      <c r="Z374" s="85"/>
      <c r="AA374" s="85"/>
      <c r="AB374" s="85"/>
    </row>
    <row r="375" spans="1:28" ht="18.75" x14ac:dyDescent="0.25">
      <c r="A375" s="22" t="s">
        <v>783</v>
      </c>
      <c r="B375" s="26" t="s">
        <v>784</v>
      </c>
      <c r="C375" s="25"/>
      <c r="D375" s="27" t="s">
        <v>164</v>
      </c>
      <c r="E375" s="45">
        <v>1</v>
      </c>
      <c r="F375" s="48">
        <v>1901</v>
      </c>
      <c r="G375" s="64">
        <v>164</v>
      </c>
      <c r="H375" s="57"/>
      <c r="I375" s="57"/>
      <c r="J375" s="57">
        <f t="shared" si="3"/>
        <v>311764</v>
      </c>
      <c r="K375" s="57"/>
      <c r="L375" s="57"/>
      <c r="M375" s="82">
        <v>164</v>
      </c>
      <c r="N375" s="57"/>
      <c r="O375" s="57"/>
      <c r="P375" s="57">
        <f t="shared" si="4"/>
        <v>311764</v>
      </c>
      <c r="Q375" s="57"/>
      <c r="R375" s="57"/>
      <c r="S375" s="85"/>
      <c r="T375" s="88">
        <v>1</v>
      </c>
      <c r="U375" s="88">
        <v>1901</v>
      </c>
      <c r="V375" s="85"/>
      <c r="W375" s="85" t="s">
        <v>2137</v>
      </c>
      <c r="X375" s="85"/>
      <c r="Y375" s="85"/>
      <c r="Z375" s="85"/>
      <c r="AA375" s="85"/>
      <c r="AB375" s="85"/>
    </row>
    <row r="376" spans="1:28" ht="18.75" x14ac:dyDescent="0.25">
      <c r="A376" s="22" t="s">
        <v>785</v>
      </c>
      <c r="B376" s="26" t="s">
        <v>786</v>
      </c>
      <c r="C376" s="25"/>
      <c r="D376" s="27" t="s">
        <v>164</v>
      </c>
      <c r="E376" s="45">
        <v>16</v>
      </c>
      <c r="F376" s="45">
        <v>30416</v>
      </c>
      <c r="G376" s="64">
        <v>0.33</v>
      </c>
      <c r="H376" s="57"/>
      <c r="I376" s="57"/>
      <c r="J376" s="57">
        <f t="shared" si="3"/>
        <v>10037.280000000001</v>
      </c>
      <c r="K376" s="57"/>
      <c r="L376" s="57"/>
      <c r="M376" s="82">
        <v>0.33</v>
      </c>
      <c r="N376" s="57"/>
      <c r="O376" s="57"/>
      <c r="P376" s="57">
        <f t="shared" si="4"/>
        <v>10037.280000000001</v>
      </c>
      <c r="Q376" s="57"/>
      <c r="R376" s="57"/>
      <c r="S376" s="85"/>
      <c r="T376" s="88">
        <v>1</v>
      </c>
      <c r="U376" s="88">
        <v>1901</v>
      </c>
      <c r="V376" s="85"/>
      <c r="W376" s="85" t="s">
        <v>2138</v>
      </c>
      <c r="X376" s="85"/>
      <c r="Y376" s="85"/>
      <c r="Z376" s="85"/>
      <c r="AA376" s="85"/>
      <c r="AB376" s="85"/>
    </row>
    <row r="377" spans="1:28" ht="18.75" x14ac:dyDescent="0.25">
      <c r="A377" s="22" t="s">
        <v>787</v>
      </c>
      <c r="B377" s="25" t="s">
        <v>788</v>
      </c>
      <c r="C377" s="25"/>
      <c r="D377" s="27" t="s">
        <v>263</v>
      </c>
      <c r="E377" s="45">
        <v>1</v>
      </c>
      <c r="F377" s="28">
        <v>2974</v>
      </c>
      <c r="G377" s="57">
        <f>IFERROR(ROUND(SUM(J378,J379,J380)/F377, 2), 0)</f>
        <v>348.18</v>
      </c>
      <c r="H377" s="64">
        <v>435</v>
      </c>
      <c r="I377" s="57">
        <f>G377+H377</f>
        <v>783.18</v>
      </c>
      <c r="J377" s="57">
        <f>ROUND(G377*F377, 2)</f>
        <v>1035487.32</v>
      </c>
      <c r="K377" s="57">
        <f>ROUND(F377*H377, 2)</f>
        <v>1293690</v>
      </c>
      <c r="L377" s="57">
        <f>J377+K377</f>
        <v>2329177.3199999998</v>
      </c>
      <c r="M377" s="57">
        <v>348.18</v>
      </c>
      <c r="N377" s="82">
        <v>435</v>
      </c>
      <c r="O377" s="57">
        <v>783.18</v>
      </c>
      <c r="P377" s="57">
        <v>1035487.32</v>
      </c>
      <c r="Q377" s="57">
        <v>1293690</v>
      </c>
      <c r="R377" s="57">
        <v>2329177.3199999998</v>
      </c>
      <c r="S377" s="85"/>
      <c r="T377" s="88">
        <v>1</v>
      </c>
      <c r="U377" s="88">
        <v>2974</v>
      </c>
      <c r="V377" s="85"/>
      <c r="W377" s="85" t="s">
        <v>2139</v>
      </c>
      <c r="X377" s="85"/>
      <c r="Y377" s="85"/>
      <c r="Z377" s="85"/>
      <c r="AA377" s="85"/>
      <c r="AB377" s="85"/>
    </row>
    <row r="378" spans="1:28" ht="37.5" x14ac:dyDescent="0.25">
      <c r="A378" s="22" t="s">
        <v>789</v>
      </c>
      <c r="B378" s="26" t="s">
        <v>778</v>
      </c>
      <c r="C378" s="25"/>
      <c r="D378" s="27" t="s">
        <v>164</v>
      </c>
      <c r="E378" s="45">
        <v>0.5</v>
      </c>
      <c r="F378" s="48">
        <v>1487</v>
      </c>
      <c r="G378" s="64">
        <v>208.32</v>
      </c>
      <c r="H378" s="57"/>
      <c r="I378" s="57"/>
      <c r="J378" s="57">
        <f>ROUND(F378*G378, 2)</f>
        <v>309771.84000000003</v>
      </c>
      <c r="K378" s="57"/>
      <c r="L378" s="57"/>
      <c r="M378" s="82">
        <v>208.32</v>
      </c>
      <c r="N378" s="57"/>
      <c r="O378" s="57"/>
      <c r="P378" s="57">
        <f>ROUND(F378*M378, 2)</f>
        <v>309771.84000000003</v>
      </c>
      <c r="Q378" s="57"/>
      <c r="R378" s="57"/>
      <c r="S378" s="85"/>
      <c r="T378" s="88">
        <v>1</v>
      </c>
      <c r="U378" s="88">
        <v>2974</v>
      </c>
      <c r="V378" s="85"/>
      <c r="W378" s="85" t="s">
        <v>2140</v>
      </c>
      <c r="X378" s="85"/>
      <c r="Y378" s="85"/>
      <c r="Z378" s="85"/>
      <c r="AA378" s="85"/>
      <c r="AB378" s="85"/>
    </row>
    <row r="379" spans="1:28" ht="18.75" x14ac:dyDescent="0.25">
      <c r="A379" s="22" t="s">
        <v>790</v>
      </c>
      <c r="B379" s="26" t="s">
        <v>791</v>
      </c>
      <c r="C379" s="25"/>
      <c r="D379" s="27" t="s">
        <v>263</v>
      </c>
      <c r="E379" s="45">
        <v>1.2</v>
      </c>
      <c r="F379" s="48">
        <v>3568.8</v>
      </c>
      <c r="G379" s="64">
        <v>192.5</v>
      </c>
      <c r="H379" s="57"/>
      <c r="I379" s="57"/>
      <c r="J379" s="57">
        <f>ROUND(F379*G379, 2)</f>
        <v>686994</v>
      </c>
      <c r="K379" s="57"/>
      <c r="L379" s="57"/>
      <c r="M379" s="82">
        <v>192.5</v>
      </c>
      <c r="N379" s="57"/>
      <c r="O379" s="57"/>
      <c r="P379" s="57">
        <f>ROUND(F379*M379, 2)</f>
        <v>686994</v>
      </c>
      <c r="Q379" s="57"/>
      <c r="R379" s="57"/>
      <c r="S379" s="85"/>
      <c r="T379" s="88">
        <v>1</v>
      </c>
      <c r="U379" s="88">
        <v>2974</v>
      </c>
      <c r="V379" s="85"/>
      <c r="W379" s="85" t="s">
        <v>2141</v>
      </c>
      <c r="X379" s="85"/>
      <c r="Y379" s="85"/>
      <c r="Z379" s="85"/>
      <c r="AA379" s="85"/>
      <c r="AB379" s="85"/>
    </row>
    <row r="380" spans="1:28" ht="18.75" x14ac:dyDescent="0.25">
      <c r="A380" s="22" t="s">
        <v>792</v>
      </c>
      <c r="B380" s="26" t="s">
        <v>793</v>
      </c>
      <c r="C380" s="25"/>
      <c r="D380" s="27" t="s">
        <v>164</v>
      </c>
      <c r="E380" s="45">
        <v>1</v>
      </c>
      <c r="F380" s="48">
        <v>3872</v>
      </c>
      <c r="G380" s="64">
        <v>10</v>
      </c>
      <c r="H380" s="57"/>
      <c r="I380" s="57"/>
      <c r="J380" s="57">
        <f>ROUND(F380*G380, 2)</f>
        <v>38720</v>
      </c>
      <c r="K380" s="57"/>
      <c r="L380" s="57"/>
      <c r="M380" s="82">
        <v>10</v>
      </c>
      <c r="N380" s="57"/>
      <c r="O380" s="57"/>
      <c r="P380" s="57">
        <f>ROUND(F380*M380, 2)</f>
        <v>38720</v>
      </c>
      <c r="Q380" s="57"/>
      <c r="R380" s="57"/>
      <c r="S380" s="85"/>
      <c r="T380" s="88">
        <v>1</v>
      </c>
      <c r="U380" s="88">
        <v>3872</v>
      </c>
      <c r="V380" s="85"/>
      <c r="W380" s="85" t="s">
        <v>2142</v>
      </c>
      <c r="X380" s="85"/>
      <c r="Y380" s="85"/>
      <c r="Z380" s="85"/>
      <c r="AA380" s="85"/>
      <c r="AB380" s="85"/>
    </row>
    <row r="381" spans="1:28" ht="18.75" x14ac:dyDescent="0.25">
      <c r="A381" s="22" t="s">
        <v>794</v>
      </c>
      <c r="B381" s="25" t="s">
        <v>795</v>
      </c>
      <c r="C381" s="25"/>
      <c r="D381" s="27" t="s">
        <v>40</v>
      </c>
      <c r="E381" s="45">
        <v>1</v>
      </c>
      <c r="F381" s="28">
        <v>834</v>
      </c>
      <c r="G381" s="57">
        <f>IFERROR(ROUND(SUM(J382)/F381, 2), 0)</f>
        <v>119.2</v>
      </c>
      <c r="H381" s="64">
        <v>460</v>
      </c>
      <c r="I381" s="57">
        <f>G381+H381</f>
        <v>579.20000000000005</v>
      </c>
      <c r="J381" s="57">
        <f>ROUND(G381*F381, 2)</f>
        <v>99412.800000000003</v>
      </c>
      <c r="K381" s="57">
        <f>ROUND(F381*H381, 2)</f>
        <v>383640</v>
      </c>
      <c r="L381" s="57">
        <f>J381+K381</f>
        <v>483052.79999999999</v>
      </c>
      <c r="M381" s="57">
        <v>119.2</v>
      </c>
      <c r="N381" s="82">
        <v>460</v>
      </c>
      <c r="O381" s="57">
        <v>579.20000000000005</v>
      </c>
      <c r="P381" s="57">
        <v>99412.800000000003</v>
      </c>
      <c r="Q381" s="57">
        <v>383640</v>
      </c>
      <c r="R381" s="57">
        <v>483052.79999999999</v>
      </c>
      <c r="S381" s="85"/>
      <c r="T381" s="88">
        <v>1</v>
      </c>
      <c r="U381" s="88">
        <v>834</v>
      </c>
      <c r="V381" s="85"/>
      <c r="W381" s="85" t="s">
        <v>2143</v>
      </c>
      <c r="X381" s="85"/>
      <c r="Y381" s="85"/>
      <c r="Z381" s="85"/>
      <c r="AA381" s="85"/>
      <c r="AB381" s="85"/>
    </row>
    <row r="382" spans="1:28" ht="18.75" x14ac:dyDescent="0.25">
      <c r="A382" s="22" t="s">
        <v>796</v>
      </c>
      <c r="B382" s="26" t="s">
        <v>797</v>
      </c>
      <c r="C382" s="25"/>
      <c r="D382" s="27" t="s">
        <v>77</v>
      </c>
      <c r="E382" s="45">
        <v>40</v>
      </c>
      <c r="F382" s="45">
        <v>33360</v>
      </c>
      <c r="G382" s="64">
        <v>2.98</v>
      </c>
      <c r="H382" s="57"/>
      <c r="I382" s="57"/>
      <c r="J382" s="57">
        <f>ROUND(F382*G382, 2)</f>
        <v>99412.800000000003</v>
      </c>
      <c r="K382" s="57"/>
      <c r="L382" s="57"/>
      <c r="M382" s="82">
        <v>2.98</v>
      </c>
      <c r="N382" s="57"/>
      <c r="O382" s="57"/>
      <c r="P382" s="57">
        <f>ROUND(F382*M382, 2)</f>
        <v>99412.800000000003</v>
      </c>
      <c r="Q382" s="57"/>
      <c r="R382" s="57"/>
      <c r="S382" s="85"/>
      <c r="T382" s="88">
        <v>1</v>
      </c>
      <c r="U382" s="88">
        <v>834</v>
      </c>
      <c r="V382" s="85"/>
      <c r="W382" s="85" t="s">
        <v>2144</v>
      </c>
      <c r="X382" s="85"/>
      <c r="Y382" s="85"/>
      <c r="Z382" s="85"/>
      <c r="AA382" s="85"/>
      <c r="AB382" s="85"/>
    </row>
    <row r="383" spans="1:28" ht="18.75" x14ac:dyDescent="0.25">
      <c r="A383" s="22" t="s">
        <v>798</v>
      </c>
      <c r="B383" s="25" t="s">
        <v>799</v>
      </c>
      <c r="C383" s="25"/>
      <c r="D383" s="27" t="s">
        <v>263</v>
      </c>
      <c r="E383" s="45">
        <v>1</v>
      </c>
      <c r="F383" s="28">
        <v>9712</v>
      </c>
      <c r="G383" s="57">
        <f>IFERROR(ROUND(SUM(J384)/F383, 2), 0)</f>
        <v>30.26</v>
      </c>
      <c r="H383" s="64">
        <v>86.66</v>
      </c>
      <c r="I383" s="57">
        <f>G383+H383</f>
        <v>116.92</v>
      </c>
      <c r="J383" s="57">
        <f>ROUND(G383*F383, 2)</f>
        <v>293885.12</v>
      </c>
      <c r="K383" s="57">
        <f>ROUND(F383*H383, 2)</f>
        <v>841641.92</v>
      </c>
      <c r="L383" s="57">
        <f>J383+K383</f>
        <v>1135527.04</v>
      </c>
      <c r="M383" s="57">
        <v>36.299999999999997</v>
      </c>
      <c r="N383" s="82">
        <v>86.66</v>
      </c>
      <c r="O383" s="57">
        <v>122.96</v>
      </c>
      <c r="P383" s="57">
        <v>352545.6</v>
      </c>
      <c r="Q383" s="57">
        <v>841641.92</v>
      </c>
      <c r="R383" s="57">
        <v>1194187.52</v>
      </c>
      <c r="S383" s="85"/>
      <c r="T383" s="88">
        <v>1</v>
      </c>
      <c r="U383" s="88">
        <v>9712</v>
      </c>
      <c r="V383" s="85"/>
      <c r="W383" s="85" t="s">
        <v>2145</v>
      </c>
      <c r="X383" s="85"/>
      <c r="Y383" s="85"/>
      <c r="Z383" s="85"/>
      <c r="AA383" s="85"/>
      <c r="AB383" s="85"/>
    </row>
    <row r="384" spans="1:28" ht="18.75" x14ac:dyDescent="0.25">
      <c r="A384" s="22" t="s">
        <v>800</v>
      </c>
      <c r="B384" s="26" t="s">
        <v>801</v>
      </c>
      <c r="C384" s="25"/>
      <c r="D384" s="27" t="s">
        <v>263</v>
      </c>
      <c r="E384" s="45">
        <v>1.1000000000000001</v>
      </c>
      <c r="F384" s="45">
        <v>10683.2</v>
      </c>
      <c r="G384" s="64">
        <v>27.51</v>
      </c>
      <c r="H384" s="57"/>
      <c r="I384" s="57"/>
      <c r="J384" s="57">
        <f>ROUND(F384*G384, 2)</f>
        <v>293894.83</v>
      </c>
      <c r="K384" s="57"/>
      <c r="L384" s="57"/>
      <c r="M384" s="82">
        <v>33</v>
      </c>
      <c r="N384" s="57"/>
      <c r="O384" s="57"/>
      <c r="P384" s="57">
        <f>ROUND(F384*M384, 2)</f>
        <v>352545.6</v>
      </c>
      <c r="Q384" s="57"/>
      <c r="R384" s="57"/>
      <c r="S384" s="85"/>
      <c r="T384" s="88">
        <v>1</v>
      </c>
      <c r="U384" s="88">
        <v>9712</v>
      </c>
      <c r="V384" s="85"/>
      <c r="W384" s="85" t="s">
        <v>2146</v>
      </c>
      <c r="X384" s="85"/>
      <c r="Y384" s="85"/>
      <c r="Z384" s="85"/>
      <c r="AA384" s="85"/>
      <c r="AB384" s="85"/>
    </row>
    <row r="385" spans="1:28" ht="16.5" x14ac:dyDescent="0.25">
      <c r="A385" s="22" t="s">
        <v>802</v>
      </c>
      <c r="B385" s="100" t="s">
        <v>803</v>
      </c>
      <c r="C385" s="94"/>
      <c r="D385" s="98"/>
      <c r="E385" s="99"/>
      <c r="F385" s="58"/>
      <c r="G385" s="59"/>
      <c r="H385" s="59"/>
      <c r="I385" s="59"/>
      <c r="J385" s="59">
        <f>SUM(J386,J401)</f>
        <v>501460.47999999998</v>
      </c>
      <c r="K385" s="59">
        <f>SUM(K386,K401)</f>
        <v>198435.32</v>
      </c>
      <c r="L385" s="59">
        <f>SUM(L386,L401)</f>
        <v>699895.8</v>
      </c>
      <c r="M385" s="59"/>
      <c r="N385" s="59"/>
      <c r="O385" s="59"/>
      <c r="P385" s="59">
        <v>826639.6</v>
      </c>
      <c r="Q385" s="59">
        <v>198435.32</v>
      </c>
      <c r="R385" s="59">
        <v>1025074.92</v>
      </c>
      <c r="S385" s="85"/>
      <c r="T385" s="88"/>
      <c r="U385" s="88"/>
      <c r="V385" s="85"/>
      <c r="W385" s="85" t="s">
        <v>2147</v>
      </c>
      <c r="X385" s="85"/>
      <c r="Y385" s="85"/>
      <c r="Z385" s="85"/>
      <c r="AA385" s="85"/>
      <c r="AB385" s="85"/>
    </row>
    <row r="386" spans="1:28" ht="37.5" x14ac:dyDescent="0.25">
      <c r="A386" s="22" t="s">
        <v>804</v>
      </c>
      <c r="B386" s="25" t="s">
        <v>805</v>
      </c>
      <c r="C386" s="25"/>
      <c r="D386" s="27" t="s">
        <v>164</v>
      </c>
      <c r="E386" s="45">
        <v>1</v>
      </c>
      <c r="F386" s="28">
        <v>1508</v>
      </c>
      <c r="G386" s="57">
        <f>IFERROR(ROUND(SUM(J387,J388,J389,J390,J391,J392,J393,J394,J395,J396,J397,J398,J399,J400)/F386, 2), 0)</f>
        <v>331.54</v>
      </c>
      <c r="H386" s="64">
        <v>113.79</v>
      </c>
      <c r="I386" s="57">
        <f>G386+H386</f>
        <v>445.33</v>
      </c>
      <c r="J386" s="57">
        <f>ROUND(G386*F386, 2)</f>
        <v>499962.32</v>
      </c>
      <c r="K386" s="57">
        <f>ROUND(F386*H386, 2)</f>
        <v>171595.32</v>
      </c>
      <c r="L386" s="57">
        <f>J386+K386</f>
        <v>671557.64</v>
      </c>
      <c r="M386" s="57">
        <v>502.68</v>
      </c>
      <c r="N386" s="82">
        <v>113.79</v>
      </c>
      <c r="O386" s="57">
        <v>616.47</v>
      </c>
      <c r="P386" s="57">
        <v>758041.44</v>
      </c>
      <c r="Q386" s="57">
        <v>171595.32</v>
      </c>
      <c r="R386" s="57">
        <v>929636.76</v>
      </c>
      <c r="S386" s="85"/>
      <c r="T386" s="88">
        <v>1</v>
      </c>
      <c r="U386" s="88">
        <v>1508</v>
      </c>
      <c r="V386" s="85"/>
      <c r="W386" s="85" t="s">
        <v>2148</v>
      </c>
      <c r="X386" s="85"/>
      <c r="Y386" s="85"/>
      <c r="Z386" s="85"/>
      <c r="AA386" s="85"/>
      <c r="AB386" s="85"/>
    </row>
    <row r="387" spans="1:28" ht="37.5" x14ac:dyDescent="0.25">
      <c r="A387" s="22" t="s">
        <v>806</v>
      </c>
      <c r="B387" s="26" t="s">
        <v>807</v>
      </c>
      <c r="C387" s="25"/>
      <c r="D387" s="27" t="s">
        <v>164</v>
      </c>
      <c r="E387" s="45">
        <v>1</v>
      </c>
      <c r="F387" s="48">
        <v>3</v>
      </c>
      <c r="G387" s="64">
        <v>839.43</v>
      </c>
      <c r="H387" s="57"/>
      <c r="I387" s="57"/>
      <c r="J387" s="57">
        <f t="shared" ref="J387:J400" si="5">ROUND(F387*G387, 2)</f>
        <v>2518.29</v>
      </c>
      <c r="K387" s="57"/>
      <c r="L387" s="57"/>
      <c r="M387" s="82">
        <v>880.78</v>
      </c>
      <c r="N387" s="57"/>
      <c r="O387" s="57"/>
      <c r="P387" s="57">
        <f t="shared" ref="P387:P400" si="6">ROUND(F387*M387, 2)</f>
        <v>2642.34</v>
      </c>
      <c r="Q387" s="57"/>
      <c r="R387" s="57"/>
      <c r="S387" s="85"/>
      <c r="T387" s="88">
        <v>1</v>
      </c>
      <c r="U387" s="88">
        <v>3</v>
      </c>
      <c r="V387" s="85"/>
      <c r="W387" s="85" t="s">
        <v>2149</v>
      </c>
      <c r="X387" s="85"/>
      <c r="Y387" s="85"/>
      <c r="Z387" s="85"/>
      <c r="AA387" s="85"/>
      <c r="AB387" s="85"/>
    </row>
    <row r="388" spans="1:28" ht="18.75" x14ac:dyDescent="0.25">
      <c r="A388" s="22" t="s">
        <v>808</v>
      </c>
      <c r="B388" s="26" t="s">
        <v>809</v>
      </c>
      <c r="C388" s="25"/>
      <c r="D388" s="27" t="s">
        <v>164</v>
      </c>
      <c r="E388" s="45">
        <v>1</v>
      </c>
      <c r="F388" s="48">
        <v>789</v>
      </c>
      <c r="G388" s="64">
        <v>266.98</v>
      </c>
      <c r="H388" s="57"/>
      <c r="I388" s="57"/>
      <c r="J388" s="57">
        <f t="shared" si="5"/>
        <v>210647.22</v>
      </c>
      <c r="K388" s="57"/>
      <c r="L388" s="57"/>
      <c r="M388" s="82">
        <v>454</v>
      </c>
      <c r="N388" s="57"/>
      <c r="O388" s="57"/>
      <c r="P388" s="57">
        <f t="shared" si="6"/>
        <v>358206</v>
      </c>
      <c r="Q388" s="57"/>
      <c r="R388" s="57"/>
      <c r="S388" s="85"/>
      <c r="T388" s="88">
        <v>1</v>
      </c>
      <c r="U388" s="88">
        <v>789</v>
      </c>
      <c r="V388" s="85"/>
      <c r="W388" s="85" t="s">
        <v>2150</v>
      </c>
      <c r="X388" s="85"/>
      <c r="Y388" s="85"/>
      <c r="Z388" s="85"/>
      <c r="AA388" s="85"/>
      <c r="AB388" s="85"/>
    </row>
    <row r="389" spans="1:28" ht="37.5" x14ac:dyDescent="0.25">
      <c r="A389" s="22" t="s">
        <v>810</v>
      </c>
      <c r="B389" s="26" t="s">
        <v>811</v>
      </c>
      <c r="C389" s="25"/>
      <c r="D389" s="27" t="s">
        <v>164</v>
      </c>
      <c r="E389" s="45">
        <v>1</v>
      </c>
      <c r="F389" s="48">
        <v>19</v>
      </c>
      <c r="G389" s="64">
        <v>525.92999999999995</v>
      </c>
      <c r="H389" s="57"/>
      <c r="I389" s="57"/>
      <c r="J389" s="57">
        <f t="shared" si="5"/>
        <v>9992.67</v>
      </c>
      <c r="K389" s="57"/>
      <c r="L389" s="57"/>
      <c r="M389" s="82">
        <v>784.55</v>
      </c>
      <c r="N389" s="57"/>
      <c r="O389" s="57"/>
      <c r="P389" s="57">
        <f t="shared" si="6"/>
        <v>14906.45</v>
      </c>
      <c r="Q389" s="57"/>
      <c r="R389" s="57"/>
      <c r="S389" s="85"/>
      <c r="T389" s="88">
        <v>1</v>
      </c>
      <c r="U389" s="88">
        <v>19</v>
      </c>
      <c r="V389" s="85"/>
      <c r="W389" s="85" t="s">
        <v>2151</v>
      </c>
      <c r="X389" s="85"/>
      <c r="Y389" s="85"/>
      <c r="Z389" s="85"/>
      <c r="AA389" s="85"/>
      <c r="AB389" s="85"/>
    </row>
    <row r="390" spans="1:28" ht="37.5" x14ac:dyDescent="0.25">
      <c r="A390" s="22" t="s">
        <v>812</v>
      </c>
      <c r="B390" s="26" t="s">
        <v>813</v>
      </c>
      <c r="C390" s="25"/>
      <c r="D390" s="27" t="s">
        <v>164</v>
      </c>
      <c r="E390" s="45">
        <v>1</v>
      </c>
      <c r="F390" s="48">
        <v>12</v>
      </c>
      <c r="G390" s="64">
        <v>622.28</v>
      </c>
      <c r="H390" s="57"/>
      <c r="I390" s="57"/>
      <c r="J390" s="57">
        <f t="shared" si="5"/>
        <v>7467.36</v>
      </c>
      <c r="K390" s="57"/>
      <c r="L390" s="57"/>
      <c r="M390" s="82">
        <v>812.83</v>
      </c>
      <c r="N390" s="57"/>
      <c r="O390" s="57"/>
      <c r="P390" s="57">
        <f t="shared" si="6"/>
        <v>9753.9599999999991</v>
      </c>
      <c r="Q390" s="57"/>
      <c r="R390" s="57"/>
      <c r="S390" s="85"/>
      <c r="T390" s="88">
        <v>1</v>
      </c>
      <c r="U390" s="88">
        <v>12</v>
      </c>
      <c r="V390" s="85"/>
      <c r="W390" s="85" t="s">
        <v>2152</v>
      </c>
      <c r="X390" s="85"/>
      <c r="Y390" s="85"/>
      <c r="Z390" s="85"/>
      <c r="AA390" s="85"/>
      <c r="AB390" s="85"/>
    </row>
    <row r="391" spans="1:28" ht="37.5" x14ac:dyDescent="0.25">
      <c r="A391" s="22" t="s">
        <v>814</v>
      </c>
      <c r="B391" s="26" t="s">
        <v>815</v>
      </c>
      <c r="C391" s="25"/>
      <c r="D391" s="27" t="s">
        <v>164</v>
      </c>
      <c r="E391" s="45">
        <v>1</v>
      </c>
      <c r="F391" s="48">
        <v>5</v>
      </c>
      <c r="G391" s="64">
        <v>660.38</v>
      </c>
      <c r="H391" s="57"/>
      <c r="I391" s="57"/>
      <c r="J391" s="57">
        <f t="shared" si="5"/>
        <v>3301.9</v>
      </c>
      <c r="K391" s="57"/>
      <c r="L391" s="57"/>
      <c r="M391" s="82">
        <v>854.96</v>
      </c>
      <c r="N391" s="57"/>
      <c r="O391" s="57"/>
      <c r="P391" s="57">
        <f t="shared" si="6"/>
        <v>4274.8</v>
      </c>
      <c r="Q391" s="57"/>
      <c r="R391" s="57"/>
      <c r="S391" s="85"/>
      <c r="T391" s="88">
        <v>1</v>
      </c>
      <c r="U391" s="88">
        <v>5</v>
      </c>
      <c r="V391" s="85"/>
      <c r="W391" s="85" t="s">
        <v>2153</v>
      </c>
      <c r="X391" s="85"/>
      <c r="Y391" s="85"/>
      <c r="Z391" s="85"/>
      <c r="AA391" s="85"/>
      <c r="AB391" s="85"/>
    </row>
    <row r="392" spans="1:28" ht="37.5" x14ac:dyDescent="0.25">
      <c r="A392" s="22" t="s">
        <v>816</v>
      </c>
      <c r="B392" s="26" t="s">
        <v>817</v>
      </c>
      <c r="C392" s="25"/>
      <c r="D392" s="27" t="s">
        <v>164</v>
      </c>
      <c r="E392" s="45">
        <v>1</v>
      </c>
      <c r="F392" s="48">
        <v>7</v>
      </c>
      <c r="G392" s="64">
        <v>722.61</v>
      </c>
      <c r="H392" s="57"/>
      <c r="I392" s="57"/>
      <c r="J392" s="57">
        <f t="shared" si="5"/>
        <v>5058.2700000000004</v>
      </c>
      <c r="K392" s="57"/>
      <c r="L392" s="57"/>
      <c r="M392" s="82">
        <v>925.58</v>
      </c>
      <c r="N392" s="57"/>
      <c r="O392" s="57"/>
      <c r="P392" s="57">
        <f t="shared" si="6"/>
        <v>6479.06</v>
      </c>
      <c r="Q392" s="57"/>
      <c r="R392" s="57"/>
      <c r="S392" s="85"/>
      <c r="T392" s="88">
        <v>1</v>
      </c>
      <c r="U392" s="88">
        <v>7</v>
      </c>
      <c r="V392" s="85"/>
      <c r="W392" s="85" t="s">
        <v>2154</v>
      </c>
      <c r="X392" s="85"/>
      <c r="Y392" s="85"/>
      <c r="Z392" s="85"/>
      <c r="AA392" s="85"/>
      <c r="AB392" s="85"/>
    </row>
    <row r="393" spans="1:28" ht="18.75" x14ac:dyDescent="0.25">
      <c r="A393" s="22" t="s">
        <v>818</v>
      </c>
      <c r="B393" s="26" t="s">
        <v>819</v>
      </c>
      <c r="C393" s="25"/>
      <c r="D393" s="27" t="s">
        <v>164</v>
      </c>
      <c r="E393" s="45">
        <v>1</v>
      </c>
      <c r="F393" s="48">
        <v>217</v>
      </c>
      <c r="G393" s="64">
        <v>337.94</v>
      </c>
      <c r="H393" s="57"/>
      <c r="I393" s="57"/>
      <c r="J393" s="57">
        <f t="shared" si="5"/>
        <v>73332.98</v>
      </c>
      <c r="K393" s="57"/>
      <c r="L393" s="57"/>
      <c r="M393" s="82">
        <v>478.87</v>
      </c>
      <c r="N393" s="57"/>
      <c r="O393" s="57"/>
      <c r="P393" s="57">
        <f t="shared" si="6"/>
        <v>103914.79</v>
      </c>
      <c r="Q393" s="57"/>
      <c r="R393" s="57"/>
      <c r="S393" s="85"/>
      <c r="T393" s="88">
        <v>1</v>
      </c>
      <c r="U393" s="88">
        <v>217</v>
      </c>
      <c r="V393" s="85"/>
      <c r="W393" s="85" t="s">
        <v>2155</v>
      </c>
      <c r="X393" s="85"/>
      <c r="Y393" s="85"/>
      <c r="Z393" s="85"/>
      <c r="AA393" s="85"/>
      <c r="AB393" s="85"/>
    </row>
    <row r="394" spans="1:28" ht="18.75" x14ac:dyDescent="0.25">
      <c r="A394" s="22" t="s">
        <v>820</v>
      </c>
      <c r="B394" s="26" t="s">
        <v>821</v>
      </c>
      <c r="C394" s="25"/>
      <c r="D394" s="27" t="s">
        <v>164</v>
      </c>
      <c r="E394" s="45">
        <v>1</v>
      </c>
      <c r="F394" s="48">
        <v>159</v>
      </c>
      <c r="G394" s="64">
        <v>350.66</v>
      </c>
      <c r="H394" s="57"/>
      <c r="I394" s="57"/>
      <c r="J394" s="57">
        <f t="shared" si="5"/>
        <v>55754.94</v>
      </c>
      <c r="K394" s="57"/>
      <c r="L394" s="57"/>
      <c r="M394" s="82">
        <v>489.9</v>
      </c>
      <c r="N394" s="57"/>
      <c r="O394" s="57"/>
      <c r="P394" s="57">
        <f t="shared" si="6"/>
        <v>77894.100000000006</v>
      </c>
      <c r="Q394" s="57"/>
      <c r="R394" s="57"/>
      <c r="S394" s="85"/>
      <c r="T394" s="88">
        <v>1</v>
      </c>
      <c r="U394" s="88">
        <v>159</v>
      </c>
      <c r="V394" s="85"/>
      <c r="W394" s="85" t="s">
        <v>2156</v>
      </c>
      <c r="X394" s="85"/>
      <c r="Y394" s="85"/>
      <c r="Z394" s="85"/>
      <c r="AA394" s="85"/>
      <c r="AB394" s="85"/>
    </row>
    <row r="395" spans="1:28" ht="18.75" x14ac:dyDescent="0.25">
      <c r="A395" s="22" t="s">
        <v>822</v>
      </c>
      <c r="B395" s="26" t="s">
        <v>823</v>
      </c>
      <c r="C395" s="25"/>
      <c r="D395" s="27" t="s">
        <v>164</v>
      </c>
      <c r="E395" s="45">
        <v>1</v>
      </c>
      <c r="F395" s="48">
        <v>125</v>
      </c>
      <c r="G395" s="64">
        <v>386.28</v>
      </c>
      <c r="H395" s="57"/>
      <c r="I395" s="57"/>
      <c r="J395" s="57">
        <f t="shared" si="5"/>
        <v>48285</v>
      </c>
      <c r="K395" s="57"/>
      <c r="L395" s="57"/>
      <c r="M395" s="82">
        <v>533.64</v>
      </c>
      <c r="N395" s="57"/>
      <c r="O395" s="57"/>
      <c r="P395" s="57">
        <f t="shared" si="6"/>
        <v>66705</v>
      </c>
      <c r="Q395" s="57"/>
      <c r="R395" s="57"/>
      <c r="S395" s="85"/>
      <c r="T395" s="88">
        <v>1</v>
      </c>
      <c r="U395" s="88">
        <v>125</v>
      </c>
      <c r="V395" s="85"/>
      <c r="W395" s="85" t="s">
        <v>2157</v>
      </c>
      <c r="X395" s="85"/>
      <c r="Y395" s="85"/>
      <c r="Z395" s="85"/>
      <c r="AA395" s="85"/>
      <c r="AB395" s="85"/>
    </row>
    <row r="396" spans="1:28" ht="18.75" x14ac:dyDescent="0.25">
      <c r="A396" s="22" t="s">
        <v>824</v>
      </c>
      <c r="B396" s="26" t="s">
        <v>825</v>
      </c>
      <c r="C396" s="25"/>
      <c r="D396" s="27" t="s">
        <v>164</v>
      </c>
      <c r="E396" s="45">
        <v>1</v>
      </c>
      <c r="F396" s="48">
        <v>50</v>
      </c>
      <c r="G396" s="64">
        <v>428.61</v>
      </c>
      <c r="H396" s="57"/>
      <c r="I396" s="57"/>
      <c r="J396" s="57">
        <f t="shared" si="5"/>
        <v>21430.5</v>
      </c>
      <c r="K396" s="57"/>
      <c r="L396" s="57"/>
      <c r="M396" s="82">
        <v>585.83000000000004</v>
      </c>
      <c r="N396" s="57"/>
      <c r="O396" s="57"/>
      <c r="P396" s="57">
        <f t="shared" si="6"/>
        <v>29291.5</v>
      </c>
      <c r="Q396" s="57"/>
      <c r="R396" s="57"/>
      <c r="S396" s="85"/>
      <c r="T396" s="88">
        <v>1</v>
      </c>
      <c r="U396" s="88">
        <v>50</v>
      </c>
      <c r="V396" s="85"/>
      <c r="W396" s="85" t="s">
        <v>2158</v>
      </c>
      <c r="X396" s="85"/>
      <c r="Y396" s="85"/>
      <c r="Z396" s="85"/>
      <c r="AA396" s="85"/>
      <c r="AB396" s="85"/>
    </row>
    <row r="397" spans="1:28" ht="18.75" x14ac:dyDescent="0.25">
      <c r="A397" s="22" t="s">
        <v>826</v>
      </c>
      <c r="B397" s="26" t="s">
        <v>827</v>
      </c>
      <c r="C397" s="25"/>
      <c r="D397" s="27" t="s">
        <v>164</v>
      </c>
      <c r="E397" s="45">
        <v>1</v>
      </c>
      <c r="F397" s="48">
        <v>36</v>
      </c>
      <c r="G397" s="64">
        <v>469.94</v>
      </c>
      <c r="H397" s="57"/>
      <c r="I397" s="57"/>
      <c r="J397" s="57">
        <f t="shared" si="5"/>
        <v>16917.84</v>
      </c>
      <c r="K397" s="57"/>
      <c r="L397" s="57"/>
      <c r="M397" s="82">
        <v>627.88</v>
      </c>
      <c r="N397" s="57"/>
      <c r="O397" s="57"/>
      <c r="P397" s="57">
        <f t="shared" si="6"/>
        <v>22603.68</v>
      </c>
      <c r="Q397" s="57"/>
      <c r="R397" s="57"/>
      <c r="S397" s="85"/>
      <c r="T397" s="88">
        <v>1</v>
      </c>
      <c r="U397" s="88">
        <v>36</v>
      </c>
      <c r="V397" s="85"/>
      <c r="W397" s="85" t="s">
        <v>2159</v>
      </c>
      <c r="X397" s="85"/>
      <c r="Y397" s="85"/>
      <c r="Z397" s="85"/>
      <c r="AA397" s="85"/>
      <c r="AB397" s="85"/>
    </row>
    <row r="398" spans="1:28" ht="18.75" x14ac:dyDescent="0.25">
      <c r="A398" s="22" t="s">
        <v>828</v>
      </c>
      <c r="B398" s="26" t="s">
        <v>829</v>
      </c>
      <c r="C398" s="25"/>
      <c r="D398" s="27" t="s">
        <v>164</v>
      </c>
      <c r="E398" s="45">
        <v>1</v>
      </c>
      <c r="F398" s="48">
        <v>33</v>
      </c>
      <c r="G398" s="64">
        <v>502.83</v>
      </c>
      <c r="H398" s="57"/>
      <c r="I398" s="57"/>
      <c r="J398" s="57">
        <f t="shared" si="5"/>
        <v>16593.39</v>
      </c>
      <c r="K398" s="57"/>
      <c r="L398" s="57"/>
      <c r="M398" s="82">
        <v>679.21</v>
      </c>
      <c r="N398" s="57"/>
      <c r="O398" s="57"/>
      <c r="P398" s="57">
        <f t="shared" si="6"/>
        <v>22413.93</v>
      </c>
      <c r="Q398" s="57"/>
      <c r="R398" s="57"/>
      <c r="S398" s="85"/>
      <c r="T398" s="88">
        <v>1</v>
      </c>
      <c r="U398" s="88">
        <v>33</v>
      </c>
      <c r="V398" s="85"/>
      <c r="W398" s="85" t="s">
        <v>2160</v>
      </c>
      <c r="X398" s="85"/>
      <c r="Y398" s="85"/>
      <c r="Z398" s="85"/>
      <c r="AA398" s="85"/>
      <c r="AB398" s="85"/>
    </row>
    <row r="399" spans="1:28" ht="18.75" x14ac:dyDescent="0.25">
      <c r="A399" s="22" t="s">
        <v>830</v>
      </c>
      <c r="B399" s="26" t="s">
        <v>831</v>
      </c>
      <c r="C399" s="25"/>
      <c r="D399" s="27" t="s">
        <v>164</v>
      </c>
      <c r="E399" s="45">
        <v>1</v>
      </c>
      <c r="F399" s="48">
        <v>34</v>
      </c>
      <c r="G399" s="64">
        <v>529.22</v>
      </c>
      <c r="H399" s="57"/>
      <c r="I399" s="57"/>
      <c r="J399" s="57">
        <f t="shared" si="5"/>
        <v>17993.48</v>
      </c>
      <c r="K399" s="57"/>
      <c r="L399" s="57"/>
      <c r="M399" s="82">
        <v>721.99</v>
      </c>
      <c r="N399" s="57"/>
      <c r="O399" s="57"/>
      <c r="P399" s="57">
        <f t="shared" si="6"/>
        <v>24547.66</v>
      </c>
      <c r="Q399" s="57"/>
      <c r="R399" s="57"/>
      <c r="S399" s="85"/>
      <c r="T399" s="88">
        <v>1</v>
      </c>
      <c r="U399" s="88">
        <v>34</v>
      </c>
      <c r="V399" s="85"/>
      <c r="W399" s="85" t="s">
        <v>2161</v>
      </c>
      <c r="X399" s="85"/>
      <c r="Y399" s="85"/>
      <c r="Z399" s="85"/>
      <c r="AA399" s="85"/>
      <c r="AB399" s="85"/>
    </row>
    <row r="400" spans="1:28" ht="18.75" x14ac:dyDescent="0.25">
      <c r="A400" s="22" t="s">
        <v>832</v>
      </c>
      <c r="B400" s="26" t="s">
        <v>833</v>
      </c>
      <c r="C400" s="25"/>
      <c r="D400" s="27" t="s">
        <v>164</v>
      </c>
      <c r="E400" s="45">
        <v>1</v>
      </c>
      <c r="F400" s="48">
        <v>19</v>
      </c>
      <c r="G400" s="64">
        <v>561.79</v>
      </c>
      <c r="H400" s="57"/>
      <c r="I400" s="57"/>
      <c r="J400" s="57">
        <f t="shared" si="5"/>
        <v>10674.01</v>
      </c>
      <c r="K400" s="57"/>
      <c r="L400" s="57"/>
      <c r="M400" s="82">
        <v>758.58</v>
      </c>
      <c r="N400" s="57"/>
      <c r="O400" s="57"/>
      <c r="P400" s="57">
        <f t="shared" si="6"/>
        <v>14413.02</v>
      </c>
      <c r="Q400" s="57"/>
      <c r="R400" s="57"/>
      <c r="S400" s="85"/>
      <c r="T400" s="88">
        <v>1</v>
      </c>
      <c r="U400" s="88">
        <v>19</v>
      </c>
      <c r="V400" s="85"/>
      <c r="W400" s="85" t="s">
        <v>2162</v>
      </c>
      <c r="X400" s="85"/>
      <c r="Y400" s="85"/>
      <c r="Z400" s="85"/>
      <c r="AA400" s="85"/>
      <c r="AB400" s="85"/>
    </row>
    <row r="401" spans="1:28" ht="37.5" x14ac:dyDescent="0.25">
      <c r="A401" s="22" t="s">
        <v>834</v>
      </c>
      <c r="B401" s="25" t="s">
        <v>835</v>
      </c>
      <c r="C401" s="25" t="s">
        <v>836</v>
      </c>
      <c r="D401" s="27" t="s">
        <v>164</v>
      </c>
      <c r="E401" s="45">
        <v>1</v>
      </c>
      <c r="F401" s="28">
        <v>122</v>
      </c>
      <c r="G401" s="57">
        <f>IFERROR(ROUND(SUM(J402,J403)/F401, 2), 0)</f>
        <v>12.28</v>
      </c>
      <c r="H401" s="64">
        <v>220</v>
      </c>
      <c r="I401" s="57">
        <f>G401+H401</f>
        <v>232.28</v>
      </c>
      <c r="J401" s="57">
        <f>ROUND(G401*F401, 2)</f>
        <v>1498.16</v>
      </c>
      <c r="K401" s="57">
        <f>ROUND(F401*H401, 2)</f>
        <v>26840</v>
      </c>
      <c r="L401" s="57">
        <f>J401+K401</f>
        <v>28338.16</v>
      </c>
      <c r="M401" s="57">
        <v>562.28</v>
      </c>
      <c r="N401" s="82">
        <v>220</v>
      </c>
      <c r="O401" s="57">
        <v>782.28</v>
      </c>
      <c r="P401" s="57">
        <v>68598.16</v>
      </c>
      <c r="Q401" s="57">
        <v>26840</v>
      </c>
      <c r="R401" s="57">
        <v>95438.16</v>
      </c>
      <c r="S401" s="85"/>
      <c r="T401" s="88">
        <v>1</v>
      </c>
      <c r="U401" s="88">
        <v>122</v>
      </c>
      <c r="V401" s="85"/>
      <c r="W401" s="85" t="s">
        <v>2163</v>
      </c>
      <c r="X401" s="85"/>
      <c r="Y401" s="85"/>
      <c r="Z401" s="85"/>
      <c r="AA401" s="85"/>
      <c r="AB401" s="85"/>
    </row>
    <row r="402" spans="1:28" ht="18.75" x14ac:dyDescent="0.25">
      <c r="A402" s="22" t="s">
        <v>837</v>
      </c>
      <c r="B402" s="26" t="s">
        <v>166</v>
      </c>
      <c r="C402" s="25"/>
      <c r="D402" s="27" t="s">
        <v>164</v>
      </c>
      <c r="E402" s="45">
        <v>0.08</v>
      </c>
      <c r="F402" s="48">
        <v>9.76</v>
      </c>
      <c r="G402" s="64">
        <v>153.56</v>
      </c>
      <c r="H402" s="57"/>
      <c r="I402" s="57"/>
      <c r="J402" s="57">
        <f>ROUND(F402*G402, 2)</f>
        <v>1498.75</v>
      </c>
      <c r="K402" s="57"/>
      <c r="L402" s="57"/>
      <c r="M402" s="82">
        <v>153.56</v>
      </c>
      <c r="N402" s="57"/>
      <c r="O402" s="57"/>
      <c r="P402" s="57">
        <f>ROUND(F402*M402, 2)</f>
        <v>1498.75</v>
      </c>
      <c r="Q402" s="57"/>
      <c r="R402" s="57"/>
      <c r="S402" s="85"/>
      <c r="T402" s="88">
        <v>1</v>
      </c>
      <c r="U402" s="88">
        <v>122</v>
      </c>
      <c r="V402" s="85"/>
      <c r="W402" s="85" t="s">
        <v>2164</v>
      </c>
      <c r="X402" s="85"/>
      <c r="Y402" s="85"/>
      <c r="Z402" s="85"/>
      <c r="AA402" s="85"/>
      <c r="AB402" s="85"/>
    </row>
    <row r="403" spans="1:28" ht="37.5" x14ac:dyDescent="0.25">
      <c r="A403" s="22" t="s">
        <v>838</v>
      </c>
      <c r="B403" s="26" t="s">
        <v>839</v>
      </c>
      <c r="C403" s="25"/>
      <c r="D403" s="27" t="s">
        <v>164</v>
      </c>
      <c r="E403" s="45">
        <v>1</v>
      </c>
      <c r="F403" s="48">
        <v>122</v>
      </c>
      <c r="G403" s="64">
        <v>0</v>
      </c>
      <c r="H403" s="57"/>
      <c r="I403" s="57"/>
      <c r="J403" s="57">
        <f>ROUND(F403*G403, 2)</f>
        <v>0</v>
      </c>
      <c r="K403" s="57"/>
      <c r="L403" s="57"/>
      <c r="M403" s="82">
        <v>550</v>
      </c>
      <c r="N403" s="57"/>
      <c r="O403" s="57"/>
      <c r="P403" s="57">
        <f>ROUND(F403*M403, 2)</f>
        <v>67100</v>
      </c>
      <c r="Q403" s="57"/>
      <c r="R403" s="57"/>
      <c r="S403" s="85"/>
      <c r="T403" s="88">
        <v>1</v>
      </c>
      <c r="U403" s="88">
        <v>122</v>
      </c>
      <c r="V403" s="85"/>
      <c r="W403" s="85" t="s">
        <v>2165</v>
      </c>
      <c r="X403" s="85"/>
      <c r="Y403" s="85"/>
      <c r="Z403" s="85"/>
      <c r="AA403" s="85"/>
      <c r="AB403" s="85"/>
    </row>
    <row r="404" spans="1:28" ht="16.5" x14ac:dyDescent="0.25">
      <c r="A404" s="22" t="s">
        <v>840</v>
      </c>
      <c r="B404" s="100" t="s">
        <v>841</v>
      </c>
      <c r="C404" s="94"/>
      <c r="D404" s="98"/>
      <c r="E404" s="99"/>
      <c r="F404" s="58"/>
      <c r="G404" s="59"/>
      <c r="H404" s="59"/>
      <c r="I404" s="59"/>
      <c r="J404" s="59">
        <f>J405+J412</f>
        <v>7146724.8600000003</v>
      </c>
      <c r="K404" s="59">
        <f>K405+K412</f>
        <v>6873218</v>
      </c>
      <c r="L404" s="59">
        <f>J404+K404</f>
        <v>14019942.859999999</v>
      </c>
      <c r="M404" s="59"/>
      <c r="N404" s="59"/>
      <c r="O404" s="59"/>
      <c r="P404" s="59">
        <v>12984692.42</v>
      </c>
      <c r="Q404" s="59">
        <v>7077718</v>
      </c>
      <c r="R404" s="59">
        <v>20062410.420000002</v>
      </c>
      <c r="S404" s="85"/>
      <c r="T404" s="88"/>
      <c r="U404" s="88"/>
      <c r="V404" s="85"/>
      <c r="W404" s="85" t="s">
        <v>2166</v>
      </c>
      <c r="X404" s="85"/>
      <c r="Y404" s="85"/>
      <c r="Z404" s="85"/>
      <c r="AA404" s="85"/>
      <c r="AB404" s="85"/>
    </row>
    <row r="405" spans="1:28" ht="16.5" x14ac:dyDescent="0.25">
      <c r="A405" s="22" t="s">
        <v>842</v>
      </c>
      <c r="B405" s="100" t="s">
        <v>803</v>
      </c>
      <c r="C405" s="94"/>
      <c r="D405" s="98"/>
      <c r="E405" s="99"/>
      <c r="F405" s="58"/>
      <c r="G405" s="59"/>
      <c r="H405" s="59"/>
      <c r="I405" s="59"/>
      <c r="J405" s="59">
        <f>SUM(J406,J409)</f>
        <v>166089.20000000001</v>
      </c>
      <c r="K405" s="59">
        <f>SUM(K406,K409)</f>
        <v>636961.5</v>
      </c>
      <c r="L405" s="59">
        <f>SUM(L406,L409)</f>
        <v>803050.7</v>
      </c>
      <c r="M405" s="59"/>
      <c r="N405" s="59"/>
      <c r="O405" s="59"/>
      <c r="P405" s="59">
        <v>5142748.76</v>
      </c>
      <c r="Q405" s="59">
        <v>636961.5</v>
      </c>
      <c r="R405" s="59">
        <v>5779710.2599999998</v>
      </c>
      <c r="S405" s="85"/>
      <c r="T405" s="88"/>
      <c r="U405" s="88"/>
      <c r="V405" s="85"/>
      <c r="W405" s="85" t="s">
        <v>2167</v>
      </c>
      <c r="X405" s="85"/>
      <c r="Y405" s="85"/>
      <c r="Z405" s="85"/>
      <c r="AA405" s="85"/>
      <c r="AB405" s="85"/>
    </row>
    <row r="406" spans="1:28" ht="18.75" x14ac:dyDescent="0.25">
      <c r="A406" s="22" t="s">
        <v>843</v>
      </c>
      <c r="B406" s="25" t="s">
        <v>844</v>
      </c>
      <c r="C406" s="25"/>
      <c r="D406" s="27" t="s">
        <v>164</v>
      </c>
      <c r="E406" s="45">
        <v>1</v>
      </c>
      <c r="F406" s="28">
        <v>554</v>
      </c>
      <c r="G406" s="57">
        <f>IFERROR(ROUND(SUM(J407,J408)/F406, 2), 0)</f>
        <v>0</v>
      </c>
      <c r="H406" s="64">
        <v>987.19</v>
      </c>
      <c r="I406" s="57">
        <f>G406+H406</f>
        <v>987.19</v>
      </c>
      <c r="J406" s="57">
        <f>ROUND(G406*F406, 2)</f>
        <v>0</v>
      </c>
      <c r="K406" s="57">
        <f>ROUND(F406*H406, 2)</f>
        <v>546903.26</v>
      </c>
      <c r="L406" s="57">
        <f>J406+K406</f>
        <v>546903.26</v>
      </c>
      <c r="M406" s="57">
        <v>8983.14</v>
      </c>
      <c r="N406" s="82">
        <v>987.19</v>
      </c>
      <c r="O406" s="57">
        <v>9970.33</v>
      </c>
      <c r="P406" s="57">
        <v>4976659.5599999996</v>
      </c>
      <c r="Q406" s="57">
        <v>546903.26</v>
      </c>
      <c r="R406" s="57">
        <v>5523562.8200000003</v>
      </c>
      <c r="S406" s="85"/>
      <c r="T406" s="88">
        <v>1</v>
      </c>
      <c r="U406" s="88">
        <v>554</v>
      </c>
      <c r="V406" s="85"/>
      <c r="W406" s="85" t="s">
        <v>2168</v>
      </c>
      <c r="X406" s="85"/>
      <c r="Y406" s="85"/>
      <c r="Z406" s="85"/>
      <c r="AA406" s="85"/>
      <c r="AB406" s="85"/>
    </row>
    <row r="407" spans="1:28" ht="56.25" x14ac:dyDescent="0.25">
      <c r="A407" s="22" t="s">
        <v>845</v>
      </c>
      <c r="B407" s="26" t="s">
        <v>846</v>
      </c>
      <c r="C407" s="25" t="s">
        <v>847</v>
      </c>
      <c r="D407" s="27" t="s">
        <v>164</v>
      </c>
      <c r="E407" s="45">
        <v>1</v>
      </c>
      <c r="F407" s="48">
        <v>523</v>
      </c>
      <c r="G407" s="64">
        <v>0</v>
      </c>
      <c r="H407" s="57"/>
      <c r="I407" s="57"/>
      <c r="J407" s="57">
        <f>ROUND(F407*G407, 2)</f>
        <v>0</v>
      </c>
      <c r="K407" s="57"/>
      <c r="L407" s="57"/>
      <c r="M407" s="82">
        <v>8935.2000000000007</v>
      </c>
      <c r="N407" s="57"/>
      <c r="O407" s="57"/>
      <c r="P407" s="57">
        <f>ROUND(F407*M407, 2)</f>
        <v>4673109.5999999996</v>
      </c>
      <c r="Q407" s="57"/>
      <c r="R407" s="57"/>
      <c r="S407" s="85"/>
      <c r="T407" s="88">
        <v>1</v>
      </c>
      <c r="U407" s="88">
        <v>523</v>
      </c>
      <c r="V407" s="85"/>
      <c r="W407" s="85" t="s">
        <v>2169</v>
      </c>
      <c r="X407" s="85"/>
      <c r="Y407" s="85"/>
      <c r="Z407" s="85"/>
      <c r="AA407" s="85"/>
      <c r="AB407" s="85"/>
    </row>
    <row r="408" spans="1:28" ht="56.25" x14ac:dyDescent="0.25">
      <c r="A408" s="22" t="s">
        <v>848</v>
      </c>
      <c r="B408" s="26" t="s">
        <v>849</v>
      </c>
      <c r="C408" s="25" t="s">
        <v>850</v>
      </c>
      <c r="D408" s="27" t="s">
        <v>164</v>
      </c>
      <c r="E408" s="45">
        <v>1</v>
      </c>
      <c r="F408" s="48">
        <v>31</v>
      </c>
      <c r="G408" s="64">
        <v>0</v>
      </c>
      <c r="H408" s="57"/>
      <c r="I408" s="57"/>
      <c r="J408" s="57">
        <f>ROUND(F408*G408, 2)</f>
        <v>0</v>
      </c>
      <c r="K408" s="57"/>
      <c r="L408" s="57"/>
      <c r="M408" s="82">
        <v>9792</v>
      </c>
      <c r="N408" s="57"/>
      <c r="O408" s="57"/>
      <c r="P408" s="57">
        <f>ROUND(F408*M408, 2)</f>
        <v>303552</v>
      </c>
      <c r="Q408" s="57"/>
      <c r="R408" s="57"/>
      <c r="S408" s="85"/>
      <c r="T408" s="88">
        <v>1</v>
      </c>
      <c r="U408" s="88">
        <v>31</v>
      </c>
      <c r="V408" s="85"/>
      <c r="W408" s="85" t="s">
        <v>2170</v>
      </c>
      <c r="X408" s="85"/>
      <c r="Y408" s="85"/>
      <c r="Z408" s="85"/>
      <c r="AA408" s="85"/>
      <c r="AB408" s="85"/>
    </row>
    <row r="409" spans="1:28" ht="56.25" x14ac:dyDescent="0.25">
      <c r="A409" s="22" t="s">
        <v>851</v>
      </c>
      <c r="B409" s="25" t="s">
        <v>852</v>
      </c>
      <c r="C409" s="25"/>
      <c r="D409" s="27" t="s">
        <v>80</v>
      </c>
      <c r="E409" s="45">
        <v>1</v>
      </c>
      <c r="F409" s="28">
        <v>554</v>
      </c>
      <c r="G409" s="57">
        <f>IFERROR(ROUND(SUM(J410,J411)/F409, 2), 0)</f>
        <v>299.8</v>
      </c>
      <c r="H409" s="64">
        <v>162.56</v>
      </c>
      <c r="I409" s="57">
        <f>G409+H409</f>
        <v>462.36</v>
      </c>
      <c r="J409" s="57">
        <f>ROUND(G409*F409, 2)</f>
        <v>166089.20000000001</v>
      </c>
      <c r="K409" s="57">
        <f>ROUND(F409*H409, 2)</f>
        <v>90058.240000000005</v>
      </c>
      <c r="L409" s="57">
        <f>J409+K409</f>
        <v>256147.44</v>
      </c>
      <c r="M409" s="57">
        <v>299.8</v>
      </c>
      <c r="N409" s="82">
        <v>162.56</v>
      </c>
      <c r="O409" s="57">
        <v>462.36</v>
      </c>
      <c r="P409" s="57">
        <v>166089.20000000001</v>
      </c>
      <c r="Q409" s="57">
        <v>90058.240000000005</v>
      </c>
      <c r="R409" s="57">
        <v>256147.44</v>
      </c>
      <c r="S409" s="85"/>
      <c r="T409" s="88">
        <v>1</v>
      </c>
      <c r="U409" s="88">
        <v>554</v>
      </c>
      <c r="V409" s="85"/>
      <c r="W409" s="85" t="s">
        <v>2171</v>
      </c>
      <c r="X409" s="85"/>
      <c r="Y409" s="85"/>
      <c r="Z409" s="85"/>
      <c r="AA409" s="85"/>
      <c r="AB409" s="85"/>
    </row>
    <row r="410" spans="1:28" ht="18.75" x14ac:dyDescent="0.25">
      <c r="A410" s="22" t="s">
        <v>853</v>
      </c>
      <c r="B410" s="26" t="s">
        <v>626</v>
      </c>
      <c r="C410" s="25"/>
      <c r="D410" s="27" t="s">
        <v>164</v>
      </c>
      <c r="E410" s="45">
        <v>4</v>
      </c>
      <c r="F410" s="45">
        <v>2216</v>
      </c>
      <c r="G410" s="64">
        <v>0.7</v>
      </c>
      <c r="H410" s="57"/>
      <c r="I410" s="57"/>
      <c r="J410" s="57">
        <f>ROUND(F410*G410, 2)</f>
        <v>1551.2</v>
      </c>
      <c r="K410" s="57"/>
      <c r="L410" s="57"/>
      <c r="M410" s="82">
        <v>0.7</v>
      </c>
      <c r="N410" s="57"/>
      <c r="O410" s="57"/>
      <c r="P410" s="57">
        <f>ROUND(F410*M410, 2)</f>
        <v>1551.2</v>
      </c>
      <c r="Q410" s="57"/>
      <c r="R410" s="57"/>
      <c r="S410" s="85"/>
      <c r="T410" s="88">
        <v>1</v>
      </c>
      <c r="U410" s="88">
        <v>554</v>
      </c>
      <c r="V410" s="85"/>
      <c r="W410" s="85" t="s">
        <v>2172</v>
      </c>
      <c r="X410" s="85"/>
      <c r="Y410" s="85"/>
      <c r="Z410" s="85"/>
      <c r="AA410" s="85"/>
      <c r="AB410" s="85"/>
    </row>
    <row r="411" spans="1:28" ht="37.5" x14ac:dyDescent="0.25">
      <c r="A411" s="22" t="s">
        <v>854</v>
      </c>
      <c r="B411" s="26" t="s">
        <v>855</v>
      </c>
      <c r="C411" s="25"/>
      <c r="D411" s="27" t="s">
        <v>164</v>
      </c>
      <c r="E411" s="45">
        <v>1</v>
      </c>
      <c r="F411" s="45">
        <v>554</v>
      </c>
      <c r="G411" s="64">
        <v>297</v>
      </c>
      <c r="H411" s="57"/>
      <c r="I411" s="57"/>
      <c r="J411" s="57">
        <f>ROUND(F411*G411, 2)</f>
        <v>164538</v>
      </c>
      <c r="K411" s="57"/>
      <c r="L411" s="57"/>
      <c r="M411" s="82">
        <v>297</v>
      </c>
      <c r="N411" s="57"/>
      <c r="O411" s="57"/>
      <c r="P411" s="57">
        <f>ROUND(F411*M411, 2)</f>
        <v>164538</v>
      </c>
      <c r="Q411" s="57"/>
      <c r="R411" s="57"/>
      <c r="S411" s="85"/>
      <c r="T411" s="88">
        <v>1</v>
      </c>
      <c r="U411" s="88">
        <v>554</v>
      </c>
      <c r="V411" s="85"/>
      <c r="W411" s="85" t="s">
        <v>2173</v>
      </c>
      <c r="X411" s="85"/>
      <c r="Y411" s="85"/>
      <c r="Z411" s="85"/>
      <c r="AA411" s="85"/>
      <c r="AB411" s="85"/>
    </row>
    <row r="412" spans="1:28" ht="16.5" x14ac:dyDescent="0.25">
      <c r="A412" s="22" t="s">
        <v>856</v>
      </c>
      <c r="B412" s="100" t="s">
        <v>857</v>
      </c>
      <c r="C412" s="94"/>
      <c r="D412" s="98"/>
      <c r="E412" s="99"/>
      <c r="F412" s="58"/>
      <c r="G412" s="59"/>
      <c r="H412" s="59"/>
      <c r="I412" s="59"/>
      <c r="J412" s="59">
        <f>SUM(J413,J415,J417,J419,J423,J427,J432,J434,J442,J444,J447)</f>
        <v>6980635.6600000001</v>
      </c>
      <c r="K412" s="59">
        <f>SUM(K413,K415,K417,K419,K423,K427,K432,K434,K442,K444,K447)</f>
        <v>6236256.5</v>
      </c>
      <c r="L412" s="59">
        <f>SUM(L413,L415,L417,L419,L423,L427,L432,L434,L442,L444,L447)</f>
        <v>13216892.16</v>
      </c>
      <c r="M412" s="59"/>
      <c r="N412" s="59"/>
      <c r="O412" s="59"/>
      <c r="P412" s="59">
        <v>7841943.6600000001</v>
      </c>
      <c r="Q412" s="59">
        <v>6440756.5</v>
      </c>
      <c r="R412" s="59">
        <v>14282700.16</v>
      </c>
      <c r="S412" s="85"/>
      <c r="T412" s="88"/>
      <c r="U412" s="88"/>
      <c r="V412" s="85"/>
      <c r="W412" s="85" t="s">
        <v>2174</v>
      </c>
      <c r="X412" s="85"/>
      <c r="Y412" s="85"/>
      <c r="Z412" s="85"/>
      <c r="AA412" s="85"/>
      <c r="AB412" s="85"/>
    </row>
    <row r="413" spans="1:28" ht="75" x14ac:dyDescent="0.25">
      <c r="A413" s="22" t="s">
        <v>858</v>
      </c>
      <c r="B413" s="25" t="s">
        <v>859</v>
      </c>
      <c r="C413" s="25" t="s">
        <v>860</v>
      </c>
      <c r="D413" s="27" t="s">
        <v>40</v>
      </c>
      <c r="E413" s="45">
        <v>1</v>
      </c>
      <c r="F413" s="28">
        <v>0</v>
      </c>
      <c r="G413" s="57">
        <f>IFERROR(ROUND(SUM(J414)/F413, 2), 0)</f>
        <v>0</v>
      </c>
      <c r="H413" s="64">
        <v>160</v>
      </c>
      <c r="I413" s="57">
        <f>G413+H413</f>
        <v>160</v>
      </c>
      <c r="J413" s="57">
        <f>ROUND(G413*F413, 2)</f>
        <v>0</v>
      </c>
      <c r="K413" s="57">
        <f>ROUND(F413*H413, 2)</f>
        <v>0</v>
      </c>
      <c r="L413" s="57">
        <f>J413+K413</f>
        <v>0</v>
      </c>
      <c r="M413" s="57"/>
      <c r="N413" s="82"/>
      <c r="O413" s="57">
        <v>0</v>
      </c>
      <c r="P413" s="57">
        <v>0</v>
      </c>
      <c r="Q413" s="57">
        <v>0</v>
      </c>
      <c r="R413" s="57">
        <v>0</v>
      </c>
      <c r="S413" s="85"/>
      <c r="T413" s="88">
        <v>1</v>
      </c>
      <c r="U413" s="88">
        <v>0</v>
      </c>
      <c r="V413" s="85"/>
      <c r="W413" s="85" t="s">
        <v>2175</v>
      </c>
      <c r="X413" s="85"/>
      <c r="Y413" s="85"/>
      <c r="Z413" s="85"/>
      <c r="AA413" s="85"/>
      <c r="AB413" s="85"/>
    </row>
    <row r="414" spans="1:28" ht="18.75" x14ac:dyDescent="0.25">
      <c r="A414" s="22" t="s">
        <v>862</v>
      </c>
      <c r="B414" s="72" t="s">
        <v>672</v>
      </c>
      <c r="C414" s="25"/>
      <c r="D414" s="27" t="s">
        <v>29</v>
      </c>
      <c r="E414" s="52">
        <v>0.05</v>
      </c>
      <c r="F414" s="45">
        <v>0</v>
      </c>
      <c r="G414" s="64">
        <v>4597.82</v>
      </c>
      <c r="H414" s="57"/>
      <c r="I414" s="57"/>
      <c r="J414" s="57">
        <f>ROUND(F414*G414, 2)</f>
        <v>0</v>
      </c>
      <c r="K414" s="57"/>
      <c r="L414" s="57"/>
      <c r="M414" s="82"/>
      <c r="N414" s="57"/>
      <c r="O414" s="57"/>
      <c r="P414" s="57">
        <f>ROUND(F414*M414, 2)</f>
        <v>0</v>
      </c>
      <c r="Q414" s="57"/>
      <c r="R414" s="57"/>
      <c r="S414" s="85"/>
      <c r="T414" s="88">
        <v>1</v>
      </c>
      <c r="U414" s="88">
        <v>0</v>
      </c>
      <c r="V414" s="85"/>
      <c r="W414" s="85" t="s">
        <v>2176</v>
      </c>
      <c r="X414" s="85"/>
      <c r="Y414" s="85"/>
      <c r="Z414" s="85"/>
      <c r="AA414" s="85"/>
      <c r="AB414" s="85"/>
    </row>
    <row r="415" spans="1:28" ht="75" x14ac:dyDescent="0.25">
      <c r="A415" s="22" t="s">
        <v>864</v>
      </c>
      <c r="B415" s="25" t="s">
        <v>859</v>
      </c>
      <c r="C415" s="25" t="s">
        <v>865</v>
      </c>
      <c r="D415" s="27" t="s">
        <v>40</v>
      </c>
      <c r="E415" s="45">
        <v>1</v>
      </c>
      <c r="F415" s="28">
        <v>707.4</v>
      </c>
      <c r="G415" s="57">
        <f>IFERROR(ROUND(SUM(J416)/F415, 2), 0)</f>
        <v>919.56</v>
      </c>
      <c r="H415" s="64">
        <v>160</v>
      </c>
      <c r="I415" s="57">
        <f>G415+H415</f>
        <v>1079.56</v>
      </c>
      <c r="J415" s="57">
        <f>ROUND(G415*F415, 2)</f>
        <v>650496.74</v>
      </c>
      <c r="K415" s="57">
        <f>ROUND(F415*H415, 2)</f>
        <v>113184</v>
      </c>
      <c r="L415" s="57">
        <f>J415+K415</f>
        <v>763680.74</v>
      </c>
      <c r="M415" s="57">
        <v>919.56</v>
      </c>
      <c r="N415" s="82">
        <v>160</v>
      </c>
      <c r="O415" s="57">
        <v>1079.56</v>
      </c>
      <c r="P415" s="57">
        <v>650496.74</v>
      </c>
      <c r="Q415" s="57">
        <v>113184</v>
      </c>
      <c r="R415" s="57">
        <v>763680.74</v>
      </c>
      <c r="S415" s="85"/>
      <c r="T415" s="88">
        <v>1</v>
      </c>
      <c r="U415" s="88">
        <v>707.4</v>
      </c>
      <c r="V415" s="85"/>
      <c r="W415" s="85" t="s">
        <v>2177</v>
      </c>
      <c r="X415" s="85"/>
      <c r="Y415" s="85"/>
      <c r="Z415" s="85"/>
      <c r="AA415" s="85"/>
      <c r="AB415" s="85"/>
    </row>
    <row r="416" spans="1:28" ht="18.75" x14ac:dyDescent="0.25">
      <c r="A416" s="22" t="s">
        <v>866</v>
      </c>
      <c r="B416" s="72" t="s">
        <v>672</v>
      </c>
      <c r="C416" s="25"/>
      <c r="D416" s="27" t="s">
        <v>29</v>
      </c>
      <c r="E416" s="52">
        <v>0.2</v>
      </c>
      <c r="F416" s="45">
        <v>141.47999999999999</v>
      </c>
      <c r="G416" s="64">
        <v>4597.82</v>
      </c>
      <c r="H416" s="57"/>
      <c r="I416" s="57"/>
      <c r="J416" s="57">
        <f>ROUND(F416*G416, 2)</f>
        <v>650499.56999999995</v>
      </c>
      <c r="K416" s="57"/>
      <c r="L416" s="57"/>
      <c r="M416" s="82">
        <v>4597.82</v>
      </c>
      <c r="N416" s="57"/>
      <c r="O416" s="57"/>
      <c r="P416" s="57">
        <f>ROUND(F416*M416, 2)</f>
        <v>650499.56999999995</v>
      </c>
      <c r="Q416" s="57"/>
      <c r="R416" s="57"/>
      <c r="S416" s="85"/>
      <c r="T416" s="88">
        <v>1</v>
      </c>
      <c r="U416" s="88">
        <v>707.4</v>
      </c>
      <c r="V416" s="85"/>
      <c r="W416" s="85" t="s">
        <v>2178</v>
      </c>
      <c r="X416" s="85"/>
      <c r="Y416" s="85"/>
      <c r="Z416" s="85"/>
      <c r="AA416" s="85"/>
      <c r="AB416" s="85"/>
    </row>
    <row r="417" spans="1:28" ht="75" x14ac:dyDescent="0.25">
      <c r="A417" s="22" t="s">
        <v>867</v>
      </c>
      <c r="B417" s="25" t="s">
        <v>859</v>
      </c>
      <c r="C417" s="25"/>
      <c r="D417" s="27" t="s">
        <v>40</v>
      </c>
      <c r="E417" s="45">
        <v>1</v>
      </c>
      <c r="F417" s="28">
        <v>6342.9</v>
      </c>
      <c r="G417" s="57">
        <f>IFERROR(ROUND(SUM(J418)/F417, 2), 0)</f>
        <v>184.97</v>
      </c>
      <c r="H417" s="64">
        <v>160</v>
      </c>
      <c r="I417" s="57">
        <f>G417+H417</f>
        <v>344.97</v>
      </c>
      <c r="J417" s="57">
        <f>ROUND(G417*F417, 2)</f>
        <v>1173246.21</v>
      </c>
      <c r="K417" s="57">
        <f>ROUND(F417*H417, 2)</f>
        <v>1014864</v>
      </c>
      <c r="L417" s="57">
        <f>J417+K417</f>
        <v>2188110.21</v>
      </c>
      <c r="M417" s="57">
        <v>184.97</v>
      </c>
      <c r="N417" s="82">
        <v>160</v>
      </c>
      <c r="O417" s="57">
        <v>344.97</v>
      </c>
      <c r="P417" s="57">
        <v>1173246.21</v>
      </c>
      <c r="Q417" s="57">
        <v>1014864</v>
      </c>
      <c r="R417" s="57">
        <v>2188110.21</v>
      </c>
      <c r="S417" s="85"/>
      <c r="T417" s="88">
        <v>1</v>
      </c>
      <c r="U417" s="88">
        <v>6342.9</v>
      </c>
      <c r="V417" s="85"/>
      <c r="W417" s="85" t="s">
        <v>2179</v>
      </c>
      <c r="X417" s="85"/>
      <c r="Y417" s="85"/>
      <c r="Z417" s="85"/>
      <c r="AA417" s="85"/>
      <c r="AB417" s="85"/>
    </row>
    <row r="418" spans="1:28" ht="18.75" x14ac:dyDescent="0.25">
      <c r="A418" s="22" t="s">
        <v>868</v>
      </c>
      <c r="B418" s="26" t="s">
        <v>108</v>
      </c>
      <c r="C418" s="25"/>
      <c r="D418" s="27" t="s">
        <v>29</v>
      </c>
      <c r="E418" s="52">
        <v>0.1</v>
      </c>
      <c r="F418" s="45">
        <v>634.29</v>
      </c>
      <c r="G418" s="64">
        <v>1849.71</v>
      </c>
      <c r="H418" s="57"/>
      <c r="I418" s="57"/>
      <c r="J418" s="57">
        <f>ROUND(F418*G418, 2)</f>
        <v>1173252.56</v>
      </c>
      <c r="K418" s="57"/>
      <c r="L418" s="57"/>
      <c r="M418" s="82">
        <v>1849.71</v>
      </c>
      <c r="N418" s="57"/>
      <c r="O418" s="57"/>
      <c r="P418" s="57">
        <f>ROUND(F418*M418, 2)</f>
        <v>1173252.56</v>
      </c>
      <c r="Q418" s="57"/>
      <c r="R418" s="57"/>
      <c r="S418" s="85"/>
      <c r="T418" s="88">
        <v>1</v>
      </c>
      <c r="U418" s="88">
        <v>6342.9</v>
      </c>
      <c r="V418" s="85"/>
      <c r="W418" s="85" t="s">
        <v>2180</v>
      </c>
      <c r="X418" s="85"/>
      <c r="Y418" s="85"/>
      <c r="Z418" s="85"/>
      <c r="AA418" s="85"/>
      <c r="AB418" s="85"/>
    </row>
    <row r="419" spans="1:28" ht="37.5" x14ac:dyDescent="0.25">
      <c r="A419" s="22" t="s">
        <v>869</v>
      </c>
      <c r="B419" s="25" t="s">
        <v>870</v>
      </c>
      <c r="C419" s="25"/>
      <c r="D419" s="27" t="s">
        <v>871</v>
      </c>
      <c r="E419" s="45">
        <v>1</v>
      </c>
      <c r="F419" s="28">
        <v>3780</v>
      </c>
      <c r="G419" s="57">
        <f>IFERROR(ROUND(SUM(J420,J421,J422)/F419, 2), 0)</f>
        <v>35.44</v>
      </c>
      <c r="H419" s="64">
        <v>160</v>
      </c>
      <c r="I419" s="57">
        <f>G419+H419</f>
        <v>195.44</v>
      </c>
      <c r="J419" s="57">
        <f>ROUND(G419*F419, 2)</f>
        <v>133963.20000000001</v>
      </c>
      <c r="K419" s="57">
        <f>ROUND(F419*H419, 2)</f>
        <v>604800</v>
      </c>
      <c r="L419" s="57">
        <f>J419+K419</f>
        <v>738763.2</v>
      </c>
      <c r="M419" s="57">
        <v>35.44</v>
      </c>
      <c r="N419" s="82">
        <v>160</v>
      </c>
      <c r="O419" s="57">
        <v>195.44</v>
      </c>
      <c r="P419" s="57">
        <v>133963.20000000001</v>
      </c>
      <c r="Q419" s="57">
        <v>604800</v>
      </c>
      <c r="R419" s="57">
        <v>738763.2</v>
      </c>
      <c r="S419" s="85"/>
      <c r="T419" s="88">
        <v>1</v>
      </c>
      <c r="U419" s="88">
        <v>3780</v>
      </c>
      <c r="V419" s="85"/>
      <c r="W419" s="85" t="s">
        <v>2181</v>
      </c>
      <c r="X419" s="85"/>
      <c r="Y419" s="85"/>
      <c r="Z419" s="85"/>
      <c r="AA419" s="85"/>
      <c r="AB419" s="85"/>
    </row>
    <row r="420" spans="1:28" ht="18.75" x14ac:dyDescent="0.25">
      <c r="A420" s="22" t="s">
        <v>872</v>
      </c>
      <c r="B420" s="26" t="s">
        <v>676</v>
      </c>
      <c r="C420" s="25"/>
      <c r="D420" s="27" t="s">
        <v>263</v>
      </c>
      <c r="E420" s="45">
        <v>1.1000000000000001</v>
      </c>
      <c r="F420" s="45">
        <v>4158</v>
      </c>
      <c r="G420" s="64">
        <v>4.05</v>
      </c>
      <c r="H420" s="57"/>
      <c r="I420" s="57"/>
      <c r="J420" s="57">
        <f>ROUND(F420*G420, 2)</f>
        <v>16839.900000000001</v>
      </c>
      <c r="K420" s="57"/>
      <c r="L420" s="57"/>
      <c r="M420" s="82">
        <v>4.05</v>
      </c>
      <c r="N420" s="57"/>
      <c r="O420" s="57"/>
      <c r="P420" s="57">
        <f>ROUND(F420*M420, 2)</f>
        <v>16839.900000000001</v>
      </c>
      <c r="Q420" s="57"/>
      <c r="R420" s="57"/>
      <c r="S420" s="85"/>
      <c r="T420" s="88">
        <v>1</v>
      </c>
      <c r="U420" s="88">
        <v>3780</v>
      </c>
      <c r="V420" s="85"/>
      <c r="W420" s="85" t="s">
        <v>2182</v>
      </c>
      <c r="X420" s="85"/>
      <c r="Y420" s="85"/>
      <c r="Z420" s="85"/>
      <c r="AA420" s="85"/>
      <c r="AB420" s="85"/>
    </row>
    <row r="421" spans="1:28" ht="37.5" x14ac:dyDescent="0.25">
      <c r="A421" s="22" t="s">
        <v>873</v>
      </c>
      <c r="B421" s="26" t="s">
        <v>778</v>
      </c>
      <c r="C421" s="25"/>
      <c r="D421" s="27" t="s">
        <v>164</v>
      </c>
      <c r="E421" s="45">
        <v>0.09</v>
      </c>
      <c r="F421" s="45">
        <v>340.2</v>
      </c>
      <c r="G421" s="64">
        <v>208.32</v>
      </c>
      <c r="H421" s="57"/>
      <c r="I421" s="57"/>
      <c r="J421" s="57">
        <f>ROUND(F421*G421, 2)</f>
        <v>70870.460000000006</v>
      </c>
      <c r="K421" s="57"/>
      <c r="L421" s="57"/>
      <c r="M421" s="82">
        <v>208.32</v>
      </c>
      <c r="N421" s="57"/>
      <c r="O421" s="57"/>
      <c r="P421" s="57">
        <f>ROUND(F421*M421, 2)</f>
        <v>70870.460000000006</v>
      </c>
      <c r="Q421" s="57"/>
      <c r="R421" s="57"/>
      <c r="S421" s="85"/>
      <c r="T421" s="88">
        <v>1</v>
      </c>
      <c r="U421" s="88">
        <v>3780</v>
      </c>
      <c r="V421" s="85"/>
      <c r="W421" s="85" t="s">
        <v>2183</v>
      </c>
      <c r="X421" s="85"/>
      <c r="Y421" s="85"/>
      <c r="Z421" s="85"/>
      <c r="AA421" s="85"/>
      <c r="AB421" s="85"/>
    </row>
    <row r="422" spans="1:28" ht="37.5" x14ac:dyDescent="0.25">
      <c r="A422" s="22" t="s">
        <v>874</v>
      </c>
      <c r="B422" s="26" t="s">
        <v>875</v>
      </c>
      <c r="C422" s="25"/>
      <c r="D422" s="27" t="s">
        <v>77</v>
      </c>
      <c r="E422" s="45">
        <v>0.35</v>
      </c>
      <c r="F422" s="45">
        <v>1323</v>
      </c>
      <c r="G422" s="64">
        <v>34.950000000000003</v>
      </c>
      <c r="H422" s="57"/>
      <c r="I422" s="57"/>
      <c r="J422" s="57">
        <f>ROUND(F422*G422, 2)</f>
        <v>46238.85</v>
      </c>
      <c r="K422" s="57"/>
      <c r="L422" s="57"/>
      <c r="M422" s="82">
        <v>34.950000000000003</v>
      </c>
      <c r="N422" s="57"/>
      <c r="O422" s="57"/>
      <c r="P422" s="57">
        <f>ROUND(F422*M422, 2)</f>
        <v>46238.85</v>
      </c>
      <c r="Q422" s="57"/>
      <c r="R422" s="57"/>
      <c r="S422" s="85"/>
      <c r="T422" s="88">
        <v>1</v>
      </c>
      <c r="U422" s="88">
        <v>3780</v>
      </c>
      <c r="V422" s="85"/>
      <c r="W422" s="85" t="s">
        <v>2184</v>
      </c>
      <c r="X422" s="85"/>
      <c r="Y422" s="85"/>
      <c r="Z422" s="85"/>
      <c r="AA422" s="85"/>
      <c r="AB422" s="85"/>
    </row>
    <row r="423" spans="1:28" ht="75" x14ac:dyDescent="0.25">
      <c r="A423" s="22" t="s">
        <v>876</v>
      </c>
      <c r="B423" s="25" t="s">
        <v>870</v>
      </c>
      <c r="C423" s="25" t="s">
        <v>877</v>
      </c>
      <c r="D423" s="27" t="s">
        <v>871</v>
      </c>
      <c r="E423" s="45">
        <v>1</v>
      </c>
      <c r="F423" s="28">
        <v>4725</v>
      </c>
      <c r="G423" s="57">
        <f>IFERROR(ROUND(SUM(J424,J425,J426)/F423, 2), 0)</f>
        <v>35.44</v>
      </c>
      <c r="H423" s="64">
        <v>160</v>
      </c>
      <c r="I423" s="57">
        <f>G423+H423</f>
        <v>195.44</v>
      </c>
      <c r="J423" s="57">
        <f>ROUND(G423*F423, 2)</f>
        <v>167454</v>
      </c>
      <c r="K423" s="57">
        <f>ROUND(F423*H423, 2)</f>
        <v>756000</v>
      </c>
      <c r="L423" s="57">
        <f>J423+K423</f>
        <v>923454</v>
      </c>
      <c r="M423" s="57">
        <v>35.44</v>
      </c>
      <c r="N423" s="82">
        <v>160</v>
      </c>
      <c r="O423" s="57">
        <v>195.44</v>
      </c>
      <c r="P423" s="57">
        <v>167454</v>
      </c>
      <c r="Q423" s="57">
        <v>756000</v>
      </c>
      <c r="R423" s="57">
        <v>923454</v>
      </c>
      <c r="S423" s="85"/>
      <c r="T423" s="88">
        <v>1</v>
      </c>
      <c r="U423" s="88">
        <v>4725</v>
      </c>
      <c r="V423" s="85"/>
      <c r="W423" s="85" t="s">
        <v>2185</v>
      </c>
      <c r="X423" s="85"/>
      <c r="Y423" s="85"/>
      <c r="Z423" s="85"/>
      <c r="AA423" s="85"/>
      <c r="AB423" s="85"/>
    </row>
    <row r="424" spans="1:28" ht="18.75" x14ac:dyDescent="0.25">
      <c r="A424" s="22" t="s">
        <v>878</v>
      </c>
      <c r="B424" s="26" t="s">
        <v>676</v>
      </c>
      <c r="C424" s="25"/>
      <c r="D424" s="27" t="s">
        <v>263</v>
      </c>
      <c r="E424" s="45">
        <v>1.1000000000000001</v>
      </c>
      <c r="F424" s="45">
        <v>5197.5</v>
      </c>
      <c r="G424" s="64">
        <v>4.05</v>
      </c>
      <c r="H424" s="57"/>
      <c r="I424" s="57"/>
      <c r="J424" s="57">
        <f>ROUND(F424*G424, 2)</f>
        <v>21049.88</v>
      </c>
      <c r="K424" s="57"/>
      <c r="L424" s="57"/>
      <c r="M424" s="82">
        <v>4.05</v>
      </c>
      <c r="N424" s="57"/>
      <c r="O424" s="57"/>
      <c r="P424" s="57">
        <f>ROUND(F424*M424, 2)</f>
        <v>21049.88</v>
      </c>
      <c r="Q424" s="57"/>
      <c r="R424" s="57"/>
      <c r="S424" s="85"/>
      <c r="T424" s="88">
        <v>1</v>
      </c>
      <c r="U424" s="88">
        <v>4725</v>
      </c>
      <c r="V424" s="85"/>
      <c r="W424" s="85" t="s">
        <v>2186</v>
      </c>
      <c r="X424" s="85"/>
      <c r="Y424" s="85"/>
      <c r="Z424" s="85"/>
      <c r="AA424" s="85"/>
      <c r="AB424" s="85"/>
    </row>
    <row r="425" spans="1:28" ht="37.5" x14ac:dyDescent="0.25">
      <c r="A425" s="22" t="s">
        <v>879</v>
      </c>
      <c r="B425" s="26" t="s">
        <v>778</v>
      </c>
      <c r="C425" s="25"/>
      <c r="D425" s="27" t="s">
        <v>164</v>
      </c>
      <c r="E425" s="45">
        <v>0.09</v>
      </c>
      <c r="F425" s="45">
        <v>425.25</v>
      </c>
      <c r="G425" s="64">
        <v>208.32</v>
      </c>
      <c r="H425" s="57"/>
      <c r="I425" s="57"/>
      <c r="J425" s="57">
        <f>ROUND(F425*G425, 2)</f>
        <v>88588.08</v>
      </c>
      <c r="K425" s="57"/>
      <c r="L425" s="57"/>
      <c r="M425" s="82">
        <v>208.32</v>
      </c>
      <c r="N425" s="57"/>
      <c r="O425" s="57"/>
      <c r="P425" s="57">
        <f>ROUND(F425*M425, 2)</f>
        <v>88588.08</v>
      </c>
      <c r="Q425" s="57"/>
      <c r="R425" s="57"/>
      <c r="S425" s="85"/>
      <c r="T425" s="88">
        <v>1</v>
      </c>
      <c r="U425" s="88">
        <v>4725</v>
      </c>
      <c r="V425" s="85"/>
      <c r="W425" s="85" t="s">
        <v>2187</v>
      </c>
      <c r="X425" s="85"/>
      <c r="Y425" s="85"/>
      <c r="Z425" s="85"/>
      <c r="AA425" s="85"/>
      <c r="AB425" s="85"/>
    </row>
    <row r="426" spans="1:28" ht="37.5" x14ac:dyDescent="0.25">
      <c r="A426" s="22" t="s">
        <v>880</v>
      </c>
      <c r="B426" s="26" t="s">
        <v>875</v>
      </c>
      <c r="C426" s="25"/>
      <c r="D426" s="27" t="s">
        <v>77</v>
      </c>
      <c r="E426" s="45">
        <v>0.35</v>
      </c>
      <c r="F426" s="45">
        <v>1653.75</v>
      </c>
      <c r="G426" s="64">
        <v>34.950000000000003</v>
      </c>
      <c r="H426" s="57"/>
      <c r="I426" s="57"/>
      <c r="J426" s="57">
        <f>ROUND(F426*G426, 2)</f>
        <v>57798.559999999998</v>
      </c>
      <c r="K426" s="57"/>
      <c r="L426" s="57"/>
      <c r="M426" s="82">
        <v>34.950000000000003</v>
      </c>
      <c r="N426" s="57"/>
      <c r="O426" s="57"/>
      <c r="P426" s="57">
        <f>ROUND(F426*M426, 2)</f>
        <v>57798.559999999998</v>
      </c>
      <c r="Q426" s="57"/>
      <c r="R426" s="57"/>
      <c r="S426" s="85"/>
      <c r="T426" s="88">
        <v>1</v>
      </c>
      <c r="U426" s="88">
        <v>4725</v>
      </c>
      <c r="V426" s="85"/>
      <c r="W426" s="85" t="s">
        <v>2188</v>
      </c>
      <c r="X426" s="85"/>
      <c r="Y426" s="85"/>
      <c r="Z426" s="85"/>
      <c r="AA426" s="85"/>
      <c r="AB426" s="85"/>
    </row>
    <row r="427" spans="1:28" ht="56.25" x14ac:dyDescent="0.25">
      <c r="A427" s="22" t="s">
        <v>881</v>
      </c>
      <c r="B427" s="25" t="s">
        <v>882</v>
      </c>
      <c r="C427" s="25" t="s">
        <v>883</v>
      </c>
      <c r="D427" s="27" t="s">
        <v>40</v>
      </c>
      <c r="E427" s="45">
        <v>1</v>
      </c>
      <c r="F427" s="28">
        <v>5667.9</v>
      </c>
      <c r="G427" s="57">
        <f>IFERROR(ROUND(SUM(J428,J429,J430,J431)/F427, 2), 0)</f>
        <v>167.45</v>
      </c>
      <c r="H427" s="64">
        <v>176</v>
      </c>
      <c r="I427" s="57">
        <f>G427+H427</f>
        <v>343.45</v>
      </c>
      <c r="J427" s="57">
        <f>ROUND(G427*F427, 2)</f>
        <v>949089.86</v>
      </c>
      <c r="K427" s="57">
        <f>ROUND(F427*H427, 2)</f>
        <v>997550.4</v>
      </c>
      <c r="L427" s="57">
        <f>J427+K427</f>
        <v>1946640.26</v>
      </c>
      <c r="M427" s="57">
        <v>167.45</v>
      </c>
      <c r="N427" s="82">
        <v>176</v>
      </c>
      <c r="O427" s="57">
        <v>343.45</v>
      </c>
      <c r="P427" s="57">
        <v>949089.86</v>
      </c>
      <c r="Q427" s="57">
        <v>997550.4</v>
      </c>
      <c r="R427" s="57">
        <v>1946640.26</v>
      </c>
      <c r="S427" s="85"/>
      <c r="T427" s="88">
        <v>1</v>
      </c>
      <c r="U427" s="88">
        <v>5667.9</v>
      </c>
      <c r="V427" s="85"/>
      <c r="W427" s="85" t="s">
        <v>2189</v>
      </c>
      <c r="X427" s="85"/>
      <c r="Y427" s="85"/>
      <c r="Z427" s="85"/>
      <c r="AA427" s="85"/>
      <c r="AB427" s="85"/>
    </row>
    <row r="428" spans="1:28" ht="37.5" x14ac:dyDescent="0.25">
      <c r="A428" s="22" t="s">
        <v>885</v>
      </c>
      <c r="B428" s="26" t="s">
        <v>886</v>
      </c>
      <c r="C428" s="25"/>
      <c r="D428" s="27" t="s">
        <v>164</v>
      </c>
      <c r="E428" s="45">
        <v>0.38</v>
      </c>
      <c r="F428" s="45">
        <v>2153.8020000000001</v>
      </c>
      <c r="G428" s="64">
        <v>158.22999999999999</v>
      </c>
      <c r="H428" s="57"/>
      <c r="I428" s="57"/>
      <c r="J428" s="57">
        <f>ROUND(F428*G428, 2)</f>
        <v>340796.09</v>
      </c>
      <c r="K428" s="57"/>
      <c r="L428" s="57"/>
      <c r="M428" s="82">
        <v>158.22999999999999</v>
      </c>
      <c r="N428" s="57"/>
      <c r="O428" s="57"/>
      <c r="P428" s="57">
        <f>ROUND(F428*M428, 2)</f>
        <v>340796.09</v>
      </c>
      <c r="Q428" s="57"/>
      <c r="R428" s="57"/>
      <c r="S428" s="85"/>
      <c r="T428" s="88">
        <v>1</v>
      </c>
      <c r="U428" s="88">
        <v>5667.9</v>
      </c>
      <c r="V428" s="85"/>
      <c r="W428" s="85" t="s">
        <v>2190</v>
      </c>
      <c r="X428" s="85"/>
      <c r="Y428" s="85"/>
      <c r="Z428" s="85"/>
      <c r="AA428" s="85"/>
      <c r="AB428" s="85"/>
    </row>
    <row r="429" spans="1:28" ht="37.5" x14ac:dyDescent="0.25">
      <c r="A429" s="22" t="s">
        <v>888</v>
      </c>
      <c r="B429" s="26" t="s">
        <v>889</v>
      </c>
      <c r="C429" s="25"/>
      <c r="D429" s="27" t="s">
        <v>40</v>
      </c>
      <c r="E429" s="45">
        <v>1.05</v>
      </c>
      <c r="F429" s="45">
        <v>5951.2950000000001</v>
      </c>
      <c r="G429" s="64">
        <v>96.6</v>
      </c>
      <c r="H429" s="57"/>
      <c r="I429" s="57"/>
      <c r="J429" s="57">
        <f>ROUND(F429*G429, 2)</f>
        <v>574895.1</v>
      </c>
      <c r="K429" s="57"/>
      <c r="L429" s="57"/>
      <c r="M429" s="82">
        <v>96.6</v>
      </c>
      <c r="N429" s="57"/>
      <c r="O429" s="57"/>
      <c r="P429" s="57">
        <f>ROUND(F429*M429, 2)</f>
        <v>574895.1</v>
      </c>
      <c r="Q429" s="57"/>
      <c r="R429" s="57"/>
      <c r="S429" s="85"/>
      <c r="T429" s="88">
        <v>1</v>
      </c>
      <c r="U429" s="88">
        <v>5667.9</v>
      </c>
      <c r="V429" s="85"/>
      <c r="W429" s="85" t="s">
        <v>2191</v>
      </c>
      <c r="X429" s="85"/>
      <c r="Y429" s="85"/>
      <c r="Z429" s="85"/>
      <c r="AA429" s="85"/>
      <c r="AB429" s="85"/>
    </row>
    <row r="430" spans="1:28" ht="18.75" x14ac:dyDescent="0.25">
      <c r="A430" s="22" t="s">
        <v>891</v>
      </c>
      <c r="B430" s="26" t="s">
        <v>892</v>
      </c>
      <c r="C430" s="25"/>
      <c r="D430" s="27" t="s">
        <v>263</v>
      </c>
      <c r="E430" s="45">
        <v>0.05</v>
      </c>
      <c r="F430" s="45">
        <v>283.39499999999998</v>
      </c>
      <c r="G430" s="64">
        <v>33.950000000000003</v>
      </c>
      <c r="H430" s="57"/>
      <c r="I430" s="57"/>
      <c r="J430" s="57">
        <f>ROUND(F430*G430, 2)</f>
        <v>9621.26</v>
      </c>
      <c r="K430" s="57"/>
      <c r="L430" s="57"/>
      <c r="M430" s="82">
        <v>33.950000000000003</v>
      </c>
      <c r="N430" s="57"/>
      <c r="O430" s="57"/>
      <c r="P430" s="57">
        <f>ROUND(F430*M430, 2)</f>
        <v>9621.26</v>
      </c>
      <c r="Q430" s="57"/>
      <c r="R430" s="57"/>
      <c r="S430" s="85"/>
      <c r="T430" s="88">
        <v>1</v>
      </c>
      <c r="U430" s="88">
        <v>5667.9</v>
      </c>
      <c r="V430" s="85"/>
      <c r="W430" s="85" t="s">
        <v>2192</v>
      </c>
      <c r="X430" s="85"/>
      <c r="Y430" s="85"/>
      <c r="Z430" s="85"/>
      <c r="AA430" s="85"/>
      <c r="AB430" s="85"/>
    </row>
    <row r="431" spans="1:28" ht="18.75" x14ac:dyDescent="0.25">
      <c r="A431" s="22" t="s">
        <v>894</v>
      </c>
      <c r="B431" s="26" t="s">
        <v>895</v>
      </c>
      <c r="C431" s="25"/>
      <c r="D431" s="27" t="s">
        <v>164</v>
      </c>
      <c r="E431" s="45">
        <v>15</v>
      </c>
      <c r="F431" s="45">
        <v>85018.5</v>
      </c>
      <c r="G431" s="64">
        <v>0.28000000000000003</v>
      </c>
      <c r="H431" s="57"/>
      <c r="I431" s="57"/>
      <c r="J431" s="57">
        <f>ROUND(F431*G431, 2)</f>
        <v>23805.18</v>
      </c>
      <c r="K431" s="57"/>
      <c r="L431" s="57"/>
      <c r="M431" s="82">
        <v>0.28000000000000003</v>
      </c>
      <c r="N431" s="57"/>
      <c r="O431" s="57"/>
      <c r="P431" s="57">
        <f>ROUND(F431*M431, 2)</f>
        <v>23805.18</v>
      </c>
      <c r="Q431" s="57"/>
      <c r="R431" s="57"/>
      <c r="S431" s="85"/>
      <c r="T431" s="88">
        <v>1</v>
      </c>
      <c r="U431" s="88">
        <v>5667.9</v>
      </c>
      <c r="V431" s="85"/>
      <c r="W431" s="85" t="s">
        <v>2193</v>
      </c>
      <c r="X431" s="85"/>
      <c r="Y431" s="85"/>
      <c r="Z431" s="85"/>
      <c r="AA431" s="85"/>
      <c r="AB431" s="85"/>
    </row>
    <row r="432" spans="1:28" ht="56.25" x14ac:dyDescent="0.25">
      <c r="A432" s="22" t="s">
        <v>897</v>
      </c>
      <c r="B432" s="25" t="s">
        <v>882</v>
      </c>
      <c r="C432" s="25" t="s">
        <v>898</v>
      </c>
      <c r="D432" s="27" t="s">
        <v>40</v>
      </c>
      <c r="E432" s="45">
        <v>1</v>
      </c>
      <c r="F432" s="28">
        <v>1936</v>
      </c>
      <c r="G432" s="57">
        <f>IFERROR(ROUND(SUM(J433)/F432, 2), 0)</f>
        <v>0</v>
      </c>
      <c r="H432" s="64">
        <v>176</v>
      </c>
      <c r="I432" s="57">
        <f>G432+H432</f>
        <v>176</v>
      </c>
      <c r="J432" s="57">
        <f>ROUND(G432*F432, 2)</f>
        <v>0</v>
      </c>
      <c r="K432" s="57">
        <f>ROUND(F432*H432, 2)</f>
        <v>340736</v>
      </c>
      <c r="L432" s="57">
        <f>J432+K432</f>
        <v>340736</v>
      </c>
      <c r="M432" s="57">
        <v>409.5</v>
      </c>
      <c r="N432" s="82">
        <v>176</v>
      </c>
      <c r="O432" s="57">
        <v>585.5</v>
      </c>
      <c r="P432" s="57">
        <v>792792</v>
      </c>
      <c r="Q432" s="57">
        <v>340736</v>
      </c>
      <c r="R432" s="57">
        <v>1133528</v>
      </c>
      <c r="S432" s="85"/>
      <c r="T432" s="88">
        <v>1</v>
      </c>
      <c r="U432" s="88">
        <v>1936</v>
      </c>
      <c r="V432" s="85"/>
      <c r="W432" s="85" t="s">
        <v>2194</v>
      </c>
      <c r="X432" s="85"/>
      <c r="Y432" s="85"/>
      <c r="Z432" s="85"/>
      <c r="AA432" s="85"/>
      <c r="AB432" s="85"/>
    </row>
    <row r="433" spans="1:28" ht="18.75" x14ac:dyDescent="0.25">
      <c r="A433" s="22" t="s">
        <v>899</v>
      </c>
      <c r="B433" s="26" t="s">
        <v>900</v>
      </c>
      <c r="C433" s="25"/>
      <c r="D433" s="27" t="s">
        <v>40</v>
      </c>
      <c r="E433" s="52">
        <v>1.05</v>
      </c>
      <c r="F433" s="45">
        <v>2032.8</v>
      </c>
      <c r="G433" s="64">
        <v>0</v>
      </c>
      <c r="H433" s="57"/>
      <c r="I433" s="57"/>
      <c r="J433" s="57">
        <f>ROUND(F433*G433, 2)</f>
        <v>0</v>
      </c>
      <c r="K433" s="57"/>
      <c r="L433" s="57"/>
      <c r="M433" s="82">
        <v>390</v>
      </c>
      <c r="N433" s="57"/>
      <c r="O433" s="57"/>
      <c r="P433" s="57">
        <f>ROUND(F433*M433, 2)</f>
        <v>792792</v>
      </c>
      <c r="Q433" s="57"/>
      <c r="R433" s="57"/>
      <c r="S433" s="85"/>
      <c r="T433" s="88">
        <v>1</v>
      </c>
      <c r="U433" s="88">
        <v>1936</v>
      </c>
      <c r="V433" s="85"/>
      <c r="W433" s="85" t="s">
        <v>2195</v>
      </c>
      <c r="X433" s="85"/>
      <c r="Y433" s="85"/>
      <c r="Z433" s="85"/>
      <c r="AA433" s="85"/>
      <c r="AB433" s="85"/>
    </row>
    <row r="434" spans="1:28" ht="93.75" x14ac:dyDescent="0.25">
      <c r="A434" s="22" t="s">
        <v>901</v>
      </c>
      <c r="B434" s="25" t="s">
        <v>902</v>
      </c>
      <c r="C434" s="25" t="s">
        <v>903</v>
      </c>
      <c r="D434" s="27" t="s">
        <v>40</v>
      </c>
      <c r="E434" s="45">
        <v>1</v>
      </c>
      <c r="F434" s="28">
        <v>7603.9</v>
      </c>
      <c r="G434" s="57">
        <f>IFERROR(ROUND(SUM(J435,J436,J437,J438,J439,J440,J441)/F434, 2), 0)</f>
        <v>190.68</v>
      </c>
      <c r="H434" s="64">
        <v>176</v>
      </c>
      <c r="I434" s="57">
        <f>G434+H434</f>
        <v>366.68</v>
      </c>
      <c r="J434" s="57">
        <f>ROUND(G434*F434, 2)</f>
        <v>1449911.65</v>
      </c>
      <c r="K434" s="57">
        <f>ROUND(F434*H434, 2)</f>
        <v>1338286.3999999999</v>
      </c>
      <c r="L434" s="57">
        <f>J434+K434</f>
        <v>2788198.05</v>
      </c>
      <c r="M434" s="57">
        <v>190.68</v>
      </c>
      <c r="N434" s="82">
        <v>176</v>
      </c>
      <c r="O434" s="57">
        <v>366.68</v>
      </c>
      <c r="P434" s="57">
        <v>1449911.65</v>
      </c>
      <c r="Q434" s="57">
        <v>1338286.3999999999</v>
      </c>
      <c r="R434" s="57">
        <v>2788198.05</v>
      </c>
      <c r="S434" s="85"/>
      <c r="T434" s="88">
        <v>1</v>
      </c>
      <c r="U434" s="88">
        <v>7603.9</v>
      </c>
      <c r="V434" s="85"/>
      <c r="W434" s="85" t="s">
        <v>2196</v>
      </c>
      <c r="X434" s="85"/>
      <c r="Y434" s="85"/>
      <c r="Z434" s="85"/>
      <c r="AA434" s="85"/>
      <c r="AB434" s="85"/>
    </row>
    <row r="435" spans="1:28" ht="37.5" x14ac:dyDescent="0.25">
      <c r="A435" s="22" t="s">
        <v>905</v>
      </c>
      <c r="B435" s="26" t="s">
        <v>886</v>
      </c>
      <c r="C435" s="25"/>
      <c r="D435" s="27" t="s">
        <v>164</v>
      </c>
      <c r="E435" s="45">
        <v>0.38</v>
      </c>
      <c r="F435" s="45">
        <v>2889.482</v>
      </c>
      <c r="G435" s="64">
        <v>158.22999999999999</v>
      </c>
      <c r="H435" s="57"/>
      <c r="I435" s="57"/>
      <c r="J435" s="57">
        <f t="shared" ref="J435:J441" si="7">ROUND(F435*G435, 2)</f>
        <v>457202.74</v>
      </c>
      <c r="K435" s="57"/>
      <c r="L435" s="57"/>
      <c r="M435" s="82">
        <v>158.22999999999999</v>
      </c>
      <c r="N435" s="57"/>
      <c r="O435" s="57"/>
      <c r="P435" s="57">
        <f t="shared" ref="P435:P441" si="8">ROUND(F435*M435, 2)</f>
        <v>457202.74</v>
      </c>
      <c r="Q435" s="57"/>
      <c r="R435" s="57"/>
      <c r="S435" s="85"/>
      <c r="T435" s="88">
        <v>1</v>
      </c>
      <c r="U435" s="88">
        <v>7603.9</v>
      </c>
      <c r="V435" s="85"/>
      <c r="W435" s="85" t="s">
        <v>2197</v>
      </c>
      <c r="X435" s="85"/>
      <c r="Y435" s="85"/>
      <c r="Z435" s="85"/>
      <c r="AA435" s="85"/>
      <c r="AB435" s="85"/>
    </row>
    <row r="436" spans="1:28" ht="37.5" x14ac:dyDescent="0.25">
      <c r="A436" s="22" t="s">
        <v>907</v>
      </c>
      <c r="B436" s="26" t="s">
        <v>889</v>
      </c>
      <c r="C436" s="25"/>
      <c r="D436" s="27" t="s">
        <v>40</v>
      </c>
      <c r="E436" s="52">
        <v>1.05</v>
      </c>
      <c r="F436" s="45">
        <v>7984.0950000000003</v>
      </c>
      <c r="G436" s="64">
        <v>96.6</v>
      </c>
      <c r="H436" s="57"/>
      <c r="I436" s="57"/>
      <c r="J436" s="57">
        <f t="shared" si="7"/>
        <v>771263.58</v>
      </c>
      <c r="K436" s="57"/>
      <c r="L436" s="57"/>
      <c r="M436" s="82">
        <v>96.6</v>
      </c>
      <c r="N436" s="57"/>
      <c r="O436" s="57"/>
      <c r="P436" s="57">
        <f t="shared" si="8"/>
        <v>771263.58</v>
      </c>
      <c r="Q436" s="57"/>
      <c r="R436" s="57"/>
      <c r="S436" s="85"/>
      <c r="T436" s="88">
        <v>1</v>
      </c>
      <c r="U436" s="88">
        <v>7603.9</v>
      </c>
      <c r="V436" s="85"/>
      <c r="W436" s="85" t="s">
        <v>2198</v>
      </c>
      <c r="X436" s="85"/>
      <c r="Y436" s="85"/>
      <c r="Z436" s="85"/>
      <c r="AA436" s="85"/>
      <c r="AB436" s="85"/>
    </row>
    <row r="437" spans="1:28" ht="18.75" x14ac:dyDescent="0.25">
      <c r="A437" s="22" t="s">
        <v>909</v>
      </c>
      <c r="B437" s="26" t="s">
        <v>582</v>
      </c>
      <c r="C437" s="25"/>
      <c r="D437" s="27" t="s">
        <v>77</v>
      </c>
      <c r="E437" s="45">
        <v>0.1</v>
      </c>
      <c r="F437" s="45">
        <v>760.39</v>
      </c>
      <c r="G437" s="64">
        <v>37.299999999999997</v>
      </c>
      <c r="H437" s="57"/>
      <c r="I437" s="57"/>
      <c r="J437" s="57">
        <f t="shared" si="7"/>
        <v>28362.55</v>
      </c>
      <c r="K437" s="57"/>
      <c r="L437" s="57"/>
      <c r="M437" s="82">
        <v>37.299999999999997</v>
      </c>
      <c r="N437" s="57"/>
      <c r="O437" s="57"/>
      <c r="P437" s="57">
        <f t="shared" si="8"/>
        <v>28362.55</v>
      </c>
      <c r="Q437" s="57"/>
      <c r="R437" s="57"/>
      <c r="S437" s="85"/>
      <c r="T437" s="88">
        <v>1</v>
      </c>
      <c r="U437" s="88">
        <v>7603.9</v>
      </c>
      <c r="V437" s="85"/>
      <c r="W437" s="85" t="s">
        <v>2199</v>
      </c>
      <c r="X437" s="85"/>
      <c r="Y437" s="85"/>
      <c r="Z437" s="85"/>
      <c r="AA437" s="85"/>
      <c r="AB437" s="85"/>
    </row>
    <row r="438" spans="1:28" ht="18.75" x14ac:dyDescent="0.25">
      <c r="A438" s="22" t="s">
        <v>911</v>
      </c>
      <c r="B438" s="26" t="s">
        <v>912</v>
      </c>
      <c r="C438" s="25"/>
      <c r="D438" s="27" t="s">
        <v>263</v>
      </c>
      <c r="E438" s="45">
        <v>0.85</v>
      </c>
      <c r="F438" s="45">
        <v>6463.3149999999996</v>
      </c>
      <c r="G438" s="64">
        <v>1.42</v>
      </c>
      <c r="H438" s="57"/>
      <c r="I438" s="57"/>
      <c r="J438" s="57">
        <f t="shared" si="7"/>
        <v>9177.91</v>
      </c>
      <c r="K438" s="57"/>
      <c r="L438" s="57"/>
      <c r="M438" s="82">
        <v>1.42</v>
      </c>
      <c r="N438" s="57"/>
      <c r="O438" s="57"/>
      <c r="P438" s="57">
        <f t="shared" si="8"/>
        <v>9177.91</v>
      </c>
      <c r="Q438" s="57"/>
      <c r="R438" s="57"/>
      <c r="S438" s="85"/>
      <c r="T438" s="88">
        <v>1</v>
      </c>
      <c r="U438" s="88">
        <v>7603.9</v>
      </c>
      <c r="V438" s="85"/>
      <c r="W438" s="85" t="s">
        <v>2200</v>
      </c>
      <c r="X438" s="85"/>
      <c r="Y438" s="85"/>
      <c r="Z438" s="85"/>
      <c r="AA438" s="85"/>
      <c r="AB438" s="85"/>
    </row>
    <row r="439" spans="1:28" ht="37.5" x14ac:dyDescent="0.25">
      <c r="A439" s="22" t="s">
        <v>914</v>
      </c>
      <c r="B439" s="26" t="s">
        <v>915</v>
      </c>
      <c r="C439" s="25"/>
      <c r="D439" s="27" t="s">
        <v>871</v>
      </c>
      <c r="E439" s="52">
        <v>0.05</v>
      </c>
      <c r="F439" s="45">
        <v>380.19499999999999</v>
      </c>
      <c r="G439" s="64">
        <v>41.16</v>
      </c>
      <c r="H439" s="57"/>
      <c r="I439" s="57"/>
      <c r="J439" s="57">
        <f t="shared" si="7"/>
        <v>15648.83</v>
      </c>
      <c r="K439" s="57"/>
      <c r="L439" s="57"/>
      <c r="M439" s="82">
        <v>41.16</v>
      </c>
      <c r="N439" s="57"/>
      <c r="O439" s="57"/>
      <c r="P439" s="57">
        <f t="shared" si="8"/>
        <v>15648.83</v>
      </c>
      <c r="Q439" s="57"/>
      <c r="R439" s="57"/>
      <c r="S439" s="85"/>
      <c r="T439" s="88">
        <v>1</v>
      </c>
      <c r="U439" s="88">
        <v>7603.9</v>
      </c>
      <c r="V439" s="85"/>
      <c r="W439" s="85" t="s">
        <v>2201</v>
      </c>
      <c r="X439" s="85"/>
      <c r="Y439" s="85"/>
      <c r="Z439" s="85"/>
      <c r="AA439" s="85"/>
      <c r="AB439" s="85"/>
    </row>
    <row r="440" spans="1:28" ht="37.5" x14ac:dyDescent="0.25">
      <c r="A440" s="22" t="s">
        <v>917</v>
      </c>
      <c r="B440" s="26" t="s">
        <v>875</v>
      </c>
      <c r="C440" s="25"/>
      <c r="D440" s="27" t="s">
        <v>77</v>
      </c>
      <c r="E440" s="45">
        <v>0.35</v>
      </c>
      <c r="F440" s="45">
        <v>2661.3649999999998</v>
      </c>
      <c r="G440" s="64">
        <v>34.950000000000003</v>
      </c>
      <c r="H440" s="57"/>
      <c r="I440" s="57"/>
      <c r="J440" s="57">
        <f t="shared" si="7"/>
        <v>93014.71</v>
      </c>
      <c r="K440" s="57"/>
      <c r="L440" s="57"/>
      <c r="M440" s="82">
        <v>34.950000000000003</v>
      </c>
      <c r="N440" s="57"/>
      <c r="O440" s="57"/>
      <c r="P440" s="57">
        <f t="shared" si="8"/>
        <v>93014.71</v>
      </c>
      <c r="Q440" s="57"/>
      <c r="R440" s="57"/>
      <c r="S440" s="85"/>
      <c r="T440" s="88">
        <v>1</v>
      </c>
      <c r="U440" s="88">
        <v>7603.9</v>
      </c>
      <c r="V440" s="85"/>
      <c r="W440" s="85" t="s">
        <v>2202</v>
      </c>
      <c r="X440" s="85"/>
      <c r="Y440" s="85"/>
      <c r="Z440" s="85"/>
      <c r="AA440" s="85"/>
      <c r="AB440" s="85"/>
    </row>
    <row r="441" spans="1:28" ht="18.75" x14ac:dyDescent="0.25">
      <c r="A441" s="22" t="s">
        <v>919</v>
      </c>
      <c r="B441" s="26" t="s">
        <v>786</v>
      </c>
      <c r="C441" s="25"/>
      <c r="D441" s="27" t="s">
        <v>164</v>
      </c>
      <c r="E441" s="45">
        <v>30</v>
      </c>
      <c r="F441" s="45">
        <v>228117</v>
      </c>
      <c r="G441" s="64">
        <v>0.33</v>
      </c>
      <c r="H441" s="57"/>
      <c r="I441" s="57"/>
      <c r="J441" s="57">
        <f t="shared" si="7"/>
        <v>75278.61</v>
      </c>
      <c r="K441" s="57"/>
      <c r="L441" s="57"/>
      <c r="M441" s="82">
        <v>0.33</v>
      </c>
      <c r="N441" s="57"/>
      <c r="O441" s="57"/>
      <c r="P441" s="57">
        <f t="shared" si="8"/>
        <v>75278.61</v>
      </c>
      <c r="Q441" s="57"/>
      <c r="R441" s="57"/>
      <c r="S441" s="85"/>
      <c r="T441" s="88">
        <v>1</v>
      </c>
      <c r="U441" s="88">
        <v>7603.9</v>
      </c>
      <c r="V441" s="85"/>
      <c r="W441" s="85" t="s">
        <v>2203</v>
      </c>
      <c r="X441" s="85"/>
      <c r="Y441" s="85"/>
      <c r="Z441" s="85"/>
      <c r="AA441" s="85"/>
      <c r="AB441" s="85"/>
    </row>
    <row r="442" spans="1:28" ht="37.5" x14ac:dyDescent="0.25">
      <c r="A442" s="22" t="s">
        <v>921</v>
      </c>
      <c r="B442" s="25" t="s">
        <v>922</v>
      </c>
      <c r="C442" s="25" t="s">
        <v>923</v>
      </c>
      <c r="D442" s="27" t="s">
        <v>164</v>
      </c>
      <c r="E442" s="45">
        <v>1</v>
      </c>
      <c r="F442" s="28">
        <v>818</v>
      </c>
      <c r="G442" s="57">
        <f>IFERROR(ROUND(SUM(J443)/F442, 2), 0)</f>
        <v>1269</v>
      </c>
      <c r="H442" s="64">
        <v>590.57000000000005</v>
      </c>
      <c r="I442" s="57">
        <f>G442+H442</f>
        <v>1859.57</v>
      </c>
      <c r="J442" s="57">
        <f>ROUND(G442*F442, 2)</f>
        <v>1038042</v>
      </c>
      <c r="K442" s="57">
        <f>ROUND(F442*H442, 2)</f>
        <v>483086.26</v>
      </c>
      <c r="L442" s="57">
        <f>J442+K442</f>
        <v>1521128.26</v>
      </c>
      <c r="M442" s="57">
        <v>1415</v>
      </c>
      <c r="N442" s="82">
        <v>590.57000000000005</v>
      </c>
      <c r="O442" s="57">
        <v>2005.57</v>
      </c>
      <c r="P442" s="57">
        <v>1157470</v>
      </c>
      <c r="Q442" s="57">
        <v>483086.26</v>
      </c>
      <c r="R442" s="57">
        <v>1640556.26</v>
      </c>
      <c r="S442" s="85"/>
      <c r="T442" s="88">
        <v>1</v>
      </c>
      <c r="U442" s="88">
        <v>818</v>
      </c>
      <c r="V442" s="85"/>
      <c r="W442" s="85" t="s">
        <v>2204</v>
      </c>
      <c r="X442" s="85"/>
      <c r="Y442" s="85"/>
      <c r="Z442" s="85"/>
      <c r="AA442" s="85"/>
      <c r="AB442" s="85"/>
    </row>
    <row r="443" spans="1:28" ht="37.5" x14ac:dyDescent="0.25">
      <c r="A443" s="22" t="s">
        <v>924</v>
      </c>
      <c r="B443" s="26" t="s">
        <v>925</v>
      </c>
      <c r="C443" s="25"/>
      <c r="D443" s="27" t="s">
        <v>164</v>
      </c>
      <c r="E443" s="45">
        <v>1</v>
      </c>
      <c r="F443" s="45">
        <v>818</v>
      </c>
      <c r="G443" s="64">
        <v>1269</v>
      </c>
      <c r="H443" s="57"/>
      <c r="I443" s="57"/>
      <c r="J443" s="57">
        <f>ROUND(F443*G443, 2)</f>
        <v>1038042</v>
      </c>
      <c r="K443" s="57"/>
      <c r="L443" s="57"/>
      <c r="M443" s="82">
        <v>1415</v>
      </c>
      <c r="N443" s="57"/>
      <c r="O443" s="57"/>
      <c r="P443" s="57">
        <f>ROUND(F443*M443, 2)</f>
        <v>1157470</v>
      </c>
      <c r="Q443" s="57"/>
      <c r="R443" s="57"/>
      <c r="S443" s="85"/>
      <c r="T443" s="88">
        <v>1</v>
      </c>
      <c r="U443" s="88">
        <v>818</v>
      </c>
      <c r="V443" s="85"/>
      <c r="W443" s="85" t="s">
        <v>2205</v>
      </c>
      <c r="X443" s="85"/>
      <c r="Y443" s="85"/>
      <c r="Z443" s="85"/>
      <c r="AA443" s="85"/>
      <c r="AB443" s="85"/>
    </row>
    <row r="444" spans="1:28" ht="18.75" x14ac:dyDescent="0.25">
      <c r="A444" s="22" t="s">
        <v>926</v>
      </c>
      <c r="B444" s="25" t="s">
        <v>927</v>
      </c>
      <c r="C444" s="25"/>
      <c r="D444" s="27" t="s">
        <v>164</v>
      </c>
      <c r="E444" s="45">
        <v>1</v>
      </c>
      <c r="F444" s="28">
        <v>592</v>
      </c>
      <c r="G444" s="57">
        <f>IFERROR(ROUND(SUM(J445,J446)/F444, 2), 0)</f>
        <v>2396</v>
      </c>
      <c r="H444" s="64">
        <v>992.82</v>
      </c>
      <c r="I444" s="57">
        <f>G444+H444</f>
        <v>3388.82</v>
      </c>
      <c r="J444" s="57">
        <f>ROUND(G444*F444, 2)</f>
        <v>1418432</v>
      </c>
      <c r="K444" s="57">
        <f>ROUND(F444*H444, 2)</f>
        <v>587749.43999999994</v>
      </c>
      <c r="L444" s="57">
        <f>J444+K444</f>
        <v>2006181.44</v>
      </c>
      <c r="M444" s="57">
        <v>2310</v>
      </c>
      <c r="N444" s="82">
        <v>992.82</v>
      </c>
      <c r="O444" s="57">
        <v>3302.82</v>
      </c>
      <c r="P444" s="57">
        <v>1367520</v>
      </c>
      <c r="Q444" s="57">
        <v>587749.43999999994</v>
      </c>
      <c r="R444" s="57">
        <v>1955269.44</v>
      </c>
      <c r="S444" s="85"/>
      <c r="T444" s="88">
        <v>1</v>
      </c>
      <c r="U444" s="88">
        <v>592</v>
      </c>
      <c r="V444" s="85"/>
      <c r="W444" s="85" t="s">
        <v>2206</v>
      </c>
      <c r="X444" s="85"/>
      <c r="Y444" s="85"/>
      <c r="Z444" s="85"/>
      <c r="AA444" s="85"/>
      <c r="AB444" s="85"/>
    </row>
    <row r="445" spans="1:28" ht="56.25" x14ac:dyDescent="0.25">
      <c r="A445" s="22" t="s">
        <v>928</v>
      </c>
      <c r="B445" s="26" t="s">
        <v>929</v>
      </c>
      <c r="C445" s="25"/>
      <c r="D445" s="27" t="s">
        <v>164</v>
      </c>
      <c r="E445" s="45">
        <v>1</v>
      </c>
      <c r="F445" s="48">
        <v>592</v>
      </c>
      <c r="G445" s="64">
        <v>590</v>
      </c>
      <c r="H445" s="57"/>
      <c r="I445" s="57"/>
      <c r="J445" s="57">
        <f>ROUND(F445*G445, 2)</f>
        <v>349280</v>
      </c>
      <c r="K445" s="57"/>
      <c r="L445" s="57"/>
      <c r="M445" s="82">
        <v>310</v>
      </c>
      <c r="N445" s="57"/>
      <c r="O445" s="57"/>
      <c r="P445" s="57">
        <f>ROUND(F445*M445, 2)</f>
        <v>183520</v>
      </c>
      <c r="Q445" s="57"/>
      <c r="R445" s="57"/>
      <c r="S445" s="85"/>
      <c r="T445" s="88">
        <v>1</v>
      </c>
      <c r="U445" s="88">
        <v>592</v>
      </c>
      <c r="V445" s="85"/>
      <c r="W445" s="85" t="s">
        <v>2207</v>
      </c>
      <c r="X445" s="85"/>
      <c r="Y445" s="85"/>
      <c r="Z445" s="85"/>
      <c r="AA445" s="85"/>
      <c r="AB445" s="85"/>
    </row>
    <row r="446" spans="1:28" ht="37.5" x14ac:dyDescent="0.25">
      <c r="A446" s="22" t="s">
        <v>930</v>
      </c>
      <c r="B446" s="26" t="s">
        <v>931</v>
      </c>
      <c r="C446" s="25"/>
      <c r="D446" s="27" t="s">
        <v>164</v>
      </c>
      <c r="E446" s="45">
        <v>1</v>
      </c>
      <c r="F446" s="48">
        <v>592</v>
      </c>
      <c r="G446" s="64">
        <v>1806</v>
      </c>
      <c r="H446" s="57"/>
      <c r="I446" s="57"/>
      <c r="J446" s="57">
        <f>ROUND(F446*G446, 2)</f>
        <v>1069152</v>
      </c>
      <c r="K446" s="57"/>
      <c r="L446" s="57"/>
      <c r="M446" s="82">
        <v>2000</v>
      </c>
      <c r="N446" s="57"/>
      <c r="O446" s="57"/>
      <c r="P446" s="57">
        <f>ROUND(F446*M446, 2)</f>
        <v>1184000</v>
      </c>
      <c r="Q446" s="57"/>
      <c r="R446" s="57"/>
      <c r="S446" s="85"/>
      <c r="T446" s="88">
        <v>1</v>
      </c>
      <c r="U446" s="88">
        <v>592</v>
      </c>
      <c r="V446" s="85"/>
      <c r="W446" s="85" t="s">
        <v>2208</v>
      </c>
      <c r="X446" s="85"/>
      <c r="Y446" s="85"/>
      <c r="Z446" s="85"/>
      <c r="AA446" s="85"/>
      <c r="AB446" s="85"/>
    </row>
    <row r="447" spans="1:28" ht="18.75" x14ac:dyDescent="0.25">
      <c r="A447" s="22" t="s">
        <v>932</v>
      </c>
      <c r="B447" s="25" t="s">
        <v>933</v>
      </c>
      <c r="C447" s="25"/>
      <c r="D447" s="27" t="s">
        <v>164</v>
      </c>
      <c r="E447" s="45">
        <v>1</v>
      </c>
      <c r="F447" s="28">
        <v>818</v>
      </c>
      <c r="G447" s="57"/>
      <c r="H447" s="64">
        <v>0</v>
      </c>
      <c r="I447" s="57">
        <f>G447+H447</f>
        <v>0</v>
      </c>
      <c r="J447" s="57"/>
      <c r="K447" s="57">
        <f>ROUND(F447*H447, 2)</f>
        <v>0</v>
      </c>
      <c r="L447" s="57">
        <f>J447+K447</f>
        <v>0</v>
      </c>
      <c r="M447" s="57">
        <v>0</v>
      </c>
      <c r="N447" s="82">
        <v>250</v>
      </c>
      <c r="O447" s="57">
        <v>250</v>
      </c>
      <c r="P447" s="57">
        <v>0</v>
      </c>
      <c r="Q447" s="57">
        <v>204500</v>
      </c>
      <c r="R447" s="57">
        <v>204500</v>
      </c>
      <c r="S447" s="85"/>
      <c r="T447" s="88">
        <v>1</v>
      </c>
      <c r="U447" s="88">
        <v>818</v>
      </c>
      <c r="V447" s="85"/>
      <c r="W447" s="85" t="s">
        <v>2209</v>
      </c>
      <c r="X447" s="85"/>
      <c r="Y447" s="85"/>
      <c r="Z447" s="85"/>
      <c r="AA447" s="85"/>
      <c r="AB447" s="85"/>
    </row>
    <row r="448" spans="1:28" ht="16.5" x14ac:dyDescent="0.25">
      <c r="A448" s="22" t="s">
        <v>935</v>
      </c>
      <c r="B448" s="100" t="s">
        <v>936</v>
      </c>
      <c r="C448" s="94"/>
      <c r="D448" s="98"/>
      <c r="E448" s="99"/>
      <c r="F448" s="58"/>
      <c r="G448" s="59"/>
      <c r="H448" s="59"/>
      <c r="I448" s="59"/>
      <c r="J448" s="59">
        <f>J449+J722+J779+J899+J932</f>
        <v>40639996.509999998</v>
      </c>
      <c r="K448" s="59">
        <f>K449+K722+K779+K899+K932</f>
        <v>40690190.670000002</v>
      </c>
      <c r="L448" s="59">
        <f>J448+K448</f>
        <v>81330187.180000007</v>
      </c>
      <c r="M448" s="59"/>
      <c r="N448" s="59"/>
      <c r="O448" s="59"/>
      <c r="P448" s="59">
        <v>41608964.159999996</v>
      </c>
      <c r="Q448" s="59">
        <v>40689390.670000002</v>
      </c>
      <c r="R448" s="59">
        <v>82298354.829999998</v>
      </c>
      <c r="S448" s="85"/>
      <c r="T448" s="88"/>
      <c r="U448" s="88"/>
      <c r="V448" s="85"/>
      <c r="W448" s="85" t="s">
        <v>2210</v>
      </c>
      <c r="X448" s="85"/>
      <c r="Y448" s="85"/>
      <c r="Z448" s="85"/>
      <c r="AA448" s="85"/>
      <c r="AB448" s="85"/>
    </row>
    <row r="449" spans="1:28" ht="16.5" x14ac:dyDescent="0.25">
      <c r="A449" s="22" t="s">
        <v>937</v>
      </c>
      <c r="B449" s="100" t="s">
        <v>938</v>
      </c>
      <c r="C449" s="94"/>
      <c r="D449" s="98"/>
      <c r="E449" s="99"/>
      <c r="F449" s="58"/>
      <c r="G449" s="59"/>
      <c r="H449" s="59"/>
      <c r="I449" s="59"/>
      <c r="J449" s="59">
        <f>J450+J578+J614+J653+J665+J719</f>
        <v>2805152.84</v>
      </c>
      <c r="K449" s="59">
        <f>K450+K578+K614+K653+K665+K719</f>
        <v>3380521.56</v>
      </c>
      <c r="L449" s="59">
        <f>J449+K449</f>
        <v>6185674.4000000004</v>
      </c>
      <c r="M449" s="59"/>
      <c r="N449" s="59"/>
      <c r="O449" s="59"/>
      <c r="P449" s="59">
        <v>3520289.4</v>
      </c>
      <c r="Q449" s="59">
        <v>3379721.56</v>
      </c>
      <c r="R449" s="59">
        <v>6900010.96</v>
      </c>
      <c r="S449" s="85"/>
      <c r="T449" s="88"/>
      <c r="U449" s="88"/>
      <c r="V449" s="85"/>
      <c r="W449" s="85" t="s">
        <v>2211</v>
      </c>
      <c r="X449" s="85"/>
      <c r="Y449" s="85"/>
      <c r="Z449" s="85"/>
      <c r="AA449" s="85"/>
      <c r="AB449" s="85"/>
    </row>
    <row r="450" spans="1:28" ht="16.5" x14ac:dyDescent="0.25">
      <c r="A450" s="22" t="s">
        <v>939</v>
      </c>
      <c r="B450" s="100" t="s">
        <v>576</v>
      </c>
      <c r="C450" s="94"/>
      <c r="D450" s="98"/>
      <c r="E450" s="99"/>
      <c r="F450" s="58"/>
      <c r="G450" s="59"/>
      <c r="H450" s="59"/>
      <c r="I450" s="59"/>
      <c r="J450" s="59">
        <f>SUM(J451,J453,J455,J457,J460,J462,J464,J466,J468,J476,J484,J490,J496,J504,J512,J520,J526,J532,J538,J546,J554,J560,J566,J568,J570,J574)</f>
        <v>917515.33</v>
      </c>
      <c r="K450" s="59">
        <f>SUM(K451,K453,K455,K457,K460,K462,K464,K466,K468,K476,K484,K490,K496,K504,K512,K520,K526,K532,K538,K546,K554,K560,K566,K568,K570,K574)</f>
        <v>900947.71</v>
      </c>
      <c r="L450" s="59">
        <f>SUM(L451,L453,L455,L457,L460,L462,L464,L466,L468,L476,L484,L490,L496,L504,L512,L520,L526,L532,L538,L546,L554,L560,L566,L568,L570,L574)</f>
        <v>1818463.04</v>
      </c>
      <c r="M450" s="59"/>
      <c r="N450" s="59"/>
      <c r="O450" s="59"/>
      <c r="P450" s="59">
        <v>917515.33</v>
      </c>
      <c r="Q450" s="59">
        <v>900947.71</v>
      </c>
      <c r="R450" s="59">
        <v>1818463.04</v>
      </c>
      <c r="S450" s="85"/>
      <c r="T450" s="88"/>
      <c r="U450" s="88"/>
      <c r="V450" s="85"/>
      <c r="W450" s="85" t="s">
        <v>2212</v>
      </c>
      <c r="X450" s="85"/>
      <c r="Y450" s="85"/>
      <c r="Z450" s="85"/>
      <c r="AA450" s="85"/>
      <c r="AB450" s="85"/>
    </row>
    <row r="451" spans="1:28" ht="37.5" x14ac:dyDescent="0.25">
      <c r="A451" s="22" t="s">
        <v>940</v>
      </c>
      <c r="B451" s="25" t="s">
        <v>941</v>
      </c>
      <c r="C451" s="25"/>
      <c r="D451" s="27" t="s">
        <v>942</v>
      </c>
      <c r="E451" s="45">
        <v>1</v>
      </c>
      <c r="F451" s="28">
        <v>67</v>
      </c>
      <c r="G451" s="57">
        <f>IFERROR(ROUND(SUM(J452)/F451, 2), 0)</f>
        <v>309</v>
      </c>
      <c r="H451" s="64">
        <v>2478</v>
      </c>
      <c r="I451" s="57">
        <f>G451+H451</f>
        <v>2787</v>
      </c>
      <c r="J451" s="57">
        <f>ROUND(G451*F451, 2)</f>
        <v>20703</v>
      </c>
      <c r="K451" s="57">
        <f>ROUND(F451*H451, 2)</f>
        <v>166026</v>
      </c>
      <c r="L451" s="57">
        <f>J451+K451</f>
        <v>186729</v>
      </c>
      <c r="M451" s="57">
        <v>309</v>
      </c>
      <c r="N451" s="82">
        <v>2478</v>
      </c>
      <c r="O451" s="57">
        <v>2787</v>
      </c>
      <c r="P451" s="57">
        <v>20703</v>
      </c>
      <c r="Q451" s="57">
        <v>166026</v>
      </c>
      <c r="R451" s="57">
        <v>186729</v>
      </c>
      <c r="S451" s="85"/>
      <c r="T451" s="88">
        <v>1</v>
      </c>
      <c r="U451" s="88">
        <v>67</v>
      </c>
      <c r="V451" s="85"/>
      <c r="W451" s="85" t="s">
        <v>2213</v>
      </c>
      <c r="X451" s="85"/>
      <c r="Y451" s="85"/>
      <c r="Z451" s="85"/>
      <c r="AA451" s="85"/>
      <c r="AB451" s="85"/>
    </row>
    <row r="452" spans="1:28" ht="18.75" x14ac:dyDescent="0.25">
      <c r="A452" s="22" t="s">
        <v>943</v>
      </c>
      <c r="B452" s="26" t="s">
        <v>944</v>
      </c>
      <c r="C452" s="25"/>
      <c r="D452" s="27" t="s">
        <v>77</v>
      </c>
      <c r="E452" s="45">
        <v>100</v>
      </c>
      <c r="F452" s="48">
        <v>6700</v>
      </c>
      <c r="G452" s="64">
        <v>3.09</v>
      </c>
      <c r="H452" s="57"/>
      <c r="I452" s="57"/>
      <c r="J452" s="57">
        <f>ROUND(F452*G452, 2)</f>
        <v>20703</v>
      </c>
      <c r="K452" s="57"/>
      <c r="L452" s="57"/>
      <c r="M452" s="82">
        <v>3.09</v>
      </c>
      <c r="N452" s="57"/>
      <c r="O452" s="57"/>
      <c r="P452" s="57">
        <f>ROUND(F452*M452, 2)</f>
        <v>20703</v>
      </c>
      <c r="Q452" s="57"/>
      <c r="R452" s="57"/>
      <c r="S452" s="85"/>
      <c r="T452" s="88">
        <v>1</v>
      </c>
      <c r="U452" s="88">
        <v>67</v>
      </c>
      <c r="V452" s="85"/>
      <c r="W452" s="85" t="s">
        <v>2214</v>
      </c>
      <c r="X452" s="85"/>
      <c r="Y452" s="85"/>
      <c r="Z452" s="85"/>
      <c r="AA452" s="85"/>
      <c r="AB452" s="85"/>
    </row>
    <row r="453" spans="1:28" ht="37.5" x14ac:dyDescent="0.25">
      <c r="A453" s="22" t="s">
        <v>945</v>
      </c>
      <c r="B453" s="25" t="s">
        <v>946</v>
      </c>
      <c r="C453" s="25" t="s">
        <v>947</v>
      </c>
      <c r="D453" s="27" t="s">
        <v>40</v>
      </c>
      <c r="E453" s="45">
        <v>1</v>
      </c>
      <c r="F453" s="28">
        <v>5.7</v>
      </c>
      <c r="G453" s="57">
        <f>IFERROR(ROUND(SUM(J454)/F453, 2), 0)</f>
        <v>674.71</v>
      </c>
      <c r="H453" s="64">
        <v>200</v>
      </c>
      <c r="I453" s="57">
        <f>G453+H453</f>
        <v>874.71</v>
      </c>
      <c r="J453" s="57">
        <f>ROUND(G453*F453, 2)</f>
        <v>3845.85</v>
      </c>
      <c r="K453" s="57">
        <f>ROUND(F453*H453, 2)</f>
        <v>1140</v>
      </c>
      <c r="L453" s="57">
        <f>J453+K453</f>
        <v>4985.8500000000004</v>
      </c>
      <c r="M453" s="57">
        <v>674.71</v>
      </c>
      <c r="N453" s="82">
        <v>200</v>
      </c>
      <c r="O453" s="57">
        <v>874.71</v>
      </c>
      <c r="P453" s="57">
        <v>3845.85</v>
      </c>
      <c r="Q453" s="57">
        <v>1140</v>
      </c>
      <c r="R453" s="57">
        <v>4985.8500000000004</v>
      </c>
      <c r="S453" s="85"/>
      <c r="T453" s="88">
        <v>1</v>
      </c>
      <c r="U453" s="88">
        <v>5.7</v>
      </c>
      <c r="V453" s="85"/>
      <c r="W453" s="85" t="s">
        <v>2215</v>
      </c>
      <c r="X453" s="85"/>
      <c r="Y453" s="85"/>
      <c r="Z453" s="85"/>
      <c r="AA453" s="85"/>
      <c r="AB453" s="85"/>
    </row>
    <row r="454" spans="1:28" ht="37.5" x14ac:dyDescent="0.25">
      <c r="A454" s="22" t="s">
        <v>948</v>
      </c>
      <c r="B454" s="72" t="s">
        <v>949</v>
      </c>
      <c r="C454" s="25"/>
      <c r="D454" s="27" t="s">
        <v>29</v>
      </c>
      <c r="E454" s="52">
        <v>0.1</v>
      </c>
      <c r="F454" s="45">
        <v>0.56999999999999995</v>
      </c>
      <c r="G454" s="64">
        <v>6747.1</v>
      </c>
      <c r="H454" s="57"/>
      <c r="I454" s="57"/>
      <c r="J454" s="57">
        <f>ROUND(F454*G454, 2)</f>
        <v>3845.85</v>
      </c>
      <c r="K454" s="57"/>
      <c r="L454" s="57"/>
      <c r="M454" s="82">
        <v>6747.1</v>
      </c>
      <c r="N454" s="57"/>
      <c r="O454" s="57"/>
      <c r="P454" s="57">
        <f>ROUND(F454*M454, 2)</f>
        <v>3845.85</v>
      </c>
      <c r="Q454" s="57"/>
      <c r="R454" s="57"/>
      <c r="S454" s="85"/>
      <c r="T454" s="88">
        <v>1</v>
      </c>
      <c r="U454" s="88">
        <v>5.7</v>
      </c>
      <c r="V454" s="85"/>
      <c r="W454" s="85" t="s">
        <v>2216</v>
      </c>
      <c r="X454" s="85"/>
      <c r="Y454" s="85"/>
      <c r="Z454" s="85"/>
      <c r="AA454" s="85"/>
      <c r="AB454" s="85"/>
    </row>
    <row r="455" spans="1:28" ht="37.5" x14ac:dyDescent="0.25">
      <c r="A455" s="22" t="s">
        <v>950</v>
      </c>
      <c r="B455" s="25" t="s">
        <v>951</v>
      </c>
      <c r="C455" s="25" t="s">
        <v>952</v>
      </c>
      <c r="D455" s="27" t="s">
        <v>40</v>
      </c>
      <c r="E455" s="45">
        <v>1</v>
      </c>
      <c r="F455" s="28">
        <v>63</v>
      </c>
      <c r="G455" s="57">
        <f>IFERROR(ROUND(SUM(J456)/F455, 2), 0)</f>
        <v>1012.07</v>
      </c>
      <c r="H455" s="64">
        <v>200</v>
      </c>
      <c r="I455" s="57">
        <f>G455+H455</f>
        <v>1212.07</v>
      </c>
      <c r="J455" s="57">
        <f>ROUND(G455*F455, 2)</f>
        <v>63760.41</v>
      </c>
      <c r="K455" s="57">
        <f>ROUND(F455*H455, 2)</f>
        <v>12600</v>
      </c>
      <c r="L455" s="57">
        <f>J455+K455</f>
        <v>76360.41</v>
      </c>
      <c r="M455" s="57">
        <v>1012.07</v>
      </c>
      <c r="N455" s="82">
        <v>200</v>
      </c>
      <c r="O455" s="57">
        <v>1212.07</v>
      </c>
      <c r="P455" s="57">
        <v>63760.41</v>
      </c>
      <c r="Q455" s="57">
        <v>12600</v>
      </c>
      <c r="R455" s="57">
        <v>76360.41</v>
      </c>
      <c r="S455" s="85"/>
      <c r="T455" s="88">
        <v>1</v>
      </c>
      <c r="U455" s="88">
        <v>63</v>
      </c>
      <c r="V455" s="85"/>
      <c r="W455" s="85" t="s">
        <v>2217</v>
      </c>
      <c r="X455" s="85"/>
      <c r="Y455" s="85"/>
      <c r="Z455" s="85"/>
      <c r="AA455" s="85"/>
      <c r="AB455" s="85"/>
    </row>
    <row r="456" spans="1:28" ht="37.5" x14ac:dyDescent="0.25">
      <c r="A456" s="22" t="s">
        <v>953</v>
      </c>
      <c r="B456" s="72" t="s">
        <v>949</v>
      </c>
      <c r="C456" s="25"/>
      <c r="D456" s="27" t="s">
        <v>29</v>
      </c>
      <c r="E456" s="45">
        <v>1E-3</v>
      </c>
      <c r="F456" s="48">
        <v>9.4499999999999993</v>
      </c>
      <c r="G456" s="64">
        <v>6747.1</v>
      </c>
      <c r="H456" s="57"/>
      <c r="I456" s="57"/>
      <c r="J456" s="57">
        <f>ROUND(F456*G456, 2)</f>
        <v>63760.1</v>
      </c>
      <c r="K456" s="57"/>
      <c r="L456" s="57"/>
      <c r="M456" s="82">
        <v>6747.1</v>
      </c>
      <c r="N456" s="57"/>
      <c r="O456" s="57"/>
      <c r="P456" s="57">
        <f>ROUND(F456*M456, 2)</f>
        <v>63760.1</v>
      </c>
      <c r="Q456" s="57"/>
      <c r="R456" s="57"/>
      <c r="S456" s="85"/>
      <c r="T456" s="88">
        <v>1</v>
      </c>
      <c r="U456" s="88">
        <v>9450</v>
      </c>
      <c r="V456" s="85"/>
      <c r="W456" s="85" t="s">
        <v>2218</v>
      </c>
      <c r="X456" s="85"/>
      <c r="Y456" s="85"/>
      <c r="Z456" s="85"/>
      <c r="AA456" s="85"/>
      <c r="AB456" s="85"/>
    </row>
    <row r="457" spans="1:28" ht="75" x14ac:dyDescent="0.25">
      <c r="A457" s="22" t="s">
        <v>954</v>
      </c>
      <c r="B457" s="25" t="s">
        <v>955</v>
      </c>
      <c r="C457" s="25" t="s">
        <v>956</v>
      </c>
      <c r="D457" s="27" t="s">
        <v>40</v>
      </c>
      <c r="E457" s="45">
        <v>1</v>
      </c>
      <c r="F457" s="28">
        <v>72.400000000000006</v>
      </c>
      <c r="G457" s="57">
        <f>IFERROR(ROUND(SUM(J458,J459)/F457, 2), 0)</f>
        <v>67.86</v>
      </c>
      <c r="H457" s="64">
        <v>130.05000000000001</v>
      </c>
      <c r="I457" s="57">
        <f>G457+H457</f>
        <v>197.91</v>
      </c>
      <c r="J457" s="57">
        <f>ROUND(G457*F457, 2)</f>
        <v>4913.0600000000004</v>
      </c>
      <c r="K457" s="57">
        <f>ROUND(F457*H457, 2)</f>
        <v>9415.6200000000008</v>
      </c>
      <c r="L457" s="57">
        <f>J457+K457</f>
        <v>14328.68</v>
      </c>
      <c r="M457" s="57">
        <v>67.86</v>
      </c>
      <c r="N457" s="82">
        <v>130.05000000000001</v>
      </c>
      <c r="O457" s="57">
        <v>197.91</v>
      </c>
      <c r="P457" s="57">
        <v>4913.0600000000004</v>
      </c>
      <c r="Q457" s="57">
        <v>9415.6200000000008</v>
      </c>
      <c r="R457" s="57">
        <v>14328.68</v>
      </c>
      <c r="S457" s="85"/>
      <c r="T457" s="88">
        <v>1</v>
      </c>
      <c r="U457" s="88">
        <v>72.400000000000006</v>
      </c>
      <c r="V457" s="85"/>
      <c r="W457" s="85" t="s">
        <v>2219</v>
      </c>
      <c r="X457" s="85"/>
      <c r="Y457" s="85"/>
      <c r="Z457" s="85"/>
      <c r="AA457" s="85"/>
      <c r="AB457" s="85"/>
    </row>
    <row r="458" spans="1:28" ht="18.75" x14ac:dyDescent="0.25">
      <c r="A458" s="22" t="s">
        <v>957</v>
      </c>
      <c r="B458" s="26" t="s">
        <v>676</v>
      </c>
      <c r="C458" s="25"/>
      <c r="D458" s="27" t="s">
        <v>263</v>
      </c>
      <c r="E458" s="45">
        <v>1.2</v>
      </c>
      <c r="F458" s="45">
        <v>86.88</v>
      </c>
      <c r="G458" s="64">
        <v>4.05</v>
      </c>
      <c r="H458" s="57"/>
      <c r="I458" s="57"/>
      <c r="J458" s="57">
        <f>ROUND(F458*G458, 2)</f>
        <v>351.86</v>
      </c>
      <c r="K458" s="57"/>
      <c r="L458" s="57"/>
      <c r="M458" s="82">
        <v>4.05</v>
      </c>
      <c r="N458" s="57"/>
      <c r="O458" s="57"/>
      <c r="P458" s="57">
        <f>ROUND(F458*M458, 2)</f>
        <v>351.86</v>
      </c>
      <c r="Q458" s="57"/>
      <c r="R458" s="57"/>
      <c r="S458" s="85"/>
      <c r="T458" s="88">
        <v>1</v>
      </c>
      <c r="U458" s="88">
        <v>72.400000000000006</v>
      </c>
      <c r="V458" s="85"/>
      <c r="W458" s="85" t="s">
        <v>2220</v>
      </c>
      <c r="X458" s="85"/>
      <c r="Y458" s="85"/>
      <c r="Z458" s="85"/>
      <c r="AA458" s="85"/>
      <c r="AB458" s="85"/>
    </row>
    <row r="459" spans="1:28" ht="18.75" x14ac:dyDescent="0.25">
      <c r="A459" s="22" t="s">
        <v>958</v>
      </c>
      <c r="B459" s="26" t="s">
        <v>959</v>
      </c>
      <c r="C459" s="25"/>
      <c r="D459" s="27" t="s">
        <v>77</v>
      </c>
      <c r="E459" s="45">
        <v>0.6</v>
      </c>
      <c r="F459" s="48">
        <v>43.44</v>
      </c>
      <c r="G459" s="64">
        <v>105</v>
      </c>
      <c r="H459" s="57"/>
      <c r="I459" s="57"/>
      <c r="J459" s="57">
        <f>ROUND(F459*G459, 2)</f>
        <v>4561.2</v>
      </c>
      <c r="K459" s="57"/>
      <c r="L459" s="57"/>
      <c r="M459" s="82">
        <v>105</v>
      </c>
      <c r="N459" s="57"/>
      <c r="O459" s="57"/>
      <c r="P459" s="57">
        <f>ROUND(F459*M459, 2)</f>
        <v>4561.2</v>
      </c>
      <c r="Q459" s="57"/>
      <c r="R459" s="57"/>
      <c r="S459" s="85"/>
      <c r="T459" s="88">
        <v>1</v>
      </c>
      <c r="U459" s="88">
        <v>72.400000000000006</v>
      </c>
      <c r="V459" s="85"/>
      <c r="W459" s="85" t="s">
        <v>2221</v>
      </c>
      <c r="X459" s="85"/>
      <c r="Y459" s="85"/>
      <c r="Z459" s="85"/>
      <c r="AA459" s="85"/>
      <c r="AB459" s="85"/>
    </row>
    <row r="460" spans="1:28" ht="37.5" x14ac:dyDescent="0.25">
      <c r="A460" s="22" t="s">
        <v>960</v>
      </c>
      <c r="B460" s="25" t="s">
        <v>961</v>
      </c>
      <c r="C460" s="25"/>
      <c r="D460" s="27" t="s">
        <v>40</v>
      </c>
      <c r="E460" s="45">
        <v>1</v>
      </c>
      <c r="F460" s="28">
        <v>72.400000000000006</v>
      </c>
      <c r="G460" s="57">
        <f>IFERROR(ROUND(SUM(J461)/F460, 2), 0)</f>
        <v>30.82</v>
      </c>
      <c r="H460" s="64">
        <v>97.63</v>
      </c>
      <c r="I460" s="57">
        <f>G460+H460</f>
        <v>128.44999999999999</v>
      </c>
      <c r="J460" s="57">
        <f>ROUND(G460*F460, 2)</f>
        <v>2231.37</v>
      </c>
      <c r="K460" s="57">
        <f>ROUND(F460*H460, 2)</f>
        <v>7068.41</v>
      </c>
      <c r="L460" s="57">
        <f>J460+K460</f>
        <v>9299.7800000000007</v>
      </c>
      <c r="M460" s="57">
        <v>30.82</v>
      </c>
      <c r="N460" s="82">
        <v>97.63</v>
      </c>
      <c r="O460" s="57">
        <v>128.44999999999999</v>
      </c>
      <c r="P460" s="57">
        <v>2231.37</v>
      </c>
      <c r="Q460" s="57">
        <v>7068.41</v>
      </c>
      <c r="R460" s="57">
        <v>9299.7800000000007</v>
      </c>
      <c r="S460" s="85"/>
      <c r="T460" s="88">
        <v>1</v>
      </c>
      <c r="U460" s="88">
        <v>72.400000000000006</v>
      </c>
      <c r="V460" s="85"/>
      <c r="W460" s="85" t="s">
        <v>2222</v>
      </c>
      <c r="X460" s="85"/>
      <c r="Y460" s="85"/>
      <c r="Z460" s="85"/>
      <c r="AA460" s="85"/>
      <c r="AB460" s="85"/>
    </row>
    <row r="461" spans="1:28" ht="37.5" x14ac:dyDescent="0.25">
      <c r="A461" s="22" t="s">
        <v>962</v>
      </c>
      <c r="B461" s="26" t="s">
        <v>963</v>
      </c>
      <c r="C461" s="25"/>
      <c r="D461" s="27" t="s">
        <v>77</v>
      </c>
      <c r="E461" s="45">
        <v>0.4</v>
      </c>
      <c r="F461" s="48">
        <v>28.96</v>
      </c>
      <c r="G461" s="64">
        <v>77.06</v>
      </c>
      <c r="H461" s="57"/>
      <c r="I461" s="57"/>
      <c r="J461" s="57">
        <f>ROUND(F461*G461, 2)</f>
        <v>2231.66</v>
      </c>
      <c r="K461" s="57"/>
      <c r="L461" s="57"/>
      <c r="M461" s="82">
        <v>77.06</v>
      </c>
      <c r="N461" s="57"/>
      <c r="O461" s="57"/>
      <c r="P461" s="57">
        <f>ROUND(F461*M461, 2)</f>
        <v>2231.66</v>
      </c>
      <c r="Q461" s="57"/>
      <c r="R461" s="57"/>
      <c r="S461" s="85"/>
      <c r="T461" s="88">
        <v>1</v>
      </c>
      <c r="U461" s="88">
        <v>72.400000000000006</v>
      </c>
      <c r="V461" s="85"/>
      <c r="W461" s="85" t="s">
        <v>2223</v>
      </c>
      <c r="X461" s="85"/>
      <c r="Y461" s="85"/>
      <c r="Z461" s="85"/>
      <c r="AA461" s="85"/>
      <c r="AB461" s="85"/>
    </row>
    <row r="462" spans="1:28" ht="112.5" x14ac:dyDescent="0.25">
      <c r="A462" s="22" t="s">
        <v>964</v>
      </c>
      <c r="B462" s="25" t="s">
        <v>965</v>
      </c>
      <c r="C462" s="25" t="s">
        <v>966</v>
      </c>
      <c r="D462" s="27" t="s">
        <v>40</v>
      </c>
      <c r="E462" s="45">
        <v>1</v>
      </c>
      <c r="F462" s="28">
        <v>311.89999999999998</v>
      </c>
      <c r="G462" s="57">
        <f>IFERROR(ROUND(SUM(J463)/F462, 2), 0)</f>
        <v>125.75</v>
      </c>
      <c r="H462" s="64">
        <v>382.41</v>
      </c>
      <c r="I462" s="57">
        <f>G462+H462</f>
        <v>508.16</v>
      </c>
      <c r="J462" s="57">
        <f>ROUND(G462*F462, 2)</f>
        <v>39221.43</v>
      </c>
      <c r="K462" s="57">
        <f>ROUND(F462*H462, 2)</f>
        <v>119273.68</v>
      </c>
      <c r="L462" s="57">
        <f>J462+K462</f>
        <v>158495.10999999999</v>
      </c>
      <c r="M462" s="57">
        <v>125.75</v>
      </c>
      <c r="N462" s="82">
        <v>382.41</v>
      </c>
      <c r="O462" s="57">
        <v>508.16</v>
      </c>
      <c r="P462" s="57">
        <v>39221.43</v>
      </c>
      <c r="Q462" s="57">
        <v>119273.68</v>
      </c>
      <c r="R462" s="57">
        <v>158495.10999999999</v>
      </c>
      <c r="S462" s="85"/>
      <c r="T462" s="88">
        <v>1</v>
      </c>
      <c r="U462" s="88">
        <v>311.89999999999998</v>
      </c>
      <c r="V462" s="85"/>
      <c r="W462" s="85" t="s">
        <v>2224</v>
      </c>
      <c r="X462" s="85"/>
      <c r="Y462" s="85"/>
      <c r="Z462" s="85"/>
      <c r="AA462" s="85"/>
      <c r="AB462" s="85"/>
    </row>
    <row r="463" spans="1:28" ht="37.5" x14ac:dyDescent="0.25">
      <c r="A463" s="22" t="s">
        <v>967</v>
      </c>
      <c r="B463" s="72" t="s">
        <v>968</v>
      </c>
      <c r="C463" s="25"/>
      <c r="D463" s="27" t="s">
        <v>29</v>
      </c>
      <c r="E463" s="45">
        <v>1.03</v>
      </c>
      <c r="F463" s="48">
        <v>9.6379999999999999</v>
      </c>
      <c r="G463" s="64">
        <v>4069.39</v>
      </c>
      <c r="H463" s="57"/>
      <c r="I463" s="57"/>
      <c r="J463" s="57">
        <f>ROUND(F463*G463, 2)</f>
        <v>39220.78</v>
      </c>
      <c r="K463" s="57"/>
      <c r="L463" s="57"/>
      <c r="M463" s="82">
        <v>4069.39</v>
      </c>
      <c r="N463" s="57"/>
      <c r="O463" s="57"/>
      <c r="P463" s="57">
        <f>ROUND(F463*M463, 2)</f>
        <v>39220.78</v>
      </c>
      <c r="Q463" s="57"/>
      <c r="R463" s="57"/>
      <c r="S463" s="85"/>
      <c r="T463" s="88">
        <v>1</v>
      </c>
      <c r="U463" s="88">
        <v>9.3569999999999993</v>
      </c>
      <c r="V463" s="85"/>
      <c r="W463" s="85" t="s">
        <v>2225</v>
      </c>
      <c r="X463" s="85"/>
      <c r="Y463" s="85"/>
      <c r="Z463" s="85"/>
      <c r="AA463" s="85"/>
      <c r="AB463" s="85"/>
    </row>
    <row r="464" spans="1:28" ht="18.75" x14ac:dyDescent="0.25">
      <c r="A464" s="22" t="s">
        <v>969</v>
      </c>
      <c r="B464" s="25" t="s">
        <v>970</v>
      </c>
      <c r="C464" s="25"/>
      <c r="D464" s="27" t="s">
        <v>40</v>
      </c>
      <c r="E464" s="45">
        <v>1</v>
      </c>
      <c r="F464" s="28">
        <v>30</v>
      </c>
      <c r="G464" s="57">
        <f>IFERROR(ROUND(SUM(J465)/F464, 2), 0)</f>
        <v>9500</v>
      </c>
      <c r="H464" s="64">
        <v>650.25</v>
      </c>
      <c r="I464" s="57">
        <f>G464+H464</f>
        <v>10150.25</v>
      </c>
      <c r="J464" s="57">
        <f>ROUND(G464*F464, 2)</f>
        <v>285000</v>
      </c>
      <c r="K464" s="57">
        <f>ROUND(F464*H464, 2)</f>
        <v>19507.5</v>
      </c>
      <c r="L464" s="57">
        <f>J464+K464</f>
        <v>304507.5</v>
      </c>
      <c r="M464" s="57">
        <v>9500</v>
      </c>
      <c r="N464" s="82">
        <v>650.25</v>
      </c>
      <c r="O464" s="57">
        <v>10150.25</v>
      </c>
      <c r="P464" s="57">
        <v>285000</v>
      </c>
      <c r="Q464" s="57">
        <v>19507.5</v>
      </c>
      <c r="R464" s="57">
        <v>304507.5</v>
      </c>
      <c r="S464" s="85"/>
      <c r="T464" s="88">
        <v>1</v>
      </c>
      <c r="U464" s="88">
        <v>30</v>
      </c>
      <c r="V464" s="85"/>
      <c r="W464" s="85" t="s">
        <v>2226</v>
      </c>
      <c r="X464" s="85"/>
      <c r="Y464" s="85"/>
      <c r="Z464" s="85"/>
      <c r="AA464" s="85"/>
      <c r="AB464" s="85"/>
    </row>
    <row r="465" spans="1:28" ht="37.5" x14ac:dyDescent="0.25">
      <c r="A465" s="22" t="s">
        <v>971</v>
      </c>
      <c r="B465" s="26" t="s">
        <v>972</v>
      </c>
      <c r="C465" s="25"/>
      <c r="D465" s="27" t="s">
        <v>40</v>
      </c>
      <c r="E465" s="45">
        <v>1</v>
      </c>
      <c r="F465" s="45">
        <v>30</v>
      </c>
      <c r="G465" s="64">
        <v>9500</v>
      </c>
      <c r="H465" s="57"/>
      <c r="I465" s="57"/>
      <c r="J465" s="57">
        <f>ROUND(F465*G465, 2)</f>
        <v>285000</v>
      </c>
      <c r="K465" s="57"/>
      <c r="L465" s="57"/>
      <c r="M465" s="82">
        <v>9500</v>
      </c>
      <c r="N465" s="57"/>
      <c r="O465" s="57"/>
      <c r="P465" s="57">
        <f>ROUND(F465*M465, 2)</f>
        <v>285000</v>
      </c>
      <c r="Q465" s="57"/>
      <c r="R465" s="57"/>
      <c r="S465" s="85"/>
      <c r="T465" s="88">
        <v>1</v>
      </c>
      <c r="U465" s="88">
        <v>30</v>
      </c>
      <c r="V465" s="85"/>
      <c r="W465" s="85" t="s">
        <v>2227</v>
      </c>
      <c r="X465" s="85"/>
      <c r="Y465" s="85"/>
      <c r="Z465" s="85"/>
      <c r="AA465" s="85"/>
      <c r="AB465" s="85"/>
    </row>
    <row r="466" spans="1:28" ht="18.75" x14ac:dyDescent="0.25">
      <c r="A466" s="22" t="s">
        <v>973</v>
      </c>
      <c r="B466" s="25" t="s">
        <v>578</v>
      </c>
      <c r="C466" s="25" t="s">
        <v>974</v>
      </c>
      <c r="D466" s="27" t="s">
        <v>40</v>
      </c>
      <c r="E466" s="45">
        <v>1</v>
      </c>
      <c r="F466" s="28">
        <v>386.5</v>
      </c>
      <c r="G466" s="57">
        <f>IFERROR(ROUND(SUM(J467)/F466, 2), 0)</f>
        <v>5.6</v>
      </c>
      <c r="H466" s="64">
        <v>25</v>
      </c>
      <c r="I466" s="57">
        <f>G466+H466</f>
        <v>30.6</v>
      </c>
      <c r="J466" s="57">
        <f>ROUND(G466*F466, 2)</f>
        <v>2164.4</v>
      </c>
      <c r="K466" s="57">
        <f>ROUND(F466*H466, 2)</f>
        <v>9662.5</v>
      </c>
      <c r="L466" s="57">
        <f>J466+K466</f>
        <v>11826.9</v>
      </c>
      <c r="M466" s="57">
        <v>5.6</v>
      </c>
      <c r="N466" s="82">
        <v>25</v>
      </c>
      <c r="O466" s="57">
        <v>30.6</v>
      </c>
      <c r="P466" s="57">
        <v>2164.4</v>
      </c>
      <c r="Q466" s="57">
        <v>9662.5</v>
      </c>
      <c r="R466" s="57">
        <v>11826.9</v>
      </c>
      <c r="S466" s="85"/>
      <c r="T466" s="88">
        <v>1</v>
      </c>
      <c r="U466" s="88">
        <v>386.5</v>
      </c>
      <c r="V466" s="85"/>
      <c r="W466" s="85" t="s">
        <v>2228</v>
      </c>
      <c r="X466" s="85"/>
      <c r="Y466" s="85"/>
      <c r="Z466" s="85"/>
      <c r="AA466" s="85"/>
      <c r="AB466" s="85"/>
    </row>
    <row r="467" spans="1:28" ht="18.75" x14ac:dyDescent="0.25">
      <c r="A467" s="22" t="s">
        <v>976</v>
      </c>
      <c r="B467" s="26" t="s">
        <v>582</v>
      </c>
      <c r="C467" s="25"/>
      <c r="D467" s="27" t="s">
        <v>77</v>
      </c>
      <c r="E467" s="45">
        <v>0.15</v>
      </c>
      <c r="F467" s="45">
        <v>57.975000000000001</v>
      </c>
      <c r="G467" s="64">
        <v>37.299999999999997</v>
      </c>
      <c r="H467" s="57"/>
      <c r="I467" s="57"/>
      <c r="J467" s="57">
        <f>ROUND(F467*G467, 2)</f>
        <v>2162.4699999999998</v>
      </c>
      <c r="K467" s="57"/>
      <c r="L467" s="57"/>
      <c r="M467" s="82">
        <v>37.299999999999997</v>
      </c>
      <c r="N467" s="57"/>
      <c r="O467" s="57"/>
      <c r="P467" s="57">
        <f>ROUND(F467*M467, 2)</f>
        <v>2162.4699999999998</v>
      </c>
      <c r="Q467" s="57"/>
      <c r="R467" s="57"/>
      <c r="S467" s="85"/>
      <c r="T467" s="88">
        <v>1</v>
      </c>
      <c r="U467" s="88">
        <v>386.5</v>
      </c>
      <c r="V467" s="85"/>
      <c r="W467" s="85" t="s">
        <v>2229</v>
      </c>
      <c r="X467" s="85"/>
      <c r="Y467" s="85"/>
      <c r="Z467" s="85"/>
      <c r="AA467" s="85"/>
      <c r="AB467" s="85"/>
    </row>
    <row r="468" spans="1:28" ht="112.5" x14ac:dyDescent="0.25">
      <c r="A468" s="22" t="s">
        <v>978</v>
      </c>
      <c r="B468" s="25" t="s">
        <v>979</v>
      </c>
      <c r="C468" s="25" t="s">
        <v>980</v>
      </c>
      <c r="D468" s="27" t="s">
        <v>40</v>
      </c>
      <c r="E468" s="45">
        <v>1</v>
      </c>
      <c r="F468" s="28">
        <v>0</v>
      </c>
      <c r="G468" s="57">
        <f>IFERROR(ROUND(SUM(J469,J470,J471,J472,J473,J474,J475)/F468, 2), 0)</f>
        <v>0</v>
      </c>
      <c r="H468" s="64">
        <v>313.64999999999998</v>
      </c>
      <c r="I468" s="57">
        <f>G468+H468</f>
        <v>313.64999999999998</v>
      </c>
      <c r="J468" s="57">
        <f>ROUND(G468*F468, 2)</f>
        <v>0</v>
      </c>
      <c r="K468" s="57">
        <f>ROUND(F468*H468, 2)</f>
        <v>0</v>
      </c>
      <c r="L468" s="57">
        <f>J468+K468</f>
        <v>0</v>
      </c>
      <c r="M468" s="57"/>
      <c r="N468" s="82"/>
      <c r="O468" s="57">
        <v>0</v>
      </c>
      <c r="P468" s="57">
        <v>0</v>
      </c>
      <c r="Q468" s="57">
        <v>0</v>
      </c>
      <c r="R468" s="57">
        <v>0</v>
      </c>
      <c r="S468" s="85"/>
      <c r="T468" s="88">
        <v>1</v>
      </c>
      <c r="U468" s="88">
        <v>0</v>
      </c>
      <c r="V468" s="85"/>
      <c r="W468" s="85" t="s">
        <v>2230</v>
      </c>
      <c r="X468" s="85"/>
      <c r="Y468" s="85"/>
      <c r="Z468" s="85"/>
      <c r="AA468" s="85"/>
      <c r="AB468" s="85"/>
    </row>
    <row r="469" spans="1:28" ht="18.75" x14ac:dyDescent="0.25">
      <c r="A469" s="22" t="s">
        <v>982</v>
      </c>
      <c r="B469" s="26" t="s">
        <v>682</v>
      </c>
      <c r="C469" s="25"/>
      <c r="D469" s="27" t="s">
        <v>77</v>
      </c>
      <c r="E469" s="45">
        <v>5.0000000000000001E-3</v>
      </c>
      <c r="F469" s="48">
        <v>0</v>
      </c>
      <c r="G469" s="64">
        <v>41.3</v>
      </c>
      <c r="H469" s="57"/>
      <c r="I469" s="57"/>
      <c r="J469" s="57">
        <f t="shared" ref="J469:J475" si="9">ROUND(F469*G469, 2)</f>
        <v>0</v>
      </c>
      <c r="K469" s="57"/>
      <c r="L469" s="57"/>
      <c r="M469" s="82"/>
      <c r="N469" s="57"/>
      <c r="O469" s="57"/>
      <c r="P469" s="57">
        <f t="shared" ref="P469:P475" si="10">ROUND(F469*M469, 2)</f>
        <v>0</v>
      </c>
      <c r="Q469" s="57"/>
      <c r="R469" s="57"/>
      <c r="S469" s="85"/>
      <c r="T469" s="88">
        <v>1</v>
      </c>
      <c r="U469" s="88">
        <v>0</v>
      </c>
      <c r="V469" s="85"/>
      <c r="W469" s="85" t="s">
        <v>2231</v>
      </c>
      <c r="X469" s="85"/>
      <c r="Y469" s="85"/>
      <c r="Z469" s="85"/>
      <c r="AA469" s="85"/>
      <c r="AB469" s="85"/>
    </row>
    <row r="470" spans="1:28" ht="37.5" x14ac:dyDescent="0.25">
      <c r="A470" s="22" t="s">
        <v>984</v>
      </c>
      <c r="B470" s="26" t="s">
        <v>601</v>
      </c>
      <c r="C470" s="25"/>
      <c r="D470" s="27" t="s">
        <v>263</v>
      </c>
      <c r="E470" s="45">
        <v>0.02</v>
      </c>
      <c r="F470" s="48">
        <v>0</v>
      </c>
      <c r="G470" s="64">
        <v>7.78</v>
      </c>
      <c r="H470" s="57"/>
      <c r="I470" s="57"/>
      <c r="J470" s="57">
        <f t="shared" si="9"/>
        <v>0</v>
      </c>
      <c r="K470" s="57"/>
      <c r="L470" s="57"/>
      <c r="M470" s="82"/>
      <c r="N470" s="57"/>
      <c r="O470" s="57"/>
      <c r="P470" s="57">
        <f t="shared" si="10"/>
        <v>0</v>
      </c>
      <c r="Q470" s="57"/>
      <c r="R470" s="57"/>
      <c r="S470" s="85"/>
      <c r="T470" s="88">
        <v>1</v>
      </c>
      <c r="U470" s="88">
        <v>0</v>
      </c>
      <c r="V470" s="85"/>
      <c r="W470" s="85" t="s">
        <v>2232</v>
      </c>
      <c r="X470" s="85"/>
      <c r="Y470" s="85"/>
      <c r="Z470" s="85"/>
      <c r="AA470" s="85"/>
      <c r="AB470" s="85"/>
    </row>
    <row r="471" spans="1:28" ht="18.75" x14ac:dyDescent="0.25">
      <c r="A471" s="22" t="s">
        <v>986</v>
      </c>
      <c r="B471" s="26" t="s">
        <v>987</v>
      </c>
      <c r="C471" s="25"/>
      <c r="D471" s="27" t="s">
        <v>29</v>
      </c>
      <c r="E471" s="45">
        <v>1E-3</v>
      </c>
      <c r="F471" s="48">
        <v>0</v>
      </c>
      <c r="G471" s="64">
        <v>1650</v>
      </c>
      <c r="H471" s="57"/>
      <c r="I471" s="57"/>
      <c r="J471" s="57">
        <f t="shared" si="9"/>
        <v>0</v>
      </c>
      <c r="K471" s="57"/>
      <c r="L471" s="57"/>
      <c r="M471" s="82"/>
      <c r="N471" s="57"/>
      <c r="O471" s="57"/>
      <c r="P471" s="57">
        <f t="shared" si="10"/>
        <v>0</v>
      </c>
      <c r="Q471" s="57"/>
      <c r="R471" s="57"/>
      <c r="S471" s="85"/>
      <c r="T471" s="88">
        <v>1</v>
      </c>
      <c r="U471" s="88">
        <v>0</v>
      </c>
      <c r="V471" s="85"/>
      <c r="W471" s="85" t="s">
        <v>2233</v>
      </c>
      <c r="X471" s="85"/>
      <c r="Y471" s="85"/>
      <c r="Z471" s="85"/>
      <c r="AA471" s="85"/>
      <c r="AB471" s="85"/>
    </row>
    <row r="472" spans="1:28" ht="18.75" x14ac:dyDescent="0.25">
      <c r="A472" s="22" t="s">
        <v>989</v>
      </c>
      <c r="B472" s="26" t="s">
        <v>990</v>
      </c>
      <c r="C472" s="25"/>
      <c r="D472" s="27" t="s">
        <v>77</v>
      </c>
      <c r="E472" s="45">
        <v>0.32</v>
      </c>
      <c r="F472" s="48">
        <v>0</v>
      </c>
      <c r="G472" s="64">
        <v>5.74</v>
      </c>
      <c r="H472" s="57"/>
      <c r="I472" s="57"/>
      <c r="J472" s="57">
        <f t="shared" si="9"/>
        <v>0</v>
      </c>
      <c r="K472" s="57"/>
      <c r="L472" s="57"/>
      <c r="M472" s="82"/>
      <c r="N472" s="57"/>
      <c r="O472" s="57"/>
      <c r="P472" s="57">
        <f t="shared" si="10"/>
        <v>0</v>
      </c>
      <c r="Q472" s="57"/>
      <c r="R472" s="57"/>
      <c r="S472" s="85"/>
      <c r="T472" s="88">
        <v>1</v>
      </c>
      <c r="U472" s="88">
        <v>0</v>
      </c>
      <c r="V472" s="85"/>
      <c r="W472" s="85" t="s">
        <v>2234</v>
      </c>
      <c r="X472" s="85"/>
      <c r="Y472" s="85"/>
      <c r="Z472" s="85"/>
      <c r="AA472" s="85"/>
      <c r="AB472" s="85"/>
    </row>
    <row r="473" spans="1:28" ht="75" x14ac:dyDescent="0.25">
      <c r="A473" s="22" t="s">
        <v>992</v>
      </c>
      <c r="B473" s="26" t="s">
        <v>993</v>
      </c>
      <c r="C473" s="25"/>
      <c r="D473" s="27" t="s">
        <v>111</v>
      </c>
      <c r="E473" s="45">
        <v>1</v>
      </c>
      <c r="F473" s="48">
        <v>0</v>
      </c>
      <c r="G473" s="64">
        <v>0.53</v>
      </c>
      <c r="H473" s="57"/>
      <c r="I473" s="57"/>
      <c r="J473" s="57">
        <f t="shared" si="9"/>
        <v>0</v>
      </c>
      <c r="K473" s="57"/>
      <c r="L473" s="57"/>
      <c r="M473" s="82"/>
      <c r="N473" s="57"/>
      <c r="O473" s="57"/>
      <c r="P473" s="57">
        <f t="shared" si="10"/>
        <v>0</v>
      </c>
      <c r="Q473" s="57"/>
      <c r="R473" s="57"/>
      <c r="S473" s="85"/>
      <c r="T473" s="88">
        <v>1</v>
      </c>
      <c r="U473" s="88">
        <v>0</v>
      </c>
      <c r="V473" s="85"/>
      <c r="W473" s="85" t="s">
        <v>2235</v>
      </c>
      <c r="X473" s="85"/>
      <c r="Y473" s="85"/>
      <c r="Z473" s="85"/>
      <c r="AA473" s="85"/>
      <c r="AB473" s="85"/>
    </row>
    <row r="474" spans="1:28" ht="18.75" x14ac:dyDescent="0.25">
      <c r="A474" s="22" t="s">
        <v>995</v>
      </c>
      <c r="B474" s="26" t="s">
        <v>797</v>
      </c>
      <c r="C474" s="25"/>
      <c r="D474" s="27" t="s">
        <v>77</v>
      </c>
      <c r="E474" s="45">
        <v>1.8</v>
      </c>
      <c r="F474" s="48">
        <v>0</v>
      </c>
      <c r="G474" s="64">
        <v>2.98</v>
      </c>
      <c r="H474" s="57"/>
      <c r="I474" s="57"/>
      <c r="J474" s="57">
        <f t="shared" si="9"/>
        <v>0</v>
      </c>
      <c r="K474" s="57"/>
      <c r="L474" s="57"/>
      <c r="M474" s="82"/>
      <c r="N474" s="57"/>
      <c r="O474" s="57"/>
      <c r="P474" s="57">
        <f t="shared" si="10"/>
        <v>0</v>
      </c>
      <c r="Q474" s="57"/>
      <c r="R474" s="57"/>
      <c r="S474" s="85"/>
      <c r="T474" s="88">
        <v>1</v>
      </c>
      <c r="U474" s="88">
        <v>0</v>
      </c>
      <c r="V474" s="85"/>
      <c r="W474" s="85" t="s">
        <v>2236</v>
      </c>
      <c r="X474" s="85"/>
      <c r="Y474" s="85"/>
      <c r="Z474" s="85"/>
      <c r="AA474" s="85"/>
      <c r="AB474" s="85"/>
    </row>
    <row r="475" spans="1:28" ht="18.75" x14ac:dyDescent="0.25">
      <c r="A475" s="22" t="s">
        <v>997</v>
      </c>
      <c r="B475" s="26" t="s">
        <v>998</v>
      </c>
      <c r="C475" s="25"/>
      <c r="D475" s="27" t="s">
        <v>77</v>
      </c>
      <c r="E475" s="45">
        <v>1E-3</v>
      </c>
      <c r="F475" s="48">
        <v>0</v>
      </c>
      <c r="G475" s="64">
        <v>225</v>
      </c>
      <c r="H475" s="57"/>
      <c r="I475" s="57"/>
      <c r="J475" s="57">
        <f t="shared" si="9"/>
        <v>0</v>
      </c>
      <c r="K475" s="57"/>
      <c r="L475" s="57"/>
      <c r="M475" s="82"/>
      <c r="N475" s="57"/>
      <c r="O475" s="57"/>
      <c r="P475" s="57">
        <f t="shared" si="10"/>
        <v>0</v>
      </c>
      <c r="Q475" s="57"/>
      <c r="R475" s="57"/>
      <c r="S475" s="85"/>
      <c r="T475" s="88">
        <v>1</v>
      </c>
      <c r="U475" s="88">
        <v>0</v>
      </c>
      <c r="V475" s="85"/>
      <c r="W475" s="85" t="s">
        <v>2237</v>
      </c>
      <c r="X475" s="85"/>
      <c r="Y475" s="85"/>
      <c r="Z475" s="85"/>
      <c r="AA475" s="85"/>
      <c r="AB475" s="85"/>
    </row>
    <row r="476" spans="1:28" ht="112.5" x14ac:dyDescent="0.25">
      <c r="A476" s="22" t="s">
        <v>1000</v>
      </c>
      <c r="B476" s="25" t="s">
        <v>979</v>
      </c>
      <c r="C476" s="25" t="s">
        <v>1001</v>
      </c>
      <c r="D476" s="27" t="s">
        <v>40</v>
      </c>
      <c r="E476" s="45">
        <v>1</v>
      </c>
      <c r="F476" s="28">
        <v>0</v>
      </c>
      <c r="G476" s="57">
        <f>IFERROR(ROUND(SUM(J477,J478,J479,J480,J481,J482,J483)/F476, 2), 0)</f>
        <v>0</v>
      </c>
      <c r="H476" s="64">
        <v>313.64999999999998</v>
      </c>
      <c r="I476" s="57">
        <f>G476+H476</f>
        <v>313.64999999999998</v>
      </c>
      <c r="J476" s="57">
        <f>ROUND(G476*F476, 2)</f>
        <v>0</v>
      </c>
      <c r="K476" s="57">
        <f>ROUND(F476*H476, 2)</f>
        <v>0</v>
      </c>
      <c r="L476" s="57">
        <f>J476+K476</f>
        <v>0</v>
      </c>
      <c r="M476" s="57"/>
      <c r="N476" s="82"/>
      <c r="O476" s="57">
        <v>0</v>
      </c>
      <c r="P476" s="57">
        <v>0</v>
      </c>
      <c r="Q476" s="57">
        <v>0</v>
      </c>
      <c r="R476" s="57">
        <v>0</v>
      </c>
      <c r="S476" s="85"/>
      <c r="T476" s="88">
        <v>1</v>
      </c>
      <c r="U476" s="88">
        <v>0</v>
      </c>
      <c r="V476" s="85"/>
      <c r="W476" s="85" t="s">
        <v>2238</v>
      </c>
      <c r="X476" s="85"/>
      <c r="Y476" s="85"/>
      <c r="Z476" s="85"/>
      <c r="AA476" s="85"/>
      <c r="AB476" s="85"/>
    </row>
    <row r="477" spans="1:28" ht="18.75" x14ac:dyDescent="0.25">
      <c r="A477" s="22" t="s">
        <v>1003</v>
      </c>
      <c r="B477" s="26" t="s">
        <v>682</v>
      </c>
      <c r="C477" s="25"/>
      <c r="D477" s="27" t="s">
        <v>77</v>
      </c>
      <c r="E477" s="45">
        <v>5.0000000000000001E-3</v>
      </c>
      <c r="F477" s="48">
        <v>0</v>
      </c>
      <c r="G477" s="64">
        <v>41.3</v>
      </c>
      <c r="H477" s="57"/>
      <c r="I477" s="57"/>
      <c r="J477" s="57">
        <f t="shared" ref="J477:J483" si="11">ROUND(F477*G477, 2)</f>
        <v>0</v>
      </c>
      <c r="K477" s="57"/>
      <c r="L477" s="57"/>
      <c r="M477" s="82"/>
      <c r="N477" s="57"/>
      <c r="O477" s="57"/>
      <c r="P477" s="57">
        <f t="shared" ref="P477:P483" si="12">ROUND(F477*M477, 2)</f>
        <v>0</v>
      </c>
      <c r="Q477" s="57"/>
      <c r="R477" s="57"/>
      <c r="S477" s="85"/>
      <c r="T477" s="88">
        <v>1</v>
      </c>
      <c r="U477" s="88">
        <v>0</v>
      </c>
      <c r="V477" s="85"/>
      <c r="W477" s="85" t="s">
        <v>2239</v>
      </c>
      <c r="X477" s="85"/>
      <c r="Y477" s="85"/>
      <c r="Z477" s="85"/>
      <c r="AA477" s="85"/>
      <c r="AB477" s="85"/>
    </row>
    <row r="478" spans="1:28" ht="37.5" x14ac:dyDescent="0.25">
      <c r="A478" s="22" t="s">
        <v>1005</v>
      </c>
      <c r="B478" s="26" t="s">
        <v>601</v>
      </c>
      <c r="C478" s="25"/>
      <c r="D478" s="27" t="s">
        <v>263</v>
      </c>
      <c r="E478" s="45">
        <v>0.02</v>
      </c>
      <c r="F478" s="48">
        <v>0</v>
      </c>
      <c r="G478" s="64">
        <v>7.78</v>
      </c>
      <c r="H478" s="57"/>
      <c r="I478" s="57"/>
      <c r="J478" s="57">
        <f t="shared" si="11"/>
        <v>0</v>
      </c>
      <c r="K478" s="57"/>
      <c r="L478" s="57"/>
      <c r="M478" s="82"/>
      <c r="N478" s="57"/>
      <c r="O478" s="57"/>
      <c r="P478" s="57">
        <f t="shared" si="12"/>
        <v>0</v>
      </c>
      <c r="Q478" s="57"/>
      <c r="R478" s="57"/>
      <c r="S478" s="85"/>
      <c r="T478" s="88">
        <v>1</v>
      </c>
      <c r="U478" s="88">
        <v>0</v>
      </c>
      <c r="V478" s="85"/>
      <c r="W478" s="85" t="s">
        <v>2240</v>
      </c>
      <c r="X478" s="85"/>
      <c r="Y478" s="85"/>
      <c r="Z478" s="85"/>
      <c r="AA478" s="85"/>
      <c r="AB478" s="85"/>
    </row>
    <row r="479" spans="1:28" ht="18.75" x14ac:dyDescent="0.25">
      <c r="A479" s="22" t="s">
        <v>1007</v>
      </c>
      <c r="B479" s="26" t="s">
        <v>987</v>
      </c>
      <c r="C479" s="25"/>
      <c r="D479" s="27" t="s">
        <v>29</v>
      </c>
      <c r="E479" s="45">
        <v>1E-3</v>
      </c>
      <c r="F479" s="48">
        <v>0</v>
      </c>
      <c r="G479" s="64">
        <v>1650</v>
      </c>
      <c r="H479" s="57"/>
      <c r="I479" s="57"/>
      <c r="J479" s="57">
        <f t="shared" si="11"/>
        <v>0</v>
      </c>
      <c r="K479" s="57"/>
      <c r="L479" s="57"/>
      <c r="M479" s="82"/>
      <c r="N479" s="57"/>
      <c r="O479" s="57"/>
      <c r="P479" s="57">
        <f t="shared" si="12"/>
        <v>0</v>
      </c>
      <c r="Q479" s="57"/>
      <c r="R479" s="57"/>
      <c r="S479" s="85"/>
      <c r="T479" s="88">
        <v>1</v>
      </c>
      <c r="U479" s="88">
        <v>0</v>
      </c>
      <c r="V479" s="85"/>
      <c r="W479" s="85" t="s">
        <v>2241</v>
      </c>
      <c r="X479" s="85"/>
      <c r="Y479" s="85"/>
      <c r="Z479" s="85"/>
      <c r="AA479" s="85"/>
      <c r="AB479" s="85"/>
    </row>
    <row r="480" spans="1:28" ht="18.75" x14ac:dyDescent="0.25">
      <c r="A480" s="22" t="s">
        <v>1009</v>
      </c>
      <c r="B480" s="26" t="s">
        <v>990</v>
      </c>
      <c r="C480" s="25"/>
      <c r="D480" s="27" t="s">
        <v>77</v>
      </c>
      <c r="E480" s="45">
        <v>0.32</v>
      </c>
      <c r="F480" s="48">
        <v>0</v>
      </c>
      <c r="G480" s="64">
        <v>5.74</v>
      </c>
      <c r="H480" s="57"/>
      <c r="I480" s="57"/>
      <c r="J480" s="57">
        <f t="shared" si="11"/>
        <v>0</v>
      </c>
      <c r="K480" s="57"/>
      <c r="L480" s="57"/>
      <c r="M480" s="82"/>
      <c r="N480" s="57"/>
      <c r="O480" s="57"/>
      <c r="P480" s="57">
        <f t="shared" si="12"/>
        <v>0</v>
      </c>
      <c r="Q480" s="57"/>
      <c r="R480" s="57"/>
      <c r="S480" s="85"/>
      <c r="T480" s="88">
        <v>1</v>
      </c>
      <c r="U480" s="88">
        <v>0</v>
      </c>
      <c r="V480" s="85"/>
      <c r="W480" s="85" t="s">
        <v>2242</v>
      </c>
      <c r="X480" s="85"/>
      <c r="Y480" s="85"/>
      <c r="Z480" s="85"/>
      <c r="AA480" s="85"/>
      <c r="AB480" s="85"/>
    </row>
    <row r="481" spans="1:28" ht="75" x14ac:dyDescent="0.25">
      <c r="A481" s="22" t="s">
        <v>1011</v>
      </c>
      <c r="B481" s="26" t="s">
        <v>993</v>
      </c>
      <c r="C481" s="25"/>
      <c r="D481" s="27" t="s">
        <v>111</v>
      </c>
      <c r="E481" s="45">
        <v>1</v>
      </c>
      <c r="F481" s="48">
        <v>0</v>
      </c>
      <c r="G481" s="64">
        <v>0.53</v>
      </c>
      <c r="H481" s="57"/>
      <c r="I481" s="57"/>
      <c r="J481" s="57">
        <f t="shared" si="11"/>
        <v>0</v>
      </c>
      <c r="K481" s="57"/>
      <c r="L481" s="57"/>
      <c r="M481" s="82"/>
      <c r="N481" s="57"/>
      <c r="O481" s="57"/>
      <c r="P481" s="57">
        <f t="shared" si="12"/>
        <v>0</v>
      </c>
      <c r="Q481" s="57"/>
      <c r="R481" s="57"/>
      <c r="S481" s="85"/>
      <c r="T481" s="88">
        <v>1</v>
      </c>
      <c r="U481" s="88">
        <v>0</v>
      </c>
      <c r="V481" s="85"/>
      <c r="W481" s="85" t="s">
        <v>2243</v>
      </c>
      <c r="X481" s="85"/>
      <c r="Y481" s="85"/>
      <c r="Z481" s="85"/>
      <c r="AA481" s="85"/>
      <c r="AB481" s="85"/>
    </row>
    <row r="482" spans="1:28" ht="18.75" x14ac:dyDescent="0.25">
      <c r="A482" s="22" t="s">
        <v>1013</v>
      </c>
      <c r="B482" s="26" t="s">
        <v>797</v>
      </c>
      <c r="C482" s="25"/>
      <c r="D482" s="27" t="s">
        <v>77</v>
      </c>
      <c r="E482" s="45">
        <v>1.8</v>
      </c>
      <c r="F482" s="48">
        <v>0</v>
      </c>
      <c r="G482" s="64">
        <v>2.98</v>
      </c>
      <c r="H482" s="57"/>
      <c r="I482" s="57"/>
      <c r="J482" s="57">
        <f t="shared" si="11"/>
        <v>0</v>
      </c>
      <c r="K482" s="57"/>
      <c r="L482" s="57"/>
      <c r="M482" s="82"/>
      <c r="N482" s="57"/>
      <c r="O482" s="57"/>
      <c r="P482" s="57">
        <f t="shared" si="12"/>
        <v>0</v>
      </c>
      <c r="Q482" s="57"/>
      <c r="R482" s="57"/>
      <c r="S482" s="85"/>
      <c r="T482" s="88">
        <v>1</v>
      </c>
      <c r="U482" s="88">
        <v>0</v>
      </c>
      <c r="V482" s="85"/>
      <c r="W482" s="85" t="s">
        <v>2244</v>
      </c>
      <c r="X482" s="85"/>
      <c r="Y482" s="85"/>
      <c r="Z482" s="85"/>
      <c r="AA482" s="85"/>
      <c r="AB482" s="85"/>
    </row>
    <row r="483" spans="1:28" ht="18.75" x14ac:dyDescent="0.25">
      <c r="A483" s="22" t="s">
        <v>1015</v>
      </c>
      <c r="B483" s="26" t="s">
        <v>998</v>
      </c>
      <c r="C483" s="25"/>
      <c r="D483" s="27" t="s">
        <v>77</v>
      </c>
      <c r="E483" s="45">
        <v>1E-3</v>
      </c>
      <c r="F483" s="48">
        <v>0</v>
      </c>
      <c r="G483" s="64">
        <v>225</v>
      </c>
      <c r="H483" s="57"/>
      <c r="I483" s="57"/>
      <c r="J483" s="57">
        <f t="shared" si="11"/>
        <v>0</v>
      </c>
      <c r="K483" s="57"/>
      <c r="L483" s="57"/>
      <c r="M483" s="82"/>
      <c r="N483" s="57"/>
      <c r="O483" s="57"/>
      <c r="P483" s="57">
        <f t="shared" si="12"/>
        <v>0</v>
      </c>
      <c r="Q483" s="57"/>
      <c r="R483" s="57"/>
      <c r="S483" s="85"/>
      <c r="T483" s="88">
        <v>1</v>
      </c>
      <c r="U483" s="88">
        <v>0</v>
      </c>
      <c r="V483" s="85"/>
      <c r="W483" s="85" t="s">
        <v>2245</v>
      </c>
      <c r="X483" s="85"/>
      <c r="Y483" s="85"/>
      <c r="Z483" s="85"/>
      <c r="AA483" s="85"/>
      <c r="AB483" s="85"/>
    </row>
    <row r="484" spans="1:28" ht="112.5" x14ac:dyDescent="0.25">
      <c r="A484" s="22" t="s">
        <v>1017</v>
      </c>
      <c r="B484" s="25" t="s">
        <v>979</v>
      </c>
      <c r="C484" s="25" t="s">
        <v>980</v>
      </c>
      <c r="D484" s="27" t="s">
        <v>40</v>
      </c>
      <c r="E484" s="45">
        <v>1</v>
      </c>
      <c r="F484" s="28">
        <v>63</v>
      </c>
      <c r="G484" s="57">
        <f>IFERROR(ROUND(SUM(J485,J486,J487,J488,J489)/F484, 2), 0)</f>
        <v>129.62</v>
      </c>
      <c r="H484" s="64">
        <v>313.64999999999998</v>
      </c>
      <c r="I484" s="57">
        <f>G484+H484</f>
        <v>443.27</v>
      </c>
      <c r="J484" s="57">
        <f>ROUND(G484*F484, 2)</f>
        <v>8166.06</v>
      </c>
      <c r="K484" s="57">
        <f>ROUND(F484*H484, 2)</f>
        <v>19759.95</v>
      </c>
      <c r="L484" s="57">
        <f>J484+K484</f>
        <v>27926.01</v>
      </c>
      <c r="M484" s="57">
        <v>129.62</v>
      </c>
      <c r="N484" s="82">
        <v>313.64999999999998</v>
      </c>
      <c r="O484" s="57">
        <v>443.27</v>
      </c>
      <c r="P484" s="57">
        <v>8166.06</v>
      </c>
      <c r="Q484" s="57">
        <v>19759.95</v>
      </c>
      <c r="R484" s="57">
        <v>27926.01</v>
      </c>
      <c r="S484" s="85"/>
      <c r="T484" s="88">
        <v>1</v>
      </c>
      <c r="U484" s="88">
        <v>63</v>
      </c>
      <c r="V484" s="85"/>
      <c r="W484" s="85" t="s">
        <v>2246</v>
      </c>
      <c r="X484" s="85"/>
      <c r="Y484" s="85"/>
      <c r="Z484" s="85"/>
      <c r="AA484" s="85"/>
      <c r="AB484" s="85"/>
    </row>
    <row r="485" spans="1:28" ht="18.75" x14ac:dyDescent="0.25">
      <c r="A485" s="22" t="s">
        <v>1018</v>
      </c>
      <c r="B485" s="26" t="s">
        <v>682</v>
      </c>
      <c r="C485" s="25"/>
      <c r="D485" s="27" t="s">
        <v>77</v>
      </c>
      <c r="E485" s="45">
        <v>5.0000000000000001E-3</v>
      </c>
      <c r="F485" s="48">
        <v>6.3</v>
      </c>
      <c r="G485" s="64">
        <v>41.3</v>
      </c>
      <c r="H485" s="57"/>
      <c r="I485" s="57"/>
      <c r="J485" s="57">
        <f>ROUND(F485*G485, 2)</f>
        <v>260.19</v>
      </c>
      <c r="K485" s="57"/>
      <c r="L485" s="57"/>
      <c r="M485" s="82">
        <v>41.3</v>
      </c>
      <c r="N485" s="57"/>
      <c r="O485" s="57"/>
      <c r="P485" s="57">
        <f>ROUND(F485*M485, 2)</f>
        <v>260.19</v>
      </c>
      <c r="Q485" s="57"/>
      <c r="R485" s="57"/>
      <c r="S485" s="85"/>
      <c r="T485" s="88">
        <v>1</v>
      </c>
      <c r="U485" s="88">
        <v>1260</v>
      </c>
      <c r="V485" s="85"/>
      <c r="W485" s="85" t="s">
        <v>2247</v>
      </c>
      <c r="X485" s="85"/>
      <c r="Y485" s="85"/>
      <c r="Z485" s="85"/>
      <c r="AA485" s="85"/>
      <c r="AB485" s="85"/>
    </row>
    <row r="486" spans="1:28" ht="37.5" x14ac:dyDescent="0.25">
      <c r="A486" s="22" t="s">
        <v>1019</v>
      </c>
      <c r="B486" s="26" t="s">
        <v>601</v>
      </c>
      <c r="C486" s="25"/>
      <c r="D486" s="27" t="s">
        <v>263</v>
      </c>
      <c r="E486" s="45">
        <v>0.02</v>
      </c>
      <c r="F486" s="48">
        <v>25.2</v>
      </c>
      <c r="G486" s="64">
        <v>7.78</v>
      </c>
      <c r="H486" s="57"/>
      <c r="I486" s="57"/>
      <c r="J486" s="57">
        <f>ROUND(F486*G486, 2)</f>
        <v>196.06</v>
      </c>
      <c r="K486" s="57"/>
      <c r="L486" s="57"/>
      <c r="M486" s="82">
        <v>7.78</v>
      </c>
      <c r="N486" s="57"/>
      <c r="O486" s="57"/>
      <c r="P486" s="57">
        <f>ROUND(F486*M486, 2)</f>
        <v>196.06</v>
      </c>
      <c r="Q486" s="57"/>
      <c r="R486" s="57"/>
      <c r="S486" s="85"/>
      <c r="T486" s="88">
        <v>1</v>
      </c>
      <c r="U486" s="88">
        <v>1260</v>
      </c>
      <c r="V486" s="85"/>
      <c r="W486" s="85" t="s">
        <v>2248</v>
      </c>
      <c r="X486" s="85"/>
      <c r="Y486" s="85"/>
      <c r="Z486" s="85"/>
      <c r="AA486" s="85"/>
      <c r="AB486" s="85"/>
    </row>
    <row r="487" spans="1:28" ht="75" x14ac:dyDescent="0.25">
      <c r="A487" s="22" t="s">
        <v>1020</v>
      </c>
      <c r="B487" s="26" t="s">
        <v>993</v>
      </c>
      <c r="C487" s="25"/>
      <c r="D487" s="27" t="s">
        <v>111</v>
      </c>
      <c r="E487" s="45">
        <v>1</v>
      </c>
      <c r="F487" s="48">
        <v>1260</v>
      </c>
      <c r="G487" s="64">
        <v>0.53</v>
      </c>
      <c r="H487" s="57"/>
      <c r="I487" s="57"/>
      <c r="J487" s="57">
        <f>ROUND(F487*G487, 2)</f>
        <v>667.8</v>
      </c>
      <c r="K487" s="57"/>
      <c r="L487" s="57"/>
      <c r="M487" s="82">
        <v>0.53</v>
      </c>
      <c r="N487" s="57"/>
      <c r="O487" s="57"/>
      <c r="P487" s="57">
        <f>ROUND(F487*M487, 2)</f>
        <v>667.8</v>
      </c>
      <c r="Q487" s="57"/>
      <c r="R487" s="57"/>
      <c r="S487" s="85"/>
      <c r="T487" s="88">
        <v>1</v>
      </c>
      <c r="U487" s="88">
        <v>1260</v>
      </c>
      <c r="V487" s="85"/>
      <c r="W487" s="85" t="s">
        <v>2249</v>
      </c>
      <c r="X487" s="85"/>
      <c r="Y487" s="85"/>
      <c r="Z487" s="85"/>
      <c r="AA487" s="85"/>
      <c r="AB487" s="85"/>
    </row>
    <row r="488" spans="1:28" ht="18.75" x14ac:dyDescent="0.25">
      <c r="A488" s="22" t="s">
        <v>1021</v>
      </c>
      <c r="B488" s="26" t="s">
        <v>797</v>
      </c>
      <c r="C488" s="25"/>
      <c r="D488" s="27" t="s">
        <v>77</v>
      </c>
      <c r="E488" s="45">
        <v>1.8</v>
      </c>
      <c r="F488" s="48">
        <v>2268</v>
      </c>
      <c r="G488" s="64">
        <v>2.98</v>
      </c>
      <c r="H488" s="57"/>
      <c r="I488" s="57"/>
      <c r="J488" s="57">
        <f>ROUND(F488*G488, 2)</f>
        <v>6758.64</v>
      </c>
      <c r="K488" s="57"/>
      <c r="L488" s="57"/>
      <c r="M488" s="82">
        <v>2.98</v>
      </c>
      <c r="N488" s="57"/>
      <c r="O488" s="57"/>
      <c r="P488" s="57">
        <f>ROUND(F488*M488, 2)</f>
        <v>6758.64</v>
      </c>
      <c r="Q488" s="57"/>
      <c r="R488" s="57"/>
      <c r="S488" s="85"/>
      <c r="T488" s="88">
        <v>1</v>
      </c>
      <c r="U488" s="88">
        <v>1260</v>
      </c>
      <c r="V488" s="85"/>
      <c r="W488" s="85" t="s">
        <v>2250</v>
      </c>
      <c r="X488" s="85"/>
      <c r="Y488" s="85"/>
      <c r="Z488" s="85"/>
      <c r="AA488" s="85"/>
      <c r="AB488" s="85"/>
    </row>
    <row r="489" spans="1:28" ht="18.75" x14ac:dyDescent="0.25">
      <c r="A489" s="22" t="s">
        <v>1022</v>
      </c>
      <c r="B489" s="26" t="s">
        <v>998</v>
      </c>
      <c r="C489" s="25"/>
      <c r="D489" s="27" t="s">
        <v>77</v>
      </c>
      <c r="E489" s="45">
        <v>1E-3</v>
      </c>
      <c r="F489" s="48">
        <v>1.26</v>
      </c>
      <c r="G489" s="64">
        <v>225</v>
      </c>
      <c r="H489" s="57"/>
      <c r="I489" s="57"/>
      <c r="J489" s="57">
        <f>ROUND(F489*G489, 2)</f>
        <v>283.5</v>
      </c>
      <c r="K489" s="57"/>
      <c r="L489" s="57"/>
      <c r="M489" s="82">
        <v>225</v>
      </c>
      <c r="N489" s="57"/>
      <c r="O489" s="57"/>
      <c r="P489" s="57">
        <f>ROUND(F489*M489, 2)</f>
        <v>283.5</v>
      </c>
      <c r="Q489" s="57"/>
      <c r="R489" s="57"/>
      <c r="S489" s="85"/>
      <c r="T489" s="88">
        <v>1</v>
      </c>
      <c r="U489" s="88">
        <v>1260</v>
      </c>
      <c r="V489" s="85"/>
      <c r="W489" s="85" t="s">
        <v>2251</v>
      </c>
      <c r="X489" s="85"/>
      <c r="Y489" s="85"/>
      <c r="Z489" s="85"/>
      <c r="AA489" s="85"/>
      <c r="AB489" s="85"/>
    </row>
    <row r="490" spans="1:28" ht="112.5" x14ac:dyDescent="0.25">
      <c r="A490" s="22" t="s">
        <v>1023</v>
      </c>
      <c r="B490" s="25" t="s">
        <v>979</v>
      </c>
      <c r="C490" s="25" t="s">
        <v>1001</v>
      </c>
      <c r="D490" s="27" t="s">
        <v>40</v>
      </c>
      <c r="E490" s="45">
        <v>1</v>
      </c>
      <c r="F490" s="28">
        <v>6.7</v>
      </c>
      <c r="G490" s="57">
        <f>IFERROR(ROUND(SUM(J491,J492,J493,J494,J495)/F490, 2), 0)</f>
        <v>194.43</v>
      </c>
      <c r="H490" s="64">
        <v>313.64999999999998</v>
      </c>
      <c r="I490" s="57">
        <f>G490+H490</f>
        <v>508.08</v>
      </c>
      <c r="J490" s="57">
        <f>ROUND(G490*F490, 2)</f>
        <v>1302.68</v>
      </c>
      <c r="K490" s="57">
        <f>ROUND(F490*H490, 2)</f>
        <v>2101.46</v>
      </c>
      <c r="L490" s="57">
        <f>J490+K490</f>
        <v>3404.14</v>
      </c>
      <c r="M490" s="57">
        <v>194.43</v>
      </c>
      <c r="N490" s="82">
        <v>313.64999999999998</v>
      </c>
      <c r="O490" s="57">
        <v>508.08</v>
      </c>
      <c r="P490" s="57">
        <v>1302.68</v>
      </c>
      <c r="Q490" s="57">
        <v>2101.46</v>
      </c>
      <c r="R490" s="57">
        <v>3404.14</v>
      </c>
      <c r="S490" s="85"/>
      <c r="T490" s="88">
        <v>1</v>
      </c>
      <c r="U490" s="88">
        <v>6.7</v>
      </c>
      <c r="V490" s="85"/>
      <c r="W490" s="85" t="s">
        <v>2252</v>
      </c>
      <c r="X490" s="85"/>
      <c r="Y490" s="85"/>
      <c r="Z490" s="85"/>
      <c r="AA490" s="85"/>
      <c r="AB490" s="85"/>
    </row>
    <row r="491" spans="1:28" ht="18.75" x14ac:dyDescent="0.25">
      <c r="A491" s="22" t="s">
        <v>1024</v>
      </c>
      <c r="B491" s="26" t="s">
        <v>682</v>
      </c>
      <c r="C491" s="25"/>
      <c r="D491" s="27" t="s">
        <v>77</v>
      </c>
      <c r="E491" s="45">
        <v>5.0000000000000001E-3</v>
      </c>
      <c r="F491" s="48">
        <v>1.0049999999999999</v>
      </c>
      <c r="G491" s="64">
        <v>41.3</v>
      </c>
      <c r="H491" s="57"/>
      <c r="I491" s="57"/>
      <c r="J491" s="57">
        <f>ROUND(F491*G491, 2)</f>
        <v>41.51</v>
      </c>
      <c r="K491" s="57"/>
      <c r="L491" s="57"/>
      <c r="M491" s="82">
        <v>41.3</v>
      </c>
      <c r="N491" s="57"/>
      <c r="O491" s="57"/>
      <c r="P491" s="57">
        <f>ROUND(F491*M491, 2)</f>
        <v>41.51</v>
      </c>
      <c r="Q491" s="57"/>
      <c r="R491" s="57"/>
      <c r="S491" s="85"/>
      <c r="T491" s="88">
        <v>1</v>
      </c>
      <c r="U491" s="88">
        <v>201</v>
      </c>
      <c r="V491" s="85"/>
      <c r="W491" s="85" t="s">
        <v>2253</v>
      </c>
      <c r="X491" s="85"/>
      <c r="Y491" s="85"/>
      <c r="Z491" s="85"/>
      <c r="AA491" s="85"/>
      <c r="AB491" s="85"/>
    </row>
    <row r="492" spans="1:28" ht="37.5" x14ac:dyDescent="0.25">
      <c r="A492" s="22" t="s">
        <v>1025</v>
      </c>
      <c r="B492" s="26" t="s">
        <v>601</v>
      </c>
      <c r="C492" s="25"/>
      <c r="D492" s="27" t="s">
        <v>263</v>
      </c>
      <c r="E492" s="45">
        <v>0.02</v>
      </c>
      <c r="F492" s="48">
        <v>4.0199999999999996</v>
      </c>
      <c r="G492" s="64">
        <v>7.78</v>
      </c>
      <c r="H492" s="57"/>
      <c r="I492" s="57"/>
      <c r="J492" s="57">
        <f>ROUND(F492*G492, 2)</f>
        <v>31.28</v>
      </c>
      <c r="K492" s="57"/>
      <c r="L492" s="57"/>
      <c r="M492" s="82">
        <v>7.78</v>
      </c>
      <c r="N492" s="57"/>
      <c r="O492" s="57"/>
      <c r="P492" s="57">
        <f>ROUND(F492*M492, 2)</f>
        <v>31.28</v>
      </c>
      <c r="Q492" s="57"/>
      <c r="R492" s="57"/>
      <c r="S492" s="85"/>
      <c r="T492" s="88">
        <v>1</v>
      </c>
      <c r="U492" s="88">
        <v>201</v>
      </c>
      <c r="V492" s="85"/>
      <c r="W492" s="85" t="s">
        <v>2254</v>
      </c>
      <c r="X492" s="85"/>
      <c r="Y492" s="85"/>
      <c r="Z492" s="85"/>
      <c r="AA492" s="85"/>
      <c r="AB492" s="85"/>
    </row>
    <row r="493" spans="1:28" ht="75" x14ac:dyDescent="0.25">
      <c r="A493" s="22" t="s">
        <v>1026</v>
      </c>
      <c r="B493" s="26" t="s">
        <v>993</v>
      </c>
      <c r="C493" s="25"/>
      <c r="D493" s="27" t="s">
        <v>111</v>
      </c>
      <c r="E493" s="45">
        <v>1</v>
      </c>
      <c r="F493" s="48">
        <v>201</v>
      </c>
      <c r="G493" s="64">
        <v>0.53</v>
      </c>
      <c r="H493" s="57"/>
      <c r="I493" s="57"/>
      <c r="J493" s="57">
        <f>ROUND(F493*G493, 2)</f>
        <v>106.53</v>
      </c>
      <c r="K493" s="57"/>
      <c r="L493" s="57"/>
      <c r="M493" s="82">
        <v>0.53</v>
      </c>
      <c r="N493" s="57"/>
      <c r="O493" s="57"/>
      <c r="P493" s="57">
        <f>ROUND(F493*M493, 2)</f>
        <v>106.53</v>
      </c>
      <c r="Q493" s="57"/>
      <c r="R493" s="57"/>
      <c r="S493" s="85"/>
      <c r="T493" s="88">
        <v>1</v>
      </c>
      <c r="U493" s="88">
        <v>201</v>
      </c>
      <c r="V493" s="85"/>
      <c r="W493" s="85" t="s">
        <v>2255</v>
      </c>
      <c r="X493" s="85"/>
      <c r="Y493" s="85"/>
      <c r="Z493" s="85"/>
      <c r="AA493" s="85"/>
      <c r="AB493" s="85"/>
    </row>
    <row r="494" spans="1:28" ht="18.75" x14ac:dyDescent="0.25">
      <c r="A494" s="22" t="s">
        <v>1027</v>
      </c>
      <c r="B494" s="26" t="s">
        <v>797</v>
      </c>
      <c r="C494" s="25"/>
      <c r="D494" s="27" t="s">
        <v>77</v>
      </c>
      <c r="E494" s="45">
        <v>1.8</v>
      </c>
      <c r="F494" s="48">
        <v>361.8</v>
      </c>
      <c r="G494" s="64">
        <v>2.98</v>
      </c>
      <c r="H494" s="57"/>
      <c r="I494" s="57"/>
      <c r="J494" s="57">
        <f>ROUND(F494*G494, 2)</f>
        <v>1078.1600000000001</v>
      </c>
      <c r="K494" s="57"/>
      <c r="L494" s="57"/>
      <c r="M494" s="82">
        <v>2.98</v>
      </c>
      <c r="N494" s="57"/>
      <c r="O494" s="57"/>
      <c r="P494" s="57">
        <f>ROUND(F494*M494, 2)</f>
        <v>1078.1600000000001</v>
      </c>
      <c r="Q494" s="57"/>
      <c r="R494" s="57"/>
      <c r="S494" s="85"/>
      <c r="T494" s="88">
        <v>1</v>
      </c>
      <c r="U494" s="88">
        <v>201</v>
      </c>
      <c r="V494" s="85"/>
      <c r="W494" s="85" t="s">
        <v>2256</v>
      </c>
      <c r="X494" s="85"/>
      <c r="Y494" s="85"/>
      <c r="Z494" s="85"/>
      <c r="AA494" s="85"/>
      <c r="AB494" s="85"/>
    </row>
    <row r="495" spans="1:28" ht="18.75" x14ac:dyDescent="0.25">
      <c r="A495" s="22" t="s">
        <v>1028</v>
      </c>
      <c r="B495" s="26" t="s">
        <v>998</v>
      </c>
      <c r="C495" s="25"/>
      <c r="D495" s="27" t="s">
        <v>77</v>
      </c>
      <c r="E495" s="45">
        <v>1E-3</v>
      </c>
      <c r="F495" s="48">
        <v>0.20100000000000001</v>
      </c>
      <c r="G495" s="64">
        <v>225</v>
      </c>
      <c r="H495" s="57"/>
      <c r="I495" s="57"/>
      <c r="J495" s="57">
        <f>ROUND(F495*G495, 2)</f>
        <v>45.23</v>
      </c>
      <c r="K495" s="57"/>
      <c r="L495" s="57"/>
      <c r="M495" s="82">
        <v>225</v>
      </c>
      <c r="N495" s="57"/>
      <c r="O495" s="57"/>
      <c r="P495" s="57">
        <f>ROUND(F495*M495, 2)</f>
        <v>45.23</v>
      </c>
      <c r="Q495" s="57"/>
      <c r="R495" s="57"/>
      <c r="S495" s="85"/>
      <c r="T495" s="88">
        <v>1</v>
      </c>
      <c r="U495" s="88">
        <v>201</v>
      </c>
      <c r="V495" s="85"/>
      <c r="W495" s="85" t="s">
        <v>2257</v>
      </c>
      <c r="X495" s="85"/>
      <c r="Y495" s="85"/>
      <c r="Z495" s="85"/>
      <c r="AA495" s="85"/>
      <c r="AB495" s="85"/>
    </row>
    <row r="496" spans="1:28" ht="112.5" x14ac:dyDescent="0.25">
      <c r="A496" s="22" t="s">
        <v>1029</v>
      </c>
      <c r="B496" s="25" t="s">
        <v>1030</v>
      </c>
      <c r="C496" s="25" t="s">
        <v>1031</v>
      </c>
      <c r="D496" s="27" t="s">
        <v>40</v>
      </c>
      <c r="E496" s="45">
        <v>1</v>
      </c>
      <c r="F496" s="28">
        <v>0</v>
      </c>
      <c r="G496" s="57">
        <f>IFERROR(ROUND(SUM(J497,J498,J499,J500,J501,J502,J503)/F496, 2), 0)</f>
        <v>0</v>
      </c>
      <c r="H496" s="64">
        <v>369</v>
      </c>
      <c r="I496" s="57">
        <f>G496+H496</f>
        <v>369</v>
      </c>
      <c r="J496" s="57">
        <f>ROUND(G496*F496, 2)</f>
        <v>0</v>
      </c>
      <c r="K496" s="57">
        <f>ROUND(F496*H496, 2)</f>
        <v>0</v>
      </c>
      <c r="L496" s="57">
        <f>J496+K496</f>
        <v>0</v>
      </c>
      <c r="M496" s="57"/>
      <c r="N496" s="82"/>
      <c r="O496" s="57">
        <v>0</v>
      </c>
      <c r="P496" s="57">
        <v>0</v>
      </c>
      <c r="Q496" s="57">
        <v>0</v>
      </c>
      <c r="R496" s="57">
        <v>0</v>
      </c>
      <c r="S496" s="85"/>
      <c r="T496" s="88">
        <v>1</v>
      </c>
      <c r="U496" s="88">
        <v>0</v>
      </c>
      <c r="V496" s="85"/>
      <c r="W496" s="85" t="s">
        <v>2258</v>
      </c>
      <c r="X496" s="85"/>
      <c r="Y496" s="85"/>
      <c r="Z496" s="85"/>
      <c r="AA496" s="85"/>
      <c r="AB496" s="85"/>
    </row>
    <row r="497" spans="1:28" ht="18.75" x14ac:dyDescent="0.25">
      <c r="A497" s="22" t="s">
        <v>1033</v>
      </c>
      <c r="B497" s="26" t="s">
        <v>682</v>
      </c>
      <c r="C497" s="25"/>
      <c r="D497" s="27" t="s">
        <v>77</v>
      </c>
      <c r="E497" s="45">
        <v>5.0000000000000001E-3</v>
      </c>
      <c r="F497" s="48">
        <v>0</v>
      </c>
      <c r="G497" s="64">
        <v>41.3</v>
      </c>
      <c r="H497" s="57"/>
      <c r="I497" s="57"/>
      <c r="J497" s="57">
        <f t="shared" ref="J497:J503" si="13">ROUND(F497*G497, 2)</f>
        <v>0</v>
      </c>
      <c r="K497" s="57"/>
      <c r="L497" s="57"/>
      <c r="M497" s="82"/>
      <c r="N497" s="57"/>
      <c r="O497" s="57"/>
      <c r="P497" s="57">
        <f t="shared" ref="P497:P503" si="14">ROUND(F497*M497, 2)</f>
        <v>0</v>
      </c>
      <c r="Q497" s="57"/>
      <c r="R497" s="57"/>
      <c r="S497" s="85"/>
      <c r="T497" s="88">
        <v>1</v>
      </c>
      <c r="U497" s="88">
        <v>0</v>
      </c>
      <c r="V497" s="85"/>
      <c r="W497" s="85" t="s">
        <v>2259</v>
      </c>
      <c r="X497" s="85"/>
      <c r="Y497" s="85"/>
      <c r="Z497" s="85"/>
      <c r="AA497" s="85"/>
      <c r="AB497" s="85"/>
    </row>
    <row r="498" spans="1:28" ht="37.5" x14ac:dyDescent="0.25">
      <c r="A498" s="22" t="s">
        <v>1035</v>
      </c>
      <c r="B498" s="26" t="s">
        <v>601</v>
      </c>
      <c r="C498" s="25"/>
      <c r="D498" s="27" t="s">
        <v>263</v>
      </c>
      <c r="E498" s="45">
        <v>0.02</v>
      </c>
      <c r="F498" s="48">
        <v>0</v>
      </c>
      <c r="G498" s="64">
        <v>7.78</v>
      </c>
      <c r="H498" s="57"/>
      <c r="I498" s="57"/>
      <c r="J498" s="57">
        <f t="shared" si="13"/>
        <v>0</v>
      </c>
      <c r="K498" s="57"/>
      <c r="L498" s="57"/>
      <c r="M498" s="82"/>
      <c r="N498" s="57"/>
      <c r="O498" s="57"/>
      <c r="P498" s="57">
        <f t="shared" si="14"/>
        <v>0</v>
      </c>
      <c r="Q498" s="57"/>
      <c r="R498" s="57"/>
      <c r="S498" s="85"/>
      <c r="T498" s="88">
        <v>1</v>
      </c>
      <c r="U498" s="88">
        <v>0</v>
      </c>
      <c r="V498" s="85"/>
      <c r="W498" s="85" t="s">
        <v>2260</v>
      </c>
      <c r="X498" s="85"/>
      <c r="Y498" s="85"/>
      <c r="Z498" s="85"/>
      <c r="AA498" s="85"/>
      <c r="AB498" s="85"/>
    </row>
    <row r="499" spans="1:28" ht="18.75" x14ac:dyDescent="0.25">
      <c r="A499" s="22" t="s">
        <v>1037</v>
      </c>
      <c r="B499" s="26" t="s">
        <v>987</v>
      </c>
      <c r="C499" s="25"/>
      <c r="D499" s="27" t="s">
        <v>29</v>
      </c>
      <c r="E499" s="45">
        <v>1E-3</v>
      </c>
      <c r="F499" s="48">
        <v>0</v>
      </c>
      <c r="G499" s="64">
        <v>1650</v>
      </c>
      <c r="H499" s="57"/>
      <c r="I499" s="57"/>
      <c r="J499" s="57">
        <f t="shared" si="13"/>
        <v>0</v>
      </c>
      <c r="K499" s="57"/>
      <c r="L499" s="57"/>
      <c r="M499" s="82"/>
      <c r="N499" s="57"/>
      <c r="O499" s="57"/>
      <c r="P499" s="57">
        <f t="shared" si="14"/>
        <v>0</v>
      </c>
      <c r="Q499" s="57"/>
      <c r="R499" s="57"/>
      <c r="S499" s="85"/>
      <c r="T499" s="88">
        <v>1</v>
      </c>
      <c r="U499" s="88">
        <v>0</v>
      </c>
      <c r="V499" s="85"/>
      <c r="W499" s="85" t="s">
        <v>2261</v>
      </c>
      <c r="X499" s="85"/>
      <c r="Y499" s="85"/>
      <c r="Z499" s="85"/>
      <c r="AA499" s="85"/>
      <c r="AB499" s="85"/>
    </row>
    <row r="500" spans="1:28" ht="18.75" x14ac:dyDescent="0.25">
      <c r="A500" s="22" t="s">
        <v>1039</v>
      </c>
      <c r="B500" s="26" t="s">
        <v>990</v>
      </c>
      <c r="C500" s="25"/>
      <c r="D500" s="27" t="s">
        <v>77</v>
      </c>
      <c r="E500" s="45">
        <v>0.32</v>
      </c>
      <c r="F500" s="48">
        <v>0</v>
      </c>
      <c r="G500" s="64">
        <v>5.74</v>
      </c>
      <c r="H500" s="57"/>
      <c r="I500" s="57"/>
      <c r="J500" s="57">
        <f t="shared" si="13"/>
        <v>0</v>
      </c>
      <c r="K500" s="57"/>
      <c r="L500" s="57"/>
      <c r="M500" s="82"/>
      <c r="N500" s="57"/>
      <c r="O500" s="57"/>
      <c r="P500" s="57">
        <f t="shared" si="14"/>
        <v>0</v>
      </c>
      <c r="Q500" s="57"/>
      <c r="R500" s="57"/>
      <c r="S500" s="85"/>
      <c r="T500" s="88">
        <v>1</v>
      </c>
      <c r="U500" s="88">
        <v>0</v>
      </c>
      <c r="V500" s="85"/>
      <c r="W500" s="85" t="s">
        <v>2262</v>
      </c>
      <c r="X500" s="85"/>
      <c r="Y500" s="85"/>
      <c r="Z500" s="85"/>
      <c r="AA500" s="85"/>
      <c r="AB500" s="85"/>
    </row>
    <row r="501" spans="1:28" ht="75" x14ac:dyDescent="0.25">
      <c r="A501" s="22" t="s">
        <v>1041</v>
      </c>
      <c r="B501" s="26" t="s">
        <v>993</v>
      </c>
      <c r="C501" s="25"/>
      <c r="D501" s="27" t="s">
        <v>111</v>
      </c>
      <c r="E501" s="45">
        <v>1</v>
      </c>
      <c r="F501" s="48">
        <v>0</v>
      </c>
      <c r="G501" s="64">
        <v>0.53</v>
      </c>
      <c r="H501" s="57"/>
      <c r="I501" s="57"/>
      <c r="J501" s="57">
        <f t="shared" si="13"/>
        <v>0</v>
      </c>
      <c r="K501" s="57"/>
      <c r="L501" s="57"/>
      <c r="M501" s="82"/>
      <c r="N501" s="57"/>
      <c r="O501" s="57"/>
      <c r="P501" s="57">
        <f t="shared" si="14"/>
        <v>0</v>
      </c>
      <c r="Q501" s="57"/>
      <c r="R501" s="57"/>
      <c r="S501" s="85"/>
      <c r="T501" s="88">
        <v>1</v>
      </c>
      <c r="U501" s="88">
        <v>0</v>
      </c>
      <c r="V501" s="85"/>
      <c r="W501" s="85" t="s">
        <v>2263</v>
      </c>
      <c r="X501" s="85"/>
      <c r="Y501" s="85"/>
      <c r="Z501" s="85"/>
      <c r="AA501" s="85"/>
      <c r="AB501" s="85"/>
    </row>
    <row r="502" spans="1:28" ht="18.75" x14ac:dyDescent="0.25">
      <c r="A502" s="22" t="s">
        <v>1043</v>
      </c>
      <c r="B502" s="26" t="s">
        <v>797</v>
      </c>
      <c r="C502" s="25"/>
      <c r="D502" s="27" t="s">
        <v>77</v>
      </c>
      <c r="E502" s="45">
        <v>1.8</v>
      </c>
      <c r="F502" s="48">
        <v>0</v>
      </c>
      <c r="G502" s="64">
        <v>2.98</v>
      </c>
      <c r="H502" s="57"/>
      <c r="I502" s="57"/>
      <c r="J502" s="57">
        <f t="shared" si="13"/>
        <v>0</v>
      </c>
      <c r="K502" s="57"/>
      <c r="L502" s="57"/>
      <c r="M502" s="82"/>
      <c r="N502" s="57"/>
      <c r="O502" s="57"/>
      <c r="P502" s="57">
        <f t="shared" si="14"/>
        <v>0</v>
      </c>
      <c r="Q502" s="57"/>
      <c r="R502" s="57"/>
      <c r="S502" s="85"/>
      <c r="T502" s="88">
        <v>1</v>
      </c>
      <c r="U502" s="88">
        <v>0</v>
      </c>
      <c r="V502" s="85"/>
      <c r="W502" s="85" t="s">
        <v>2264</v>
      </c>
      <c r="X502" s="85"/>
      <c r="Y502" s="85"/>
      <c r="Z502" s="85"/>
      <c r="AA502" s="85"/>
      <c r="AB502" s="85"/>
    </row>
    <row r="503" spans="1:28" ht="18.75" x14ac:dyDescent="0.25">
      <c r="A503" s="22" t="s">
        <v>1045</v>
      </c>
      <c r="B503" s="26" t="s">
        <v>998</v>
      </c>
      <c r="C503" s="25"/>
      <c r="D503" s="27" t="s">
        <v>77</v>
      </c>
      <c r="E503" s="45">
        <v>1E-3</v>
      </c>
      <c r="F503" s="48">
        <v>0</v>
      </c>
      <c r="G503" s="64">
        <v>225</v>
      </c>
      <c r="H503" s="57"/>
      <c r="I503" s="57"/>
      <c r="J503" s="57">
        <f t="shared" si="13"/>
        <v>0</v>
      </c>
      <c r="K503" s="57"/>
      <c r="L503" s="57"/>
      <c r="M503" s="82"/>
      <c r="N503" s="57"/>
      <c r="O503" s="57"/>
      <c r="P503" s="57">
        <f t="shared" si="14"/>
        <v>0</v>
      </c>
      <c r="Q503" s="57"/>
      <c r="R503" s="57"/>
      <c r="S503" s="85"/>
      <c r="T503" s="88">
        <v>1</v>
      </c>
      <c r="U503" s="88">
        <v>0</v>
      </c>
      <c r="V503" s="85"/>
      <c r="W503" s="85" t="s">
        <v>2265</v>
      </c>
      <c r="X503" s="85"/>
      <c r="Y503" s="85"/>
      <c r="Z503" s="85"/>
      <c r="AA503" s="85"/>
      <c r="AB503" s="85"/>
    </row>
    <row r="504" spans="1:28" ht="112.5" x14ac:dyDescent="0.25">
      <c r="A504" s="22" t="s">
        <v>1047</v>
      </c>
      <c r="B504" s="25" t="s">
        <v>1030</v>
      </c>
      <c r="C504" s="25" t="s">
        <v>1048</v>
      </c>
      <c r="D504" s="27" t="s">
        <v>40</v>
      </c>
      <c r="E504" s="45">
        <v>1</v>
      </c>
      <c r="F504" s="28">
        <v>0</v>
      </c>
      <c r="G504" s="57">
        <f>IFERROR(ROUND(SUM(J505,J506,J507,J508,J509,J510,J511)/F504, 2), 0)</f>
        <v>0</v>
      </c>
      <c r="H504" s="64">
        <v>369</v>
      </c>
      <c r="I504" s="57">
        <f>G504+H504</f>
        <v>369</v>
      </c>
      <c r="J504" s="57">
        <f>ROUND(G504*F504, 2)</f>
        <v>0</v>
      </c>
      <c r="K504" s="57">
        <f>ROUND(F504*H504, 2)</f>
        <v>0</v>
      </c>
      <c r="L504" s="57">
        <f>J504+K504</f>
        <v>0</v>
      </c>
      <c r="M504" s="57"/>
      <c r="N504" s="82"/>
      <c r="O504" s="57">
        <v>0</v>
      </c>
      <c r="P504" s="57">
        <v>0</v>
      </c>
      <c r="Q504" s="57">
        <v>0</v>
      </c>
      <c r="R504" s="57">
        <v>0</v>
      </c>
      <c r="S504" s="85"/>
      <c r="T504" s="88">
        <v>1</v>
      </c>
      <c r="U504" s="88">
        <v>0</v>
      </c>
      <c r="V504" s="85"/>
      <c r="W504" s="85" t="s">
        <v>2266</v>
      </c>
      <c r="X504" s="85"/>
      <c r="Y504" s="85"/>
      <c r="Z504" s="85"/>
      <c r="AA504" s="85"/>
      <c r="AB504" s="85"/>
    </row>
    <row r="505" spans="1:28" ht="18.75" x14ac:dyDescent="0.25">
      <c r="A505" s="22" t="s">
        <v>1050</v>
      </c>
      <c r="B505" s="26" t="s">
        <v>682</v>
      </c>
      <c r="C505" s="25"/>
      <c r="D505" s="27" t="s">
        <v>77</v>
      </c>
      <c r="E505" s="45">
        <v>5.0000000000000001E-3</v>
      </c>
      <c r="F505" s="48">
        <v>0</v>
      </c>
      <c r="G505" s="64">
        <v>41.3</v>
      </c>
      <c r="H505" s="57"/>
      <c r="I505" s="57"/>
      <c r="J505" s="57">
        <f t="shared" ref="J505:J511" si="15">ROUND(F505*G505, 2)</f>
        <v>0</v>
      </c>
      <c r="K505" s="57"/>
      <c r="L505" s="57"/>
      <c r="M505" s="82"/>
      <c r="N505" s="57"/>
      <c r="O505" s="57"/>
      <c r="P505" s="57">
        <f t="shared" ref="P505:P511" si="16">ROUND(F505*M505, 2)</f>
        <v>0</v>
      </c>
      <c r="Q505" s="57"/>
      <c r="R505" s="57"/>
      <c r="S505" s="85"/>
      <c r="T505" s="88">
        <v>1</v>
      </c>
      <c r="U505" s="88">
        <v>0</v>
      </c>
      <c r="V505" s="85"/>
      <c r="W505" s="85" t="s">
        <v>2267</v>
      </c>
      <c r="X505" s="85"/>
      <c r="Y505" s="85"/>
      <c r="Z505" s="85"/>
      <c r="AA505" s="85"/>
      <c r="AB505" s="85"/>
    </row>
    <row r="506" spans="1:28" ht="37.5" x14ac:dyDescent="0.25">
      <c r="A506" s="22" t="s">
        <v>1052</v>
      </c>
      <c r="B506" s="26" t="s">
        <v>601</v>
      </c>
      <c r="C506" s="25"/>
      <c r="D506" s="27" t="s">
        <v>263</v>
      </c>
      <c r="E506" s="45">
        <v>0.02</v>
      </c>
      <c r="F506" s="48">
        <v>0</v>
      </c>
      <c r="G506" s="64">
        <v>7.78</v>
      </c>
      <c r="H506" s="57"/>
      <c r="I506" s="57"/>
      <c r="J506" s="57">
        <f t="shared" si="15"/>
        <v>0</v>
      </c>
      <c r="K506" s="57"/>
      <c r="L506" s="57"/>
      <c r="M506" s="82"/>
      <c r="N506" s="57"/>
      <c r="O506" s="57"/>
      <c r="P506" s="57">
        <f t="shared" si="16"/>
        <v>0</v>
      </c>
      <c r="Q506" s="57"/>
      <c r="R506" s="57"/>
      <c r="S506" s="85"/>
      <c r="T506" s="88">
        <v>1</v>
      </c>
      <c r="U506" s="88">
        <v>0</v>
      </c>
      <c r="V506" s="85"/>
      <c r="W506" s="85" t="s">
        <v>2268</v>
      </c>
      <c r="X506" s="85"/>
      <c r="Y506" s="85"/>
      <c r="Z506" s="85"/>
      <c r="AA506" s="85"/>
      <c r="AB506" s="85"/>
    </row>
    <row r="507" spans="1:28" ht="18.75" x14ac:dyDescent="0.25">
      <c r="A507" s="22" t="s">
        <v>1054</v>
      </c>
      <c r="B507" s="26" t="s">
        <v>987</v>
      </c>
      <c r="C507" s="25"/>
      <c r="D507" s="27" t="s">
        <v>29</v>
      </c>
      <c r="E507" s="45">
        <v>1E-3</v>
      </c>
      <c r="F507" s="48">
        <v>0</v>
      </c>
      <c r="G507" s="64">
        <v>1650</v>
      </c>
      <c r="H507" s="57"/>
      <c r="I507" s="57"/>
      <c r="J507" s="57">
        <f t="shared" si="15"/>
        <v>0</v>
      </c>
      <c r="K507" s="57"/>
      <c r="L507" s="57"/>
      <c r="M507" s="82"/>
      <c r="N507" s="57"/>
      <c r="O507" s="57"/>
      <c r="P507" s="57">
        <f t="shared" si="16"/>
        <v>0</v>
      </c>
      <c r="Q507" s="57"/>
      <c r="R507" s="57"/>
      <c r="S507" s="85"/>
      <c r="T507" s="88">
        <v>1</v>
      </c>
      <c r="U507" s="88">
        <v>0</v>
      </c>
      <c r="V507" s="85"/>
      <c r="W507" s="85" t="s">
        <v>2269</v>
      </c>
      <c r="X507" s="85"/>
      <c r="Y507" s="85"/>
      <c r="Z507" s="85"/>
      <c r="AA507" s="85"/>
      <c r="AB507" s="85"/>
    </row>
    <row r="508" spans="1:28" ht="18.75" x14ac:dyDescent="0.25">
      <c r="A508" s="22" t="s">
        <v>1056</v>
      </c>
      <c r="B508" s="26" t="s">
        <v>990</v>
      </c>
      <c r="C508" s="25"/>
      <c r="D508" s="27" t="s">
        <v>77</v>
      </c>
      <c r="E508" s="45">
        <v>0.32</v>
      </c>
      <c r="F508" s="48">
        <v>0</v>
      </c>
      <c r="G508" s="64">
        <v>5.74</v>
      </c>
      <c r="H508" s="57"/>
      <c r="I508" s="57"/>
      <c r="J508" s="57">
        <f t="shared" si="15"/>
        <v>0</v>
      </c>
      <c r="K508" s="57"/>
      <c r="L508" s="57"/>
      <c r="M508" s="82"/>
      <c r="N508" s="57"/>
      <c r="O508" s="57"/>
      <c r="P508" s="57">
        <f t="shared" si="16"/>
        <v>0</v>
      </c>
      <c r="Q508" s="57"/>
      <c r="R508" s="57"/>
      <c r="S508" s="85"/>
      <c r="T508" s="88">
        <v>1</v>
      </c>
      <c r="U508" s="88">
        <v>0</v>
      </c>
      <c r="V508" s="85"/>
      <c r="W508" s="85" t="s">
        <v>2270</v>
      </c>
      <c r="X508" s="85"/>
      <c r="Y508" s="85"/>
      <c r="Z508" s="85"/>
      <c r="AA508" s="85"/>
      <c r="AB508" s="85"/>
    </row>
    <row r="509" spans="1:28" ht="75" x14ac:dyDescent="0.25">
      <c r="A509" s="22" t="s">
        <v>1058</v>
      </c>
      <c r="B509" s="26" t="s">
        <v>993</v>
      </c>
      <c r="C509" s="25"/>
      <c r="D509" s="27" t="s">
        <v>111</v>
      </c>
      <c r="E509" s="45">
        <v>1</v>
      </c>
      <c r="F509" s="48">
        <v>0</v>
      </c>
      <c r="G509" s="64">
        <v>0.53</v>
      </c>
      <c r="H509" s="57"/>
      <c r="I509" s="57"/>
      <c r="J509" s="57">
        <f t="shared" si="15"/>
        <v>0</v>
      </c>
      <c r="K509" s="57"/>
      <c r="L509" s="57"/>
      <c r="M509" s="82"/>
      <c r="N509" s="57"/>
      <c r="O509" s="57"/>
      <c r="P509" s="57">
        <f t="shared" si="16"/>
        <v>0</v>
      </c>
      <c r="Q509" s="57"/>
      <c r="R509" s="57"/>
      <c r="S509" s="85"/>
      <c r="T509" s="88">
        <v>1</v>
      </c>
      <c r="U509" s="88">
        <v>0</v>
      </c>
      <c r="V509" s="85"/>
      <c r="W509" s="85" t="s">
        <v>2271</v>
      </c>
      <c r="X509" s="85"/>
      <c r="Y509" s="85"/>
      <c r="Z509" s="85"/>
      <c r="AA509" s="85"/>
      <c r="AB509" s="85"/>
    </row>
    <row r="510" spans="1:28" ht="18.75" x14ac:dyDescent="0.25">
      <c r="A510" s="22" t="s">
        <v>1060</v>
      </c>
      <c r="B510" s="26" t="s">
        <v>797</v>
      </c>
      <c r="C510" s="25"/>
      <c r="D510" s="27" t="s">
        <v>77</v>
      </c>
      <c r="E510" s="45">
        <v>1.8</v>
      </c>
      <c r="F510" s="48">
        <v>0</v>
      </c>
      <c r="G510" s="64">
        <v>2.98</v>
      </c>
      <c r="H510" s="57"/>
      <c r="I510" s="57"/>
      <c r="J510" s="57">
        <f t="shared" si="15"/>
        <v>0</v>
      </c>
      <c r="K510" s="57"/>
      <c r="L510" s="57"/>
      <c r="M510" s="82"/>
      <c r="N510" s="57"/>
      <c r="O510" s="57"/>
      <c r="P510" s="57">
        <f t="shared" si="16"/>
        <v>0</v>
      </c>
      <c r="Q510" s="57"/>
      <c r="R510" s="57"/>
      <c r="S510" s="85"/>
      <c r="T510" s="88">
        <v>1</v>
      </c>
      <c r="U510" s="88">
        <v>0</v>
      </c>
      <c r="V510" s="85"/>
      <c r="W510" s="85" t="s">
        <v>2272</v>
      </c>
      <c r="X510" s="85"/>
      <c r="Y510" s="85"/>
      <c r="Z510" s="85"/>
      <c r="AA510" s="85"/>
      <c r="AB510" s="85"/>
    </row>
    <row r="511" spans="1:28" ht="18.75" x14ac:dyDescent="0.25">
      <c r="A511" s="22" t="s">
        <v>1062</v>
      </c>
      <c r="B511" s="26" t="s">
        <v>998</v>
      </c>
      <c r="C511" s="25"/>
      <c r="D511" s="27" t="s">
        <v>77</v>
      </c>
      <c r="E511" s="45">
        <v>1E-3</v>
      </c>
      <c r="F511" s="48">
        <v>0</v>
      </c>
      <c r="G511" s="64">
        <v>225</v>
      </c>
      <c r="H511" s="57"/>
      <c r="I511" s="57"/>
      <c r="J511" s="57">
        <f t="shared" si="15"/>
        <v>0</v>
      </c>
      <c r="K511" s="57"/>
      <c r="L511" s="57"/>
      <c r="M511" s="82"/>
      <c r="N511" s="57"/>
      <c r="O511" s="57"/>
      <c r="P511" s="57">
        <f t="shared" si="16"/>
        <v>0</v>
      </c>
      <c r="Q511" s="57"/>
      <c r="R511" s="57"/>
      <c r="S511" s="85"/>
      <c r="T511" s="88">
        <v>1</v>
      </c>
      <c r="U511" s="88">
        <v>0</v>
      </c>
      <c r="V511" s="85"/>
      <c r="W511" s="85" t="s">
        <v>2273</v>
      </c>
      <c r="X511" s="85"/>
      <c r="Y511" s="85"/>
      <c r="Z511" s="85"/>
      <c r="AA511" s="85"/>
      <c r="AB511" s="85"/>
    </row>
    <row r="512" spans="1:28" ht="112.5" x14ac:dyDescent="0.25">
      <c r="A512" s="22" t="s">
        <v>1064</v>
      </c>
      <c r="B512" s="25" t="s">
        <v>1030</v>
      </c>
      <c r="C512" s="25" t="s">
        <v>1065</v>
      </c>
      <c r="D512" s="27" t="s">
        <v>40</v>
      </c>
      <c r="E512" s="45">
        <v>1</v>
      </c>
      <c r="F512" s="28">
        <v>0</v>
      </c>
      <c r="G512" s="57">
        <f>IFERROR(ROUND(SUM(J513,J514,J515,J516,J517,J518,J519)/F512, 2), 0)</f>
        <v>0</v>
      </c>
      <c r="H512" s="64">
        <v>369</v>
      </c>
      <c r="I512" s="57">
        <f>G512+H512</f>
        <v>369</v>
      </c>
      <c r="J512" s="57">
        <f>ROUND(G512*F512, 2)</f>
        <v>0</v>
      </c>
      <c r="K512" s="57">
        <f>ROUND(F512*H512, 2)</f>
        <v>0</v>
      </c>
      <c r="L512" s="57">
        <f>J512+K512</f>
        <v>0</v>
      </c>
      <c r="M512" s="57"/>
      <c r="N512" s="82"/>
      <c r="O512" s="57">
        <v>0</v>
      </c>
      <c r="P512" s="57">
        <v>0</v>
      </c>
      <c r="Q512" s="57">
        <v>0</v>
      </c>
      <c r="R512" s="57">
        <v>0</v>
      </c>
      <c r="S512" s="85"/>
      <c r="T512" s="88">
        <v>1</v>
      </c>
      <c r="U512" s="88">
        <v>0</v>
      </c>
      <c r="V512" s="85"/>
      <c r="W512" s="85" t="s">
        <v>2274</v>
      </c>
      <c r="X512" s="85"/>
      <c r="Y512" s="85"/>
      <c r="Z512" s="85"/>
      <c r="AA512" s="85"/>
      <c r="AB512" s="85"/>
    </row>
    <row r="513" spans="1:28" ht="18.75" x14ac:dyDescent="0.25">
      <c r="A513" s="22" t="s">
        <v>1067</v>
      </c>
      <c r="B513" s="26" t="s">
        <v>682</v>
      </c>
      <c r="C513" s="25"/>
      <c r="D513" s="27" t="s">
        <v>77</v>
      </c>
      <c r="E513" s="45">
        <v>5.0000000000000001E-3</v>
      </c>
      <c r="F513" s="48">
        <v>0</v>
      </c>
      <c r="G513" s="64">
        <v>41.3</v>
      </c>
      <c r="H513" s="57"/>
      <c r="I513" s="57"/>
      <c r="J513" s="57">
        <f t="shared" ref="J513:J519" si="17">ROUND(F513*G513, 2)</f>
        <v>0</v>
      </c>
      <c r="K513" s="57"/>
      <c r="L513" s="57"/>
      <c r="M513" s="82"/>
      <c r="N513" s="57"/>
      <c r="O513" s="57"/>
      <c r="P513" s="57">
        <f t="shared" ref="P513:P519" si="18">ROUND(F513*M513, 2)</f>
        <v>0</v>
      </c>
      <c r="Q513" s="57"/>
      <c r="R513" s="57"/>
      <c r="S513" s="85"/>
      <c r="T513" s="88">
        <v>1</v>
      </c>
      <c r="U513" s="88">
        <v>0</v>
      </c>
      <c r="V513" s="85"/>
      <c r="W513" s="85" t="s">
        <v>2275</v>
      </c>
      <c r="X513" s="85"/>
      <c r="Y513" s="85"/>
      <c r="Z513" s="85"/>
      <c r="AA513" s="85"/>
      <c r="AB513" s="85"/>
    </row>
    <row r="514" spans="1:28" ht="37.5" x14ac:dyDescent="0.25">
      <c r="A514" s="22" t="s">
        <v>1069</v>
      </c>
      <c r="B514" s="26" t="s">
        <v>601</v>
      </c>
      <c r="C514" s="25"/>
      <c r="D514" s="27" t="s">
        <v>263</v>
      </c>
      <c r="E514" s="45">
        <v>0.02</v>
      </c>
      <c r="F514" s="48">
        <v>0</v>
      </c>
      <c r="G514" s="64">
        <v>7.78</v>
      </c>
      <c r="H514" s="57"/>
      <c r="I514" s="57"/>
      <c r="J514" s="57">
        <f t="shared" si="17"/>
        <v>0</v>
      </c>
      <c r="K514" s="57"/>
      <c r="L514" s="57"/>
      <c r="M514" s="82"/>
      <c r="N514" s="57"/>
      <c r="O514" s="57"/>
      <c r="P514" s="57">
        <f t="shared" si="18"/>
        <v>0</v>
      </c>
      <c r="Q514" s="57"/>
      <c r="R514" s="57"/>
      <c r="S514" s="85"/>
      <c r="T514" s="88">
        <v>1</v>
      </c>
      <c r="U514" s="88">
        <v>0</v>
      </c>
      <c r="V514" s="85"/>
      <c r="W514" s="85" t="s">
        <v>2276</v>
      </c>
      <c r="X514" s="85"/>
      <c r="Y514" s="85"/>
      <c r="Z514" s="85"/>
      <c r="AA514" s="85"/>
      <c r="AB514" s="85"/>
    </row>
    <row r="515" spans="1:28" ht="18.75" x14ac:dyDescent="0.25">
      <c r="A515" s="22" t="s">
        <v>1071</v>
      </c>
      <c r="B515" s="26" t="s">
        <v>987</v>
      </c>
      <c r="C515" s="25"/>
      <c r="D515" s="27" t="s">
        <v>29</v>
      </c>
      <c r="E515" s="45">
        <v>1E-3</v>
      </c>
      <c r="F515" s="48">
        <v>0</v>
      </c>
      <c r="G515" s="64">
        <v>1650</v>
      </c>
      <c r="H515" s="57"/>
      <c r="I515" s="57"/>
      <c r="J515" s="57">
        <f t="shared" si="17"/>
        <v>0</v>
      </c>
      <c r="K515" s="57"/>
      <c r="L515" s="57"/>
      <c r="M515" s="82"/>
      <c r="N515" s="57"/>
      <c r="O515" s="57"/>
      <c r="P515" s="57">
        <f t="shared" si="18"/>
        <v>0</v>
      </c>
      <c r="Q515" s="57"/>
      <c r="R515" s="57"/>
      <c r="S515" s="85"/>
      <c r="T515" s="88">
        <v>1</v>
      </c>
      <c r="U515" s="88">
        <v>0</v>
      </c>
      <c r="V515" s="85"/>
      <c r="W515" s="85" t="s">
        <v>2277</v>
      </c>
      <c r="X515" s="85"/>
      <c r="Y515" s="85"/>
      <c r="Z515" s="85"/>
      <c r="AA515" s="85"/>
      <c r="AB515" s="85"/>
    </row>
    <row r="516" spans="1:28" ht="18.75" x14ac:dyDescent="0.25">
      <c r="A516" s="22" t="s">
        <v>1073</v>
      </c>
      <c r="B516" s="26" t="s">
        <v>990</v>
      </c>
      <c r="C516" s="25"/>
      <c r="D516" s="27" t="s">
        <v>77</v>
      </c>
      <c r="E516" s="45">
        <v>0.32</v>
      </c>
      <c r="F516" s="48">
        <v>0</v>
      </c>
      <c r="G516" s="64">
        <v>5.74</v>
      </c>
      <c r="H516" s="57"/>
      <c r="I516" s="57"/>
      <c r="J516" s="57">
        <f t="shared" si="17"/>
        <v>0</v>
      </c>
      <c r="K516" s="57"/>
      <c r="L516" s="57"/>
      <c r="M516" s="82"/>
      <c r="N516" s="57"/>
      <c r="O516" s="57"/>
      <c r="P516" s="57">
        <f t="shared" si="18"/>
        <v>0</v>
      </c>
      <c r="Q516" s="57"/>
      <c r="R516" s="57"/>
      <c r="S516" s="85"/>
      <c r="T516" s="88">
        <v>1</v>
      </c>
      <c r="U516" s="88">
        <v>0</v>
      </c>
      <c r="V516" s="85"/>
      <c r="W516" s="85" t="s">
        <v>2278</v>
      </c>
      <c r="X516" s="85"/>
      <c r="Y516" s="85"/>
      <c r="Z516" s="85"/>
      <c r="AA516" s="85"/>
      <c r="AB516" s="85"/>
    </row>
    <row r="517" spans="1:28" ht="75" x14ac:dyDescent="0.25">
      <c r="A517" s="22" t="s">
        <v>1075</v>
      </c>
      <c r="B517" s="26" t="s">
        <v>993</v>
      </c>
      <c r="C517" s="25"/>
      <c r="D517" s="27" t="s">
        <v>111</v>
      </c>
      <c r="E517" s="45">
        <v>1</v>
      </c>
      <c r="F517" s="48">
        <v>0</v>
      </c>
      <c r="G517" s="64">
        <v>0.53</v>
      </c>
      <c r="H517" s="57"/>
      <c r="I517" s="57"/>
      <c r="J517" s="57">
        <f t="shared" si="17"/>
        <v>0</v>
      </c>
      <c r="K517" s="57"/>
      <c r="L517" s="57"/>
      <c r="M517" s="82"/>
      <c r="N517" s="57"/>
      <c r="O517" s="57"/>
      <c r="P517" s="57">
        <f t="shared" si="18"/>
        <v>0</v>
      </c>
      <c r="Q517" s="57"/>
      <c r="R517" s="57"/>
      <c r="S517" s="85"/>
      <c r="T517" s="88">
        <v>1</v>
      </c>
      <c r="U517" s="88">
        <v>0</v>
      </c>
      <c r="V517" s="85"/>
      <c r="W517" s="85" t="s">
        <v>2279</v>
      </c>
      <c r="X517" s="85"/>
      <c r="Y517" s="85"/>
      <c r="Z517" s="85"/>
      <c r="AA517" s="85"/>
      <c r="AB517" s="85"/>
    </row>
    <row r="518" spans="1:28" ht="18.75" x14ac:dyDescent="0.25">
      <c r="A518" s="22" t="s">
        <v>1077</v>
      </c>
      <c r="B518" s="26" t="s">
        <v>797</v>
      </c>
      <c r="C518" s="25"/>
      <c r="D518" s="27" t="s">
        <v>77</v>
      </c>
      <c r="E518" s="45">
        <v>1.8</v>
      </c>
      <c r="F518" s="48">
        <v>0</v>
      </c>
      <c r="G518" s="64">
        <v>2.98</v>
      </c>
      <c r="H518" s="57"/>
      <c r="I518" s="57"/>
      <c r="J518" s="57">
        <f t="shared" si="17"/>
        <v>0</v>
      </c>
      <c r="K518" s="57"/>
      <c r="L518" s="57"/>
      <c r="M518" s="82"/>
      <c r="N518" s="57"/>
      <c r="O518" s="57"/>
      <c r="P518" s="57">
        <f t="shared" si="18"/>
        <v>0</v>
      </c>
      <c r="Q518" s="57"/>
      <c r="R518" s="57"/>
      <c r="S518" s="85"/>
      <c r="T518" s="88">
        <v>1</v>
      </c>
      <c r="U518" s="88">
        <v>0</v>
      </c>
      <c r="V518" s="85"/>
      <c r="W518" s="85" t="s">
        <v>2280</v>
      </c>
      <c r="X518" s="85"/>
      <c r="Y518" s="85"/>
      <c r="Z518" s="85"/>
      <c r="AA518" s="85"/>
      <c r="AB518" s="85"/>
    </row>
    <row r="519" spans="1:28" ht="18.75" x14ac:dyDescent="0.25">
      <c r="A519" s="22" t="s">
        <v>1079</v>
      </c>
      <c r="B519" s="26" t="s">
        <v>998</v>
      </c>
      <c r="C519" s="25"/>
      <c r="D519" s="27" t="s">
        <v>77</v>
      </c>
      <c r="E519" s="45">
        <v>1E-3</v>
      </c>
      <c r="F519" s="48">
        <v>0</v>
      </c>
      <c r="G519" s="64">
        <v>225</v>
      </c>
      <c r="H519" s="57"/>
      <c r="I519" s="57"/>
      <c r="J519" s="57">
        <f t="shared" si="17"/>
        <v>0</v>
      </c>
      <c r="K519" s="57"/>
      <c r="L519" s="57"/>
      <c r="M519" s="82"/>
      <c r="N519" s="57"/>
      <c r="O519" s="57"/>
      <c r="P519" s="57">
        <f t="shared" si="18"/>
        <v>0</v>
      </c>
      <c r="Q519" s="57"/>
      <c r="R519" s="57"/>
      <c r="S519" s="85"/>
      <c r="T519" s="88">
        <v>1</v>
      </c>
      <c r="U519" s="88">
        <v>0</v>
      </c>
      <c r="V519" s="85"/>
      <c r="W519" s="85" t="s">
        <v>2281</v>
      </c>
      <c r="X519" s="85"/>
      <c r="Y519" s="85"/>
      <c r="Z519" s="85"/>
      <c r="AA519" s="85"/>
      <c r="AB519" s="85"/>
    </row>
    <row r="520" spans="1:28" ht="112.5" x14ac:dyDescent="0.25">
      <c r="A520" s="22" t="s">
        <v>1081</v>
      </c>
      <c r="B520" s="25" t="s">
        <v>1030</v>
      </c>
      <c r="C520" s="25" t="s">
        <v>1031</v>
      </c>
      <c r="D520" s="27" t="s">
        <v>40</v>
      </c>
      <c r="E520" s="45">
        <v>1</v>
      </c>
      <c r="F520" s="28">
        <v>310.89999999999998</v>
      </c>
      <c r="G520" s="57">
        <f>IFERROR(ROUND(SUM(J521,J522,J523,J524,J525)/F520, 2), 0)</f>
        <v>259.24</v>
      </c>
      <c r="H520" s="64">
        <v>369</v>
      </c>
      <c r="I520" s="57">
        <f>G520+H520</f>
        <v>628.24</v>
      </c>
      <c r="J520" s="57">
        <f>ROUND(G520*F520, 2)</f>
        <v>80597.72</v>
      </c>
      <c r="K520" s="57">
        <f>ROUND(F520*H520, 2)</f>
        <v>114722.1</v>
      </c>
      <c r="L520" s="57">
        <f>J520+K520</f>
        <v>195319.82</v>
      </c>
      <c r="M520" s="57">
        <v>259.24</v>
      </c>
      <c r="N520" s="82">
        <v>369</v>
      </c>
      <c r="O520" s="57">
        <v>628.24</v>
      </c>
      <c r="P520" s="57">
        <v>80597.72</v>
      </c>
      <c r="Q520" s="57">
        <v>114722.1</v>
      </c>
      <c r="R520" s="57">
        <v>195319.82</v>
      </c>
      <c r="S520" s="85"/>
      <c r="T520" s="88">
        <v>1</v>
      </c>
      <c r="U520" s="88">
        <v>310.89999999999998</v>
      </c>
      <c r="V520" s="85"/>
      <c r="W520" s="85" t="s">
        <v>2282</v>
      </c>
      <c r="X520" s="85"/>
      <c r="Y520" s="85"/>
      <c r="Z520" s="85"/>
      <c r="AA520" s="85"/>
      <c r="AB520" s="85"/>
    </row>
    <row r="521" spans="1:28" ht="18.75" x14ac:dyDescent="0.25">
      <c r="A521" s="22" t="s">
        <v>1082</v>
      </c>
      <c r="B521" s="26" t="s">
        <v>682</v>
      </c>
      <c r="C521" s="25"/>
      <c r="D521" s="27" t="s">
        <v>77</v>
      </c>
      <c r="E521" s="45">
        <v>5.0000000000000001E-3</v>
      </c>
      <c r="F521" s="48">
        <v>62.18</v>
      </c>
      <c r="G521" s="64">
        <v>41.3</v>
      </c>
      <c r="H521" s="57"/>
      <c r="I521" s="57"/>
      <c r="J521" s="57">
        <f>ROUND(F521*G521, 2)</f>
        <v>2568.0300000000002</v>
      </c>
      <c r="K521" s="57"/>
      <c r="L521" s="57"/>
      <c r="M521" s="82">
        <v>41.3</v>
      </c>
      <c r="N521" s="57"/>
      <c r="O521" s="57"/>
      <c r="P521" s="57">
        <f>ROUND(F521*M521, 2)</f>
        <v>2568.0300000000002</v>
      </c>
      <c r="Q521" s="57"/>
      <c r="R521" s="57"/>
      <c r="S521" s="85"/>
      <c r="T521" s="88">
        <v>1</v>
      </c>
      <c r="U521" s="88">
        <v>12436</v>
      </c>
      <c r="V521" s="85"/>
      <c r="W521" s="85" t="s">
        <v>2283</v>
      </c>
      <c r="X521" s="85"/>
      <c r="Y521" s="85"/>
      <c r="Z521" s="85"/>
      <c r="AA521" s="85"/>
      <c r="AB521" s="85"/>
    </row>
    <row r="522" spans="1:28" ht="37.5" x14ac:dyDescent="0.25">
      <c r="A522" s="22" t="s">
        <v>1083</v>
      </c>
      <c r="B522" s="26" t="s">
        <v>601</v>
      </c>
      <c r="C522" s="25"/>
      <c r="D522" s="27" t="s">
        <v>263</v>
      </c>
      <c r="E522" s="45">
        <v>0.02</v>
      </c>
      <c r="F522" s="48">
        <v>248.72</v>
      </c>
      <c r="G522" s="64">
        <v>7.78</v>
      </c>
      <c r="H522" s="57"/>
      <c r="I522" s="57"/>
      <c r="J522" s="57">
        <f>ROUND(F522*G522, 2)</f>
        <v>1935.04</v>
      </c>
      <c r="K522" s="57"/>
      <c r="L522" s="57"/>
      <c r="M522" s="82">
        <v>7.78</v>
      </c>
      <c r="N522" s="57"/>
      <c r="O522" s="57"/>
      <c r="P522" s="57">
        <f>ROUND(F522*M522, 2)</f>
        <v>1935.04</v>
      </c>
      <c r="Q522" s="57"/>
      <c r="R522" s="57"/>
      <c r="S522" s="85"/>
      <c r="T522" s="88">
        <v>1</v>
      </c>
      <c r="U522" s="88">
        <v>12436</v>
      </c>
      <c r="V522" s="85"/>
      <c r="W522" s="85" t="s">
        <v>2284</v>
      </c>
      <c r="X522" s="85"/>
      <c r="Y522" s="85"/>
      <c r="Z522" s="85"/>
      <c r="AA522" s="85"/>
      <c r="AB522" s="85"/>
    </row>
    <row r="523" spans="1:28" ht="75" x14ac:dyDescent="0.25">
      <c r="A523" s="22" t="s">
        <v>1084</v>
      </c>
      <c r="B523" s="26" t="s">
        <v>993</v>
      </c>
      <c r="C523" s="25"/>
      <c r="D523" s="27" t="s">
        <v>111</v>
      </c>
      <c r="E523" s="45">
        <v>1</v>
      </c>
      <c r="F523" s="48">
        <v>12436</v>
      </c>
      <c r="G523" s="64">
        <v>0.53</v>
      </c>
      <c r="H523" s="57"/>
      <c r="I523" s="57"/>
      <c r="J523" s="57">
        <f>ROUND(F523*G523, 2)</f>
        <v>6591.08</v>
      </c>
      <c r="K523" s="57"/>
      <c r="L523" s="57"/>
      <c r="M523" s="82">
        <v>0.53</v>
      </c>
      <c r="N523" s="57"/>
      <c r="O523" s="57"/>
      <c r="P523" s="57">
        <f>ROUND(F523*M523, 2)</f>
        <v>6591.08</v>
      </c>
      <c r="Q523" s="57"/>
      <c r="R523" s="57"/>
      <c r="S523" s="85"/>
      <c r="T523" s="88">
        <v>1</v>
      </c>
      <c r="U523" s="88">
        <v>12436</v>
      </c>
      <c r="V523" s="85"/>
      <c r="W523" s="85" t="s">
        <v>2285</v>
      </c>
      <c r="X523" s="85"/>
      <c r="Y523" s="85"/>
      <c r="Z523" s="85"/>
      <c r="AA523" s="85"/>
      <c r="AB523" s="85"/>
    </row>
    <row r="524" spans="1:28" ht="18.75" x14ac:dyDescent="0.25">
      <c r="A524" s="22" t="s">
        <v>1085</v>
      </c>
      <c r="B524" s="26" t="s">
        <v>797</v>
      </c>
      <c r="C524" s="25"/>
      <c r="D524" s="27" t="s">
        <v>77</v>
      </c>
      <c r="E524" s="45">
        <v>1.8</v>
      </c>
      <c r="F524" s="48">
        <v>22384.799999999999</v>
      </c>
      <c r="G524" s="64">
        <v>2.98</v>
      </c>
      <c r="H524" s="57"/>
      <c r="I524" s="57"/>
      <c r="J524" s="57">
        <f>ROUND(F524*G524, 2)</f>
        <v>66706.7</v>
      </c>
      <c r="K524" s="57"/>
      <c r="L524" s="57"/>
      <c r="M524" s="82">
        <v>2.98</v>
      </c>
      <c r="N524" s="57"/>
      <c r="O524" s="57"/>
      <c r="P524" s="57">
        <f>ROUND(F524*M524, 2)</f>
        <v>66706.7</v>
      </c>
      <c r="Q524" s="57"/>
      <c r="R524" s="57"/>
      <c r="S524" s="85"/>
      <c r="T524" s="88">
        <v>1</v>
      </c>
      <c r="U524" s="88">
        <v>12436</v>
      </c>
      <c r="V524" s="85"/>
      <c r="W524" s="85" t="s">
        <v>2286</v>
      </c>
      <c r="X524" s="85"/>
      <c r="Y524" s="85"/>
      <c r="Z524" s="85"/>
      <c r="AA524" s="85"/>
      <c r="AB524" s="85"/>
    </row>
    <row r="525" spans="1:28" ht="18.75" x14ac:dyDescent="0.25">
      <c r="A525" s="22" t="s">
        <v>1086</v>
      </c>
      <c r="B525" s="26" t="s">
        <v>998</v>
      </c>
      <c r="C525" s="25"/>
      <c r="D525" s="27" t="s">
        <v>77</v>
      </c>
      <c r="E525" s="45">
        <v>1E-3</v>
      </c>
      <c r="F525" s="48">
        <v>12.436</v>
      </c>
      <c r="G525" s="64">
        <v>225</v>
      </c>
      <c r="H525" s="57"/>
      <c r="I525" s="57"/>
      <c r="J525" s="57">
        <f>ROUND(F525*G525, 2)</f>
        <v>2798.1</v>
      </c>
      <c r="K525" s="57"/>
      <c r="L525" s="57"/>
      <c r="M525" s="82">
        <v>225</v>
      </c>
      <c r="N525" s="57"/>
      <c r="O525" s="57"/>
      <c r="P525" s="57">
        <f>ROUND(F525*M525, 2)</f>
        <v>2798.1</v>
      </c>
      <c r="Q525" s="57"/>
      <c r="R525" s="57"/>
      <c r="S525" s="85"/>
      <c r="T525" s="88">
        <v>1</v>
      </c>
      <c r="U525" s="88">
        <v>12436</v>
      </c>
      <c r="V525" s="85"/>
      <c r="W525" s="85" t="s">
        <v>2287</v>
      </c>
      <c r="X525" s="85"/>
      <c r="Y525" s="85"/>
      <c r="Z525" s="85"/>
      <c r="AA525" s="85"/>
      <c r="AB525" s="85"/>
    </row>
    <row r="526" spans="1:28" ht="112.5" x14ac:dyDescent="0.25">
      <c r="A526" s="22" t="s">
        <v>1087</v>
      </c>
      <c r="B526" s="25" t="s">
        <v>1030</v>
      </c>
      <c r="C526" s="25" t="s">
        <v>1048</v>
      </c>
      <c r="D526" s="27" t="s">
        <v>40</v>
      </c>
      <c r="E526" s="45">
        <v>1</v>
      </c>
      <c r="F526" s="28">
        <v>8.1</v>
      </c>
      <c r="G526" s="57">
        <f>IFERROR(ROUND(SUM(J527,J528,J529,J530,J531)/F526, 2), 0)</f>
        <v>369.43</v>
      </c>
      <c r="H526" s="64">
        <v>369</v>
      </c>
      <c r="I526" s="57">
        <f>G526+H526</f>
        <v>738.43</v>
      </c>
      <c r="J526" s="57">
        <f>ROUND(G526*F526, 2)</f>
        <v>2992.38</v>
      </c>
      <c r="K526" s="57">
        <f>ROUND(F526*H526, 2)</f>
        <v>2988.9</v>
      </c>
      <c r="L526" s="57">
        <f>J526+K526</f>
        <v>5981.28</v>
      </c>
      <c r="M526" s="57">
        <v>369.43</v>
      </c>
      <c r="N526" s="82">
        <v>369</v>
      </c>
      <c r="O526" s="57">
        <v>738.43</v>
      </c>
      <c r="P526" s="57">
        <v>2992.38</v>
      </c>
      <c r="Q526" s="57">
        <v>2988.9</v>
      </c>
      <c r="R526" s="57">
        <v>5981.28</v>
      </c>
      <c r="S526" s="85"/>
      <c r="T526" s="88">
        <v>1</v>
      </c>
      <c r="U526" s="88">
        <v>8.1</v>
      </c>
      <c r="V526" s="85"/>
      <c r="W526" s="85" t="s">
        <v>2288</v>
      </c>
      <c r="X526" s="85"/>
      <c r="Y526" s="85"/>
      <c r="Z526" s="85"/>
      <c r="AA526" s="85"/>
      <c r="AB526" s="85"/>
    </row>
    <row r="527" spans="1:28" ht="18.75" x14ac:dyDescent="0.25">
      <c r="A527" s="22" t="s">
        <v>1088</v>
      </c>
      <c r="B527" s="26" t="s">
        <v>682</v>
      </c>
      <c r="C527" s="25"/>
      <c r="D527" s="27" t="s">
        <v>77</v>
      </c>
      <c r="E527" s="45">
        <v>5.0000000000000001E-3</v>
      </c>
      <c r="F527" s="48">
        <v>2.3090000000000002</v>
      </c>
      <c r="G527" s="64">
        <v>41.3</v>
      </c>
      <c r="H527" s="57"/>
      <c r="I527" s="57"/>
      <c r="J527" s="57">
        <f>ROUND(F527*G527, 2)</f>
        <v>95.36</v>
      </c>
      <c r="K527" s="57"/>
      <c r="L527" s="57"/>
      <c r="M527" s="82">
        <v>41.3</v>
      </c>
      <c r="N527" s="57"/>
      <c r="O527" s="57"/>
      <c r="P527" s="57">
        <f>ROUND(F527*M527, 2)</f>
        <v>95.36</v>
      </c>
      <c r="Q527" s="57"/>
      <c r="R527" s="57"/>
      <c r="S527" s="85"/>
      <c r="T527" s="88">
        <v>1</v>
      </c>
      <c r="U527" s="88">
        <v>461.7</v>
      </c>
      <c r="V527" s="85"/>
      <c r="W527" s="85" t="s">
        <v>2289</v>
      </c>
      <c r="X527" s="85"/>
      <c r="Y527" s="85"/>
      <c r="Z527" s="85"/>
      <c r="AA527" s="85"/>
      <c r="AB527" s="85"/>
    </row>
    <row r="528" spans="1:28" ht="37.5" x14ac:dyDescent="0.25">
      <c r="A528" s="22" t="s">
        <v>1089</v>
      </c>
      <c r="B528" s="26" t="s">
        <v>601</v>
      </c>
      <c r="C528" s="25"/>
      <c r="D528" s="27" t="s">
        <v>263</v>
      </c>
      <c r="E528" s="45">
        <v>0.02</v>
      </c>
      <c r="F528" s="48">
        <v>9.234</v>
      </c>
      <c r="G528" s="64">
        <v>7.78</v>
      </c>
      <c r="H528" s="57"/>
      <c r="I528" s="57"/>
      <c r="J528" s="57">
        <f>ROUND(F528*G528, 2)</f>
        <v>71.84</v>
      </c>
      <c r="K528" s="57"/>
      <c r="L528" s="57"/>
      <c r="M528" s="82">
        <v>7.78</v>
      </c>
      <c r="N528" s="57"/>
      <c r="O528" s="57"/>
      <c r="P528" s="57">
        <f>ROUND(F528*M528, 2)</f>
        <v>71.84</v>
      </c>
      <c r="Q528" s="57"/>
      <c r="R528" s="57"/>
      <c r="S528" s="85"/>
      <c r="T528" s="88">
        <v>1</v>
      </c>
      <c r="U528" s="88">
        <v>461.7</v>
      </c>
      <c r="V528" s="85"/>
      <c r="W528" s="85" t="s">
        <v>2290</v>
      </c>
      <c r="X528" s="85"/>
      <c r="Y528" s="85"/>
      <c r="Z528" s="85"/>
      <c r="AA528" s="85"/>
      <c r="AB528" s="85"/>
    </row>
    <row r="529" spans="1:28" ht="75" x14ac:dyDescent="0.25">
      <c r="A529" s="22" t="s">
        <v>1090</v>
      </c>
      <c r="B529" s="26" t="s">
        <v>993</v>
      </c>
      <c r="C529" s="25"/>
      <c r="D529" s="27" t="s">
        <v>111</v>
      </c>
      <c r="E529" s="45">
        <v>1</v>
      </c>
      <c r="F529" s="48">
        <v>461.7</v>
      </c>
      <c r="G529" s="64">
        <v>0.53</v>
      </c>
      <c r="H529" s="57"/>
      <c r="I529" s="57"/>
      <c r="J529" s="57">
        <f>ROUND(F529*G529, 2)</f>
        <v>244.7</v>
      </c>
      <c r="K529" s="57"/>
      <c r="L529" s="57"/>
      <c r="M529" s="82">
        <v>0.53</v>
      </c>
      <c r="N529" s="57"/>
      <c r="O529" s="57"/>
      <c r="P529" s="57">
        <f>ROUND(F529*M529, 2)</f>
        <v>244.7</v>
      </c>
      <c r="Q529" s="57"/>
      <c r="R529" s="57"/>
      <c r="S529" s="85"/>
      <c r="T529" s="88">
        <v>1</v>
      </c>
      <c r="U529" s="88">
        <v>461.7</v>
      </c>
      <c r="V529" s="85"/>
      <c r="W529" s="85" t="s">
        <v>2291</v>
      </c>
      <c r="X529" s="85"/>
      <c r="Y529" s="85"/>
      <c r="Z529" s="85"/>
      <c r="AA529" s="85"/>
      <c r="AB529" s="85"/>
    </row>
    <row r="530" spans="1:28" ht="18.75" x14ac:dyDescent="0.25">
      <c r="A530" s="22" t="s">
        <v>1091</v>
      </c>
      <c r="B530" s="26" t="s">
        <v>797</v>
      </c>
      <c r="C530" s="25"/>
      <c r="D530" s="27" t="s">
        <v>77</v>
      </c>
      <c r="E530" s="45">
        <v>1.8</v>
      </c>
      <c r="F530" s="48">
        <v>831.06</v>
      </c>
      <c r="G530" s="64">
        <v>2.98</v>
      </c>
      <c r="H530" s="57"/>
      <c r="I530" s="57"/>
      <c r="J530" s="57">
        <f>ROUND(F530*G530, 2)</f>
        <v>2476.56</v>
      </c>
      <c r="K530" s="57"/>
      <c r="L530" s="57"/>
      <c r="M530" s="82">
        <v>2.98</v>
      </c>
      <c r="N530" s="57"/>
      <c r="O530" s="57"/>
      <c r="P530" s="57">
        <f>ROUND(F530*M530, 2)</f>
        <v>2476.56</v>
      </c>
      <c r="Q530" s="57"/>
      <c r="R530" s="57"/>
      <c r="S530" s="85"/>
      <c r="T530" s="88">
        <v>1</v>
      </c>
      <c r="U530" s="88">
        <v>461.7</v>
      </c>
      <c r="V530" s="85"/>
      <c r="W530" s="85" t="s">
        <v>2292</v>
      </c>
      <c r="X530" s="85"/>
      <c r="Y530" s="85"/>
      <c r="Z530" s="85"/>
      <c r="AA530" s="85"/>
      <c r="AB530" s="85"/>
    </row>
    <row r="531" spans="1:28" ht="18.75" x14ac:dyDescent="0.25">
      <c r="A531" s="22" t="s">
        <v>1092</v>
      </c>
      <c r="B531" s="26" t="s">
        <v>998</v>
      </c>
      <c r="C531" s="25"/>
      <c r="D531" s="27" t="s">
        <v>77</v>
      </c>
      <c r="E531" s="45">
        <v>1E-3</v>
      </c>
      <c r="F531" s="48">
        <v>0.46200000000000002</v>
      </c>
      <c r="G531" s="64">
        <v>225</v>
      </c>
      <c r="H531" s="57"/>
      <c r="I531" s="57"/>
      <c r="J531" s="57">
        <f>ROUND(F531*G531, 2)</f>
        <v>103.95</v>
      </c>
      <c r="K531" s="57"/>
      <c r="L531" s="57"/>
      <c r="M531" s="82">
        <v>225</v>
      </c>
      <c r="N531" s="57"/>
      <c r="O531" s="57"/>
      <c r="P531" s="57">
        <f>ROUND(F531*M531, 2)</f>
        <v>103.95</v>
      </c>
      <c r="Q531" s="57"/>
      <c r="R531" s="57"/>
      <c r="S531" s="85"/>
      <c r="T531" s="88">
        <v>1</v>
      </c>
      <c r="U531" s="88">
        <v>461.7</v>
      </c>
      <c r="V531" s="85"/>
      <c r="W531" s="85" t="s">
        <v>2293</v>
      </c>
      <c r="X531" s="85"/>
      <c r="Y531" s="85"/>
      <c r="Z531" s="85"/>
      <c r="AA531" s="85"/>
      <c r="AB531" s="85"/>
    </row>
    <row r="532" spans="1:28" ht="112.5" x14ac:dyDescent="0.25">
      <c r="A532" s="22" t="s">
        <v>1093</v>
      </c>
      <c r="B532" s="25" t="s">
        <v>1030</v>
      </c>
      <c r="C532" s="25" t="s">
        <v>1065</v>
      </c>
      <c r="D532" s="27" t="s">
        <v>40</v>
      </c>
      <c r="E532" s="45">
        <v>1</v>
      </c>
      <c r="F532" s="28">
        <v>6.2</v>
      </c>
      <c r="G532" s="57">
        <f>IFERROR(ROUND(SUM(J533,J534,J535,J536,J537)/F532, 2), 0)</f>
        <v>388.87</v>
      </c>
      <c r="H532" s="64">
        <v>369</v>
      </c>
      <c r="I532" s="57">
        <f>G532+H532</f>
        <v>757.87</v>
      </c>
      <c r="J532" s="57">
        <f>ROUND(G532*F532, 2)</f>
        <v>2410.9899999999998</v>
      </c>
      <c r="K532" s="57">
        <f>ROUND(F532*H532, 2)</f>
        <v>2287.8000000000002</v>
      </c>
      <c r="L532" s="57">
        <f>J532+K532</f>
        <v>4698.79</v>
      </c>
      <c r="M532" s="57">
        <v>388.87</v>
      </c>
      <c r="N532" s="82">
        <v>369</v>
      </c>
      <c r="O532" s="57">
        <v>757.87</v>
      </c>
      <c r="P532" s="57">
        <v>2410.9899999999998</v>
      </c>
      <c r="Q532" s="57">
        <v>2287.8000000000002</v>
      </c>
      <c r="R532" s="57">
        <v>4698.79</v>
      </c>
      <c r="S532" s="85"/>
      <c r="T532" s="88">
        <v>1</v>
      </c>
      <c r="U532" s="88">
        <v>6.2</v>
      </c>
      <c r="V532" s="85"/>
      <c r="W532" s="85" t="s">
        <v>2294</v>
      </c>
      <c r="X532" s="85"/>
      <c r="Y532" s="85"/>
      <c r="Z532" s="85"/>
      <c r="AA532" s="85"/>
      <c r="AB532" s="85"/>
    </row>
    <row r="533" spans="1:28" ht="18.75" x14ac:dyDescent="0.25">
      <c r="A533" s="22" t="s">
        <v>1094</v>
      </c>
      <c r="B533" s="26" t="s">
        <v>682</v>
      </c>
      <c r="C533" s="25"/>
      <c r="D533" s="27" t="s">
        <v>77</v>
      </c>
      <c r="E533" s="45">
        <v>5.0000000000000001E-3</v>
      </c>
      <c r="F533" s="48">
        <v>1.86</v>
      </c>
      <c r="G533" s="64">
        <v>41.3</v>
      </c>
      <c r="H533" s="57"/>
      <c r="I533" s="57"/>
      <c r="J533" s="57">
        <f>ROUND(F533*G533, 2)</f>
        <v>76.819999999999993</v>
      </c>
      <c r="K533" s="57"/>
      <c r="L533" s="57"/>
      <c r="M533" s="82">
        <v>41.3</v>
      </c>
      <c r="N533" s="57"/>
      <c r="O533" s="57"/>
      <c r="P533" s="57">
        <f>ROUND(F533*M533, 2)</f>
        <v>76.819999999999993</v>
      </c>
      <c r="Q533" s="57"/>
      <c r="R533" s="57"/>
      <c r="S533" s="85"/>
      <c r="T533" s="88">
        <v>1</v>
      </c>
      <c r="U533" s="88">
        <v>372</v>
      </c>
      <c r="V533" s="85"/>
      <c r="W533" s="85" t="s">
        <v>2295</v>
      </c>
      <c r="X533" s="85"/>
      <c r="Y533" s="85"/>
      <c r="Z533" s="85"/>
      <c r="AA533" s="85"/>
      <c r="AB533" s="85"/>
    </row>
    <row r="534" spans="1:28" ht="37.5" x14ac:dyDescent="0.25">
      <c r="A534" s="22" t="s">
        <v>1095</v>
      </c>
      <c r="B534" s="26" t="s">
        <v>601</v>
      </c>
      <c r="C534" s="25"/>
      <c r="D534" s="27" t="s">
        <v>263</v>
      </c>
      <c r="E534" s="45">
        <v>0.02</v>
      </c>
      <c r="F534" s="48">
        <v>7.44</v>
      </c>
      <c r="G534" s="64">
        <v>7.78</v>
      </c>
      <c r="H534" s="57"/>
      <c r="I534" s="57"/>
      <c r="J534" s="57">
        <f>ROUND(F534*G534, 2)</f>
        <v>57.88</v>
      </c>
      <c r="K534" s="57"/>
      <c r="L534" s="57"/>
      <c r="M534" s="82">
        <v>7.78</v>
      </c>
      <c r="N534" s="57"/>
      <c r="O534" s="57"/>
      <c r="P534" s="57">
        <f>ROUND(F534*M534, 2)</f>
        <v>57.88</v>
      </c>
      <c r="Q534" s="57"/>
      <c r="R534" s="57"/>
      <c r="S534" s="85"/>
      <c r="T534" s="88">
        <v>1</v>
      </c>
      <c r="U534" s="88">
        <v>372</v>
      </c>
      <c r="V534" s="85"/>
      <c r="W534" s="85" t="s">
        <v>2296</v>
      </c>
      <c r="X534" s="85"/>
      <c r="Y534" s="85"/>
      <c r="Z534" s="85"/>
      <c r="AA534" s="85"/>
      <c r="AB534" s="85"/>
    </row>
    <row r="535" spans="1:28" ht="75" x14ac:dyDescent="0.25">
      <c r="A535" s="22" t="s">
        <v>1096</v>
      </c>
      <c r="B535" s="26" t="s">
        <v>993</v>
      </c>
      <c r="C535" s="25"/>
      <c r="D535" s="27" t="s">
        <v>111</v>
      </c>
      <c r="E535" s="45">
        <v>1</v>
      </c>
      <c r="F535" s="48">
        <v>372</v>
      </c>
      <c r="G535" s="64">
        <v>0.53</v>
      </c>
      <c r="H535" s="57"/>
      <c r="I535" s="57"/>
      <c r="J535" s="57">
        <f>ROUND(F535*G535, 2)</f>
        <v>197.16</v>
      </c>
      <c r="K535" s="57"/>
      <c r="L535" s="57"/>
      <c r="M535" s="82">
        <v>0.53</v>
      </c>
      <c r="N535" s="57"/>
      <c r="O535" s="57"/>
      <c r="P535" s="57">
        <f>ROUND(F535*M535, 2)</f>
        <v>197.16</v>
      </c>
      <c r="Q535" s="57"/>
      <c r="R535" s="57"/>
      <c r="S535" s="85"/>
      <c r="T535" s="88">
        <v>1</v>
      </c>
      <c r="U535" s="88">
        <v>372</v>
      </c>
      <c r="V535" s="85"/>
      <c r="W535" s="85" t="s">
        <v>2297</v>
      </c>
      <c r="X535" s="85"/>
      <c r="Y535" s="85"/>
      <c r="Z535" s="85"/>
      <c r="AA535" s="85"/>
      <c r="AB535" s="85"/>
    </row>
    <row r="536" spans="1:28" ht="18.75" x14ac:dyDescent="0.25">
      <c r="A536" s="22" t="s">
        <v>1097</v>
      </c>
      <c r="B536" s="26" t="s">
        <v>797</v>
      </c>
      <c r="C536" s="25"/>
      <c r="D536" s="27" t="s">
        <v>77</v>
      </c>
      <c r="E536" s="45">
        <v>1.8</v>
      </c>
      <c r="F536" s="48">
        <v>669.6</v>
      </c>
      <c r="G536" s="64">
        <v>2.98</v>
      </c>
      <c r="H536" s="57"/>
      <c r="I536" s="57"/>
      <c r="J536" s="57">
        <f>ROUND(F536*G536, 2)</f>
        <v>1995.41</v>
      </c>
      <c r="K536" s="57"/>
      <c r="L536" s="57"/>
      <c r="M536" s="82">
        <v>2.98</v>
      </c>
      <c r="N536" s="57"/>
      <c r="O536" s="57"/>
      <c r="P536" s="57">
        <f>ROUND(F536*M536, 2)</f>
        <v>1995.41</v>
      </c>
      <c r="Q536" s="57"/>
      <c r="R536" s="57"/>
      <c r="S536" s="85"/>
      <c r="T536" s="88">
        <v>1</v>
      </c>
      <c r="U536" s="88">
        <v>372</v>
      </c>
      <c r="V536" s="85"/>
      <c r="W536" s="85" t="s">
        <v>2298</v>
      </c>
      <c r="X536" s="85"/>
      <c r="Y536" s="85"/>
      <c r="Z536" s="85"/>
      <c r="AA536" s="85"/>
      <c r="AB536" s="85"/>
    </row>
    <row r="537" spans="1:28" ht="18.75" x14ac:dyDescent="0.25">
      <c r="A537" s="22" t="s">
        <v>1098</v>
      </c>
      <c r="B537" s="26" t="s">
        <v>998</v>
      </c>
      <c r="C537" s="25"/>
      <c r="D537" s="27" t="s">
        <v>77</v>
      </c>
      <c r="E537" s="45">
        <v>1E-3</v>
      </c>
      <c r="F537" s="48">
        <v>0.372</v>
      </c>
      <c r="G537" s="64">
        <v>225</v>
      </c>
      <c r="H537" s="57"/>
      <c r="I537" s="57"/>
      <c r="J537" s="57">
        <f>ROUND(F537*G537, 2)</f>
        <v>83.7</v>
      </c>
      <c r="K537" s="57"/>
      <c r="L537" s="57"/>
      <c r="M537" s="82">
        <v>225</v>
      </c>
      <c r="N537" s="57"/>
      <c r="O537" s="57"/>
      <c r="P537" s="57">
        <f>ROUND(F537*M537, 2)</f>
        <v>83.7</v>
      </c>
      <c r="Q537" s="57"/>
      <c r="R537" s="57"/>
      <c r="S537" s="85"/>
      <c r="T537" s="88">
        <v>1</v>
      </c>
      <c r="U537" s="88">
        <v>372</v>
      </c>
      <c r="V537" s="85"/>
      <c r="W537" s="85" t="s">
        <v>2299</v>
      </c>
      <c r="X537" s="85"/>
      <c r="Y537" s="85"/>
      <c r="Z537" s="85"/>
      <c r="AA537" s="85"/>
      <c r="AB537" s="85"/>
    </row>
    <row r="538" spans="1:28" ht="112.5" x14ac:dyDescent="0.25">
      <c r="A538" s="22" t="s">
        <v>1099</v>
      </c>
      <c r="B538" s="25" t="s">
        <v>1100</v>
      </c>
      <c r="C538" s="25" t="s">
        <v>1101</v>
      </c>
      <c r="D538" s="27" t="s">
        <v>40</v>
      </c>
      <c r="E538" s="45">
        <v>1</v>
      </c>
      <c r="F538" s="28">
        <v>0</v>
      </c>
      <c r="G538" s="57">
        <f>IFERROR(ROUND(SUM(J539,J540,J541,J542,J543,J544,J545)/F538, 2), 0)</f>
        <v>0</v>
      </c>
      <c r="H538" s="64">
        <v>404</v>
      </c>
      <c r="I538" s="57">
        <f>G538+H538</f>
        <v>404</v>
      </c>
      <c r="J538" s="57">
        <f>ROUND(G538*F538, 2)</f>
        <v>0</v>
      </c>
      <c r="K538" s="57">
        <f>ROUND(F538*H538, 2)</f>
        <v>0</v>
      </c>
      <c r="L538" s="57">
        <f>J538+K538</f>
        <v>0</v>
      </c>
      <c r="M538" s="57"/>
      <c r="N538" s="82"/>
      <c r="O538" s="57">
        <v>0</v>
      </c>
      <c r="P538" s="57">
        <v>0</v>
      </c>
      <c r="Q538" s="57">
        <v>0</v>
      </c>
      <c r="R538" s="57">
        <v>0</v>
      </c>
      <c r="S538" s="85"/>
      <c r="T538" s="88">
        <v>1</v>
      </c>
      <c r="U538" s="88">
        <v>0</v>
      </c>
      <c r="V538" s="85"/>
      <c r="W538" s="85" t="s">
        <v>2300</v>
      </c>
      <c r="X538" s="85"/>
      <c r="Y538" s="85"/>
      <c r="Z538" s="85"/>
      <c r="AA538" s="85"/>
      <c r="AB538" s="85"/>
    </row>
    <row r="539" spans="1:28" ht="18.75" x14ac:dyDescent="0.25">
      <c r="A539" s="22" t="s">
        <v>1103</v>
      </c>
      <c r="B539" s="26" t="s">
        <v>682</v>
      </c>
      <c r="C539" s="25"/>
      <c r="D539" s="27" t="s">
        <v>77</v>
      </c>
      <c r="E539" s="45">
        <v>5.0000000000000001E-3</v>
      </c>
      <c r="F539" s="48">
        <v>0</v>
      </c>
      <c r="G539" s="64">
        <v>41.3</v>
      </c>
      <c r="H539" s="57"/>
      <c r="I539" s="57"/>
      <c r="J539" s="57">
        <f t="shared" ref="J539:J545" si="19">ROUND(F539*G539, 2)</f>
        <v>0</v>
      </c>
      <c r="K539" s="57"/>
      <c r="L539" s="57"/>
      <c r="M539" s="82"/>
      <c r="N539" s="57"/>
      <c r="O539" s="57"/>
      <c r="P539" s="57">
        <f t="shared" ref="P539:P545" si="20">ROUND(F539*M539, 2)</f>
        <v>0</v>
      </c>
      <c r="Q539" s="57"/>
      <c r="R539" s="57"/>
      <c r="S539" s="85"/>
      <c r="T539" s="88">
        <v>1</v>
      </c>
      <c r="U539" s="88">
        <v>0</v>
      </c>
      <c r="V539" s="85"/>
      <c r="W539" s="85" t="s">
        <v>2301</v>
      </c>
      <c r="X539" s="85"/>
      <c r="Y539" s="85"/>
      <c r="Z539" s="85"/>
      <c r="AA539" s="85"/>
      <c r="AB539" s="85"/>
    </row>
    <row r="540" spans="1:28" ht="37.5" x14ac:dyDescent="0.25">
      <c r="A540" s="22" t="s">
        <v>1105</v>
      </c>
      <c r="B540" s="26" t="s">
        <v>601</v>
      </c>
      <c r="C540" s="25"/>
      <c r="D540" s="27" t="s">
        <v>263</v>
      </c>
      <c r="E540" s="45">
        <v>0.02</v>
      </c>
      <c r="F540" s="48">
        <v>0</v>
      </c>
      <c r="G540" s="64">
        <v>7.78</v>
      </c>
      <c r="H540" s="57"/>
      <c r="I540" s="57"/>
      <c r="J540" s="57">
        <f t="shared" si="19"/>
        <v>0</v>
      </c>
      <c r="K540" s="57"/>
      <c r="L540" s="57"/>
      <c r="M540" s="82"/>
      <c r="N540" s="57"/>
      <c r="O540" s="57"/>
      <c r="P540" s="57">
        <f t="shared" si="20"/>
        <v>0</v>
      </c>
      <c r="Q540" s="57"/>
      <c r="R540" s="57"/>
      <c r="S540" s="85"/>
      <c r="T540" s="88">
        <v>1</v>
      </c>
      <c r="U540" s="88">
        <v>0</v>
      </c>
      <c r="V540" s="85"/>
      <c r="W540" s="85" t="s">
        <v>2302</v>
      </c>
      <c r="X540" s="85"/>
      <c r="Y540" s="85"/>
      <c r="Z540" s="85"/>
      <c r="AA540" s="85"/>
      <c r="AB540" s="85"/>
    </row>
    <row r="541" spans="1:28" ht="18.75" x14ac:dyDescent="0.25">
      <c r="A541" s="22" t="s">
        <v>1107</v>
      </c>
      <c r="B541" s="26" t="s">
        <v>987</v>
      </c>
      <c r="C541" s="25"/>
      <c r="D541" s="27" t="s">
        <v>29</v>
      </c>
      <c r="E541" s="45">
        <v>1E-3</v>
      </c>
      <c r="F541" s="48">
        <v>0</v>
      </c>
      <c r="G541" s="64">
        <v>1650</v>
      </c>
      <c r="H541" s="57"/>
      <c r="I541" s="57"/>
      <c r="J541" s="57">
        <f t="shared" si="19"/>
        <v>0</v>
      </c>
      <c r="K541" s="57"/>
      <c r="L541" s="57"/>
      <c r="M541" s="82"/>
      <c r="N541" s="57"/>
      <c r="O541" s="57"/>
      <c r="P541" s="57">
        <f t="shared" si="20"/>
        <v>0</v>
      </c>
      <c r="Q541" s="57"/>
      <c r="R541" s="57"/>
      <c r="S541" s="85"/>
      <c r="T541" s="88">
        <v>1</v>
      </c>
      <c r="U541" s="88">
        <v>0</v>
      </c>
      <c r="V541" s="85"/>
      <c r="W541" s="85" t="s">
        <v>2303</v>
      </c>
      <c r="X541" s="85"/>
      <c r="Y541" s="85"/>
      <c r="Z541" s="85"/>
      <c r="AA541" s="85"/>
      <c r="AB541" s="85"/>
    </row>
    <row r="542" spans="1:28" ht="18.75" x14ac:dyDescent="0.25">
      <c r="A542" s="22" t="s">
        <v>1109</v>
      </c>
      <c r="B542" s="26" t="s">
        <v>990</v>
      </c>
      <c r="C542" s="25"/>
      <c r="D542" s="27" t="s">
        <v>77</v>
      </c>
      <c r="E542" s="45">
        <v>0.32</v>
      </c>
      <c r="F542" s="48">
        <v>0</v>
      </c>
      <c r="G542" s="64">
        <v>5.74</v>
      </c>
      <c r="H542" s="57"/>
      <c r="I542" s="57"/>
      <c r="J542" s="57">
        <f t="shared" si="19"/>
        <v>0</v>
      </c>
      <c r="K542" s="57"/>
      <c r="L542" s="57"/>
      <c r="M542" s="82"/>
      <c r="N542" s="57"/>
      <c r="O542" s="57"/>
      <c r="P542" s="57">
        <f t="shared" si="20"/>
        <v>0</v>
      </c>
      <c r="Q542" s="57"/>
      <c r="R542" s="57"/>
      <c r="S542" s="85"/>
      <c r="T542" s="88">
        <v>1</v>
      </c>
      <c r="U542" s="88">
        <v>0</v>
      </c>
      <c r="V542" s="85"/>
      <c r="W542" s="85" t="s">
        <v>2304</v>
      </c>
      <c r="X542" s="85"/>
      <c r="Y542" s="85"/>
      <c r="Z542" s="85"/>
      <c r="AA542" s="85"/>
      <c r="AB542" s="85"/>
    </row>
    <row r="543" spans="1:28" ht="75" x14ac:dyDescent="0.25">
      <c r="A543" s="22" t="s">
        <v>1111</v>
      </c>
      <c r="B543" s="26" t="s">
        <v>993</v>
      </c>
      <c r="C543" s="25"/>
      <c r="D543" s="27" t="s">
        <v>111</v>
      </c>
      <c r="E543" s="45">
        <v>1</v>
      </c>
      <c r="F543" s="48">
        <v>0</v>
      </c>
      <c r="G543" s="64">
        <v>0.53</v>
      </c>
      <c r="H543" s="57"/>
      <c r="I543" s="57"/>
      <c r="J543" s="57">
        <f t="shared" si="19"/>
        <v>0</v>
      </c>
      <c r="K543" s="57"/>
      <c r="L543" s="57"/>
      <c r="M543" s="82"/>
      <c r="N543" s="57"/>
      <c r="O543" s="57"/>
      <c r="P543" s="57">
        <f t="shared" si="20"/>
        <v>0</v>
      </c>
      <c r="Q543" s="57"/>
      <c r="R543" s="57"/>
      <c r="S543" s="85"/>
      <c r="T543" s="88">
        <v>1</v>
      </c>
      <c r="U543" s="88">
        <v>0</v>
      </c>
      <c r="V543" s="85"/>
      <c r="W543" s="85" t="s">
        <v>2305</v>
      </c>
      <c r="X543" s="85"/>
      <c r="Y543" s="85"/>
      <c r="Z543" s="85"/>
      <c r="AA543" s="85"/>
      <c r="AB543" s="85"/>
    </row>
    <row r="544" spans="1:28" ht="18.75" x14ac:dyDescent="0.25">
      <c r="A544" s="22" t="s">
        <v>1113</v>
      </c>
      <c r="B544" s="26" t="s">
        <v>797</v>
      </c>
      <c r="C544" s="25"/>
      <c r="D544" s="27" t="s">
        <v>77</v>
      </c>
      <c r="E544" s="45">
        <v>1.8</v>
      </c>
      <c r="F544" s="48">
        <v>0</v>
      </c>
      <c r="G544" s="64">
        <v>2.98</v>
      </c>
      <c r="H544" s="57"/>
      <c r="I544" s="57"/>
      <c r="J544" s="57">
        <f t="shared" si="19"/>
        <v>0</v>
      </c>
      <c r="K544" s="57"/>
      <c r="L544" s="57"/>
      <c r="M544" s="82"/>
      <c r="N544" s="57"/>
      <c r="O544" s="57"/>
      <c r="P544" s="57">
        <f t="shared" si="20"/>
        <v>0</v>
      </c>
      <c r="Q544" s="57"/>
      <c r="R544" s="57"/>
      <c r="S544" s="85"/>
      <c r="T544" s="88">
        <v>1</v>
      </c>
      <c r="U544" s="88">
        <v>0</v>
      </c>
      <c r="V544" s="85"/>
      <c r="W544" s="85" t="s">
        <v>2306</v>
      </c>
      <c r="X544" s="85"/>
      <c r="Y544" s="85"/>
      <c r="Z544" s="85"/>
      <c r="AA544" s="85"/>
      <c r="AB544" s="85"/>
    </row>
    <row r="545" spans="1:28" ht="18.75" x14ac:dyDescent="0.25">
      <c r="A545" s="22" t="s">
        <v>1115</v>
      </c>
      <c r="B545" s="26" t="s">
        <v>998</v>
      </c>
      <c r="C545" s="25"/>
      <c r="D545" s="27" t="s">
        <v>77</v>
      </c>
      <c r="E545" s="45">
        <v>1E-3</v>
      </c>
      <c r="F545" s="48">
        <v>0</v>
      </c>
      <c r="G545" s="64">
        <v>225</v>
      </c>
      <c r="H545" s="57"/>
      <c r="I545" s="57"/>
      <c r="J545" s="57">
        <f t="shared" si="19"/>
        <v>0</v>
      </c>
      <c r="K545" s="57"/>
      <c r="L545" s="57"/>
      <c r="M545" s="82"/>
      <c r="N545" s="57"/>
      <c r="O545" s="57"/>
      <c r="P545" s="57">
        <f t="shared" si="20"/>
        <v>0</v>
      </c>
      <c r="Q545" s="57"/>
      <c r="R545" s="57"/>
      <c r="S545" s="85"/>
      <c r="T545" s="88">
        <v>1</v>
      </c>
      <c r="U545" s="88">
        <v>0</v>
      </c>
      <c r="V545" s="85"/>
      <c r="W545" s="85" t="s">
        <v>2307</v>
      </c>
      <c r="X545" s="85"/>
      <c r="Y545" s="85"/>
      <c r="Z545" s="85"/>
      <c r="AA545" s="85"/>
      <c r="AB545" s="85"/>
    </row>
    <row r="546" spans="1:28" ht="112.5" x14ac:dyDescent="0.25">
      <c r="A546" s="22" t="s">
        <v>1117</v>
      </c>
      <c r="B546" s="25" t="s">
        <v>1100</v>
      </c>
      <c r="C546" s="25" t="s">
        <v>1118</v>
      </c>
      <c r="D546" s="27" t="s">
        <v>40</v>
      </c>
      <c r="E546" s="45">
        <v>1</v>
      </c>
      <c r="F546" s="28">
        <v>0</v>
      </c>
      <c r="G546" s="57">
        <f>IFERROR(ROUND(SUM(J547,J548,J549,J550,J551,J552,J553)/F546, 2), 0)</f>
        <v>0</v>
      </c>
      <c r="H546" s="64">
        <v>404</v>
      </c>
      <c r="I546" s="57">
        <f>G546+H546</f>
        <v>404</v>
      </c>
      <c r="J546" s="57">
        <f>ROUND(G546*F546, 2)</f>
        <v>0</v>
      </c>
      <c r="K546" s="57">
        <f>ROUND(F546*H546, 2)</f>
        <v>0</v>
      </c>
      <c r="L546" s="57">
        <f>J546+K546</f>
        <v>0</v>
      </c>
      <c r="M546" s="57"/>
      <c r="N546" s="82"/>
      <c r="O546" s="57">
        <v>0</v>
      </c>
      <c r="P546" s="57">
        <v>0</v>
      </c>
      <c r="Q546" s="57">
        <v>0</v>
      </c>
      <c r="R546" s="57">
        <v>0</v>
      </c>
      <c r="S546" s="85"/>
      <c r="T546" s="88">
        <v>1</v>
      </c>
      <c r="U546" s="88">
        <v>0</v>
      </c>
      <c r="V546" s="85"/>
      <c r="W546" s="85" t="s">
        <v>2308</v>
      </c>
      <c r="X546" s="85"/>
      <c r="Y546" s="85"/>
      <c r="Z546" s="85"/>
      <c r="AA546" s="85"/>
      <c r="AB546" s="85"/>
    </row>
    <row r="547" spans="1:28" ht="18.75" x14ac:dyDescent="0.25">
      <c r="A547" s="22" t="s">
        <v>1120</v>
      </c>
      <c r="B547" s="26" t="s">
        <v>682</v>
      </c>
      <c r="C547" s="25"/>
      <c r="D547" s="27" t="s">
        <v>77</v>
      </c>
      <c r="E547" s="45">
        <v>5.0000000000000001E-3</v>
      </c>
      <c r="F547" s="48">
        <v>0</v>
      </c>
      <c r="G547" s="64">
        <v>41.3</v>
      </c>
      <c r="H547" s="57"/>
      <c r="I547" s="57"/>
      <c r="J547" s="57">
        <f t="shared" ref="J547:J553" si="21">ROUND(F547*G547, 2)</f>
        <v>0</v>
      </c>
      <c r="K547" s="57"/>
      <c r="L547" s="57"/>
      <c r="M547" s="82"/>
      <c r="N547" s="57"/>
      <c r="O547" s="57"/>
      <c r="P547" s="57">
        <f t="shared" ref="P547:P553" si="22">ROUND(F547*M547, 2)</f>
        <v>0</v>
      </c>
      <c r="Q547" s="57"/>
      <c r="R547" s="57"/>
      <c r="S547" s="85"/>
      <c r="T547" s="88">
        <v>1</v>
      </c>
      <c r="U547" s="88">
        <v>0</v>
      </c>
      <c r="V547" s="85"/>
      <c r="W547" s="85" t="s">
        <v>2309</v>
      </c>
      <c r="X547" s="85"/>
      <c r="Y547" s="85"/>
      <c r="Z547" s="85"/>
      <c r="AA547" s="85"/>
      <c r="AB547" s="85"/>
    </row>
    <row r="548" spans="1:28" ht="37.5" x14ac:dyDescent="0.25">
      <c r="A548" s="22" t="s">
        <v>1122</v>
      </c>
      <c r="B548" s="26" t="s">
        <v>601</v>
      </c>
      <c r="C548" s="25"/>
      <c r="D548" s="27" t="s">
        <v>263</v>
      </c>
      <c r="E548" s="45">
        <v>0.02</v>
      </c>
      <c r="F548" s="48">
        <v>0</v>
      </c>
      <c r="G548" s="64">
        <v>7.78</v>
      </c>
      <c r="H548" s="57"/>
      <c r="I548" s="57"/>
      <c r="J548" s="57">
        <f t="shared" si="21"/>
        <v>0</v>
      </c>
      <c r="K548" s="57"/>
      <c r="L548" s="57"/>
      <c r="M548" s="82"/>
      <c r="N548" s="57"/>
      <c r="O548" s="57"/>
      <c r="P548" s="57">
        <f t="shared" si="22"/>
        <v>0</v>
      </c>
      <c r="Q548" s="57"/>
      <c r="R548" s="57"/>
      <c r="S548" s="85"/>
      <c r="T548" s="88">
        <v>1</v>
      </c>
      <c r="U548" s="88">
        <v>0</v>
      </c>
      <c r="V548" s="85"/>
      <c r="W548" s="85" t="s">
        <v>2310</v>
      </c>
      <c r="X548" s="85"/>
      <c r="Y548" s="85"/>
      <c r="Z548" s="85"/>
      <c r="AA548" s="85"/>
      <c r="AB548" s="85"/>
    </row>
    <row r="549" spans="1:28" ht="18.75" x14ac:dyDescent="0.25">
      <c r="A549" s="22" t="s">
        <v>1124</v>
      </c>
      <c r="B549" s="26" t="s">
        <v>987</v>
      </c>
      <c r="C549" s="25"/>
      <c r="D549" s="27" t="s">
        <v>29</v>
      </c>
      <c r="E549" s="45">
        <v>1E-3</v>
      </c>
      <c r="F549" s="48">
        <v>0</v>
      </c>
      <c r="G549" s="64">
        <v>1650</v>
      </c>
      <c r="H549" s="57"/>
      <c r="I549" s="57"/>
      <c r="J549" s="57">
        <f t="shared" si="21"/>
        <v>0</v>
      </c>
      <c r="K549" s="57"/>
      <c r="L549" s="57"/>
      <c r="M549" s="82"/>
      <c r="N549" s="57"/>
      <c r="O549" s="57"/>
      <c r="P549" s="57">
        <f t="shared" si="22"/>
        <v>0</v>
      </c>
      <c r="Q549" s="57"/>
      <c r="R549" s="57"/>
      <c r="S549" s="85"/>
      <c r="T549" s="88">
        <v>1</v>
      </c>
      <c r="U549" s="88">
        <v>0</v>
      </c>
      <c r="V549" s="85"/>
      <c r="W549" s="85" t="s">
        <v>2311</v>
      </c>
      <c r="X549" s="85"/>
      <c r="Y549" s="85"/>
      <c r="Z549" s="85"/>
      <c r="AA549" s="85"/>
      <c r="AB549" s="85"/>
    </row>
    <row r="550" spans="1:28" ht="18.75" x14ac:dyDescent="0.25">
      <c r="A550" s="22" t="s">
        <v>1126</v>
      </c>
      <c r="B550" s="26" t="s">
        <v>990</v>
      </c>
      <c r="C550" s="25"/>
      <c r="D550" s="27" t="s">
        <v>77</v>
      </c>
      <c r="E550" s="45">
        <v>0.32</v>
      </c>
      <c r="F550" s="48">
        <v>0</v>
      </c>
      <c r="G550" s="64">
        <v>5.74</v>
      </c>
      <c r="H550" s="57"/>
      <c r="I550" s="57"/>
      <c r="J550" s="57">
        <f t="shared" si="21"/>
        <v>0</v>
      </c>
      <c r="K550" s="57"/>
      <c r="L550" s="57"/>
      <c r="M550" s="82"/>
      <c r="N550" s="57"/>
      <c r="O550" s="57"/>
      <c r="P550" s="57">
        <f t="shared" si="22"/>
        <v>0</v>
      </c>
      <c r="Q550" s="57"/>
      <c r="R550" s="57"/>
      <c r="S550" s="85"/>
      <c r="T550" s="88">
        <v>1</v>
      </c>
      <c r="U550" s="88">
        <v>0</v>
      </c>
      <c r="V550" s="85"/>
      <c r="W550" s="85" t="s">
        <v>2312</v>
      </c>
      <c r="X550" s="85"/>
      <c r="Y550" s="85"/>
      <c r="Z550" s="85"/>
      <c r="AA550" s="85"/>
      <c r="AB550" s="85"/>
    </row>
    <row r="551" spans="1:28" ht="75" x14ac:dyDescent="0.25">
      <c r="A551" s="22" t="s">
        <v>1128</v>
      </c>
      <c r="B551" s="26" t="s">
        <v>993</v>
      </c>
      <c r="C551" s="25"/>
      <c r="D551" s="27" t="s">
        <v>111</v>
      </c>
      <c r="E551" s="45">
        <v>1</v>
      </c>
      <c r="F551" s="48">
        <v>0</v>
      </c>
      <c r="G551" s="64">
        <v>0.53</v>
      </c>
      <c r="H551" s="57"/>
      <c r="I551" s="57"/>
      <c r="J551" s="57">
        <f t="shared" si="21"/>
        <v>0</v>
      </c>
      <c r="K551" s="57"/>
      <c r="L551" s="57"/>
      <c r="M551" s="82"/>
      <c r="N551" s="57"/>
      <c r="O551" s="57"/>
      <c r="P551" s="57">
        <f t="shared" si="22"/>
        <v>0</v>
      </c>
      <c r="Q551" s="57"/>
      <c r="R551" s="57"/>
      <c r="S551" s="85"/>
      <c r="T551" s="88">
        <v>1</v>
      </c>
      <c r="U551" s="88">
        <v>0</v>
      </c>
      <c r="V551" s="85"/>
      <c r="W551" s="85" t="s">
        <v>2313</v>
      </c>
      <c r="X551" s="85"/>
      <c r="Y551" s="85"/>
      <c r="Z551" s="85"/>
      <c r="AA551" s="85"/>
      <c r="AB551" s="85"/>
    </row>
    <row r="552" spans="1:28" ht="18.75" x14ac:dyDescent="0.25">
      <c r="A552" s="22" t="s">
        <v>1130</v>
      </c>
      <c r="B552" s="26" t="s">
        <v>797</v>
      </c>
      <c r="C552" s="25"/>
      <c r="D552" s="27" t="s">
        <v>77</v>
      </c>
      <c r="E552" s="45">
        <v>1.8</v>
      </c>
      <c r="F552" s="48">
        <v>0</v>
      </c>
      <c r="G552" s="64">
        <v>2.98</v>
      </c>
      <c r="H552" s="57"/>
      <c r="I552" s="57"/>
      <c r="J552" s="57">
        <f t="shared" si="21"/>
        <v>0</v>
      </c>
      <c r="K552" s="57"/>
      <c r="L552" s="57"/>
      <c r="M552" s="82"/>
      <c r="N552" s="57"/>
      <c r="O552" s="57"/>
      <c r="P552" s="57">
        <f t="shared" si="22"/>
        <v>0</v>
      </c>
      <c r="Q552" s="57"/>
      <c r="R552" s="57"/>
      <c r="S552" s="85"/>
      <c r="T552" s="88">
        <v>1</v>
      </c>
      <c r="U552" s="88">
        <v>0</v>
      </c>
      <c r="V552" s="85"/>
      <c r="W552" s="85" t="s">
        <v>2314</v>
      </c>
      <c r="X552" s="85"/>
      <c r="Y552" s="85"/>
      <c r="Z552" s="85"/>
      <c r="AA552" s="85"/>
      <c r="AB552" s="85"/>
    </row>
    <row r="553" spans="1:28" ht="18.75" x14ac:dyDescent="0.25">
      <c r="A553" s="22" t="s">
        <v>1132</v>
      </c>
      <c r="B553" s="26" t="s">
        <v>998</v>
      </c>
      <c r="C553" s="25"/>
      <c r="D553" s="27" t="s">
        <v>77</v>
      </c>
      <c r="E553" s="45">
        <v>1E-3</v>
      </c>
      <c r="F553" s="48">
        <v>0</v>
      </c>
      <c r="G553" s="64">
        <v>225</v>
      </c>
      <c r="H553" s="57"/>
      <c r="I553" s="57"/>
      <c r="J553" s="57">
        <f t="shared" si="21"/>
        <v>0</v>
      </c>
      <c r="K553" s="57"/>
      <c r="L553" s="57"/>
      <c r="M553" s="82"/>
      <c r="N553" s="57"/>
      <c r="O553" s="57"/>
      <c r="P553" s="57">
        <f t="shared" si="22"/>
        <v>0</v>
      </c>
      <c r="Q553" s="57"/>
      <c r="R553" s="57"/>
      <c r="S553" s="85"/>
      <c r="T553" s="88">
        <v>1</v>
      </c>
      <c r="U553" s="88">
        <v>0</v>
      </c>
      <c r="V553" s="85"/>
      <c r="W553" s="85" t="s">
        <v>2315</v>
      </c>
      <c r="X553" s="85"/>
      <c r="Y553" s="85"/>
      <c r="Z553" s="85"/>
      <c r="AA553" s="85"/>
      <c r="AB553" s="85"/>
    </row>
    <row r="554" spans="1:28" ht="112.5" x14ac:dyDescent="0.25">
      <c r="A554" s="22" t="s">
        <v>1134</v>
      </c>
      <c r="B554" s="25" t="s">
        <v>1100</v>
      </c>
      <c r="C554" s="25" t="s">
        <v>1101</v>
      </c>
      <c r="D554" s="27" t="s">
        <v>40</v>
      </c>
      <c r="E554" s="45">
        <v>1</v>
      </c>
      <c r="F554" s="28">
        <v>15.9</v>
      </c>
      <c r="G554" s="57">
        <f>IFERROR(ROUND(SUM(J555,J556,J557,J558,J559)/F554, 2), 0)</f>
        <v>434.23</v>
      </c>
      <c r="H554" s="64">
        <v>404</v>
      </c>
      <c r="I554" s="57">
        <f>G554+H554</f>
        <v>838.23</v>
      </c>
      <c r="J554" s="57">
        <f>ROUND(G554*F554, 2)</f>
        <v>6904.26</v>
      </c>
      <c r="K554" s="57">
        <f>ROUND(F554*H554, 2)</f>
        <v>6423.6</v>
      </c>
      <c r="L554" s="57">
        <f>J554+K554</f>
        <v>13327.86</v>
      </c>
      <c r="M554" s="57">
        <v>434.23</v>
      </c>
      <c r="N554" s="82">
        <v>404</v>
      </c>
      <c r="O554" s="57">
        <v>838.23</v>
      </c>
      <c r="P554" s="57">
        <v>6904.26</v>
      </c>
      <c r="Q554" s="57">
        <v>6423.6</v>
      </c>
      <c r="R554" s="57">
        <v>13327.86</v>
      </c>
      <c r="S554" s="85"/>
      <c r="T554" s="88">
        <v>1</v>
      </c>
      <c r="U554" s="88">
        <v>15.9</v>
      </c>
      <c r="V554" s="85"/>
      <c r="W554" s="85" t="s">
        <v>2316</v>
      </c>
      <c r="X554" s="85"/>
      <c r="Y554" s="85"/>
      <c r="Z554" s="85"/>
      <c r="AA554" s="85"/>
      <c r="AB554" s="85"/>
    </row>
    <row r="555" spans="1:28" ht="18.75" x14ac:dyDescent="0.25">
      <c r="A555" s="22" t="s">
        <v>1135</v>
      </c>
      <c r="B555" s="26" t="s">
        <v>682</v>
      </c>
      <c r="C555" s="25"/>
      <c r="D555" s="27" t="s">
        <v>77</v>
      </c>
      <c r="E555" s="45">
        <v>5.0000000000000001E-3</v>
      </c>
      <c r="F555" s="48">
        <v>5.327</v>
      </c>
      <c r="G555" s="64">
        <v>41.3</v>
      </c>
      <c r="H555" s="57"/>
      <c r="I555" s="57"/>
      <c r="J555" s="57">
        <f>ROUND(F555*G555, 2)</f>
        <v>220.01</v>
      </c>
      <c r="K555" s="57"/>
      <c r="L555" s="57"/>
      <c r="M555" s="82">
        <v>41.3</v>
      </c>
      <c r="N555" s="57"/>
      <c r="O555" s="57"/>
      <c r="P555" s="57">
        <f>ROUND(F555*M555, 2)</f>
        <v>220.01</v>
      </c>
      <c r="Q555" s="57"/>
      <c r="R555" s="57"/>
      <c r="S555" s="85"/>
      <c r="T555" s="88">
        <v>1</v>
      </c>
      <c r="U555" s="88">
        <v>1065.3</v>
      </c>
      <c r="V555" s="85"/>
      <c r="W555" s="85" t="s">
        <v>2317</v>
      </c>
      <c r="X555" s="85"/>
      <c r="Y555" s="85"/>
      <c r="Z555" s="85"/>
      <c r="AA555" s="85"/>
      <c r="AB555" s="85"/>
    </row>
    <row r="556" spans="1:28" ht="37.5" x14ac:dyDescent="0.25">
      <c r="A556" s="22" t="s">
        <v>1136</v>
      </c>
      <c r="B556" s="26" t="s">
        <v>601</v>
      </c>
      <c r="C556" s="25"/>
      <c r="D556" s="27" t="s">
        <v>263</v>
      </c>
      <c r="E556" s="45">
        <v>0.02</v>
      </c>
      <c r="F556" s="48">
        <v>21.306000000000001</v>
      </c>
      <c r="G556" s="64">
        <v>7.78</v>
      </c>
      <c r="H556" s="57"/>
      <c r="I556" s="57"/>
      <c r="J556" s="57">
        <f>ROUND(F556*G556, 2)</f>
        <v>165.76</v>
      </c>
      <c r="K556" s="57"/>
      <c r="L556" s="57"/>
      <c r="M556" s="82">
        <v>7.78</v>
      </c>
      <c r="N556" s="57"/>
      <c r="O556" s="57"/>
      <c r="P556" s="57">
        <f>ROUND(F556*M556, 2)</f>
        <v>165.76</v>
      </c>
      <c r="Q556" s="57"/>
      <c r="R556" s="57"/>
      <c r="S556" s="85"/>
      <c r="T556" s="88">
        <v>1</v>
      </c>
      <c r="U556" s="88">
        <v>1065.3</v>
      </c>
      <c r="V556" s="85"/>
      <c r="W556" s="85" t="s">
        <v>2318</v>
      </c>
      <c r="X556" s="85"/>
      <c r="Y556" s="85"/>
      <c r="Z556" s="85"/>
      <c r="AA556" s="85"/>
      <c r="AB556" s="85"/>
    </row>
    <row r="557" spans="1:28" ht="75" x14ac:dyDescent="0.25">
      <c r="A557" s="22" t="s">
        <v>1137</v>
      </c>
      <c r="B557" s="26" t="s">
        <v>993</v>
      </c>
      <c r="C557" s="25"/>
      <c r="D557" s="27" t="s">
        <v>111</v>
      </c>
      <c r="E557" s="45">
        <v>1</v>
      </c>
      <c r="F557" s="48">
        <v>1065.3</v>
      </c>
      <c r="G557" s="64">
        <v>0.53</v>
      </c>
      <c r="H557" s="57"/>
      <c r="I557" s="57"/>
      <c r="J557" s="57">
        <f>ROUND(F557*G557, 2)</f>
        <v>564.61</v>
      </c>
      <c r="K557" s="57"/>
      <c r="L557" s="57"/>
      <c r="M557" s="82">
        <v>0.53</v>
      </c>
      <c r="N557" s="57"/>
      <c r="O557" s="57"/>
      <c r="P557" s="57">
        <f>ROUND(F557*M557, 2)</f>
        <v>564.61</v>
      </c>
      <c r="Q557" s="57"/>
      <c r="R557" s="57"/>
      <c r="S557" s="85"/>
      <c r="T557" s="88">
        <v>1</v>
      </c>
      <c r="U557" s="88">
        <v>1065.3</v>
      </c>
      <c r="V557" s="85"/>
      <c r="W557" s="85" t="s">
        <v>2319</v>
      </c>
      <c r="X557" s="85"/>
      <c r="Y557" s="85"/>
      <c r="Z557" s="85"/>
      <c r="AA557" s="85"/>
      <c r="AB557" s="85"/>
    </row>
    <row r="558" spans="1:28" ht="18.75" x14ac:dyDescent="0.25">
      <c r="A558" s="22" t="s">
        <v>1138</v>
      </c>
      <c r="B558" s="26" t="s">
        <v>797</v>
      </c>
      <c r="C558" s="25"/>
      <c r="D558" s="27" t="s">
        <v>77</v>
      </c>
      <c r="E558" s="45">
        <v>1.8</v>
      </c>
      <c r="F558" s="48">
        <v>1917.54</v>
      </c>
      <c r="G558" s="64">
        <v>2.98</v>
      </c>
      <c r="H558" s="57"/>
      <c r="I558" s="57"/>
      <c r="J558" s="57">
        <f>ROUND(F558*G558, 2)</f>
        <v>5714.27</v>
      </c>
      <c r="K558" s="57"/>
      <c r="L558" s="57"/>
      <c r="M558" s="82">
        <v>2.98</v>
      </c>
      <c r="N558" s="57"/>
      <c r="O558" s="57"/>
      <c r="P558" s="57">
        <f>ROUND(F558*M558, 2)</f>
        <v>5714.27</v>
      </c>
      <c r="Q558" s="57"/>
      <c r="R558" s="57"/>
      <c r="S558" s="85"/>
      <c r="T558" s="88">
        <v>1</v>
      </c>
      <c r="U558" s="88">
        <v>1065.3</v>
      </c>
      <c r="V558" s="85"/>
      <c r="W558" s="85" t="s">
        <v>2320</v>
      </c>
      <c r="X558" s="85"/>
      <c r="Y558" s="85"/>
      <c r="Z558" s="85"/>
      <c r="AA558" s="85"/>
      <c r="AB558" s="85"/>
    </row>
    <row r="559" spans="1:28" ht="18.75" x14ac:dyDescent="0.25">
      <c r="A559" s="22" t="s">
        <v>1139</v>
      </c>
      <c r="B559" s="26" t="s">
        <v>998</v>
      </c>
      <c r="C559" s="25"/>
      <c r="D559" s="27" t="s">
        <v>77</v>
      </c>
      <c r="E559" s="45">
        <v>1E-3</v>
      </c>
      <c r="F559" s="48">
        <v>1.0649999999999999</v>
      </c>
      <c r="G559" s="64">
        <v>225</v>
      </c>
      <c r="H559" s="57"/>
      <c r="I559" s="57"/>
      <c r="J559" s="57">
        <f>ROUND(F559*G559, 2)</f>
        <v>239.63</v>
      </c>
      <c r="K559" s="57"/>
      <c r="L559" s="57"/>
      <c r="M559" s="82">
        <v>225</v>
      </c>
      <c r="N559" s="57"/>
      <c r="O559" s="57"/>
      <c r="P559" s="57">
        <f>ROUND(F559*M559, 2)</f>
        <v>239.63</v>
      </c>
      <c r="Q559" s="57"/>
      <c r="R559" s="57"/>
      <c r="S559" s="85"/>
      <c r="T559" s="88">
        <v>1</v>
      </c>
      <c r="U559" s="88">
        <v>1065.3</v>
      </c>
      <c r="V559" s="85"/>
      <c r="W559" s="85" t="s">
        <v>2321</v>
      </c>
      <c r="X559" s="85"/>
      <c r="Y559" s="85"/>
      <c r="Z559" s="85"/>
      <c r="AA559" s="85"/>
      <c r="AB559" s="85"/>
    </row>
    <row r="560" spans="1:28" ht="112.5" x14ac:dyDescent="0.25">
      <c r="A560" s="22" t="s">
        <v>1140</v>
      </c>
      <c r="B560" s="25" t="s">
        <v>1100</v>
      </c>
      <c r="C560" s="25" t="s">
        <v>1118</v>
      </c>
      <c r="D560" s="27" t="s">
        <v>40</v>
      </c>
      <c r="E560" s="45">
        <v>1</v>
      </c>
      <c r="F560" s="28">
        <v>39</v>
      </c>
      <c r="G560" s="57">
        <f>IFERROR(ROUND(SUM(J561,J562,J563,J564,J565)/F560, 2), 0)</f>
        <v>499.04</v>
      </c>
      <c r="H560" s="64">
        <v>404</v>
      </c>
      <c r="I560" s="57">
        <f>G560+H560</f>
        <v>903.04</v>
      </c>
      <c r="J560" s="57">
        <f>ROUND(G560*F560, 2)</f>
        <v>19462.560000000001</v>
      </c>
      <c r="K560" s="57">
        <f>ROUND(F560*H560, 2)</f>
        <v>15756</v>
      </c>
      <c r="L560" s="57">
        <f>J560+K560</f>
        <v>35218.559999999998</v>
      </c>
      <c r="M560" s="57">
        <v>499.04</v>
      </c>
      <c r="N560" s="82">
        <v>404</v>
      </c>
      <c r="O560" s="57">
        <v>903.04</v>
      </c>
      <c r="P560" s="57">
        <v>19462.560000000001</v>
      </c>
      <c r="Q560" s="57">
        <v>15756</v>
      </c>
      <c r="R560" s="57">
        <v>35218.559999999998</v>
      </c>
      <c r="S560" s="85"/>
      <c r="T560" s="88">
        <v>1</v>
      </c>
      <c r="U560" s="88">
        <v>39</v>
      </c>
      <c r="V560" s="85"/>
      <c r="W560" s="85" t="s">
        <v>2322</v>
      </c>
      <c r="X560" s="85"/>
      <c r="Y560" s="85"/>
      <c r="Z560" s="85"/>
      <c r="AA560" s="85"/>
      <c r="AB560" s="85"/>
    </row>
    <row r="561" spans="1:28" ht="18.75" x14ac:dyDescent="0.25">
      <c r="A561" s="22" t="s">
        <v>1141</v>
      </c>
      <c r="B561" s="26" t="s">
        <v>682</v>
      </c>
      <c r="C561" s="25"/>
      <c r="D561" s="27" t="s">
        <v>77</v>
      </c>
      <c r="E561" s="45">
        <v>5.0000000000000001E-3</v>
      </c>
      <c r="F561" s="48">
        <v>15.015000000000001</v>
      </c>
      <c r="G561" s="64">
        <v>41.3</v>
      </c>
      <c r="H561" s="57"/>
      <c r="I561" s="57"/>
      <c r="J561" s="57">
        <f>ROUND(F561*G561, 2)</f>
        <v>620.12</v>
      </c>
      <c r="K561" s="57"/>
      <c r="L561" s="57"/>
      <c r="M561" s="82">
        <v>41.3</v>
      </c>
      <c r="N561" s="57"/>
      <c r="O561" s="57"/>
      <c r="P561" s="57">
        <f>ROUND(F561*M561, 2)</f>
        <v>620.12</v>
      </c>
      <c r="Q561" s="57"/>
      <c r="R561" s="57"/>
      <c r="S561" s="85"/>
      <c r="T561" s="88">
        <v>1</v>
      </c>
      <c r="U561" s="88">
        <v>3003</v>
      </c>
      <c r="V561" s="85"/>
      <c r="W561" s="85" t="s">
        <v>2323</v>
      </c>
      <c r="X561" s="85"/>
      <c r="Y561" s="85"/>
      <c r="Z561" s="85"/>
      <c r="AA561" s="85"/>
      <c r="AB561" s="85"/>
    </row>
    <row r="562" spans="1:28" ht="37.5" x14ac:dyDescent="0.25">
      <c r="A562" s="22" t="s">
        <v>1142</v>
      </c>
      <c r="B562" s="26" t="s">
        <v>601</v>
      </c>
      <c r="C562" s="25"/>
      <c r="D562" s="27" t="s">
        <v>263</v>
      </c>
      <c r="E562" s="45">
        <v>0.02</v>
      </c>
      <c r="F562" s="48">
        <v>60.06</v>
      </c>
      <c r="G562" s="64">
        <v>7.78</v>
      </c>
      <c r="H562" s="57"/>
      <c r="I562" s="57"/>
      <c r="J562" s="57">
        <f>ROUND(F562*G562, 2)</f>
        <v>467.27</v>
      </c>
      <c r="K562" s="57"/>
      <c r="L562" s="57"/>
      <c r="M562" s="82">
        <v>7.78</v>
      </c>
      <c r="N562" s="57"/>
      <c r="O562" s="57"/>
      <c r="P562" s="57">
        <f>ROUND(F562*M562, 2)</f>
        <v>467.27</v>
      </c>
      <c r="Q562" s="57"/>
      <c r="R562" s="57"/>
      <c r="S562" s="85"/>
      <c r="T562" s="88">
        <v>1</v>
      </c>
      <c r="U562" s="88">
        <v>3003</v>
      </c>
      <c r="V562" s="85"/>
      <c r="W562" s="85" t="s">
        <v>2324</v>
      </c>
      <c r="X562" s="85"/>
      <c r="Y562" s="85"/>
      <c r="Z562" s="85"/>
      <c r="AA562" s="85"/>
      <c r="AB562" s="85"/>
    </row>
    <row r="563" spans="1:28" ht="75" x14ac:dyDescent="0.25">
      <c r="A563" s="22" t="s">
        <v>1143</v>
      </c>
      <c r="B563" s="26" t="s">
        <v>993</v>
      </c>
      <c r="C563" s="25"/>
      <c r="D563" s="27" t="s">
        <v>111</v>
      </c>
      <c r="E563" s="45">
        <v>1</v>
      </c>
      <c r="F563" s="48">
        <v>3003</v>
      </c>
      <c r="G563" s="64">
        <v>0.53</v>
      </c>
      <c r="H563" s="57"/>
      <c r="I563" s="57"/>
      <c r="J563" s="57">
        <f>ROUND(F563*G563, 2)</f>
        <v>1591.59</v>
      </c>
      <c r="K563" s="57"/>
      <c r="L563" s="57"/>
      <c r="M563" s="82">
        <v>0.53</v>
      </c>
      <c r="N563" s="57"/>
      <c r="O563" s="57"/>
      <c r="P563" s="57">
        <f>ROUND(F563*M563, 2)</f>
        <v>1591.59</v>
      </c>
      <c r="Q563" s="57"/>
      <c r="R563" s="57"/>
      <c r="S563" s="85"/>
      <c r="T563" s="88">
        <v>1</v>
      </c>
      <c r="U563" s="88">
        <v>3003</v>
      </c>
      <c r="V563" s="85"/>
      <c r="W563" s="85" t="s">
        <v>2325</v>
      </c>
      <c r="X563" s="85"/>
      <c r="Y563" s="85"/>
      <c r="Z563" s="85"/>
      <c r="AA563" s="85"/>
      <c r="AB563" s="85"/>
    </row>
    <row r="564" spans="1:28" ht="18.75" x14ac:dyDescent="0.25">
      <c r="A564" s="22" t="s">
        <v>1144</v>
      </c>
      <c r="B564" s="26" t="s">
        <v>797</v>
      </c>
      <c r="C564" s="25"/>
      <c r="D564" s="27" t="s">
        <v>77</v>
      </c>
      <c r="E564" s="45">
        <v>1.8</v>
      </c>
      <c r="F564" s="48">
        <v>5405.4</v>
      </c>
      <c r="G564" s="64">
        <v>2.98</v>
      </c>
      <c r="H564" s="57"/>
      <c r="I564" s="57"/>
      <c r="J564" s="57">
        <f>ROUND(F564*G564, 2)</f>
        <v>16108.09</v>
      </c>
      <c r="K564" s="57"/>
      <c r="L564" s="57"/>
      <c r="M564" s="82">
        <v>2.98</v>
      </c>
      <c r="N564" s="57"/>
      <c r="O564" s="57"/>
      <c r="P564" s="57">
        <f>ROUND(F564*M564, 2)</f>
        <v>16108.09</v>
      </c>
      <c r="Q564" s="57"/>
      <c r="R564" s="57"/>
      <c r="S564" s="85"/>
      <c r="T564" s="88">
        <v>1</v>
      </c>
      <c r="U564" s="88">
        <v>3003</v>
      </c>
      <c r="V564" s="85"/>
      <c r="W564" s="85" t="s">
        <v>2326</v>
      </c>
      <c r="X564" s="85"/>
      <c r="Y564" s="85"/>
      <c r="Z564" s="85"/>
      <c r="AA564" s="85"/>
      <c r="AB564" s="85"/>
    </row>
    <row r="565" spans="1:28" ht="18.75" x14ac:dyDescent="0.25">
      <c r="A565" s="22" t="s">
        <v>1145</v>
      </c>
      <c r="B565" s="26" t="s">
        <v>998</v>
      </c>
      <c r="C565" s="25"/>
      <c r="D565" s="27" t="s">
        <v>77</v>
      </c>
      <c r="E565" s="45">
        <v>1E-3</v>
      </c>
      <c r="F565" s="48">
        <v>3.0030000000000001</v>
      </c>
      <c r="G565" s="64">
        <v>225</v>
      </c>
      <c r="H565" s="57"/>
      <c r="I565" s="57"/>
      <c r="J565" s="57">
        <f>ROUND(F565*G565, 2)</f>
        <v>675.68</v>
      </c>
      <c r="K565" s="57"/>
      <c r="L565" s="57"/>
      <c r="M565" s="82">
        <v>225</v>
      </c>
      <c r="N565" s="57"/>
      <c r="O565" s="57"/>
      <c r="P565" s="57">
        <f>ROUND(F565*M565, 2)</f>
        <v>675.68</v>
      </c>
      <c r="Q565" s="57"/>
      <c r="R565" s="57"/>
      <c r="S565" s="85"/>
      <c r="T565" s="88">
        <v>1</v>
      </c>
      <c r="U565" s="88">
        <v>3003</v>
      </c>
      <c r="V565" s="85"/>
      <c r="W565" s="85" t="s">
        <v>2327</v>
      </c>
      <c r="X565" s="85"/>
      <c r="Y565" s="85"/>
      <c r="Z565" s="85"/>
      <c r="AA565" s="85"/>
      <c r="AB565" s="85"/>
    </row>
    <row r="566" spans="1:28" ht="18.75" x14ac:dyDescent="0.25">
      <c r="A566" s="22" t="s">
        <v>1146</v>
      </c>
      <c r="B566" s="25" t="s">
        <v>1147</v>
      </c>
      <c r="C566" s="25"/>
      <c r="D566" s="27" t="s">
        <v>40</v>
      </c>
      <c r="E566" s="45">
        <v>1</v>
      </c>
      <c r="F566" s="28">
        <v>386.89</v>
      </c>
      <c r="G566" s="57">
        <f>IFERROR(ROUND(SUM(J567)/F566, 2), 0)</f>
        <v>115.06</v>
      </c>
      <c r="H566" s="64">
        <v>81.28</v>
      </c>
      <c r="I566" s="57">
        <f>G566+H566</f>
        <v>196.34</v>
      </c>
      <c r="J566" s="57">
        <f>ROUND(G566*F566, 2)</f>
        <v>44515.56</v>
      </c>
      <c r="K566" s="57">
        <f>ROUND(F566*H566, 2)</f>
        <v>31446.42</v>
      </c>
      <c r="L566" s="57">
        <f>J566+K566</f>
        <v>75961.98</v>
      </c>
      <c r="M566" s="57">
        <v>115.06</v>
      </c>
      <c r="N566" s="82">
        <v>81.28</v>
      </c>
      <c r="O566" s="57">
        <v>196.34</v>
      </c>
      <c r="P566" s="57">
        <v>44515.56</v>
      </c>
      <c r="Q566" s="57">
        <v>31446.42</v>
      </c>
      <c r="R566" s="57">
        <v>75961.98</v>
      </c>
      <c r="S566" s="85"/>
      <c r="T566" s="88">
        <v>1</v>
      </c>
      <c r="U566" s="88">
        <v>386.89</v>
      </c>
      <c r="V566" s="85"/>
      <c r="W566" s="85" t="s">
        <v>2328</v>
      </c>
      <c r="X566" s="85"/>
      <c r="Y566" s="85"/>
      <c r="Z566" s="85"/>
      <c r="AA566" s="85"/>
      <c r="AB566" s="85"/>
    </row>
    <row r="567" spans="1:28" ht="18.75" x14ac:dyDescent="0.25">
      <c r="A567" s="22" t="s">
        <v>1148</v>
      </c>
      <c r="B567" s="26" t="s">
        <v>1149</v>
      </c>
      <c r="C567" s="25"/>
      <c r="D567" s="27" t="s">
        <v>40</v>
      </c>
      <c r="E567" s="45">
        <v>1</v>
      </c>
      <c r="F567" s="48">
        <v>386.89</v>
      </c>
      <c r="G567" s="64">
        <v>115.06</v>
      </c>
      <c r="H567" s="57"/>
      <c r="I567" s="57"/>
      <c r="J567" s="57">
        <f>ROUND(F567*G567, 2)</f>
        <v>44515.56</v>
      </c>
      <c r="K567" s="57"/>
      <c r="L567" s="57"/>
      <c r="M567" s="82">
        <v>115.06</v>
      </c>
      <c r="N567" s="57"/>
      <c r="O567" s="57"/>
      <c r="P567" s="57">
        <f>ROUND(F567*M567, 2)</f>
        <v>44515.56</v>
      </c>
      <c r="Q567" s="57"/>
      <c r="R567" s="57"/>
      <c r="S567" s="85"/>
      <c r="T567" s="88">
        <v>1</v>
      </c>
      <c r="U567" s="88">
        <v>386.89</v>
      </c>
      <c r="V567" s="85"/>
      <c r="W567" s="85" t="s">
        <v>2329</v>
      </c>
      <c r="X567" s="85"/>
      <c r="Y567" s="85"/>
      <c r="Z567" s="85"/>
      <c r="AA567" s="85"/>
      <c r="AB567" s="85"/>
    </row>
    <row r="568" spans="1:28" ht="37.5" x14ac:dyDescent="0.25">
      <c r="A568" s="22" t="s">
        <v>1150</v>
      </c>
      <c r="B568" s="25" t="s">
        <v>1151</v>
      </c>
      <c r="C568" s="25" t="s">
        <v>1152</v>
      </c>
      <c r="D568" s="27" t="s">
        <v>40</v>
      </c>
      <c r="E568" s="45">
        <v>1</v>
      </c>
      <c r="F568" s="28">
        <v>311.89999999999998</v>
      </c>
      <c r="G568" s="57">
        <f>IFERROR(ROUND(SUM(J569)/F568, 2), 0)</f>
        <v>0.1</v>
      </c>
      <c r="H568" s="64">
        <v>32.51</v>
      </c>
      <c r="I568" s="57">
        <f>G568+H568</f>
        <v>32.61</v>
      </c>
      <c r="J568" s="57">
        <f>ROUND(G568*F568, 2)</f>
        <v>31.19</v>
      </c>
      <c r="K568" s="57">
        <f>ROUND(F568*H568, 2)</f>
        <v>10139.870000000001</v>
      </c>
      <c r="L568" s="57">
        <f>J568+K568</f>
        <v>10171.06</v>
      </c>
      <c r="M568" s="57">
        <v>0.1</v>
      </c>
      <c r="N568" s="82">
        <v>32.51</v>
      </c>
      <c r="O568" s="57">
        <v>32.61</v>
      </c>
      <c r="P568" s="57">
        <v>31.19</v>
      </c>
      <c r="Q568" s="57">
        <v>10139.870000000001</v>
      </c>
      <c r="R568" s="57">
        <v>10171.06</v>
      </c>
      <c r="S568" s="85"/>
      <c r="T568" s="88">
        <v>1</v>
      </c>
      <c r="U568" s="88">
        <v>311.89999999999998</v>
      </c>
      <c r="V568" s="85"/>
      <c r="W568" s="85" t="s">
        <v>2330</v>
      </c>
      <c r="X568" s="85"/>
      <c r="Y568" s="85"/>
      <c r="Z568" s="85"/>
      <c r="AA568" s="85"/>
      <c r="AB568" s="85"/>
    </row>
    <row r="569" spans="1:28" ht="18.75" x14ac:dyDescent="0.25">
      <c r="A569" s="22" t="s">
        <v>1153</v>
      </c>
      <c r="B569" s="26" t="s">
        <v>1154</v>
      </c>
      <c r="C569" s="25"/>
      <c r="D569" s="27" t="s">
        <v>40</v>
      </c>
      <c r="E569" s="45">
        <v>1.224</v>
      </c>
      <c r="F569" s="48">
        <v>381.76600000000002</v>
      </c>
      <c r="G569" s="64">
        <v>0.08</v>
      </c>
      <c r="H569" s="57"/>
      <c r="I569" s="57"/>
      <c r="J569" s="57">
        <f>ROUND(F569*G569, 2)</f>
        <v>30.54</v>
      </c>
      <c r="K569" s="57"/>
      <c r="L569" s="57"/>
      <c r="M569" s="82">
        <v>0.08</v>
      </c>
      <c r="N569" s="57"/>
      <c r="O569" s="57"/>
      <c r="P569" s="57">
        <f>ROUND(F569*M569, 2)</f>
        <v>30.54</v>
      </c>
      <c r="Q569" s="57"/>
      <c r="R569" s="57"/>
      <c r="S569" s="85"/>
      <c r="T569" s="88">
        <v>1</v>
      </c>
      <c r="U569" s="88">
        <v>311.89999999999998</v>
      </c>
      <c r="V569" s="85"/>
      <c r="W569" s="85" t="s">
        <v>2331</v>
      </c>
      <c r="X569" s="85"/>
      <c r="Y569" s="85"/>
      <c r="Z569" s="85"/>
      <c r="AA569" s="85"/>
      <c r="AB569" s="85"/>
    </row>
    <row r="570" spans="1:28" ht="18.75" x14ac:dyDescent="0.25">
      <c r="A570" s="22" t="s">
        <v>1155</v>
      </c>
      <c r="B570" s="25" t="s">
        <v>1156</v>
      </c>
      <c r="C570" s="25"/>
      <c r="D570" s="27" t="s">
        <v>40</v>
      </c>
      <c r="E570" s="45">
        <v>1</v>
      </c>
      <c r="F570" s="28">
        <v>386.5</v>
      </c>
      <c r="G570" s="57">
        <f>IFERROR(ROUND(SUM(J571,J572,J573)/F570, 2), 0)</f>
        <v>838.2</v>
      </c>
      <c r="H570" s="64">
        <v>891.14</v>
      </c>
      <c r="I570" s="57">
        <f>G570+H570</f>
        <v>1729.34</v>
      </c>
      <c r="J570" s="57">
        <f>ROUND(G570*F570, 2)</f>
        <v>323964.3</v>
      </c>
      <c r="K570" s="57">
        <f>ROUND(F570*H570, 2)</f>
        <v>344425.61</v>
      </c>
      <c r="L570" s="57">
        <f>J570+K570</f>
        <v>668389.91</v>
      </c>
      <c r="M570" s="57">
        <v>838.2</v>
      </c>
      <c r="N570" s="82">
        <v>891.14</v>
      </c>
      <c r="O570" s="57">
        <v>1729.34</v>
      </c>
      <c r="P570" s="57">
        <v>323964.3</v>
      </c>
      <c r="Q570" s="57">
        <v>344425.61</v>
      </c>
      <c r="R570" s="57">
        <v>668389.91</v>
      </c>
      <c r="S570" s="85"/>
      <c r="T570" s="88">
        <v>1</v>
      </c>
      <c r="U570" s="88">
        <v>386.5</v>
      </c>
      <c r="V570" s="85"/>
      <c r="W570" s="85" t="s">
        <v>2332</v>
      </c>
      <c r="X570" s="85"/>
      <c r="Y570" s="85"/>
      <c r="Z570" s="85"/>
      <c r="AA570" s="85"/>
      <c r="AB570" s="85"/>
    </row>
    <row r="571" spans="1:28" ht="18.75" x14ac:dyDescent="0.25">
      <c r="A571" s="22" t="s">
        <v>1158</v>
      </c>
      <c r="B571" s="26" t="s">
        <v>1159</v>
      </c>
      <c r="C571" s="25"/>
      <c r="D571" s="27" t="s">
        <v>77</v>
      </c>
      <c r="E571" s="45">
        <v>0.25</v>
      </c>
      <c r="F571" s="48">
        <v>96.625</v>
      </c>
      <c r="G571" s="64">
        <v>58.54</v>
      </c>
      <c r="H571" s="57"/>
      <c r="I571" s="57"/>
      <c r="J571" s="57">
        <f>ROUND(F571*G571, 2)</f>
        <v>5656.43</v>
      </c>
      <c r="K571" s="57"/>
      <c r="L571" s="57"/>
      <c r="M571" s="82">
        <v>58.54</v>
      </c>
      <c r="N571" s="57"/>
      <c r="O571" s="57"/>
      <c r="P571" s="57">
        <f>ROUND(F571*M571, 2)</f>
        <v>5656.43</v>
      </c>
      <c r="Q571" s="57"/>
      <c r="R571" s="57"/>
      <c r="S571" s="85"/>
      <c r="T571" s="88">
        <v>1</v>
      </c>
      <c r="U571" s="88">
        <v>386.5</v>
      </c>
      <c r="V571" s="85"/>
      <c r="W571" s="85" t="s">
        <v>2333</v>
      </c>
      <c r="X571" s="85"/>
      <c r="Y571" s="85"/>
      <c r="Z571" s="85"/>
      <c r="AA571" s="85"/>
      <c r="AB571" s="85"/>
    </row>
    <row r="572" spans="1:28" ht="37.5" x14ac:dyDescent="0.25">
      <c r="A572" s="22" t="s">
        <v>1161</v>
      </c>
      <c r="B572" s="72" t="s">
        <v>1162</v>
      </c>
      <c r="C572" s="25"/>
      <c r="D572" s="27" t="s">
        <v>40</v>
      </c>
      <c r="E572" s="45">
        <v>1.07</v>
      </c>
      <c r="F572" s="48">
        <v>413.55500000000001</v>
      </c>
      <c r="G572" s="64">
        <v>727.03</v>
      </c>
      <c r="H572" s="57"/>
      <c r="I572" s="57"/>
      <c r="J572" s="57">
        <f>ROUND(F572*G572, 2)</f>
        <v>300666.89</v>
      </c>
      <c r="K572" s="57"/>
      <c r="L572" s="57"/>
      <c r="M572" s="82">
        <v>727.03</v>
      </c>
      <c r="N572" s="57"/>
      <c r="O572" s="57"/>
      <c r="P572" s="57">
        <f>ROUND(F572*M572, 2)</f>
        <v>300666.89</v>
      </c>
      <c r="Q572" s="57"/>
      <c r="R572" s="57"/>
      <c r="S572" s="85"/>
      <c r="T572" s="88">
        <v>1</v>
      </c>
      <c r="U572" s="88">
        <v>386.5</v>
      </c>
      <c r="V572" s="85"/>
      <c r="W572" s="85" t="s">
        <v>2334</v>
      </c>
      <c r="X572" s="85"/>
      <c r="Y572" s="85"/>
      <c r="Z572" s="85"/>
      <c r="AA572" s="85"/>
      <c r="AB572" s="85"/>
    </row>
    <row r="573" spans="1:28" ht="18.75" x14ac:dyDescent="0.25">
      <c r="A573" s="22" t="s">
        <v>1164</v>
      </c>
      <c r="B573" s="26" t="s">
        <v>613</v>
      </c>
      <c r="C573" s="25"/>
      <c r="D573" s="27" t="s">
        <v>77</v>
      </c>
      <c r="E573" s="45">
        <v>7</v>
      </c>
      <c r="F573" s="45">
        <v>2705.5</v>
      </c>
      <c r="G573" s="64">
        <v>6.52</v>
      </c>
      <c r="H573" s="57"/>
      <c r="I573" s="57"/>
      <c r="J573" s="57">
        <f>ROUND(F573*G573, 2)</f>
        <v>17639.86</v>
      </c>
      <c r="K573" s="57"/>
      <c r="L573" s="57"/>
      <c r="M573" s="82">
        <v>6.52</v>
      </c>
      <c r="N573" s="57"/>
      <c r="O573" s="57"/>
      <c r="P573" s="57">
        <f>ROUND(F573*M573, 2)</f>
        <v>17639.86</v>
      </c>
      <c r="Q573" s="57"/>
      <c r="R573" s="57"/>
      <c r="S573" s="85"/>
      <c r="T573" s="88">
        <v>1</v>
      </c>
      <c r="U573" s="88">
        <v>386.5</v>
      </c>
      <c r="V573" s="85"/>
      <c r="W573" s="85" t="s">
        <v>2335</v>
      </c>
      <c r="X573" s="85"/>
      <c r="Y573" s="85"/>
      <c r="Z573" s="85"/>
      <c r="AA573" s="85"/>
      <c r="AB573" s="85"/>
    </row>
    <row r="574" spans="1:28" ht="18.75" x14ac:dyDescent="0.25">
      <c r="A574" s="22" t="s">
        <v>1166</v>
      </c>
      <c r="B574" s="25" t="s">
        <v>1167</v>
      </c>
      <c r="C574" s="25" t="s">
        <v>1168</v>
      </c>
      <c r="D574" s="27" t="s">
        <v>263</v>
      </c>
      <c r="E574" s="45">
        <v>1</v>
      </c>
      <c r="F574" s="28">
        <v>23.2</v>
      </c>
      <c r="G574" s="57">
        <f>IFERROR(ROUND(SUM(J575,J576,J577)/F574, 2), 0)</f>
        <v>229.66</v>
      </c>
      <c r="H574" s="64">
        <v>267.33999999999997</v>
      </c>
      <c r="I574" s="57">
        <f>G574+H574</f>
        <v>497</v>
      </c>
      <c r="J574" s="57">
        <f>ROUND(G574*F574, 2)</f>
        <v>5328.11</v>
      </c>
      <c r="K574" s="57">
        <f>ROUND(F574*H574, 2)</f>
        <v>6202.29</v>
      </c>
      <c r="L574" s="57">
        <f>J574+K574</f>
        <v>11530.4</v>
      </c>
      <c r="M574" s="57">
        <v>229.66</v>
      </c>
      <c r="N574" s="82">
        <v>267.33999999999997</v>
      </c>
      <c r="O574" s="57">
        <v>497</v>
      </c>
      <c r="P574" s="57">
        <v>5328.11</v>
      </c>
      <c r="Q574" s="57">
        <v>6202.29</v>
      </c>
      <c r="R574" s="57">
        <v>11530.4</v>
      </c>
      <c r="S574" s="85"/>
      <c r="T574" s="88">
        <v>1</v>
      </c>
      <c r="U574" s="88">
        <v>23.2</v>
      </c>
      <c r="V574" s="85"/>
      <c r="W574" s="85" t="s">
        <v>2336</v>
      </c>
      <c r="X574" s="85"/>
      <c r="Y574" s="85"/>
      <c r="Z574" s="85"/>
      <c r="AA574" s="85"/>
      <c r="AB574" s="85"/>
    </row>
    <row r="575" spans="1:28" ht="18.75" x14ac:dyDescent="0.25">
      <c r="A575" s="22" t="s">
        <v>1169</v>
      </c>
      <c r="B575" s="26" t="s">
        <v>1159</v>
      </c>
      <c r="C575" s="25"/>
      <c r="D575" s="27" t="s">
        <v>77</v>
      </c>
      <c r="E575" s="45">
        <v>0.04</v>
      </c>
      <c r="F575" s="48">
        <v>0.92800000000000005</v>
      </c>
      <c r="G575" s="64">
        <v>58.54</v>
      </c>
      <c r="H575" s="57"/>
      <c r="I575" s="57"/>
      <c r="J575" s="57">
        <f>ROUND(F575*G575, 2)</f>
        <v>54.33</v>
      </c>
      <c r="K575" s="57"/>
      <c r="L575" s="57"/>
      <c r="M575" s="82">
        <v>58.54</v>
      </c>
      <c r="N575" s="57"/>
      <c r="O575" s="57"/>
      <c r="P575" s="57">
        <f>ROUND(F575*M575, 2)</f>
        <v>54.33</v>
      </c>
      <c r="Q575" s="57"/>
      <c r="R575" s="57"/>
      <c r="S575" s="85"/>
      <c r="T575" s="88">
        <v>1</v>
      </c>
      <c r="U575" s="88">
        <v>23.2</v>
      </c>
      <c r="V575" s="85"/>
      <c r="W575" s="85" t="s">
        <v>2337</v>
      </c>
      <c r="X575" s="85"/>
      <c r="Y575" s="85"/>
      <c r="Z575" s="85"/>
      <c r="AA575" s="85"/>
      <c r="AB575" s="85"/>
    </row>
    <row r="576" spans="1:28" ht="18.75" x14ac:dyDescent="0.25">
      <c r="A576" s="22" t="s">
        <v>1170</v>
      </c>
      <c r="B576" s="26" t="s">
        <v>613</v>
      </c>
      <c r="C576" s="25"/>
      <c r="D576" s="27" t="s">
        <v>77</v>
      </c>
      <c r="E576" s="45">
        <v>0.7</v>
      </c>
      <c r="F576" s="48">
        <v>16.239999999999998</v>
      </c>
      <c r="G576" s="64">
        <v>6.52</v>
      </c>
      <c r="H576" s="57"/>
      <c r="I576" s="57"/>
      <c r="J576" s="57">
        <f>ROUND(F576*G576, 2)</f>
        <v>105.88</v>
      </c>
      <c r="K576" s="57"/>
      <c r="L576" s="57"/>
      <c r="M576" s="82">
        <v>6.52</v>
      </c>
      <c r="N576" s="57"/>
      <c r="O576" s="57"/>
      <c r="P576" s="57">
        <f>ROUND(F576*M576, 2)</f>
        <v>105.88</v>
      </c>
      <c r="Q576" s="57"/>
      <c r="R576" s="57"/>
      <c r="S576" s="85"/>
      <c r="T576" s="88">
        <v>1</v>
      </c>
      <c r="U576" s="88">
        <v>23.2</v>
      </c>
      <c r="V576" s="85"/>
      <c r="W576" s="85" t="s">
        <v>2338</v>
      </c>
      <c r="X576" s="85"/>
      <c r="Y576" s="85"/>
      <c r="Z576" s="85"/>
      <c r="AA576" s="85"/>
      <c r="AB576" s="85"/>
    </row>
    <row r="577" spans="1:28" ht="56.25" x14ac:dyDescent="0.25">
      <c r="A577" s="22" t="s">
        <v>1171</v>
      </c>
      <c r="B577" s="72" t="s">
        <v>1172</v>
      </c>
      <c r="C577" s="25"/>
      <c r="D577" s="27" t="s">
        <v>164</v>
      </c>
      <c r="E577" s="45">
        <v>1.84</v>
      </c>
      <c r="F577" s="48">
        <v>42.688000000000002</v>
      </c>
      <c r="G577" s="64">
        <v>121.06</v>
      </c>
      <c r="H577" s="57"/>
      <c r="I577" s="57"/>
      <c r="J577" s="57">
        <f>ROUND(F577*G577, 2)</f>
        <v>5167.8100000000004</v>
      </c>
      <c r="K577" s="57"/>
      <c r="L577" s="57"/>
      <c r="M577" s="82">
        <v>121.06</v>
      </c>
      <c r="N577" s="57"/>
      <c r="O577" s="57"/>
      <c r="P577" s="57">
        <f>ROUND(F577*M577, 2)</f>
        <v>5167.8100000000004</v>
      </c>
      <c r="Q577" s="57"/>
      <c r="R577" s="57"/>
      <c r="S577" s="85"/>
      <c r="T577" s="88">
        <v>1</v>
      </c>
      <c r="U577" s="88">
        <v>23.2</v>
      </c>
      <c r="V577" s="85"/>
      <c r="W577" s="85" t="s">
        <v>2339</v>
      </c>
      <c r="X577" s="85"/>
      <c r="Y577" s="85"/>
      <c r="Z577" s="85"/>
      <c r="AA577" s="85"/>
      <c r="AB577" s="85"/>
    </row>
    <row r="578" spans="1:28" ht="16.5" x14ac:dyDescent="0.25">
      <c r="A578" s="22" t="s">
        <v>1173</v>
      </c>
      <c r="B578" s="100" t="s">
        <v>656</v>
      </c>
      <c r="C578" s="94"/>
      <c r="D578" s="98"/>
      <c r="E578" s="99"/>
      <c r="F578" s="58"/>
      <c r="G578" s="59"/>
      <c r="H578" s="59"/>
      <c r="I578" s="59"/>
      <c r="J578" s="59">
        <f>SUM(J579,J582,J584,J586,J588,J592,J595,J597,J599,J606,J609,J612)</f>
        <v>922503.14</v>
      </c>
      <c r="K578" s="59">
        <f>SUM(K579,K582,K584,K586,K588,K592,K595,K597,K599,K606,K609,K612)</f>
        <v>1384842.37</v>
      </c>
      <c r="L578" s="59">
        <f>SUM(L579,L582,L584,L586,L588,L592,L595,L597,L599,L606,L609,L612)</f>
        <v>2307345.5099999998</v>
      </c>
      <c r="M578" s="59"/>
      <c r="N578" s="59"/>
      <c r="O578" s="59"/>
      <c r="P578" s="59">
        <v>1539659.8</v>
      </c>
      <c r="Q578" s="59">
        <v>1384842.37</v>
      </c>
      <c r="R578" s="59">
        <v>2924502.17</v>
      </c>
      <c r="S578" s="85"/>
      <c r="T578" s="88"/>
      <c r="U578" s="88"/>
      <c r="V578" s="85"/>
      <c r="W578" s="85" t="s">
        <v>2340</v>
      </c>
      <c r="X578" s="85"/>
      <c r="Y578" s="85"/>
      <c r="Z578" s="85"/>
      <c r="AA578" s="85"/>
      <c r="AB578" s="85"/>
    </row>
    <row r="579" spans="1:28" ht="131.25" x14ac:dyDescent="0.25">
      <c r="A579" s="22" t="s">
        <v>1174</v>
      </c>
      <c r="B579" s="25" t="s">
        <v>669</v>
      </c>
      <c r="C579" s="25" t="s">
        <v>1175</v>
      </c>
      <c r="D579" s="27" t="s">
        <v>40</v>
      </c>
      <c r="E579" s="45">
        <v>1</v>
      </c>
      <c r="F579" s="28">
        <v>152</v>
      </c>
      <c r="G579" s="57">
        <f>IFERROR(ROUND(SUM(J580,J581)/F579, 2), 0)</f>
        <v>1412.04</v>
      </c>
      <c r="H579" s="64">
        <v>491.67</v>
      </c>
      <c r="I579" s="57">
        <f>G579+H579</f>
        <v>1903.71</v>
      </c>
      <c r="J579" s="57">
        <f>ROUND(G579*F579, 2)</f>
        <v>214630.08</v>
      </c>
      <c r="K579" s="57">
        <f>ROUND(F579*H579, 2)</f>
        <v>74733.84</v>
      </c>
      <c r="L579" s="57">
        <f>J579+K579</f>
        <v>289363.92</v>
      </c>
      <c r="M579" s="57">
        <v>1412.04</v>
      </c>
      <c r="N579" s="82">
        <v>491.67</v>
      </c>
      <c r="O579" s="57">
        <v>1903.71</v>
      </c>
      <c r="P579" s="57">
        <v>214630.08</v>
      </c>
      <c r="Q579" s="57">
        <v>74733.84</v>
      </c>
      <c r="R579" s="57">
        <v>289363.92</v>
      </c>
      <c r="S579" s="85"/>
      <c r="T579" s="88">
        <v>1</v>
      </c>
      <c r="U579" s="88">
        <v>152</v>
      </c>
      <c r="V579" s="85"/>
      <c r="W579" s="85" t="s">
        <v>2341</v>
      </c>
      <c r="X579" s="85"/>
      <c r="Y579" s="85"/>
      <c r="Z579" s="85"/>
      <c r="AA579" s="85"/>
      <c r="AB579" s="85"/>
    </row>
    <row r="580" spans="1:28" ht="37.5" x14ac:dyDescent="0.25">
      <c r="A580" s="22" t="s">
        <v>1176</v>
      </c>
      <c r="B580" s="26" t="s">
        <v>1177</v>
      </c>
      <c r="C580" s="25"/>
      <c r="D580" s="27" t="s">
        <v>164</v>
      </c>
      <c r="E580" s="52">
        <v>10</v>
      </c>
      <c r="F580" s="45">
        <v>1520</v>
      </c>
      <c r="G580" s="64">
        <v>11.5</v>
      </c>
      <c r="H580" s="57"/>
      <c r="I580" s="57"/>
      <c r="J580" s="57">
        <f>ROUND(F580*G580, 2)</f>
        <v>17480</v>
      </c>
      <c r="K580" s="57"/>
      <c r="L580" s="57"/>
      <c r="M580" s="82">
        <v>11.5</v>
      </c>
      <c r="N580" s="57"/>
      <c r="O580" s="57"/>
      <c r="P580" s="57">
        <f>ROUND(F580*M580, 2)</f>
        <v>17480</v>
      </c>
      <c r="Q580" s="57"/>
      <c r="R580" s="57"/>
      <c r="S580" s="85"/>
      <c r="T580" s="88">
        <v>1</v>
      </c>
      <c r="U580" s="88">
        <v>152</v>
      </c>
      <c r="V580" s="85"/>
      <c r="W580" s="85" t="s">
        <v>2342</v>
      </c>
      <c r="X580" s="85"/>
      <c r="Y580" s="85"/>
      <c r="Z580" s="85"/>
      <c r="AA580" s="85"/>
      <c r="AB580" s="85"/>
    </row>
    <row r="581" spans="1:28" ht="18.75" x14ac:dyDescent="0.25">
      <c r="A581" s="22" t="s">
        <v>1178</v>
      </c>
      <c r="B581" s="72" t="s">
        <v>672</v>
      </c>
      <c r="C581" s="25"/>
      <c r="D581" s="27" t="s">
        <v>29</v>
      </c>
      <c r="E581" s="45">
        <v>1.03</v>
      </c>
      <c r="F581" s="48">
        <v>42.878999999999998</v>
      </c>
      <c r="G581" s="64">
        <v>4597.82</v>
      </c>
      <c r="H581" s="57"/>
      <c r="I581" s="57"/>
      <c r="J581" s="57">
        <f>ROUND(F581*G581, 2)</f>
        <v>197149.92</v>
      </c>
      <c r="K581" s="57"/>
      <c r="L581" s="57"/>
      <c r="M581" s="82">
        <v>4597.82</v>
      </c>
      <c r="N581" s="57"/>
      <c r="O581" s="57"/>
      <c r="P581" s="57">
        <f>ROUND(F581*M581, 2)</f>
        <v>197149.92</v>
      </c>
      <c r="Q581" s="57"/>
      <c r="R581" s="57"/>
      <c r="S581" s="85"/>
      <c r="T581" s="88">
        <v>1</v>
      </c>
      <c r="U581" s="88">
        <v>41.63</v>
      </c>
      <c r="V581" s="85"/>
      <c r="W581" s="85" t="s">
        <v>2343</v>
      </c>
      <c r="X581" s="85"/>
      <c r="Y581" s="85"/>
      <c r="Z581" s="85"/>
      <c r="AA581" s="85"/>
      <c r="AB581" s="85"/>
    </row>
    <row r="582" spans="1:28" ht="18.75" x14ac:dyDescent="0.25">
      <c r="A582" s="22" t="s">
        <v>1179</v>
      </c>
      <c r="B582" s="25" t="s">
        <v>680</v>
      </c>
      <c r="C582" s="25"/>
      <c r="D582" s="27" t="s">
        <v>40</v>
      </c>
      <c r="E582" s="45">
        <v>1</v>
      </c>
      <c r="F582" s="28">
        <v>109.3</v>
      </c>
      <c r="G582" s="57">
        <f>IFERROR(ROUND(SUM(J583)/F582, 2), 0)</f>
        <v>10.32</v>
      </c>
      <c r="H582" s="64">
        <v>25</v>
      </c>
      <c r="I582" s="57">
        <f>G582+H582</f>
        <v>35.32</v>
      </c>
      <c r="J582" s="57">
        <f>ROUND(G582*F582, 2)</f>
        <v>1127.98</v>
      </c>
      <c r="K582" s="57">
        <f>ROUND(F582*H582, 2)</f>
        <v>2732.5</v>
      </c>
      <c r="L582" s="57">
        <f>J582+K582</f>
        <v>3860.48</v>
      </c>
      <c r="M582" s="57">
        <v>10.32</v>
      </c>
      <c r="N582" s="82">
        <v>25</v>
      </c>
      <c r="O582" s="57">
        <v>35.32</v>
      </c>
      <c r="P582" s="57">
        <v>1127.98</v>
      </c>
      <c r="Q582" s="57">
        <v>2732.5</v>
      </c>
      <c r="R582" s="57">
        <v>3860.48</v>
      </c>
      <c r="S582" s="85"/>
      <c r="T582" s="88">
        <v>1</v>
      </c>
      <c r="U582" s="88">
        <v>109.3</v>
      </c>
      <c r="V582" s="85"/>
      <c r="W582" s="85" t="s">
        <v>2344</v>
      </c>
      <c r="X582" s="85"/>
      <c r="Y582" s="85"/>
      <c r="Z582" s="85"/>
      <c r="AA582" s="85"/>
      <c r="AB582" s="85"/>
    </row>
    <row r="583" spans="1:28" ht="18.75" x14ac:dyDescent="0.25">
      <c r="A583" s="22" t="s">
        <v>1180</v>
      </c>
      <c r="B583" s="26" t="s">
        <v>682</v>
      </c>
      <c r="C583" s="25"/>
      <c r="D583" s="27" t="s">
        <v>77</v>
      </c>
      <c r="E583" s="45">
        <v>0.25</v>
      </c>
      <c r="F583" s="48">
        <v>27.324999999999999</v>
      </c>
      <c r="G583" s="64">
        <v>41.3</v>
      </c>
      <c r="H583" s="57"/>
      <c r="I583" s="57"/>
      <c r="J583" s="57">
        <f>ROUND(F583*G583, 2)</f>
        <v>1128.52</v>
      </c>
      <c r="K583" s="57"/>
      <c r="L583" s="57"/>
      <c r="M583" s="82">
        <v>41.3</v>
      </c>
      <c r="N583" s="57"/>
      <c r="O583" s="57"/>
      <c r="P583" s="57">
        <f>ROUND(F583*M583, 2)</f>
        <v>1128.52</v>
      </c>
      <c r="Q583" s="57"/>
      <c r="R583" s="57"/>
      <c r="S583" s="85"/>
      <c r="T583" s="88">
        <v>1</v>
      </c>
      <c r="U583" s="88">
        <v>109.3</v>
      </c>
      <c r="V583" s="85"/>
      <c r="W583" s="85" t="s">
        <v>2345</v>
      </c>
      <c r="X583" s="85"/>
      <c r="Y583" s="85"/>
      <c r="Z583" s="85"/>
      <c r="AA583" s="85"/>
      <c r="AB583" s="85"/>
    </row>
    <row r="584" spans="1:28" ht="18.75" x14ac:dyDescent="0.25">
      <c r="A584" s="22" t="s">
        <v>1181</v>
      </c>
      <c r="B584" s="25" t="s">
        <v>680</v>
      </c>
      <c r="C584" s="25"/>
      <c r="D584" s="27" t="s">
        <v>40</v>
      </c>
      <c r="E584" s="45">
        <v>1</v>
      </c>
      <c r="F584" s="28">
        <v>351.1</v>
      </c>
      <c r="G584" s="57">
        <f>IFERROR(ROUND(SUM(J585)/F584, 2), 0)</f>
        <v>5.59</v>
      </c>
      <c r="H584" s="64">
        <v>25</v>
      </c>
      <c r="I584" s="57">
        <f>G584+H584</f>
        <v>30.59</v>
      </c>
      <c r="J584" s="57">
        <f>ROUND(G584*F584, 2)</f>
        <v>1962.65</v>
      </c>
      <c r="K584" s="57">
        <f>ROUND(F584*H584, 2)</f>
        <v>8777.5</v>
      </c>
      <c r="L584" s="57">
        <f>J584+K584</f>
        <v>10740.15</v>
      </c>
      <c r="M584" s="57">
        <v>5.59</v>
      </c>
      <c r="N584" s="82">
        <v>25</v>
      </c>
      <c r="O584" s="57">
        <v>30.59</v>
      </c>
      <c r="P584" s="57">
        <v>1962.65</v>
      </c>
      <c r="Q584" s="57">
        <v>8777.5</v>
      </c>
      <c r="R584" s="57">
        <v>10740.15</v>
      </c>
      <c r="S584" s="85"/>
      <c r="T584" s="88">
        <v>1</v>
      </c>
      <c r="U584" s="88">
        <v>351.1</v>
      </c>
      <c r="V584" s="85"/>
      <c r="W584" s="85" t="s">
        <v>2346</v>
      </c>
      <c r="X584" s="85"/>
      <c r="Y584" s="85"/>
      <c r="Z584" s="85"/>
      <c r="AA584" s="85"/>
      <c r="AB584" s="85"/>
    </row>
    <row r="585" spans="1:28" ht="18.75" x14ac:dyDescent="0.25">
      <c r="A585" s="22" t="s">
        <v>1182</v>
      </c>
      <c r="B585" s="26" t="s">
        <v>582</v>
      </c>
      <c r="C585" s="25"/>
      <c r="D585" s="27" t="s">
        <v>77</v>
      </c>
      <c r="E585" s="45">
        <v>0.15</v>
      </c>
      <c r="F585" s="48">
        <v>52.664999999999999</v>
      </c>
      <c r="G585" s="64">
        <v>37.299999999999997</v>
      </c>
      <c r="H585" s="57"/>
      <c r="I585" s="57"/>
      <c r="J585" s="57">
        <f>ROUND(F585*G585, 2)</f>
        <v>1964.4</v>
      </c>
      <c r="K585" s="57"/>
      <c r="L585" s="57"/>
      <c r="M585" s="82">
        <v>37.299999999999997</v>
      </c>
      <c r="N585" s="57"/>
      <c r="O585" s="57"/>
      <c r="P585" s="57">
        <f>ROUND(F585*M585, 2)</f>
        <v>1964.4</v>
      </c>
      <c r="Q585" s="57"/>
      <c r="R585" s="57"/>
      <c r="S585" s="85"/>
      <c r="T585" s="88">
        <v>1</v>
      </c>
      <c r="U585" s="88">
        <v>351.1</v>
      </c>
      <c r="V585" s="85"/>
      <c r="W585" s="85" t="s">
        <v>2347</v>
      </c>
      <c r="X585" s="85"/>
      <c r="Y585" s="85"/>
      <c r="Z585" s="85"/>
      <c r="AA585" s="85"/>
      <c r="AB585" s="85"/>
    </row>
    <row r="586" spans="1:28" ht="18.75" x14ac:dyDescent="0.25">
      <c r="A586" s="22" t="s">
        <v>1183</v>
      </c>
      <c r="B586" s="25" t="s">
        <v>680</v>
      </c>
      <c r="C586" s="25" t="s">
        <v>1184</v>
      </c>
      <c r="D586" s="27" t="s">
        <v>40</v>
      </c>
      <c r="E586" s="45">
        <v>1</v>
      </c>
      <c r="F586" s="28">
        <v>970.3</v>
      </c>
      <c r="G586" s="57">
        <f>IFERROR(ROUND(SUM(J587)/F586, 2), 0)</f>
        <v>5.6</v>
      </c>
      <c r="H586" s="64">
        <v>25</v>
      </c>
      <c r="I586" s="57">
        <f>G586+H586</f>
        <v>30.6</v>
      </c>
      <c r="J586" s="57">
        <f>ROUND(G586*F586, 2)</f>
        <v>5433.68</v>
      </c>
      <c r="K586" s="57">
        <f>ROUND(F586*H586, 2)</f>
        <v>24257.5</v>
      </c>
      <c r="L586" s="57">
        <f>J586+K586</f>
        <v>29691.18</v>
      </c>
      <c r="M586" s="57">
        <v>5.6</v>
      </c>
      <c r="N586" s="82">
        <v>25</v>
      </c>
      <c r="O586" s="57">
        <v>30.6</v>
      </c>
      <c r="P586" s="57">
        <v>5433.68</v>
      </c>
      <c r="Q586" s="57">
        <v>24257.5</v>
      </c>
      <c r="R586" s="57">
        <v>29691.18</v>
      </c>
      <c r="S586" s="85"/>
      <c r="T586" s="88">
        <v>1</v>
      </c>
      <c r="U586" s="88">
        <v>970.3</v>
      </c>
      <c r="V586" s="85"/>
      <c r="W586" s="85" t="s">
        <v>2348</v>
      </c>
      <c r="X586" s="85"/>
      <c r="Y586" s="85"/>
      <c r="Z586" s="85"/>
      <c r="AA586" s="85"/>
      <c r="AB586" s="85"/>
    </row>
    <row r="587" spans="1:28" ht="37.5" x14ac:dyDescent="0.25">
      <c r="A587" s="22" t="s">
        <v>1185</v>
      </c>
      <c r="B587" s="26" t="s">
        <v>1186</v>
      </c>
      <c r="C587" s="25"/>
      <c r="D587" s="27" t="s">
        <v>77</v>
      </c>
      <c r="E587" s="45">
        <v>0.15</v>
      </c>
      <c r="F587" s="48">
        <v>145.54499999999999</v>
      </c>
      <c r="G587" s="64">
        <v>37.299999999999997</v>
      </c>
      <c r="H587" s="57"/>
      <c r="I587" s="57"/>
      <c r="J587" s="57">
        <f>ROUND(F587*G587, 2)</f>
        <v>5428.83</v>
      </c>
      <c r="K587" s="57"/>
      <c r="L587" s="57"/>
      <c r="M587" s="82">
        <v>37.299999999999997</v>
      </c>
      <c r="N587" s="57"/>
      <c r="O587" s="57"/>
      <c r="P587" s="57">
        <f>ROUND(F587*M587, 2)</f>
        <v>5428.83</v>
      </c>
      <c r="Q587" s="57"/>
      <c r="R587" s="57"/>
      <c r="S587" s="85"/>
      <c r="T587" s="88">
        <v>1</v>
      </c>
      <c r="U587" s="88">
        <v>970.3</v>
      </c>
      <c r="V587" s="85"/>
      <c r="W587" s="85" t="s">
        <v>2349</v>
      </c>
      <c r="X587" s="85"/>
      <c r="Y587" s="85"/>
      <c r="Z587" s="85"/>
      <c r="AA587" s="85"/>
      <c r="AB587" s="85"/>
    </row>
    <row r="588" spans="1:28" ht="131.25" x14ac:dyDescent="0.25">
      <c r="A588" s="22" t="s">
        <v>1187</v>
      </c>
      <c r="B588" s="25" t="s">
        <v>1188</v>
      </c>
      <c r="C588" s="25" t="s">
        <v>1189</v>
      </c>
      <c r="D588" s="27" t="s">
        <v>40</v>
      </c>
      <c r="E588" s="45">
        <v>1</v>
      </c>
      <c r="F588" s="28">
        <v>152</v>
      </c>
      <c r="G588" s="57">
        <f>IFERROR(ROUND(SUM(J589,J590,J591)/F588, 2), 0)</f>
        <v>180.02</v>
      </c>
      <c r="H588" s="64">
        <v>430.5</v>
      </c>
      <c r="I588" s="57">
        <f>G588+H588</f>
        <v>610.52</v>
      </c>
      <c r="J588" s="57">
        <f>ROUND(G588*F588, 2)</f>
        <v>27363.040000000001</v>
      </c>
      <c r="K588" s="57">
        <f>ROUND(F588*H588, 2)</f>
        <v>65436</v>
      </c>
      <c r="L588" s="57">
        <f>J588+K588</f>
        <v>92799.039999999994</v>
      </c>
      <c r="M588" s="57">
        <v>180.02</v>
      </c>
      <c r="N588" s="82">
        <v>430.5</v>
      </c>
      <c r="O588" s="57">
        <v>610.52</v>
      </c>
      <c r="P588" s="57">
        <v>27363.040000000001</v>
      </c>
      <c r="Q588" s="57">
        <v>65436</v>
      </c>
      <c r="R588" s="57">
        <v>92799.039999999994</v>
      </c>
      <c r="S588" s="85"/>
      <c r="T588" s="88">
        <v>1</v>
      </c>
      <c r="U588" s="88">
        <v>152</v>
      </c>
      <c r="V588" s="85"/>
      <c r="W588" s="85" t="s">
        <v>2350</v>
      </c>
      <c r="X588" s="85"/>
      <c r="Y588" s="85"/>
      <c r="Z588" s="85"/>
      <c r="AA588" s="85"/>
      <c r="AB588" s="85"/>
    </row>
    <row r="589" spans="1:28" ht="18.75" x14ac:dyDescent="0.25">
      <c r="A589" s="22" t="s">
        <v>1190</v>
      </c>
      <c r="B589" s="26" t="s">
        <v>1191</v>
      </c>
      <c r="C589" s="25"/>
      <c r="D589" s="27" t="s">
        <v>263</v>
      </c>
      <c r="E589" s="45">
        <v>1.05</v>
      </c>
      <c r="F589" s="45">
        <v>159.6</v>
      </c>
      <c r="G589" s="64">
        <v>8.7799999999999994</v>
      </c>
      <c r="H589" s="57"/>
      <c r="I589" s="57"/>
      <c r="J589" s="57">
        <f>ROUND(F589*G589, 2)</f>
        <v>1401.29</v>
      </c>
      <c r="K589" s="57"/>
      <c r="L589" s="57"/>
      <c r="M589" s="82">
        <v>8.7799999999999994</v>
      </c>
      <c r="N589" s="57"/>
      <c r="O589" s="57"/>
      <c r="P589" s="57">
        <f>ROUND(F589*M589, 2)</f>
        <v>1401.29</v>
      </c>
      <c r="Q589" s="57"/>
      <c r="R589" s="57"/>
      <c r="S589" s="85"/>
      <c r="T589" s="88">
        <v>1</v>
      </c>
      <c r="U589" s="88">
        <v>152</v>
      </c>
      <c r="V589" s="85"/>
      <c r="W589" s="85" t="s">
        <v>2351</v>
      </c>
      <c r="X589" s="85"/>
      <c r="Y589" s="85"/>
      <c r="Z589" s="85"/>
      <c r="AA589" s="85"/>
      <c r="AB589" s="85"/>
    </row>
    <row r="590" spans="1:28" ht="18.75" x14ac:dyDescent="0.25">
      <c r="A590" s="22" t="s">
        <v>1192</v>
      </c>
      <c r="B590" s="26" t="s">
        <v>1193</v>
      </c>
      <c r="C590" s="25"/>
      <c r="D590" s="27" t="s">
        <v>40</v>
      </c>
      <c r="E590" s="45">
        <v>1.1000000000000001</v>
      </c>
      <c r="F590" s="45">
        <v>167.2</v>
      </c>
      <c r="G590" s="64">
        <v>26</v>
      </c>
      <c r="H590" s="57"/>
      <c r="I590" s="57"/>
      <c r="J590" s="57">
        <f>ROUND(F590*G590, 2)</f>
        <v>4347.2</v>
      </c>
      <c r="K590" s="57"/>
      <c r="L590" s="57"/>
      <c r="M590" s="82">
        <v>26</v>
      </c>
      <c r="N590" s="57"/>
      <c r="O590" s="57"/>
      <c r="P590" s="57">
        <f>ROUND(F590*M590, 2)</f>
        <v>4347.2</v>
      </c>
      <c r="Q590" s="57"/>
      <c r="R590" s="57"/>
      <c r="S590" s="85"/>
      <c r="T590" s="88">
        <v>1</v>
      </c>
      <c r="U590" s="88">
        <v>152</v>
      </c>
      <c r="V590" s="85"/>
      <c r="W590" s="85" t="s">
        <v>2352</v>
      </c>
      <c r="X590" s="85"/>
      <c r="Y590" s="85"/>
      <c r="Z590" s="85"/>
      <c r="AA590" s="85"/>
      <c r="AB590" s="85"/>
    </row>
    <row r="591" spans="1:28" ht="18.75" x14ac:dyDescent="0.25">
      <c r="A591" s="22" t="s">
        <v>1194</v>
      </c>
      <c r="B591" s="26" t="s">
        <v>1195</v>
      </c>
      <c r="C591" s="25"/>
      <c r="D591" s="27" t="s">
        <v>77</v>
      </c>
      <c r="E591" s="45">
        <v>0.9</v>
      </c>
      <c r="F591" s="48">
        <v>2736</v>
      </c>
      <c r="G591" s="64">
        <v>7.9</v>
      </c>
      <c r="H591" s="57"/>
      <c r="I591" s="57"/>
      <c r="J591" s="57">
        <f>ROUND(F591*G591, 2)</f>
        <v>21614.400000000001</v>
      </c>
      <c r="K591" s="57"/>
      <c r="L591" s="57"/>
      <c r="M591" s="82">
        <v>7.9</v>
      </c>
      <c r="N591" s="57"/>
      <c r="O591" s="57"/>
      <c r="P591" s="57">
        <f>ROUND(F591*M591, 2)</f>
        <v>21614.400000000001</v>
      </c>
      <c r="Q591" s="57"/>
      <c r="R591" s="57"/>
      <c r="S591" s="85"/>
      <c r="T591" s="88">
        <v>1</v>
      </c>
      <c r="U591" s="88">
        <v>3040</v>
      </c>
      <c r="V591" s="85"/>
      <c r="W591" s="85" t="s">
        <v>2353</v>
      </c>
      <c r="X591" s="85"/>
      <c r="Y591" s="85"/>
      <c r="Z591" s="85"/>
      <c r="AA591" s="85"/>
      <c r="AB591" s="85"/>
    </row>
    <row r="592" spans="1:28" ht="75" x14ac:dyDescent="0.25">
      <c r="A592" s="22" t="s">
        <v>1196</v>
      </c>
      <c r="B592" s="25" t="s">
        <v>674</v>
      </c>
      <c r="C592" s="25"/>
      <c r="D592" s="27" t="s">
        <v>263</v>
      </c>
      <c r="E592" s="45">
        <v>1</v>
      </c>
      <c r="F592" s="28">
        <v>616</v>
      </c>
      <c r="G592" s="57">
        <f>IFERROR(ROUND(SUM(J593,J594)/F592, 2), 0)</f>
        <v>8.91</v>
      </c>
      <c r="H592" s="64">
        <v>80</v>
      </c>
      <c r="I592" s="57">
        <f>G592+H592</f>
        <v>88.91</v>
      </c>
      <c r="J592" s="57">
        <f>ROUND(G592*F592, 2)</f>
        <v>5488.56</v>
      </c>
      <c r="K592" s="57">
        <f>ROUND(F592*H592, 2)</f>
        <v>49280</v>
      </c>
      <c r="L592" s="57">
        <f>J592+K592</f>
        <v>54768.56</v>
      </c>
      <c r="M592" s="57">
        <v>8.91</v>
      </c>
      <c r="N592" s="82">
        <v>80</v>
      </c>
      <c r="O592" s="57">
        <v>88.91</v>
      </c>
      <c r="P592" s="57">
        <v>5488.56</v>
      </c>
      <c r="Q592" s="57">
        <v>49280</v>
      </c>
      <c r="R592" s="57">
        <v>54768.56</v>
      </c>
      <c r="S592" s="85"/>
      <c r="T592" s="88">
        <v>1</v>
      </c>
      <c r="U592" s="88">
        <v>616</v>
      </c>
      <c r="V592" s="85"/>
      <c r="W592" s="85" t="s">
        <v>2354</v>
      </c>
      <c r="X592" s="85"/>
      <c r="Y592" s="85"/>
      <c r="Z592" s="85"/>
      <c r="AA592" s="85"/>
      <c r="AB592" s="85"/>
    </row>
    <row r="593" spans="1:28" ht="18.75" x14ac:dyDescent="0.25">
      <c r="A593" s="22" t="s">
        <v>1197</v>
      </c>
      <c r="B593" s="26" t="s">
        <v>676</v>
      </c>
      <c r="C593" s="25"/>
      <c r="D593" s="27" t="s">
        <v>263</v>
      </c>
      <c r="E593" s="45">
        <v>1.1000000000000001</v>
      </c>
      <c r="F593" s="48">
        <v>677.6</v>
      </c>
      <c r="G593" s="64">
        <v>4.05</v>
      </c>
      <c r="H593" s="57"/>
      <c r="I593" s="57"/>
      <c r="J593" s="57">
        <f>ROUND(F593*G593, 2)</f>
        <v>2744.28</v>
      </c>
      <c r="K593" s="57"/>
      <c r="L593" s="57"/>
      <c r="M593" s="82">
        <v>4.05</v>
      </c>
      <c r="N593" s="57"/>
      <c r="O593" s="57"/>
      <c r="P593" s="57">
        <f>ROUND(F593*M593, 2)</f>
        <v>2744.28</v>
      </c>
      <c r="Q593" s="57"/>
      <c r="R593" s="57"/>
      <c r="S593" s="85"/>
      <c r="T593" s="88">
        <v>1</v>
      </c>
      <c r="U593" s="88">
        <v>616</v>
      </c>
      <c r="V593" s="85"/>
      <c r="W593" s="85" t="s">
        <v>2355</v>
      </c>
      <c r="X593" s="85"/>
      <c r="Y593" s="85"/>
      <c r="Z593" s="85"/>
      <c r="AA593" s="85"/>
      <c r="AB593" s="85"/>
    </row>
    <row r="594" spans="1:28" ht="37.5" x14ac:dyDescent="0.25">
      <c r="A594" s="22" t="s">
        <v>1198</v>
      </c>
      <c r="B594" s="26" t="s">
        <v>678</v>
      </c>
      <c r="C594" s="25"/>
      <c r="D594" s="27" t="s">
        <v>77</v>
      </c>
      <c r="E594" s="45">
        <v>0.3</v>
      </c>
      <c r="F594" s="48">
        <v>184.8</v>
      </c>
      <c r="G594" s="64">
        <v>14.85</v>
      </c>
      <c r="H594" s="57"/>
      <c r="I594" s="57"/>
      <c r="J594" s="57">
        <f>ROUND(F594*G594, 2)</f>
        <v>2744.28</v>
      </c>
      <c r="K594" s="57"/>
      <c r="L594" s="57"/>
      <c r="M594" s="82">
        <v>14.85</v>
      </c>
      <c r="N594" s="57"/>
      <c r="O594" s="57"/>
      <c r="P594" s="57">
        <f>ROUND(F594*M594, 2)</f>
        <v>2744.28</v>
      </c>
      <c r="Q594" s="57"/>
      <c r="R594" s="57"/>
      <c r="S594" s="85"/>
      <c r="T594" s="88">
        <v>1</v>
      </c>
      <c r="U594" s="88">
        <v>616</v>
      </c>
      <c r="V594" s="85"/>
      <c r="W594" s="85" t="s">
        <v>2356</v>
      </c>
      <c r="X594" s="85"/>
      <c r="Y594" s="85"/>
      <c r="Z594" s="85"/>
      <c r="AA594" s="85"/>
      <c r="AB594" s="85"/>
    </row>
    <row r="595" spans="1:28" ht="93.75" x14ac:dyDescent="0.25">
      <c r="A595" s="22" t="s">
        <v>1199</v>
      </c>
      <c r="B595" s="25" t="s">
        <v>684</v>
      </c>
      <c r="C595" s="25"/>
      <c r="D595" s="27" t="s">
        <v>40</v>
      </c>
      <c r="E595" s="45">
        <v>1</v>
      </c>
      <c r="F595" s="28">
        <v>193.8</v>
      </c>
      <c r="G595" s="57">
        <f>IFERROR(ROUND(SUM(J596)/F595, 2), 0)</f>
        <v>20.79</v>
      </c>
      <c r="H595" s="64">
        <v>120</v>
      </c>
      <c r="I595" s="57">
        <f>G595+H595</f>
        <v>140.79</v>
      </c>
      <c r="J595" s="57">
        <f>ROUND(G595*F595, 2)</f>
        <v>4029.1</v>
      </c>
      <c r="K595" s="57">
        <f>ROUND(F595*H595, 2)</f>
        <v>23256</v>
      </c>
      <c r="L595" s="57">
        <f>J595+K595</f>
        <v>27285.1</v>
      </c>
      <c r="M595" s="57">
        <v>26.73</v>
      </c>
      <c r="N595" s="82">
        <v>120</v>
      </c>
      <c r="O595" s="57">
        <v>146.72999999999999</v>
      </c>
      <c r="P595" s="57">
        <v>5180.2700000000004</v>
      </c>
      <c r="Q595" s="57">
        <v>23256</v>
      </c>
      <c r="R595" s="57">
        <v>28436.27</v>
      </c>
      <c r="S595" s="85"/>
      <c r="T595" s="88">
        <v>1</v>
      </c>
      <c r="U595" s="88">
        <v>193.8</v>
      </c>
      <c r="V595" s="85"/>
      <c r="W595" s="85" t="s">
        <v>2357</v>
      </c>
      <c r="X595" s="85"/>
      <c r="Y595" s="85"/>
      <c r="Z595" s="85"/>
      <c r="AA595" s="85"/>
      <c r="AB595" s="85"/>
    </row>
    <row r="596" spans="1:28" ht="37.5" x14ac:dyDescent="0.25">
      <c r="A596" s="22" t="s">
        <v>1200</v>
      </c>
      <c r="B596" s="26" t="s">
        <v>688</v>
      </c>
      <c r="C596" s="25" t="s">
        <v>678</v>
      </c>
      <c r="D596" s="27" t="s">
        <v>77</v>
      </c>
      <c r="E596" s="45">
        <v>1.8</v>
      </c>
      <c r="F596" s="45">
        <v>348.84</v>
      </c>
      <c r="G596" s="64">
        <v>11.55</v>
      </c>
      <c r="H596" s="57"/>
      <c r="I596" s="57"/>
      <c r="J596" s="57">
        <f>ROUND(F596*G596, 2)</f>
        <v>4029.1</v>
      </c>
      <c r="K596" s="57"/>
      <c r="L596" s="57"/>
      <c r="M596" s="82">
        <v>14.85</v>
      </c>
      <c r="N596" s="57"/>
      <c r="O596" s="57"/>
      <c r="P596" s="57">
        <f>ROUND(F596*M596, 2)</f>
        <v>5180.2700000000004</v>
      </c>
      <c r="Q596" s="57"/>
      <c r="R596" s="57"/>
      <c r="S596" s="85"/>
      <c r="T596" s="88">
        <v>1</v>
      </c>
      <c r="U596" s="88">
        <v>193.8</v>
      </c>
      <c r="V596" s="85"/>
      <c r="W596" s="85" t="s">
        <v>2358</v>
      </c>
      <c r="X596" s="85"/>
      <c r="Y596" s="85"/>
      <c r="Z596" s="85"/>
      <c r="AA596" s="85"/>
      <c r="AB596" s="85"/>
    </row>
    <row r="597" spans="1:28" ht="93.75" x14ac:dyDescent="0.25">
      <c r="A597" s="22" t="s">
        <v>1201</v>
      </c>
      <c r="B597" s="25" t="s">
        <v>684</v>
      </c>
      <c r="C597" s="25" t="s">
        <v>1202</v>
      </c>
      <c r="D597" s="27" t="s">
        <v>40</v>
      </c>
      <c r="E597" s="45">
        <v>1</v>
      </c>
      <c r="F597" s="28">
        <v>33.4</v>
      </c>
      <c r="G597" s="57">
        <f>IFERROR(ROUND(SUM(J598)/F597, 2), 0)</f>
        <v>20.79</v>
      </c>
      <c r="H597" s="64">
        <v>120</v>
      </c>
      <c r="I597" s="57">
        <f>G597+H597</f>
        <v>140.79</v>
      </c>
      <c r="J597" s="57">
        <f>ROUND(G597*F597, 2)</f>
        <v>694.39</v>
      </c>
      <c r="K597" s="57">
        <f>ROUND(F597*H597, 2)</f>
        <v>4008</v>
      </c>
      <c r="L597" s="57">
        <f>J597+K597</f>
        <v>4702.3900000000003</v>
      </c>
      <c r="M597" s="57">
        <v>26.73</v>
      </c>
      <c r="N597" s="82">
        <v>120</v>
      </c>
      <c r="O597" s="57">
        <v>146.72999999999999</v>
      </c>
      <c r="P597" s="57">
        <v>892.78</v>
      </c>
      <c r="Q597" s="57">
        <v>4008</v>
      </c>
      <c r="R597" s="57">
        <v>4900.78</v>
      </c>
      <c r="S597" s="85"/>
      <c r="T597" s="88">
        <v>1</v>
      </c>
      <c r="U597" s="88">
        <v>33.4</v>
      </c>
      <c r="V597" s="85"/>
      <c r="W597" s="85" t="s">
        <v>2359</v>
      </c>
      <c r="X597" s="85"/>
      <c r="Y597" s="85"/>
      <c r="Z597" s="85"/>
      <c r="AA597" s="85"/>
      <c r="AB597" s="85"/>
    </row>
    <row r="598" spans="1:28" ht="37.5" x14ac:dyDescent="0.25">
      <c r="A598" s="22" t="s">
        <v>1203</v>
      </c>
      <c r="B598" s="26" t="s">
        <v>688</v>
      </c>
      <c r="C598" s="25" t="s">
        <v>678</v>
      </c>
      <c r="D598" s="27" t="s">
        <v>77</v>
      </c>
      <c r="E598" s="45">
        <v>1.8</v>
      </c>
      <c r="F598" s="45">
        <v>60.12</v>
      </c>
      <c r="G598" s="64">
        <v>11.55</v>
      </c>
      <c r="H598" s="57"/>
      <c r="I598" s="57"/>
      <c r="J598" s="57">
        <f>ROUND(F598*G598, 2)</f>
        <v>694.39</v>
      </c>
      <c r="K598" s="57"/>
      <c r="L598" s="57"/>
      <c r="M598" s="82">
        <v>14.85</v>
      </c>
      <c r="N598" s="57"/>
      <c r="O598" s="57"/>
      <c r="P598" s="57">
        <f>ROUND(F598*M598, 2)</f>
        <v>892.78</v>
      </c>
      <c r="Q598" s="57"/>
      <c r="R598" s="57"/>
      <c r="S598" s="85"/>
      <c r="T598" s="88">
        <v>1</v>
      </c>
      <c r="U598" s="88">
        <v>33.4</v>
      </c>
      <c r="V598" s="85"/>
      <c r="W598" s="85" t="s">
        <v>2360</v>
      </c>
      <c r="X598" s="85"/>
      <c r="Y598" s="85"/>
      <c r="Z598" s="85"/>
      <c r="AA598" s="85"/>
      <c r="AB598" s="85"/>
    </row>
    <row r="599" spans="1:28" ht="37.5" x14ac:dyDescent="0.25">
      <c r="A599" s="22" t="s">
        <v>1204</v>
      </c>
      <c r="B599" s="25" t="s">
        <v>1205</v>
      </c>
      <c r="C599" s="25"/>
      <c r="D599" s="27" t="s">
        <v>40</v>
      </c>
      <c r="E599" s="45">
        <v>1</v>
      </c>
      <c r="F599" s="28">
        <v>970.3</v>
      </c>
      <c r="G599" s="57">
        <f>IFERROR(ROUND(SUM(J600,J601,J602,J603,J604,J605)/F599, 2), 0)</f>
        <v>259.17</v>
      </c>
      <c r="H599" s="64">
        <v>1043.9000000000001</v>
      </c>
      <c r="I599" s="57">
        <f>G599+H599</f>
        <v>1303.07</v>
      </c>
      <c r="J599" s="57">
        <f>ROUND(G599*F599, 2)</f>
        <v>251472.65</v>
      </c>
      <c r="K599" s="57">
        <f>ROUND(F599*H599, 2)</f>
        <v>1012896.17</v>
      </c>
      <c r="L599" s="57">
        <f>J599+K599</f>
        <v>1264368.82</v>
      </c>
      <c r="M599" s="57">
        <v>616.16999999999996</v>
      </c>
      <c r="N599" s="82">
        <v>1043.9000000000001</v>
      </c>
      <c r="O599" s="57">
        <v>1660.07</v>
      </c>
      <c r="P599" s="57">
        <v>597869.75</v>
      </c>
      <c r="Q599" s="57">
        <v>1012896.17</v>
      </c>
      <c r="R599" s="57">
        <v>1610765.92</v>
      </c>
      <c r="S599" s="85"/>
      <c r="T599" s="88">
        <v>1</v>
      </c>
      <c r="U599" s="88">
        <v>970.3</v>
      </c>
      <c r="V599" s="85"/>
      <c r="W599" s="85" t="s">
        <v>2361</v>
      </c>
      <c r="X599" s="85"/>
      <c r="Y599" s="85"/>
      <c r="Z599" s="85"/>
      <c r="AA599" s="85"/>
      <c r="AB599" s="85"/>
    </row>
    <row r="600" spans="1:28" ht="37.5" x14ac:dyDescent="0.25">
      <c r="A600" s="22" t="s">
        <v>1206</v>
      </c>
      <c r="B600" s="26" t="s">
        <v>607</v>
      </c>
      <c r="C600" s="25"/>
      <c r="D600" s="27" t="s">
        <v>77</v>
      </c>
      <c r="E600" s="45">
        <v>0.25</v>
      </c>
      <c r="F600" s="48">
        <v>242.57499999999999</v>
      </c>
      <c r="G600" s="64">
        <v>58.44</v>
      </c>
      <c r="H600" s="57"/>
      <c r="I600" s="57"/>
      <c r="J600" s="57">
        <f t="shared" ref="J600:J605" si="23">ROUND(F600*G600, 2)</f>
        <v>14176.08</v>
      </c>
      <c r="K600" s="57"/>
      <c r="L600" s="57"/>
      <c r="M600" s="82">
        <v>58.44</v>
      </c>
      <c r="N600" s="57"/>
      <c r="O600" s="57"/>
      <c r="P600" s="57">
        <f t="shared" ref="P600:P605" si="24">ROUND(F600*M600, 2)</f>
        <v>14176.08</v>
      </c>
      <c r="Q600" s="57"/>
      <c r="R600" s="57"/>
      <c r="S600" s="85"/>
      <c r="T600" s="88">
        <v>1</v>
      </c>
      <c r="U600" s="88">
        <v>970.3</v>
      </c>
      <c r="V600" s="85"/>
      <c r="W600" s="85" t="s">
        <v>2362</v>
      </c>
      <c r="X600" s="85"/>
      <c r="Y600" s="85"/>
      <c r="Z600" s="85"/>
      <c r="AA600" s="85"/>
      <c r="AB600" s="85"/>
    </row>
    <row r="601" spans="1:28" ht="75" x14ac:dyDescent="0.25">
      <c r="A601" s="22" t="s">
        <v>1207</v>
      </c>
      <c r="B601" s="72" t="s">
        <v>1208</v>
      </c>
      <c r="C601" s="25"/>
      <c r="D601" s="27" t="s">
        <v>40</v>
      </c>
      <c r="E601" s="45">
        <v>1.07</v>
      </c>
      <c r="F601" s="48">
        <v>459.351</v>
      </c>
      <c r="G601" s="64">
        <v>0</v>
      </c>
      <c r="H601" s="57"/>
      <c r="I601" s="57"/>
      <c r="J601" s="57">
        <f t="shared" si="23"/>
        <v>0</v>
      </c>
      <c r="K601" s="57"/>
      <c r="L601" s="57"/>
      <c r="M601" s="82">
        <v>485</v>
      </c>
      <c r="N601" s="57"/>
      <c r="O601" s="57"/>
      <c r="P601" s="57">
        <f t="shared" si="24"/>
        <v>222785.24</v>
      </c>
      <c r="Q601" s="57"/>
      <c r="R601" s="57"/>
      <c r="S601" s="85"/>
      <c r="T601" s="88">
        <v>1</v>
      </c>
      <c r="U601" s="88">
        <v>429.3</v>
      </c>
      <c r="V601" s="85"/>
      <c r="W601" s="85" t="s">
        <v>2363</v>
      </c>
      <c r="X601" s="85"/>
      <c r="Y601" s="85"/>
      <c r="Z601" s="85"/>
      <c r="AA601" s="85"/>
      <c r="AB601" s="85"/>
    </row>
    <row r="602" spans="1:28" ht="56.25" x14ac:dyDescent="0.25">
      <c r="A602" s="22" t="s">
        <v>1209</v>
      </c>
      <c r="B602" s="72" t="s">
        <v>1210</v>
      </c>
      <c r="C602" s="25"/>
      <c r="D602" s="27" t="s">
        <v>40</v>
      </c>
      <c r="E602" s="45">
        <v>1.07</v>
      </c>
      <c r="F602" s="48">
        <v>324.10300000000001</v>
      </c>
      <c r="G602" s="64">
        <v>485</v>
      </c>
      <c r="H602" s="57"/>
      <c r="I602" s="57"/>
      <c r="J602" s="57">
        <f t="shared" si="23"/>
        <v>157189.96</v>
      </c>
      <c r="K602" s="57"/>
      <c r="L602" s="57"/>
      <c r="M602" s="82">
        <v>485</v>
      </c>
      <c r="N602" s="57"/>
      <c r="O602" s="57"/>
      <c r="P602" s="57">
        <f t="shared" si="24"/>
        <v>157189.96</v>
      </c>
      <c r="Q602" s="57"/>
      <c r="R602" s="57"/>
      <c r="S602" s="85"/>
      <c r="T602" s="88">
        <v>1</v>
      </c>
      <c r="U602" s="88">
        <v>302.89999999999998</v>
      </c>
      <c r="V602" s="85"/>
      <c r="W602" s="85" t="s">
        <v>2364</v>
      </c>
      <c r="X602" s="85"/>
      <c r="Y602" s="85"/>
      <c r="Z602" s="85"/>
      <c r="AA602" s="85"/>
      <c r="AB602" s="85"/>
    </row>
    <row r="603" spans="1:28" ht="56.25" x14ac:dyDescent="0.25">
      <c r="A603" s="22" t="s">
        <v>1211</v>
      </c>
      <c r="B603" s="72" t="s">
        <v>1212</v>
      </c>
      <c r="C603" s="25"/>
      <c r="D603" s="27" t="s">
        <v>40</v>
      </c>
      <c r="E603" s="45">
        <v>1.07</v>
      </c>
      <c r="F603" s="48">
        <v>254.874</v>
      </c>
      <c r="G603" s="64">
        <v>0</v>
      </c>
      <c r="H603" s="57"/>
      <c r="I603" s="57"/>
      <c r="J603" s="57">
        <f t="shared" si="23"/>
        <v>0</v>
      </c>
      <c r="K603" s="57"/>
      <c r="L603" s="57"/>
      <c r="M603" s="82">
        <v>485</v>
      </c>
      <c r="N603" s="57"/>
      <c r="O603" s="57"/>
      <c r="P603" s="57">
        <f t="shared" si="24"/>
        <v>123613.89</v>
      </c>
      <c r="Q603" s="57"/>
      <c r="R603" s="57"/>
      <c r="S603" s="85"/>
      <c r="T603" s="88">
        <v>1</v>
      </c>
      <c r="U603" s="88">
        <v>238.2</v>
      </c>
      <c r="V603" s="85"/>
      <c r="W603" s="85" t="s">
        <v>2365</v>
      </c>
      <c r="X603" s="85"/>
      <c r="Y603" s="85"/>
      <c r="Z603" s="85"/>
      <c r="AA603" s="85"/>
      <c r="AB603" s="85"/>
    </row>
    <row r="604" spans="1:28" ht="18.75" x14ac:dyDescent="0.25">
      <c r="A604" s="22" t="s">
        <v>1213</v>
      </c>
      <c r="B604" s="26" t="s">
        <v>613</v>
      </c>
      <c r="C604" s="25"/>
      <c r="D604" s="27" t="s">
        <v>77</v>
      </c>
      <c r="E604" s="45">
        <v>7</v>
      </c>
      <c r="F604" s="45">
        <v>6792.1</v>
      </c>
      <c r="G604" s="64">
        <v>6.52</v>
      </c>
      <c r="H604" s="57"/>
      <c r="I604" s="57"/>
      <c r="J604" s="57">
        <f t="shared" si="23"/>
        <v>44284.49</v>
      </c>
      <c r="K604" s="57"/>
      <c r="L604" s="57"/>
      <c r="M604" s="82">
        <v>6.52</v>
      </c>
      <c r="N604" s="57"/>
      <c r="O604" s="57"/>
      <c r="P604" s="57">
        <f t="shared" si="24"/>
        <v>44284.49</v>
      </c>
      <c r="Q604" s="57"/>
      <c r="R604" s="57"/>
      <c r="S604" s="85"/>
      <c r="T604" s="88">
        <v>1</v>
      </c>
      <c r="U604" s="88">
        <v>970.3</v>
      </c>
      <c r="V604" s="85"/>
      <c r="W604" s="85" t="s">
        <v>2366</v>
      </c>
      <c r="X604" s="85"/>
      <c r="Y604" s="85"/>
      <c r="Z604" s="85"/>
      <c r="AA604" s="85"/>
      <c r="AB604" s="85"/>
    </row>
    <row r="605" spans="1:28" ht="18.75" x14ac:dyDescent="0.25">
      <c r="A605" s="22" t="s">
        <v>1214</v>
      </c>
      <c r="B605" s="26" t="s">
        <v>1215</v>
      </c>
      <c r="C605" s="25"/>
      <c r="D605" s="27" t="s">
        <v>263</v>
      </c>
      <c r="E605" s="45">
        <v>1.1000000000000001</v>
      </c>
      <c r="F605" s="45">
        <v>1067.33</v>
      </c>
      <c r="G605" s="64">
        <v>33.56</v>
      </c>
      <c r="H605" s="57"/>
      <c r="I605" s="57"/>
      <c r="J605" s="57">
        <f t="shared" si="23"/>
        <v>35819.589999999997</v>
      </c>
      <c r="K605" s="57"/>
      <c r="L605" s="57"/>
      <c r="M605" s="82">
        <v>33.56</v>
      </c>
      <c r="N605" s="57"/>
      <c r="O605" s="57"/>
      <c r="P605" s="57">
        <f t="shared" si="24"/>
        <v>35819.589999999997</v>
      </c>
      <c r="Q605" s="57"/>
      <c r="R605" s="57"/>
      <c r="S605" s="85"/>
      <c r="T605" s="88">
        <v>1</v>
      </c>
      <c r="U605" s="88">
        <v>970.3</v>
      </c>
      <c r="V605" s="85"/>
      <c r="W605" s="85" t="s">
        <v>2367</v>
      </c>
      <c r="X605" s="85"/>
      <c r="Y605" s="85"/>
      <c r="Z605" s="85"/>
      <c r="AA605" s="85"/>
      <c r="AB605" s="85"/>
    </row>
    <row r="606" spans="1:28" ht="75" x14ac:dyDescent="0.25">
      <c r="A606" s="22" t="s">
        <v>1216</v>
      </c>
      <c r="B606" s="25" t="s">
        <v>1217</v>
      </c>
      <c r="C606" s="25"/>
      <c r="D606" s="27" t="s">
        <v>40</v>
      </c>
      <c r="E606" s="45">
        <v>1</v>
      </c>
      <c r="F606" s="28">
        <v>193.8</v>
      </c>
      <c r="G606" s="57">
        <f>IFERROR(ROUND(SUM(J607,J608)/F606, 2), 0)</f>
        <v>100.16</v>
      </c>
      <c r="H606" s="64">
        <v>320</v>
      </c>
      <c r="I606" s="57">
        <f>G606+H606</f>
        <v>420.16</v>
      </c>
      <c r="J606" s="57">
        <f>ROUND(G606*F606, 2)</f>
        <v>19411.009999999998</v>
      </c>
      <c r="K606" s="57">
        <f>ROUND(F606*H606, 2)</f>
        <v>62016</v>
      </c>
      <c r="L606" s="57">
        <f>J606+K606</f>
        <v>81427.009999999995</v>
      </c>
      <c r="M606" s="57">
        <v>100.16</v>
      </c>
      <c r="N606" s="82">
        <v>320</v>
      </c>
      <c r="O606" s="57">
        <v>420.16</v>
      </c>
      <c r="P606" s="57">
        <v>19411.009999999998</v>
      </c>
      <c r="Q606" s="57">
        <v>62016</v>
      </c>
      <c r="R606" s="57">
        <v>81427.009999999995</v>
      </c>
      <c r="S606" s="85"/>
      <c r="T606" s="88">
        <v>1</v>
      </c>
      <c r="U606" s="88">
        <v>193.8</v>
      </c>
      <c r="V606" s="85"/>
      <c r="W606" s="85" t="s">
        <v>2368</v>
      </c>
      <c r="X606" s="85"/>
      <c r="Y606" s="85"/>
      <c r="Z606" s="85"/>
      <c r="AA606" s="85"/>
      <c r="AB606" s="85"/>
    </row>
    <row r="607" spans="1:28" ht="18.75" x14ac:dyDescent="0.25">
      <c r="A607" s="22" t="s">
        <v>1218</v>
      </c>
      <c r="B607" s="26" t="s">
        <v>682</v>
      </c>
      <c r="C607" s="25"/>
      <c r="D607" s="27" t="s">
        <v>77</v>
      </c>
      <c r="E607" s="45">
        <v>0.15</v>
      </c>
      <c r="F607" s="48">
        <v>29.07</v>
      </c>
      <c r="G607" s="64">
        <v>41.3</v>
      </c>
      <c r="H607" s="57"/>
      <c r="I607" s="57"/>
      <c r="J607" s="57">
        <f>ROUND(F607*G607, 2)</f>
        <v>1200.5899999999999</v>
      </c>
      <c r="K607" s="57"/>
      <c r="L607" s="57"/>
      <c r="M607" s="82">
        <v>41.3</v>
      </c>
      <c r="N607" s="57"/>
      <c r="O607" s="57"/>
      <c r="P607" s="57">
        <f>ROUND(F607*M607, 2)</f>
        <v>1200.5899999999999</v>
      </c>
      <c r="Q607" s="57"/>
      <c r="R607" s="57"/>
      <c r="S607" s="85"/>
      <c r="T607" s="88">
        <v>1</v>
      </c>
      <c r="U607" s="88">
        <v>193.8</v>
      </c>
      <c r="V607" s="85"/>
      <c r="W607" s="85" t="s">
        <v>2369</v>
      </c>
      <c r="X607" s="85"/>
      <c r="Y607" s="85"/>
      <c r="Z607" s="85"/>
      <c r="AA607" s="85"/>
      <c r="AB607" s="85"/>
    </row>
    <row r="608" spans="1:28" ht="37.5" x14ac:dyDescent="0.25">
      <c r="A608" s="22" t="s">
        <v>1219</v>
      </c>
      <c r="B608" s="26" t="s">
        <v>1220</v>
      </c>
      <c r="C608" s="25"/>
      <c r="D608" s="27" t="s">
        <v>77</v>
      </c>
      <c r="E608" s="45">
        <v>0.6</v>
      </c>
      <c r="F608" s="48">
        <v>116.28</v>
      </c>
      <c r="G608" s="64">
        <v>156.6</v>
      </c>
      <c r="H608" s="57"/>
      <c r="I608" s="57"/>
      <c r="J608" s="57">
        <f>ROUND(F608*G608, 2)</f>
        <v>18209.45</v>
      </c>
      <c r="K608" s="57"/>
      <c r="L608" s="57"/>
      <c r="M608" s="82">
        <v>156.6</v>
      </c>
      <c r="N608" s="57"/>
      <c r="O608" s="57"/>
      <c r="P608" s="57">
        <f>ROUND(F608*M608, 2)</f>
        <v>18209.45</v>
      </c>
      <c r="Q608" s="57"/>
      <c r="R608" s="57"/>
      <c r="S608" s="85"/>
      <c r="T608" s="88">
        <v>1</v>
      </c>
      <c r="U608" s="88">
        <v>193.8</v>
      </c>
      <c r="V608" s="85"/>
      <c r="W608" s="85" t="s">
        <v>2370</v>
      </c>
      <c r="X608" s="85"/>
      <c r="Y608" s="85"/>
      <c r="Z608" s="85"/>
      <c r="AA608" s="85"/>
      <c r="AB608" s="85"/>
    </row>
    <row r="609" spans="1:28" ht="75" x14ac:dyDescent="0.25">
      <c r="A609" s="22" t="s">
        <v>1221</v>
      </c>
      <c r="B609" s="25" t="s">
        <v>1222</v>
      </c>
      <c r="C609" s="25"/>
      <c r="D609" s="27" t="s">
        <v>164</v>
      </c>
      <c r="E609" s="45">
        <v>1</v>
      </c>
      <c r="F609" s="28">
        <v>40</v>
      </c>
      <c r="G609" s="57">
        <f>IFERROR(ROUND(SUM(J610,J611)/F609, 2), 0)</f>
        <v>9426</v>
      </c>
      <c r="H609" s="64">
        <v>1170.44</v>
      </c>
      <c r="I609" s="57">
        <f>G609+H609</f>
        <v>10596.44</v>
      </c>
      <c r="J609" s="57">
        <f>ROUND(G609*F609, 2)</f>
        <v>377040</v>
      </c>
      <c r="K609" s="57">
        <f>ROUND(F609*H609, 2)</f>
        <v>46817.599999999999</v>
      </c>
      <c r="L609" s="57">
        <f>J609+K609</f>
        <v>423857.6</v>
      </c>
      <c r="M609" s="57">
        <v>15815</v>
      </c>
      <c r="N609" s="82">
        <v>1170.44</v>
      </c>
      <c r="O609" s="57">
        <v>16985.439999999999</v>
      </c>
      <c r="P609" s="57">
        <v>632600</v>
      </c>
      <c r="Q609" s="57">
        <v>46817.599999999999</v>
      </c>
      <c r="R609" s="57">
        <v>679417.6</v>
      </c>
      <c r="S609" s="85"/>
      <c r="T609" s="88">
        <v>1</v>
      </c>
      <c r="U609" s="88">
        <v>40</v>
      </c>
      <c r="V609" s="85"/>
      <c r="W609" s="85" t="s">
        <v>2371</v>
      </c>
      <c r="X609" s="85"/>
      <c r="Y609" s="85"/>
      <c r="Z609" s="85"/>
      <c r="AA609" s="85"/>
      <c r="AB609" s="85"/>
    </row>
    <row r="610" spans="1:28" ht="18.75" x14ac:dyDescent="0.25">
      <c r="A610" s="22" t="s">
        <v>1223</v>
      </c>
      <c r="B610" s="26" t="s">
        <v>1224</v>
      </c>
      <c r="C610" s="25"/>
      <c r="D610" s="27" t="s">
        <v>164</v>
      </c>
      <c r="E610" s="45">
        <v>1</v>
      </c>
      <c r="F610" s="48">
        <v>40</v>
      </c>
      <c r="G610" s="64">
        <v>9011</v>
      </c>
      <c r="H610" s="57"/>
      <c r="I610" s="57"/>
      <c r="J610" s="57">
        <f>ROUND(F610*G610, 2)</f>
        <v>360440</v>
      </c>
      <c r="K610" s="57"/>
      <c r="L610" s="57"/>
      <c r="M610" s="82">
        <v>15400</v>
      </c>
      <c r="N610" s="57"/>
      <c r="O610" s="57"/>
      <c r="P610" s="57">
        <f>ROUND(F610*M610, 2)</f>
        <v>616000</v>
      </c>
      <c r="Q610" s="57"/>
      <c r="R610" s="57"/>
      <c r="S610" s="85"/>
      <c r="T610" s="88">
        <v>1</v>
      </c>
      <c r="U610" s="88">
        <v>40</v>
      </c>
      <c r="V610" s="85"/>
      <c r="W610" s="85" t="s">
        <v>2372</v>
      </c>
      <c r="X610" s="85"/>
      <c r="Y610" s="85"/>
      <c r="Z610" s="85"/>
      <c r="AA610" s="85"/>
      <c r="AB610" s="85"/>
    </row>
    <row r="611" spans="1:28" ht="18.75" x14ac:dyDescent="0.25">
      <c r="A611" s="22" t="s">
        <v>1225</v>
      </c>
      <c r="B611" s="26" t="s">
        <v>1226</v>
      </c>
      <c r="C611" s="25"/>
      <c r="D611" s="27" t="s">
        <v>164</v>
      </c>
      <c r="E611" s="52">
        <v>1</v>
      </c>
      <c r="F611" s="45">
        <v>40</v>
      </c>
      <c r="G611" s="64">
        <v>415</v>
      </c>
      <c r="H611" s="57"/>
      <c r="I611" s="57"/>
      <c r="J611" s="57">
        <f>ROUND(F611*G611, 2)</f>
        <v>16600</v>
      </c>
      <c r="K611" s="57"/>
      <c r="L611" s="57"/>
      <c r="M611" s="82">
        <v>415</v>
      </c>
      <c r="N611" s="57"/>
      <c r="O611" s="57"/>
      <c r="P611" s="57">
        <f>ROUND(F611*M611, 2)</f>
        <v>16600</v>
      </c>
      <c r="Q611" s="57"/>
      <c r="R611" s="57"/>
      <c r="S611" s="85"/>
      <c r="T611" s="88">
        <v>1</v>
      </c>
      <c r="U611" s="88">
        <v>40</v>
      </c>
      <c r="V611" s="85"/>
      <c r="W611" s="85" t="s">
        <v>2373</v>
      </c>
      <c r="X611" s="85"/>
      <c r="Y611" s="85"/>
      <c r="Z611" s="85"/>
      <c r="AA611" s="85"/>
      <c r="AB611" s="85"/>
    </row>
    <row r="612" spans="1:28" ht="18.75" x14ac:dyDescent="0.25">
      <c r="A612" s="22" t="s">
        <v>1227</v>
      </c>
      <c r="B612" s="25" t="s">
        <v>1228</v>
      </c>
      <c r="C612" s="25"/>
      <c r="D612" s="27" t="s">
        <v>164</v>
      </c>
      <c r="E612" s="45">
        <v>1</v>
      </c>
      <c r="F612" s="28">
        <v>554</v>
      </c>
      <c r="G612" s="57">
        <f>IFERROR(ROUND(SUM(J613)/F612, 2), 0)</f>
        <v>25</v>
      </c>
      <c r="H612" s="64">
        <v>19.190000000000001</v>
      </c>
      <c r="I612" s="57">
        <f>G612+H612</f>
        <v>44.19</v>
      </c>
      <c r="J612" s="57">
        <f>ROUND(G612*F612, 2)</f>
        <v>13850</v>
      </c>
      <c r="K612" s="57">
        <f>ROUND(F612*H612, 2)</f>
        <v>10631.26</v>
      </c>
      <c r="L612" s="57">
        <f>J612+K612</f>
        <v>24481.26</v>
      </c>
      <c r="M612" s="57">
        <v>50</v>
      </c>
      <c r="N612" s="82">
        <v>19.190000000000001</v>
      </c>
      <c r="O612" s="57">
        <v>69.19</v>
      </c>
      <c r="P612" s="57">
        <v>27700</v>
      </c>
      <c r="Q612" s="57">
        <v>10631.26</v>
      </c>
      <c r="R612" s="57">
        <v>38331.26</v>
      </c>
      <c r="S612" s="85"/>
      <c r="T612" s="88">
        <v>1</v>
      </c>
      <c r="U612" s="88">
        <v>554</v>
      </c>
      <c r="V612" s="85"/>
      <c r="W612" s="85" t="s">
        <v>2374</v>
      </c>
      <c r="X612" s="85"/>
      <c r="Y612" s="85"/>
      <c r="Z612" s="85"/>
      <c r="AA612" s="85"/>
      <c r="AB612" s="85"/>
    </row>
    <row r="613" spans="1:28" ht="37.5" x14ac:dyDescent="0.25">
      <c r="A613" s="22" t="s">
        <v>1229</v>
      </c>
      <c r="B613" s="26" t="s">
        <v>1230</v>
      </c>
      <c r="C613" s="25"/>
      <c r="D613" s="27" t="s">
        <v>164</v>
      </c>
      <c r="E613" s="45">
        <v>1</v>
      </c>
      <c r="F613" s="48">
        <v>554</v>
      </c>
      <c r="G613" s="64">
        <v>25</v>
      </c>
      <c r="H613" s="57"/>
      <c r="I613" s="57"/>
      <c r="J613" s="57">
        <f>ROUND(F613*G613, 2)</f>
        <v>13850</v>
      </c>
      <c r="K613" s="57"/>
      <c r="L613" s="57"/>
      <c r="M613" s="82">
        <v>50</v>
      </c>
      <c r="N613" s="57"/>
      <c r="O613" s="57"/>
      <c r="P613" s="57">
        <f>ROUND(F613*M613, 2)</f>
        <v>27700</v>
      </c>
      <c r="Q613" s="57"/>
      <c r="R613" s="57"/>
      <c r="S613" s="85"/>
      <c r="T613" s="88">
        <v>1</v>
      </c>
      <c r="U613" s="88">
        <v>554</v>
      </c>
      <c r="V613" s="85"/>
      <c r="W613" s="85" t="s">
        <v>2375</v>
      </c>
      <c r="X613" s="85"/>
      <c r="Y613" s="85"/>
      <c r="Z613" s="85"/>
      <c r="AA613" s="85"/>
      <c r="AB613" s="85"/>
    </row>
    <row r="614" spans="1:28" ht="16.5" x14ac:dyDescent="0.25">
      <c r="A614" s="22" t="s">
        <v>1231</v>
      </c>
      <c r="B614" s="100" t="s">
        <v>730</v>
      </c>
      <c r="C614" s="94"/>
      <c r="D614" s="98"/>
      <c r="E614" s="99"/>
      <c r="F614" s="58"/>
      <c r="G614" s="59"/>
      <c r="H614" s="59"/>
      <c r="I614" s="59"/>
      <c r="J614" s="59">
        <f>SUM(J615,J619,J621,J623,J626,J629,J632,J645,J647,J650)</f>
        <v>348520.46</v>
      </c>
      <c r="K614" s="59">
        <f>SUM(K615,K619,K621,K623,K626,K629,K632,K645,K647,K650)</f>
        <v>408742.46</v>
      </c>
      <c r="L614" s="59">
        <f>SUM(L615,L619,L621,L623,L626,L629,L632,L645,L647,L650)</f>
        <v>757262.92</v>
      </c>
      <c r="M614" s="59"/>
      <c r="N614" s="59"/>
      <c r="O614" s="59"/>
      <c r="P614" s="59">
        <v>358469.11</v>
      </c>
      <c r="Q614" s="59">
        <v>408742.46</v>
      </c>
      <c r="R614" s="59">
        <v>767211.57</v>
      </c>
      <c r="S614" s="85"/>
      <c r="T614" s="88"/>
      <c r="U614" s="88"/>
      <c r="V614" s="85"/>
      <c r="W614" s="85" t="s">
        <v>2376</v>
      </c>
      <c r="X614" s="85"/>
      <c r="Y614" s="85"/>
      <c r="Z614" s="85"/>
      <c r="AA614" s="85"/>
      <c r="AB614" s="85"/>
    </row>
    <row r="615" spans="1:28" ht="131.25" x14ac:dyDescent="0.25">
      <c r="A615" s="22" t="s">
        <v>1232</v>
      </c>
      <c r="B615" s="25" t="s">
        <v>1233</v>
      </c>
      <c r="C615" s="25" t="s">
        <v>1234</v>
      </c>
      <c r="D615" s="27" t="s">
        <v>40</v>
      </c>
      <c r="E615" s="45">
        <v>1</v>
      </c>
      <c r="F615" s="28">
        <v>66.7</v>
      </c>
      <c r="G615" s="57">
        <f>IFERROR(ROUND(SUM(J616,J617,J618)/F615, 2), 0)</f>
        <v>1713.19</v>
      </c>
      <c r="H615" s="64">
        <v>529.49</v>
      </c>
      <c r="I615" s="57">
        <f>G615+H615</f>
        <v>2242.6799999999998</v>
      </c>
      <c r="J615" s="57">
        <f>ROUND(G615*F615, 2)</f>
        <v>114269.77</v>
      </c>
      <c r="K615" s="57">
        <f>ROUND(F615*H615, 2)</f>
        <v>35316.980000000003</v>
      </c>
      <c r="L615" s="57">
        <f>J615+K615</f>
        <v>149586.75</v>
      </c>
      <c r="M615" s="57">
        <v>1713.19</v>
      </c>
      <c r="N615" s="82">
        <v>529.49</v>
      </c>
      <c r="O615" s="57">
        <v>2242.6799999999998</v>
      </c>
      <c r="P615" s="57">
        <v>114269.77</v>
      </c>
      <c r="Q615" s="57">
        <v>35316.980000000003</v>
      </c>
      <c r="R615" s="57">
        <v>149586.75</v>
      </c>
      <c r="S615" s="85"/>
      <c r="T615" s="88">
        <v>1</v>
      </c>
      <c r="U615" s="88">
        <v>66.7</v>
      </c>
      <c r="V615" s="85"/>
      <c r="W615" s="85" t="s">
        <v>2377</v>
      </c>
      <c r="X615" s="85"/>
      <c r="Y615" s="85"/>
      <c r="Z615" s="85"/>
      <c r="AA615" s="85"/>
      <c r="AB615" s="85"/>
    </row>
    <row r="616" spans="1:28" ht="37.5" x14ac:dyDescent="0.25">
      <c r="A616" s="22" t="s">
        <v>1235</v>
      </c>
      <c r="B616" s="26" t="s">
        <v>1177</v>
      </c>
      <c r="C616" s="25"/>
      <c r="D616" s="27" t="s">
        <v>164</v>
      </c>
      <c r="E616" s="52">
        <v>10</v>
      </c>
      <c r="F616" s="45">
        <v>667</v>
      </c>
      <c r="G616" s="64">
        <v>11.5</v>
      </c>
      <c r="H616" s="57"/>
      <c r="I616" s="57"/>
      <c r="J616" s="57">
        <f>ROUND(F616*G616, 2)</f>
        <v>7670.5</v>
      </c>
      <c r="K616" s="57"/>
      <c r="L616" s="57"/>
      <c r="M616" s="82">
        <v>11.5</v>
      </c>
      <c r="N616" s="57"/>
      <c r="O616" s="57"/>
      <c r="P616" s="57">
        <f>ROUND(F616*M616, 2)</f>
        <v>7670.5</v>
      </c>
      <c r="Q616" s="57"/>
      <c r="R616" s="57"/>
      <c r="S616" s="85"/>
      <c r="T616" s="88">
        <v>1</v>
      </c>
      <c r="U616" s="88">
        <v>66.7</v>
      </c>
      <c r="V616" s="85"/>
      <c r="W616" s="85" t="s">
        <v>2378</v>
      </c>
      <c r="X616" s="85"/>
      <c r="Y616" s="85"/>
      <c r="Z616" s="85"/>
      <c r="AA616" s="85"/>
      <c r="AB616" s="85"/>
    </row>
    <row r="617" spans="1:28" ht="37.5" x14ac:dyDescent="0.25">
      <c r="A617" s="22" t="s">
        <v>1236</v>
      </c>
      <c r="B617" s="26" t="s">
        <v>1237</v>
      </c>
      <c r="C617" s="25"/>
      <c r="D617" s="27" t="s">
        <v>77</v>
      </c>
      <c r="E617" s="45">
        <v>6</v>
      </c>
      <c r="F617" s="45">
        <v>400.2</v>
      </c>
      <c r="G617" s="64">
        <v>11.59</v>
      </c>
      <c r="H617" s="57"/>
      <c r="I617" s="57"/>
      <c r="J617" s="57">
        <f>ROUND(F617*G617, 2)</f>
        <v>4638.32</v>
      </c>
      <c r="K617" s="57"/>
      <c r="L617" s="57"/>
      <c r="M617" s="82">
        <v>11.59</v>
      </c>
      <c r="N617" s="57"/>
      <c r="O617" s="57"/>
      <c r="P617" s="57">
        <f>ROUND(F617*M617, 2)</f>
        <v>4638.32</v>
      </c>
      <c r="Q617" s="57"/>
      <c r="R617" s="57"/>
      <c r="S617" s="85"/>
      <c r="T617" s="88">
        <v>1</v>
      </c>
      <c r="U617" s="88">
        <v>66.7</v>
      </c>
      <c r="V617" s="85"/>
      <c r="W617" s="85" t="s">
        <v>2379</v>
      </c>
      <c r="X617" s="85"/>
      <c r="Y617" s="85"/>
      <c r="Z617" s="85"/>
      <c r="AA617" s="85"/>
      <c r="AB617" s="85"/>
    </row>
    <row r="618" spans="1:28" ht="18.75" x14ac:dyDescent="0.25">
      <c r="A618" s="22" t="s">
        <v>1238</v>
      </c>
      <c r="B618" s="72" t="s">
        <v>672</v>
      </c>
      <c r="C618" s="25"/>
      <c r="D618" s="27" t="s">
        <v>29</v>
      </c>
      <c r="E618" s="45">
        <v>1.03</v>
      </c>
      <c r="F618" s="48">
        <v>22.175999999999998</v>
      </c>
      <c r="G618" s="64">
        <v>4597.82</v>
      </c>
      <c r="H618" s="57"/>
      <c r="I618" s="57"/>
      <c r="J618" s="57">
        <f>ROUND(F618*G618, 2)</f>
        <v>101961.26</v>
      </c>
      <c r="K618" s="57"/>
      <c r="L618" s="57"/>
      <c r="M618" s="82">
        <v>4597.82</v>
      </c>
      <c r="N618" s="57"/>
      <c r="O618" s="57"/>
      <c r="P618" s="57">
        <f>ROUND(F618*M618, 2)</f>
        <v>101961.26</v>
      </c>
      <c r="Q618" s="57"/>
      <c r="R618" s="57"/>
      <c r="S618" s="85"/>
      <c r="T618" s="88">
        <v>1</v>
      </c>
      <c r="U618" s="88">
        <v>21.53</v>
      </c>
      <c r="V618" s="85"/>
      <c r="W618" s="85" t="s">
        <v>2380</v>
      </c>
      <c r="X618" s="85"/>
      <c r="Y618" s="85"/>
      <c r="Z618" s="85"/>
      <c r="AA618" s="85"/>
      <c r="AB618" s="85"/>
    </row>
    <row r="619" spans="1:28" ht="37.5" x14ac:dyDescent="0.25">
      <c r="A619" s="22" t="s">
        <v>1239</v>
      </c>
      <c r="B619" s="25" t="s">
        <v>732</v>
      </c>
      <c r="C619" s="25"/>
      <c r="D619" s="27" t="s">
        <v>40</v>
      </c>
      <c r="E619" s="45">
        <v>1</v>
      </c>
      <c r="F619" s="28">
        <v>343.3</v>
      </c>
      <c r="G619" s="57">
        <f>IFERROR(ROUND(SUM(J620)/F619, 2), 0)</f>
        <v>5.59</v>
      </c>
      <c r="H619" s="64">
        <v>25</v>
      </c>
      <c r="I619" s="57">
        <f>G619+H619</f>
        <v>30.59</v>
      </c>
      <c r="J619" s="57">
        <f>ROUND(G619*F619, 2)</f>
        <v>1919.05</v>
      </c>
      <c r="K619" s="57">
        <f>ROUND(F619*H619, 2)</f>
        <v>8582.5</v>
      </c>
      <c r="L619" s="57">
        <f>J619+K619</f>
        <v>10501.55</v>
      </c>
      <c r="M619" s="57">
        <v>5.59</v>
      </c>
      <c r="N619" s="82">
        <v>25</v>
      </c>
      <c r="O619" s="57">
        <v>30.59</v>
      </c>
      <c r="P619" s="57">
        <v>1919.05</v>
      </c>
      <c r="Q619" s="57">
        <v>8582.5</v>
      </c>
      <c r="R619" s="57">
        <v>10501.55</v>
      </c>
      <c r="S619" s="85"/>
      <c r="T619" s="88">
        <v>1</v>
      </c>
      <c r="U619" s="88">
        <v>343.3</v>
      </c>
      <c r="V619" s="85"/>
      <c r="W619" s="85" t="s">
        <v>2381</v>
      </c>
      <c r="X619" s="85"/>
      <c r="Y619" s="85"/>
      <c r="Z619" s="85"/>
      <c r="AA619" s="85"/>
      <c r="AB619" s="85"/>
    </row>
    <row r="620" spans="1:28" ht="18.75" x14ac:dyDescent="0.25">
      <c r="A620" s="22" t="s">
        <v>1241</v>
      </c>
      <c r="B620" s="26" t="s">
        <v>582</v>
      </c>
      <c r="C620" s="25"/>
      <c r="D620" s="27" t="s">
        <v>77</v>
      </c>
      <c r="E620" s="45">
        <v>0.15</v>
      </c>
      <c r="F620" s="48">
        <v>51.494999999999997</v>
      </c>
      <c r="G620" s="64">
        <v>37.299999999999997</v>
      </c>
      <c r="H620" s="57"/>
      <c r="I620" s="57"/>
      <c r="J620" s="57">
        <f>ROUND(F620*G620, 2)</f>
        <v>1920.76</v>
      </c>
      <c r="K620" s="57"/>
      <c r="L620" s="57"/>
      <c r="M620" s="82">
        <v>37.299999999999997</v>
      </c>
      <c r="N620" s="57"/>
      <c r="O620" s="57"/>
      <c r="P620" s="57">
        <f>ROUND(F620*M620, 2)</f>
        <v>1920.76</v>
      </c>
      <c r="Q620" s="57"/>
      <c r="R620" s="57"/>
      <c r="S620" s="85"/>
      <c r="T620" s="88">
        <v>1</v>
      </c>
      <c r="U620" s="88">
        <v>343.3</v>
      </c>
      <c r="V620" s="85"/>
      <c r="W620" s="85" t="s">
        <v>2382</v>
      </c>
      <c r="X620" s="85"/>
      <c r="Y620" s="85"/>
      <c r="Z620" s="85"/>
      <c r="AA620" s="85"/>
      <c r="AB620" s="85"/>
    </row>
    <row r="621" spans="1:28" ht="37.5" x14ac:dyDescent="0.25">
      <c r="A621" s="22" t="s">
        <v>1243</v>
      </c>
      <c r="B621" s="25" t="s">
        <v>732</v>
      </c>
      <c r="C621" s="25"/>
      <c r="D621" s="27" t="s">
        <v>40</v>
      </c>
      <c r="E621" s="45">
        <v>1</v>
      </c>
      <c r="F621" s="28">
        <v>31.6</v>
      </c>
      <c r="G621" s="57">
        <f>IFERROR(ROUND(SUM(J622)/F621, 2), 0)</f>
        <v>10.33</v>
      </c>
      <c r="H621" s="64">
        <v>25</v>
      </c>
      <c r="I621" s="57">
        <f>G621+H621</f>
        <v>35.33</v>
      </c>
      <c r="J621" s="57">
        <f>ROUND(G621*F621, 2)</f>
        <v>326.43</v>
      </c>
      <c r="K621" s="57">
        <f>ROUND(F621*H621, 2)</f>
        <v>790</v>
      </c>
      <c r="L621" s="57">
        <f>J621+K621</f>
        <v>1116.43</v>
      </c>
      <c r="M621" s="57">
        <v>10.33</v>
      </c>
      <c r="N621" s="82">
        <v>25</v>
      </c>
      <c r="O621" s="57">
        <v>35.33</v>
      </c>
      <c r="P621" s="57">
        <v>326.43</v>
      </c>
      <c r="Q621" s="57">
        <v>790</v>
      </c>
      <c r="R621" s="57">
        <v>1116.43</v>
      </c>
      <c r="S621" s="85"/>
      <c r="T621" s="88">
        <v>1</v>
      </c>
      <c r="U621" s="88">
        <v>31.6</v>
      </c>
      <c r="V621" s="85"/>
      <c r="W621" s="85" t="s">
        <v>2383</v>
      </c>
      <c r="X621" s="85"/>
      <c r="Y621" s="85"/>
      <c r="Z621" s="85"/>
      <c r="AA621" s="85"/>
      <c r="AB621" s="85"/>
    </row>
    <row r="622" spans="1:28" ht="18.75" x14ac:dyDescent="0.25">
      <c r="A622" s="22" t="s">
        <v>1244</v>
      </c>
      <c r="B622" s="26" t="s">
        <v>682</v>
      </c>
      <c r="C622" s="25"/>
      <c r="D622" s="27" t="s">
        <v>77</v>
      </c>
      <c r="E622" s="45">
        <v>0.25</v>
      </c>
      <c r="F622" s="48">
        <v>7.9</v>
      </c>
      <c r="G622" s="64">
        <v>41.3</v>
      </c>
      <c r="H622" s="57"/>
      <c r="I622" s="57"/>
      <c r="J622" s="57">
        <f>ROUND(F622*G622, 2)</f>
        <v>326.27</v>
      </c>
      <c r="K622" s="57"/>
      <c r="L622" s="57"/>
      <c r="M622" s="82">
        <v>41.3</v>
      </c>
      <c r="N622" s="57"/>
      <c r="O622" s="57"/>
      <c r="P622" s="57">
        <f>ROUND(F622*M622, 2)</f>
        <v>326.27</v>
      </c>
      <c r="Q622" s="57"/>
      <c r="R622" s="57"/>
      <c r="S622" s="85"/>
      <c r="T622" s="88">
        <v>1</v>
      </c>
      <c r="U622" s="88">
        <v>31.6</v>
      </c>
      <c r="V622" s="85"/>
      <c r="W622" s="85" t="s">
        <v>2384</v>
      </c>
      <c r="X622" s="85"/>
      <c r="Y622" s="85"/>
      <c r="Z622" s="85"/>
      <c r="AA622" s="85"/>
      <c r="AB622" s="85"/>
    </row>
    <row r="623" spans="1:28" ht="112.5" x14ac:dyDescent="0.25">
      <c r="A623" s="22" t="s">
        <v>1245</v>
      </c>
      <c r="B623" s="25" t="s">
        <v>1246</v>
      </c>
      <c r="C623" s="25" t="s">
        <v>1247</v>
      </c>
      <c r="D623" s="27" t="s">
        <v>40</v>
      </c>
      <c r="E623" s="45">
        <v>1</v>
      </c>
      <c r="F623" s="28">
        <v>66.7</v>
      </c>
      <c r="G623" s="57">
        <f>IFERROR(ROUND(SUM(J624,J625)/F623, 2), 0)</f>
        <v>170.8</v>
      </c>
      <c r="H623" s="64">
        <v>664.43</v>
      </c>
      <c r="I623" s="57">
        <f>G623+H623</f>
        <v>835.23</v>
      </c>
      <c r="J623" s="57">
        <f>ROUND(G623*F623, 2)</f>
        <v>11392.36</v>
      </c>
      <c r="K623" s="57">
        <f>ROUND(F623*H623, 2)</f>
        <v>44317.48</v>
      </c>
      <c r="L623" s="57">
        <f>J623+K623</f>
        <v>55709.84</v>
      </c>
      <c r="M623" s="57">
        <v>170.8</v>
      </c>
      <c r="N623" s="82">
        <v>664.43</v>
      </c>
      <c r="O623" s="57">
        <v>835.23</v>
      </c>
      <c r="P623" s="57">
        <v>11392.36</v>
      </c>
      <c r="Q623" s="57">
        <v>44317.48</v>
      </c>
      <c r="R623" s="57">
        <v>55709.84</v>
      </c>
      <c r="S623" s="85"/>
      <c r="T623" s="88">
        <v>1</v>
      </c>
      <c r="U623" s="88">
        <v>66.7</v>
      </c>
      <c r="V623" s="85"/>
      <c r="W623" s="85" t="s">
        <v>2385</v>
      </c>
      <c r="X623" s="85"/>
      <c r="Y623" s="85"/>
      <c r="Z623" s="85"/>
      <c r="AA623" s="85"/>
      <c r="AB623" s="85"/>
    </row>
    <row r="624" spans="1:28" ht="18.75" x14ac:dyDescent="0.25">
      <c r="A624" s="22" t="s">
        <v>1248</v>
      </c>
      <c r="B624" s="26" t="s">
        <v>1193</v>
      </c>
      <c r="C624" s="25"/>
      <c r="D624" s="27" t="s">
        <v>40</v>
      </c>
      <c r="E624" s="45">
        <v>1.1000000000000001</v>
      </c>
      <c r="F624" s="48">
        <v>73.37</v>
      </c>
      <c r="G624" s="64">
        <v>26</v>
      </c>
      <c r="H624" s="57"/>
      <c r="I624" s="57"/>
      <c r="J624" s="57">
        <f>ROUND(F624*G624, 2)</f>
        <v>1907.62</v>
      </c>
      <c r="K624" s="57"/>
      <c r="L624" s="57"/>
      <c r="M624" s="82">
        <v>26</v>
      </c>
      <c r="N624" s="57"/>
      <c r="O624" s="57"/>
      <c r="P624" s="57">
        <f>ROUND(F624*M624, 2)</f>
        <v>1907.62</v>
      </c>
      <c r="Q624" s="57"/>
      <c r="R624" s="57"/>
      <c r="S624" s="85"/>
      <c r="T624" s="88">
        <v>1</v>
      </c>
      <c r="U624" s="88">
        <v>66.7</v>
      </c>
      <c r="V624" s="85"/>
      <c r="W624" s="85" t="s">
        <v>2386</v>
      </c>
      <c r="X624" s="85"/>
      <c r="Y624" s="85"/>
      <c r="Z624" s="85"/>
      <c r="AA624" s="85"/>
      <c r="AB624" s="85"/>
    </row>
    <row r="625" spans="1:28" ht="18.75" x14ac:dyDescent="0.25">
      <c r="A625" s="22" t="s">
        <v>1249</v>
      </c>
      <c r="B625" s="26" t="s">
        <v>1195</v>
      </c>
      <c r="C625" s="25"/>
      <c r="D625" s="27" t="s">
        <v>77</v>
      </c>
      <c r="E625" s="45">
        <v>0.9</v>
      </c>
      <c r="F625" s="48">
        <v>1200.5999999999999</v>
      </c>
      <c r="G625" s="64">
        <v>7.9</v>
      </c>
      <c r="H625" s="57"/>
      <c r="I625" s="57"/>
      <c r="J625" s="57">
        <f>ROUND(F625*G625, 2)</f>
        <v>9484.74</v>
      </c>
      <c r="K625" s="57"/>
      <c r="L625" s="57"/>
      <c r="M625" s="82">
        <v>7.9</v>
      </c>
      <c r="N625" s="57"/>
      <c r="O625" s="57"/>
      <c r="P625" s="57">
        <f>ROUND(F625*M625, 2)</f>
        <v>9484.74</v>
      </c>
      <c r="Q625" s="57"/>
      <c r="R625" s="57"/>
      <c r="S625" s="85"/>
      <c r="T625" s="88">
        <v>1</v>
      </c>
      <c r="U625" s="88">
        <v>1334</v>
      </c>
      <c r="V625" s="85"/>
      <c r="W625" s="85" t="s">
        <v>2387</v>
      </c>
      <c r="X625" s="85"/>
      <c r="Y625" s="85"/>
      <c r="Z625" s="85"/>
      <c r="AA625" s="85"/>
      <c r="AB625" s="85"/>
    </row>
    <row r="626" spans="1:28" ht="56.25" x14ac:dyDescent="0.25">
      <c r="A626" s="22" t="s">
        <v>1250</v>
      </c>
      <c r="B626" s="25" t="s">
        <v>1251</v>
      </c>
      <c r="C626" s="25" t="s">
        <v>1252</v>
      </c>
      <c r="D626" s="27" t="s">
        <v>40</v>
      </c>
      <c r="E626" s="45">
        <v>1</v>
      </c>
      <c r="F626" s="28">
        <v>31.6</v>
      </c>
      <c r="G626" s="57">
        <f>IFERROR(ROUND(SUM(J627,J628)/F626, 2), 0)</f>
        <v>27.87</v>
      </c>
      <c r="H626" s="64">
        <v>330</v>
      </c>
      <c r="I626" s="57">
        <f>G626+H626</f>
        <v>357.87</v>
      </c>
      <c r="J626" s="57">
        <f>ROUND(G626*F626, 2)</f>
        <v>880.69</v>
      </c>
      <c r="K626" s="57">
        <f>ROUND(F626*H626, 2)</f>
        <v>10428</v>
      </c>
      <c r="L626" s="57">
        <f>J626+K626</f>
        <v>11308.69</v>
      </c>
      <c r="M626" s="57">
        <v>27.87</v>
      </c>
      <c r="N626" s="82">
        <v>330</v>
      </c>
      <c r="O626" s="57">
        <v>357.87</v>
      </c>
      <c r="P626" s="57">
        <v>880.69</v>
      </c>
      <c r="Q626" s="57">
        <v>10428</v>
      </c>
      <c r="R626" s="57">
        <v>11308.69</v>
      </c>
      <c r="S626" s="85"/>
      <c r="T626" s="88">
        <v>1</v>
      </c>
      <c r="U626" s="88">
        <v>31.6</v>
      </c>
      <c r="V626" s="85"/>
      <c r="W626" s="85" t="s">
        <v>2388</v>
      </c>
      <c r="X626" s="85"/>
      <c r="Y626" s="85"/>
      <c r="Z626" s="85"/>
      <c r="AA626" s="85"/>
      <c r="AB626" s="85"/>
    </row>
    <row r="627" spans="1:28" ht="18.75" x14ac:dyDescent="0.25">
      <c r="A627" s="22" t="s">
        <v>1253</v>
      </c>
      <c r="B627" s="26" t="s">
        <v>582</v>
      </c>
      <c r="C627" s="25"/>
      <c r="D627" s="27" t="s">
        <v>77</v>
      </c>
      <c r="E627" s="45">
        <v>0.15</v>
      </c>
      <c r="F627" s="45">
        <v>4.74</v>
      </c>
      <c r="G627" s="64">
        <v>37.299999999999997</v>
      </c>
      <c r="H627" s="57"/>
      <c r="I627" s="57"/>
      <c r="J627" s="57">
        <f>ROUND(F627*G627, 2)</f>
        <v>176.8</v>
      </c>
      <c r="K627" s="57"/>
      <c r="L627" s="57"/>
      <c r="M627" s="82">
        <v>37.299999999999997</v>
      </c>
      <c r="N627" s="57"/>
      <c r="O627" s="57"/>
      <c r="P627" s="57">
        <f>ROUND(F627*M627, 2)</f>
        <v>176.8</v>
      </c>
      <c r="Q627" s="57"/>
      <c r="R627" s="57"/>
      <c r="S627" s="85"/>
      <c r="T627" s="88">
        <v>1</v>
      </c>
      <c r="U627" s="88">
        <v>31.6</v>
      </c>
      <c r="V627" s="85"/>
      <c r="W627" s="85" t="s">
        <v>2389</v>
      </c>
      <c r="X627" s="85"/>
      <c r="Y627" s="85"/>
      <c r="Z627" s="85"/>
      <c r="AA627" s="85"/>
      <c r="AB627" s="85"/>
    </row>
    <row r="628" spans="1:28" ht="37.5" x14ac:dyDescent="0.25">
      <c r="A628" s="22" t="s">
        <v>1254</v>
      </c>
      <c r="B628" s="26" t="s">
        <v>678</v>
      </c>
      <c r="C628" s="25"/>
      <c r="D628" s="27" t="s">
        <v>77</v>
      </c>
      <c r="E628" s="45">
        <v>1.5</v>
      </c>
      <c r="F628" s="48">
        <v>47.4</v>
      </c>
      <c r="G628" s="64">
        <v>14.85</v>
      </c>
      <c r="H628" s="57"/>
      <c r="I628" s="57"/>
      <c r="J628" s="57">
        <f>ROUND(F628*G628, 2)</f>
        <v>703.89</v>
      </c>
      <c r="K628" s="57"/>
      <c r="L628" s="57"/>
      <c r="M628" s="82">
        <v>14.85</v>
      </c>
      <c r="N628" s="57"/>
      <c r="O628" s="57"/>
      <c r="P628" s="57">
        <f>ROUND(F628*M628, 2)</f>
        <v>703.89</v>
      </c>
      <c r="Q628" s="57"/>
      <c r="R628" s="57"/>
      <c r="S628" s="85"/>
      <c r="T628" s="88">
        <v>1</v>
      </c>
      <c r="U628" s="88">
        <v>31.6</v>
      </c>
      <c r="V628" s="85"/>
      <c r="W628" s="85" t="s">
        <v>2390</v>
      </c>
      <c r="X628" s="85"/>
      <c r="Y628" s="85"/>
      <c r="Z628" s="85"/>
      <c r="AA628" s="85"/>
      <c r="AB628" s="85"/>
    </row>
    <row r="629" spans="1:28" ht="56.25" x14ac:dyDescent="0.25">
      <c r="A629" s="22" t="s">
        <v>1255</v>
      </c>
      <c r="B629" s="25" t="s">
        <v>1256</v>
      </c>
      <c r="C629" s="25"/>
      <c r="D629" s="27" t="s">
        <v>40</v>
      </c>
      <c r="E629" s="45">
        <v>1</v>
      </c>
      <c r="F629" s="28">
        <v>57.5</v>
      </c>
      <c r="G629" s="57">
        <f>IFERROR(ROUND(SUM(J630,J631)/F629, 2), 0)</f>
        <v>20.45</v>
      </c>
      <c r="H629" s="64">
        <v>235</v>
      </c>
      <c r="I629" s="57">
        <f>G629+H629</f>
        <v>255.45</v>
      </c>
      <c r="J629" s="57">
        <f>ROUND(G629*F629, 2)</f>
        <v>1175.8800000000001</v>
      </c>
      <c r="K629" s="57">
        <f>ROUND(F629*H629, 2)</f>
        <v>13512.5</v>
      </c>
      <c r="L629" s="57">
        <f>J629+K629</f>
        <v>14688.38</v>
      </c>
      <c r="M629" s="57">
        <v>20.45</v>
      </c>
      <c r="N629" s="82">
        <v>235</v>
      </c>
      <c r="O629" s="57">
        <v>255.45</v>
      </c>
      <c r="P629" s="57">
        <v>1175.8800000000001</v>
      </c>
      <c r="Q629" s="57">
        <v>13512.5</v>
      </c>
      <c r="R629" s="57">
        <v>14688.38</v>
      </c>
      <c r="S629" s="85"/>
      <c r="T629" s="88">
        <v>1</v>
      </c>
      <c r="U629" s="88">
        <v>57.5</v>
      </c>
      <c r="V629" s="85"/>
      <c r="W629" s="85" t="s">
        <v>2391</v>
      </c>
      <c r="X629" s="85"/>
      <c r="Y629" s="85"/>
      <c r="Z629" s="85"/>
      <c r="AA629" s="85"/>
      <c r="AB629" s="85"/>
    </row>
    <row r="630" spans="1:28" ht="18.75" x14ac:dyDescent="0.25">
      <c r="A630" s="22" t="s">
        <v>1258</v>
      </c>
      <c r="B630" s="26" t="s">
        <v>582</v>
      </c>
      <c r="C630" s="25"/>
      <c r="D630" s="27" t="s">
        <v>77</v>
      </c>
      <c r="E630" s="45">
        <v>0.15</v>
      </c>
      <c r="F630" s="45">
        <v>8.625</v>
      </c>
      <c r="G630" s="64">
        <v>37.299999999999997</v>
      </c>
      <c r="H630" s="57"/>
      <c r="I630" s="57"/>
      <c r="J630" s="57">
        <f>ROUND(F630*G630, 2)</f>
        <v>321.70999999999998</v>
      </c>
      <c r="K630" s="57"/>
      <c r="L630" s="57"/>
      <c r="M630" s="82">
        <v>37.299999999999997</v>
      </c>
      <c r="N630" s="57"/>
      <c r="O630" s="57"/>
      <c r="P630" s="57">
        <f>ROUND(F630*M630, 2)</f>
        <v>321.70999999999998</v>
      </c>
      <c r="Q630" s="57"/>
      <c r="R630" s="57"/>
      <c r="S630" s="85"/>
      <c r="T630" s="88">
        <v>1</v>
      </c>
      <c r="U630" s="88">
        <v>57.5</v>
      </c>
      <c r="V630" s="85"/>
      <c r="W630" s="85" t="s">
        <v>2392</v>
      </c>
      <c r="X630" s="85"/>
      <c r="Y630" s="85"/>
      <c r="Z630" s="85"/>
      <c r="AA630" s="85"/>
      <c r="AB630" s="85"/>
    </row>
    <row r="631" spans="1:28" ht="37.5" x14ac:dyDescent="0.25">
      <c r="A631" s="22" t="s">
        <v>1260</v>
      </c>
      <c r="B631" s="26" t="s">
        <v>678</v>
      </c>
      <c r="C631" s="25"/>
      <c r="D631" s="27" t="s">
        <v>77</v>
      </c>
      <c r="E631" s="45">
        <v>1</v>
      </c>
      <c r="F631" s="45">
        <v>57.5</v>
      </c>
      <c r="G631" s="64">
        <v>14.85</v>
      </c>
      <c r="H631" s="57"/>
      <c r="I631" s="57"/>
      <c r="J631" s="57">
        <f>ROUND(F631*G631, 2)</f>
        <v>853.88</v>
      </c>
      <c r="K631" s="57"/>
      <c r="L631" s="57"/>
      <c r="M631" s="82">
        <v>14.85</v>
      </c>
      <c r="N631" s="57"/>
      <c r="O631" s="57"/>
      <c r="P631" s="57">
        <f>ROUND(F631*M631, 2)</f>
        <v>853.88</v>
      </c>
      <c r="Q631" s="57"/>
      <c r="R631" s="57"/>
      <c r="S631" s="85"/>
      <c r="T631" s="88">
        <v>1</v>
      </c>
      <c r="U631" s="88">
        <v>57.5</v>
      </c>
      <c r="V631" s="85"/>
      <c r="W631" s="85" t="s">
        <v>2393</v>
      </c>
      <c r="X631" s="85"/>
      <c r="Y631" s="85"/>
      <c r="Z631" s="85"/>
      <c r="AA631" s="85"/>
      <c r="AB631" s="85"/>
    </row>
    <row r="632" spans="1:28" ht="56.25" x14ac:dyDescent="0.25">
      <c r="A632" s="22" t="s">
        <v>1262</v>
      </c>
      <c r="B632" s="25" t="s">
        <v>1263</v>
      </c>
      <c r="C632" s="25"/>
      <c r="D632" s="27" t="s">
        <v>40</v>
      </c>
      <c r="E632" s="45">
        <v>1</v>
      </c>
      <c r="F632" s="28">
        <v>57.5</v>
      </c>
      <c r="G632" s="57">
        <f>IFERROR(ROUND(SUM(J633,J634,J635,J636,J637,J638,J639,J640,J641,J642,J643,J644)/F632, 2), 0)</f>
        <v>506.39</v>
      </c>
      <c r="H632" s="64">
        <v>1050</v>
      </c>
      <c r="I632" s="57">
        <f>G632+H632</f>
        <v>1556.39</v>
      </c>
      <c r="J632" s="57">
        <f>ROUND(G632*F632, 2)</f>
        <v>29117.43</v>
      </c>
      <c r="K632" s="57">
        <f>ROUND(F632*H632, 2)</f>
        <v>60375</v>
      </c>
      <c r="L632" s="57">
        <f>J632+K632</f>
        <v>89492.43</v>
      </c>
      <c r="M632" s="57">
        <v>679.41</v>
      </c>
      <c r="N632" s="82">
        <v>1050</v>
      </c>
      <c r="O632" s="57">
        <v>1729.41</v>
      </c>
      <c r="P632" s="57">
        <v>39066.080000000002</v>
      </c>
      <c r="Q632" s="57">
        <v>60375</v>
      </c>
      <c r="R632" s="57">
        <v>99441.08</v>
      </c>
      <c r="S632" s="85"/>
      <c r="T632" s="88">
        <v>1</v>
      </c>
      <c r="U632" s="88">
        <v>57.5</v>
      </c>
      <c r="V632" s="85"/>
      <c r="W632" s="85" t="s">
        <v>2394</v>
      </c>
      <c r="X632" s="85"/>
      <c r="Y632" s="85"/>
      <c r="Z632" s="85"/>
      <c r="AA632" s="85"/>
      <c r="AB632" s="85"/>
    </row>
    <row r="633" spans="1:28" ht="18.75" x14ac:dyDescent="0.25">
      <c r="A633" s="22" t="s">
        <v>1264</v>
      </c>
      <c r="B633" s="26" t="s">
        <v>1265</v>
      </c>
      <c r="C633" s="25"/>
      <c r="D633" s="27" t="s">
        <v>164</v>
      </c>
      <c r="E633" s="45">
        <v>0.75</v>
      </c>
      <c r="F633" s="45">
        <v>43.125</v>
      </c>
      <c r="G633" s="64">
        <v>0.56000000000000005</v>
      </c>
      <c r="H633" s="57"/>
      <c r="I633" s="57"/>
      <c r="J633" s="57">
        <f t="shared" ref="J633:J644" si="25">ROUND(F633*G633, 2)</f>
        <v>24.15</v>
      </c>
      <c r="K633" s="57"/>
      <c r="L633" s="57"/>
      <c r="M633" s="82">
        <v>0.56000000000000005</v>
      </c>
      <c r="N633" s="57"/>
      <c r="O633" s="57"/>
      <c r="P633" s="57">
        <f t="shared" ref="P633:P644" si="26">ROUND(F633*M633, 2)</f>
        <v>24.15</v>
      </c>
      <c r="Q633" s="57"/>
      <c r="R633" s="57"/>
      <c r="S633" s="85"/>
      <c r="T633" s="88">
        <v>1</v>
      </c>
      <c r="U633" s="88">
        <v>57.5</v>
      </c>
      <c r="V633" s="85"/>
      <c r="W633" s="85" t="s">
        <v>2395</v>
      </c>
      <c r="X633" s="85"/>
      <c r="Y633" s="85"/>
      <c r="Z633" s="85"/>
      <c r="AA633" s="85"/>
      <c r="AB633" s="85"/>
    </row>
    <row r="634" spans="1:28" ht="56.25" x14ac:dyDescent="0.25">
      <c r="A634" s="22" t="s">
        <v>1266</v>
      </c>
      <c r="B634" s="26" t="s">
        <v>1267</v>
      </c>
      <c r="C634" s="25"/>
      <c r="D634" s="27" t="s">
        <v>40</v>
      </c>
      <c r="E634" s="45">
        <v>2.0499999999999998</v>
      </c>
      <c r="F634" s="45">
        <v>117.875</v>
      </c>
      <c r="G634" s="64">
        <v>137.1</v>
      </c>
      <c r="H634" s="57"/>
      <c r="I634" s="57"/>
      <c r="J634" s="57">
        <f t="shared" si="25"/>
        <v>16160.66</v>
      </c>
      <c r="K634" s="57"/>
      <c r="L634" s="57"/>
      <c r="M634" s="82">
        <v>137.1</v>
      </c>
      <c r="N634" s="57"/>
      <c r="O634" s="57"/>
      <c r="P634" s="57">
        <f t="shared" si="26"/>
        <v>16160.66</v>
      </c>
      <c r="Q634" s="57"/>
      <c r="R634" s="57"/>
      <c r="S634" s="85"/>
      <c r="T634" s="88">
        <v>1</v>
      </c>
      <c r="U634" s="88">
        <v>57.5</v>
      </c>
      <c r="V634" s="85"/>
      <c r="W634" s="85" t="s">
        <v>2396</v>
      </c>
      <c r="X634" s="85"/>
      <c r="Y634" s="85"/>
      <c r="Z634" s="85"/>
      <c r="AA634" s="85"/>
      <c r="AB634" s="85"/>
    </row>
    <row r="635" spans="1:28" ht="18.75" x14ac:dyDescent="0.25">
      <c r="A635" s="22" t="s">
        <v>1268</v>
      </c>
      <c r="B635" s="26" t="s">
        <v>582</v>
      </c>
      <c r="C635" s="25"/>
      <c r="D635" s="27" t="s">
        <v>77</v>
      </c>
      <c r="E635" s="45">
        <v>0.1</v>
      </c>
      <c r="F635" s="45">
        <v>5.75</v>
      </c>
      <c r="G635" s="64">
        <v>37.299999999999997</v>
      </c>
      <c r="H635" s="57"/>
      <c r="I635" s="57"/>
      <c r="J635" s="57">
        <f t="shared" si="25"/>
        <v>214.48</v>
      </c>
      <c r="K635" s="57"/>
      <c r="L635" s="57"/>
      <c r="M635" s="82">
        <v>37.299999999999997</v>
      </c>
      <c r="N635" s="57"/>
      <c r="O635" s="57"/>
      <c r="P635" s="57">
        <f t="shared" si="26"/>
        <v>214.48</v>
      </c>
      <c r="Q635" s="57"/>
      <c r="R635" s="57"/>
      <c r="S635" s="85"/>
      <c r="T635" s="88">
        <v>1</v>
      </c>
      <c r="U635" s="88">
        <v>57.5</v>
      </c>
      <c r="V635" s="85"/>
      <c r="W635" s="85" t="s">
        <v>2397</v>
      </c>
      <c r="X635" s="85"/>
      <c r="Y635" s="85"/>
      <c r="Z635" s="85"/>
      <c r="AA635" s="85"/>
      <c r="AB635" s="85"/>
    </row>
    <row r="636" spans="1:28" ht="18.75" x14ac:dyDescent="0.25">
      <c r="A636" s="22" t="s">
        <v>1269</v>
      </c>
      <c r="B636" s="26" t="s">
        <v>626</v>
      </c>
      <c r="C636" s="25"/>
      <c r="D636" s="27" t="s">
        <v>164</v>
      </c>
      <c r="E636" s="52">
        <v>4</v>
      </c>
      <c r="F636" s="45">
        <v>230</v>
      </c>
      <c r="G636" s="64">
        <v>0.7</v>
      </c>
      <c r="H636" s="57"/>
      <c r="I636" s="57"/>
      <c r="J636" s="57">
        <f t="shared" si="25"/>
        <v>161</v>
      </c>
      <c r="K636" s="57"/>
      <c r="L636" s="57"/>
      <c r="M636" s="82">
        <v>0.7</v>
      </c>
      <c r="N636" s="57"/>
      <c r="O636" s="57"/>
      <c r="P636" s="57">
        <f t="shared" si="26"/>
        <v>161</v>
      </c>
      <c r="Q636" s="57"/>
      <c r="R636" s="57"/>
      <c r="S636" s="85"/>
      <c r="T636" s="88">
        <v>1</v>
      </c>
      <c r="U636" s="88">
        <v>57.5</v>
      </c>
      <c r="V636" s="85"/>
      <c r="W636" s="85" t="s">
        <v>2398</v>
      </c>
      <c r="X636" s="85"/>
      <c r="Y636" s="85"/>
      <c r="Z636" s="85"/>
      <c r="AA636" s="85"/>
      <c r="AB636" s="85"/>
    </row>
    <row r="637" spans="1:28" ht="18.75" x14ac:dyDescent="0.25">
      <c r="A637" s="22" t="s">
        <v>1270</v>
      </c>
      <c r="B637" s="26" t="s">
        <v>912</v>
      </c>
      <c r="C637" s="25"/>
      <c r="D637" s="27" t="s">
        <v>263</v>
      </c>
      <c r="E637" s="45">
        <v>1.25</v>
      </c>
      <c r="F637" s="45">
        <v>71.875</v>
      </c>
      <c r="G637" s="64">
        <v>1.42</v>
      </c>
      <c r="H637" s="57"/>
      <c r="I637" s="57"/>
      <c r="J637" s="57">
        <f t="shared" si="25"/>
        <v>102.06</v>
      </c>
      <c r="K637" s="57"/>
      <c r="L637" s="57"/>
      <c r="M637" s="82">
        <v>1.42</v>
      </c>
      <c r="N637" s="57"/>
      <c r="O637" s="57"/>
      <c r="P637" s="57">
        <f t="shared" si="26"/>
        <v>102.06</v>
      </c>
      <c r="Q637" s="57"/>
      <c r="R637" s="57"/>
      <c r="S637" s="85"/>
      <c r="T637" s="88">
        <v>1</v>
      </c>
      <c r="U637" s="88">
        <v>57.5</v>
      </c>
      <c r="V637" s="85"/>
      <c r="W637" s="85" t="s">
        <v>2399</v>
      </c>
      <c r="X637" s="85"/>
      <c r="Y637" s="85"/>
      <c r="Z637" s="85"/>
      <c r="AA637" s="85"/>
      <c r="AB637" s="85"/>
    </row>
    <row r="638" spans="1:28" ht="18.75" x14ac:dyDescent="0.25">
      <c r="A638" s="22" t="s">
        <v>1271</v>
      </c>
      <c r="B638" s="72" t="s">
        <v>780</v>
      </c>
      <c r="C638" s="25"/>
      <c r="D638" s="27" t="s">
        <v>164</v>
      </c>
      <c r="E638" s="45">
        <v>4.2</v>
      </c>
      <c r="F638" s="45">
        <v>241.5</v>
      </c>
      <c r="G638" s="64">
        <v>3.61</v>
      </c>
      <c r="H638" s="57"/>
      <c r="I638" s="57"/>
      <c r="J638" s="57">
        <f t="shared" si="25"/>
        <v>871.82</v>
      </c>
      <c r="K638" s="57"/>
      <c r="L638" s="57"/>
      <c r="M638" s="82">
        <v>4.54</v>
      </c>
      <c r="N638" s="57"/>
      <c r="O638" s="57"/>
      <c r="P638" s="57">
        <f t="shared" si="26"/>
        <v>1096.4100000000001</v>
      </c>
      <c r="Q638" s="57"/>
      <c r="R638" s="57"/>
      <c r="S638" s="85"/>
      <c r="T638" s="88">
        <v>1</v>
      </c>
      <c r="U638" s="88">
        <v>57.5</v>
      </c>
      <c r="V638" s="85"/>
      <c r="W638" s="85" t="s">
        <v>2400</v>
      </c>
      <c r="X638" s="85"/>
      <c r="Y638" s="85"/>
      <c r="Z638" s="85"/>
      <c r="AA638" s="85"/>
      <c r="AB638" s="85"/>
    </row>
    <row r="639" spans="1:28" ht="18.75" x14ac:dyDescent="0.25">
      <c r="A639" s="22" t="s">
        <v>1272</v>
      </c>
      <c r="B639" s="26" t="s">
        <v>1273</v>
      </c>
      <c r="C639" s="25" t="s">
        <v>1274</v>
      </c>
      <c r="D639" s="27" t="s">
        <v>263</v>
      </c>
      <c r="E639" s="45">
        <v>1.2</v>
      </c>
      <c r="F639" s="45">
        <v>69</v>
      </c>
      <c r="G639" s="64">
        <v>15.46</v>
      </c>
      <c r="H639" s="57"/>
      <c r="I639" s="57"/>
      <c r="J639" s="57">
        <f t="shared" si="25"/>
        <v>1066.74</v>
      </c>
      <c r="K639" s="57"/>
      <c r="L639" s="57"/>
      <c r="M639" s="82">
        <v>50.49</v>
      </c>
      <c r="N639" s="57"/>
      <c r="O639" s="57"/>
      <c r="P639" s="57">
        <f t="shared" si="26"/>
        <v>3483.81</v>
      </c>
      <c r="Q639" s="57"/>
      <c r="R639" s="57"/>
      <c r="S639" s="85"/>
      <c r="T639" s="88">
        <v>1</v>
      </c>
      <c r="U639" s="88">
        <v>57.5</v>
      </c>
      <c r="V639" s="85"/>
      <c r="W639" s="85" t="s">
        <v>2401</v>
      </c>
      <c r="X639" s="85"/>
      <c r="Y639" s="85"/>
      <c r="Z639" s="85"/>
      <c r="AA639" s="85"/>
      <c r="AB639" s="85"/>
    </row>
    <row r="640" spans="1:28" ht="18.75" x14ac:dyDescent="0.25">
      <c r="A640" s="22" t="s">
        <v>1275</v>
      </c>
      <c r="B640" s="26" t="s">
        <v>1276</v>
      </c>
      <c r="C640" s="25"/>
      <c r="D640" s="27" t="s">
        <v>263</v>
      </c>
      <c r="E640" s="45">
        <v>4.7</v>
      </c>
      <c r="F640" s="45">
        <v>270.25</v>
      </c>
      <c r="G640" s="64">
        <v>25.32</v>
      </c>
      <c r="H640" s="57"/>
      <c r="I640" s="57"/>
      <c r="J640" s="57">
        <f t="shared" si="25"/>
        <v>6842.73</v>
      </c>
      <c r="K640" s="57"/>
      <c r="L640" s="57"/>
      <c r="M640" s="82">
        <v>49.72</v>
      </c>
      <c r="N640" s="57"/>
      <c r="O640" s="57"/>
      <c r="P640" s="57">
        <f t="shared" si="26"/>
        <v>13436.83</v>
      </c>
      <c r="Q640" s="57"/>
      <c r="R640" s="57"/>
      <c r="S640" s="85"/>
      <c r="T640" s="88">
        <v>1</v>
      </c>
      <c r="U640" s="88">
        <v>57.5</v>
      </c>
      <c r="V640" s="85"/>
      <c r="W640" s="85" t="s">
        <v>2402</v>
      </c>
      <c r="X640" s="85"/>
      <c r="Y640" s="85"/>
      <c r="Z640" s="85"/>
      <c r="AA640" s="85"/>
      <c r="AB640" s="85"/>
    </row>
    <row r="641" spans="1:28" ht="37.5" x14ac:dyDescent="0.25">
      <c r="A641" s="22" t="s">
        <v>1277</v>
      </c>
      <c r="B641" s="72" t="s">
        <v>1278</v>
      </c>
      <c r="C641" s="25"/>
      <c r="D641" s="27" t="s">
        <v>164</v>
      </c>
      <c r="E641" s="45">
        <v>3.6</v>
      </c>
      <c r="F641" s="45">
        <v>207</v>
      </c>
      <c r="G641" s="64">
        <v>12.96</v>
      </c>
      <c r="H641" s="57"/>
      <c r="I641" s="57"/>
      <c r="J641" s="57">
        <f t="shared" si="25"/>
        <v>2682.72</v>
      </c>
      <c r="K641" s="57"/>
      <c r="L641" s="57"/>
      <c r="M641" s="82">
        <v>16.32</v>
      </c>
      <c r="N641" s="57"/>
      <c r="O641" s="57"/>
      <c r="P641" s="57">
        <f t="shared" si="26"/>
        <v>3378.24</v>
      </c>
      <c r="Q641" s="57"/>
      <c r="R641" s="57"/>
      <c r="S641" s="85"/>
      <c r="T641" s="88">
        <v>1</v>
      </c>
      <c r="U641" s="88">
        <v>57.5</v>
      </c>
      <c r="V641" s="85"/>
      <c r="W641" s="85" t="s">
        <v>2403</v>
      </c>
      <c r="X641" s="85"/>
      <c r="Y641" s="85"/>
      <c r="Z641" s="85"/>
      <c r="AA641" s="85"/>
      <c r="AB641" s="85"/>
    </row>
    <row r="642" spans="1:28" ht="18.75" x14ac:dyDescent="0.25">
      <c r="A642" s="22" t="s">
        <v>1279</v>
      </c>
      <c r="B642" s="26" t="s">
        <v>1280</v>
      </c>
      <c r="C642" s="25"/>
      <c r="D642" s="27" t="s">
        <v>164</v>
      </c>
      <c r="E642" s="45">
        <v>0.3</v>
      </c>
      <c r="F642" s="45">
        <v>17.25</v>
      </c>
      <c r="G642" s="64">
        <v>3.68</v>
      </c>
      <c r="H642" s="57"/>
      <c r="I642" s="57"/>
      <c r="J642" s="57">
        <f t="shared" si="25"/>
        <v>63.48</v>
      </c>
      <c r="K642" s="57"/>
      <c r="L642" s="57"/>
      <c r="M642" s="82">
        <v>4.68</v>
      </c>
      <c r="N642" s="57"/>
      <c r="O642" s="57"/>
      <c r="P642" s="57">
        <f t="shared" si="26"/>
        <v>80.73</v>
      </c>
      <c r="Q642" s="57"/>
      <c r="R642" s="57"/>
      <c r="S642" s="85"/>
      <c r="T642" s="88">
        <v>1</v>
      </c>
      <c r="U642" s="88">
        <v>57.5</v>
      </c>
      <c r="V642" s="85"/>
      <c r="W642" s="85" t="s">
        <v>2404</v>
      </c>
      <c r="X642" s="85"/>
      <c r="Y642" s="85"/>
      <c r="Z642" s="85"/>
      <c r="AA642" s="85"/>
      <c r="AB642" s="85"/>
    </row>
    <row r="643" spans="1:28" ht="37.5" x14ac:dyDescent="0.25">
      <c r="A643" s="22" t="s">
        <v>1281</v>
      </c>
      <c r="B643" s="26" t="s">
        <v>875</v>
      </c>
      <c r="C643" s="25"/>
      <c r="D643" s="27" t="s">
        <v>77</v>
      </c>
      <c r="E643" s="45">
        <v>0.35</v>
      </c>
      <c r="F643" s="45">
        <v>20.125</v>
      </c>
      <c r="G643" s="64">
        <v>34.950000000000003</v>
      </c>
      <c r="H643" s="57"/>
      <c r="I643" s="57"/>
      <c r="J643" s="57">
        <f t="shared" si="25"/>
        <v>703.37</v>
      </c>
      <c r="K643" s="57"/>
      <c r="L643" s="57"/>
      <c r="M643" s="82">
        <v>34.950000000000003</v>
      </c>
      <c r="N643" s="57"/>
      <c r="O643" s="57"/>
      <c r="P643" s="57">
        <f t="shared" si="26"/>
        <v>703.37</v>
      </c>
      <c r="Q643" s="57"/>
      <c r="R643" s="57"/>
      <c r="S643" s="85"/>
      <c r="T643" s="88">
        <v>1</v>
      </c>
      <c r="U643" s="88">
        <v>57.5</v>
      </c>
      <c r="V643" s="85"/>
      <c r="W643" s="85" t="s">
        <v>2405</v>
      </c>
      <c r="X643" s="85"/>
      <c r="Y643" s="85"/>
      <c r="Z643" s="85"/>
      <c r="AA643" s="85"/>
      <c r="AB643" s="85"/>
    </row>
    <row r="644" spans="1:28" ht="18.75" x14ac:dyDescent="0.25">
      <c r="A644" s="22" t="s">
        <v>1282</v>
      </c>
      <c r="B644" s="26" t="s">
        <v>1283</v>
      </c>
      <c r="C644" s="25"/>
      <c r="D644" s="27" t="s">
        <v>164</v>
      </c>
      <c r="E644" s="45">
        <v>15</v>
      </c>
      <c r="F644" s="45">
        <v>862.5</v>
      </c>
      <c r="G644" s="64">
        <v>0.26</v>
      </c>
      <c r="H644" s="57"/>
      <c r="I644" s="57"/>
      <c r="J644" s="57">
        <f t="shared" si="25"/>
        <v>224.25</v>
      </c>
      <c r="K644" s="57"/>
      <c r="L644" s="57"/>
      <c r="M644" s="82">
        <v>0.26</v>
      </c>
      <c r="N644" s="57"/>
      <c r="O644" s="57"/>
      <c r="P644" s="57">
        <f t="shared" si="26"/>
        <v>224.25</v>
      </c>
      <c r="Q644" s="57"/>
      <c r="R644" s="57"/>
      <c r="S644" s="85"/>
      <c r="T644" s="88">
        <v>1</v>
      </c>
      <c r="U644" s="88">
        <v>57.5</v>
      </c>
      <c r="V644" s="85"/>
      <c r="W644" s="85" t="s">
        <v>2406</v>
      </c>
      <c r="X644" s="85"/>
      <c r="Y644" s="85"/>
      <c r="Z644" s="85"/>
      <c r="AA644" s="85"/>
      <c r="AB644" s="85"/>
    </row>
    <row r="645" spans="1:28" ht="37.5" x14ac:dyDescent="0.25">
      <c r="A645" s="22" t="s">
        <v>1284</v>
      </c>
      <c r="B645" s="25" t="s">
        <v>1285</v>
      </c>
      <c r="C645" s="25"/>
      <c r="D645" s="27" t="s">
        <v>40</v>
      </c>
      <c r="E645" s="45">
        <v>1</v>
      </c>
      <c r="F645" s="28">
        <v>248.8</v>
      </c>
      <c r="G645" s="57">
        <f>IFERROR(ROUND(SUM(J646)/F645, 2), 0)</f>
        <v>725.32</v>
      </c>
      <c r="H645" s="64">
        <v>700</v>
      </c>
      <c r="I645" s="57">
        <f>G645+H645</f>
        <v>1425.32</v>
      </c>
      <c r="J645" s="57">
        <f>ROUND(G645*F645, 2)</f>
        <v>180459.62</v>
      </c>
      <c r="K645" s="57">
        <f>ROUND(F645*H645, 2)</f>
        <v>174160</v>
      </c>
      <c r="L645" s="57">
        <f>J645+K645</f>
        <v>354619.62</v>
      </c>
      <c r="M645" s="57">
        <v>725.32</v>
      </c>
      <c r="N645" s="82">
        <v>700</v>
      </c>
      <c r="O645" s="57">
        <v>1425.32</v>
      </c>
      <c r="P645" s="57">
        <v>180459.62</v>
      </c>
      <c r="Q645" s="57">
        <v>174160</v>
      </c>
      <c r="R645" s="57">
        <v>354619.62</v>
      </c>
      <c r="S645" s="85"/>
      <c r="T645" s="88">
        <v>1</v>
      </c>
      <c r="U645" s="88">
        <v>248.8</v>
      </c>
      <c r="V645" s="85"/>
      <c r="W645" s="85" t="s">
        <v>2407</v>
      </c>
      <c r="X645" s="85"/>
      <c r="Y645" s="85"/>
      <c r="Z645" s="85"/>
      <c r="AA645" s="85"/>
      <c r="AB645" s="85"/>
    </row>
    <row r="646" spans="1:28" ht="37.5" x14ac:dyDescent="0.25">
      <c r="A646" s="22" t="s">
        <v>1286</v>
      </c>
      <c r="B646" s="72" t="s">
        <v>1287</v>
      </c>
      <c r="C646" s="25"/>
      <c r="D646" s="27" t="s">
        <v>40</v>
      </c>
      <c r="E646" s="45">
        <v>1.1000000000000001</v>
      </c>
      <c r="F646" s="48">
        <v>273.68</v>
      </c>
      <c r="G646" s="64">
        <v>659.38</v>
      </c>
      <c r="H646" s="57"/>
      <c r="I646" s="57"/>
      <c r="J646" s="57">
        <f>ROUND(F646*G646, 2)</f>
        <v>180459.12</v>
      </c>
      <c r="K646" s="57"/>
      <c r="L646" s="57"/>
      <c r="M646" s="82">
        <v>659.38</v>
      </c>
      <c r="N646" s="57"/>
      <c r="O646" s="57"/>
      <c r="P646" s="57">
        <f>ROUND(F646*M646, 2)</f>
        <v>180459.12</v>
      </c>
      <c r="Q646" s="57"/>
      <c r="R646" s="57"/>
      <c r="S646" s="85"/>
      <c r="T646" s="88">
        <v>1</v>
      </c>
      <c r="U646" s="88">
        <v>248.8</v>
      </c>
      <c r="V646" s="85"/>
      <c r="W646" s="85" t="s">
        <v>2408</v>
      </c>
      <c r="X646" s="85"/>
      <c r="Y646" s="85"/>
      <c r="Z646" s="85"/>
      <c r="AA646" s="85"/>
      <c r="AB646" s="85"/>
    </row>
    <row r="647" spans="1:28" ht="37.5" x14ac:dyDescent="0.25">
      <c r="A647" s="22" t="s">
        <v>1288</v>
      </c>
      <c r="B647" s="25" t="s">
        <v>1289</v>
      </c>
      <c r="C647" s="25" t="s">
        <v>1290</v>
      </c>
      <c r="D647" s="27" t="s">
        <v>40</v>
      </c>
      <c r="E647" s="45">
        <v>1</v>
      </c>
      <c r="F647" s="28">
        <v>57.5</v>
      </c>
      <c r="G647" s="57">
        <f>IFERROR(ROUND(SUM(J648,J649)/F647, 2), 0)</f>
        <v>63.78</v>
      </c>
      <c r="H647" s="64">
        <v>200</v>
      </c>
      <c r="I647" s="57">
        <f>G647+H647</f>
        <v>263.77999999999997</v>
      </c>
      <c r="J647" s="57">
        <f>ROUND(G647*F647, 2)</f>
        <v>3667.35</v>
      </c>
      <c r="K647" s="57">
        <f>ROUND(F647*H647, 2)</f>
        <v>11500</v>
      </c>
      <c r="L647" s="57">
        <f>J647+K647</f>
        <v>15167.35</v>
      </c>
      <c r="M647" s="57">
        <v>63.78</v>
      </c>
      <c r="N647" s="82">
        <v>200</v>
      </c>
      <c r="O647" s="57">
        <v>263.77999999999997</v>
      </c>
      <c r="P647" s="57">
        <v>3667.35</v>
      </c>
      <c r="Q647" s="57">
        <v>11500</v>
      </c>
      <c r="R647" s="57">
        <v>15167.35</v>
      </c>
      <c r="S647" s="85"/>
      <c r="T647" s="88">
        <v>1</v>
      </c>
      <c r="U647" s="88">
        <v>57.5</v>
      </c>
      <c r="V647" s="85"/>
      <c r="W647" s="85" t="s">
        <v>2409</v>
      </c>
      <c r="X647" s="85"/>
      <c r="Y647" s="85"/>
      <c r="Z647" s="85"/>
      <c r="AA647" s="85"/>
      <c r="AB647" s="85"/>
    </row>
    <row r="648" spans="1:28" ht="18.75" x14ac:dyDescent="0.25">
      <c r="A648" s="22" t="s">
        <v>1291</v>
      </c>
      <c r="B648" s="26" t="s">
        <v>682</v>
      </c>
      <c r="C648" s="25"/>
      <c r="D648" s="27" t="s">
        <v>77</v>
      </c>
      <c r="E648" s="45">
        <v>0.15</v>
      </c>
      <c r="F648" s="48">
        <v>8.625</v>
      </c>
      <c r="G648" s="64">
        <v>41.3</v>
      </c>
      <c r="H648" s="57"/>
      <c r="I648" s="57"/>
      <c r="J648" s="57">
        <f>ROUND(F648*G648, 2)</f>
        <v>356.21</v>
      </c>
      <c r="K648" s="57"/>
      <c r="L648" s="57"/>
      <c r="M648" s="82">
        <v>41.3</v>
      </c>
      <c r="N648" s="57"/>
      <c r="O648" s="57"/>
      <c r="P648" s="57">
        <f>ROUND(F648*M648, 2)</f>
        <v>356.21</v>
      </c>
      <c r="Q648" s="57"/>
      <c r="R648" s="57"/>
      <c r="S648" s="85"/>
      <c r="T648" s="88">
        <v>1</v>
      </c>
      <c r="U648" s="88">
        <v>57.5</v>
      </c>
      <c r="V648" s="85"/>
      <c r="W648" s="85" t="s">
        <v>2410</v>
      </c>
      <c r="X648" s="85"/>
      <c r="Y648" s="85"/>
      <c r="Z648" s="85"/>
      <c r="AA648" s="85"/>
      <c r="AB648" s="85"/>
    </row>
    <row r="649" spans="1:28" ht="56.25" x14ac:dyDescent="0.25">
      <c r="A649" s="22" t="s">
        <v>1292</v>
      </c>
      <c r="B649" s="26" t="s">
        <v>1293</v>
      </c>
      <c r="C649" s="25"/>
      <c r="D649" s="27" t="s">
        <v>77</v>
      </c>
      <c r="E649" s="45">
        <v>0.3</v>
      </c>
      <c r="F649" s="48">
        <v>17.25</v>
      </c>
      <c r="G649" s="64">
        <v>191.94</v>
      </c>
      <c r="H649" s="57"/>
      <c r="I649" s="57"/>
      <c r="J649" s="57">
        <f>ROUND(F649*G649, 2)</f>
        <v>3310.97</v>
      </c>
      <c r="K649" s="57"/>
      <c r="L649" s="57"/>
      <c r="M649" s="82">
        <v>191.94</v>
      </c>
      <c r="N649" s="57"/>
      <c r="O649" s="57"/>
      <c r="P649" s="57">
        <f>ROUND(F649*M649, 2)</f>
        <v>3310.97</v>
      </c>
      <c r="Q649" s="57"/>
      <c r="R649" s="57"/>
      <c r="S649" s="85"/>
      <c r="T649" s="88">
        <v>1</v>
      </c>
      <c r="U649" s="88">
        <v>57.5</v>
      </c>
      <c r="V649" s="85"/>
      <c r="W649" s="85" t="s">
        <v>2411</v>
      </c>
      <c r="X649" s="85"/>
      <c r="Y649" s="85"/>
      <c r="Z649" s="85"/>
      <c r="AA649" s="85"/>
      <c r="AB649" s="85"/>
    </row>
    <row r="650" spans="1:28" ht="37.5" x14ac:dyDescent="0.25">
      <c r="A650" s="22" t="s">
        <v>1294</v>
      </c>
      <c r="B650" s="25" t="s">
        <v>1295</v>
      </c>
      <c r="C650" s="25"/>
      <c r="D650" s="27" t="s">
        <v>40</v>
      </c>
      <c r="E650" s="45">
        <v>1</v>
      </c>
      <c r="F650" s="28">
        <v>248.8</v>
      </c>
      <c r="G650" s="57">
        <f>IFERROR(ROUND(SUM(J651,J652)/F650, 2), 0)</f>
        <v>21.35</v>
      </c>
      <c r="H650" s="64">
        <v>200</v>
      </c>
      <c r="I650" s="57">
        <f>G650+H650</f>
        <v>221.35</v>
      </c>
      <c r="J650" s="57">
        <f>ROUND(G650*F650, 2)</f>
        <v>5311.88</v>
      </c>
      <c r="K650" s="57">
        <f>ROUND(F650*H650, 2)</f>
        <v>49760</v>
      </c>
      <c r="L650" s="57">
        <f>J650+K650</f>
        <v>55071.88</v>
      </c>
      <c r="M650" s="57">
        <v>21.35</v>
      </c>
      <c r="N650" s="82">
        <v>200</v>
      </c>
      <c r="O650" s="57">
        <v>221.35</v>
      </c>
      <c r="P650" s="57">
        <v>5311.88</v>
      </c>
      <c r="Q650" s="57">
        <v>49760</v>
      </c>
      <c r="R650" s="57">
        <v>55071.88</v>
      </c>
      <c r="S650" s="85"/>
      <c r="T650" s="88">
        <v>1</v>
      </c>
      <c r="U650" s="88">
        <v>248.8</v>
      </c>
      <c r="V650" s="85"/>
      <c r="W650" s="85" t="s">
        <v>2412</v>
      </c>
      <c r="X650" s="85"/>
      <c r="Y650" s="85"/>
      <c r="Z650" s="85"/>
      <c r="AA650" s="85"/>
      <c r="AB650" s="85"/>
    </row>
    <row r="651" spans="1:28" ht="18.75" x14ac:dyDescent="0.25">
      <c r="A651" s="22" t="s">
        <v>1296</v>
      </c>
      <c r="B651" s="26" t="s">
        <v>582</v>
      </c>
      <c r="C651" s="25"/>
      <c r="D651" s="27" t="s">
        <v>77</v>
      </c>
      <c r="E651" s="45">
        <v>0.15</v>
      </c>
      <c r="F651" s="48">
        <v>37.32</v>
      </c>
      <c r="G651" s="64">
        <v>37.299999999999997</v>
      </c>
      <c r="H651" s="57"/>
      <c r="I651" s="57"/>
      <c r="J651" s="57">
        <f>ROUND(F651*G651, 2)</f>
        <v>1392.04</v>
      </c>
      <c r="K651" s="57"/>
      <c r="L651" s="57"/>
      <c r="M651" s="82">
        <v>37.299999999999997</v>
      </c>
      <c r="N651" s="57"/>
      <c r="O651" s="57"/>
      <c r="P651" s="57">
        <f>ROUND(F651*M651, 2)</f>
        <v>1392.04</v>
      </c>
      <c r="Q651" s="57"/>
      <c r="R651" s="57"/>
      <c r="S651" s="85"/>
      <c r="T651" s="88">
        <v>1</v>
      </c>
      <c r="U651" s="88">
        <v>248.8</v>
      </c>
      <c r="V651" s="85"/>
      <c r="W651" s="85" t="s">
        <v>2413</v>
      </c>
      <c r="X651" s="85"/>
      <c r="Y651" s="85"/>
      <c r="Z651" s="85"/>
      <c r="AA651" s="85"/>
      <c r="AB651" s="85"/>
    </row>
    <row r="652" spans="1:28" ht="37.5" x14ac:dyDescent="0.25">
      <c r="A652" s="22" t="s">
        <v>1297</v>
      </c>
      <c r="B652" s="72" t="s">
        <v>1298</v>
      </c>
      <c r="C652" s="25"/>
      <c r="D652" s="27" t="s">
        <v>77</v>
      </c>
      <c r="E652" s="45">
        <v>0.3</v>
      </c>
      <c r="F652" s="48">
        <v>74.64</v>
      </c>
      <c r="G652" s="64">
        <v>52.5</v>
      </c>
      <c r="H652" s="57"/>
      <c r="I652" s="57"/>
      <c r="J652" s="57">
        <f>ROUND(F652*G652, 2)</f>
        <v>3918.6</v>
      </c>
      <c r="K652" s="57"/>
      <c r="L652" s="57"/>
      <c r="M652" s="82">
        <v>52.5</v>
      </c>
      <c r="N652" s="57"/>
      <c r="O652" s="57"/>
      <c r="P652" s="57">
        <f>ROUND(F652*M652, 2)</f>
        <v>3918.6</v>
      </c>
      <c r="Q652" s="57"/>
      <c r="R652" s="57"/>
      <c r="S652" s="85"/>
      <c r="T652" s="88">
        <v>1</v>
      </c>
      <c r="U652" s="88">
        <v>248.8</v>
      </c>
      <c r="V652" s="85"/>
      <c r="W652" s="85" t="s">
        <v>2414</v>
      </c>
      <c r="X652" s="85"/>
      <c r="Y652" s="85"/>
      <c r="Z652" s="85"/>
      <c r="AA652" s="85"/>
      <c r="AB652" s="85"/>
    </row>
    <row r="653" spans="1:28" ht="16.5" x14ac:dyDescent="0.25">
      <c r="A653" s="22" t="s">
        <v>1299</v>
      </c>
      <c r="B653" s="100" t="s">
        <v>747</v>
      </c>
      <c r="C653" s="94"/>
      <c r="D653" s="98"/>
      <c r="E653" s="99"/>
      <c r="F653" s="58"/>
      <c r="G653" s="59"/>
      <c r="H653" s="59"/>
      <c r="I653" s="59"/>
      <c r="J653" s="59">
        <f>SUM(J654,J656,J658,J660,J662)</f>
        <v>210205.31</v>
      </c>
      <c r="K653" s="59">
        <f>SUM(K654,K656,K658,K660,K662)</f>
        <v>27235.99</v>
      </c>
      <c r="L653" s="59">
        <f>SUM(L654,L656,L658,L660,L662)</f>
        <v>237441.3</v>
      </c>
      <c r="M653" s="59"/>
      <c r="N653" s="59"/>
      <c r="O653" s="59"/>
      <c r="P653" s="59">
        <v>213863.64</v>
      </c>
      <c r="Q653" s="59">
        <v>26435.99</v>
      </c>
      <c r="R653" s="59">
        <v>240299.63</v>
      </c>
      <c r="S653" s="85"/>
      <c r="T653" s="88"/>
      <c r="U653" s="88"/>
      <c r="V653" s="85"/>
      <c r="W653" s="85" t="s">
        <v>2415</v>
      </c>
      <c r="X653" s="85"/>
      <c r="Y653" s="85"/>
      <c r="Z653" s="85"/>
      <c r="AA653" s="85"/>
      <c r="AB653" s="85"/>
    </row>
    <row r="654" spans="1:28" ht="75" x14ac:dyDescent="0.25">
      <c r="A654" s="22" t="s">
        <v>1300</v>
      </c>
      <c r="B654" s="25" t="s">
        <v>1301</v>
      </c>
      <c r="C654" s="25"/>
      <c r="D654" s="27" t="s">
        <v>164</v>
      </c>
      <c r="E654" s="45">
        <v>1</v>
      </c>
      <c r="F654" s="28">
        <v>4</v>
      </c>
      <c r="G654" s="57">
        <f>IFERROR(ROUND(SUM(J655)/F654, 2), 0)</f>
        <v>36234</v>
      </c>
      <c r="H654" s="64">
        <v>3775</v>
      </c>
      <c r="I654" s="57">
        <f>G654+H654</f>
        <v>40009</v>
      </c>
      <c r="J654" s="57">
        <f>ROUND(G654*F654, 2)</f>
        <v>144936</v>
      </c>
      <c r="K654" s="57">
        <f>ROUND(F654*H654, 2)</f>
        <v>15100</v>
      </c>
      <c r="L654" s="57">
        <f>J654+K654</f>
        <v>160036</v>
      </c>
      <c r="M654" s="57">
        <v>35167</v>
      </c>
      <c r="N654" s="82">
        <v>3775</v>
      </c>
      <c r="O654" s="57">
        <v>38942</v>
      </c>
      <c r="P654" s="57">
        <v>140668</v>
      </c>
      <c r="Q654" s="57">
        <v>15100</v>
      </c>
      <c r="R654" s="57">
        <v>155768</v>
      </c>
      <c r="S654" s="85"/>
      <c r="T654" s="88">
        <v>1</v>
      </c>
      <c r="U654" s="88">
        <v>4</v>
      </c>
      <c r="V654" s="85"/>
      <c r="W654" s="85" t="s">
        <v>2416</v>
      </c>
      <c r="X654" s="85"/>
      <c r="Y654" s="85"/>
      <c r="Z654" s="85"/>
      <c r="AA654" s="85"/>
      <c r="AB654" s="85"/>
    </row>
    <row r="655" spans="1:28" ht="56.25" x14ac:dyDescent="0.25">
      <c r="A655" s="22" t="s">
        <v>1302</v>
      </c>
      <c r="B655" s="72" t="s">
        <v>1303</v>
      </c>
      <c r="C655" s="25"/>
      <c r="D655" s="27" t="s">
        <v>164</v>
      </c>
      <c r="E655" s="45">
        <v>1</v>
      </c>
      <c r="F655" s="48">
        <v>4</v>
      </c>
      <c r="G655" s="64">
        <v>36234</v>
      </c>
      <c r="H655" s="57"/>
      <c r="I655" s="57"/>
      <c r="J655" s="57">
        <f>ROUND(F655*G655, 2)</f>
        <v>144936</v>
      </c>
      <c r="K655" s="57"/>
      <c r="L655" s="57"/>
      <c r="M655" s="82">
        <v>35167</v>
      </c>
      <c r="N655" s="57"/>
      <c r="O655" s="57"/>
      <c r="P655" s="57">
        <f>ROUND(F655*M655, 2)</f>
        <v>140668</v>
      </c>
      <c r="Q655" s="57"/>
      <c r="R655" s="57"/>
      <c r="S655" s="85"/>
      <c r="T655" s="88">
        <v>1</v>
      </c>
      <c r="U655" s="88">
        <v>4</v>
      </c>
      <c r="V655" s="85"/>
      <c r="W655" s="85" t="s">
        <v>2417</v>
      </c>
      <c r="X655" s="85"/>
      <c r="Y655" s="85"/>
      <c r="Z655" s="85"/>
      <c r="AA655" s="85"/>
      <c r="AB655" s="85"/>
    </row>
    <row r="656" spans="1:28" ht="37.5" x14ac:dyDescent="0.25">
      <c r="A656" s="22" t="s">
        <v>1304</v>
      </c>
      <c r="B656" s="25" t="s">
        <v>1305</v>
      </c>
      <c r="C656" s="25" t="s">
        <v>1306</v>
      </c>
      <c r="D656" s="27" t="s">
        <v>164</v>
      </c>
      <c r="E656" s="45">
        <v>1</v>
      </c>
      <c r="F656" s="28">
        <v>1</v>
      </c>
      <c r="G656" s="57">
        <f>IFERROR(ROUND(SUM(J657)/F656, 2), 0)</f>
        <v>19294</v>
      </c>
      <c r="H656" s="64">
        <v>3441.67</v>
      </c>
      <c r="I656" s="57">
        <f>G656+H656</f>
        <v>22735.67</v>
      </c>
      <c r="J656" s="57">
        <f>ROUND(G656*F656, 2)</f>
        <v>19294</v>
      </c>
      <c r="K656" s="57">
        <f>ROUND(F656*H656, 2)</f>
        <v>3441.67</v>
      </c>
      <c r="L656" s="57">
        <f>J656+K656</f>
        <v>22735.67</v>
      </c>
      <c r="M656" s="57">
        <v>21938.33</v>
      </c>
      <c r="N656" s="82">
        <v>3441.67</v>
      </c>
      <c r="O656" s="57">
        <v>25380</v>
      </c>
      <c r="P656" s="57">
        <v>21938.33</v>
      </c>
      <c r="Q656" s="57">
        <v>3441.67</v>
      </c>
      <c r="R656" s="57">
        <v>25380</v>
      </c>
      <c r="S656" s="85"/>
      <c r="T656" s="88">
        <v>1</v>
      </c>
      <c r="U656" s="88">
        <v>1</v>
      </c>
      <c r="V656" s="85"/>
      <c r="W656" s="85" t="s">
        <v>2418</v>
      </c>
      <c r="X656" s="85"/>
      <c r="Y656" s="85"/>
      <c r="Z656" s="85"/>
      <c r="AA656" s="85"/>
      <c r="AB656" s="85"/>
    </row>
    <row r="657" spans="1:28" ht="18.75" x14ac:dyDescent="0.25">
      <c r="A657" s="22" t="s">
        <v>1307</v>
      </c>
      <c r="B657" s="72" t="s">
        <v>1308</v>
      </c>
      <c r="C657" s="25"/>
      <c r="D657" s="27" t="s">
        <v>164</v>
      </c>
      <c r="E657" s="45">
        <v>1</v>
      </c>
      <c r="F657" s="45">
        <v>1</v>
      </c>
      <c r="G657" s="64">
        <v>19294</v>
      </c>
      <c r="H657" s="57"/>
      <c r="I657" s="57"/>
      <c r="J657" s="57">
        <f>ROUND(F657*G657, 2)</f>
        <v>19294</v>
      </c>
      <c r="K657" s="57"/>
      <c r="L657" s="57"/>
      <c r="M657" s="82">
        <v>21938.33</v>
      </c>
      <c r="N657" s="57"/>
      <c r="O657" s="57"/>
      <c r="P657" s="57">
        <f>ROUND(F657*M657, 2)</f>
        <v>21938.33</v>
      </c>
      <c r="Q657" s="57"/>
      <c r="R657" s="57"/>
      <c r="S657" s="85"/>
      <c r="T657" s="88">
        <v>1</v>
      </c>
      <c r="U657" s="88">
        <v>1</v>
      </c>
      <c r="V657" s="85"/>
      <c r="W657" s="85" t="s">
        <v>2419</v>
      </c>
      <c r="X657" s="85"/>
      <c r="Y657" s="85"/>
      <c r="Z657" s="85"/>
      <c r="AA657" s="85"/>
      <c r="AB657" s="85"/>
    </row>
    <row r="658" spans="1:28" ht="37.5" x14ac:dyDescent="0.25">
      <c r="A658" s="22" t="s">
        <v>1309</v>
      </c>
      <c r="B658" s="25" t="s">
        <v>1310</v>
      </c>
      <c r="C658" s="25" t="s">
        <v>1311</v>
      </c>
      <c r="D658" s="27" t="s">
        <v>164</v>
      </c>
      <c r="E658" s="45">
        <v>1</v>
      </c>
      <c r="F658" s="28">
        <v>2</v>
      </c>
      <c r="G658" s="57">
        <f>IFERROR(ROUND(SUM(J659)/F658, 2), 0)</f>
        <v>19364</v>
      </c>
      <c r="H658" s="64">
        <v>3775</v>
      </c>
      <c r="I658" s="57">
        <f>G658+H658</f>
        <v>23139</v>
      </c>
      <c r="J658" s="57">
        <f>ROUND(G658*F658, 2)</f>
        <v>38728</v>
      </c>
      <c r="K658" s="57">
        <f>ROUND(F658*H658, 2)</f>
        <v>7550</v>
      </c>
      <c r="L658" s="57">
        <f>J658+K658</f>
        <v>46278</v>
      </c>
      <c r="M658" s="57">
        <v>22005</v>
      </c>
      <c r="N658" s="82">
        <v>3375</v>
      </c>
      <c r="O658" s="57">
        <v>25380</v>
      </c>
      <c r="P658" s="57">
        <v>44010</v>
      </c>
      <c r="Q658" s="57">
        <v>6750</v>
      </c>
      <c r="R658" s="57">
        <v>50760</v>
      </c>
      <c r="S658" s="85"/>
      <c r="T658" s="88">
        <v>1</v>
      </c>
      <c r="U658" s="88">
        <v>2</v>
      </c>
      <c r="V658" s="85"/>
      <c r="W658" s="85" t="s">
        <v>2420</v>
      </c>
      <c r="X658" s="85"/>
      <c r="Y658" s="85"/>
      <c r="Z658" s="85"/>
      <c r="AA658" s="85"/>
      <c r="AB658" s="85"/>
    </row>
    <row r="659" spans="1:28" ht="37.5" x14ac:dyDescent="0.25">
      <c r="A659" s="22" t="s">
        <v>1312</v>
      </c>
      <c r="B659" s="26" t="s">
        <v>1313</v>
      </c>
      <c r="C659" s="25"/>
      <c r="D659" s="27" t="s">
        <v>164</v>
      </c>
      <c r="E659" s="45">
        <v>1</v>
      </c>
      <c r="F659" s="48">
        <v>2</v>
      </c>
      <c r="G659" s="64">
        <v>19364</v>
      </c>
      <c r="H659" s="57"/>
      <c r="I659" s="57"/>
      <c r="J659" s="57">
        <f>ROUND(F659*G659, 2)</f>
        <v>38728</v>
      </c>
      <c r="K659" s="57"/>
      <c r="L659" s="57"/>
      <c r="M659" s="82">
        <v>22005</v>
      </c>
      <c r="N659" s="57"/>
      <c r="O659" s="57"/>
      <c r="P659" s="57">
        <f>ROUND(F659*M659, 2)</f>
        <v>44010</v>
      </c>
      <c r="Q659" s="57"/>
      <c r="R659" s="57"/>
      <c r="S659" s="85"/>
      <c r="T659" s="88">
        <v>1</v>
      </c>
      <c r="U659" s="88">
        <v>2</v>
      </c>
      <c r="V659" s="85"/>
      <c r="W659" s="85" t="s">
        <v>2421</v>
      </c>
      <c r="X659" s="85"/>
      <c r="Y659" s="85"/>
      <c r="Z659" s="85"/>
      <c r="AA659" s="85"/>
      <c r="AB659" s="85"/>
    </row>
    <row r="660" spans="1:28" ht="18.75" x14ac:dyDescent="0.25">
      <c r="A660" s="22" t="s">
        <v>1314</v>
      </c>
      <c r="B660" s="25" t="s">
        <v>1315</v>
      </c>
      <c r="C660" s="25" t="s">
        <v>1316</v>
      </c>
      <c r="D660" s="27" t="s">
        <v>164</v>
      </c>
      <c r="E660" s="45">
        <v>1</v>
      </c>
      <c r="F660" s="28">
        <v>1</v>
      </c>
      <c r="G660" s="57">
        <f>IFERROR(ROUND(SUM(J661)/F660, 2), 0)</f>
        <v>197.31</v>
      </c>
      <c r="H660" s="64">
        <v>168.93</v>
      </c>
      <c r="I660" s="57">
        <f>G660+H660</f>
        <v>366.24</v>
      </c>
      <c r="J660" s="57">
        <f>ROUND(G660*F660, 2)</f>
        <v>197.31</v>
      </c>
      <c r="K660" s="57">
        <f>ROUND(F660*H660, 2)</f>
        <v>168.93</v>
      </c>
      <c r="L660" s="57">
        <f>J660+K660</f>
        <v>366.24</v>
      </c>
      <c r="M660" s="57">
        <v>197.31</v>
      </c>
      <c r="N660" s="82">
        <v>168.93</v>
      </c>
      <c r="O660" s="57">
        <v>366.24</v>
      </c>
      <c r="P660" s="57">
        <v>197.31</v>
      </c>
      <c r="Q660" s="57">
        <v>168.93</v>
      </c>
      <c r="R660" s="57">
        <v>366.24</v>
      </c>
      <c r="S660" s="85"/>
      <c r="T660" s="88">
        <v>1</v>
      </c>
      <c r="U660" s="88">
        <v>1</v>
      </c>
      <c r="V660" s="85"/>
      <c r="W660" s="85" t="s">
        <v>2422</v>
      </c>
      <c r="X660" s="85"/>
      <c r="Y660" s="85"/>
      <c r="Z660" s="85"/>
      <c r="AA660" s="85"/>
      <c r="AB660" s="85"/>
    </row>
    <row r="661" spans="1:28" ht="18.75" x14ac:dyDescent="0.25">
      <c r="A661" s="22" t="s">
        <v>1317</v>
      </c>
      <c r="B661" s="26" t="s">
        <v>1318</v>
      </c>
      <c r="C661" s="25"/>
      <c r="D661" s="27" t="s">
        <v>164</v>
      </c>
      <c r="E661" s="45">
        <v>1</v>
      </c>
      <c r="F661" s="45">
        <v>1</v>
      </c>
      <c r="G661" s="64">
        <v>197.31</v>
      </c>
      <c r="H661" s="57"/>
      <c r="I661" s="57"/>
      <c r="J661" s="57">
        <f>ROUND(F661*G661, 2)</f>
        <v>197.31</v>
      </c>
      <c r="K661" s="57"/>
      <c r="L661" s="57"/>
      <c r="M661" s="82">
        <v>197.31</v>
      </c>
      <c r="N661" s="57"/>
      <c r="O661" s="57"/>
      <c r="P661" s="57">
        <f>ROUND(F661*M661, 2)</f>
        <v>197.31</v>
      </c>
      <c r="Q661" s="57"/>
      <c r="R661" s="57"/>
      <c r="S661" s="85"/>
      <c r="T661" s="88">
        <v>1</v>
      </c>
      <c r="U661" s="88">
        <v>1</v>
      </c>
      <c r="V661" s="85"/>
      <c r="W661" s="85" t="s">
        <v>2423</v>
      </c>
      <c r="X661" s="85"/>
      <c r="Y661" s="85"/>
      <c r="Z661" s="85"/>
      <c r="AA661" s="85"/>
      <c r="AB661" s="85"/>
    </row>
    <row r="662" spans="1:28" ht="37.5" x14ac:dyDescent="0.25">
      <c r="A662" s="22" t="s">
        <v>1319</v>
      </c>
      <c r="B662" s="25" t="s">
        <v>1320</v>
      </c>
      <c r="C662" s="25"/>
      <c r="D662" s="27" t="s">
        <v>164</v>
      </c>
      <c r="E662" s="45">
        <v>1</v>
      </c>
      <c r="F662" s="28">
        <v>3</v>
      </c>
      <c r="G662" s="57">
        <f>IFERROR(ROUND(SUM(J663,J664)/F662, 2), 0)</f>
        <v>2350</v>
      </c>
      <c r="H662" s="64">
        <v>325.13</v>
      </c>
      <c r="I662" s="57">
        <f>G662+H662</f>
        <v>2675.13</v>
      </c>
      <c r="J662" s="57">
        <f>ROUND(G662*F662, 2)</f>
        <v>7050</v>
      </c>
      <c r="K662" s="57">
        <f>ROUND(F662*H662, 2)</f>
        <v>975.39</v>
      </c>
      <c r="L662" s="57">
        <f>J662+K662</f>
        <v>8025.39</v>
      </c>
      <c r="M662" s="57">
        <v>2350</v>
      </c>
      <c r="N662" s="82">
        <v>325.13</v>
      </c>
      <c r="O662" s="57">
        <v>2675.13</v>
      </c>
      <c r="P662" s="57">
        <v>7050</v>
      </c>
      <c r="Q662" s="57">
        <v>975.39</v>
      </c>
      <c r="R662" s="57">
        <v>8025.39</v>
      </c>
      <c r="S662" s="85"/>
      <c r="T662" s="88">
        <v>1</v>
      </c>
      <c r="U662" s="88">
        <v>3</v>
      </c>
      <c r="V662" s="85"/>
      <c r="W662" s="85" t="s">
        <v>2424</v>
      </c>
      <c r="X662" s="85"/>
      <c r="Y662" s="85"/>
      <c r="Z662" s="85"/>
      <c r="AA662" s="85"/>
      <c r="AB662" s="85"/>
    </row>
    <row r="663" spans="1:28" ht="37.5" x14ac:dyDescent="0.25">
      <c r="A663" s="22" t="s">
        <v>1321</v>
      </c>
      <c r="B663" s="26" t="s">
        <v>1322</v>
      </c>
      <c r="C663" s="25" t="s">
        <v>1323</v>
      </c>
      <c r="D663" s="27" t="s">
        <v>164</v>
      </c>
      <c r="E663" s="45">
        <v>1</v>
      </c>
      <c r="F663" s="48">
        <v>1</v>
      </c>
      <c r="G663" s="64">
        <v>2450</v>
      </c>
      <c r="H663" s="57"/>
      <c r="I663" s="57"/>
      <c r="J663" s="57">
        <f>ROUND(F663*G663, 2)</f>
        <v>2450</v>
      </c>
      <c r="K663" s="57"/>
      <c r="L663" s="57"/>
      <c r="M663" s="82">
        <v>2450</v>
      </c>
      <c r="N663" s="57"/>
      <c r="O663" s="57"/>
      <c r="P663" s="57">
        <f>ROUND(F663*M663, 2)</f>
        <v>2450</v>
      </c>
      <c r="Q663" s="57"/>
      <c r="R663" s="57"/>
      <c r="S663" s="85"/>
      <c r="T663" s="88">
        <v>1</v>
      </c>
      <c r="U663" s="88">
        <v>1</v>
      </c>
      <c r="V663" s="85"/>
      <c r="W663" s="85" t="s">
        <v>2425</v>
      </c>
      <c r="X663" s="85"/>
      <c r="Y663" s="85"/>
      <c r="Z663" s="85"/>
      <c r="AA663" s="85"/>
      <c r="AB663" s="85"/>
    </row>
    <row r="664" spans="1:28" ht="37.5" x14ac:dyDescent="0.25">
      <c r="A664" s="22" t="s">
        <v>1324</v>
      </c>
      <c r="B664" s="26" t="s">
        <v>1325</v>
      </c>
      <c r="C664" s="25" t="s">
        <v>1326</v>
      </c>
      <c r="D664" s="27" t="s">
        <v>164</v>
      </c>
      <c r="E664" s="45">
        <v>1</v>
      </c>
      <c r="F664" s="48">
        <v>2</v>
      </c>
      <c r="G664" s="64">
        <v>2300</v>
      </c>
      <c r="H664" s="57"/>
      <c r="I664" s="57"/>
      <c r="J664" s="57">
        <f>ROUND(F664*G664, 2)</f>
        <v>4600</v>
      </c>
      <c r="K664" s="57"/>
      <c r="L664" s="57"/>
      <c r="M664" s="82">
        <v>2300</v>
      </c>
      <c r="N664" s="57"/>
      <c r="O664" s="57"/>
      <c r="P664" s="57">
        <f>ROUND(F664*M664, 2)</f>
        <v>4600</v>
      </c>
      <c r="Q664" s="57"/>
      <c r="R664" s="57"/>
      <c r="S664" s="85"/>
      <c r="T664" s="88">
        <v>1</v>
      </c>
      <c r="U664" s="88">
        <v>2</v>
      </c>
      <c r="V664" s="85"/>
      <c r="W664" s="85" t="s">
        <v>2426</v>
      </c>
      <c r="X664" s="85"/>
      <c r="Y664" s="85"/>
      <c r="Z664" s="85"/>
      <c r="AA664" s="85"/>
      <c r="AB664" s="85"/>
    </row>
    <row r="665" spans="1:28" ht="16.5" x14ac:dyDescent="0.25">
      <c r="A665" s="22" t="s">
        <v>1327</v>
      </c>
      <c r="B665" s="100" t="s">
        <v>1328</v>
      </c>
      <c r="C665" s="94"/>
      <c r="D665" s="98"/>
      <c r="E665" s="99"/>
      <c r="F665" s="58"/>
      <c r="G665" s="59"/>
      <c r="H665" s="59"/>
      <c r="I665" s="59"/>
      <c r="J665" s="59">
        <f>SUM(J666,J678,J693,J705)</f>
        <v>406408.6</v>
      </c>
      <c r="K665" s="59">
        <f>SUM(K666,K678,K693,K705)</f>
        <v>598753.03</v>
      </c>
      <c r="L665" s="59">
        <f>SUM(L666,L678,L693,L705)</f>
        <v>1005161.63</v>
      </c>
      <c r="M665" s="59"/>
      <c r="N665" s="59"/>
      <c r="O665" s="59"/>
      <c r="P665" s="59">
        <v>490781.52</v>
      </c>
      <c r="Q665" s="59">
        <v>598753.03</v>
      </c>
      <c r="R665" s="59">
        <v>1089534.55</v>
      </c>
      <c r="S665" s="85"/>
      <c r="T665" s="88"/>
      <c r="U665" s="88"/>
      <c r="V665" s="85"/>
      <c r="W665" s="85" t="s">
        <v>2427</v>
      </c>
      <c r="X665" s="85"/>
      <c r="Y665" s="85"/>
      <c r="Z665" s="85"/>
      <c r="AA665" s="85"/>
      <c r="AB665" s="85"/>
    </row>
    <row r="666" spans="1:28" ht="37.5" x14ac:dyDescent="0.25">
      <c r="A666" s="22" t="s">
        <v>1329</v>
      </c>
      <c r="B666" s="25" t="s">
        <v>1330</v>
      </c>
      <c r="C666" s="25"/>
      <c r="D666" s="27" t="s">
        <v>40</v>
      </c>
      <c r="E666" s="45">
        <v>1</v>
      </c>
      <c r="F666" s="28">
        <v>0</v>
      </c>
      <c r="G666" s="57">
        <f>IFERROR(ROUND(SUM(J667,J668,J669,J670,J671,J672,J673,J674,J675,J676,J677)/F666, 2), 0)</f>
        <v>0</v>
      </c>
      <c r="H666" s="64">
        <v>800</v>
      </c>
      <c r="I666" s="57">
        <f>G666+H666</f>
        <v>800</v>
      </c>
      <c r="J666" s="57">
        <f>ROUND(G666*F666, 2)</f>
        <v>0</v>
      </c>
      <c r="K666" s="57">
        <f>ROUND(F666*H666, 2)</f>
        <v>0</v>
      </c>
      <c r="L666" s="57">
        <f>J666+K666</f>
        <v>0</v>
      </c>
      <c r="M666" s="57"/>
      <c r="N666" s="82"/>
      <c r="O666" s="57">
        <v>0</v>
      </c>
      <c r="P666" s="57">
        <v>0</v>
      </c>
      <c r="Q666" s="57">
        <v>0</v>
      </c>
      <c r="R666" s="57">
        <v>0</v>
      </c>
      <c r="S666" s="85"/>
      <c r="T666" s="88">
        <v>1</v>
      </c>
      <c r="U666" s="88">
        <v>0</v>
      </c>
      <c r="V666" s="85"/>
      <c r="W666" s="85" t="s">
        <v>2428</v>
      </c>
      <c r="X666" s="85"/>
      <c r="Y666" s="85"/>
      <c r="Z666" s="85"/>
      <c r="AA666" s="85"/>
      <c r="AB666" s="85"/>
    </row>
    <row r="667" spans="1:28" ht="37.5" x14ac:dyDescent="0.25">
      <c r="A667" s="22" t="s">
        <v>1332</v>
      </c>
      <c r="B667" s="26" t="s">
        <v>886</v>
      </c>
      <c r="C667" s="25"/>
      <c r="D667" s="27" t="s">
        <v>164</v>
      </c>
      <c r="E667" s="45">
        <v>0.4</v>
      </c>
      <c r="F667" s="45">
        <v>0</v>
      </c>
      <c r="G667" s="64">
        <v>158.22999999999999</v>
      </c>
      <c r="H667" s="57"/>
      <c r="I667" s="57"/>
      <c r="J667" s="57">
        <f t="shared" ref="J667:J677" si="27">ROUND(F667*G667, 2)</f>
        <v>0</v>
      </c>
      <c r="K667" s="57"/>
      <c r="L667" s="57"/>
      <c r="M667" s="82"/>
      <c r="N667" s="57"/>
      <c r="O667" s="57"/>
      <c r="P667" s="57">
        <f t="shared" ref="P667:P677" si="28">ROUND(F667*M667, 2)</f>
        <v>0</v>
      </c>
      <c r="Q667" s="57"/>
      <c r="R667" s="57"/>
      <c r="S667" s="85"/>
      <c r="T667" s="88">
        <v>1</v>
      </c>
      <c r="U667" s="88">
        <v>0</v>
      </c>
      <c r="V667" s="85"/>
      <c r="W667" s="85" t="s">
        <v>2429</v>
      </c>
      <c r="X667" s="85"/>
      <c r="Y667" s="85"/>
      <c r="Z667" s="85"/>
      <c r="AA667" s="85"/>
      <c r="AB667" s="85"/>
    </row>
    <row r="668" spans="1:28" ht="56.25" x14ac:dyDescent="0.25">
      <c r="A668" s="22" t="s">
        <v>1334</v>
      </c>
      <c r="B668" s="26" t="s">
        <v>1267</v>
      </c>
      <c r="C668" s="25"/>
      <c r="D668" s="27" t="s">
        <v>40</v>
      </c>
      <c r="E668" s="45">
        <v>2.0499999999999998</v>
      </c>
      <c r="F668" s="48">
        <v>0</v>
      </c>
      <c r="G668" s="64">
        <v>137.1</v>
      </c>
      <c r="H668" s="57"/>
      <c r="I668" s="57"/>
      <c r="J668" s="57">
        <f t="shared" si="27"/>
        <v>0</v>
      </c>
      <c r="K668" s="57"/>
      <c r="L668" s="57"/>
      <c r="M668" s="82"/>
      <c r="N668" s="57"/>
      <c r="O668" s="57"/>
      <c r="P668" s="57">
        <f t="shared" si="28"/>
        <v>0</v>
      </c>
      <c r="Q668" s="57"/>
      <c r="R668" s="57"/>
      <c r="S668" s="85"/>
      <c r="T668" s="88">
        <v>1</v>
      </c>
      <c r="U668" s="88">
        <v>0</v>
      </c>
      <c r="V668" s="85"/>
      <c r="W668" s="85" t="s">
        <v>2430</v>
      </c>
      <c r="X668" s="85"/>
      <c r="Y668" s="85"/>
      <c r="Z668" s="85"/>
      <c r="AA668" s="85"/>
      <c r="AB668" s="85"/>
    </row>
    <row r="669" spans="1:28" ht="18.75" x14ac:dyDescent="0.25">
      <c r="A669" s="22" t="s">
        <v>1336</v>
      </c>
      <c r="B669" s="26" t="s">
        <v>582</v>
      </c>
      <c r="C669" s="25"/>
      <c r="D669" s="27" t="s">
        <v>77</v>
      </c>
      <c r="E669" s="45">
        <v>0.1</v>
      </c>
      <c r="F669" s="45">
        <v>0</v>
      </c>
      <c r="G669" s="64">
        <v>37.299999999999997</v>
      </c>
      <c r="H669" s="57"/>
      <c r="I669" s="57"/>
      <c r="J669" s="57">
        <f t="shared" si="27"/>
        <v>0</v>
      </c>
      <c r="K669" s="57"/>
      <c r="L669" s="57"/>
      <c r="M669" s="82"/>
      <c r="N669" s="57"/>
      <c r="O669" s="57"/>
      <c r="P669" s="57">
        <f t="shared" si="28"/>
        <v>0</v>
      </c>
      <c r="Q669" s="57"/>
      <c r="R669" s="57"/>
      <c r="S669" s="85"/>
      <c r="T669" s="88">
        <v>1</v>
      </c>
      <c r="U669" s="88">
        <v>0</v>
      </c>
      <c r="V669" s="85"/>
      <c r="W669" s="85" t="s">
        <v>2431</v>
      </c>
      <c r="X669" s="85"/>
      <c r="Y669" s="85"/>
      <c r="Z669" s="85"/>
      <c r="AA669" s="85"/>
      <c r="AB669" s="85"/>
    </row>
    <row r="670" spans="1:28" ht="18.75" x14ac:dyDescent="0.25">
      <c r="A670" s="22" t="s">
        <v>1338</v>
      </c>
      <c r="B670" s="26" t="s">
        <v>1339</v>
      </c>
      <c r="C670" s="25"/>
      <c r="D670" s="27" t="s">
        <v>164</v>
      </c>
      <c r="E670" s="45">
        <v>10</v>
      </c>
      <c r="F670" s="45">
        <v>0</v>
      </c>
      <c r="G670" s="64">
        <v>1</v>
      </c>
      <c r="H670" s="57"/>
      <c r="I670" s="57"/>
      <c r="J670" s="57">
        <f t="shared" si="27"/>
        <v>0</v>
      </c>
      <c r="K670" s="57"/>
      <c r="L670" s="57"/>
      <c r="M670" s="82"/>
      <c r="N670" s="57"/>
      <c r="O670" s="57"/>
      <c r="P670" s="57">
        <f t="shared" si="28"/>
        <v>0</v>
      </c>
      <c r="Q670" s="57"/>
      <c r="R670" s="57"/>
      <c r="S670" s="85"/>
      <c r="T670" s="88">
        <v>1</v>
      </c>
      <c r="U670" s="88">
        <v>0</v>
      </c>
      <c r="V670" s="85"/>
      <c r="W670" s="85" t="s">
        <v>2432</v>
      </c>
      <c r="X670" s="85"/>
      <c r="Y670" s="85"/>
      <c r="Z670" s="85"/>
      <c r="AA670" s="85"/>
      <c r="AB670" s="85"/>
    </row>
    <row r="671" spans="1:28" ht="18.75" x14ac:dyDescent="0.25">
      <c r="A671" s="22" t="s">
        <v>1341</v>
      </c>
      <c r="B671" s="26" t="s">
        <v>912</v>
      </c>
      <c r="C671" s="25"/>
      <c r="D671" s="27" t="s">
        <v>263</v>
      </c>
      <c r="E671" s="45">
        <v>0.85</v>
      </c>
      <c r="F671" s="45">
        <v>0</v>
      </c>
      <c r="G671" s="64">
        <v>1.42</v>
      </c>
      <c r="H671" s="57"/>
      <c r="I671" s="57"/>
      <c r="J671" s="57">
        <f t="shared" si="27"/>
        <v>0</v>
      </c>
      <c r="K671" s="57"/>
      <c r="L671" s="57"/>
      <c r="M671" s="82"/>
      <c r="N671" s="57"/>
      <c r="O671" s="57"/>
      <c r="P671" s="57">
        <f t="shared" si="28"/>
        <v>0</v>
      </c>
      <c r="Q671" s="57"/>
      <c r="R671" s="57"/>
      <c r="S671" s="85"/>
      <c r="T671" s="88">
        <v>1</v>
      </c>
      <c r="U671" s="88">
        <v>0</v>
      </c>
      <c r="V671" s="85"/>
      <c r="W671" s="85" t="s">
        <v>2433</v>
      </c>
      <c r="X671" s="85"/>
      <c r="Y671" s="85"/>
      <c r="Z671" s="85"/>
      <c r="AA671" s="85"/>
      <c r="AB671" s="85"/>
    </row>
    <row r="672" spans="1:28" ht="18.75" x14ac:dyDescent="0.25">
      <c r="A672" s="22" t="s">
        <v>1343</v>
      </c>
      <c r="B672" s="26" t="s">
        <v>1344</v>
      </c>
      <c r="C672" s="25"/>
      <c r="D672" s="27" t="s">
        <v>263</v>
      </c>
      <c r="E672" s="45">
        <v>1.7</v>
      </c>
      <c r="F672" s="45">
        <v>0</v>
      </c>
      <c r="G672" s="64">
        <v>4.5999999999999996</v>
      </c>
      <c r="H672" s="57"/>
      <c r="I672" s="57"/>
      <c r="J672" s="57">
        <f t="shared" si="27"/>
        <v>0</v>
      </c>
      <c r="K672" s="57"/>
      <c r="L672" s="57"/>
      <c r="M672" s="82"/>
      <c r="N672" s="57"/>
      <c r="O672" s="57"/>
      <c r="P672" s="57">
        <f t="shared" si="28"/>
        <v>0</v>
      </c>
      <c r="Q672" s="57"/>
      <c r="R672" s="57"/>
      <c r="S672" s="85"/>
      <c r="T672" s="88">
        <v>1</v>
      </c>
      <c r="U672" s="88">
        <v>0</v>
      </c>
      <c r="V672" s="85"/>
      <c r="W672" s="85" t="s">
        <v>2434</v>
      </c>
      <c r="X672" s="85"/>
      <c r="Y672" s="85"/>
      <c r="Z672" s="85"/>
      <c r="AA672" s="85"/>
      <c r="AB672" s="85"/>
    </row>
    <row r="673" spans="1:28" ht="18.75" x14ac:dyDescent="0.25">
      <c r="A673" s="22" t="s">
        <v>1346</v>
      </c>
      <c r="B673" s="26" t="s">
        <v>1273</v>
      </c>
      <c r="C673" s="25"/>
      <c r="D673" s="27" t="s">
        <v>263</v>
      </c>
      <c r="E673" s="45">
        <v>3.02</v>
      </c>
      <c r="F673" s="45">
        <v>0</v>
      </c>
      <c r="G673" s="64">
        <v>15.46</v>
      </c>
      <c r="H673" s="57"/>
      <c r="I673" s="57"/>
      <c r="J673" s="57">
        <f t="shared" si="27"/>
        <v>0</v>
      </c>
      <c r="K673" s="57"/>
      <c r="L673" s="57"/>
      <c r="M673" s="82"/>
      <c r="N673" s="57"/>
      <c r="O673" s="57"/>
      <c r="P673" s="57">
        <f t="shared" si="28"/>
        <v>0</v>
      </c>
      <c r="Q673" s="57"/>
      <c r="R673" s="57"/>
      <c r="S673" s="85"/>
      <c r="T673" s="88">
        <v>1</v>
      </c>
      <c r="U673" s="88">
        <v>0</v>
      </c>
      <c r="V673" s="85"/>
      <c r="W673" s="85" t="s">
        <v>2435</v>
      </c>
      <c r="X673" s="85"/>
      <c r="Y673" s="85"/>
      <c r="Z673" s="85"/>
      <c r="AA673" s="85"/>
      <c r="AB673" s="85"/>
    </row>
    <row r="674" spans="1:28" ht="18.75" x14ac:dyDescent="0.25">
      <c r="A674" s="22" t="s">
        <v>1348</v>
      </c>
      <c r="B674" s="26" t="s">
        <v>1349</v>
      </c>
      <c r="C674" s="25"/>
      <c r="D674" s="27" t="s">
        <v>263</v>
      </c>
      <c r="E674" s="45">
        <v>2</v>
      </c>
      <c r="F674" s="45">
        <v>0</v>
      </c>
      <c r="G674" s="64">
        <v>44.2</v>
      </c>
      <c r="H674" s="57"/>
      <c r="I674" s="57"/>
      <c r="J674" s="57">
        <f t="shared" si="27"/>
        <v>0</v>
      </c>
      <c r="K674" s="57"/>
      <c r="L674" s="57"/>
      <c r="M674" s="82"/>
      <c r="N674" s="57"/>
      <c r="O674" s="57"/>
      <c r="P674" s="57">
        <f t="shared" si="28"/>
        <v>0</v>
      </c>
      <c r="Q674" s="57"/>
      <c r="R674" s="57"/>
      <c r="S674" s="85"/>
      <c r="T674" s="88">
        <v>1</v>
      </c>
      <c r="U674" s="88">
        <v>0</v>
      </c>
      <c r="V674" s="85"/>
      <c r="W674" s="85" t="s">
        <v>2436</v>
      </c>
      <c r="X674" s="85"/>
      <c r="Y674" s="85"/>
      <c r="Z674" s="85"/>
      <c r="AA674" s="85"/>
      <c r="AB674" s="85"/>
    </row>
    <row r="675" spans="1:28" ht="37.5" x14ac:dyDescent="0.25">
      <c r="A675" s="22" t="s">
        <v>1351</v>
      </c>
      <c r="B675" s="26" t="s">
        <v>875</v>
      </c>
      <c r="C675" s="25"/>
      <c r="D675" s="27" t="s">
        <v>77</v>
      </c>
      <c r="E675" s="45">
        <v>0.35</v>
      </c>
      <c r="F675" s="45">
        <v>0</v>
      </c>
      <c r="G675" s="64">
        <v>34.950000000000003</v>
      </c>
      <c r="H675" s="57"/>
      <c r="I675" s="57"/>
      <c r="J675" s="57">
        <f t="shared" si="27"/>
        <v>0</v>
      </c>
      <c r="K675" s="57"/>
      <c r="L675" s="57"/>
      <c r="M675" s="82"/>
      <c r="N675" s="57"/>
      <c r="O675" s="57"/>
      <c r="P675" s="57">
        <f t="shared" si="28"/>
        <v>0</v>
      </c>
      <c r="Q675" s="57"/>
      <c r="R675" s="57"/>
      <c r="S675" s="85"/>
      <c r="T675" s="88">
        <v>1</v>
      </c>
      <c r="U675" s="88">
        <v>0</v>
      </c>
      <c r="V675" s="85"/>
      <c r="W675" s="85" t="s">
        <v>2437</v>
      </c>
      <c r="X675" s="85"/>
      <c r="Y675" s="85"/>
      <c r="Z675" s="85"/>
      <c r="AA675" s="85"/>
      <c r="AB675" s="85"/>
    </row>
    <row r="676" spans="1:28" ht="18.75" x14ac:dyDescent="0.25">
      <c r="A676" s="22" t="s">
        <v>1353</v>
      </c>
      <c r="B676" s="26" t="s">
        <v>1354</v>
      </c>
      <c r="C676" s="25"/>
      <c r="D676" s="27" t="s">
        <v>164</v>
      </c>
      <c r="E676" s="45">
        <v>15</v>
      </c>
      <c r="F676" s="45">
        <v>0</v>
      </c>
      <c r="G676" s="64">
        <v>0.26</v>
      </c>
      <c r="H676" s="57"/>
      <c r="I676" s="57"/>
      <c r="J676" s="57">
        <f t="shared" si="27"/>
        <v>0</v>
      </c>
      <c r="K676" s="57"/>
      <c r="L676" s="57"/>
      <c r="M676" s="82"/>
      <c r="N676" s="57"/>
      <c r="O676" s="57"/>
      <c r="P676" s="57">
        <f t="shared" si="28"/>
        <v>0</v>
      </c>
      <c r="Q676" s="57"/>
      <c r="R676" s="57"/>
      <c r="S676" s="85"/>
      <c r="T676" s="88">
        <v>1</v>
      </c>
      <c r="U676" s="88">
        <v>0</v>
      </c>
      <c r="V676" s="85"/>
      <c r="W676" s="85" t="s">
        <v>2438</v>
      </c>
      <c r="X676" s="85"/>
      <c r="Y676" s="85"/>
      <c r="Z676" s="85"/>
      <c r="AA676" s="85"/>
      <c r="AB676" s="85"/>
    </row>
    <row r="677" spans="1:28" ht="18.75" x14ac:dyDescent="0.25">
      <c r="A677" s="22" t="s">
        <v>1356</v>
      </c>
      <c r="B677" s="26" t="s">
        <v>895</v>
      </c>
      <c r="C677" s="25"/>
      <c r="D677" s="27" t="s">
        <v>164</v>
      </c>
      <c r="E677" s="45">
        <v>15</v>
      </c>
      <c r="F677" s="45">
        <v>0</v>
      </c>
      <c r="G677" s="64">
        <v>0.28000000000000003</v>
      </c>
      <c r="H677" s="57"/>
      <c r="I677" s="57"/>
      <c r="J677" s="57">
        <f t="shared" si="27"/>
        <v>0</v>
      </c>
      <c r="K677" s="57"/>
      <c r="L677" s="57"/>
      <c r="M677" s="82"/>
      <c r="N677" s="57"/>
      <c r="O677" s="57"/>
      <c r="P677" s="57">
        <f t="shared" si="28"/>
        <v>0</v>
      </c>
      <c r="Q677" s="57"/>
      <c r="R677" s="57"/>
      <c r="S677" s="85"/>
      <c r="T677" s="88">
        <v>1</v>
      </c>
      <c r="U677" s="88">
        <v>0</v>
      </c>
      <c r="V677" s="85"/>
      <c r="W677" s="85" t="s">
        <v>2439</v>
      </c>
      <c r="X677" s="85"/>
      <c r="Y677" s="85"/>
      <c r="Z677" s="85"/>
      <c r="AA677" s="85"/>
      <c r="AB677" s="85"/>
    </row>
    <row r="678" spans="1:28" ht="37.5" x14ac:dyDescent="0.25">
      <c r="A678" s="22" t="s">
        <v>1358</v>
      </c>
      <c r="B678" s="25" t="s">
        <v>1330</v>
      </c>
      <c r="C678" s="25"/>
      <c r="D678" s="27" t="s">
        <v>40</v>
      </c>
      <c r="E678" s="45">
        <v>1</v>
      </c>
      <c r="F678" s="28">
        <v>419</v>
      </c>
      <c r="G678" s="57">
        <f>IFERROR(ROUND(SUM(J679,J680,J681,J682,J683,J684,J685,J686,J687,J688,J689,J690,J691,J692)/F678, 2), 0)</f>
        <v>581.52</v>
      </c>
      <c r="H678" s="64">
        <v>800</v>
      </c>
      <c r="I678" s="57">
        <f>G678+H678</f>
        <v>1381.52</v>
      </c>
      <c r="J678" s="57">
        <f>ROUND(G678*F678, 2)</f>
        <v>243656.88</v>
      </c>
      <c r="K678" s="57">
        <f>ROUND(F678*H678, 2)</f>
        <v>335200</v>
      </c>
      <c r="L678" s="57">
        <f>J678+K678</f>
        <v>578856.88</v>
      </c>
      <c r="M678" s="57">
        <v>692.31</v>
      </c>
      <c r="N678" s="82">
        <v>800</v>
      </c>
      <c r="O678" s="57">
        <v>1492.31</v>
      </c>
      <c r="P678" s="57">
        <v>290077.89</v>
      </c>
      <c r="Q678" s="57">
        <v>335200</v>
      </c>
      <c r="R678" s="57">
        <v>625277.89</v>
      </c>
      <c r="S678" s="85"/>
      <c r="T678" s="88">
        <v>1</v>
      </c>
      <c r="U678" s="88">
        <v>419</v>
      </c>
      <c r="V678" s="85"/>
      <c r="W678" s="85" t="s">
        <v>2440</v>
      </c>
      <c r="X678" s="85"/>
      <c r="Y678" s="85"/>
      <c r="Z678" s="85"/>
      <c r="AA678" s="85"/>
      <c r="AB678" s="85"/>
    </row>
    <row r="679" spans="1:28" ht="37.5" x14ac:dyDescent="0.25">
      <c r="A679" s="22" t="s">
        <v>1359</v>
      </c>
      <c r="B679" s="26" t="s">
        <v>886</v>
      </c>
      <c r="C679" s="25"/>
      <c r="D679" s="27" t="s">
        <v>164</v>
      </c>
      <c r="E679" s="45">
        <v>0.4</v>
      </c>
      <c r="F679" s="45">
        <v>167.6</v>
      </c>
      <c r="G679" s="64">
        <v>158.22999999999999</v>
      </c>
      <c r="H679" s="57"/>
      <c r="I679" s="57"/>
      <c r="J679" s="57">
        <f t="shared" ref="J679:J692" si="29">ROUND(F679*G679, 2)</f>
        <v>26519.35</v>
      </c>
      <c r="K679" s="57"/>
      <c r="L679" s="57"/>
      <c r="M679" s="82">
        <v>158.22999999999999</v>
      </c>
      <c r="N679" s="57"/>
      <c r="O679" s="57"/>
      <c r="P679" s="57">
        <f t="shared" ref="P679:P692" si="30">ROUND(F679*M679, 2)</f>
        <v>26519.35</v>
      </c>
      <c r="Q679" s="57"/>
      <c r="R679" s="57"/>
      <c r="S679" s="85"/>
      <c r="T679" s="88">
        <v>1</v>
      </c>
      <c r="U679" s="88">
        <v>419</v>
      </c>
      <c r="V679" s="85"/>
      <c r="W679" s="85" t="s">
        <v>2441</v>
      </c>
      <c r="X679" s="85"/>
      <c r="Y679" s="85"/>
      <c r="Z679" s="85"/>
      <c r="AA679" s="85"/>
      <c r="AB679" s="85"/>
    </row>
    <row r="680" spans="1:28" ht="56.25" x14ac:dyDescent="0.25">
      <c r="A680" s="22" t="s">
        <v>1360</v>
      </c>
      <c r="B680" s="26" t="s">
        <v>1267</v>
      </c>
      <c r="C680" s="25"/>
      <c r="D680" s="27" t="s">
        <v>40</v>
      </c>
      <c r="E680" s="45">
        <v>2.0499999999999998</v>
      </c>
      <c r="F680" s="48">
        <v>858.95</v>
      </c>
      <c r="G680" s="64">
        <v>137.1</v>
      </c>
      <c r="H680" s="57"/>
      <c r="I680" s="57"/>
      <c r="J680" s="57">
        <f t="shared" si="29"/>
        <v>117762.05</v>
      </c>
      <c r="K680" s="57"/>
      <c r="L680" s="57"/>
      <c r="M680" s="82">
        <v>137.1</v>
      </c>
      <c r="N680" s="57"/>
      <c r="O680" s="57"/>
      <c r="P680" s="57">
        <f t="shared" si="30"/>
        <v>117762.05</v>
      </c>
      <c r="Q680" s="57"/>
      <c r="R680" s="57"/>
      <c r="S680" s="85"/>
      <c r="T680" s="88">
        <v>1</v>
      </c>
      <c r="U680" s="88">
        <v>419</v>
      </c>
      <c r="V680" s="85"/>
      <c r="W680" s="85" t="s">
        <v>2442</v>
      </c>
      <c r="X680" s="85"/>
      <c r="Y680" s="85"/>
      <c r="Z680" s="85"/>
      <c r="AA680" s="85"/>
      <c r="AB680" s="85"/>
    </row>
    <row r="681" spans="1:28" ht="37.5" x14ac:dyDescent="0.25">
      <c r="A681" s="22" t="s">
        <v>1361</v>
      </c>
      <c r="B681" s="26" t="s">
        <v>1186</v>
      </c>
      <c r="C681" s="25"/>
      <c r="D681" s="27" t="s">
        <v>77</v>
      </c>
      <c r="E681" s="45">
        <v>0.1</v>
      </c>
      <c r="F681" s="45">
        <v>41.9</v>
      </c>
      <c r="G681" s="64">
        <v>37.299999999999997</v>
      </c>
      <c r="H681" s="57"/>
      <c r="I681" s="57"/>
      <c r="J681" s="57">
        <f t="shared" si="29"/>
        <v>1562.87</v>
      </c>
      <c r="K681" s="57"/>
      <c r="L681" s="57"/>
      <c r="M681" s="82">
        <v>37.299999999999997</v>
      </c>
      <c r="N681" s="57"/>
      <c r="O681" s="57"/>
      <c r="P681" s="57">
        <f t="shared" si="30"/>
        <v>1562.87</v>
      </c>
      <c r="Q681" s="57"/>
      <c r="R681" s="57"/>
      <c r="S681" s="85"/>
      <c r="T681" s="88">
        <v>1</v>
      </c>
      <c r="U681" s="88">
        <v>419</v>
      </c>
      <c r="V681" s="85"/>
      <c r="W681" s="85" t="s">
        <v>2443</v>
      </c>
      <c r="X681" s="85"/>
      <c r="Y681" s="85"/>
      <c r="Z681" s="85"/>
      <c r="AA681" s="85"/>
      <c r="AB681" s="85"/>
    </row>
    <row r="682" spans="1:28" ht="18.75" x14ac:dyDescent="0.25">
      <c r="A682" s="22" t="s">
        <v>1362</v>
      </c>
      <c r="B682" s="26" t="s">
        <v>1339</v>
      </c>
      <c r="C682" s="25"/>
      <c r="D682" s="27" t="s">
        <v>164</v>
      </c>
      <c r="E682" s="45">
        <v>10</v>
      </c>
      <c r="F682" s="45">
        <v>4190</v>
      </c>
      <c r="G682" s="64">
        <v>1</v>
      </c>
      <c r="H682" s="57"/>
      <c r="I682" s="57"/>
      <c r="J682" s="57">
        <f t="shared" si="29"/>
        <v>4190</v>
      </c>
      <c r="K682" s="57"/>
      <c r="L682" s="57"/>
      <c r="M682" s="82">
        <v>1</v>
      </c>
      <c r="N682" s="57"/>
      <c r="O682" s="57"/>
      <c r="P682" s="57">
        <f t="shared" si="30"/>
        <v>4190</v>
      </c>
      <c r="Q682" s="57"/>
      <c r="R682" s="57"/>
      <c r="S682" s="85"/>
      <c r="T682" s="88">
        <v>1</v>
      </c>
      <c r="U682" s="88">
        <v>419</v>
      </c>
      <c r="V682" s="85"/>
      <c r="W682" s="85" t="s">
        <v>2444</v>
      </c>
      <c r="X682" s="85"/>
      <c r="Y682" s="85"/>
      <c r="Z682" s="85"/>
      <c r="AA682" s="85"/>
      <c r="AB682" s="85"/>
    </row>
    <row r="683" spans="1:28" ht="18.75" x14ac:dyDescent="0.25">
      <c r="A683" s="22" t="s">
        <v>1363</v>
      </c>
      <c r="B683" s="26" t="s">
        <v>912</v>
      </c>
      <c r="C683" s="25"/>
      <c r="D683" s="27" t="s">
        <v>263</v>
      </c>
      <c r="E683" s="45">
        <v>0.85</v>
      </c>
      <c r="F683" s="45">
        <v>356.15</v>
      </c>
      <c r="G683" s="64">
        <v>1.42</v>
      </c>
      <c r="H683" s="57"/>
      <c r="I683" s="57"/>
      <c r="J683" s="57">
        <f t="shared" si="29"/>
        <v>505.73</v>
      </c>
      <c r="K683" s="57"/>
      <c r="L683" s="57"/>
      <c r="M683" s="82">
        <v>1.42</v>
      </c>
      <c r="N683" s="57"/>
      <c r="O683" s="57"/>
      <c r="P683" s="57">
        <f t="shared" si="30"/>
        <v>505.73</v>
      </c>
      <c r="Q683" s="57"/>
      <c r="R683" s="57"/>
      <c r="S683" s="85"/>
      <c r="T683" s="88">
        <v>1</v>
      </c>
      <c r="U683" s="88">
        <v>419</v>
      </c>
      <c r="V683" s="85"/>
      <c r="W683" s="85" t="s">
        <v>2445</v>
      </c>
      <c r="X683" s="85"/>
      <c r="Y683" s="85"/>
      <c r="Z683" s="85"/>
      <c r="AA683" s="85"/>
      <c r="AB683" s="85"/>
    </row>
    <row r="684" spans="1:28" ht="18.75" x14ac:dyDescent="0.25">
      <c r="A684" s="22" t="s">
        <v>1364</v>
      </c>
      <c r="B684" s="26" t="s">
        <v>1344</v>
      </c>
      <c r="C684" s="25"/>
      <c r="D684" s="27" t="s">
        <v>263</v>
      </c>
      <c r="E684" s="45">
        <v>1.7</v>
      </c>
      <c r="F684" s="45">
        <v>712.3</v>
      </c>
      <c r="G684" s="64">
        <v>4.5999999999999996</v>
      </c>
      <c r="H684" s="57"/>
      <c r="I684" s="57"/>
      <c r="J684" s="57">
        <f t="shared" si="29"/>
        <v>3276.58</v>
      </c>
      <c r="K684" s="57"/>
      <c r="L684" s="57"/>
      <c r="M684" s="82">
        <v>4.5999999999999996</v>
      </c>
      <c r="N684" s="57"/>
      <c r="O684" s="57"/>
      <c r="P684" s="57">
        <f t="shared" si="30"/>
        <v>3276.58</v>
      </c>
      <c r="Q684" s="57"/>
      <c r="R684" s="57"/>
      <c r="S684" s="85"/>
      <c r="T684" s="88">
        <v>1</v>
      </c>
      <c r="U684" s="88">
        <v>419</v>
      </c>
      <c r="V684" s="85"/>
      <c r="W684" s="85" t="s">
        <v>2446</v>
      </c>
      <c r="X684" s="85"/>
      <c r="Y684" s="85"/>
      <c r="Z684" s="85"/>
      <c r="AA684" s="85"/>
      <c r="AB684" s="85"/>
    </row>
    <row r="685" spans="1:28" ht="18.75" x14ac:dyDescent="0.25">
      <c r="A685" s="22" t="s">
        <v>1365</v>
      </c>
      <c r="B685" s="26" t="s">
        <v>1366</v>
      </c>
      <c r="C685" s="25"/>
      <c r="D685" s="27" t="s">
        <v>164</v>
      </c>
      <c r="E685" s="52">
        <v>8.36</v>
      </c>
      <c r="F685" s="45">
        <v>3502.84</v>
      </c>
      <c r="G685" s="64">
        <v>3.03</v>
      </c>
      <c r="H685" s="57"/>
      <c r="I685" s="57"/>
      <c r="J685" s="57">
        <f t="shared" si="29"/>
        <v>10613.61</v>
      </c>
      <c r="K685" s="57"/>
      <c r="L685" s="57"/>
      <c r="M685" s="82">
        <v>4.54</v>
      </c>
      <c r="N685" s="57"/>
      <c r="O685" s="57"/>
      <c r="P685" s="57">
        <f t="shared" si="30"/>
        <v>15902.89</v>
      </c>
      <c r="Q685" s="57"/>
      <c r="R685" s="57"/>
      <c r="S685" s="85"/>
      <c r="T685" s="88">
        <v>1</v>
      </c>
      <c r="U685" s="88">
        <v>419</v>
      </c>
      <c r="V685" s="85"/>
      <c r="W685" s="85" t="s">
        <v>2447</v>
      </c>
      <c r="X685" s="85"/>
      <c r="Y685" s="85"/>
      <c r="Z685" s="85"/>
      <c r="AA685" s="85"/>
      <c r="AB685" s="85"/>
    </row>
    <row r="686" spans="1:28" ht="18.75" x14ac:dyDescent="0.25">
      <c r="A686" s="22" t="s">
        <v>1367</v>
      </c>
      <c r="B686" s="26" t="s">
        <v>1273</v>
      </c>
      <c r="C686" s="25"/>
      <c r="D686" s="27" t="s">
        <v>263</v>
      </c>
      <c r="E686" s="45">
        <v>3.02</v>
      </c>
      <c r="F686" s="45">
        <v>1265.3800000000001</v>
      </c>
      <c r="G686" s="64">
        <v>15.46</v>
      </c>
      <c r="H686" s="57"/>
      <c r="I686" s="57"/>
      <c r="J686" s="57">
        <f t="shared" si="29"/>
        <v>19562.77</v>
      </c>
      <c r="K686" s="57"/>
      <c r="L686" s="57"/>
      <c r="M686" s="82">
        <v>30.19</v>
      </c>
      <c r="N686" s="57"/>
      <c r="O686" s="57"/>
      <c r="P686" s="57">
        <f t="shared" si="30"/>
        <v>38201.82</v>
      </c>
      <c r="Q686" s="57"/>
      <c r="R686" s="57"/>
      <c r="S686" s="85"/>
      <c r="T686" s="88">
        <v>1</v>
      </c>
      <c r="U686" s="88">
        <v>419</v>
      </c>
      <c r="V686" s="85"/>
      <c r="W686" s="85" t="s">
        <v>2448</v>
      </c>
      <c r="X686" s="85"/>
      <c r="Y686" s="85"/>
      <c r="Z686" s="85"/>
      <c r="AA686" s="85"/>
      <c r="AB686" s="85"/>
    </row>
    <row r="687" spans="1:28" ht="18.75" x14ac:dyDescent="0.25">
      <c r="A687" s="22" t="s">
        <v>1368</v>
      </c>
      <c r="B687" s="26" t="s">
        <v>892</v>
      </c>
      <c r="C687" s="25"/>
      <c r="D687" s="27" t="s">
        <v>263</v>
      </c>
      <c r="E687" s="45">
        <v>0.7</v>
      </c>
      <c r="F687" s="45">
        <v>293.3</v>
      </c>
      <c r="G687" s="64">
        <v>33.950000000000003</v>
      </c>
      <c r="H687" s="57"/>
      <c r="I687" s="57"/>
      <c r="J687" s="57">
        <f t="shared" si="29"/>
        <v>9957.5400000000009</v>
      </c>
      <c r="K687" s="57"/>
      <c r="L687" s="57"/>
      <c r="M687" s="82">
        <v>50.49</v>
      </c>
      <c r="N687" s="57"/>
      <c r="O687" s="57"/>
      <c r="P687" s="57">
        <f t="shared" si="30"/>
        <v>14808.72</v>
      </c>
      <c r="Q687" s="57"/>
      <c r="R687" s="57"/>
      <c r="S687" s="85"/>
      <c r="T687" s="88">
        <v>1</v>
      </c>
      <c r="U687" s="88">
        <v>419</v>
      </c>
      <c r="V687" s="85"/>
      <c r="W687" s="85" t="s">
        <v>2449</v>
      </c>
      <c r="X687" s="85"/>
      <c r="Y687" s="85"/>
      <c r="Z687" s="85"/>
      <c r="AA687" s="85"/>
      <c r="AB687" s="85"/>
    </row>
    <row r="688" spans="1:28" ht="18.75" x14ac:dyDescent="0.25">
      <c r="A688" s="22" t="s">
        <v>1369</v>
      </c>
      <c r="B688" s="26" t="s">
        <v>1349</v>
      </c>
      <c r="C688" s="25"/>
      <c r="D688" s="27" t="s">
        <v>263</v>
      </c>
      <c r="E688" s="45">
        <v>2</v>
      </c>
      <c r="F688" s="45">
        <v>838</v>
      </c>
      <c r="G688" s="64">
        <v>44.2</v>
      </c>
      <c r="H688" s="57"/>
      <c r="I688" s="57"/>
      <c r="J688" s="57">
        <f t="shared" si="29"/>
        <v>37039.599999999999</v>
      </c>
      <c r="K688" s="57"/>
      <c r="L688" s="57"/>
      <c r="M688" s="82">
        <v>65.25</v>
      </c>
      <c r="N688" s="57"/>
      <c r="O688" s="57"/>
      <c r="P688" s="57">
        <f t="shared" si="30"/>
        <v>54679.5</v>
      </c>
      <c r="Q688" s="57"/>
      <c r="R688" s="57"/>
      <c r="S688" s="85"/>
      <c r="T688" s="88">
        <v>1</v>
      </c>
      <c r="U688" s="88">
        <v>419</v>
      </c>
      <c r="V688" s="85"/>
      <c r="W688" s="85" t="s">
        <v>2450</v>
      </c>
      <c r="X688" s="85"/>
      <c r="Y688" s="85"/>
      <c r="Z688" s="85"/>
      <c r="AA688" s="85"/>
      <c r="AB688" s="85"/>
    </row>
    <row r="689" spans="1:28" ht="37.5" x14ac:dyDescent="0.25">
      <c r="A689" s="22" t="s">
        <v>1370</v>
      </c>
      <c r="B689" s="26" t="s">
        <v>875</v>
      </c>
      <c r="C689" s="25"/>
      <c r="D689" s="27" t="s">
        <v>77</v>
      </c>
      <c r="E689" s="45">
        <v>0.35</v>
      </c>
      <c r="F689" s="45">
        <v>146.65</v>
      </c>
      <c r="G689" s="64">
        <v>34.950000000000003</v>
      </c>
      <c r="H689" s="57"/>
      <c r="I689" s="57"/>
      <c r="J689" s="57">
        <f t="shared" si="29"/>
        <v>5125.42</v>
      </c>
      <c r="K689" s="57"/>
      <c r="L689" s="57"/>
      <c r="M689" s="82">
        <v>34.950000000000003</v>
      </c>
      <c r="N689" s="57"/>
      <c r="O689" s="57"/>
      <c r="P689" s="57">
        <f t="shared" si="30"/>
        <v>5125.42</v>
      </c>
      <c r="Q689" s="57"/>
      <c r="R689" s="57"/>
      <c r="S689" s="85"/>
      <c r="T689" s="88">
        <v>1</v>
      </c>
      <c r="U689" s="88">
        <v>419</v>
      </c>
      <c r="V689" s="85"/>
      <c r="W689" s="85" t="s">
        <v>2451</v>
      </c>
      <c r="X689" s="85"/>
      <c r="Y689" s="85"/>
      <c r="Z689" s="85"/>
      <c r="AA689" s="85"/>
      <c r="AB689" s="85"/>
    </row>
    <row r="690" spans="1:28" ht="18.75" x14ac:dyDescent="0.25">
      <c r="A690" s="22" t="s">
        <v>1371</v>
      </c>
      <c r="B690" s="26" t="s">
        <v>1354</v>
      </c>
      <c r="C690" s="25"/>
      <c r="D690" s="27" t="s">
        <v>164</v>
      </c>
      <c r="E690" s="45">
        <v>15</v>
      </c>
      <c r="F690" s="45">
        <v>6285</v>
      </c>
      <c r="G690" s="64">
        <v>0.26</v>
      </c>
      <c r="H690" s="57"/>
      <c r="I690" s="57"/>
      <c r="J690" s="57">
        <f t="shared" si="29"/>
        <v>1634.1</v>
      </c>
      <c r="K690" s="57"/>
      <c r="L690" s="57"/>
      <c r="M690" s="82">
        <v>0.26</v>
      </c>
      <c r="N690" s="57"/>
      <c r="O690" s="57"/>
      <c r="P690" s="57">
        <f t="shared" si="30"/>
        <v>1634.1</v>
      </c>
      <c r="Q690" s="57"/>
      <c r="R690" s="57"/>
      <c r="S690" s="85"/>
      <c r="T690" s="88">
        <v>1</v>
      </c>
      <c r="U690" s="88">
        <v>419</v>
      </c>
      <c r="V690" s="85"/>
      <c r="W690" s="85" t="s">
        <v>2452</v>
      </c>
      <c r="X690" s="85"/>
      <c r="Y690" s="85"/>
      <c r="Z690" s="85"/>
      <c r="AA690" s="85"/>
      <c r="AB690" s="85"/>
    </row>
    <row r="691" spans="1:28" ht="18.75" x14ac:dyDescent="0.25">
      <c r="A691" s="22" t="s">
        <v>1372</v>
      </c>
      <c r="B691" s="26" t="s">
        <v>895</v>
      </c>
      <c r="C691" s="25"/>
      <c r="D691" s="27" t="s">
        <v>164</v>
      </c>
      <c r="E691" s="45">
        <v>15</v>
      </c>
      <c r="F691" s="45">
        <v>6285</v>
      </c>
      <c r="G691" s="64">
        <v>0.28000000000000003</v>
      </c>
      <c r="H691" s="57"/>
      <c r="I691" s="57"/>
      <c r="J691" s="57">
        <f t="shared" si="29"/>
        <v>1759.8</v>
      </c>
      <c r="K691" s="57"/>
      <c r="L691" s="57"/>
      <c r="M691" s="82">
        <v>0.28000000000000003</v>
      </c>
      <c r="N691" s="57"/>
      <c r="O691" s="57"/>
      <c r="P691" s="57">
        <f t="shared" si="30"/>
        <v>1759.8</v>
      </c>
      <c r="Q691" s="57"/>
      <c r="R691" s="57"/>
      <c r="S691" s="85"/>
      <c r="T691" s="88">
        <v>1</v>
      </c>
      <c r="U691" s="88">
        <v>419</v>
      </c>
      <c r="V691" s="85"/>
      <c r="W691" s="85" t="s">
        <v>2453</v>
      </c>
      <c r="X691" s="85"/>
      <c r="Y691" s="85"/>
      <c r="Z691" s="85"/>
      <c r="AA691" s="85"/>
      <c r="AB691" s="85"/>
    </row>
    <row r="692" spans="1:28" ht="18.75" x14ac:dyDescent="0.25">
      <c r="A692" s="22" t="s">
        <v>1373</v>
      </c>
      <c r="B692" s="26" t="s">
        <v>786</v>
      </c>
      <c r="C692" s="25"/>
      <c r="D692" s="27" t="s">
        <v>164</v>
      </c>
      <c r="E692" s="45">
        <v>30</v>
      </c>
      <c r="F692" s="45">
        <v>12570</v>
      </c>
      <c r="G692" s="64">
        <v>0.33</v>
      </c>
      <c r="H692" s="57"/>
      <c r="I692" s="57"/>
      <c r="J692" s="57">
        <f t="shared" si="29"/>
        <v>4148.1000000000004</v>
      </c>
      <c r="K692" s="57"/>
      <c r="L692" s="57"/>
      <c r="M692" s="82">
        <v>0.33</v>
      </c>
      <c r="N692" s="57"/>
      <c r="O692" s="57"/>
      <c r="P692" s="57">
        <f t="shared" si="30"/>
        <v>4148.1000000000004</v>
      </c>
      <c r="Q692" s="57"/>
      <c r="R692" s="57"/>
      <c r="S692" s="85"/>
      <c r="T692" s="88">
        <v>1</v>
      </c>
      <c r="U692" s="88">
        <v>419</v>
      </c>
      <c r="V692" s="85"/>
      <c r="W692" s="85" t="s">
        <v>2454</v>
      </c>
      <c r="X692" s="85"/>
      <c r="Y692" s="85"/>
      <c r="Z692" s="85"/>
      <c r="AA692" s="85"/>
      <c r="AB692" s="85"/>
    </row>
    <row r="693" spans="1:28" ht="37.5" x14ac:dyDescent="0.25">
      <c r="A693" s="22" t="s">
        <v>1374</v>
      </c>
      <c r="B693" s="25" t="s">
        <v>1375</v>
      </c>
      <c r="C693" s="25"/>
      <c r="D693" s="27" t="s">
        <v>40</v>
      </c>
      <c r="E693" s="45">
        <v>1</v>
      </c>
      <c r="F693" s="28">
        <v>0</v>
      </c>
      <c r="G693" s="57">
        <f>IFERROR(ROUND(SUM(J694,J695,J696,J697,J698,J699,J700,J701,J702,J703,J704)/F693, 2), 0)</f>
        <v>0</v>
      </c>
      <c r="H693" s="64">
        <v>759.3</v>
      </c>
      <c r="I693" s="57">
        <f>G693+H693</f>
        <v>759.3</v>
      </c>
      <c r="J693" s="57">
        <f>ROUND(G693*F693, 2)</f>
        <v>0</v>
      </c>
      <c r="K693" s="57">
        <f>ROUND(F693*H693, 2)</f>
        <v>0</v>
      </c>
      <c r="L693" s="57">
        <f>J693+K693</f>
        <v>0</v>
      </c>
      <c r="M693" s="57"/>
      <c r="N693" s="82"/>
      <c r="O693" s="57">
        <v>0</v>
      </c>
      <c r="P693" s="57">
        <v>0</v>
      </c>
      <c r="Q693" s="57">
        <v>0</v>
      </c>
      <c r="R693" s="57">
        <v>0</v>
      </c>
      <c r="S693" s="85"/>
      <c r="T693" s="88">
        <v>1</v>
      </c>
      <c r="U693" s="88">
        <v>0</v>
      </c>
      <c r="V693" s="85"/>
      <c r="W693" s="85" t="s">
        <v>2455</v>
      </c>
      <c r="X693" s="85"/>
      <c r="Y693" s="85"/>
      <c r="Z693" s="85"/>
      <c r="AA693" s="85"/>
      <c r="AB693" s="85"/>
    </row>
    <row r="694" spans="1:28" ht="37.5" x14ac:dyDescent="0.25">
      <c r="A694" s="22" t="s">
        <v>1377</v>
      </c>
      <c r="B694" s="26" t="s">
        <v>886</v>
      </c>
      <c r="C694" s="25"/>
      <c r="D694" s="27" t="s">
        <v>164</v>
      </c>
      <c r="E694" s="45">
        <v>0.4</v>
      </c>
      <c r="F694" s="45">
        <v>0</v>
      </c>
      <c r="G694" s="64">
        <v>158.22999999999999</v>
      </c>
      <c r="H694" s="57"/>
      <c r="I694" s="57"/>
      <c r="J694" s="57">
        <f t="shared" ref="J694:J704" si="31">ROUND(F694*G694, 2)</f>
        <v>0</v>
      </c>
      <c r="K694" s="57"/>
      <c r="L694" s="57"/>
      <c r="M694" s="82"/>
      <c r="N694" s="57"/>
      <c r="O694" s="57"/>
      <c r="P694" s="57">
        <f t="shared" ref="P694:P704" si="32">ROUND(F694*M694, 2)</f>
        <v>0</v>
      </c>
      <c r="Q694" s="57"/>
      <c r="R694" s="57"/>
      <c r="S694" s="85"/>
      <c r="T694" s="88">
        <v>1</v>
      </c>
      <c r="U694" s="88">
        <v>0</v>
      </c>
      <c r="V694" s="85"/>
      <c r="W694" s="85" t="s">
        <v>2456</v>
      </c>
      <c r="X694" s="85"/>
      <c r="Y694" s="85"/>
      <c r="Z694" s="85"/>
      <c r="AA694" s="85"/>
      <c r="AB694" s="85"/>
    </row>
    <row r="695" spans="1:28" ht="56.25" x14ac:dyDescent="0.25">
      <c r="A695" s="22" t="s">
        <v>1379</v>
      </c>
      <c r="B695" s="26" t="s">
        <v>1267</v>
      </c>
      <c r="C695" s="25"/>
      <c r="D695" s="27" t="s">
        <v>40</v>
      </c>
      <c r="E695" s="45">
        <v>1.05</v>
      </c>
      <c r="F695" s="48">
        <v>0</v>
      </c>
      <c r="G695" s="64">
        <v>137.1</v>
      </c>
      <c r="H695" s="57"/>
      <c r="I695" s="57"/>
      <c r="J695" s="57">
        <f t="shared" si="31"/>
        <v>0</v>
      </c>
      <c r="K695" s="57"/>
      <c r="L695" s="57"/>
      <c r="M695" s="82"/>
      <c r="N695" s="57"/>
      <c r="O695" s="57"/>
      <c r="P695" s="57">
        <f t="shared" si="32"/>
        <v>0</v>
      </c>
      <c r="Q695" s="57"/>
      <c r="R695" s="57"/>
      <c r="S695" s="85"/>
      <c r="T695" s="88">
        <v>1</v>
      </c>
      <c r="U695" s="88">
        <v>0</v>
      </c>
      <c r="V695" s="85"/>
      <c r="W695" s="85" t="s">
        <v>2457</v>
      </c>
      <c r="X695" s="85"/>
      <c r="Y695" s="85"/>
      <c r="Z695" s="85"/>
      <c r="AA695" s="85"/>
      <c r="AB695" s="85"/>
    </row>
    <row r="696" spans="1:28" ht="18.75" x14ac:dyDescent="0.25">
      <c r="A696" s="22" t="s">
        <v>1381</v>
      </c>
      <c r="B696" s="26" t="s">
        <v>582</v>
      </c>
      <c r="C696" s="25"/>
      <c r="D696" s="27" t="s">
        <v>77</v>
      </c>
      <c r="E696" s="45">
        <v>0.1</v>
      </c>
      <c r="F696" s="45">
        <v>0</v>
      </c>
      <c r="G696" s="64">
        <v>37.299999999999997</v>
      </c>
      <c r="H696" s="57"/>
      <c r="I696" s="57"/>
      <c r="J696" s="57">
        <f t="shared" si="31"/>
        <v>0</v>
      </c>
      <c r="K696" s="57"/>
      <c r="L696" s="57"/>
      <c r="M696" s="82"/>
      <c r="N696" s="57"/>
      <c r="O696" s="57"/>
      <c r="P696" s="57">
        <f t="shared" si="32"/>
        <v>0</v>
      </c>
      <c r="Q696" s="57"/>
      <c r="R696" s="57"/>
      <c r="S696" s="85"/>
      <c r="T696" s="88">
        <v>1</v>
      </c>
      <c r="U696" s="88">
        <v>0</v>
      </c>
      <c r="V696" s="85"/>
      <c r="W696" s="85" t="s">
        <v>2458</v>
      </c>
      <c r="X696" s="85"/>
      <c r="Y696" s="85"/>
      <c r="Z696" s="85"/>
      <c r="AA696" s="85"/>
      <c r="AB696" s="85"/>
    </row>
    <row r="697" spans="1:28" ht="18.75" x14ac:dyDescent="0.25">
      <c r="A697" s="22" t="s">
        <v>1383</v>
      </c>
      <c r="B697" s="26" t="s">
        <v>1339</v>
      </c>
      <c r="C697" s="25"/>
      <c r="D697" s="27" t="s">
        <v>164</v>
      </c>
      <c r="E697" s="45">
        <v>10</v>
      </c>
      <c r="F697" s="45">
        <v>0</v>
      </c>
      <c r="G697" s="64">
        <v>1</v>
      </c>
      <c r="H697" s="57"/>
      <c r="I697" s="57"/>
      <c r="J697" s="57">
        <f t="shared" si="31"/>
        <v>0</v>
      </c>
      <c r="K697" s="57"/>
      <c r="L697" s="57"/>
      <c r="M697" s="82"/>
      <c r="N697" s="57"/>
      <c r="O697" s="57"/>
      <c r="P697" s="57">
        <f t="shared" si="32"/>
        <v>0</v>
      </c>
      <c r="Q697" s="57"/>
      <c r="R697" s="57"/>
      <c r="S697" s="85"/>
      <c r="T697" s="88">
        <v>1</v>
      </c>
      <c r="U697" s="88">
        <v>0</v>
      </c>
      <c r="V697" s="85"/>
      <c r="W697" s="85" t="s">
        <v>2459</v>
      </c>
      <c r="X697" s="85"/>
      <c r="Y697" s="85"/>
      <c r="Z697" s="85"/>
      <c r="AA697" s="85"/>
      <c r="AB697" s="85"/>
    </row>
    <row r="698" spans="1:28" ht="18.75" x14ac:dyDescent="0.25">
      <c r="A698" s="22" t="s">
        <v>1385</v>
      </c>
      <c r="B698" s="26" t="s">
        <v>912</v>
      </c>
      <c r="C698" s="25"/>
      <c r="D698" s="27" t="s">
        <v>263</v>
      </c>
      <c r="E698" s="45">
        <v>0.85</v>
      </c>
      <c r="F698" s="45">
        <v>0</v>
      </c>
      <c r="G698" s="64">
        <v>1.42</v>
      </c>
      <c r="H698" s="57"/>
      <c r="I698" s="57"/>
      <c r="J698" s="57">
        <f t="shared" si="31"/>
        <v>0</v>
      </c>
      <c r="K698" s="57"/>
      <c r="L698" s="57"/>
      <c r="M698" s="82"/>
      <c r="N698" s="57"/>
      <c r="O698" s="57"/>
      <c r="P698" s="57">
        <f t="shared" si="32"/>
        <v>0</v>
      </c>
      <c r="Q698" s="57"/>
      <c r="R698" s="57"/>
      <c r="S698" s="85"/>
      <c r="T698" s="88">
        <v>1</v>
      </c>
      <c r="U698" s="88">
        <v>0</v>
      </c>
      <c r="V698" s="85"/>
      <c r="W698" s="85" t="s">
        <v>2460</v>
      </c>
      <c r="X698" s="85"/>
      <c r="Y698" s="85"/>
      <c r="Z698" s="85"/>
      <c r="AA698" s="85"/>
      <c r="AB698" s="85"/>
    </row>
    <row r="699" spans="1:28" ht="18.75" x14ac:dyDescent="0.25">
      <c r="A699" s="22" t="s">
        <v>1387</v>
      </c>
      <c r="B699" s="26" t="s">
        <v>1344</v>
      </c>
      <c r="C699" s="25"/>
      <c r="D699" s="27" t="s">
        <v>263</v>
      </c>
      <c r="E699" s="45">
        <v>1.7</v>
      </c>
      <c r="F699" s="45">
        <v>0</v>
      </c>
      <c r="G699" s="64">
        <v>4.5999999999999996</v>
      </c>
      <c r="H699" s="57"/>
      <c r="I699" s="57"/>
      <c r="J699" s="57">
        <f t="shared" si="31"/>
        <v>0</v>
      </c>
      <c r="K699" s="57"/>
      <c r="L699" s="57"/>
      <c r="M699" s="82"/>
      <c r="N699" s="57"/>
      <c r="O699" s="57"/>
      <c r="P699" s="57">
        <f t="shared" si="32"/>
        <v>0</v>
      </c>
      <c r="Q699" s="57"/>
      <c r="R699" s="57"/>
      <c r="S699" s="85"/>
      <c r="T699" s="88">
        <v>1</v>
      </c>
      <c r="U699" s="88">
        <v>0</v>
      </c>
      <c r="V699" s="85"/>
      <c r="W699" s="85" t="s">
        <v>2461</v>
      </c>
      <c r="X699" s="85"/>
      <c r="Y699" s="85"/>
      <c r="Z699" s="85"/>
      <c r="AA699" s="85"/>
      <c r="AB699" s="85"/>
    </row>
    <row r="700" spans="1:28" ht="18.75" x14ac:dyDescent="0.25">
      <c r="A700" s="22" t="s">
        <v>1389</v>
      </c>
      <c r="B700" s="26" t="s">
        <v>1390</v>
      </c>
      <c r="C700" s="25"/>
      <c r="D700" s="27" t="s">
        <v>263</v>
      </c>
      <c r="E700" s="45">
        <v>4.03</v>
      </c>
      <c r="F700" s="45">
        <v>0</v>
      </c>
      <c r="G700" s="64">
        <v>20.55</v>
      </c>
      <c r="H700" s="57"/>
      <c r="I700" s="57"/>
      <c r="J700" s="57">
        <f t="shared" si="31"/>
        <v>0</v>
      </c>
      <c r="K700" s="57"/>
      <c r="L700" s="57"/>
      <c r="M700" s="82"/>
      <c r="N700" s="57"/>
      <c r="O700" s="57"/>
      <c r="P700" s="57">
        <f t="shared" si="32"/>
        <v>0</v>
      </c>
      <c r="Q700" s="57"/>
      <c r="R700" s="57"/>
      <c r="S700" s="85"/>
      <c r="T700" s="88">
        <v>1</v>
      </c>
      <c r="U700" s="88">
        <v>0</v>
      </c>
      <c r="V700" s="85"/>
      <c r="W700" s="85" t="s">
        <v>2462</v>
      </c>
      <c r="X700" s="85"/>
      <c r="Y700" s="85"/>
      <c r="Z700" s="85"/>
      <c r="AA700" s="85"/>
      <c r="AB700" s="85"/>
    </row>
    <row r="701" spans="1:28" ht="18.75" x14ac:dyDescent="0.25">
      <c r="A701" s="22" t="s">
        <v>1392</v>
      </c>
      <c r="B701" s="26" t="s">
        <v>1349</v>
      </c>
      <c r="C701" s="25"/>
      <c r="D701" s="27" t="s">
        <v>263</v>
      </c>
      <c r="E701" s="45">
        <v>2</v>
      </c>
      <c r="F701" s="45">
        <v>0</v>
      </c>
      <c r="G701" s="64">
        <v>44.2</v>
      </c>
      <c r="H701" s="57"/>
      <c r="I701" s="57"/>
      <c r="J701" s="57">
        <f t="shared" si="31"/>
        <v>0</v>
      </c>
      <c r="K701" s="57"/>
      <c r="L701" s="57"/>
      <c r="M701" s="82"/>
      <c r="N701" s="57"/>
      <c r="O701" s="57"/>
      <c r="P701" s="57">
        <f t="shared" si="32"/>
        <v>0</v>
      </c>
      <c r="Q701" s="57"/>
      <c r="R701" s="57"/>
      <c r="S701" s="85"/>
      <c r="T701" s="88">
        <v>1</v>
      </c>
      <c r="U701" s="88">
        <v>0</v>
      </c>
      <c r="V701" s="85"/>
      <c r="W701" s="85" t="s">
        <v>2463</v>
      </c>
      <c r="X701" s="85"/>
      <c r="Y701" s="85"/>
      <c r="Z701" s="85"/>
      <c r="AA701" s="85"/>
      <c r="AB701" s="85"/>
    </row>
    <row r="702" spans="1:28" ht="37.5" x14ac:dyDescent="0.25">
      <c r="A702" s="22" t="s">
        <v>1394</v>
      </c>
      <c r="B702" s="26" t="s">
        <v>875</v>
      </c>
      <c r="C702" s="25"/>
      <c r="D702" s="27" t="s">
        <v>77</v>
      </c>
      <c r="E702" s="45">
        <v>0.35</v>
      </c>
      <c r="F702" s="45">
        <v>0</v>
      </c>
      <c r="G702" s="64">
        <v>34.950000000000003</v>
      </c>
      <c r="H702" s="57"/>
      <c r="I702" s="57"/>
      <c r="J702" s="57">
        <f t="shared" si="31"/>
        <v>0</v>
      </c>
      <c r="K702" s="57"/>
      <c r="L702" s="57"/>
      <c r="M702" s="82"/>
      <c r="N702" s="57"/>
      <c r="O702" s="57"/>
      <c r="P702" s="57">
        <f t="shared" si="32"/>
        <v>0</v>
      </c>
      <c r="Q702" s="57"/>
      <c r="R702" s="57"/>
      <c r="S702" s="85"/>
      <c r="T702" s="88">
        <v>1</v>
      </c>
      <c r="U702" s="88">
        <v>0</v>
      </c>
      <c r="V702" s="85"/>
      <c r="W702" s="85" t="s">
        <v>2464</v>
      </c>
      <c r="X702" s="85"/>
      <c r="Y702" s="85"/>
      <c r="Z702" s="85"/>
      <c r="AA702" s="85"/>
      <c r="AB702" s="85"/>
    </row>
    <row r="703" spans="1:28" ht="18.75" x14ac:dyDescent="0.25">
      <c r="A703" s="22" t="s">
        <v>1396</v>
      </c>
      <c r="B703" s="26" t="s">
        <v>1354</v>
      </c>
      <c r="C703" s="25"/>
      <c r="D703" s="27" t="s">
        <v>164</v>
      </c>
      <c r="E703" s="45">
        <v>15</v>
      </c>
      <c r="F703" s="45">
        <v>0</v>
      </c>
      <c r="G703" s="64">
        <v>0.26</v>
      </c>
      <c r="H703" s="57"/>
      <c r="I703" s="57"/>
      <c r="J703" s="57">
        <f t="shared" si="31"/>
        <v>0</v>
      </c>
      <c r="K703" s="57"/>
      <c r="L703" s="57"/>
      <c r="M703" s="82"/>
      <c r="N703" s="57"/>
      <c r="O703" s="57"/>
      <c r="P703" s="57">
        <f t="shared" si="32"/>
        <v>0</v>
      </c>
      <c r="Q703" s="57"/>
      <c r="R703" s="57"/>
      <c r="S703" s="85"/>
      <c r="T703" s="88">
        <v>1</v>
      </c>
      <c r="U703" s="88">
        <v>0</v>
      </c>
      <c r="V703" s="85"/>
      <c r="W703" s="85" t="s">
        <v>2465</v>
      </c>
      <c r="X703" s="85"/>
      <c r="Y703" s="85"/>
      <c r="Z703" s="85"/>
      <c r="AA703" s="85"/>
      <c r="AB703" s="85"/>
    </row>
    <row r="704" spans="1:28" ht="18.75" x14ac:dyDescent="0.25">
      <c r="A704" s="22" t="s">
        <v>1398</v>
      </c>
      <c r="B704" s="26" t="s">
        <v>895</v>
      </c>
      <c r="C704" s="25"/>
      <c r="D704" s="27" t="s">
        <v>164</v>
      </c>
      <c r="E704" s="45">
        <v>15</v>
      </c>
      <c r="F704" s="45">
        <v>0</v>
      </c>
      <c r="G704" s="64">
        <v>0.28000000000000003</v>
      </c>
      <c r="H704" s="57"/>
      <c r="I704" s="57"/>
      <c r="J704" s="57">
        <f t="shared" si="31"/>
        <v>0</v>
      </c>
      <c r="K704" s="57"/>
      <c r="L704" s="57"/>
      <c r="M704" s="82"/>
      <c r="N704" s="57"/>
      <c r="O704" s="57"/>
      <c r="P704" s="57">
        <f t="shared" si="32"/>
        <v>0</v>
      </c>
      <c r="Q704" s="57"/>
      <c r="R704" s="57"/>
      <c r="S704" s="85"/>
      <c r="T704" s="88">
        <v>1</v>
      </c>
      <c r="U704" s="88">
        <v>0</v>
      </c>
      <c r="V704" s="85"/>
      <c r="W704" s="85" t="s">
        <v>2466</v>
      </c>
      <c r="X704" s="85"/>
      <c r="Y704" s="85"/>
      <c r="Z704" s="85"/>
      <c r="AA704" s="85"/>
      <c r="AB704" s="85"/>
    </row>
    <row r="705" spans="1:28" ht="37.5" x14ac:dyDescent="0.25">
      <c r="A705" s="22" t="s">
        <v>1400</v>
      </c>
      <c r="B705" s="25" t="s">
        <v>1375</v>
      </c>
      <c r="C705" s="25"/>
      <c r="D705" s="27" t="s">
        <v>40</v>
      </c>
      <c r="E705" s="45">
        <v>1</v>
      </c>
      <c r="F705" s="28">
        <v>347.1</v>
      </c>
      <c r="G705" s="57">
        <f>IFERROR(ROUND(SUM(J706,J707,J708,J709,J710,J711,J712,J713,J714,J715,J716,J717,J718)/F705, 2), 0)</f>
        <v>468.89</v>
      </c>
      <c r="H705" s="64">
        <v>759.3</v>
      </c>
      <c r="I705" s="57">
        <f>G705+H705</f>
        <v>1228.19</v>
      </c>
      <c r="J705" s="57">
        <f>ROUND(G705*F705, 2)</f>
        <v>162751.72</v>
      </c>
      <c r="K705" s="57">
        <f>ROUND(F705*H705, 2)</f>
        <v>263553.03000000003</v>
      </c>
      <c r="L705" s="57">
        <f>J705+K705</f>
        <v>426304.75</v>
      </c>
      <c r="M705" s="57">
        <v>578.23</v>
      </c>
      <c r="N705" s="82">
        <v>759.3</v>
      </c>
      <c r="O705" s="57">
        <v>1337.53</v>
      </c>
      <c r="P705" s="57">
        <v>200703.63</v>
      </c>
      <c r="Q705" s="57">
        <v>263553.03000000003</v>
      </c>
      <c r="R705" s="57">
        <v>464256.66</v>
      </c>
      <c r="S705" s="85"/>
      <c r="T705" s="88">
        <v>1</v>
      </c>
      <c r="U705" s="88">
        <v>347.1</v>
      </c>
      <c r="V705" s="85"/>
      <c r="W705" s="85" t="s">
        <v>2467</v>
      </c>
      <c r="X705" s="85"/>
      <c r="Y705" s="85"/>
      <c r="Z705" s="85"/>
      <c r="AA705" s="85"/>
      <c r="AB705" s="85"/>
    </row>
    <row r="706" spans="1:28" ht="37.5" x14ac:dyDescent="0.25">
      <c r="A706" s="22" t="s">
        <v>1401</v>
      </c>
      <c r="B706" s="26" t="s">
        <v>886</v>
      </c>
      <c r="C706" s="25"/>
      <c r="D706" s="27" t="s">
        <v>164</v>
      </c>
      <c r="E706" s="45">
        <v>0.4</v>
      </c>
      <c r="F706" s="45">
        <v>138.84</v>
      </c>
      <c r="G706" s="64">
        <v>158.22999999999999</v>
      </c>
      <c r="H706" s="57"/>
      <c r="I706" s="57"/>
      <c r="J706" s="57">
        <f t="shared" ref="J706:J718" si="33">ROUND(F706*G706, 2)</f>
        <v>21968.65</v>
      </c>
      <c r="K706" s="57"/>
      <c r="L706" s="57"/>
      <c r="M706" s="82">
        <v>158.22999999999999</v>
      </c>
      <c r="N706" s="57"/>
      <c r="O706" s="57"/>
      <c r="P706" s="57">
        <f t="shared" ref="P706:P718" si="34">ROUND(F706*M706, 2)</f>
        <v>21968.65</v>
      </c>
      <c r="Q706" s="57"/>
      <c r="R706" s="57"/>
      <c r="S706" s="85"/>
      <c r="T706" s="88">
        <v>1</v>
      </c>
      <c r="U706" s="88">
        <v>347.1</v>
      </c>
      <c r="V706" s="85"/>
      <c r="W706" s="85" t="s">
        <v>2468</v>
      </c>
      <c r="X706" s="85"/>
      <c r="Y706" s="85"/>
      <c r="Z706" s="85"/>
      <c r="AA706" s="85"/>
      <c r="AB706" s="85"/>
    </row>
    <row r="707" spans="1:28" ht="56.25" x14ac:dyDescent="0.25">
      <c r="A707" s="22" t="s">
        <v>1402</v>
      </c>
      <c r="B707" s="26" t="s">
        <v>1267</v>
      </c>
      <c r="C707" s="25"/>
      <c r="D707" s="27" t="s">
        <v>40</v>
      </c>
      <c r="E707" s="45">
        <v>1.05</v>
      </c>
      <c r="F707" s="48">
        <v>364.45499999999998</v>
      </c>
      <c r="G707" s="64">
        <v>137.1</v>
      </c>
      <c r="H707" s="57"/>
      <c r="I707" s="57"/>
      <c r="J707" s="57">
        <f t="shared" si="33"/>
        <v>49966.78</v>
      </c>
      <c r="K707" s="57"/>
      <c r="L707" s="57"/>
      <c r="M707" s="82">
        <v>137.1</v>
      </c>
      <c r="N707" s="57"/>
      <c r="O707" s="57"/>
      <c r="P707" s="57">
        <f t="shared" si="34"/>
        <v>49966.78</v>
      </c>
      <c r="Q707" s="57"/>
      <c r="R707" s="57"/>
      <c r="S707" s="85"/>
      <c r="T707" s="88">
        <v>1</v>
      </c>
      <c r="U707" s="88">
        <v>347.1</v>
      </c>
      <c r="V707" s="85"/>
      <c r="W707" s="85" t="s">
        <v>2469</v>
      </c>
      <c r="X707" s="85"/>
      <c r="Y707" s="85"/>
      <c r="Z707" s="85"/>
      <c r="AA707" s="85"/>
      <c r="AB707" s="85"/>
    </row>
    <row r="708" spans="1:28" ht="37.5" x14ac:dyDescent="0.25">
      <c r="A708" s="22" t="s">
        <v>1403</v>
      </c>
      <c r="B708" s="26" t="s">
        <v>1186</v>
      </c>
      <c r="C708" s="25"/>
      <c r="D708" s="27" t="s">
        <v>77</v>
      </c>
      <c r="E708" s="45">
        <v>0.1</v>
      </c>
      <c r="F708" s="45">
        <v>34.71</v>
      </c>
      <c r="G708" s="64">
        <v>37.299999999999997</v>
      </c>
      <c r="H708" s="57"/>
      <c r="I708" s="57"/>
      <c r="J708" s="57">
        <f t="shared" si="33"/>
        <v>1294.68</v>
      </c>
      <c r="K708" s="57"/>
      <c r="L708" s="57"/>
      <c r="M708" s="82">
        <v>37.299999999999997</v>
      </c>
      <c r="N708" s="57"/>
      <c r="O708" s="57"/>
      <c r="P708" s="57">
        <f t="shared" si="34"/>
        <v>1294.68</v>
      </c>
      <c r="Q708" s="57"/>
      <c r="R708" s="57"/>
      <c r="S708" s="85"/>
      <c r="T708" s="88">
        <v>1</v>
      </c>
      <c r="U708" s="88">
        <v>347.1</v>
      </c>
      <c r="V708" s="85"/>
      <c r="W708" s="85" t="s">
        <v>2470</v>
      </c>
      <c r="X708" s="85"/>
      <c r="Y708" s="85"/>
      <c r="Z708" s="85"/>
      <c r="AA708" s="85"/>
      <c r="AB708" s="85"/>
    </row>
    <row r="709" spans="1:28" ht="18.75" x14ac:dyDescent="0.25">
      <c r="A709" s="22" t="s">
        <v>1404</v>
      </c>
      <c r="B709" s="26" t="s">
        <v>1339</v>
      </c>
      <c r="C709" s="25"/>
      <c r="D709" s="27" t="s">
        <v>164</v>
      </c>
      <c r="E709" s="45">
        <v>10</v>
      </c>
      <c r="F709" s="45">
        <v>3471</v>
      </c>
      <c r="G709" s="64">
        <v>1</v>
      </c>
      <c r="H709" s="57"/>
      <c r="I709" s="57"/>
      <c r="J709" s="57">
        <f t="shared" si="33"/>
        <v>3471</v>
      </c>
      <c r="K709" s="57"/>
      <c r="L709" s="57"/>
      <c r="M709" s="82">
        <v>1</v>
      </c>
      <c r="N709" s="57"/>
      <c r="O709" s="57"/>
      <c r="P709" s="57">
        <f t="shared" si="34"/>
        <v>3471</v>
      </c>
      <c r="Q709" s="57"/>
      <c r="R709" s="57"/>
      <c r="S709" s="85"/>
      <c r="T709" s="88">
        <v>1</v>
      </c>
      <c r="U709" s="88">
        <v>347.1</v>
      </c>
      <c r="V709" s="85"/>
      <c r="W709" s="85" t="s">
        <v>2471</v>
      </c>
      <c r="X709" s="85"/>
      <c r="Y709" s="85"/>
      <c r="Z709" s="85"/>
      <c r="AA709" s="85"/>
      <c r="AB709" s="85"/>
    </row>
    <row r="710" spans="1:28" ht="18.75" x14ac:dyDescent="0.25">
      <c r="A710" s="22" t="s">
        <v>1405</v>
      </c>
      <c r="B710" s="26" t="s">
        <v>912</v>
      </c>
      <c r="C710" s="25"/>
      <c r="D710" s="27" t="s">
        <v>263</v>
      </c>
      <c r="E710" s="45">
        <v>0.85</v>
      </c>
      <c r="F710" s="45">
        <v>295.03500000000003</v>
      </c>
      <c r="G710" s="64">
        <v>1.42</v>
      </c>
      <c r="H710" s="57"/>
      <c r="I710" s="57"/>
      <c r="J710" s="57">
        <f t="shared" si="33"/>
        <v>418.95</v>
      </c>
      <c r="K710" s="57"/>
      <c r="L710" s="57"/>
      <c r="M710" s="82">
        <v>1.42</v>
      </c>
      <c r="N710" s="57"/>
      <c r="O710" s="57"/>
      <c r="P710" s="57">
        <f t="shared" si="34"/>
        <v>418.95</v>
      </c>
      <c r="Q710" s="57"/>
      <c r="R710" s="57"/>
      <c r="S710" s="85"/>
      <c r="T710" s="88">
        <v>1</v>
      </c>
      <c r="U710" s="88">
        <v>347.1</v>
      </c>
      <c r="V710" s="85"/>
      <c r="W710" s="85" t="s">
        <v>2472</v>
      </c>
      <c r="X710" s="85"/>
      <c r="Y710" s="85"/>
      <c r="Z710" s="85"/>
      <c r="AA710" s="85"/>
      <c r="AB710" s="85"/>
    </row>
    <row r="711" spans="1:28" ht="18.75" x14ac:dyDescent="0.25">
      <c r="A711" s="22" t="s">
        <v>1406</v>
      </c>
      <c r="B711" s="26" t="s">
        <v>1344</v>
      </c>
      <c r="C711" s="25"/>
      <c r="D711" s="27" t="s">
        <v>263</v>
      </c>
      <c r="E711" s="45">
        <v>1.7</v>
      </c>
      <c r="F711" s="45">
        <v>590.07000000000005</v>
      </c>
      <c r="G711" s="64">
        <v>4.5999999999999996</v>
      </c>
      <c r="H711" s="57"/>
      <c r="I711" s="57"/>
      <c r="J711" s="57">
        <f t="shared" si="33"/>
        <v>2714.32</v>
      </c>
      <c r="K711" s="57"/>
      <c r="L711" s="57"/>
      <c r="M711" s="82">
        <v>4.5999999999999996</v>
      </c>
      <c r="N711" s="57"/>
      <c r="O711" s="57"/>
      <c r="P711" s="57">
        <f t="shared" si="34"/>
        <v>2714.32</v>
      </c>
      <c r="Q711" s="57"/>
      <c r="R711" s="57"/>
      <c r="S711" s="85"/>
      <c r="T711" s="88">
        <v>1</v>
      </c>
      <c r="U711" s="88">
        <v>347.1</v>
      </c>
      <c r="V711" s="85"/>
      <c r="W711" s="85" t="s">
        <v>2473</v>
      </c>
      <c r="X711" s="85"/>
      <c r="Y711" s="85"/>
      <c r="Z711" s="85"/>
      <c r="AA711" s="85"/>
      <c r="AB711" s="85"/>
    </row>
    <row r="712" spans="1:28" ht="37.5" x14ac:dyDescent="0.25">
      <c r="A712" s="22" t="s">
        <v>1407</v>
      </c>
      <c r="B712" s="26" t="s">
        <v>1408</v>
      </c>
      <c r="C712" s="25"/>
      <c r="D712" s="27" t="s">
        <v>871</v>
      </c>
      <c r="E712" s="52">
        <v>3.02</v>
      </c>
      <c r="F712" s="45">
        <v>1048.242</v>
      </c>
      <c r="G712" s="64">
        <v>31.95</v>
      </c>
      <c r="H712" s="57"/>
      <c r="I712" s="57"/>
      <c r="J712" s="57">
        <f t="shared" si="33"/>
        <v>33491.33</v>
      </c>
      <c r="K712" s="57"/>
      <c r="L712" s="57"/>
      <c r="M712" s="82">
        <v>49.72</v>
      </c>
      <c r="N712" s="57"/>
      <c r="O712" s="57"/>
      <c r="P712" s="57">
        <f t="shared" si="34"/>
        <v>52118.59</v>
      </c>
      <c r="Q712" s="57"/>
      <c r="R712" s="57"/>
      <c r="S712" s="85"/>
      <c r="T712" s="88">
        <v>1</v>
      </c>
      <c r="U712" s="88">
        <v>347.1</v>
      </c>
      <c r="V712" s="85"/>
      <c r="W712" s="85" t="s">
        <v>2474</v>
      </c>
      <c r="X712" s="85"/>
      <c r="Y712" s="85"/>
      <c r="Z712" s="85"/>
      <c r="AA712" s="85"/>
      <c r="AB712" s="85"/>
    </row>
    <row r="713" spans="1:28" ht="18.75" x14ac:dyDescent="0.25">
      <c r="A713" s="22" t="s">
        <v>1409</v>
      </c>
      <c r="B713" s="26" t="s">
        <v>1349</v>
      </c>
      <c r="C713" s="25"/>
      <c r="D713" s="27" t="s">
        <v>263</v>
      </c>
      <c r="E713" s="45">
        <v>2</v>
      </c>
      <c r="F713" s="45">
        <v>694.2</v>
      </c>
      <c r="G713" s="64">
        <v>44.2</v>
      </c>
      <c r="H713" s="57"/>
      <c r="I713" s="57"/>
      <c r="J713" s="57">
        <f t="shared" si="33"/>
        <v>30683.64</v>
      </c>
      <c r="K713" s="57"/>
      <c r="L713" s="57"/>
      <c r="M713" s="82">
        <v>66.25</v>
      </c>
      <c r="N713" s="57"/>
      <c r="O713" s="57"/>
      <c r="P713" s="57">
        <f t="shared" si="34"/>
        <v>45990.75</v>
      </c>
      <c r="Q713" s="57"/>
      <c r="R713" s="57"/>
      <c r="S713" s="85"/>
      <c r="T713" s="88">
        <v>1</v>
      </c>
      <c r="U713" s="88">
        <v>347.1</v>
      </c>
      <c r="V713" s="85"/>
      <c r="W713" s="85" t="s">
        <v>2475</v>
      </c>
      <c r="X713" s="85"/>
      <c r="Y713" s="85"/>
      <c r="Z713" s="85"/>
      <c r="AA713" s="85"/>
      <c r="AB713" s="85"/>
    </row>
    <row r="714" spans="1:28" ht="18.75" x14ac:dyDescent="0.25">
      <c r="A714" s="22" t="s">
        <v>1410</v>
      </c>
      <c r="B714" s="26" t="s">
        <v>892</v>
      </c>
      <c r="C714" s="25"/>
      <c r="D714" s="27" t="s">
        <v>263</v>
      </c>
      <c r="E714" s="45">
        <v>0.7</v>
      </c>
      <c r="F714" s="45">
        <v>242.97</v>
      </c>
      <c r="G714" s="64">
        <v>33.950000000000003</v>
      </c>
      <c r="H714" s="57"/>
      <c r="I714" s="57"/>
      <c r="J714" s="57">
        <f t="shared" si="33"/>
        <v>8248.83</v>
      </c>
      <c r="K714" s="57"/>
      <c r="L714" s="57"/>
      <c r="M714" s="82">
        <v>50.49</v>
      </c>
      <c r="N714" s="57"/>
      <c r="O714" s="57"/>
      <c r="P714" s="57">
        <f t="shared" si="34"/>
        <v>12267.56</v>
      </c>
      <c r="Q714" s="57"/>
      <c r="R714" s="57"/>
      <c r="S714" s="85"/>
      <c r="T714" s="88">
        <v>1</v>
      </c>
      <c r="U714" s="88">
        <v>347.1</v>
      </c>
      <c r="V714" s="85"/>
      <c r="W714" s="85" t="s">
        <v>2476</v>
      </c>
      <c r="X714" s="85"/>
      <c r="Y714" s="85"/>
      <c r="Z714" s="85"/>
      <c r="AA714" s="85"/>
      <c r="AB714" s="85"/>
    </row>
    <row r="715" spans="1:28" ht="37.5" x14ac:dyDescent="0.25">
      <c r="A715" s="22" t="s">
        <v>1411</v>
      </c>
      <c r="B715" s="26" t="s">
        <v>875</v>
      </c>
      <c r="C715" s="25"/>
      <c r="D715" s="27" t="s">
        <v>77</v>
      </c>
      <c r="E715" s="45">
        <v>0.35</v>
      </c>
      <c r="F715" s="45">
        <v>121.485</v>
      </c>
      <c r="G715" s="64">
        <v>34.950000000000003</v>
      </c>
      <c r="H715" s="57"/>
      <c r="I715" s="57"/>
      <c r="J715" s="57">
        <f t="shared" si="33"/>
        <v>4245.8999999999996</v>
      </c>
      <c r="K715" s="57"/>
      <c r="L715" s="57"/>
      <c r="M715" s="82">
        <v>34.950000000000003</v>
      </c>
      <c r="N715" s="57"/>
      <c r="O715" s="57"/>
      <c r="P715" s="57">
        <f t="shared" si="34"/>
        <v>4245.8999999999996</v>
      </c>
      <c r="Q715" s="57"/>
      <c r="R715" s="57"/>
      <c r="S715" s="85"/>
      <c r="T715" s="88">
        <v>1</v>
      </c>
      <c r="U715" s="88">
        <v>347.1</v>
      </c>
      <c r="V715" s="85"/>
      <c r="W715" s="85" t="s">
        <v>2477</v>
      </c>
      <c r="X715" s="85"/>
      <c r="Y715" s="85"/>
      <c r="Z715" s="85"/>
      <c r="AA715" s="85"/>
      <c r="AB715" s="85"/>
    </row>
    <row r="716" spans="1:28" ht="18.75" x14ac:dyDescent="0.25">
      <c r="A716" s="22" t="s">
        <v>1412</v>
      </c>
      <c r="B716" s="26" t="s">
        <v>1354</v>
      </c>
      <c r="C716" s="25"/>
      <c r="D716" s="27" t="s">
        <v>164</v>
      </c>
      <c r="E716" s="45">
        <v>15</v>
      </c>
      <c r="F716" s="45">
        <v>5206.5</v>
      </c>
      <c r="G716" s="64">
        <v>0.26</v>
      </c>
      <c r="H716" s="57"/>
      <c r="I716" s="57"/>
      <c r="J716" s="57">
        <f t="shared" si="33"/>
        <v>1353.69</v>
      </c>
      <c r="K716" s="57"/>
      <c r="L716" s="57"/>
      <c r="M716" s="82">
        <v>0.26</v>
      </c>
      <c r="N716" s="57"/>
      <c r="O716" s="57"/>
      <c r="P716" s="57">
        <f t="shared" si="34"/>
        <v>1353.69</v>
      </c>
      <c r="Q716" s="57"/>
      <c r="R716" s="57"/>
      <c r="S716" s="85"/>
      <c r="T716" s="88">
        <v>1</v>
      </c>
      <c r="U716" s="88">
        <v>347.1</v>
      </c>
      <c r="V716" s="85"/>
      <c r="W716" s="85" t="s">
        <v>2478</v>
      </c>
      <c r="X716" s="85"/>
      <c r="Y716" s="85"/>
      <c r="Z716" s="85"/>
      <c r="AA716" s="85"/>
      <c r="AB716" s="85"/>
    </row>
    <row r="717" spans="1:28" ht="18.75" x14ac:dyDescent="0.25">
      <c r="A717" s="22" t="s">
        <v>1413</v>
      </c>
      <c r="B717" s="26" t="s">
        <v>895</v>
      </c>
      <c r="C717" s="25"/>
      <c r="D717" s="27" t="s">
        <v>164</v>
      </c>
      <c r="E717" s="45">
        <v>15</v>
      </c>
      <c r="F717" s="45">
        <v>5206.5</v>
      </c>
      <c r="G717" s="64">
        <v>0.28000000000000003</v>
      </c>
      <c r="H717" s="57"/>
      <c r="I717" s="57"/>
      <c r="J717" s="57">
        <f t="shared" si="33"/>
        <v>1457.82</v>
      </c>
      <c r="K717" s="57"/>
      <c r="L717" s="57"/>
      <c r="M717" s="82">
        <v>0.28000000000000003</v>
      </c>
      <c r="N717" s="57"/>
      <c r="O717" s="57"/>
      <c r="P717" s="57">
        <f t="shared" si="34"/>
        <v>1457.82</v>
      </c>
      <c r="Q717" s="57"/>
      <c r="R717" s="57"/>
      <c r="S717" s="85"/>
      <c r="T717" s="88">
        <v>1</v>
      </c>
      <c r="U717" s="88">
        <v>347.1</v>
      </c>
      <c r="V717" s="85"/>
      <c r="W717" s="85" t="s">
        <v>2479</v>
      </c>
      <c r="X717" s="85"/>
      <c r="Y717" s="85"/>
      <c r="Z717" s="85"/>
      <c r="AA717" s="85"/>
      <c r="AB717" s="85"/>
    </row>
    <row r="718" spans="1:28" ht="18.75" x14ac:dyDescent="0.25">
      <c r="A718" s="22" t="s">
        <v>1414</v>
      </c>
      <c r="B718" s="26" t="s">
        <v>786</v>
      </c>
      <c r="C718" s="25"/>
      <c r="D718" s="27" t="s">
        <v>164</v>
      </c>
      <c r="E718" s="45">
        <v>30</v>
      </c>
      <c r="F718" s="45">
        <v>10413</v>
      </c>
      <c r="G718" s="64">
        <v>0.33</v>
      </c>
      <c r="H718" s="57"/>
      <c r="I718" s="57"/>
      <c r="J718" s="57">
        <f t="shared" si="33"/>
        <v>3436.29</v>
      </c>
      <c r="K718" s="57"/>
      <c r="L718" s="57"/>
      <c r="M718" s="82">
        <v>0.33</v>
      </c>
      <c r="N718" s="57"/>
      <c r="O718" s="57"/>
      <c r="P718" s="57">
        <f t="shared" si="34"/>
        <v>3436.29</v>
      </c>
      <c r="Q718" s="57"/>
      <c r="R718" s="57"/>
      <c r="S718" s="85"/>
      <c r="T718" s="88">
        <v>1</v>
      </c>
      <c r="U718" s="88">
        <v>347.1</v>
      </c>
      <c r="V718" s="85"/>
      <c r="W718" s="85" t="s">
        <v>2480</v>
      </c>
      <c r="X718" s="85"/>
      <c r="Y718" s="85"/>
      <c r="Z718" s="85"/>
      <c r="AA718" s="85"/>
      <c r="AB718" s="85"/>
    </row>
    <row r="719" spans="1:28" ht="16.5" x14ac:dyDescent="0.25">
      <c r="A719" s="22" t="s">
        <v>1415</v>
      </c>
      <c r="B719" s="100" t="s">
        <v>1416</v>
      </c>
      <c r="C719" s="94"/>
      <c r="D719" s="98"/>
      <c r="E719" s="99"/>
      <c r="F719" s="58"/>
      <c r="G719" s="59"/>
      <c r="H719" s="59"/>
      <c r="I719" s="59"/>
      <c r="J719" s="59">
        <f>SUM(J720,J721)</f>
        <v>0</v>
      </c>
      <c r="K719" s="59">
        <f>SUM(K720,K721)</f>
        <v>60000</v>
      </c>
      <c r="L719" s="59">
        <f>SUM(L720,L721)</f>
        <v>60000</v>
      </c>
      <c r="M719" s="59"/>
      <c r="N719" s="59"/>
      <c r="O719" s="59"/>
      <c r="P719" s="59">
        <v>0</v>
      </c>
      <c r="Q719" s="59">
        <v>60000</v>
      </c>
      <c r="R719" s="59">
        <v>60000</v>
      </c>
      <c r="S719" s="85"/>
      <c r="T719" s="88"/>
      <c r="U719" s="88"/>
      <c r="V719" s="85"/>
      <c r="W719" s="85" t="s">
        <v>2481</v>
      </c>
      <c r="X719" s="85"/>
      <c r="Y719" s="85"/>
      <c r="Z719" s="85"/>
      <c r="AA719" s="85"/>
      <c r="AB719" s="85"/>
    </row>
    <row r="720" spans="1:28" ht="75" x14ac:dyDescent="0.25">
      <c r="A720" s="22" t="s">
        <v>1417</v>
      </c>
      <c r="B720" s="25" t="s">
        <v>1418</v>
      </c>
      <c r="C720" s="25"/>
      <c r="D720" s="27" t="s">
        <v>80</v>
      </c>
      <c r="E720" s="45">
        <v>1</v>
      </c>
      <c r="F720" s="28">
        <v>8</v>
      </c>
      <c r="G720" s="57"/>
      <c r="H720" s="64">
        <v>1500</v>
      </c>
      <c r="I720" s="57">
        <f>G720+H720</f>
        <v>1500</v>
      </c>
      <c r="J720" s="57"/>
      <c r="K720" s="57">
        <f>ROUND(F720*H720, 2)</f>
        <v>12000</v>
      </c>
      <c r="L720" s="57">
        <f>J720+K720</f>
        <v>12000</v>
      </c>
      <c r="M720" s="57">
        <v>0</v>
      </c>
      <c r="N720" s="82">
        <v>1500</v>
      </c>
      <c r="O720" s="57">
        <v>1500</v>
      </c>
      <c r="P720" s="57">
        <v>0</v>
      </c>
      <c r="Q720" s="57">
        <v>12000</v>
      </c>
      <c r="R720" s="57">
        <v>12000</v>
      </c>
      <c r="S720" s="85"/>
      <c r="T720" s="88">
        <v>1</v>
      </c>
      <c r="U720" s="88">
        <v>8</v>
      </c>
      <c r="V720" s="85"/>
      <c r="W720" s="85" t="s">
        <v>2482</v>
      </c>
      <c r="X720" s="85"/>
      <c r="Y720" s="85"/>
      <c r="Z720" s="85"/>
      <c r="AA720" s="85"/>
      <c r="AB720" s="85"/>
    </row>
    <row r="721" spans="1:28" ht="56.25" x14ac:dyDescent="0.25">
      <c r="A721" s="22" t="s">
        <v>1419</v>
      </c>
      <c r="B721" s="25" t="s">
        <v>1420</v>
      </c>
      <c r="C721" s="25"/>
      <c r="D721" s="27" t="s">
        <v>80</v>
      </c>
      <c r="E721" s="45">
        <v>1</v>
      </c>
      <c r="F721" s="28">
        <v>4</v>
      </c>
      <c r="G721" s="57"/>
      <c r="H721" s="64">
        <v>12000</v>
      </c>
      <c r="I721" s="57">
        <f>G721+H721</f>
        <v>12000</v>
      </c>
      <c r="J721" s="57"/>
      <c r="K721" s="57">
        <f>ROUND(F721*H721, 2)</f>
        <v>48000</v>
      </c>
      <c r="L721" s="57">
        <f>J721+K721</f>
        <v>48000</v>
      </c>
      <c r="M721" s="57">
        <v>0</v>
      </c>
      <c r="N721" s="82">
        <v>12000</v>
      </c>
      <c r="O721" s="57">
        <v>12000</v>
      </c>
      <c r="P721" s="57">
        <v>0</v>
      </c>
      <c r="Q721" s="57">
        <v>48000</v>
      </c>
      <c r="R721" s="57">
        <v>48000</v>
      </c>
      <c r="S721" s="85"/>
      <c r="T721" s="88">
        <v>1</v>
      </c>
      <c r="U721" s="88">
        <v>4</v>
      </c>
      <c r="V721" s="85"/>
      <c r="W721" s="85" t="s">
        <v>2483</v>
      </c>
      <c r="X721" s="85"/>
      <c r="Y721" s="85"/>
      <c r="Z721" s="85"/>
      <c r="AA721" s="85"/>
      <c r="AB721" s="85"/>
    </row>
    <row r="722" spans="1:28" ht="16.5" x14ac:dyDescent="0.25">
      <c r="A722" s="22" t="s">
        <v>1421</v>
      </c>
      <c r="B722" s="100" t="s">
        <v>1422</v>
      </c>
      <c r="C722" s="94"/>
      <c r="D722" s="98"/>
      <c r="E722" s="99"/>
      <c r="F722" s="58"/>
      <c r="G722" s="59"/>
      <c r="H722" s="59"/>
      <c r="I722" s="59"/>
      <c r="J722" s="59">
        <f>J723+J742+J763+J772+J777</f>
        <v>2198738.58</v>
      </c>
      <c r="K722" s="59">
        <f>K723+K742+K763+K772+K777</f>
        <v>2862634.67</v>
      </c>
      <c r="L722" s="59">
        <f>J722+K722</f>
        <v>5061373.25</v>
      </c>
      <c r="M722" s="59"/>
      <c r="N722" s="59"/>
      <c r="O722" s="59"/>
      <c r="P722" s="59">
        <v>2216401.17</v>
      </c>
      <c r="Q722" s="59">
        <v>2862634.67</v>
      </c>
      <c r="R722" s="59">
        <v>5079035.84</v>
      </c>
      <c r="S722" s="85"/>
      <c r="T722" s="88"/>
      <c r="U722" s="88"/>
      <c r="V722" s="85"/>
      <c r="W722" s="85" t="s">
        <v>2484</v>
      </c>
      <c r="X722" s="85"/>
      <c r="Y722" s="85"/>
      <c r="Z722" s="85"/>
      <c r="AA722" s="85"/>
      <c r="AB722" s="85"/>
    </row>
    <row r="723" spans="1:28" ht="16.5" x14ac:dyDescent="0.25">
      <c r="A723" s="22" t="s">
        <v>1423</v>
      </c>
      <c r="B723" s="100" t="s">
        <v>576</v>
      </c>
      <c r="C723" s="94"/>
      <c r="D723" s="98"/>
      <c r="E723" s="99"/>
      <c r="F723" s="58"/>
      <c r="G723" s="59"/>
      <c r="H723" s="59"/>
      <c r="I723" s="59"/>
      <c r="J723" s="59">
        <f>SUM(J724,J725,J727,J729,J731,J734,J738)</f>
        <v>505396.86</v>
      </c>
      <c r="K723" s="59">
        <f>SUM(K724,K725,K727,K729,K731,K734,K738)</f>
        <v>594713.84</v>
      </c>
      <c r="L723" s="59">
        <f>SUM(L724,L725,L727,L729,L731,L734,L738)</f>
        <v>1100110.7</v>
      </c>
      <c r="M723" s="59"/>
      <c r="N723" s="59"/>
      <c r="O723" s="59"/>
      <c r="P723" s="59">
        <v>505396.86</v>
      </c>
      <c r="Q723" s="59">
        <v>594713.84</v>
      </c>
      <c r="R723" s="59">
        <v>1100110.7</v>
      </c>
      <c r="S723" s="85"/>
      <c r="T723" s="88"/>
      <c r="U723" s="88"/>
      <c r="V723" s="85"/>
      <c r="W723" s="85" t="s">
        <v>2485</v>
      </c>
      <c r="X723" s="85"/>
      <c r="Y723" s="85"/>
      <c r="Z723" s="85"/>
      <c r="AA723" s="85"/>
      <c r="AB723" s="85"/>
    </row>
    <row r="724" spans="1:28" ht="56.25" x14ac:dyDescent="0.25">
      <c r="A724" s="22" t="s">
        <v>1424</v>
      </c>
      <c r="B724" s="25" t="s">
        <v>1425</v>
      </c>
      <c r="C724" s="25"/>
      <c r="D724" s="27" t="s">
        <v>40</v>
      </c>
      <c r="E724" s="45">
        <v>1</v>
      </c>
      <c r="F724" s="28">
        <v>105.23</v>
      </c>
      <c r="G724" s="57"/>
      <c r="H724" s="64">
        <v>404.43</v>
      </c>
      <c r="I724" s="57">
        <f>G724+H724</f>
        <v>404.43</v>
      </c>
      <c r="J724" s="57"/>
      <c r="K724" s="57">
        <f>ROUND(F724*H724, 2)</f>
        <v>42558.17</v>
      </c>
      <c r="L724" s="57">
        <f>J724+K724</f>
        <v>42558.17</v>
      </c>
      <c r="M724" s="57">
        <v>0</v>
      </c>
      <c r="N724" s="82">
        <v>404.43</v>
      </c>
      <c r="O724" s="57">
        <v>404.43</v>
      </c>
      <c r="P724" s="57">
        <v>0</v>
      </c>
      <c r="Q724" s="57">
        <v>42558.17</v>
      </c>
      <c r="R724" s="57">
        <v>42558.17</v>
      </c>
      <c r="S724" s="85"/>
      <c r="T724" s="88">
        <v>1</v>
      </c>
      <c r="U724" s="88">
        <v>105.23</v>
      </c>
      <c r="V724" s="85"/>
      <c r="W724" s="85" t="s">
        <v>2486</v>
      </c>
      <c r="X724" s="85"/>
      <c r="Y724" s="85"/>
      <c r="Z724" s="85"/>
      <c r="AA724" s="85"/>
      <c r="AB724" s="85"/>
    </row>
    <row r="725" spans="1:28" ht="37.5" x14ac:dyDescent="0.25">
      <c r="A725" s="22" t="s">
        <v>1426</v>
      </c>
      <c r="B725" s="25" t="s">
        <v>1427</v>
      </c>
      <c r="C725" s="25"/>
      <c r="D725" s="27" t="s">
        <v>40</v>
      </c>
      <c r="E725" s="45">
        <v>1</v>
      </c>
      <c r="F725" s="28">
        <v>352.9</v>
      </c>
      <c r="G725" s="57">
        <f>IFERROR(ROUND(SUM(J726)/F725, 2), 0)</f>
        <v>45.68</v>
      </c>
      <c r="H725" s="64">
        <v>100</v>
      </c>
      <c r="I725" s="57">
        <f>G725+H725</f>
        <v>145.68</v>
      </c>
      <c r="J725" s="57">
        <f>ROUND(G725*F725, 2)</f>
        <v>16120.47</v>
      </c>
      <c r="K725" s="57">
        <f>ROUND(F725*H725, 2)</f>
        <v>35290</v>
      </c>
      <c r="L725" s="57">
        <f>J725+K725</f>
        <v>51410.47</v>
      </c>
      <c r="M725" s="57">
        <v>45.68</v>
      </c>
      <c r="N725" s="82">
        <v>100</v>
      </c>
      <c r="O725" s="57">
        <v>145.68</v>
      </c>
      <c r="P725" s="57">
        <v>16120.47</v>
      </c>
      <c r="Q725" s="57">
        <v>35290</v>
      </c>
      <c r="R725" s="57">
        <v>51410.47</v>
      </c>
      <c r="S725" s="85"/>
      <c r="T725" s="88">
        <v>1</v>
      </c>
      <c r="U725" s="88">
        <v>352.9</v>
      </c>
      <c r="V725" s="85"/>
      <c r="W725" s="85" t="s">
        <v>2487</v>
      </c>
      <c r="X725" s="85"/>
      <c r="Y725" s="85"/>
      <c r="Z725" s="85"/>
      <c r="AA725" s="85"/>
      <c r="AB725" s="85"/>
    </row>
    <row r="726" spans="1:28" ht="18.75" x14ac:dyDescent="0.25">
      <c r="A726" s="22" t="s">
        <v>1428</v>
      </c>
      <c r="B726" s="26" t="s">
        <v>1429</v>
      </c>
      <c r="C726" s="25"/>
      <c r="D726" s="27" t="s">
        <v>77</v>
      </c>
      <c r="E726" s="45">
        <v>0.3</v>
      </c>
      <c r="F726" s="45">
        <v>105.87</v>
      </c>
      <c r="G726" s="64">
        <v>152.26</v>
      </c>
      <c r="H726" s="57"/>
      <c r="I726" s="57"/>
      <c r="J726" s="57">
        <f>ROUND(F726*G726, 2)</f>
        <v>16119.77</v>
      </c>
      <c r="K726" s="57"/>
      <c r="L726" s="57"/>
      <c r="M726" s="82">
        <v>152.26</v>
      </c>
      <c r="N726" s="57"/>
      <c r="O726" s="57"/>
      <c r="P726" s="57">
        <f>ROUND(F726*M726, 2)</f>
        <v>16119.77</v>
      </c>
      <c r="Q726" s="57"/>
      <c r="R726" s="57"/>
      <c r="S726" s="85"/>
      <c r="T726" s="88">
        <v>1</v>
      </c>
      <c r="U726" s="88">
        <v>352.9</v>
      </c>
      <c r="V726" s="85"/>
      <c r="W726" s="85" t="s">
        <v>2488</v>
      </c>
      <c r="X726" s="85"/>
      <c r="Y726" s="85"/>
      <c r="Z726" s="85"/>
      <c r="AA726" s="85"/>
      <c r="AB726" s="85"/>
    </row>
    <row r="727" spans="1:28" ht="37.5" x14ac:dyDescent="0.25">
      <c r="A727" s="22" t="s">
        <v>1430</v>
      </c>
      <c r="B727" s="25" t="s">
        <v>1431</v>
      </c>
      <c r="C727" s="25" t="s">
        <v>1432</v>
      </c>
      <c r="D727" s="27" t="s">
        <v>40</v>
      </c>
      <c r="E727" s="45">
        <v>1</v>
      </c>
      <c r="F727" s="28">
        <v>620</v>
      </c>
      <c r="G727" s="57">
        <f>IFERROR(ROUND(SUM(J728)/F727, 2), 0)</f>
        <v>76.13</v>
      </c>
      <c r="H727" s="64">
        <v>100</v>
      </c>
      <c r="I727" s="57">
        <f>G727+H727</f>
        <v>176.13</v>
      </c>
      <c r="J727" s="57">
        <f>ROUND(G727*F727, 2)</f>
        <v>47200.6</v>
      </c>
      <c r="K727" s="57">
        <f>ROUND(F727*H727, 2)</f>
        <v>62000</v>
      </c>
      <c r="L727" s="57">
        <f>J727+K727</f>
        <v>109200.6</v>
      </c>
      <c r="M727" s="57">
        <v>76.13</v>
      </c>
      <c r="N727" s="82">
        <v>100</v>
      </c>
      <c r="O727" s="57">
        <v>176.13</v>
      </c>
      <c r="P727" s="57">
        <v>47200.6</v>
      </c>
      <c r="Q727" s="57">
        <v>62000</v>
      </c>
      <c r="R727" s="57">
        <v>109200.6</v>
      </c>
      <c r="S727" s="85"/>
      <c r="T727" s="88">
        <v>1</v>
      </c>
      <c r="U727" s="88">
        <v>620</v>
      </c>
      <c r="V727" s="85"/>
      <c r="W727" s="85" t="s">
        <v>2489</v>
      </c>
      <c r="X727" s="85"/>
      <c r="Y727" s="85"/>
      <c r="Z727" s="85"/>
      <c r="AA727" s="85"/>
      <c r="AB727" s="85"/>
    </row>
    <row r="728" spans="1:28" ht="18.75" x14ac:dyDescent="0.25">
      <c r="A728" s="22" t="s">
        <v>1433</v>
      </c>
      <c r="B728" s="26" t="s">
        <v>1429</v>
      </c>
      <c r="C728" s="25"/>
      <c r="D728" s="27" t="s">
        <v>77</v>
      </c>
      <c r="E728" s="52">
        <v>0.5</v>
      </c>
      <c r="F728" s="45">
        <v>310</v>
      </c>
      <c r="G728" s="64">
        <v>152.26</v>
      </c>
      <c r="H728" s="57"/>
      <c r="I728" s="57"/>
      <c r="J728" s="57">
        <f>ROUND(F728*G728, 2)</f>
        <v>47200.6</v>
      </c>
      <c r="K728" s="57"/>
      <c r="L728" s="57"/>
      <c r="M728" s="82">
        <v>152.26</v>
      </c>
      <c r="N728" s="57"/>
      <c r="O728" s="57"/>
      <c r="P728" s="57">
        <f>ROUND(F728*M728, 2)</f>
        <v>47200.6</v>
      </c>
      <c r="Q728" s="57"/>
      <c r="R728" s="57"/>
      <c r="S728" s="85"/>
      <c r="T728" s="88">
        <v>1</v>
      </c>
      <c r="U728" s="88">
        <v>620</v>
      </c>
      <c r="V728" s="85"/>
      <c r="W728" s="85" t="s">
        <v>2490</v>
      </c>
      <c r="X728" s="85"/>
      <c r="Y728" s="85"/>
      <c r="Z728" s="85"/>
      <c r="AA728" s="85"/>
      <c r="AB728" s="85"/>
    </row>
    <row r="729" spans="1:28" ht="18.75" x14ac:dyDescent="0.25">
      <c r="A729" s="22" t="s">
        <v>1434</v>
      </c>
      <c r="B729" s="25" t="s">
        <v>578</v>
      </c>
      <c r="C729" s="25" t="s">
        <v>1435</v>
      </c>
      <c r="D729" s="27" t="s">
        <v>40</v>
      </c>
      <c r="E729" s="45">
        <v>1</v>
      </c>
      <c r="F729" s="28">
        <v>48.6</v>
      </c>
      <c r="G729" s="57">
        <f>IFERROR(ROUND(SUM(J730)/F729, 2), 0)</f>
        <v>10.33</v>
      </c>
      <c r="H729" s="64">
        <v>25</v>
      </c>
      <c r="I729" s="57">
        <f>G729+H729</f>
        <v>35.33</v>
      </c>
      <c r="J729" s="57">
        <f>ROUND(G729*F729, 2)</f>
        <v>502.04</v>
      </c>
      <c r="K729" s="57">
        <f>ROUND(F729*H729, 2)</f>
        <v>1215</v>
      </c>
      <c r="L729" s="57">
        <f>J729+K729</f>
        <v>1717.04</v>
      </c>
      <c r="M729" s="57">
        <v>10.33</v>
      </c>
      <c r="N729" s="82">
        <v>25</v>
      </c>
      <c r="O729" s="57">
        <v>35.33</v>
      </c>
      <c r="P729" s="57">
        <v>502.04</v>
      </c>
      <c r="Q729" s="57">
        <v>1215</v>
      </c>
      <c r="R729" s="57">
        <v>1717.04</v>
      </c>
      <c r="S729" s="85"/>
      <c r="T729" s="88">
        <v>1</v>
      </c>
      <c r="U729" s="88">
        <v>48.6</v>
      </c>
      <c r="V729" s="85"/>
      <c r="W729" s="85" t="s">
        <v>2491</v>
      </c>
      <c r="X729" s="85"/>
      <c r="Y729" s="85"/>
      <c r="Z729" s="85"/>
      <c r="AA729" s="85"/>
      <c r="AB729" s="85"/>
    </row>
    <row r="730" spans="1:28" ht="18.75" x14ac:dyDescent="0.25">
      <c r="A730" s="22" t="s">
        <v>1436</v>
      </c>
      <c r="B730" s="26" t="s">
        <v>682</v>
      </c>
      <c r="C730" s="25"/>
      <c r="D730" s="27" t="s">
        <v>77</v>
      </c>
      <c r="E730" s="45">
        <v>0.25</v>
      </c>
      <c r="F730" s="45">
        <v>12.15</v>
      </c>
      <c r="G730" s="64">
        <v>41.3</v>
      </c>
      <c r="H730" s="57"/>
      <c r="I730" s="57"/>
      <c r="J730" s="57">
        <f>ROUND(F730*G730, 2)</f>
        <v>501.8</v>
      </c>
      <c r="K730" s="57"/>
      <c r="L730" s="57"/>
      <c r="M730" s="82">
        <v>41.3</v>
      </c>
      <c r="N730" s="57"/>
      <c r="O730" s="57"/>
      <c r="P730" s="57">
        <f>ROUND(F730*M730, 2)</f>
        <v>501.8</v>
      </c>
      <c r="Q730" s="57"/>
      <c r="R730" s="57"/>
      <c r="S730" s="85"/>
      <c r="T730" s="88">
        <v>1</v>
      </c>
      <c r="U730" s="88">
        <v>48.6</v>
      </c>
      <c r="V730" s="85"/>
      <c r="W730" s="85" t="s">
        <v>2492</v>
      </c>
      <c r="X730" s="85"/>
      <c r="Y730" s="85"/>
      <c r="Z730" s="85"/>
      <c r="AA730" s="85"/>
      <c r="AB730" s="85"/>
    </row>
    <row r="731" spans="1:28" ht="112.5" x14ac:dyDescent="0.25">
      <c r="A731" s="22" t="s">
        <v>1437</v>
      </c>
      <c r="B731" s="25" t="s">
        <v>1438</v>
      </c>
      <c r="C731" s="25" t="s">
        <v>1439</v>
      </c>
      <c r="D731" s="27" t="s">
        <v>40</v>
      </c>
      <c r="E731" s="45">
        <v>1</v>
      </c>
      <c r="F731" s="28">
        <v>352.9</v>
      </c>
      <c r="G731" s="57">
        <f>IFERROR(ROUND(SUM(J732,J733)/F731, 2), 0)</f>
        <v>377.55</v>
      </c>
      <c r="H731" s="64">
        <v>280.07</v>
      </c>
      <c r="I731" s="57">
        <f>G731+H731</f>
        <v>657.62</v>
      </c>
      <c r="J731" s="57">
        <f>ROUND(G731*F731, 2)</f>
        <v>133237.4</v>
      </c>
      <c r="K731" s="57">
        <f>ROUND(F731*H731, 2)</f>
        <v>98836.7</v>
      </c>
      <c r="L731" s="57">
        <f>J731+K731</f>
        <v>232074.1</v>
      </c>
      <c r="M731" s="57">
        <v>377.55</v>
      </c>
      <c r="N731" s="82">
        <v>280.07</v>
      </c>
      <c r="O731" s="57">
        <v>657.62</v>
      </c>
      <c r="P731" s="57">
        <v>133237.4</v>
      </c>
      <c r="Q731" s="57">
        <v>98836.7</v>
      </c>
      <c r="R731" s="57">
        <v>232074.1</v>
      </c>
      <c r="S731" s="85"/>
      <c r="T731" s="88">
        <v>1</v>
      </c>
      <c r="U731" s="88">
        <v>352.9</v>
      </c>
      <c r="V731" s="85"/>
      <c r="W731" s="85" t="s">
        <v>2493</v>
      </c>
      <c r="X731" s="85"/>
      <c r="Y731" s="85"/>
      <c r="Z731" s="85"/>
      <c r="AA731" s="85"/>
      <c r="AB731" s="85"/>
    </row>
    <row r="732" spans="1:28" ht="18.75" x14ac:dyDescent="0.25">
      <c r="A732" s="22" t="s">
        <v>1440</v>
      </c>
      <c r="B732" s="26" t="s">
        <v>582</v>
      </c>
      <c r="C732" s="25"/>
      <c r="D732" s="27" t="s">
        <v>77</v>
      </c>
      <c r="E732" s="45">
        <v>0.15</v>
      </c>
      <c r="F732" s="48">
        <v>529.35</v>
      </c>
      <c r="G732" s="64">
        <v>37.299999999999997</v>
      </c>
      <c r="H732" s="57"/>
      <c r="I732" s="57"/>
      <c r="J732" s="57">
        <f>ROUND(F732*G732, 2)</f>
        <v>19744.759999999998</v>
      </c>
      <c r="K732" s="57"/>
      <c r="L732" s="57"/>
      <c r="M732" s="82">
        <v>37.299999999999997</v>
      </c>
      <c r="N732" s="57"/>
      <c r="O732" s="57"/>
      <c r="P732" s="57">
        <f>ROUND(F732*M732, 2)</f>
        <v>19744.759999999998</v>
      </c>
      <c r="Q732" s="57"/>
      <c r="R732" s="57"/>
      <c r="S732" s="85"/>
      <c r="T732" s="88">
        <v>1</v>
      </c>
      <c r="U732" s="88">
        <v>3529</v>
      </c>
      <c r="V732" s="85"/>
      <c r="W732" s="85" t="s">
        <v>2494</v>
      </c>
      <c r="X732" s="85"/>
      <c r="Y732" s="85"/>
      <c r="Z732" s="85"/>
      <c r="AA732" s="85"/>
      <c r="AB732" s="85"/>
    </row>
    <row r="733" spans="1:28" ht="18.75" x14ac:dyDescent="0.25">
      <c r="A733" s="22" t="s">
        <v>1441</v>
      </c>
      <c r="B733" s="26" t="s">
        <v>591</v>
      </c>
      <c r="C733" s="25"/>
      <c r="D733" s="27" t="s">
        <v>77</v>
      </c>
      <c r="E733" s="45">
        <v>1.6</v>
      </c>
      <c r="F733" s="48">
        <v>11292.8</v>
      </c>
      <c r="G733" s="64">
        <v>10.050000000000001</v>
      </c>
      <c r="H733" s="57"/>
      <c r="I733" s="57"/>
      <c r="J733" s="57">
        <f>ROUND(F733*G733, 2)</f>
        <v>113492.64</v>
      </c>
      <c r="K733" s="57"/>
      <c r="L733" s="57"/>
      <c r="M733" s="82">
        <v>10.050000000000001</v>
      </c>
      <c r="N733" s="57"/>
      <c r="O733" s="57"/>
      <c r="P733" s="57">
        <f>ROUND(F733*M733, 2)</f>
        <v>113492.64</v>
      </c>
      <c r="Q733" s="57"/>
      <c r="R733" s="57"/>
      <c r="S733" s="85"/>
      <c r="T733" s="88">
        <v>1</v>
      </c>
      <c r="U733" s="88">
        <v>7058</v>
      </c>
      <c r="V733" s="85"/>
      <c r="W733" s="85" t="s">
        <v>2495</v>
      </c>
      <c r="X733" s="85"/>
      <c r="Y733" s="85"/>
      <c r="Z733" s="85"/>
      <c r="AA733" s="85"/>
      <c r="AB733" s="85"/>
    </row>
    <row r="734" spans="1:28" ht="18.75" x14ac:dyDescent="0.25">
      <c r="A734" s="22" t="s">
        <v>1442</v>
      </c>
      <c r="B734" s="25" t="s">
        <v>1156</v>
      </c>
      <c r="C734" s="25"/>
      <c r="D734" s="27" t="s">
        <v>40</v>
      </c>
      <c r="E734" s="45">
        <v>1</v>
      </c>
      <c r="F734" s="28">
        <v>48.6</v>
      </c>
      <c r="G734" s="57">
        <f>IFERROR(ROUND(SUM(J735,J736,J737)/F734, 2), 0)</f>
        <v>838.2</v>
      </c>
      <c r="H734" s="64">
        <v>891.14</v>
      </c>
      <c r="I734" s="57">
        <f>G734+H734</f>
        <v>1729.34</v>
      </c>
      <c r="J734" s="57">
        <f>ROUND(G734*F734, 2)</f>
        <v>40736.519999999997</v>
      </c>
      <c r="K734" s="57">
        <f>ROUND(F734*H734, 2)</f>
        <v>43309.4</v>
      </c>
      <c r="L734" s="57">
        <f>J734+K734</f>
        <v>84045.92</v>
      </c>
      <c r="M734" s="57">
        <v>838.2</v>
      </c>
      <c r="N734" s="82">
        <v>891.14</v>
      </c>
      <c r="O734" s="57">
        <v>1729.34</v>
      </c>
      <c r="P734" s="57">
        <v>40736.519999999997</v>
      </c>
      <c r="Q734" s="57">
        <v>43309.4</v>
      </c>
      <c r="R734" s="57">
        <v>84045.92</v>
      </c>
      <c r="S734" s="85"/>
      <c r="T734" s="88">
        <v>1</v>
      </c>
      <c r="U734" s="88">
        <v>48.6</v>
      </c>
      <c r="V734" s="85"/>
      <c r="W734" s="85" t="s">
        <v>2496</v>
      </c>
      <c r="X734" s="85"/>
      <c r="Y734" s="85"/>
      <c r="Z734" s="85"/>
      <c r="AA734" s="85"/>
      <c r="AB734" s="85"/>
    </row>
    <row r="735" spans="1:28" ht="18.75" x14ac:dyDescent="0.25">
      <c r="A735" s="22" t="s">
        <v>1443</v>
      </c>
      <c r="B735" s="26" t="s">
        <v>1159</v>
      </c>
      <c r="C735" s="25"/>
      <c r="D735" s="27" t="s">
        <v>77</v>
      </c>
      <c r="E735" s="45">
        <v>0.25</v>
      </c>
      <c r="F735" s="48">
        <v>12.15</v>
      </c>
      <c r="G735" s="64">
        <v>58.54</v>
      </c>
      <c r="H735" s="57"/>
      <c r="I735" s="57"/>
      <c r="J735" s="57">
        <f>ROUND(F735*G735, 2)</f>
        <v>711.26</v>
      </c>
      <c r="K735" s="57"/>
      <c r="L735" s="57"/>
      <c r="M735" s="82">
        <v>58.54</v>
      </c>
      <c r="N735" s="57"/>
      <c r="O735" s="57"/>
      <c r="P735" s="57">
        <f>ROUND(F735*M735, 2)</f>
        <v>711.26</v>
      </c>
      <c r="Q735" s="57"/>
      <c r="R735" s="57"/>
      <c r="S735" s="85"/>
      <c r="T735" s="88">
        <v>1</v>
      </c>
      <c r="U735" s="88">
        <v>48.6</v>
      </c>
      <c r="V735" s="85"/>
      <c r="W735" s="85" t="s">
        <v>2497</v>
      </c>
      <c r="X735" s="85"/>
      <c r="Y735" s="85"/>
      <c r="Z735" s="85"/>
      <c r="AA735" s="85"/>
      <c r="AB735" s="85"/>
    </row>
    <row r="736" spans="1:28" ht="37.5" x14ac:dyDescent="0.25">
      <c r="A736" s="22" t="s">
        <v>1444</v>
      </c>
      <c r="B736" s="72" t="s">
        <v>1162</v>
      </c>
      <c r="C736" s="25"/>
      <c r="D736" s="27" t="s">
        <v>40</v>
      </c>
      <c r="E736" s="45">
        <v>1.07</v>
      </c>
      <c r="F736" s="48">
        <v>52.002000000000002</v>
      </c>
      <c r="G736" s="64">
        <v>727.03</v>
      </c>
      <c r="H736" s="57"/>
      <c r="I736" s="57"/>
      <c r="J736" s="57">
        <f>ROUND(F736*G736, 2)</f>
        <v>37807.01</v>
      </c>
      <c r="K736" s="57"/>
      <c r="L736" s="57"/>
      <c r="M736" s="82">
        <v>727.03</v>
      </c>
      <c r="N736" s="57"/>
      <c r="O736" s="57"/>
      <c r="P736" s="57">
        <f>ROUND(F736*M736, 2)</f>
        <v>37807.01</v>
      </c>
      <c r="Q736" s="57"/>
      <c r="R736" s="57"/>
      <c r="S736" s="85"/>
      <c r="T736" s="88">
        <v>1</v>
      </c>
      <c r="U736" s="88">
        <v>48.6</v>
      </c>
      <c r="V736" s="85"/>
      <c r="W736" s="85" t="s">
        <v>2498</v>
      </c>
      <c r="X736" s="85"/>
      <c r="Y736" s="85"/>
      <c r="Z736" s="85"/>
      <c r="AA736" s="85"/>
      <c r="AB736" s="85"/>
    </row>
    <row r="737" spans="1:28" ht="18.75" x14ac:dyDescent="0.25">
      <c r="A737" s="22" t="s">
        <v>1445</v>
      </c>
      <c r="B737" s="26" t="s">
        <v>613</v>
      </c>
      <c r="C737" s="25"/>
      <c r="D737" s="27" t="s">
        <v>77</v>
      </c>
      <c r="E737" s="45">
        <v>7</v>
      </c>
      <c r="F737" s="45">
        <v>340.2</v>
      </c>
      <c r="G737" s="64">
        <v>6.52</v>
      </c>
      <c r="H737" s="57"/>
      <c r="I737" s="57"/>
      <c r="J737" s="57">
        <f>ROUND(F737*G737, 2)</f>
        <v>2218.1</v>
      </c>
      <c r="K737" s="57"/>
      <c r="L737" s="57"/>
      <c r="M737" s="82">
        <v>6.52</v>
      </c>
      <c r="N737" s="57"/>
      <c r="O737" s="57"/>
      <c r="P737" s="57">
        <f>ROUND(F737*M737, 2)</f>
        <v>2218.1</v>
      </c>
      <c r="Q737" s="57"/>
      <c r="R737" s="57"/>
      <c r="S737" s="85"/>
      <c r="T737" s="88">
        <v>1</v>
      </c>
      <c r="U737" s="88">
        <v>48.6</v>
      </c>
      <c r="V737" s="85"/>
      <c r="W737" s="85" t="s">
        <v>2499</v>
      </c>
      <c r="X737" s="85"/>
      <c r="Y737" s="85"/>
      <c r="Z737" s="85"/>
      <c r="AA737" s="85"/>
      <c r="AB737" s="85"/>
    </row>
    <row r="738" spans="1:28" ht="18.75" x14ac:dyDescent="0.25">
      <c r="A738" s="22" t="s">
        <v>1446</v>
      </c>
      <c r="B738" s="25" t="s">
        <v>1167</v>
      </c>
      <c r="C738" s="25"/>
      <c r="D738" s="27" t="s">
        <v>263</v>
      </c>
      <c r="E738" s="45">
        <v>1</v>
      </c>
      <c r="F738" s="28">
        <v>1165.2</v>
      </c>
      <c r="G738" s="57">
        <f>IFERROR(ROUND(SUM(J739,J740,J741)/F738, 2), 0)</f>
        <v>229.66</v>
      </c>
      <c r="H738" s="64">
        <v>267.33999999999997</v>
      </c>
      <c r="I738" s="57">
        <f>G738+H738</f>
        <v>497</v>
      </c>
      <c r="J738" s="57">
        <f>ROUND(G738*F738, 2)</f>
        <v>267599.83</v>
      </c>
      <c r="K738" s="57">
        <f>ROUND(F738*H738, 2)</f>
        <v>311504.57</v>
      </c>
      <c r="L738" s="57">
        <f>J738+K738</f>
        <v>579104.4</v>
      </c>
      <c r="M738" s="57">
        <v>229.66</v>
      </c>
      <c r="N738" s="82">
        <v>267.33999999999997</v>
      </c>
      <c r="O738" s="57">
        <v>497</v>
      </c>
      <c r="P738" s="57">
        <v>267599.83</v>
      </c>
      <c r="Q738" s="57">
        <v>311504.57</v>
      </c>
      <c r="R738" s="57">
        <v>579104.4</v>
      </c>
      <c r="S738" s="85"/>
      <c r="T738" s="88">
        <v>1</v>
      </c>
      <c r="U738" s="88">
        <v>1165.2</v>
      </c>
      <c r="V738" s="85"/>
      <c r="W738" s="85" t="s">
        <v>2500</v>
      </c>
      <c r="X738" s="85"/>
      <c r="Y738" s="85"/>
      <c r="Z738" s="85"/>
      <c r="AA738" s="85"/>
      <c r="AB738" s="85"/>
    </row>
    <row r="739" spans="1:28" ht="18.75" x14ac:dyDescent="0.25">
      <c r="A739" s="22" t="s">
        <v>1447</v>
      </c>
      <c r="B739" s="26" t="s">
        <v>1159</v>
      </c>
      <c r="C739" s="25"/>
      <c r="D739" s="27" t="s">
        <v>77</v>
      </c>
      <c r="E739" s="45">
        <v>0.04</v>
      </c>
      <c r="F739" s="48">
        <v>46.607999999999997</v>
      </c>
      <c r="G739" s="64">
        <v>58.54</v>
      </c>
      <c r="H739" s="57"/>
      <c r="I739" s="57"/>
      <c r="J739" s="57">
        <f>ROUND(F739*G739, 2)</f>
        <v>2728.43</v>
      </c>
      <c r="K739" s="57"/>
      <c r="L739" s="57"/>
      <c r="M739" s="82">
        <v>58.54</v>
      </c>
      <c r="N739" s="57"/>
      <c r="O739" s="57"/>
      <c r="P739" s="57">
        <f>ROUND(F739*M739, 2)</f>
        <v>2728.43</v>
      </c>
      <c r="Q739" s="57"/>
      <c r="R739" s="57"/>
      <c r="S739" s="85"/>
      <c r="T739" s="88">
        <v>1</v>
      </c>
      <c r="U739" s="88">
        <v>1165.2</v>
      </c>
      <c r="V739" s="85"/>
      <c r="W739" s="85" t="s">
        <v>2501</v>
      </c>
      <c r="X739" s="85"/>
      <c r="Y739" s="85"/>
      <c r="Z739" s="85"/>
      <c r="AA739" s="85"/>
      <c r="AB739" s="85"/>
    </row>
    <row r="740" spans="1:28" ht="18.75" x14ac:dyDescent="0.25">
      <c r="A740" s="22" t="s">
        <v>1448</v>
      </c>
      <c r="B740" s="26" t="s">
        <v>613</v>
      </c>
      <c r="C740" s="25"/>
      <c r="D740" s="27" t="s">
        <v>77</v>
      </c>
      <c r="E740" s="45">
        <v>0.7</v>
      </c>
      <c r="F740" s="48">
        <v>815.64</v>
      </c>
      <c r="G740" s="64">
        <v>6.52</v>
      </c>
      <c r="H740" s="57"/>
      <c r="I740" s="57"/>
      <c r="J740" s="57">
        <f>ROUND(F740*G740, 2)</f>
        <v>5317.97</v>
      </c>
      <c r="K740" s="57"/>
      <c r="L740" s="57"/>
      <c r="M740" s="82">
        <v>6.52</v>
      </c>
      <c r="N740" s="57"/>
      <c r="O740" s="57"/>
      <c r="P740" s="57">
        <f>ROUND(F740*M740, 2)</f>
        <v>5317.97</v>
      </c>
      <c r="Q740" s="57"/>
      <c r="R740" s="57"/>
      <c r="S740" s="85"/>
      <c r="T740" s="88">
        <v>1</v>
      </c>
      <c r="U740" s="88">
        <v>1165.2</v>
      </c>
      <c r="V740" s="85"/>
      <c r="W740" s="85" t="s">
        <v>2502</v>
      </c>
      <c r="X740" s="85"/>
      <c r="Y740" s="85"/>
      <c r="Z740" s="85"/>
      <c r="AA740" s="85"/>
      <c r="AB740" s="85"/>
    </row>
    <row r="741" spans="1:28" ht="56.25" x14ac:dyDescent="0.25">
      <c r="A741" s="22" t="s">
        <v>1449</v>
      </c>
      <c r="B741" s="72" t="s">
        <v>1172</v>
      </c>
      <c r="C741" s="25"/>
      <c r="D741" s="27" t="s">
        <v>164</v>
      </c>
      <c r="E741" s="45">
        <v>1.84</v>
      </c>
      <c r="F741" s="48">
        <v>2143.9679999999998</v>
      </c>
      <c r="G741" s="64">
        <v>121.06</v>
      </c>
      <c r="H741" s="57"/>
      <c r="I741" s="57"/>
      <c r="J741" s="57">
        <f>ROUND(F741*G741, 2)</f>
        <v>259548.77</v>
      </c>
      <c r="K741" s="57"/>
      <c r="L741" s="57"/>
      <c r="M741" s="82">
        <v>121.06</v>
      </c>
      <c r="N741" s="57"/>
      <c r="O741" s="57"/>
      <c r="P741" s="57">
        <f>ROUND(F741*M741, 2)</f>
        <v>259548.77</v>
      </c>
      <c r="Q741" s="57"/>
      <c r="R741" s="57"/>
      <c r="S741" s="85"/>
      <c r="T741" s="88">
        <v>1</v>
      </c>
      <c r="U741" s="88">
        <v>1165.2</v>
      </c>
      <c r="V741" s="85"/>
      <c r="W741" s="85" t="s">
        <v>2503</v>
      </c>
      <c r="X741" s="85"/>
      <c r="Y741" s="85"/>
      <c r="Z741" s="85"/>
      <c r="AA741" s="85"/>
      <c r="AB741" s="85"/>
    </row>
    <row r="742" spans="1:28" ht="16.5" x14ac:dyDescent="0.25">
      <c r="A742" s="22" t="s">
        <v>1450</v>
      </c>
      <c r="B742" s="100" t="s">
        <v>656</v>
      </c>
      <c r="C742" s="94"/>
      <c r="D742" s="98"/>
      <c r="E742" s="99"/>
      <c r="F742" s="58"/>
      <c r="G742" s="59"/>
      <c r="H742" s="59"/>
      <c r="I742" s="59"/>
      <c r="J742" s="59">
        <f>SUM(J743,J745,J747,J749,J751,J754,J757,J760)</f>
        <v>395534.45</v>
      </c>
      <c r="K742" s="59">
        <f>SUM(K743,K745,K747,K749,K751,K754,K757,K760)</f>
        <v>1449507.58</v>
      </c>
      <c r="L742" s="59">
        <f>SUM(L743,L745,L747,L749,L751,L754,L757,L760)</f>
        <v>1845042.03</v>
      </c>
      <c r="M742" s="59"/>
      <c r="N742" s="59"/>
      <c r="O742" s="59"/>
      <c r="P742" s="59">
        <v>413197.04</v>
      </c>
      <c r="Q742" s="59">
        <v>1449507.58</v>
      </c>
      <c r="R742" s="59">
        <v>1862704.62</v>
      </c>
      <c r="S742" s="85"/>
      <c r="T742" s="88"/>
      <c r="U742" s="88"/>
      <c r="V742" s="85"/>
      <c r="W742" s="85" t="s">
        <v>2504</v>
      </c>
      <c r="X742" s="85"/>
      <c r="Y742" s="85"/>
      <c r="Z742" s="85"/>
      <c r="AA742" s="85"/>
      <c r="AB742" s="85"/>
    </row>
    <row r="743" spans="1:28" ht="18.75" x14ac:dyDescent="0.25">
      <c r="A743" s="22" t="s">
        <v>1451</v>
      </c>
      <c r="B743" s="25" t="s">
        <v>680</v>
      </c>
      <c r="C743" s="25"/>
      <c r="D743" s="27" t="s">
        <v>40</v>
      </c>
      <c r="E743" s="45">
        <v>1</v>
      </c>
      <c r="F743" s="28">
        <v>2874.8</v>
      </c>
      <c r="G743" s="57">
        <f>IFERROR(ROUND(SUM(J744)/F743, 2), 0)</f>
        <v>10.33</v>
      </c>
      <c r="H743" s="64">
        <v>25</v>
      </c>
      <c r="I743" s="57">
        <f>G743+H743</f>
        <v>35.33</v>
      </c>
      <c r="J743" s="57">
        <f>ROUND(G743*F743, 2)</f>
        <v>29696.68</v>
      </c>
      <c r="K743" s="57">
        <f>ROUND(F743*H743, 2)</f>
        <v>71870</v>
      </c>
      <c r="L743" s="57">
        <f>J743+K743</f>
        <v>101566.68</v>
      </c>
      <c r="M743" s="57">
        <v>10.33</v>
      </c>
      <c r="N743" s="82">
        <v>25</v>
      </c>
      <c r="O743" s="57">
        <v>35.33</v>
      </c>
      <c r="P743" s="57">
        <v>29696.68</v>
      </c>
      <c r="Q743" s="57">
        <v>71870</v>
      </c>
      <c r="R743" s="57">
        <v>101566.68</v>
      </c>
      <c r="S743" s="85"/>
      <c r="T743" s="88">
        <v>1</v>
      </c>
      <c r="U743" s="88">
        <v>2874.8</v>
      </c>
      <c r="V743" s="85"/>
      <c r="W743" s="85" t="s">
        <v>2505</v>
      </c>
      <c r="X743" s="85"/>
      <c r="Y743" s="85"/>
      <c r="Z743" s="85"/>
      <c r="AA743" s="85"/>
      <c r="AB743" s="85"/>
    </row>
    <row r="744" spans="1:28" ht="18.75" x14ac:dyDescent="0.25">
      <c r="A744" s="22" t="s">
        <v>1452</v>
      </c>
      <c r="B744" s="26" t="s">
        <v>682</v>
      </c>
      <c r="C744" s="25"/>
      <c r="D744" s="27" t="s">
        <v>77</v>
      </c>
      <c r="E744" s="45">
        <v>0.25</v>
      </c>
      <c r="F744" s="48">
        <v>718.7</v>
      </c>
      <c r="G744" s="64">
        <v>41.3</v>
      </c>
      <c r="H744" s="57"/>
      <c r="I744" s="57"/>
      <c r="J744" s="57">
        <f>ROUND(F744*G744, 2)</f>
        <v>29682.31</v>
      </c>
      <c r="K744" s="57"/>
      <c r="L744" s="57"/>
      <c r="M744" s="82">
        <v>41.3</v>
      </c>
      <c r="N744" s="57"/>
      <c r="O744" s="57"/>
      <c r="P744" s="57">
        <f>ROUND(F744*M744, 2)</f>
        <v>29682.31</v>
      </c>
      <c r="Q744" s="57"/>
      <c r="R744" s="57"/>
      <c r="S744" s="85"/>
      <c r="T744" s="88">
        <v>1</v>
      </c>
      <c r="U744" s="88">
        <v>2874.8</v>
      </c>
      <c r="V744" s="85"/>
      <c r="W744" s="85" t="s">
        <v>2506</v>
      </c>
      <c r="X744" s="85"/>
      <c r="Y744" s="85"/>
      <c r="Z744" s="85"/>
      <c r="AA744" s="85"/>
      <c r="AB744" s="85"/>
    </row>
    <row r="745" spans="1:28" ht="37.5" x14ac:dyDescent="0.25">
      <c r="A745" s="22" t="s">
        <v>1453</v>
      </c>
      <c r="B745" s="25" t="s">
        <v>680</v>
      </c>
      <c r="C745" s="25" t="s">
        <v>1454</v>
      </c>
      <c r="D745" s="27" t="s">
        <v>40</v>
      </c>
      <c r="E745" s="45">
        <v>1</v>
      </c>
      <c r="F745" s="28">
        <v>98.7</v>
      </c>
      <c r="G745" s="57">
        <f>IFERROR(ROUND(SUM(J746)/F745, 2), 0)</f>
        <v>10.33</v>
      </c>
      <c r="H745" s="64">
        <v>25</v>
      </c>
      <c r="I745" s="57">
        <f>G745+H745</f>
        <v>35.33</v>
      </c>
      <c r="J745" s="57">
        <f>ROUND(G745*F745, 2)</f>
        <v>1019.57</v>
      </c>
      <c r="K745" s="57">
        <f>ROUND(F745*H745, 2)</f>
        <v>2467.5</v>
      </c>
      <c r="L745" s="57">
        <f>J745+K745</f>
        <v>3487.07</v>
      </c>
      <c r="M745" s="57">
        <v>10.33</v>
      </c>
      <c r="N745" s="82">
        <v>25</v>
      </c>
      <c r="O745" s="57">
        <v>35.33</v>
      </c>
      <c r="P745" s="57">
        <v>1019.57</v>
      </c>
      <c r="Q745" s="57">
        <v>2467.5</v>
      </c>
      <c r="R745" s="57">
        <v>3487.07</v>
      </c>
      <c r="S745" s="85"/>
      <c r="T745" s="88">
        <v>1</v>
      </c>
      <c r="U745" s="88">
        <v>98.7</v>
      </c>
      <c r="V745" s="85"/>
      <c r="W745" s="85" t="s">
        <v>2507</v>
      </c>
      <c r="X745" s="85"/>
      <c r="Y745" s="85"/>
      <c r="Z745" s="85"/>
      <c r="AA745" s="85"/>
      <c r="AB745" s="85"/>
    </row>
    <row r="746" spans="1:28" ht="18.75" x14ac:dyDescent="0.25">
      <c r="A746" s="22" t="s">
        <v>1455</v>
      </c>
      <c r="B746" s="26" t="s">
        <v>682</v>
      </c>
      <c r="C746" s="25"/>
      <c r="D746" s="27" t="s">
        <v>77</v>
      </c>
      <c r="E746" s="45">
        <v>0.25</v>
      </c>
      <c r="F746" s="48">
        <v>24.675000000000001</v>
      </c>
      <c r="G746" s="64">
        <v>41.3</v>
      </c>
      <c r="H746" s="57"/>
      <c r="I746" s="57"/>
      <c r="J746" s="57">
        <f>ROUND(F746*G746, 2)</f>
        <v>1019.08</v>
      </c>
      <c r="K746" s="57"/>
      <c r="L746" s="57"/>
      <c r="M746" s="82">
        <v>41.3</v>
      </c>
      <c r="N746" s="57"/>
      <c r="O746" s="57"/>
      <c r="P746" s="57">
        <f>ROUND(F746*M746, 2)</f>
        <v>1019.08</v>
      </c>
      <c r="Q746" s="57"/>
      <c r="R746" s="57"/>
      <c r="S746" s="85"/>
      <c r="T746" s="88">
        <v>1</v>
      </c>
      <c r="U746" s="88">
        <v>98.7</v>
      </c>
      <c r="V746" s="85"/>
      <c r="W746" s="85" t="s">
        <v>2508</v>
      </c>
      <c r="X746" s="85"/>
      <c r="Y746" s="85"/>
      <c r="Z746" s="85"/>
      <c r="AA746" s="85"/>
      <c r="AB746" s="85"/>
    </row>
    <row r="747" spans="1:28" ht="93.75" x14ac:dyDescent="0.25">
      <c r="A747" s="22" t="s">
        <v>1456</v>
      </c>
      <c r="B747" s="25" t="s">
        <v>684</v>
      </c>
      <c r="C747" s="25"/>
      <c r="D747" s="27" t="s">
        <v>40</v>
      </c>
      <c r="E747" s="45">
        <v>1</v>
      </c>
      <c r="F747" s="28">
        <v>2874.8</v>
      </c>
      <c r="G747" s="57">
        <f>IFERROR(ROUND(SUM(J748)/F747, 2), 0)</f>
        <v>20.79</v>
      </c>
      <c r="H747" s="64">
        <v>120</v>
      </c>
      <c r="I747" s="57">
        <f>G747+H747</f>
        <v>140.79</v>
      </c>
      <c r="J747" s="57">
        <f>ROUND(G747*F747, 2)</f>
        <v>59767.09</v>
      </c>
      <c r="K747" s="57">
        <f>ROUND(F747*H747, 2)</f>
        <v>344976</v>
      </c>
      <c r="L747" s="57">
        <f>J747+K747</f>
        <v>404743.09</v>
      </c>
      <c r="M747" s="57">
        <v>26.73</v>
      </c>
      <c r="N747" s="82">
        <v>120</v>
      </c>
      <c r="O747" s="57">
        <v>146.72999999999999</v>
      </c>
      <c r="P747" s="57">
        <v>76843.399999999994</v>
      </c>
      <c r="Q747" s="57">
        <v>344976</v>
      </c>
      <c r="R747" s="57">
        <v>421819.4</v>
      </c>
      <c r="S747" s="85"/>
      <c r="T747" s="88">
        <v>1</v>
      </c>
      <c r="U747" s="88">
        <v>2874.8</v>
      </c>
      <c r="V747" s="85"/>
      <c r="W747" s="85" t="s">
        <v>2509</v>
      </c>
      <c r="X747" s="85"/>
      <c r="Y747" s="85"/>
      <c r="Z747" s="85"/>
      <c r="AA747" s="85"/>
      <c r="AB747" s="85"/>
    </row>
    <row r="748" spans="1:28" ht="37.5" x14ac:dyDescent="0.25">
      <c r="A748" s="22" t="s">
        <v>1457</v>
      </c>
      <c r="B748" s="26" t="s">
        <v>688</v>
      </c>
      <c r="C748" s="25" t="s">
        <v>678</v>
      </c>
      <c r="D748" s="27" t="s">
        <v>77</v>
      </c>
      <c r="E748" s="45">
        <v>1.8</v>
      </c>
      <c r="F748" s="45">
        <v>5174.6400000000003</v>
      </c>
      <c r="G748" s="64">
        <v>11.55</v>
      </c>
      <c r="H748" s="57"/>
      <c r="I748" s="57"/>
      <c r="J748" s="57">
        <f>ROUND(F748*G748, 2)</f>
        <v>59767.09</v>
      </c>
      <c r="K748" s="57"/>
      <c r="L748" s="57"/>
      <c r="M748" s="82">
        <v>14.85</v>
      </c>
      <c r="N748" s="57"/>
      <c r="O748" s="57"/>
      <c r="P748" s="57">
        <f>ROUND(F748*M748, 2)</f>
        <v>76843.399999999994</v>
      </c>
      <c r="Q748" s="57"/>
      <c r="R748" s="57"/>
      <c r="S748" s="85"/>
      <c r="T748" s="88">
        <v>1</v>
      </c>
      <c r="U748" s="88">
        <v>2874.8</v>
      </c>
      <c r="V748" s="85"/>
      <c r="W748" s="85" t="s">
        <v>2510</v>
      </c>
      <c r="X748" s="85"/>
      <c r="Y748" s="85"/>
      <c r="Z748" s="85"/>
      <c r="AA748" s="85"/>
      <c r="AB748" s="85"/>
    </row>
    <row r="749" spans="1:28" ht="93.75" x14ac:dyDescent="0.25">
      <c r="A749" s="22" t="s">
        <v>1458</v>
      </c>
      <c r="B749" s="25" t="s">
        <v>684</v>
      </c>
      <c r="C749" s="25" t="s">
        <v>1454</v>
      </c>
      <c r="D749" s="27" t="s">
        <v>40</v>
      </c>
      <c r="E749" s="45">
        <v>1</v>
      </c>
      <c r="F749" s="28">
        <v>98.7</v>
      </c>
      <c r="G749" s="57">
        <f>IFERROR(ROUND(SUM(J750)/F749, 2), 0)</f>
        <v>20.79</v>
      </c>
      <c r="H749" s="64">
        <v>120</v>
      </c>
      <c r="I749" s="57">
        <f>G749+H749</f>
        <v>140.79</v>
      </c>
      <c r="J749" s="57">
        <f>ROUND(G749*F749, 2)</f>
        <v>2051.9699999999998</v>
      </c>
      <c r="K749" s="57">
        <f>ROUND(F749*H749, 2)</f>
        <v>11844</v>
      </c>
      <c r="L749" s="57">
        <f>J749+K749</f>
        <v>13895.97</v>
      </c>
      <c r="M749" s="57">
        <v>26.73</v>
      </c>
      <c r="N749" s="82">
        <v>120</v>
      </c>
      <c r="O749" s="57">
        <v>146.72999999999999</v>
      </c>
      <c r="P749" s="57">
        <v>2638.25</v>
      </c>
      <c r="Q749" s="57">
        <v>11844</v>
      </c>
      <c r="R749" s="57">
        <v>14482.25</v>
      </c>
      <c r="S749" s="85"/>
      <c r="T749" s="88">
        <v>1</v>
      </c>
      <c r="U749" s="88">
        <v>98.7</v>
      </c>
      <c r="V749" s="85"/>
      <c r="W749" s="85" t="s">
        <v>2511</v>
      </c>
      <c r="X749" s="85"/>
      <c r="Y749" s="85"/>
      <c r="Z749" s="85"/>
      <c r="AA749" s="85"/>
      <c r="AB749" s="85"/>
    </row>
    <row r="750" spans="1:28" ht="37.5" x14ac:dyDescent="0.25">
      <c r="A750" s="22" t="s">
        <v>1459</v>
      </c>
      <c r="B750" s="26" t="s">
        <v>688</v>
      </c>
      <c r="C750" s="25" t="s">
        <v>678</v>
      </c>
      <c r="D750" s="27" t="s">
        <v>77</v>
      </c>
      <c r="E750" s="45">
        <v>1.8</v>
      </c>
      <c r="F750" s="45">
        <v>177.66</v>
      </c>
      <c r="G750" s="64">
        <v>11.55</v>
      </c>
      <c r="H750" s="57"/>
      <c r="I750" s="57"/>
      <c r="J750" s="57">
        <f>ROUND(F750*G750, 2)</f>
        <v>2051.9699999999998</v>
      </c>
      <c r="K750" s="57"/>
      <c r="L750" s="57"/>
      <c r="M750" s="82">
        <v>14.85</v>
      </c>
      <c r="N750" s="57"/>
      <c r="O750" s="57"/>
      <c r="P750" s="57">
        <f>ROUND(F750*M750, 2)</f>
        <v>2638.25</v>
      </c>
      <c r="Q750" s="57"/>
      <c r="R750" s="57"/>
      <c r="S750" s="85"/>
      <c r="T750" s="88">
        <v>1</v>
      </c>
      <c r="U750" s="88">
        <v>98.7</v>
      </c>
      <c r="V750" s="85"/>
      <c r="W750" s="85" t="s">
        <v>2512</v>
      </c>
      <c r="X750" s="85"/>
      <c r="Y750" s="85"/>
      <c r="Z750" s="85"/>
      <c r="AA750" s="85"/>
      <c r="AB750" s="85"/>
    </row>
    <row r="751" spans="1:28" ht="37.5" x14ac:dyDescent="0.25">
      <c r="A751" s="22" t="s">
        <v>1460</v>
      </c>
      <c r="B751" s="25" t="s">
        <v>1461</v>
      </c>
      <c r="C751" s="25" t="s">
        <v>1454</v>
      </c>
      <c r="D751" s="27" t="s">
        <v>40</v>
      </c>
      <c r="E751" s="45">
        <v>1</v>
      </c>
      <c r="F751" s="28">
        <v>98.7</v>
      </c>
      <c r="G751" s="57">
        <f>IFERROR(ROUND(SUM(J752,J753)/F751, 2), 0)</f>
        <v>11.93</v>
      </c>
      <c r="H751" s="64">
        <v>175</v>
      </c>
      <c r="I751" s="57">
        <f>G751+H751</f>
        <v>186.93</v>
      </c>
      <c r="J751" s="57">
        <f>ROUND(G751*F751, 2)</f>
        <v>1177.49</v>
      </c>
      <c r="K751" s="57">
        <f>ROUND(F751*H751, 2)</f>
        <v>17272.5</v>
      </c>
      <c r="L751" s="57">
        <f>J751+K751</f>
        <v>18449.990000000002</v>
      </c>
      <c r="M751" s="57">
        <v>11.93</v>
      </c>
      <c r="N751" s="82">
        <v>175</v>
      </c>
      <c r="O751" s="57">
        <v>186.93</v>
      </c>
      <c r="P751" s="57">
        <v>1177.49</v>
      </c>
      <c r="Q751" s="57">
        <v>17272.5</v>
      </c>
      <c r="R751" s="57">
        <v>18449.990000000002</v>
      </c>
      <c r="S751" s="85"/>
      <c r="T751" s="88">
        <v>1</v>
      </c>
      <c r="U751" s="88">
        <v>98.7</v>
      </c>
      <c r="V751" s="85"/>
      <c r="W751" s="85" t="s">
        <v>2513</v>
      </c>
      <c r="X751" s="85"/>
      <c r="Y751" s="85"/>
      <c r="Z751" s="85"/>
      <c r="AA751" s="85"/>
      <c r="AB751" s="85"/>
    </row>
    <row r="752" spans="1:28" ht="18.75" x14ac:dyDescent="0.25">
      <c r="A752" s="22" t="s">
        <v>1462</v>
      </c>
      <c r="B752" s="26" t="s">
        <v>582</v>
      </c>
      <c r="C752" s="25"/>
      <c r="D752" s="27" t="s">
        <v>77</v>
      </c>
      <c r="E752" s="52">
        <v>0.15</v>
      </c>
      <c r="F752" s="45">
        <v>14.805</v>
      </c>
      <c r="G752" s="64">
        <v>37.299999999999997</v>
      </c>
      <c r="H752" s="57"/>
      <c r="I752" s="57"/>
      <c r="J752" s="57">
        <f>ROUND(F752*G752, 2)</f>
        <v>552.23</v>
      </c>
      <c r="K752" s="57"/>
      <c r="L752" s="57"/>
      <c r="M752" s="82">
        <v>37.299999999999997</v>
      </c>
      <c r="N752" s="57"/>
      <c r="O752" s="57"/>
      <c r="P752" s="57">
        <f>ROUND(F752*M752, 2)</f>
        <v>552.23</v>
      </c>
      <c r="Q752" s="57"/>
      <c r="R752" s="57"/>
      <c r="S752" s="85"/>
      <c r="T752" s="88">
        <v>1</v>
      </c>
      <c r="U752" s="88">
        <v>98.7</v>
      </c>
      <c r="V752" s="85"/>
      <c r="W752" s="85" t="s">
        <v>2514</v>
      </c>
      <c r="X752" s="85"/>
      <c r="Y752" s="85"/>
      <c r="Z752" s="85"/>
      <c r="AA752" s="85"/>
      <c r="AB752" s="85"/>
    </row>
    <row r="753" spans="1:28" ht="56.25" x14ac:dyDescent="0.25">
      <c r="A753" s="22" t="s">
        <v>1463</v>
      </c>
      <c r="B753" s="26" t="s">
        <v>1464</v>
      </c>
      <c r="C753" s="25"/>
      <c r="D753" s="27" t="s">
        <v>77</v>
      </c>
      <c r="E753" s="52">
        <v>0.3</v>
      </c>
      <c r="F753" s="45">
        <v>29.61</v>
      </c>
      <c r="G753" s="64">
        <v>21.1</v>
      </c>
      <c r="H753" s="57"/>
      <c r="I753" s="57"/>
      <c r="J753" s="57">
        <f>ROUND(F753*G753, 2)</f>
        <v>624.77</v>
      </c>
      <c r="K753" s="57"/>
      <c r="L753" s="57"/>
      <c r="M753" s="82">
        <v>21.1</v>
      </c>
      <c r="N753" s="57"/>
      <c r="O753" s="57"/>
      <c r="P753" s="57">
        <f>ROUND(F753*M753, 2)</f>
        <v>624.77</v>
      </c>
      <c r="Q753" s="57"/>
      <c r="R753" s="57"/>
      <c r="S753" s="85"/>
      <c r="T753" s="88">
        <v>1</v>
      </c>
      <c r="U753" s="88">
        <v>98.7</v>
      </c>
      <c r="V753" s="85"/>
      <c r="W753" s="85" t="s">
        <v>2515</v>
      </c>
      <c r="X753" s="85"/>
      <c r="Y753" s="85"/>
      <c r="Z753" s="85"/>
      <c r="AA753" s="85"/>
      <c r="AB753" s="85"/>
    </row>
    <row r="754" spans="1:28" ht="37.5" x14ac:dyDescent="0.25">
      <c r="A754" s="22" t="s">
        <v>1465</v>
      </c>
      <c r="B754" s="25" t="s">
        <v>1461</v>
      </c>
      <c r="C754" s="25" t="s">
        <v>1466</v>
      </c>
      <c r="D754" s="27" t="s">
        <v>40</v>
      </c>
      <c r="E754" s="45">
        <v>1</v>
      </c>
      <c r="F754" s="28">
        <v>210.46</v>
      </c>
      <c r="G754" s="57">
        <f>IFERROR(ROUND(SUM(J755,J756)/F754, 2), 0)</f>
        <v>60.14</v>
      </c>
      <c r="H754" s="64">
        <v>175</v>
      </c>
      <c r="I754" s="57">
        <f>G754+H754</f>
        <v>235.14</v>
      </c>
      <c r="J754" s="57">
        <f>ROUND(G754*F754, 2)</f>
        <v>12657.06</v>
      </c>
      <c r="K754" s="57">
        <f>ROUND(F754*H754, 2)</f>
        <v>36830.5</v>
      </c>
      <c r="L754" s="57">
        <f>J754+K754</f>
        <v>49487.56</v>
      </c>
      <c r="M754" s="57">
        <v>60.14</v>
      </c>
      <c r="N754" s="82">
        <v>175</v>
      </c>
      <c r="O754" s="57">
        <v>235.14</v>
      </c>
      <c r="P754" s="57">
        <v>12657.06</v>
      </c>
      <c r="Q754" s="57">
        <v>36830.5</v>
      </c>
      <c r="R754" s="57">
        <v>49487.56</v>
      </c>
      <c r="S754" s="85"/>
      <c r="T754" s="88">
        <v>1</v>
      </c>
      <c r="U754" s="88">
        <v>210.46</v>
      </c>
      <c r="V754" s="85"/>
      <c r="W754" s="85" t="s">
        <v>2516</v>
      </c>
      <c r="X754" s="85"/>
      <c r="Y754" s="85"/>
      <c r="Z754" s="85"/>
      <c r="AA754" s="85"/>
      <c r="AB754" s="85"/>
    </row>
    <row r="755" spans="1:28" ht="18.75" x14ac:dyDescent="0.25">
      <c r="A755" s="22" t="s">
        <v>1467</v>
      </c>
      <c r="B755" s="26" t="s">
        <v>682</v>
      </c>
      <c r="C755" s="25"/>
      <c r="D755" s="27" t="s">
        <v>77</v>
      </c>
      <c r="E755" s="52">
        <v>0.15</v>
      </c>
      <c r="F755" s="45">
        <v>31.568999999999999</v>
      </c>
      <c r="G755" s="64">
        <v>41.3</v>
      </c>
      <c r="H755" s="57"/>
      <c r="I755" s="57"/>
      <c r="J755" s="57">
        <f>ROUND(F755*G755, 2)</f>
        <v>1303.8</v>
      </c>
      <c r="K755" s="57"/>
      <c r="L755" s="57"/>
      <c r="M755" s="82">
        <v>41.3</v>
      </c>
      <c r="N755" s="57"/>
      <c r="O755" s="57"/>
      <c r="P755" s="57">
        <f>ROUND(F755*M755, 2)</f>
        <v>1303.8</v>
      </c>
      <c r="Q755" s="57"/>
      <c r="R755" s="57"/>
      <c r="S755" s="85"/>
      <c r="T755" s="88">
        <v>1</v>
      </c>
      <c r="U755" s="88">
        <v>210.46</v>
      </c>
      <c r="V755" s="85"/>
      <c r="W755" s="85" t="s">
        <v>2517</v>
      </c>
      <c r="X755" s="85"/>
      <c r="Y755" s="85"/>
      <c r="Z755" s="85"/>
      <c r="AA755" s="85"/>
      <c r="AB755" s="85"/>
    </row>
    <row r="756" spans="1:28" ht="37.5" x14ac:dyDescent="0.25">
      <c r="A756" s="22" t="s">
        <v>1468</v>
      </c>
      <c r="B756" s="72" t="s">
        <v>1469</v>
      </c>
      <c r="C756" s="25"/>
      <c r="D756" s="27" t="s">
        <v>77</v>
      </c>
      <c r="E756" s="52">
        <v>0.18</v>
      </c>
      <c r="F756" s="45">
        <v>37.883000000000003</v>
      </c>
      <c r="G756" s="64">
        <v>299.68</v>
      </c>
      <c r="H756" s="57"/>
      <c r="I756" s="57"/>
      <c r="J756" s="57">
        <f>ROUND(F756*G756, 2)</f>
        <v>11352.78</v>
      </c>
      <c r="K756" s="57"/>
      <c r="L756" s="57"/>
      <c r="M756" s="82">
        <v>299.68</v>
      </c>
      <c r="N756" s="57"/>
      <c r="O756" s="57"/>
      <c r="P756" s="57">
        <f>ROUND(F756*M756, 2)</f>
        <v>11352.78</v>
      </c>
      <c r="Q756" s="57"/>
      <c r="R756" s="57"/>
      <c r="S756" s="85"/>
      <c r="T756" s="88">
        <v>1</v>
      </c>
      <c r="U756" s="88">
        <v>210.46</v>
      </c>
      <c r="V756" s="85"/>
      <c r="W756" s="85" t="s">
        <v>2518</v>
      </c>
      <c r="X756" s="85"/>
      <c r="Y756" s="85"/>
      <c r="Z756" s="85"/>
      <c r="AA756" s="85"/>
      <c r="AB756" s="85"/>
    </row>
    <row r="757" spans="1:28" ht="18.75" x14ac:dyDescent="0.25">
      <c r="A757" s="22" t="s">
        <v>1470</v>
      </c>
      <c r="B757" s="25" t="s">
        <v>719</v>
      </c>
      <c r="C757" s="25"/>
      <c r="D757" s="27" t="s">
        <v>164</v>
      </c>
      <c r="E757" s="45">
        <v>1</v>
      </c>
      <c r="F757" s="28">
        <v>132</v>
      </c>
      <c r="G757" s="57">
        <f>IFERROR(ROUND(SUM(J758,J759)/F757, 2), 0)</f>
        <v>64.16</v>
      </c>
      <c r="H757" s="64">
        <v>335.69</v>
      </c>
      <c r="I757" s="57">
        <f>G757+H757</f>
        <v>399.85</v>
      </c>
      <c r="J757" s="57">
        <f>ROUND(G757*F757, 2)</f>
        <v>8469.1200000000008</v>
      </c>
      <c r="K757" s="57">
        <f>ROUND(F757*H757, 2)</f>
        <v>44311.08</v>
      </c>
      <c r="L757" s="57">
        <f>J757+K757</f>
        <v>52780.2</v>
      </c>
      <c r="M757" s="57">
        <v>64.16</v>
      </c>
      <c r="N757" s="82">
        <v>335.69</v>
      </c>
      <c r="O757" s="57">
        <v>399.85</v>
      </c>
      <c r="P757" s="57">
        <v>8469.1200000000008</v>
      </c>
      <c r="Q757" s="57">
        <v>44311.08</v>
      </c>
      <c r="R757" s="57">
        <v>52780.2</v>
      </c>
      <c r="S757" s="85"/>
      <c r="T757" s="88">
        <v>1</v>
      </c>
      <c r="U757" s="88">
        <v>132</v>
      </c>
      <c r="V757" s="85"/>
      <c r="W757" s="85" t="s">
        <v>2519</v>
      </c>
      <c r="X757" s="85"/>
      <c r="Y757" s="85"/>
      <c r="Z757" s="85"/>
      <c r="AA757" s="85"/>
      <c r="AB757" s="85"/>
    </row>
    <row r="758" spans="1:28" ht="18.75" x14ac:dyDescent="0.25">
      <c r="A758" s="22" t="s">
        <v>1471</v>
      </c>
      <c r="B758" s="26" t="s">
        <v>715</v>
      </c>
      <c r="C758" s="25"/>
      <c r="D758" s="27" t="s">
        <v>164</v>
      </c>
      <c r="E758" s="45">
        <v>0.3</v>
      </c>
      <c r="F758" s="48">
        <v>39.6</v>
      </c>
      <c r="G758" s="64">
        <v>95.21</v>
      </c>
      <c r="H758" s="57"/>
      <c r="I758" s="57"/>
      <c r="J758" s="57">
        <f>ROUND(F758*G758, 2)</f>
        <v>3770.32</v>
      </c>
      <c r="K758" s="57"/>
      <c r="L758" s="57"/>
      <c r="M758" s="82">
        <v>95.21</v>
      </c>
      <c r="N758" s="57"/>
      <c r="O758" s="57"/>
      <c r="P758" s="57">
        <f>ROUND(F758*M758, 2)</f>
        <v>3770.32</v>
      </c>
      <c r="Q758" s="57"/>
      <c r="R758" s="57"/>
      <c r="S758" s="85"/>
      <c r="T758" s="88">
        <v>1</v>
      </c>
      <c r="U758" s="88">
        <v>132</v>
      </c>
      <c r="V758" s="85"/>
      <c r="W758" s="85" t="s">
        <v>2520</v>
      </c>
      <c r="X758" s="85"/>
      <c r="Y758" s="85"/>
      <c r="Z758" s="85"/>
      <c r="AA758" s="85"/>
      <c r="AB758" s="85"/>
    </row>
    <row r="759" spans="1:28" ht="18.75" x14ac:dyDescent="0.25">
      <c r="A759" s="22" t="s">
        <v>1472</v>
      </c>
      <c r="B759" s="72" t="s">
        <v>722</v>
      </c>
      <c r="C759" s="25"/>
      <c r="D759" s="27" t="s">
        <v>77</v>
      </c>
      <c r="E759" s="45">
        <v>0.5</v>
      </c>
      <c r="F759" s="45">
        <v>66</v>
      </c>
      <c r="G759" s="64">
        <v>71.2</v>
      </c>
      <c r="H759" s="57"/>
      <c r="I759" s="57"/>
      <c r="J759" s="57">
        <f>ROUND(F759*G759, 2)</f>
        <v>4699.2</v>
      </c>
      <c r="K759" s="57"/>
      <c r="L759" s="57"/>
      <c r="M759" s="82">
        <v>71.2</v>
      </c>
      <c r="N759" s="57"/>
      <c r="O759" s="57"/>
      <c r="P759" s="57">
        <f>ROUND(F759*M759, 2)</f>
        <v>4699.2</v>
      </c>
      <c r="Q759" s="57"/>
      <c r="R759" s="57"/>
      <c r="S759" s="85"/>
      <c r="T759" s="88">
        <v>1</v>
      </c>
      <c r="U759" s="88">
        <v>132</v>
      </c>
      <c r="V759" s="85"/>
      <c r="W759" s="85" t="s">
        <v>2521</v>
      </c>
      <c r="X759" s="85"/>
      <c r="Y759" s="85"/>
      <c r="Z759" s="85"/>
      <c r="AA759" s="85"/>
      <c r="AB759" s="85"/>
    </row>
    <row r="760" spans="1:28" ht="75" x14ac:dyDescent="0.25">
      <c r="A760" s="22" t="s">
        <v>1473</v>
      </c>
      <c r="B760" s="25" t="s">
        <v>1217</v>
      </c>
      <c r="C760" s="25"/>
      <c r="D760" s="27" t="s">
        <v>40</v>
      </c>
      <c r="E760" s="45">
        <v>1</v>
      </c>
      <c r="F760" s="28">
        <v>2874.8</v>
      </c>
      <c r="G760" s="57">
        <f>IFERROR(ROUND(SUM(J761,J762)/F760, 2), 0)</f>
        <v>97.64</v>
      </c>
      <c r="H760" s="64">
        <v>320</v>
      </c>
      <c r="I760" s="57">
        <f>G760+H760</f>
        <v>417.64</v>
      </c>
      <c r="J760" s="57">
        <f>ROUND(G760*F760, 2)</f>
        <v>280695.46999999997</v>
      </c>
      <c r="K760" s="57">
        <f>ROUND(F760*H760, 2)</f>
        <v>919936</v>
      </c>
      <c r="L760" s="57">
        <f>J760+K760</f>
        <v>1200631.47</v>
      </c>
      <c r="M760" s="57">
        <v>97.64</v>
      </c>
      <c r="N760" s="82">
        <v>320</v>
      </c>
      <c r="O760" s="57">
        <v>417.64</v>
      </c>
      <c r="P760" s="57">
        <v>280695.46999999997</v>
      </c>
      <c r="Q760" s="57">
        <v>919936</v>
      </c>
      <c r="R760" s="57">
        <v>1200631.47</v>
      </c>
      <c r="S760" s="85"/>
      <c r="T760" s="88">
        <v>1</v>
      </c>
      <c r="U760" s="88">
        <v>2874.8</v>
      </c>
      <c r="V760" s="85"/>
      <c r="W760" s="85" t="s">
        <v>2522</v>
      </c>
      <c r="X760" s="85"/>
      <c r="Y760" s="85"/>
      <c r="Z760" s="85"/>
      <c r="AA760" s="85"/>
      <c r="AB760" s="85"/>
    </row>
    <row r="761" spans="1:28" ht="37.5" x14ac:dyDescent="0.25">
      <c r="A761" s="22" t="s">
        <v>1474</v>
      </c>
      <c r="B761" s="26" t="s">
        <v>1475</v>
      </c>
      <c r="C761" s="25"/>
      <c r="D761" s="27" t="s">
        <v>77</v>
      </c>
      <c r="E761" s="45">
        <v>0.15</v>
      </c>
      <c r="F761" s="48">
        <v>431.22</v>
      </c>
      <c r="G761" s="64">
        <v>24.5</v>
      </c>
      <c r="H761" s="57"/>
      <c r="I761" s="57"/>
      <c r="J761" s="57">
        <f>ROUND(F761*G761, 2)</f>
        <v>10564.89</v>
      </c>
      <c r="K761" s="57"/>
      <c r="L761" s="57"/>
      <c r="M761" s="82">
        <v>24.5</v>
      </c>
      <c r="N761" s="57"/>
      <c r="O761" s="57"/>
      <c r="P761" s="57">
        <f>ROUND(F761*M761, 2)</f>
        <v>10564.89</v>
      </c>
      <c r="Q761" s="57"/>
      <c r="R761" s="57"/>
      <c r="S761" s="85"/>
      <c r="T761" s="88">
        <v>1</v>
      </c>
      <c r="U761" s="88">
        <v>2874.8</v>
      </c>
      <c r="V761" s="85"/>
      <c r="W761" s="85" t="s">
        <v>2523</v>
      </c>
      <c r="X761" s="85"/>
      <c r="Y761" s="85"/>
      <c r="Z761" s="85"/>
      <c r="AA761" s="85"/>
      <c r="AB761" s="85"/>
    </row>
    <row r="762" spans="1:28" ht="37.5" x14ac:dyDescent="0.25">
      <c r="A762" s="22" t="s">
        <v>1476</v>
      </c>
      <c r="B762" s="26" t="s">
        <v>1220</v>
      </c>
      <c r="C762" s="25"/>
      <c r="D762" s="27" t="s">
        <v>77</v>
      </c>
      <c r="E762" s="45">
        <v>0.6</v>
      </c>
      <c r="F762" s="48">
        <v>1724.88</v>
      </c>
      <c r="G762" s="64">
        <v>156.6</v>
      </c>
      <c r="H762" s="57"/>
      <c r="I762" s="57"/>
      <c r="J762" s="57">
        <f>ROUND(F762*G762, 2)</f>
        <v>270116.21000000002</v>
      </c>
      <c r="K762" s="57"/>
      <c r="L762" s="57"/>
      <c r="M762" s="82">
        <v>156.6</v>
      </c>
      <c r="N762" s="57"/>
      <c r="O762" s="57"/>
      <c r="P762" s="57">
        <f>ROUND(F762*M762, 2)</f>
        <v>270116.21000000002</v>
      </c>
      <c r="Q762" s="57"/>
      <c r="R762" s="57"/>
      <c r="S762" s="85"/>
      <c r="T762" s="88">
        <v>1</v>
      </c>
      <c r="U762" s="88">
        <v>2874.8</v>
      </c>
      <c r="V762" s="85"/>
      <c r="W762" s="85" t="s">
        <v>2524</v>
      </c>
      <c r="X762" s="85"/>
      <c r="Y762" s="85"/>
      <c r="Z762" s="85"/>
      <c r="AA762" s="85"/>
      <c r="AB762" s="85"/>
    </row>
    <row r="763" spans="1:28" ht="16.5" x14ac:dyDescent="0.25">
      <c r="A763" s="22" t="s">
        <v>1477</v>
      </c>
      <c r="B763" s="100" t="s">
        <v>730</v>
      </c>
      <c r="C763" s="94"/>
      <c r="D763" s="98"/>
      <c r="E763" s="99"/>
      <c r="F763" s="58"/>
      <c r="G763" s="59"/>
      <c r="H763" s="59"/>
      <c r="I763" s="59"/>
      <c r="J763" s="59">
        <f>SUM(J764,J766,J769)</f>
        <v>98622.87</v>
      </c>
      <c r="K763" s="59">
        <f>SUM(K764,K766,K769)</f>
        <v>539959.5</v>
      </c>
      <c r="L763" s="59">
        <f>SUM(L764,L766,L769)</f>
        <v>638582.37</v>
      </c>
      <c r="M763" s="59"/>
      <c r="N763" s="59"/>
      <c r="O763" s="59"/>
      <c r="P763" s="59">
        <v>98622.87</v>
      </c>
      <c r="Q763" s="59">
        <v>539959.5</v>
      </c>
      <c r="R763" s="59">
        <v>638582.37</v>
      </c>
      <c r="S763" s="85"/>
      <c r="T763" s="88"/>
      <c r="U763" s="88"/>
      <c r="V763" s="85"/>
      <c r="W763" s="85" t="s">
        <v>2525</v>
      </c>
      <c r="X763" s="85"/>
      <c r="Y763" s="85"/>
      <c r="Z763" s="85"/>
      <c r="AA763" s="85"/>
      <c r="AB763" s="85"/>
    </row>
    <row r="764" spans="1:28" ht="37.5" x14ac:dyDescent="0.25">
      <c r="A764" s="22" t="s">
        <v>1478</v>
      </c>
      <c r="B764" s="25" t="s">
        <v>732</v>
      </c>
      <c r="C764" s="25"/>
      <c r="D764" s="27" t="s">
        <v>40</v>
      </c>
      <c r="E764" s="45">
        <v>1</v>
      </c>
      <c r="F764" s="28">
        <v>972.9</v>
      </c>
      <c r="G764" s="57">
        <f>IFERROR(ROUND(SUM(J765)/F764, 2), 0)</f>
        <v>10.32</v>
      </c>
      <c r="H764" s="64">
        <v>25</v>
      </c>
      <c r="I764" s="57">
        <f>G764+H764</f>
        <v>35.32</v>
      </c>
      <c r="J764" s="57">
        <f>ROUND(G764*F764, 2)</f>
        <v>10040.33</v>
      </c>
      <c r="K764" s="57">
        <f>ROUND(F764*H764, 2)</f>
        <v>24322.5</v>
      </c>
      <c r="L764" s="57">
        <f>J764+K764</f>
        <v>34362.83</v>
      </c>
      <c r="M764" s="57">
        <v>10.32</v>
      </c>
      <c r="N764" s="82">
        <v>25</v>
      </c>
      <c r="O764" s="57">
        <v>35.32</v>
      </c>
      <c r="P764" s="57">
        <v>10040.33</v>
      </c>
      <c r="Q764" s="57">
        <v>24322.5</v>
      </c>
      <c r="R764" s="57">
        <v>34362.83</v>
      </c>
      <c r="S764" s="85"/>
      <c r="T764" s="88">
        <v>1</v>
      </c>
      <c r="U764" s="88">
        <v>972.9</v>
      </c>
      <c r="V764" s="85"/>
      <c r="W764" s="85" t="s">
        <v>2526</v>
      </c>
      <c r="X764" s="85"/>
      <c r="Y764" s="85"/>
      <c r="Z764" s="85"/>
      <c r="AA764" s="85"/>
      <c r="AB764" s="85"/>
    </row>
    <row r="765" spans="1:28" ht="18.75" x14ac:dyDescent="0.25">
      <c r="A765" s="22" t="s">
        <v>1479</v>
      </c>
      <c r="B765" s="26" t="s">
        <v>682</v>
      </c>
      <c r="C765" s="25"/>
      <c r="D765" s="27" t="s">
        <v>77</v>
      </c>
      <c r="E765" s="45">
        <v>0.25</v>
      </c>
      <c r="F765" s="48">
        <v>243.22499999999999</v>
      </c>
      <c r="G765" s="64">
        <v>41.3</v>
      </c>
      <c r="H765" s="57"/>
      <c r="I765" s="57"/>
      <c r="J765" s="57">
        <f>ROUND(F765*G765, 2)</f>
        <v>10045.19</v>
      </c>
      <c r="K765" s="57"/>
      <c r="L765" s="57"/>
      <c r="M765" s="82">
        <v>41.3</v>
      </c>
      <c r="N765" s="57"/>
      <c r="O765" s="57"/>
      <c r="P765" s="57">
        <f>ROUND(F765*M765, 2)</f>
        <v>10045.19</v>
      </c>
      <c r="Q765" s="57"/>
      <c r="R765" s="57"/>
      <c r="S765" s="85"/>
      <c r="T765" s="88">
        <v>1</v>
      </c>
      <c r="U765" s="88">
        <v>972.9</v>
      </c>
      <c r="V765" s="85"/>
      <c r="W765" s="85" t="s">
        <v>2527</v>
      </c>
      <c r="X765" s="85"/>
      <c r="Y765" s="85"/>
      <c r="Z765" s="85"/>
      <c r="AA765" s="85"/>
      <c r="AB765" s="85"/>
    </row>
    <row r="766" spans="1:28" ht="56.25" x14ac:dyDescent="0.25">
      <c r="A766" s="22" t="s">
        <v>1480</v>
      </c>
      <c r="B766" s="25" t="s">
        <v>1251</v>
      </c>
      <c r="C766" s="25"/>
      <c r="D766" s="27" t="s">
        <v>40</v>
      </c>
      <c r="E766" s="45">
        <v>1</v>
      </c>
      <c r="F766" s="28">
        <v>972.9</v>
      </c>
      <c r="G766" s="57">
        <f>IFERROR(ROUND(SUM(J767,J768)/F766, 2), 0)</f>
        <v>27.87</v>
      </c>
      <c r="H766" s="64">
        <v>330</v>
      </c>
      <c r="I766" s="57">
        <f>G766+H766</f>
        <v>357.87</v>
      </c>
      <c r="J766" s="57">
        <f>ROUND(G766*F766, 2)</f>
        <v>27114.720000000001</v>
      </c>
      <c r="K766" s="57">
        <f>ROUND(F766*H766, 2)</f>
        <v>321057</v>
      </c>
      <c r="L766" s="57">
        <f>J766+K766</f>
        <v>348171.72</v>
      </c>
      <c r="M766" s="57">
        <v>27.87</v>
      </c>
      <c r="N766" s="82">
        <v>330</v>
      </c>
      <c r="O766" s="57">
        <v>357.87</v>
      </c>
      <c r="P766" s="57">
        <v>27114.720000000001</v>
      </c>
      <c r="Q766" s="57">
        <v>321057</v>
      </c>
      <c r="R766" s="57">
        <v>348171.72</v>
      </c>
      <c r="S766" s="85"/>
      <c r="T766" s="88">
        <v>1</v>
      </c>
      <c r="U766" s="88">
        <v>972.9</v>
      </c>
      <c r="V766" s="85"/>
      <c r="W766" s="85" t="s">
        <v>2528</v>
      </c>
      <c r="X766" s="85"/>
      <c r="Y766" s="85"/>
      <c r="Z766" s="85"/>
      <c r="AA766" s="85"/>
      <c r="AB766" s="85"/>
    </row>
    <row r="767" spans="1:28" ht="18.75" x14ac:dyDescent="0.25">
      <c r="A767" s="22" t="s">
        <v>1481</v>
      </c>
      <c r="B767" s="26" t="s">
        <v>582</v>
      </c>
      <c r="C767" s="25"/>
      <c r="D767" s="27" t="s">
        <v>77</v>
      </c>
      <c r="E767" s="45">
        <v>0.15</v>
      </c>
      <c r="F767" s="45">
        <v>145.935</v>
      </c>
      <c r="G767" s="64">
        <v>37.299999999999997</v>
      </c>
      <c r="H767" s="57"/>
      <c r="I767" s="57"/>
      <c r="J767" s="57">
        <f>ROUND(F767*G767, 2)</f>
        <v>5443.38</v>
      </c>
      <c r="K767" s="57"/>
      <c r="L767" s="57"/>
      <c r="M767" s="82">
        <v>37.299999999999997</v>
      </c>
      <c r="N767" s="57"/>
      <c r="O767" s="57"/>
      <c r="P767" s="57">
        <f>ROUND(F767*M767, 2)</f>
        <v>5443.38</v>
      </c>
      <c r="Q767" s="57"/>
      <c r="R767" s="57"/>
      <c r="S767" s="85"/>
      <c r="T767" s="88">
        <v>1</v>
      </c>
      <c r="U767" s="88">
        <v>972.9</v>
      </c>
      <c r="V767" s="85"/>
      <c r="W767" s="85" t="s">
        <v>2529</v>
      </c>
      <c r="X767" s="85"/>
      <c r="Y767" s="85"/>
      <c r="Z767" s="85"/>
      <c r="AA767" s="85"/>
      <c r="AB767" s="85"/>
    </row>
    <row r="768" spans="1:28" ht="37.5" x14ac:dyDescent="0.25">
      <c r="A768" s="22" t="s">
        <v>1482</v>
      </c>
      <c r="B768" s="26" t="s">
        <v>678</v>
      </c>
      <c r="C768" s="25"/>
      <c r="D768" s="27" t="s">
        <v>77</v>
      </c>
      <c r="E768" s="45">
        <v>1.5</v>
      </c>
      <c r="F768" s="48">
        <v>1459.35</v>
      </c>
      <c r="G768" s="64">
        <v>14.85</v>
      </c>
      <c r="H768" s="57"/>
      <c r="I768" s="57"/>
      <c r="J768" s="57">
        <f>ROUND(F768*G768, 2)</f>
        <v>21671.35</v>
      </c>
      <c r="K768" s="57"/>
      <c r="L768" s="57"/>
      <c r="M768" s="82">
        <v>14.85</v>
      </c>
      <c r="N768" s="57"/>
      <c r="O768" s="57"/>
      <c r="P768" s="57">
        <f>ROUND(F768*M768, 2)</f>
        <v>21671.35</v>
      </c>
      <c r="Q768" s="57"/>
      <c r="R768" s="57"/>
      <c r="S768" s="85"/>
      <c r="T768" s="88">
        <v>1</v>
      </c>
      <c r="U768" s="88">
        <v>972.9</v>
      </c>
      <c r="V768" s="85"/>
      <c r="W768" s="85" t="s">
        <v>2530</v>
      </c>
      <c r="X768" s="85"/>
      <c r="Y768" s="85"/>
      <c r="Z768" s="85"/>
      <c r="AA768" s="85"/>
      <c r="AB768" s="85"/>
    </row>
    <row r="769" spans="1:28" ht="37.5" x14ac:dyDescent="0.25">
      <c r="A769" s="22" t="s">
        <v>1483</v>
      </c>
      <c r="B769" s="25" t="s">
        <v>1289</v>
      </c>
      <c r="C769" s="25"/>
      <c r="D769" s="27" t="s">
        <v>40</v>
      </c>
      <c r="E769" s="45">
        <v>1</v>
      </c>
      <c r="F769" s="28">
        <v>972.9</v>
      </c>
      <c r="G769" s="57">
        <f>IFERROR(ROUND(SUM(J770,J771)/F769, 2), 0)</f>
        <v>63.18</v>
      </c>
      <c r="H769" s="64">
        <v>200</v>
      </c>
      <c r="I769" s="57">
        <f>G769+H769</f>
        <v>263.18</v>
      </c>
      <c r="J769" s="57">
        <f>ROUND(G769*F769, 2)</f>
        <v>61467.82</v>
      </c>
      <c r="K769" s="57">
        <f>ROUND(F769*H769, 2)</f>
        <v>194580</v>
      </c>
      <c r="L769" s="57">
        <f>J769+K769</f>
        <v>256047.82</v>
      </c>
      <c r="M769" s="57">
        <v>63.18</v>
      </c>
      <c r="N769" s="82">
        <v>200</v>
      </c>
      <c r="O769" s="57">
        <v>263.18</v>
      </c>
      <c r="P769" s="57">
        <v>61467.82</v>
      </c>
      <c r="Q769" s="57">
        <v>194580</v>
      </c>
      <c r="R769" s="57">
        <v>256047.82</v>
      </c>
      <c r="S769" s="85"/>
      <c r="T769" s="88">
        <v>1</v>
      </c>
      <c r="U769" s="88">
        <v>972.9</v>
      </c>
      <c r="V769" s="85"/>
      <c r="W769" s="85" t="s">
        <v>2531</v>
      </c>
      <c r="X769" s="85"/>
      <c r="Y769" s="85"/>
      <c r="Z769" s="85"/>
      <c r="AA769" s="85"/>
      <c r="AB769" s="85"/>
    </row>
    <row r="770" spans="1:28" ht="18.75" x14ac:dyDescent="0.25">
      <c r="A770" s="22" t="s">
        <v>1484</v>
      </c>
      <c r="B770" s="26" t="s">
        <v>582</v>
      </c>
      <c r="C770" s="25"/>
      <c r="D770" s="27" t="s">
        <v>77</v>
      </c>
      <c r="E770" s="45">
        <v>0.15</v>
      </c>
      <c r="F770" s="48">
        <v>145.935</v>
      </c>
      <c r="G770" s="64">
        <v>37.299999999999997</v>
      </c>
      <c r="H770" s="57"/>
      <c r="I770" s="57"/>
      <c r="J770" s="57">
        <f>ROUND(F770*G770, 2)</f>
        <v>5443.38</v>
      </c>
      <c r="K770" s="57"/>
      <c r="L770" s="57"/>
      <c r="M770" s="82">
        <v>37.299999999999997</v>
      </c>
      <c r="N770" s="57"/>
      <c r="O770" s="57"/>
      <c r="P770" s="57">
        <f>ROUND(F770*M770, 2)</f>
        <v>5443.38</v>
      </c>
      <c r="Q770" s="57"/>
      <c r="R770" s="57"/>
      <c r="S770" s="85"/>
      <c r="T770" s="88">
        <v>1</v>
      </c>
      <c r="U770" s="88">
        <v>972.9</v>
      </c>
      <c r="V770" s="85"/>
      <c r="W770" s="85" t="s">
        <v>2532</v>
      </c>
      <c r="X770" s="85"/>
      <c r="Y770" s="85"/>
      <c r="Z770" s="85"/>
      <c r="AA770" s="85"/>
      <c r="AB770" s="85"/>
    </row>
    <row r="771" spans="1:28" ht="56.25" x14ac:dyDescent="0.25">
      <c r="A771" s="22" t="s">
        <v>1485</v>
      </c>
      <c r="B771" s="26" t="s">
        <v>1293</v>
      </c>
      <c r="C771" s="25"/>
      <c r="D771" s="27" t="s">
        <v>77</v>
      </c>
      <c r="E771" s="45">
        <v>0.3</v>
      </c>
      <c r="F771" s="48">
        <v>291.87</v>
      </c>
      <c r="G771" s="64">
        <v>191.94</v>
      </c>
      <c r="H771" s="57"/>
      <c r="I771" s="57"/>
      <c r="J771" s="57">
        <f>ROUND(F771*G771, 2)</f>
        <v>56021.53</v>
      </c>
      <c r="K771" s="57"/>
      <c r="L771" s="57"/>
      <c r="M771" s="82">
        <v>191.94</v>
      </c>
      <c r="N771" s="57"/>
      <c r="O771" s="57"/>
      <c r="P771" s="57">
        <f>ROUND(F771*M771, 2)</f>
        <v>56021.53</v>
      </c>
      <c r="Q771" s="57"/>
      <c r="R771" s="57"/>
      <c r="S771" s="85"/>
      <c r="T771" s="88">
        <v>1</v>
      </c>
      <c r="U771" s="88">
        <v>972.9</v>
      </c>
      <c r="V771" s="85"/>
      <c r="W771" s="85" t="s">
        <v>2533</v>
      </c>
      <c r="X771" s="85"/>
      <c r="Y771" s="85"/>
      <c r="Z771" s="85"/>
      <c r="AA771" s="85"/>
      <c r="AB771" s="85"/>
    </row>
    <row r="772" spans="1:28" ht="16.5" x14ac:dyDescent="0.25">
      <c r="A772" s="22" t="s">
        <v>1486</v>
      </c>
      <c r="B772" s="100" t="s">
        <v>747</v>
      </c>
      <c r="C772" s="94"/>
      <c r="D772" s="98"/>
      <c r="E772" s="99"/>
      <c r="F772" s="58"/>
      <c r="G772" s="59"/>
      <c r="H772" s="59"/>
      <c r="I772" s="59"/>
      <c r="J772" s="59">
        <f>SUM(J773,J775)</f>
        <v>1199184.3999999999</v>
      </c>
      <c r="K772" s="59">
        <f>SUM(K773,K775)</f>
        <v>228053.75</v>
      </c>
      <c r="L772" s="59">
        <f>SUM(L773,L775)</f>
        <v>1427238.15</v>
      </c>
      <c r="M772" s="59"/>
      <c r="N772" s="59"/>
      <c r="O772" s="59"/>
      <c r="P772" s="59">
        <v>1199184.3999999999</v>
      </c>
      <c r="Q772" s="59">
        <v>228053.75</v>
      </c>
      <c r="R772" s="59">
        <v>1427238.15</v>
      </c>
      <c r="S772" s="85"/>
      <c r="T772" s="88"/>
      <c r="U772" s="88"/>
      <c r="V772" s="85"/>
      <c r="W772" s="85" t="s">
        <v>2534</v>
      </c>
      <c r="X772" s="85"/>
      <c r="Y772" s="85"/>
      <c r="Z772" s="85"/>
      <c r="AA772" s="85"/>
      <c r="AB772" s="85"/>
    </row>
    <row r="773" spans="1:28" ht="56.25" x14ac:dyDescent="0.25">
      <c r="A773" s="22" t="s">
        <v>1487</v>
      </c>
      <c r="B773" s="25" t="s">
        <v>1488</v>
      </c>
      <c r="C773" s="25"/>
      <c r="D773" s="27" t="s">
        <v>263</v>
      </c>
      <c r="E773" s="45">
        <v>1</v>
      </c>
      <c r="F773" s="28">
        <v>452.2</v>
      </c>
      <c r="G773" s="57">
        <f>IFERROR(ROUND(SUM(J774)/F773, 2), 0)</f>
        <v>2650</v>
      </c>
      <c r="H773" s="64">
        <v>495.54</v>
      </c>
      <c r="I773" s="57">
        <f>G773+H773</f>
        <v>3145.54</v>
      </c>
      <c r="J773" s="57">
        <f>ROUND(G773*F773, 2)</f>
        <v>1198330</v>
      </c>
      <c r="K773" s="57">
        <f>ROUND(F773*H773, 2)</f>
        <v>224083.19</v>
      </c>
      <c r="L773" s="57">
        <f>J773+K773</f>
        <v>1422413.19</v>
      </c>
      <c r="M773" s="57">
        <v>2650</v>
      </c>
      <c r="N773" s="82">
        <v>495.54</v>
      </c>
      <c r="O773" s="57">
        <v>3145.54</v>
      </c>
      <c r="P773" s="57">
        <v>1198330</v>
      </c>
      <c r="Q773" s="57">
        <v>224083.19</v>
      </c>
      <c r="R773" s="57">
        <v>1422413.19</v>
      </c>
      <c r="S773" s="85"/>
      <c r="T773" s="88">
        <v>1</v>
      </c>
      <c r="U773" s="88">
        <v>452.2</v>
      </c>
      <c r="V773" s="85"/>
      <c r="W773" s="85" t="s">
        <v>2535</v>
      </c>
      <c r="X773" s="85"/>
      <c r="Y773" s="85"/>
      <c r="Z773" s="85"/>
      <c r="AA773" s="85"/>
      <c r="AB773" s="85"/>
    </row>
    <row r="774" spans="1:28" ht="18.75" x14ac:dyDescent="0.25">
      <c r="A774" s="22" t="s">
        <v>1490</v>
      </c>
      <c r="B774" s="26" t="s">
        <v>1491</v>
      </c>
      <c r="C774" s="25"/>
      <c r="D774" s="27" t="s">
        <v>263</v>
      </c>
      <c r="E774" s="45">
        <v>1</v>
      </c>
      <c r="F774" s="45">
        <v>452.2</v>
      </c>
      <c r="G774" s="64">
        <v>2650</v>
      </c>
      <c r="H774" s="57"/>
      <c r="I774" s="57"/>
      <c r="J774" s="57">
        <f>ROUND(F774*G774, 2)</f>
        <v>1198330</v>
      </c>
      <c r="K774" s="57"/>
      <c r="L774" s="57"/>
      <c r="M774" s="82">
        <v>2650</v>
      </c>
      <c r="N774" s="57"/>
      <c r="O774" s="57"/>
      <c r="P774" s="57">
        <f>ROUND(F774*M774, 2)</f>
        <v>1198330</v>
      </c>
      <c r="Q774" s="57"/>
      <c r="R774" s="57"/>
      <c r="S774" s="85"/>
      <c r="T774" s="88">
        <v>1</v>
      </c>
      <c r="U774" s="88">
        <v>452.2</v>
      </c>
      <c r="V774" s="85"/>
      <c r="W774" s="85" t="s">
        <v>2536</v>
      </c>
      <c r="X774" s="85"/>
      <c r="Y774" s="85"/>
      <c r="Z774" s="85"/>
      <c r="AA774" s="85"/>
      <c r="AB774" s="85"/>
    </row>
    <row r="775" spans="1:28" ht="37.5" x14ac:dyDescent="0.25">
      <c r="A775" s="22" t="s">
        <v>1493</v>
      </c>
      <c r="B775" s="25" t="s">
        <v>1494</v>
      </c>
      <c r="C775" s="25"/>
      <c r="D775" s="27" t="s">
        <v>40</v>
      </c>
      <c r="E775" s="45">
        <v>1</v>
      </c>
      <c r="F775" s="28">
        <v>12</v>
      </c>
      <c r="G775" s="57">
        <f>IFERROR(ROUND(SUM(J776)/F775, 2), 0)</f>
        <v>71.2</v>
      </c>
      <c r="H775" s="64">
        <v>330.88</v>
      </c>
      <c r="I775" s="57">
        <f>G775+H775</f>
        <v>402.08</v>
      </c>
      <c r="J775" s="57">
        <f>ROUND(G775*F775, 2)</f>
        <v>854.4</v>
      </c>
      <c r="K775" s="57">
        <f>ROUND(F775*H775, 2)</f>
        <v>3970.56</v>
      </c>
      <c r="L775" s="57">
        <f>J775+K775</f>
        <v>4824.96</v>
      </c>
      <c r="M775" s="57">
        <v>71.2</v>
      </c>
      <c r="N775" s="82">
        <v>330.88</v>
      </c>
      <c r="O775" s="57">
        <v>402.08</v>
      </c>
      <c r="P775" s="57">
        <v>854.4</v>
      </c>
      <c r="Q775" s="57">
        <v>3970.56</v>
      </c>
      <c r="R775" s="57">
        <v>4824.96</v>
      </c>
      <c r="S775" s="85"/>
      <c r="T775" s="88">
        <v>1</v>
      </c>
      <c r="U775" s="88">
        <v>12</v>
      </c>
      <c r="V775" s="85"/>
      <c r="W775" s="85" t="s">
        <v>2537</v>
      </c>
      <c r="X775" s="85"/>
      <c r="Y775" s="85"/>
      <c r="Z775" s="85"/>
      <c r="AA775" s="85"/>
      <c r="AB775" s="85"/>
    </row>
    <row r="776" spans="1:28" ht="18.75" x14ac:dyDescent="0.25">
      <c r="A776" s="22" t="s">
        <v>1495</v>
      </c>
      <c r="B776" s="72" t="s">
        <v>722</v>
      </c>
      <c r="C776" s="25"/>
      <c r="D776" s="27" t="s">
        <v>77</v>
      </c>
      <c r="E776" s="45">
        <v>1</v>
      </c>
      <c r="F776" s="48">
        <v>12</v>
      </c>
      <c r="G776" s="64">
        <v>71.2</v>
      </c>
      <c r="H776" s="57"/>
      <c r="I776" s="57"/>
      <c r="J776" s="57">
        <f>ROUND(F776*G776, 2)</f>
        <v>854.4</v>
      </c>
      <c r="K776" s="57"/>
      <c r="L776" s="57"/>
      <c r="M776" s="82">
        <v>71.2</v>
      </c>
      <c r="N776" s="57"/>
      <c r="O776" s="57"/>
      <c r="P776" s="57">
        <f>ROUND(F776*M776, 2)</f>
        <v>854.4</v>
      </c>
      <c r="Q776" s="57"/>
      <c r="R776" s="57"/>
      <c r="S776" s="85"/>
      <c r="T776" s="88">
        <v>1</v>
      </c>
      <c r="U776" s="88">
        <v>12</v>
      </c>
      <c r="V776" s="85"/>
      <c r="W776" s="85" t="s">
        <v>2538</v>
      </c>
      <c r="X776" s="85"/>
      <c r="Y776" s="85"/>
      <c r="Z776" s="85"/>
      <c r="AA776" s="85"/>
      <c r="AB776" s="85"/>
    </row>
    <row r="777" spans="1:28" ht="16.5" x14ac:dyDescent="0.25">
      <c r="A777" s="22" t="s">
        <v>1496</v>
      </c>
      <c r="B777" s="100" t="s">
        <v>1497</v>
      </c>
      <c r="C777" s="94"/>
      <c r="D777" s="98"/>
      <c r="E777" s="99"/>
      <c r="F777" s="58"/>
      <c r="G777" s="59"/>
      <c r="H777" s="59"/>
      <c r="I777" s="59"/>
      <c r="J777" s="59">
        <f>SUM(J778)</f>
        <v>0</v>
      </c>
      <c r="K777" s="59">
        <f>SUM(K778)</f>
        <v>50400</v>
      </c>
      <c r="L777" s="59">
        <f>SUM(L778)</f>
        <v>50400</v>
      </c>
      <c r="M777" s="59"/>
      <c r="N777" s="59"/>
      <c r="O777" s="59"/>
      <c r="P777" s="59">
        <v>0</v>
      </c>
      <c r="Q777" s="59">
        <v>50400</v>
      </c>
      <c r="R777" s="59">
        <v>50400</v>
      </c>
      <c r="S777" s="85"/>
      <c r="T777" s="88"/>
      <c r="U777" s="88"/>
      <c r="V777" s="85"/>
      <c r="W777" s="85" t="s">
        <v>2539</v>
      </c>
      <c r="X777" s="85"/>
      <c r="Y777" s="85"/>
      <c r="Z777" s="85"/>
      <c r="AA777" s="85"/>
      <c r="AB777" s="85"/>
    </row>
    <row r="778" spans="1:28" ht="93.75" x14ac:dyDescent="0.25">
      <c r="A778" s="22" t="s">
        <v>1498</v>
      </c>
      <c r="B778" s="25" t="s">
        <v>1499</v>
      </c>
      <c r="C778" s="25"/>
      <c r="D778" s="27" t="s">
        <v>80</v>
      </c>
      <c r="E778" s="45">
        <v>1</v>
      </c>
      <c r="F778" s="28">
        <v>70</v>
      </c>
      <c r="G778" s="57"/>
      <c r="H778" s="64">
        <v>720</v>
      </c>
      <c r="I778" s="57">
        <f>G778+H778</f>
        <v>720</v>
      </c>
      <c r="J778" s="57"/>
      <c r="K778" s="57">
        <f>ROUND(F778*H778, 2)</f>
        <v>50400</v>
      </c>
      <c r="L778" s="57">
        <f>J778+K778</f>
        <v>50400</v>
      </c>
      <c r="M778" s="57">
        <v>0</v>
      </c>
      <c r="N778" s="82">
        <v>720</v>
      </c>
      <c r="O778" s="57">
        <v>720</v>
      </c>
      <c r="P778" s="57">
        <v>0</v>
      </c>
      <c r="Q778" s="57">
        <v>50400</v>
      </c>
      <c r="R778" s="57">
        <v>50400</v>
      </c>
      <c r="S778" s="85"/>
      <c r="T778" s="88">
        <v>1</v>
      </c>
      <c r="U778" s="88">
        <v>70</v>
      </c>
      <c r="V778" s="85"/>
      <c r="W778" s="85" t="s">
        <v>2540</v>
      </c>
      <c r="X778" s="85"/>
      <c r="Y778" s="85"/>
      <c r="Z778" s="85"/>
      <c r="AA778" s="85"/>
      <c r="AB778" s="85"/>
    </row>
    <row r="779" spans="1:28" ht="16.5" x14ac:dyDescent="0.25">
      <c r="A779" s="22" t="s">
        <v>1500</v>
      </c>
      <c r="B779" s="100" t="s">
        <v>1501</v>
      </c>
      <c r="C779" s="94"/>
      <c r="D779" s="98"/>
      <c r="E779" s="99"/>
      <c r="F779" s="58"/>
      <c r="G779" s="59"/>
      <c r="H779" s="59"/>
      <c r="I779" s="59"/>
      <c r="J779" s="59">
        <f>J780+J796+J813+J839+J865+J893</f>
        <v>35610501.770000003</v>
      </c>
      <c r="K779" s="59">
        <f>K780+K796+K813+K839+K865+K893</f>
        <v>30559832.390000001</v>
      </c>
      <c r="L779" s="59">
        <f>J779+K779</f>
        <v>66170334.159999996</v>
      </c>
      <c r="M779" s="59"/>
      <c r="N779" s="59"/>
      <c r="O779" s="59"/>
      <c r="P779" s="59">
        <v>35830619.259999998</v>
      </c>
      <c r="Q779" s="59">
        <v>30559832.390000001</v>
      </c>
      <c r="R779" s="59">
        <v>66390451.649999999</v>
      </c>
      <c r="S779" s="85"/>
      <c r="T779" s="88"/>
      <c r="U779" s="88"/>
      <c r="V779" s="85"/>
      <c r="W779" s="85" t="s">
        <v>2541</v>
      </c>
      <c r="X779" s="85"/>
      <c r="Y779" s="85"/>
      <c r="Z779" s="85"/>
      <c r="AA779" s="85"/>
      <c r="AB779" s="85"/>
    </row>
    <row r="780" spans="1:28" ht="16.5" x14ac:dyDescent="0.25">
      <c r="A780" s="22" t="s">
        <v>1502</v>
      </c>
      <c r="B780" s="100" t="s">
        <v>576</v>
      </c>
      <c r="C780" s="94"/>
      <c r="D780" s="98"/>
      <c r="E780" s="99"/>
      <c r="F780" s="58"/>
      <c r="G780" s="59"/>
      <c r="H780" s="59"/>
      <c r="I780" s="59"/>
      <c r="J780" s="59">
        <f>SUM(J781,J783,J786,J788,J792)</f>
        <v>6779146.8399999999</v>
      </c>
      <c r="K780" s="59">
        <f>SUM(K781,K783,K786,K788,K792)</f>
        <v>6999724.1200000001</v>
      </c>
      <c r="L780" s="59">
        <f>SUM(L781,L783,L786,L788,L792)</f>
        <v>13778870.960000001</v>
      </c>
      <c r="M780" s="59"/>
      <c r="N780" s="59"/>
      <c r="O780" s="59"/>
      <c r="P780" s="59">
        <v>6779102.7300000004</v>
      </c>
      <c r="Q780" s="59">
        <v>6999724.1200000001</v>
      </c>
      <c r="R780" s="59">
        <v>13778826.85</v>
      </c>
      <c r="S780" s="85"/>
      <c r="T780" s="88"/>
      <c r="U780" s="88"/>
      <c r="V780" s="85"/>
      <c r="W780" s="85" t="s">
        <v>2542</v>
      </c>
      <c r="X780" s="85"/>
      <c r="Y780" s="85"/>
      <c r="Z780" s="85"/>
      <c r="AA780" s="85"/>
      <c r="AB780" s="85"/>
    </row>
    <row r="781" spans="1:28" ht="18.75" x14ac:dyDescent="0.25">
      <c r="A781" s="22" t="s">
        <v>1503</v>
      </c>
      <c r="B781" s="25" t="s">
        <v>578</v>
      </c>
      <c r="C781" s="25" t="s">
        <v>1504</v>
      </c>
      <c r="D781" s="27" t="s">
        <v>40</v>
      </c>
      <c r="E781" s="45">
        <v>1</v>
      </c>
      <c r="F781" s="28">
        <v>4410.8</v>
      </c>
      <c r="G781" s="57">
        <f>IFERROR(ROUND(SUM(J782)/F781, 2), 0)</f>
        <v>5.6</v>
      </c>
      <c r="H781" s="64">
        <v>25</v>
      </c>
      <c r="I781" s="57">
        <f>G781+H781</f>
        <v>30.6</v>
      </c>
      <c r="J781" s="57">
        <f>ROUND(G781*F781, 2)</f>
        <v>24700.48</v>
      </c>
      <c r="K781" s="57">
        <f>ROUND(F781*H781, 2)</f>
        <v>110270</v>
      </c>
      <c r="L781" s="57">
        <f>J781+K781</f>
        <v>134970.48000000001</v>
      </c>
      <c r="M781" s="57">
        <v>5.59</v>
      </c>
      <c r="N781" s="82">
        <v>25</v>
      </c>
      <c r="O781" s="57">
        <v>30.59</v>
      </c>
      <c r="P781" s="57">
        <v>24656.37</v>
      </c>
      <c r="Q781" s="57">
        <v>110270</v>
      </c>
      <c r="R781" s="57">
        <v>134926.37</v>
      </c>
      <c r="S781" s="85"/>
      <c r="T781" s="88">
        <v>1</v>
      </c>
      <c r="U781" s="88">
        <v>4410.8</v>
      </c>
      <c r="V781" s="85"/>
      <c r="W781" s="85" t="s">
        <v>2543</v>
      </c>
      <c r="X781" s="85"/>
      <c r="Y781" s="85"/>
      <c r="Z781" s="85"/>
      <c r="AA781" s="85"/>
      <c r="AB781" s="85"/>
    </row>
    <row r="782" spans="1:28" ht="18.75" x14ac:dyDescent="0.25">
      <c r="A782" s="22" t="s">
        <v>1506</v>
      </c>
      <c r="B782" s="26" t="s">
        <v>582</v>
      </c>
      <c r="C782" s="25"/>
      <c r="D782" s="27" t="s">
        <v>77</v>
      </c>
      <c r="E782" s="45">
        <v>0.15</v>
      </c>
      <c r="F782" s="45">
        <v>661.62</v>
      </c>
      <c r="G782" s="64">
        <v>37.299999999999997</v>
      </c>
      <c r="H782" s="57"/>
      <c r="I782" s="57"/>
      <c r="J782" s="57">
        <f>ROUND(F782*G782, 2)</f>
        <v>24678.43</v>
      </c>
      <c r="K782" s="57"/>
      <c r="L782" s="57"/>
      <c r="M782" s="82">
        <v>37.29</v>
      </c>
      <c r="N782" s="57"/>
      <c r="O782" s="57"/>
      <c r="P782" s="57">
        <f>ROUND(F782*M782, 2)</f>
        <v>24671.81</v>
      </c>
      <c r="Q782" s="57"/>
      <c r="R782" s="57"/>
      <c r="S782" s="85"/>
      <c r="T782" s="88">
        <v>1</v>
      </c>
      <c r="U782" s="88">
        <v>4410.8</v>
      </c>
      <c r="V782" s="85"/>
      <c r="W782" s="85" t="s">
        <v>2544</v>
      </c>
      <c r="X782" s="85"/>
      <c r="Y782" s="85"/>
      <c r="Z782" s="85"/>
      <c r="AA782" s="85"/>
      <c r="AB782" s="85"/>
    </row>
    <row r="783" spans="1:28" ht="112.5" x14ac:dyDescent="0.25">
      <c r="A783" s="22" t="s">
        <v>1508</v>
      </c>
      <c r="B783" s="25" t="s">
        <v>585</v>
      </c>
      <c r="C783" s="25" t="s">
        <v>1509</v>
      </c>
      <c r="D783" s="27" t="s">
        <v>40</v>
      </c>
      <c r="E783" s="45">
        <v>1</v>
      </c>
      <c r="F783" s="28">
        <v>4410.8</v>
      </c>
      <c r="G783" s="57">
        <f>IFERROR(ROUND(SUM(J784,J785)/F783, 2), 0)</f>
        <v>433.5</v>
      </c>
      <c r="H783" s="64">
        <v>360.89</v>
      </c>
      <c r="I783" s="57">
        <f>G783+H783</f>
        <v>794.39</v>
      </c>
      <c r="J783" s="57">
        <f>ROUND(G783*F783, 2)</f>
        <v>1912081.8</v>
      </c>
      <c r="K783" s="57">
        <f>ROUND(F783*H783, 2)</f>
        <v>1591813.61</v>
      </c>
      <c r="L783" s="57">
        <f>J783+K783</f>
        <v>3503895.41</v>
      </c>
      <c r="M783" s="57">
        <v>433.5</v>
      </c>
      <c r="N783" s="82">
        <v>360.89</v>
      </c>
      <c r="O783" s="57">
        <v>794.39</v>
      </c>
      <c r="P783" s="57">
        <v>1912081.8</v>
      </c>
      <c r="Q783" s="57">
        <v>1591813.61</v>
      </c>
      <c r="R783" s="57">
        <v>3503895.41</v>
      </c>
      <c r="S783" s="85"/>
      <c r="T783" s="88">
        <v>1</v>
      </c>
      <c r="U783" s="88">
        <v>4410.8</v>
      </c>
      <c r="V783" s="85"/>
      <c r="W783" s="85" t="s">
        <v>2545</v>
      </c>
      <c r="X783" s="85"/>
      <c r="Y783" s="85"/>
      <c r="Z783" s="85"/>
      <c r="AA783" s="85"/>
      <c r="AB783" s="85"/>
    </row>
    <row r="784" spans="1:28" ht="18.75" x14ac:dyDescent="0.25">
      <c r="A784" s="22" t="s">
        <v>1511</v>
      </c>
      <c r="B784" s="26" t="s">
        <v>582</v>
      </c>
      <c r="C784" s="25"/>
      <c r="D784" s="27" t="s">
        <v>77</v>
      </c>
      <c r="E784" s="45">
        <v>0.15</v>
      </c>
      <c r="F784" s="48">
        <v>13232.4</v>
      </c>
      <c r="G784" s="64">
        <v>37.299999999999997</v>
      </c>
      <c r="H784" s="57"/>
      <c r="I784" s="57"/>
      <c r="J784" s="57">
        <f>ROUND(F784*G784, 2)</f>
        <v>493568.52</v>
      </c>
      <c r="K784" s="57"/>
      <c r="L784" s="57"/>
      <c r="M784" s="82">
        <v>37.299999999999997</v>
      </c>
      <c r="N784" s="57"/>
      <c r="O784" s="57"/>
      <c r="P784" s="57">
        <f>ROUND(F784*M784, 2)</f>
        <v>493568.52</v>
      </c>
      <c r="Q784" s="57"/>
      <c r="R784" s="57"/>
      <c r="S784" s="85"/>
      <c r="T784" s="88">
        <v>1</v>
      </c>
      <c r="U784" s="88">
        <v>88216</v>
      </c>
      <c r="V784" s="85"/>
      <c r="W784" s="85" t="s">
        <v>2546</v>
      </c>
      <c r="X784" s="85"/>
      <c r="Y784" s="85"/>
      <c r="Z784" s="85"/>
      <c r="AA784" s="85"/>
      <c r="AB784" s="85"/>
    </row>
    <row r="785" spans="1:28" ht="18.75" x14ac:dyDescent="0.25">
      <c r="A785" s="22" t="s">
        <v>1513</v>
      </c>
      <c r="B785" s="26" t="s">
        <v>591</v>
      </c>
      <c r="C785" s="25"/>
      <c r="D785" s="27" t="s">
        <v>77</v>
      </c>
      <c r="E785" s="45">
        <v>1.6</v>
      </c>
      <c r="F785" s="48">
        <v>141145.60000000001</v>
      </c>
      <c r="G785" s="64">
        <v>10.050000000000001</v>
      </c>
      <c r="H785" s="57"/>
      <c r="I785" s="57"/>
      <c r="J785" s="57">
        <f>ROUND(F785*G785, 2)</f>
        <v>1418513.28</v>
      </c>
      <c r="K785" s="57"/>
      <c r="L785" s="57"/>
      <c r="M785" s="82">
        <v>10.050000000000001</v>
      </c>
      <c r="N785" s="57"/>
      <c r="O785" s="57"/>
      <c r="P785" s="57">
        <f>ROUND(F785*M785, 2)</f>
        <v>1418513.28</v>
      </c>
      <c r="Q785" s="57"/>
      <c r="R785" s="57"/>
      <c r="S785" s="85"/>
      <c r="T785" s="88">
        <v>1</v>
      </c>
      <c r="U785" s="88">
        <v>88216</v>
      </c>
      <c r="V785" s="85"/>
      <c r="W785" s="85" t="s">
        <v>2547</v>
      </c>
      <c r="X785" s="85"/>
      <c r="Y785" s="85"/>
      <c r="Z785" s="85"/>
      <c r="AA785" s="85"/>
      <c r="AB785" s="85"/>
    </row>
    <row r="786" spans="1:28" ht="56.25" x14ac:dyDescent="0.25">
      <c r="A786" s="22" t="s">
        <v>1515</v>
      </c>
      <c r="B786" s="25" t="s">
        <v>598</v>
      </c>
      <c r="C786" s="25"/>
      <c r="D786" s="27" t="s">
        <v>263</v>
      </c>
      <c r="E786" s="45">
        <v>1</v>
      </c>
      <c r="F786" s="28">
        <v>4820</v>
      </c>
      <c r="G786" s="57">
        <f>IFERROR(ROUND(SUM(J787)/F786, 2), 0)</f>
        <v>7.94</v>
      </c>
      <c r="H786" s="64">
        <v>16.27</v>
      </c>
      <c r="I786" s="57">
        <f>G786+H786</f>
        <v>24.21</v>
      </c>
      <c r="J786" s="57">
        <f>ROUND(G786*F786, 2)</f>
        <v>38270.800000000003</v>
      </c>
      <c r="K786" s="57">
        <f>ROUND(F786*H786, 2)</f>
        <v>78421.399999999994</v>
      </c>
      <c r="L786" s="57">
        <f>J786+K786</f>
        <v>116692.2</v>
      </c>
      <c r="M786" s="57">
        <v>7.94</v>
      </c>
      <c r="N786" s="82">
        <v>16.27</v>
      </c>
      <c r="O786" s="57">
        <v>24.21</v>
      </c>
      <c r="P786" s="57">
        <v>38270.800000000003</v>
      </c>
      <c r="Q786" s="57">
        <v>78421.399999999994</v>
      </c>
      <c r="R786" s="57">
        <v>116692.2</v>
      </c>
      <c r="S786" s="85"/>
      <c r="T786" s="88">
        <v>1</v>
      </c>
      <c r="U786" s="88">
        <v>4820</v>
      </c>
      <c r="V786" s="85"/>
      <c r="W786" s="85" t="s">
        <v>2548</v>
      </c>
      <c r="X786" s="85"/>
      <c r="Y786" s="85"/>
      <c r="Z786" s="85"/>
      <c r="AA786" s="85"/>
      <c r="AB786" s="85"/>
    </row>
    <row r="787" spans="1:28" ht="37.5" x14ac:dyDescent="0.25">
      <c r="A787" s="22" t="s">
        <v>1517</v>
      </c>
      <c r="B787" s="26" t="s">
        <v>601</v>
      </c>
      <c r="C787" s="25"/>
      <c r="D787" s="27" t="s">
        <v>263</v>
      </c>
      <c r="E787" s="45">
        <v>1.02</v>
      </c>
      <c r="F787" s="45">
        <v>4916.3999999999996</v>
      </c>
      <c r="G787" s="64">
        <v>7.78</v>
      </c>
      <c r="H787" s="57"/>
      <c r="I787" s="57"/>
      <c r="J787" s="57">
        <f>ROUND(F787*G787, 2)</f>
        <v>38249.589999999997</v>
      </c>
      <c r="K787" s="57"/>
      <c r="L787" s="57"/>
      <c r="M787" s="82">
        <v>7.78</v>
      </c>
      <c r="N787" s="57"/>
      <c r="O787" s="57"/>
      <c r="P787" s="57">
        <f>ROUND(F787*M787, 2)</f>
        <v>38249.589999999997</v>
      </c>
      <c r="Q787" s="57"/>
      <c r="R787" s="57"/>
      <c r="S787" s="85"/>
      <c r="T787" s="88">
        <v>1</v>
      </c>
      <c r="U787" s="88">
        <v>4820</v>
      </c>
      <c r="V787" s="85"/>
      <c r="W787" s="85" t="s">
        <v>2549</v>
      </c>
      <c r="X787" s="85"/>
      <c r="Y787" s="85"/>
      <c r="Z787" s="85"/>
      <c r="AA787" s="85"/>
      <c r="AB787" s="85"/>
    </row>
    <row r="788" spans="1:28" ht="18.75" x14ac:dyDescent="0.25">
      <c r="A788" s="22" t="s">
        <v>1519</v>
      </c>
      <c r="B788" s="25" t="s">
        <v>1156</v>
      </c>
      <c r="C788" s="25"/>
      <c r="D788" s="27" t="s">
        <v>40</v>
      </c>
      <c r="E788" s="45">
        <v>1</v>
      </c>
      <c r="F788" s="28">
        <v>4410.8</v>
      </c>
      <c r="G788" s="57">
        <f>IFERROR(ROUND(SUM(J789,J790,J791)/F788, 2), 0)</f>
        <v>838.2</v>
      </c>
      <c r="H788" s="64">
        <v>891.14</v>
      </c>
      <c r="I788" s="57">
        <f>G788+H788</f>
        <v>1729.34</v>
      </c>
      <c r="J788" s="57">
        <f>ROUND(G788*F788, 2)</f>
        <v>3697132.56</v>
      </c>
      <c r="K788" s="57">
        <f>ROUND(F788*H788, 2)</f>
        <v>3930640.31</v>
      </c>
      <c r="L788" s="57">
        <f>J788+K788</f>
        <v>7627772.8700000001</v>
      </c>
      <c r="M788" s="57">
        <v>838.2</v>
      </c>
      <c r="N788" s="82">
        <v>891.14</v>
      </c>
      <c r="O788" s="57">
        <v>1729.34</v>
      </c>
      <c r="P788" s="57">
        <v>3697132.56</v>
      </c>
      <c r="Q788" s="57">
        <v>3930640.31</v>
      </c>
      <c r="R788" s="57">
        <v>7627772.8700000001</v>
      </c>
      <c r="S788" s="85"/>
      <c r="T788" s="88">
        <v>1</v>
      </c>
      <c r="U788" s="88">
        <v>4410.8</v>
      </c>
      <c r="V788" s="85"/>
      <c r="W788" s="85" t="s">
        <v>2550</v>
      </c>
      <c r="X788" s="85"/>
      <c r="Y788" s="85"/>
      <c r="Z788" s="85"/>
      <c r="AA788" s="85"/>
      <c r="AB788" s="85"/>
    </row>
    <row r="789" spans="1:28" ht="18.75" x14ac:dyDescent="0.25">
      <c r="A789" s="22" t="s">
        <v>1521</v>
      </c>
      <c r="B789" s="26" t="s">
        <v>1159</v>
      </c>
      <c r="C789" s="25"/>
      <c r="D789" s="27" t="s">
        <v>77</v>
      </c>
      <c r="E789" s="45">
        <v>0.25</v>
      </c>
      <c r="F789" s="48">
        <v>1102.7</v>
      </c>
      <c r="G789" s="64">
        <v>58.54</v>
      </c>
      <c r="H789" s="57"/>
      <c r="I789" s="57"/>
      <c r="J789" s="57">
        <f>ROUND(F789*G789, 2)</f>
        <v>64552.06</v>
      </c>
      <c r="K789" s="57"/>
      <c r="L789" s="57"/>
      <c r="M789" s="82">
        <v>58.54</v>
      </c>
      <c r="N789" s="57"/>
      <c r="O789" s="57"/>
      <c r="P789" s="57">
        <f>ROUND(F789*M789, 2)</f>
        <v>64552.06</v>
      </c>
      <c r="Q789" s="57"/>
      <c r="R789" s="57"/>
      <c r="S789" s="85"/>
      <c r="T789" s="88">
        <v>1</v>
      </c>
      <c r="U789" s="88">
        <v>4410.8</v>
      </c>
      <c r="V789" s="85"/>
      <c r="W789" s="85" t="s">
        <v>2551</v>
      </c>
      <c r="X789" s="85"/>
      <c r="Y789" s="85"/>
      <c r="Z789" s="85"/>
      <c r="AA789" s="85"/>
      <c r="AB789" s="85"/>
    </row>
    <row r="790" spans="1:28" ht="37.5" x14ac:dyDescent="0.25">
      <c r="A790" s="22" t="s">
        <v>1523</v>
      </c>
      <c r="B790" s="72" t="s">
        <v>1162</v>
      </c>
      <c r="C790" s="25"/>
      <c r="D790" s="27" t="s">
        <v>40</v>
      </c>
      <c r="E790" s="45">
        <v>1.07</v>
      </c>
      <c r="F790" s="48">
        <v>4719.5559999999996</v>
      </c>
      <c r="G790" s="64">
        <v>727.03</v>
      </c>
      <c r="H790" s="57"/>
      <c r="I790" s="57"/>
      <c r="J790" s="57">
        <f>ROUND(F790*G790, 2)</f>
        <v>3431258.8</v>
      </c>
      <c r="K790" s="57"/>
      <c r="L790" s="57"/>
      <c r="M790" s="82">
        <v>727.03</v>
      </c>
      <c r="N790" s="57"/>
      <c r="O790" s="57"/>
      <c r="P790" s="57">
        <f>ROUND(F790*M790, 2)</f>
        <v>3431258.8</v>
      </c>
      <c r="Q790" s="57"/>
      <c r="R790" s="57"/>
      <c r="S790" s="85"/>
      <c r="T790" s="88">
        <v>1</v>
      </c>
      <c r="U790" s="88">
        <v>4410.8</v>
      </c>
      <c r="V790" s="85"/>
      <c r="W790" s="85" t="s">
        <v>2552</v>
      </c>
      <c r="X790" s="85"/>
      <c r="Y790" s="85"/>
      <c r="Z790" s="85"/>
      <c r="AA790" s="85"/>
      <c r="AB790" s="85"/>
    </row>
    <row r="791" spans="1:28" ht="18.75" x14ac:dyDescent="0.25">
      <c r="A791" s="22" t="s">
        <v>1525</v>
      </c>
      <c r="B791" s="26" t="s">
        <v>613</v>
      </c>
      <c r="C791" s="25"/>
      <c r="D791" s="27" t="s">
        <v>77</v>
      </c>
      <c r="E791" s="45">
        <v>7</v>
      </c>
      <c r="F791" s="45">
        <v>30875.599999999999</v>
      </c>
      <c r="G791" s="64">
        <v>6.52</v>
      </c>
      <c r="H791" s="57"/>
      <c r="I791" s="57"/>
      <c r="J791" s="57">
        <f>ROUND(F791*G791, 2)</f>
        <v>201308.91</v>
      </c>
      <c r="K791" s="57"/>
      <c r="L791" s="57"/>
      <c r="M791" s="82">
        <v>6.52</v>
      </c>
      <c r="N791" s="57"/>
      <c r="O791" s="57"/>
      <c r="P791" s="57">
        <f>ROUND(F791*M791, 2)</f>
        <v>201308.91</v>
      </c>
      <c r="Q791" s="57"/>
      <c r="R791" s="57"/>
      <c r="S791" s="85"/>
      <c r="T791" s="88">
        <v>1</v>
      </c>
      <c r="U791" s="88">
        <v>4410.8</v>
      </c>
      <c r="V791" s="85"/>
      <c r="W791" s="85" t="s">
        <v>2553</v>
      </c>
      <c r="X791" s="85"/>
      <c r="Y791" s="85"/>
      <c r="Z791" s="85"/>
      <c r="AA791" s="85"/>
      <c r="AB791" s="85"/>
    </row>
    <row r="792" spans="1:28" ht="18.75" x14ac:dyDescent="0.25">
      <c r="A792" s="22" t="s">
        <v>1527</v>
      </c>
      <c r="B792" s="25" t="s">
        <v>1167</v>
      </c>
      <c r="C792" s="25"/>
      <c r="D792" s="27" t="s">
        <v>263</v>
      </c>
      <c r="E792" s="45">
        <v>1</v>
      </c>
      <c r="F792" s="28">
        <v>4820</v>
      </c>
      <c r="G792" s="57">
        <f>IFERROR(ROUND(SUM(J793,J794,J795)/F792, 2), 0)</f>
        <v>229.66</v>
      </c>
      <c r="H792" s="64">
        <v>267.33999999999997</v>
      </c>
      <c r="I792" s="57">
        <f>G792+H792</f>
        <v>497</v>
      </c>
      <c r="J792" s="57">
        <f>ROUND(G792*F792, 2)</f>
        <v>1106961.2</v>
      </c>
      <c r="K792" s="57">
        <f>ROUND(F792*H792, 2)</f>
        <v>1288578.8</v>
      </c>
      <c r="L792" s="57">
        <f>J792+K792</f>
        <v>2395540</v>
      </c>
      <c r="M792" s="57">
        <v>229.66</v>
      </c>
      <c r="N792" s="82">
        <v>267.33999999999997</v>
      </c>
      <c r="O792" s="57">
        <v>497</v>
      </c>
      <c r="P792" s="57">
        <v>1106961.2</v>
      </c>
      <c r="Q792" s="57">
        <v>1288578.8</v>
      </c>
      <c r="R792" s="57">
        <v>2395540</v>
      </c>
      <c r="S792" s="85"/>
      <c r="T792" s="88">
        <v>1</v>
      </c>
      <c r="U792" s="88">
        <v>4820</v>
      </c>
      <c r="V792" s="85"/>
      <c r="W792" s="85" t="s">
        <v>2554</v>
      </c>
      <c r="X792" s="85"/>
      <c r="Y792" s="85"/>
      <c r="Z792" s="85"/>
      <c r="AA792" s="85"/>
      <c r="AB792" s="85"/>
    </row>
    <row r="793" spans="1:28" ht="18.75" x14ac:dyDescent="0.25">
      <c r="A793" s="22" t="s">
        <v>1528</v>
      </c>
      <c r="B793" s="26" t="s">
        <v>1159</v>
      </c>
      <c r="C793" s="25"/>
      <c r="D793" s="27" t="s">
        <v>77</v>
      </c>
      <c r="E793" s="45">
        <v>0.04</v>
      </c>
      <c r="F793" s="48">
        <v>192.8</v>
      </c>
      <c r="G793" s="64">
        <v>58.54</v>
      </c>
      <c r="H793" s="57"/>
      <c r="I793" s="57"/>
      <c r="J793" s="57">
        <f>ROUND(F793*G793, 2)</f>
        <v>11286.51</v>
      </c>
      <c r="K793" s="57"/>
      <c r="L793" s="57"/>
      <c r="M793" s="82">
        <v>58.54</v>
      </c>
      <c r="N793" s="57"/>
      <c r="O793" s="57"/>
      <c r="P793" s="57">
        <f>ROUND(F793*M793, 2)</f>
        <v>11286.51</v>
      </c>
      <c r="Q793" s="57"/>
      <c r="R793" s="57"/>
      <c r="S793" s="85"/>
      <c r="T793" s="88">
        <v>1</v>
      </c>
      <c r="U793" s="88">
        <v>4820</v>
      </c>
      <c r="V793" s="85"/>
      <c r="W793" s="85" t="s">
        <v>2555</v>
      </c>
      <c r="X793" s="85"/>
      <c r="Y793" s="85"/>
      <c r="Z793" s="85"/>
      <c r="AA793" s="85"/>
      <c r="AB793" s="85"/>
    </row>
    <row r="794" spans="1:28" ht="18.75" x14ac:dyDescent="0.25">
      <c r="A794" s="22" t="s">
        <v>1529</v>
      </c>
      <c r="B794" s="26" t="s">
        <v>613</v>
      </c>
      <c r="C794" s="25"/>
      <c r="D794" s="27" t="s">
        <v>77</v>
      </c>
      <c r="E794" s="45">
        <v>0.7</v>
      </c>
      <c r="F794" s="48">
        <v>3374</v>
      </c>
      <c r="G794" s="64">
        <v>6.52</v>
      </c>
      <c r="H794" s="57"/>
      <c r="I794" s="57"/>
      <c r="J794" s="57">
        <f>ROUND(F794*G794, 2)</f>
        <v>21998.48</v>
      </c>
      <c r="K794" s="57"/>
      <c r="L794" s="57"/>
      <c r="M794" s="82">
        <v>6.52</v>
      </c>
      <c r="N794" s="57"/>
      <c r="O794" s="57"/>
      <c r="P794" s="57">
        <f>ROUND(F794*M794, 2)</f>
        <v>21998.48</v>
      </c>
      <c r="Q794" s="57"/>
      <c r="R794" s="57"/>
      <c r="S794" s="85"/>
      <c r="T794" s="88">
        <v>1</v>
      </c>
      <c r="U794" s="88">
        <v>4820</v>
      </c>
      <c r="V794" s="85"/>
      <c r="W794" s="85" t="s">
        <v>2556</v>
      </c>
      <c r="X794" s="85"/>
      <c r="Y794" s="85"/>
      <c r="Z794" s="85"/>
      <c r="AA794" s="85"/>
      <c r="AB794" s="85"/>
    </row>
    <row r="795" spans="1:28" ht="56.25" x14ac:dyDescent="0.25">
      <c r="A795" s="22" t="s">
        <v>1530</v>
      </c>
      <c r="B795" s="72" t="s">
        <v>1172</v>
      </c>
      <c r="C795" s="25"/>
      <c r="D795" s="27" t="s">
        <v>164</v>
      </c>
      <c r="E795" s="45">
        <v>1.84</v>
      </c>
      <c r="F795" s="48">
        <v>8868.7999999999993</v>
      </c>
      <c r="G795" s="64">
        <v>121.06</v>
      </c>
      <c r="H795" s="57"/>
      <c r="I795" s="57"/>
      <c r="J795" s="57">
        <f>ROUND(F795*G795, 2)</f>
        <v>1073656.93</v>
      </c>
      <c r="K795" s="57"/>
      <c r="L795" s="57"/>
      <c r="M795" s="82">
        <v>121.06</v>
      </c>
      <c r="N795" s="57"/>
      <c r="O795" s="57"/>
      <c r="P795" s="57">
        <f>ROUND(F795*M795, 2)</f>
        <v>1073656.93</v>
      </c>
      <c r="Q795" s="57"/>
      <c r="R795" s="57"/>
      <c r="S795" s="85"/>
      <c r="T795" s="88">
        <v>1</v>
      </c>
      <c r="U795" s="88">
        <v>4820</v>
      </c>
      <c r="V795" s="85"/>
      <c r="W795" s="85" t="s">
        <v>2557</v>
      </c>
      <c r="X795" s="85"/>
      <c r="Y795" s="85"/>
      <c r="Z795" s="85"/>
      <c r="AA795" s="85"/>
      <c r="AB795" s="85"/>
    </row>
    <row r="796" spans="1:28" ht="16.5" x14ac:dyDescent="0.25">
      <c r="A796" s="22" t="s">
        <v>1531</v>
      </c>
      <c r="B796" s="100" t="s">
        <v>656</v>
      </c>
      <c r="C796" s="94"/>
      <c r="D796" s="98"/>
      <c r="E796" s="99"/>
      <c r="F796" s="58"/>
      <c r="G796" s="59"/>
      <c r="H796" s="59"/>
      <c r="I796" s="59"/>
      <c r="J796" s="59">
        <f>SUM(J797,J799,J801,J804,J807,J811)</f>
        <v>1945969.88</v>
      </c>
      <c r="K796" s="59">
        <f>SUM(K797,K799,K801,K804,K807,K811)</f>
        <v>6738209.2599999998</v>
      </c>
      <c r="L796" s="59">
        <f>SUM(L797,L799,L801,L804,L807,L811)</f>
        <v>8684179.1400000006</v>
      </c>
      <c r="M796" s="59"/>
      <c r="N796" s="59"/>
      <c r="O796" s="59"/>
      <c r="P796" s="59">
        <v>2028339.3</v>
      </c>
      <c r="Q796" s="59">
        <v>6738209.2599999998</v>
      </c>
      <c r="R796" s="59">
        <v>8766548.5600000005</v>
      </c>
      <c r="S796" s="85"/>
      <c r="T796" s="88"/>
      <c r="U796" s="88"/>
      <c r="V796" s="85"/>
      <c r="W796" s="85" t="s">
        <v>2558</v>
      </c>
      <c r="X796" s="85"/>
      <c r="Y796" s="85"/>
      <c r="Z796" s="85"/>
      <c r="AA796" s="85"/>
      <c r="AB796" s="85"/>
    </row>
    <row r="797" spans="1:28" ht="18.75" x14ac:dyDescent="0.25">
      <c r="A797" s="22" t="s">
        <v>1532</v>
      </c>
      <c r="B797" s="25" t="s">
        <v>680</v>
      </c>
      <c r="C797" s="25"/>
      <c r="D797" s="27" t="s">
        <v>40</v>
      </c>
      <c r="E797" s="45">
        <v>1</v>
      </c>
      <c r="F797" s="28">
        <v>9186.4</v>
      </c>
      <c r="G797" s="57">
        <f>IFERROR(ROUND(SUM(J798)/F797, 2), 0)</f>
        <v>5.6</v>
      </c>
      <c r="H797" s="64">
        <v>25</v>
      </c>
      <c r="I797" s="57">
        <f>G797+H797</f>
        <v>30.6</v>
      </c>
      <c r="J797" s="57">
        <f>ROUND(G797*F797, 2)</f>
        <v>51443.839999999997</v>
      </c>
      <c r="K797" s="57">
        <f>ROUND(F797*H797, 2)</f>
        <v>229660</v>
      </c>
      <c r="L797" s="57">
        <f>J797+K797</f>
        <v>281103.84000000003</v>
      </c>
      <c r="M797" s="57">
        <v>5.6</v>
      </c>
      <c r="N797" s="82">
        <v>25</v>
      </c>
      <c r="O797" s="57">
        <v>30.6</v>
      </c>
      <c r="P797" s="57">
        <v>51443.839999999997</v>
      </c>
      <c r="Q797" s="57">
        <v>229660</v>
      </c>
      <c r="R797" s="57">
        <v>281103.84000000003</v>
      </c>
      <c r="S797" s="85"/>
      <c r="T797" s="88">
        <v>1</v>
      </c>
      <c r="U797" s="88">
        <v>9186.4</v>
      </c>
      <c r="V797" s="85"/>
      <c r="W797" s="85" t="s">
        <v>2559</v>
      </c>
      <c r="X797" s="85"/>
      <c r="Y797" s="85"/>
      <c r="Z797" s="85"/>
      <c r="AA797" s="85"/>
      <c r="AB797" s="85"/>
    </row>
    <row r="798" spans="1:28" ht="18.75" x14ac:dyDescent="0.25">
      <c r="A798" s="22" t="s">
        <v>1533</v>
      </c>
      <c r="B798" s="26" t="s">
        <v>582</v>
      </c>
      <c r="C798" s="25"/>
      <c r="D798" s="27" t="s">
        <v>77</v>
      </c>
      <c r="E798" s="45">
        <v>0.15</v>
      </c>
      <c r="F798" s="48">
        <v>1377.96</v>
      </c>
      <c r="G798" s="64">
        <v>37.299999999999997</v>
      </c>
      <c r="H798" s="57"/>
      <c r="I798" s="57"/>
      <c r="J798" s="57">
        <f>ROUND(F798*G798, 2)</f>
        <v>51397.91</v>
      </c>
      <c r="K798" s="57"/>
      <c r="L798" s="57"/>
      <c r="M798" s="82">
        <v>37.299999999999997</v>
      </c>
      <c r="N798" s="57"/>
      <c r="O798" s="57"/>
      <c r="P798" s="57">
        <f>ROUND(F798*M798, 2)</f>
        <v>51397.91</v>
      </c>
      <c r="Q798" s="57"/>
      <c r="R798" s="57"/>
      <c r="S798" s="85"/>
      <c r="T798" s="88">
        <v>1</v>
      </c>
      <c r="U798" s="88">
        <v>9186.4</v>
      </c>
      <c r="V798" s="85"/>
      <c r="W798" s="85" t="s">
        <v>2560</v>
      </c>
      <c r="X798" s="85"/>
      <c r="Y798" s="85"/>
      <c r="Z798" s="85"/>
      <c r="AA798" s="85"/>
      <c r="AB798" s="85"/>
    </row>
    <row r="799" spans="1:28" ht="18.75" x14ac:dyDescent="0.25">
      <c r="A799" s="22" t="s">
        <v>1534</v>
      </c>
      <c r="B799" s="25" t="s">
        <v>680</v>
      </c>
      <c r="C799" s="25"/>
      <c r="D799" s="27" t="s">
        <v>40</v>
      </c>
      <c r="E799" s="45">
        <v>1</v>
      </c>
      <c r="F799" s="28">
        <v>4657.2</v>
      </c>
      <c r="G799" s="57">
        <f>IFERROR(ROUND(SUM(J800)/F799, 2), 0)</f>
        <v>10.33</v>
      </c>
      <c r="H799" s="64">
        <v>25</v>
      </c>
      <c r="I799" s="57">
        <f>G799+H799</f>
        <v>35.33</v>
      </c>
      <c r="J799" s="57">
        <f>ROUND(G799*F799, 2)</f>
        <v>48108.88</v>
      </c>
      <c r="K799" s="57">
        <f>ROUND(F799*H799, 2)</f>
        <v>116430</v>
      </c>
      <c r="L799" s="57">
        <f>J799+K799</f>
        <v>164538.88</v>
      </c>
      <c r="M799" s="57">
        <v>10.33</v>
      </c>
      <c r="N799" s="82">
        <v>25</v>
      </c>
      <c r="O799" s="57">
        <v>35.33</v>
      </c>
      <c r="P799" s="57">
        <v>48108.88</v>
      </c>
      <c r="Q799" s="57">
        <v>116430</v>
      </c>
      <c r="R799" s="57">
        <v>164538.88</v>
      </c>
      <c r="S799" s="85"/>
      <c r="T799" s="88">
        <v>1</v>
      </c>
      <c r="U799" s="88">
        <v>4657.2</v>
      </c>
      <c r="V799" s="85"/>
      <c r="W799" s="85" t="s">
        <v>2561</v>
      </c>
      <c r="X799" s="85"/>
      <c r="Y799" s="85"/>
      <c r="Z799" s="85"/>
      <c r="AA799" s="85"/>
      <c r="AB799" s="85"/>
    </row>
    <row r="800" spans="1:28" ht="18.75" x14ac:dyDescent="0.25">
      <c r="A800" s="22" t="s">
        <v>1535</v>
      </c>
      <c r="B800" s="26" t="s">
        <v>682</v>
      </c>
      <c r="C800" s="25"/>
      <c r="D800" s="27" t="s">
        <v>77</v>
      </c>
      <c r="E800" s="45">
        <v>0.25</v>
      </c>
      <c r="F800" s="48">
        <v>1164.3</v>
      </c>
      <c r="G800" s="64">
        <v>41.3</v>
      </c>
      <c r="H800" s="57"/>
      <c r="I800" s="57"/>
      <c r="J800" s="57">
        <f>ROUND(F800*G800, 2)</f>
        <v>48085.59</v>
      </c>
      <c r="K800" s="57"/>
      <c r="L800" s="57"/>
      <c r="M800" s="82">
        <v>41.3</v>
      </c>
      <c r="N800" s="57"/>
      <c r="O800" s="57"/>
      <c r="P800" s="57">
        <f>ROUND(F800*M800, 2)</f>
        <v>48085.59</v>
      </c>
      <c r="Q800" s="57"/>
      <c r="R800" s="57"/>
      <c r="S800" s="85"/>
      <c r="T800" s="88">
        <v>1</v>
      </c>
      <c r="U800" s="88">
        <v>4657.2</v>
      </c>
      <c r="V800" s="85"/>
      <c r="W800" s="85" t="s">
        <v>2562</v>
      </c>
      <c r="X800" s="85"/>
      <c r="Y800" s="85"/>
      <c r="Z800" s="85"/>
      <c r="AA800" s="85"/>
      <c r="AB800" s="85"/>
    </row>
    <row r="801" spans="1:28" ht="75" x14ac:dyDescent="0.25">
      <c r="A801" s="22" t="s">
        <v>1536</v>
      </c>
      <c r="B801" s="25" t="s">
        <v>674</v>
      </c>
      <c r="C801" s="25"/>
      <c r="D801" s="27" t="s">
        <v>263</v>
      </c>
      <c r="E801" s="45">
        <v>1</v>
      </c>
      <c r="F801" s="28">
        <v>3628.8</v>
      </c>
      <c r="G801" s="57">
        <f>IFERROR(ROUND(SUM(J802,J803)/F801, 2), 0)</f>
        <v>8.91</v>
      </c>
      <c r="H801" s="64">
        <v>80</v>
      </c>
      <c r="I801" s="57">
        <f>G801+H801</f>
        <v>88.91</v>
      </c>
      <c r="J801" s="57">
        <f>ROUND(G801*F801, 2)</f>
        <v>32332.61</v>
      </c>
      <c r="K801" s="57">
        <f>ROUND(F801*H801, 2)</f>
        <v>290304</v>
      </c>
      <c r="L801" s="57">
        <f>J801+K801</f>
        <v>322636.61</v>
      </c>
      <c r="M801" s="57">
        <v>8.91</v>
      </c>
      <c r="N801" s="82">
        <v>80</v>
      </c>
      <c r="O801" s="57">
        <v>88.91</v>
      </c>
      <c r="P801" s="57">
        <v>32332.61</v>
      </c>
      <c r="Q801" s="57">
        <v>290304</v>
      </c>
      <c r="R801" s="57">
        <v>322636.61</v>
      </c>
      <c r="S801" s="85"/>
      <c r="T801" s="88">
        <v>1</v>
      </c>
      <c r="U801" s="88">
        <v>3628.8</v>
      </c>
      <c r="V801" s="85"/>
      <c r="W801" s="85" t="s">
        <v>2563</v>
      </c>
      <c r="X801" s="85"/>
      <c r="Y801" s="85"/>
      <c r="Z801" s="85"/>
      <c r="AA801" s="85"/>
      <c r="AB801" s="85"/>
    </row>
    <row r="802" spans="1:28" ht="18.75" x14ac:dyDescent="0.25">
      <c r="A802" s="22" t="s">
        <v>1537</v>
      </c>
      <c r="B802" s="26" t="s">
        <v>676</v>
      </c>
      <c r="C802" s="25"/>
      <c r="D802" s="27" t="s">
        <v>263</v>
      </c>
      <c r="E802" s="45">
        <v>1.1000000000000001</v>
      </c>
      <c r="F802" s="48">
        <v>3991.68</v>
      </c>
      <c r="G802" s="64">
        <v>4.05</v>
      </c>
      <c r="H802" s="57"/>
      <c r="I802" s="57"/>
      <c r="J802" s="57">
        <f>ROUND(F802*G802, 2)</f>
        <v>16166.3</v>
      </c>
      <c r="K802" s="57"/>
      <c r="L802" s="57"/>
      <c r="M802" s="82">
        <v>4.05</v>
      </c>
      <c r="N802" s="57"/>
      <c r="O802" s="57"/>
      <c r="P802" s="57">
        <f>ROUND(F802*M802, 2)</f>
        <v>16166.3</v>
      </c>
      <c r="Q802" s="57"/>
      <c r="R802" s="57"/>
      <c r="S802" s="85"/>
      <c r="T802" s="88">
        <v>1</v>
      </c>
      <c r="U802" s="88">
        <v>3628.8</v>
      </c>
      <c r="V802" s="85"/>
      <c r="W802" s="85" t="s">
        <v>2564</v>
      </c>
      <c r="X802" s="85"/>
      <c r="Y802" s="85"/>
      <c r="Z802" s="85"/>
      <c r="AA802" s="85"/>
      <c r="AB802" s="85"/>
    </row>
    <row r="803" spans="1:28" ht="37.5" x14ac:dyDescent="0.25">
      <c r="A803" s="22" t="s">
        <v>1538</v>
      </c>
      <c r="B803" s="26" t="s">
        <v>678</v>
      </c>
      <c r="C803" s="25"/>
      <c r="D803" s="27" t="s">
        <v>77</v>
      </c>
      <c r="E803" s="45">
        <v>0.3</v>
      </c>
      <c r="F803" s="48">
        <v>1088.6400000000001</v>
      </c>
      <c r="G803" s="64">
        <v>14.85</v>
      </c>
      <c r="H803" s="57"/>
      <c r="I803" s="57"/>
      <c r="J803" s="57">
        <f>ROUND(F803*G803, 2)</f>
        <v>16166.3</v>
      </c>
      <c r="K803" s="57"/>
      <c r="L803" s="57"/>
      <c r="M803" s="82">
        <v>14.85</v>
      </c>
      <c r="N803" s="57"/>
      <c r="O803" s="57"/>
      <c r="P803" s="57">
        <f>ROUND(F803*M803, 2)</f>
        <v>16166.3</v>
      </c>
      <c r="Q803" s="57"/>
      <c r="R803" s="57"/>
      <c r="S803" s="85"/>
      <c r="T803" s="88">
        <v>1</v>
      </c>
      <c r="U803" s="88">
        <v>3628.8</v>
      </c>
      <c r="V803" s="85"/>
      <c r="W803" s="85" t="s">
        <v>2565</v>
      </c>
      <c r="X803" s="85"/>
      <c r="Y803" s="85"/>
      <c r="Z803" s="85"/>
      <c r="AA803" s="85"/>
      <c r="AB803" s="85"/>
    </row>
    <row r="804" spans="1:28" ht="93.75" x14ac:dyDescent="0.25">
      <c r="A804" s="22" t="s">
        <v>1539</v>
      </c>
      <c r="B804" s="25" t="s">
        <v>684</v>
      </c>
      <c r="C804" s="25"/>
      <c r="D804" s="27" t="s">
        <v>40</v>
      </c>
      <c r="E804" s="45">
        <v>1</v>
      </c>
      <c r="F804" s="28">
        <v>13843.6</v>
      </c>
      <c r="G804" s="57">
        <f>IFERROR(ROUND(SUM(J805,J806)/F804, 2), 0)</f>
        <v>29.23</v>
      </c>
      <c r="H804" s="64">
        <v>120</v>
      </c>
      <c r="I804" s="57">
        <f>G804+H804</f>
        <v>149.22999999999999</v>
      </c>
      <c r="J804" s="57">
        <f>ROUND(G804*F804, 2)</f>
        <v>404648.43</v>
      </c>
      <c r="K804" s="57">
        <f>ROUND(F804*H804, 2)</f>
        <v>1661232</v>
      </c>
      <c r="L804" s="57">
        <f>J804+K804</f>
        <v>2065880.43</v>
      </c>
      <c r="M804" s="57">
        <v>35.18</v>
      </c>
      <c r="N804" s="82">
        <v>120</v>
      </c>
      <c r="O804" s="57">
        <v>155.18</v>
      </c>
      <c r="P804" s="57">
        <v>487017.85</v>
      </c>
      <c r="Q804" s="57">
        <v>1661232</v>
      </c>
      <c r="R804" s="57">
        <v>2148249.85</v>
      </c>
      <c r="S804" s="85"/>
      <c r="T804" s="88">
        <v>1</v>
      </c>
      <c r="U804" s="88">
        <v>13843.6</v>
      </c>
      <c r="V804" s="85"/>
      <c r="W804" s="85" t="s">
        <v>2566</v>
      </c>
      <c r="X804" s="85"/>
      <c r="Y804" s="85"/>
      <c r="Z804" s="85"/>
      <c r="AA804" s="85"/>
      <c r="AB804" s="85"/>
    </row>
    <row r="805" spans="1:28" ht="56.25" x14ac:dyDescent="0.25">
      <c r="A805" s="22" t="s">
        <v>1540</v>
      </c>
      <c r="B805" s="26" t="s">
        <v>686</v>
      </c>
      <c r="C805" s="25"/>
      <c r="D805" s="27" t="s">
        <v>164</v>
      </c>
      <c r="E805" s="45">
        <v>0.3</v>
      </c>
      <c r="F805" s="45">
        <v>4153.08</v>
      </c>
      <c r="G805" s="64">
        <v>28.15</v>
      </c>
      <c r="H805" s="57"/>
      <c r="I805" s="57"/>
      <c r="J805" s="57">
        <f>ROUND(F805*G805, 2)</f>
        <v>116909.2</v>
      </c>
      <c r="K805" s="57"/>
      <c r="L805" s="57"/>
      <c r="M805" s="82">
        <v>28.15</v>
      </c>
      <c r="N805" s="57"/>
      <c r="O805" s="57"/>
      <c r="P805" s="57">
        <f>ROUND(F805*M805, 2)</f>
        <v>116909.2</v>
      </c>
      <c r="Q805" s="57"/>
      <c r="R805" s="57"/>
      <c r="S805" s="85"/>
      <c r="T805" s="88">
        <v>1</v>
      </c>
      <c r="U805" s="88">
        <v>13843.6</v>
      </c>
      <c r="V805" s="85"/>
      <c r="W805" s="85" t="s">
        <v>2567</v>
      </c>
      <c r="X805" s="85"/>
      <c r="Y805" s="85"/>
      <c r="Z805" s="85"/>
      <c r="AA805" s="85"/>
      <c r="AB805" s="85"/>
    </row>
    <row r="806" spans="1:28" ht="37.5" x14ac:dyDescent="0.25">
      <c r="A806" s="22" t="s">
        <v>1541</v>
      </c>
      <c r="B806" s="26" t="s">
        <v>688</v>
      </c>
      <c r="C806" s="25" t="s">
        <v>678</v>
      </c>
      <c r="D806" s="27" t="s">
        <v>77</v>
      </c>
      <c r="E806" s="45">
        <v>1.8</v>
      </c>
      <c r="F806" s="45">
        <v>24918.48</v>
      </c>
      <c r="G806" s="64">
        <v>11.55</v>
      </c>
      <c r="H806" s="57"/>
      <c r="I806" s="57"/>
      <c r="J806" s="57">
        <f>ROUND(F806*G806, 2)</f>
        <v>287808.44</v>
      </c>
      <c r="K806" s="57"/>
      <c r="L806" s="57"/>
      <c r="M806" s="82">
        <v>14.85</v>
      </c>
      <c r="N806" s="57"/>
      <c r="O806" s="57"/>
      <c r="P806" s="57">
        <f>ROUND(F806*M806, 2)</f>
        <v>370039.43</v>
      </c>
      <c r="Q806" s="57"/>
      <c r="R806" s="57"/>
      <c r="S806" s="85"/>
      <c r="T806" s="88">
        <v>1</v>
      </c>
      <c r="U806" s="88">
        <v>13843.6</v>
      </c>
      <c r="V806" s="85"/>
      <c r="W806" s="85" t="s">
        <v>2568</v>
      </c>
      <c r="X806" s="85"/>
      <c r="Y806" s="85"/>
      <c r="Z806" s="85"/>
      <c r="AA806" s="85"/>
      <c r="AB806" s="85"/>
    </row>
    <row r="807" spans="1:28" ht="75" x14ac:dyDescent="0.25">
      <c r="A807" s="22" t="s">
        <v>1542</v>
      </c>
      <c r="B807" s="25" t="s">
        <v>1217</v>
      </c>
      <c r="C807" s="25"/>
      <c r="D807" s="27" t="s">
        <v>40</v>
      </c>
      <c r="E807" s="45">
        <v>1</v>
      </c>
      <c r="F807" s="28">
        <v>13843.6</v>
      </c>
      <c r="G807" s="57">
        <f>IFERROR(ROUND(SUM(J808,J809,J810)/F807, 2), 0)</f>
        <v>98.81</v>
      </c>
      <c r="H807" s="64">
        <v>320</v>
      </c>
      <c r="I807" s="57">
        <f>G807+H807</f>
        <v>418.81</v>
      </c>
      <c r="J807" s="57">
        <f>ROUND(G807*F807, 2)</f>
        <v>1367886.12</v>
      </c>
      <c r="K807" s="57">
        <f>ROUND(F807*H807, 2)</f>
        <v>4429952</v>
      </c>
      <c r="L807" s="57">
        <f>J807+K807</f>
        <v>5797838.1200000001</v>
      </c>
      <c r="M807" s="57">
        <v>98.81</v>
      </c>
      <c r="N807" s="82">
        <v>320</v>
      </c>
      <c r="O807" s="57">
        <v>418.81</v>
      </c>
      <c r="P807" s="57">
        <v>1367886.12</v>
      </c>
      <c r="Q807" s="57">
        <v>4429952</v>
      </c>
      <c r="R807" s="57">
        <v>5797838.1200000001</v>
      </c>
      <c r="S807" s="85"/>
      <c r="T807" s="88">
        <v>1</v>
      </c>
      <c r="U807" s="88">
        <v>13843.6</v>
      </c>
      <c r="V807" s="85"/>
      <c r="W807" s="85" t="s">
        <v>2569</v>
      </c>
      <c r="X807" s="85"/>
      <c r="Y807" s="85"/>
      <c r="Z807" s="85"/>
      <c r="AA807" s="85"/>
      <c r="AB807" s="85"/>
    </row>
    <row r="808" spans="1:28" ht="18.75" x14ac:dyDescent="0.25">
      <c r="A808" s="22" t="s">
        <v>1543</v>
      </c>
      <c r="B808" s="26" t="s">
        <v>682</v>
      </c>
      <c r="C808" s="25"/>
      <c r="D808" s="27" t="s">
        <v>77</v>
      </c>
      <c r="E808" s="45">
        <v>0.15</v>
      </c>
      <c r="F808" s="48">
        <v>2076.54</v>
      </c>
      <c r="G808" s="64">
        <v>41.3</v>
      </c>
      <c r="H808" s="57"/>
      <c r="I808" s="57"/>
      <c r="J808" s="57">
        <f>ROUND(F808*G808, 2)</f>
        <v>85761.1</v>
      </c>
      <c r="K808" s="57"/>
      <c r="L808" s="57"/>
      <c r="M808" s="82">
        <v>41.3</v>
      </c>
      <c r="N808" s="57"/>
      <c r="O808" s="57"/>
      <c r="P808" s="57">
        <f>ROUND(F808*M808, 2)</f>
        <v>85761.1</v>
      </c>
      <c r="Q808" s="57"/>
      <c r="R808" s="57"/>
      <c r="S808" s="85"/>
      <c r="T808" s="88">
        <v>1</v>
      </c>
      <c r="U808" s="88">
        <v>13843.6</v>
      </c>
      <c r="V808" s="85"/>
      <c r="W808" s="85" t="s">
        <v>2570</v>
      </c>
      <c r="X808" s="85"/>
      <c r="Y808" s="85"/>
      <c r="Z808" s="85"/>
      <c r="AA808" s="85"/>
      <c r="AB808" s="85"/>
    </row>
    <row r="809" spans="1:28" ht="37.5" x14ac:dyDescent="0.25">
      <c r="A809" s="22" t="s">
        <v>1544</v>
      </c>
      <c r="B809" s="26" t="s">
        <v>1545</v>
      </c>
      <c r="C809" s="25"/>
      <c r="D809" s="27" t="s">
        <v>77</v>
      </c>
      <c r="E809" s="45">
        <v>0.6</v>
      </c>
      <c r="F809" s="48">
        <v>598.79999999999995</v>
      </c>
      <c r="G809" s="64">
        <v>153.36000000000001</v>
      </c>
      <c r="H809" s="57"/>
      <c r="I809" s="57"/>
      <c r="J809" s="57">
        <f>ROUND(F809*G809, 2)</f>
        <v>91831.97</v>
      </c>
      <c r="K809" s="57"/>
      <c r="L809" s="57"/>
      <c r="M809" s="82">
        <v>153.36000000000001</v>
      </c>
      <c r="N809" s="57"/>
      <c r="O809" s="57"/>
      <c r="P809" s="57">
        <f>ROUND(F809*M809, 2)</f>
        <v>91831.97</v>
      </c>
      <c r="Q809" s="57"/>
      <c r="R809" s="57"/>
      <c r="S809" s="85"/>
      <c r="T809" s="88">
        <v>1</v>
      </c>
      <c r="U809" s="88">
        <v>998</v>
      </c>
      <c r="V809" s="85"/>
      <c r="W809" s="85" t="s">
        <v>2571</v>
      </c>
      <c r="X809" s="85"/>
      <c r="Y809" s="85"/>
      <c r="Z809" s="85"/>
      <c r="AA809" s="85"/>
      <c r="AB809" s="85"/>
    </row>
    <row r="810" spans="1:28" ht="37.5" x14ac:dyDescent="0.25">
      <c r="A810" s="22" t="s">
        <v>1546</v>
      </c>
      <c r="B810" s="26" t="s">
        <v>1547</v>
      </c>
      <c r="C810" s="25"/>
      <c r="D810" s="27" t="s">
        <v>77</v>
      </c>
      <c r="E810" s="45">
        <v>0.6</v>
      </c>
      <c r="F810" s="48">
        <v>7707.36</v>
      </c>
      <c r="G810" s="64">
        <v>154.44</v>
      </c>
      <c r="H810" s="57"/>
      <c r="I810" s="57"/>
      <c r="J810" s="57">
        <f>ROUND(F810*G810, 2)</f>
        <v>1190324.68</v>
      </c>
      <c r="K810" s="57"/>
      <c r="L810" s="57"/>
      <c r="M810" s="82">
        <v>154.44</v>
      </c>
      <c r="N810" s="57"/>
      <c r="O810" s="57"/>
      <c r="P810" s="57">
        <f>ROUND(F810*M810, 2)</f>
        <v>1190324.68</v>
      </c>
      <c r="Q810" s="57"/>
      <c r="R810" s="57"/>
      <c r="S810" s="85"/>
      <c r="T810" s="88">
        <v>1</v>
      </c>
      <c r="U810" s="88">
        <v>12845.6</v>
      </c>
      <c r="V810" s="85"/>
      <c r="W810" s="85" t="s">
        <v>2572</v>
      </c>
      <c r="X810" s="85"/>
      <c r="Y810" s="85"/>
      <c r="Z810" s="85"/>
      <c r="AA810" s="85"/>
      <c r="AB810" s="85"/>
    </row>
    <row r="811" spans="1:28" ht="18.75" x14ac:dyDescent="0.25">
      <c r="A811" s="22" t="s">
        <v>1548</v>
      </c>
      <c r="B811" s="25" t="s">
        <v>1549</v>
      </c>
      <c r="C811" s="25"/>
      <c r="D811" s="27" t="s">
        <v>164</v>
      </c>
      <c r="E811" s="45">
        <v>1</v>
      </c>
      <c r="F811" s="28">
        <v>554</v>
      </c>
      <c r="G811" s="57">
        <f>IFERROR(ROUND(SUM(J812)/F811, 2), 0)</f>
        <v>75</v>
      </c>
      <c r="H811" s="64">
        <v>19.190000000000001</v>
      </c>
      <c r="I811" s="57">
        <f>G811+H811</f>
        <v>94.19</v>
      </c>
      <c r="J811" s="57">
        <f>ROUND(G811*F811, 2)</f>
        <v>41550</v>
      </c>
      <c r="K811" s="57">
        <f>ROUND(F811*H811, 2)</f>
        <v>10631.26</v>
      </c>
      <c r="L811" s="57">
        <f>J811+K811</f>
        <v>52181.26</v>
      </c>
      <c r="M811" s="57">
        <v>75</v>
      </c>
      <c r="N811" s="82">
        <v>19.190000000000001</v>
      </c>
      <c r="O811" s="57">
        <v>94.19</v>
      </c>
      <c r="P811" s="57">
        <v>41550</v>
      </c>
      <c r="Q811" s="57">
        <v>10631.26</v>
      </c>
      <c r="R811" s="57">
        <v>52181.26</v>
      </c>
      <c r="S811" s="85"/>
      <c r="T811" s="88">
        <v>1</v>
      </c>
      <c r="U811" s="88">
        <v>554</v>
      </c>
      <c r="V811" s="85"/>
      <c r="W811" s="85" t="s">
        <v>2573</v>
      </c>
      <c r="X811" s="85"/>
      <c r="Y811" s="85"/>
      <c r="Z811" s="85"/>
      <c r="AA811" s="85"/>
      <c r="AB811" s="85"/>
    </row>
    <row r="812" spans="1:28" ht="37.5" x14ac:dyDescent="0.25">
      <c r="A812" s="22" t="s">
        <v>1550</v>
      </c>
      <c r="B812" s="26" t="s">
        <v>1551</v>
      </c>
      <c r="C812" s="25"/>
      <c r="D812" s="27" t="s">
        <v>164</v>
      </c>
      <c r="E812" s="45">
        <v>1</v>
      </c>
      <c r="F812" s="48">
        <v>554</v>
      </c>
      <c r="G812" s="64">
        <v>75</v>
      </c>
      <c r="H812" s="57"/>
      <c r="I812" s="57"/>
      <c r="J812" s="57">
        <f>ROUND(F812*G812, 2)</f>
        <v>41550</v>
      </c>
      <c r="K812" s="57"/>
      <c r="L812" s="57"/>
      <c r="M812" s="82">
        <v>75</v>
      </c>
      <c r="N812" s="57"/>
      <c r="O812" s="57"/>
      <c r="P812" s="57">
        <f>ROUND(F812*M812, 2)</f>
        <v>41550</v>
      </c>
      <c r="Q812" s="57"/>
      <c r="R812" s="57"/>
      <c r="S812" s="85"/>
      <c r="T812" s="88">
        <v>1</v>
      </c>
      <c r="U812" s="88">
        <v>554</v>
      </c>
      <c r="V812" s="85"/>
      <c r="W812" s="85" t="s">
        <v>2574</v>
      </c>
      <c r="X812" s="85"/>
      <c r="Y812" s="85"/>
      <c r="Z812" s="85"/>
      <c r="AA812" s="85"/>
      <c r="AB812" s="85"/>
    </row>
    <row r="813" spans="1:28" ht="16.5" x14ac:dyDescent="0.25">
      <c r="A813" s="22" t="s">
        <v>1552</v>
      </c>
      <c r="B813" s="100" t="s">
        <v>730</v>
      </c>
      <c r="C813" s="94"/>
      <c r="D813" s="98"/>
      <c r="E813" s="99"/>
      <c r="F813" s="58"/>
      <c r="G813" s="59"/>
      <c r="H813" s="59"/>
      <c r="I813" s="59"/>
      <c r="J813" s="59">
        <f>SUM(J814,J816,J819,J834,J836)</f>
        <v>2840949.72</v>
      </c>
      <c r="K813" s="59">
        <f>SUM(K814,K816,K819,K834,K836)</f>
        <v>4144327</v>
      </c>
      <c r="L813" s="59">
        <f>SUM(L814,L816,L819,L834,L836)</f>
        <v>6985276.7199999997</v>
      </c>
      <c r="M813" s="59"/>
      <c r="N813" s="59"/>
      <c r="O813" s="59"/>
      <c r="P813" s="59">
        <v>3078446.32</v>
      </c>
      <c r="Q813" s="59">
        <v>4144327</v>
      </c>
      <c r="R813" s="59">
        <v>7222773.3200000003</v>
      </c>
      <c r="S813" s="85"/>
      <c r="T813" s="88"/>
      <c r="U813" s="88"/>
      <c r="V813" s="85"/>
      <c r="W813" s="85" t="s">
        <v>2575</v>
      </c>
      <c r="X813" s="85"/>
      <c r="Y813" s="85"/>
      <c r="Z813" s="85"/>
      <c r="AA813" s="85"/>
      <c r="AB813" s="85"/>
    </row>
    <row r="814" spans="1:28" ht="37.5" x14ac:dyDescent="0.25">
      <c r="A814" s="22" t="s">
        <v>1553</v>
      </c>
      <c r="B814" s="25" t="s">
        <v>732</v>
      </c>
      <c r="C814" s="25" t="s">
        <v>733</v>
      </c>
      <c r="D814" s="27" t="s">
        <v>40</v>
      </c>
      <c r="E814" s="45">
        <v>1</v>
      </c>
      <c r="F814" s="28">
        <v>0</v>
      </c>
      <c r="G814" s="57">
        <f>IFERROR(ROUND(SUM(J815)/F814, 2), 0)</f>
        <v>0</v>
      </c>
      <c r="H814" s="64">
        <v>25</v>
      </c>
      <c r="I814" s="57">
        <f>G814+H814</f>
        <v>25</v>
      </c>
      <c r="J814" s="57">
        <f>ROUND(G814*F814, 2)</f>
        <v>0</v>
      </c>
      <c r="K814" s="57">
        <f>ROUND(F814*H814, 2)</f>
        <v>0</v>
      </c>
      <c r="L814" s="57">
        <f>J814+K814</f>
        <v>0</v>
      </c>
      <c r="M814" s="57"/>
      <c r="N814" s="82"/>
      <c r="O814" s="57">
        <v>0</v>
      </c>
      <c r="P814" s="57">
        <v>0</v>
      </c>
      <c r="Q814" s="57">
        <v>0</v>
      </c>
      <c r="R814" s="57">
        <v>0</v>
      </c>
      <c r="S814" s="85"/>
      <c r="T814" s="88">
        <v>1</v>
      </c>
      <c r="U814" s="88">
        <v>0</v>
      </c>
      <c r="V814" s="85"/>
      <c r="W814" s="85" t="s">
        <v>2576</v>
      </c>
      <c r="X814" s="85"/>
      <c r="Y814" s="85"/>
      <c r="Z814" s="85"/>
      <c r="AA814" s="85"/>
      <c r="AB814" s="85"/>
    </row>
    <row r="815" spans="1:28" ht="18.75" x14ac:dyDescent="0.25">
      <c r="A815" s="22" t="s">
        <v>1555</v>
      </c>
      <c r="B815" s="26" t="s">
        <v>582</v>
      </c>
      <c r="C815" s="25"/>
      <c r="D815" s="27" t="s">
        <v>77</v>
      </c>
      <c r="E815" s="45">
        <v>0.15</v>
      </c>
      <c r="F815" s="48">
        <v>0</v>
      </c>
      <c r="G815" s="64">
        <v>37.299999999999997</v>
      </c>
      <c r="H815" s="57"/>
      <c r="I815" s="57"/>
      <c r="J815" s="57">
        <f>ROUND(F815*G815, 2)</f>
        <v>0</v>
      </c>
      <c r="K815" s="57"/>
      <c r="L815" s="57"/>
      <c r="M815" s="82"/>
      <c r="N815" s="57"/>
      <c r="O815" s="57"/>
      <c r="P815" s="57">
        <f>ROUND(F815*M815, 2)</f>
        <v>0</v>
      </c>
      <c r="Q815" s="57"/>
      <c r="R815" s="57"/>
      <c r="S815" s="85"/>
      <c r="T815" s="88">
        <v>1</v>
      </c>
      <c r="U815" s="88">
        <v>0</v>
      </c>
      <c r="V815" s="85"/>
      <c r="W815" s="85" t="s">
        <v>2577</v>
      </c>
      <c r="X815" s="85"/>
      <c r="Y815" s="85"/>
      <c r="Z815" s="85"/>
      <c r="AA815" s="85"/>
      <c r="AB815" s="85"/>
    </row>
    <row r="816" spans="1:28" ht="56.25" x14ac:dyDescent="0.25">
      <c r="A816" s="22" t="s">
        <v>1557</v>
      </c>
      <c r="B816" s="25" t="s">
        <v>1256</v>
      </c>
      <c r="C816" s="25"/>
      <c r="D816" s="27" t="s">
        <v>40</v>
      </c>
      <c r="E816" s="45">
        <v>1</v>
      </c>
      <c r="F816" s="28">
        <v>1346.2</v>
      </c>
      <c r="G816" s="57">
        <f>IFERROR(ROUND(SUM(J817,J818)/F816, 2), 0)</f>
        <v>20.45</v>
      </c>
      <c r="H816" s="64">
        <v>235</v>
      </c>
      <c r="I816" s="57">
        <f>G816+H816</f>
        <v>255.45</v>
      </c>
      <c r="J816" s="57">
        <f>ROUND(G816*F816, 2)</f>
        <v>27529.79</v>
      </c>
      <c r="K816" s="57">
        <f>ROUND(F816*H816, 2)</f>
        <v>316357</v>
      </c>
      <c r="L816" s="57">
        <f>J816+K816</f>
        <v>343886.79</v>
      </c>
      <c r="M816" s="57">
        <v>20.45</v>
      </c>
      <c r="N816" s="82">
        <v>235</v>
      </c>
      <c r="O816" s="57">
        <v>255.45</v>
      </c>
      <c r="P816" s="57">
        <v>27529.79</v>
      </c>
      <c r="Q816" s="57">
        <v>316357</v>
      </c>
      <c r="R816" s="57">
        <v>343886.79</v>
      </c>
      <c r="S816" s="85"/>
      <c r="T816" s="88">
        <v>1</v>
      </c>
      <c r="U816" s="88">
        <v>1346.2</v>
      </c>
      <c r="V816" s="85"/>
      <c r="W816" s="85" t="s">
        <v>2578</v>
      </c>
      <c r="X816" s="85"/>
      <c r="Y816" s="85"/>
      <c r="Z816" s="85"/>
      <c r="AA816" s="85"/>
      <c r="AB816" s="85"/>
    </row>
    <row r="817" spans="1:28" ht="18.75" x14ac:dyDescent="0.25">
      <c r="A817" s="22" t="s">
        <v>1558</v>
      </c>
      <c r="B817" s="26" t="s">
        <v>582</v>
      </c>
      <c r="C817" s="25"/>
      <c r="D817" s="27" t="s">
        <v>77</v>
      </c>
      <c r="E817" s="45">
        <v>0.15</v>
      </c>
      <c r="F817" s="45">
        <v>201.93</v>
      </c>
      <c r="G817" s="64">
        <v>37.299999999999997</v>
      </c>
      <c r="H817" s="57"/>
      <c r="I817" s="57"/>
      <c r="J817" s="57">
        <f>ROUND(F817*G817, 2)</f>
        <v>7531.99</v>
      </c>
      <c r="K817" s="57"/>
      <c r="L817" s="57"/>
      <c r="M817" s="82">
        <v>37.299999999999997</v>
      </c>
      <c r="N817" s="57"/>
      <c r="O817" s="57"/>
      <c r="P817" s="57">
        <f>ROUND(F817*M817, 2)</f>
        <v>7531.99</v>
      </c>
      <c r="Q817" s="57"/>
      <c r="R817" s="57"/>
      <c r="S817" s="85"/>
      <c r="T817" s="88">
        <v>1</v>
      </c>
      <c r="U817" s="88">
        <v>1346.2</v>
      </c>
      <c r="V817" s="85"/>
      <c r="W817" s="85" t="s">
        <v>2579</v>
      </c>
      <c r="X817" s="85"/>
      <c r="Y817" s="85"/>
      <c r="Z817" s="85"/>
      <c r="AA817" s="85"/>
      <c r="AB817" s="85"/>
    </row>
    <row r="818" spans="1:28" ht="37.5" x14ac:dyDescent="0.25">
      <c r="A818" s="22" t="s">
        <v>1559</v>
      </c>
      <c r="B818" s="26" t="s">
        <v>678</v>
      </c>
      <c r="C818" s="25"/>
      <c r="D818" s="27" t="s">
        <v>77</v>
      </c>
      <c r="E818" s="45">
        <v>1</v>
      </c>
      <c r="F818" s="45">
        <v>1346.2</v>
      </c>
      <c r="G818" s="64">
        <v>14.85</v>
      </c>
      <c r="H818" s="57"/>
      <c r="I818" s="57"/>
      <c r="J818" s="57">
        <f>ROUND(F818*G818, 2)</f>
        <v>19991.07</v>
      </c>
      <c r="K818" s="57"/>
      <c r="L818" s="57"/>
      <c r="M818" s="82">
        <v>14.85</v>
      </c>
      <c r="N818" s="57"/>
      <c r="O818" s="57"/>
      <c r="P818" s="57">
        <f>ROUND(F818*M818, 2)</f>
        <v>19991.07</v>
      </c>
      <c r="Q818" s="57"/>
      <c r="R818" s="57"/>
      <c r="S818" s="85"/>
      <c r="T818" s="88">
        <v>1</v>
      </c>
      <c r="U818" s="88">
        <v>1346.2</v>
      </c>
      <c r="V818" s="85"/>
      <c r="W818" s="85" t="s">
        <v>2580</v>
      </c>
      <c r="X818" s="85"/>
      <c r="Y818" s="85"/>
      <c r="Z818" s="85"/>
      <c r="AA818" s="85"/>
      <c r="AB818" s="85"/>
    </row>
    <row r="819" spans="1:28" ht="56.25" x14ac:dyDescent="0.25">
      <c r="A819" s="22" t="s">
        <v>1560</v>
      </c>
      <c r="B819" s="25" t="s">
        <v>1561</v>
      </c>
      <c r="C819" s="25"/>
      <c r="D819" s="27" t="s">
        <v>40</v>
      </c>
      <c r="E819" s="45">
        <v>1</v>
      </c>
      <c r="F819" s="28">
        <v>1346.2</v>
      </c>
      <c r="G819" s="57">
        <f>IFERROR(ROUND(SUM(J820,J821,J822,J823,J824,J825,J826,J827,J828,J829,J830,J831,J832,J833)/F819, 2), 0)</f>
        <v>519.78</v>
      </c>
      <c r="H819" s="64">
        <v>1050</v>
      </c>
      <c r="I819" s="57">
        <f>G819+H819</f>
        <v>1569.78</v>
      </c>
      <c r="J819" s="57">
        <f>ROUND(G819*F819, 2)</f>
        <v>699727.84</v>
      </c>
      <c r="K819" s="57">
        <f>ROUND(F819*H819, 2)</f>
        <v>1413510</v>
      </c>
      <c r="L819" s="57">
        <f>J819+K819</f>
        <v>2113237.84</v>
      </c>
      <c r="M819" s="57">
        <v>696.2</v>
      </c>
      <c r="N819" s="82">
        <v>1050</v>
      </c>
      <c r="O819" s="57">
        <v>1746.2</v>
      </c>
      <c r="P819" s="57">
        <v>937224.44</v>
      </c>
      <c r="Q819" s="57">
        <v>1413510</v>
      </c>
      <c r="R819" s="57">
        <v>2350734.44</v>
      </c>
      <c r="S819" s="85"/>
      <c r="T819" s="88">
        <v>1</v>
      </c>
      <c r="U819" s="88">
        <v>1346.2</v>
      </c>
      <c r="V819" s="85"/>
      <c r="W819" s="85" t="s">
        <v>2581</v>
      </c>
      <c r="X819" s="85"/>
      <c r="Y819" s="85"/>
      <c r="Z819" s="85"/>
      <c r="AA819" s="85"/>
      <c r="AB819" s="85"/>
    </row>
    <row r="820" spans="1:28" ht="18.75" x14ac:dyDescent="0.25">
      <c r="A820" s="22" t="s">
        <v>1562</v>
      </c>
      <c r="B820" s="26" t="s">
        <v>1265</v>
      </c>
      <c r="C820" s="25"/>
      <c r="D820" s="27" t="s">
        <v>164</v>
      </c>
      <c r="E820" s="45">
        <v>0.75</v>
      </c>
      <c r="F820" s="45">
        <v>1009.65</v>
      </c>
      <c r="G820" s="64">
        <v>0.56000000000000005</v>
      </c>
      <c r="H820" s="57"/>
      <c r="I820" s="57"/>
      <c r="J820" s="57">
        <f t="shared" ref="J820:J833" si="35">ROUND(F820*G820, 2)</f>
        <v>565.4</v>
      </c>
      <c r="K820" s="57"/>
      <c r="L820" s="57"/>
      <c r="M820" s="82">
        <v>0.56000000000000005</v>
      </c>
      <c r="N820" s="57"/>
      <c r="O820" s="57"/>
      <c r="P820" s="57">
        <f t="shared" ref="P820:P833" si="36">ROUND(F820*M820, 2)</f>
        <v>565.4</v>
      </c>
      <c r="Q820" s="57"/>
      <c r="R820" s="57"/>
      <c r="S820" s="85"/>
      <c r="T820" s="88">
        <v>1</v>
      </c>
      <c r="U820" s="88">
        <v>1346.2</v>
      </c>
      <c r="V820" s="85"/>
      <c r="W820" s="85" t="s">
        <v>2582</v>
      </c>
      <c r="X820" s="85"/>
      <c r="Y820" s="85"/>
      <c r="Z820" s="85"/>
      <c r="AA820" s="85"/>
      <c r="AB820" s="85"/>
    </row>
    <row r="821" spans="1:28" ht="56.25" x14ac:dyDescent="0.25">
      <c r="A821" s="22" t="s">
        <v>1563</v>
      </c>
      <c r="B821" s="26" t="s">
        <v>1267</v>
      </c>
      <c r="C821" s="25"/>
      <c r="D821" s="27" t="s">
        <v>40</v>
      </c>
      <c r="E821" s="45">
        <v>2.0499999999999998</v>
      </c>
      <c r="F821" s="45">
        <v>2759.71</v>
      </c>
      <c r="G821" s="64">
        <v>137.1</v>
      </c>
      <c r="H821" s="57"/>
      <c r="I821" s="57"/>
      <c r="J821" s="57">
        <f t="shared" si="35"/>
        <v>378356.24</v>
      </c>
      <c r="K821" s="57"/>
      <c r="L821" s="57"/>
      <c r="M821" s="82">
        <v>137.1</v>
      </c>
      <c r="N821" s="57"/>
      <c r="O821" s="57"/>
      <c r="P821" s="57">
        <f t="shared" si="36"/>
        <v>378356.24</v>
      </c>
      <c r="Q821" s="57"/>
      <c r="R821" s="57"/>
      <c r="S821" s="85"/>
      <c r="T821" s="88">
        <v>1</v>
      </c>
      <c r="U821" s="88">
        <v>1346.2</v>
      </c>
      <c r="V821" s="85"/>
      <c r="W821" s="85" t="s">
        <v>2583</v>
      </c>
      <c r="X821" s="85"/>
      <c r="Y821" s="85"/>
      <c r="Z821" s="85"/>
      <c r="AA821" s="85"/>
      <c r="AB821" s="85"/>
    </row>
    <row r="822" spans="1:28" ht="18.75" x14ac:dyDescent="0.25">
      <c r="A822" s="22" t="s">
        <v>1564</v>
      </c>
      <c r="B822" s="26" t="s">
        <v>582</v>
      </c>
      <c r="C822" s="25"/>
      <c r="D822" s="27" t="s">
        <v>77</v>
      </c>
      <c r="E822" s="45">
        <v>0.1</v>
      </c>
      <c r="F822" s="45">
        <v>134.62</v>
      </c>
      <c r="G822" s="64">
        <v>37.299999999999997</v>
      </c>
      <c r="H822" s="57"/>
      <c r="I822" s="57"/>
      <c r="J822" s="57">
        <f t="shared" si="35"/>
        <v>5021.33</v>
      </c>
      <c r="K822" s="57"/>
      <c r="L822" s="57"/>
      <c r="M822" s="82">
        <v>37.299999999999997</v>
      </c>
      <c r="N822" s="57"/>
      <c r="O822" s="57"/>
      <c r="P822" s="57">
        <f t="shared" si="36"/>
        <v>5021.33</v>
      </c>
      <c r="Q822" s="57"/>
      <c r="R822" s="57"/>
      <c r="S822" s="85"/>
      <c r="T822" s="88">
        <v>1</v>
      </c>
      <c r="U822" s="88">
        <v>1346.2</v>
      </c>
      <c r="V822" s="85"/>
      <c r="W822" s="85" t="s">
        <v>2584</v>
      </c>
      <c r="X822" s="85"/>
      <c r="Y822" s="85"/>
      <c r="Z822" s="85"/>
      <c r="AA822" s="85"/>
      <c r="AB822" s="85"/>
    </row>
    <row r="823" spans="1:28" ht="18.75" x14ac:dyDescent="0.25">
      <c r="A823" s="22" t="s">
        <v>1565</v>
      </c>
      <c r="B823" s="26" t="s">
        <v>626</v>
      </c>
      <c r="C823" s="25"/>
      <c r="D823" s="27" t="s">
        <v>164</v>
      </c>
      <c r="E823" s="52">
        <v>4</v>
      </c>
      <c r="F823" s="45">
        <v>5384.8</v>
      </c>
      <c r="G823" s="64">
        <v>0.7</v>
      </c>
      <c r="H823" s="57"/>
      <c r="I823" s="57"/>
      <c r="J823" s="57">
        <f t="shared" si="35"/>
        <v>3769.36</v>
      </c>
      <c r="K823" s="57"/>
      <c r="L823" s="57"/>
      <c r="M823" s="82">
        <v>0.7</v>
      </c>
      <c r="N823" s="57"/>
      <c r="O823" s="57"/>
      <c r="P823" s="57">
        <f t="shared" si="36"/>
        <v>3769.36</v>
      </c>
      <c r="Q823" s="57"/>
      <c r="R823" s="57"/>
      <c r="S823" s="85"/>
      <c r="T823" s="88">
        <v>1</v>
      </c>
      <c r="U823" s="88">
        <v>1346.2</v>
      </c>
      <c r="V823" s="85"/>
      <c r="W823" s="85" t="s">
        <v>2585</v>
      </c>
      <c r="X823" s="85"/>
      <c r="Y823" s="85"/>
      <c r="Z823" s="85"/>
      <c r="AA823" s="85"/>
      <c r="AB823" s="85"/>
    </row>
    <row r="824" spans="1:28" ht="18.75" x14ac:dyDescent="0.25">
      <c r="A824" s="22" t="s">
        <v>1566</v>
      </c>
      <c r="B824" s="26" t="s">
        <v>912</v>
      </c>
      <c r="C824" s="25"/>
      <c r="D824" s="27" t="s">
        <v>263</v>
      </c>
      <c r="E824" s="45">
        <v>1.25</v>
      </c>
      <c r="F824" s="45">
        <v>1682.75</v>
      </c>
      <c r="G824" s="64">
        <v>1.42</v>
      </c>
      <c r="H824" s="57"/>
      <c r="I824" s="57"/>
      <c r="J824" s="57">
        <f t="shared" si="35"/>
        <v>2389.5100000000002</v>
      </c>
      <c r="K824" s="57"/>
      <c r="L824" s="57"/>
      <c r="M824" s="82">
        <v>1.42</v>
      </c>
      <c r="N824" s="57"/>
      <c r="O824" s="57"/>
      <c r="P824" s="57">
        <f t="shared" si="36"/>
        <v>2389.5100000000002</v>
      </c>
      <c r="Q824" s="57"/>
      <c r="R824" s="57"/>
      <c r="S824" s="85"/>
      <c r="T824" s="88">
        <v>1</v>
      </c>
      <c r="U824" s="88">
        <v>1346.2</v>
      </c>
      <c r="V824" s="85"/>
      <c r="W824" s="85" t="s">
        <v>2586</v>
      </c>
      <c r="X824" s="85"/>
      <c r="Y824" s="85"/>
      <c r="Z824" s="85"/>
      <c r="AA824" s="85"/>
      <c r="AB824" s="85"/>
    </row>
    <row r="825" spans="1:28" ht="18.75" x14ac:dyDescent="0.25">
      <c r="A825" s="22" t="s">
        <v>1567</v>
      </c>
      <c r="B825" s="72" t="s">
        <v>780</v>
      </c>
      <c r="C825" s="25"/>
      <c r="D825" s="27" t="s">
        <v>164</v>
      </c>
      <c r="E825" s="45">
        <v>4.2</v>
      </c>
      <c r="F825" s="45">
        <v>5654.04</v>
      </c>
      <c r="G825" s="64">
        <v>3.61</v>
      </c>
      <c r="H825" s="57"/>
      <c r="I825" s="57"/>
      <c r="J825" s="57">
        <f t="shared" si="35"/>
        <v>20411.080000000002</v>
      </c>
      <c r="K825" s="57"/>
      <c r="L825" s="57"/>
      <c r="M825" s="82">
        <v>4.54</v>
      </c>
      <c r="N825" s="57"/>
      <c r="O825" s="57"/>
      <c r="P825" s="57">
        <f t="shared" si="36"/>
        <v>25669.34</v>
      </c>
      <c r="Q825" s="57"/>
      <c r="R825" s="57"/>
      <c r="S825" s="85"/>
      <c r="T825" s="88">
        <v>1</v>
      </c>
      <c r="U825" s="88">
        <v>1346.2</v>
      </c>
      <c r="V825" s="85"/>
      <c r="W825" s="85" t="s">
        <v>2587</v>
      </c>
      <c r="X825" s="85"/>
      <c r="Y825" s="85"/>
      <c r="Z825" s="85"/>
      <c r="AA825" s="85"/>
      <c r="AB825" s="85"/>
    </row>
    <row r="826" spans="1:28" ht="18.75" x14ac:dyDescent="0.25">
      <c r="A826" s="22" t="s">
        <v>1568</v>
      </c>
      <c r="B826" s="26" t="s">
        <v>1390</v>
      </c>
      <c r="C826" s="25" t="s">
        <v>1274</v>
      </c>
      <c r="D826" s="27" t="s">
        <v>263</v>
      </c>
      <c r="E826" s="45">
        <v>4.7</v>
      </c>
      <c r="F826" s="45">
        <v>6327.14</v>
      </c>
      <c r="G826" s="64">
        <v>20.55</v>
      </c>
      <c r="H826" s="57"/>
      <c r="I826" s="57"/>
      <c r="J826" s="57">
        <f t="shared" si="35"/>
        <v>130022.73</v>
      </c>
      <c r="K826" s="57"/>
      <c r="L826" s="57"/>
      <c r="M826" s="82">
        <v>50.49</v>
      </c>
      <c r="N826" s="57"/>
      <c r="O826" s="57"/>
      <c r="P826" s="57">
        <f t="shared" si="36"/>
        <v>319457.3</v>
      </c>
      <c r="Q826" s="57"/>
      <c r="R826" s="57"/>
      <c r="S826" s="85"/>
      <c r="T826" s="88">
        <v>1</v>
      </c>
      <c r="U826" s="88">
        <v>1346.2</v>
      </c>
      <c r="V826" s="85"/>
      <c r="W826" s="85" t="s">
        <v>2588</v>
      </c>
      <c r="X826" s="85"/>
      <c r="Y826" s="85"/>
      <c r="Z826" s="85"/>
      <c r="AA826" s="85"/>
      <c r="AB826" s="85"/>
    </row>
    <row r="827" spans="1:28" ht="18.75" x14ac:dyDescent="0.25">
      <c r="A827" s="22" t="s">
        <v>1569</v>
      </c>
      <c r="B827" s="26" t="s">
        <v>1570</v>
      </c>
      <c r="C827" s="25"/>
      <c r="D827" s="27" t="s">
        <v>263</v>
      </c>
      <c r="E827" s="45">
        <v>1.2</v>
      </c>
      <c r="F827" s="45">
        <v>1615.44</v>
      </c>
      <c r="G827" s="64">
        <v>33.549999999999997</v>
      </c>
      <c r="H827" s="57"/>
      <c r="I827" s="57"/>
      <c r="J827" s="57">
        <f t="shared" si="35"/>
        <v>54198.01</v>
      </c>
      <c r="K827" s="57"/>
      <c r="L827" s="57"/>
      <c r="M827" s="82">
        <v>49.72</v>
      </c>
      <c r="N827" s="57"/>
      <c r="O827" s="57"/>
      <c r="P827" s="57">
        <f t="shared" si="36"/>
        <v>80319.679999999993</v>
      </c>
      <c r="Q827" s="57"/>
      <c r="R827" s="57"/>
      <c r="S827" s="85"/>
      <c r="T827" s="88">
        <v>1</v>
      </c>
      <c r="U827" s="88">
        <v>1346.2</v>
      </c>
      <c r="V827" s="85"/>
      <c r="W827" s="85" t="s">
        <v>2589</v>
      </c>
      <c r="X827" s="85"/>
      <c r="Y827" s="85"/>
      <c r="Z827" s="85"/>
      <c r="AA827" s="85"/>
      <c r="AB827" s="85"/>
    </row>
    <row r="828" spans="1:28" ht="37.5" x14ac:dyDescent="0.25">
      <c r="A828" s="22" t="s">
        <v>1571</v>
      </c>
      <c r="B828" s="72" t="s">
        <v>1278</v>
      </c>
      <c r="C828" s="25"/>
      <c r="D828" s="27" t="s">
        <v>164</v>
      </c>
      <c r="E828" s="45">
        <v>3.6</v>
      </c>
      <c r="F828" s="45">
        <v>4846.32</v>
      </c>
      <c r="G828" s="64">
        <v>12.96</v>
      </c>
      <c r="H828" s="57"/>
      <c r="I828" s="57"/>
      <c r="J828" s="57">
        <f t="shared" si="35"/>
        <v>62808.31</v>
      </c>
      <c r="K828" s="57"/>
      <c r="L828" s="57"/>
      <c r="M828" s="82">
        <v>16.32</v>
      </c>
      <c r="N828" s="57"/>
      <c r="O828" s="57"/>
      <c r="P828" s="57">
        <f t="shared" si="36"/>
        <v>79091.94</v>
      </c>
      <c r="Q828" s="57"/>
      <c r="R828" s="57"/>
      <c r="S828" s="85"/>
      <c r="T828" s="88">
        <v>1</v>
      </c>
      <c r="U828" s="88">
        <v>1346.2</v>
      </c>
      <c r="V828" s="85"/>
      <c r="W828" s="85" t="s">
        <v>2590</v>
      </c>
      <c r="X828" s="85"/>
      <c r="Y828" s="85"/>
      <c r="Z828" s="85"/>
      <c r="AA828" s="85"/>
      <c r="AB828" s="85"/>
    </row>
    <row r="829" spans="1:28" ht="18.75" x14ac:dyDescent="0.25">
      <c r="A829" s="22" t="s">
        <v>1572</v>
      </c>
      <c r="B829" s="26" t="s">
        <v>1280</v>
      </c>
      <c r="C829" s="25"/>
      <c r="D829" s="27" t="s">
        <v>164</v>
      </c>
      <c r="E829" s="45">
        <v>0.3</v>
      </c>
      <c r="F829" s="45">
        <v>403.86</v>
      </c>
      <c r="G829" s="64">
        <v>3.68</v>
      </c>
      <c r="H829" s="57"/>
      <c r="I829" s="57"/>
      <c r="J829" s="57">
        <f t="shared" si="35"/>
        <v>1486.2</v>
      </c>
      <c r="K829" s="57"/>
      <c r="L829" s="57"/>
      <c r="M829" s="82">
        <v>4.68</v>
      </c>
      <c r="N829" s="57"/>
      <c r="O829" s="57"/>
      <c r="P829" s="57">
        <f t="shared" si="36"/>
        <v>1890.06</v>
      </c>
      <c r="Q829" s="57"/>
      <c r="R829" s="57"/>
      <c r="S829" s="85"/>
      <c r="T829" s="88">
        <v>1</v>
      </c>
      <c r="U829" s="88">
        <v>1346.2</v>
      </c>
      <c r="V829" s="85"/>
      <c r="W829" s="85" t="s">
        <v>2591</v>
      </c>
      <c r="X829" s="85"/>
      <c r="Y829" s="85"/>
      <c r="Z829" s="85"/>
      <c r="AA829" s="85"/>
      <c r="AB829" s="85"/>
    </row>
    <row r="830" spans="1:28" ht="37.5" x14ac:dyDescent="0.25">
      <c r="A830" s="22" t="s">
        <v>1573</v>
      </c>
      <c r="B830" s="26" t="s">
        <v>875</v>
      </c>
      <c r="C830" s="25"/>
      <c r="D830" s="27" t="s">
        <v>77</v>
      </c>
      <c r="E830" s="45">
        <v>0.35</v>
      </c>
      <c r="F830" s="45">
        <v>471.17</v>
      </c>
      <c r="G830" s="64">
        <v>34.950000000000003</v>
      </c>
      <c r="H830" s="57"/>
      <c r="I830" s="57"/>
      <c r="J830" s="57">
        <f t="shared" si="35"/>
        <v>16467.39</v>
      </c>
      <c r="K830" s="57"/>
      <c r="L830" s="57"/>
      <c r="M830" s="82">
        <v>34.950000000000003</v>
      </c>
      <c r="N830" s="57"/>
      <c r="O830" s="57"/>
      <c r="P830" s="57">
        <f t="shared" si="36"/>
        <v>16467.39</v>
      </c>
      <c r="Q830" s="57"/>
      <c r="R830" s="57"/>
      <c r="S830" s="85"/>
      <c r="T830" s="88">
        <v>1</v>
      </c>
      <c r="U830" s="88">
        <v>1346.2</v>
      </c>
      <c r="V830" s="85"/>
      <c r="W830" s="85" t="s">
        <v>2592</v>
      </c>
      <c r="X830" s="85"/>
      <c r="Y830" s="85"/>
      <c r="Z830" s="85"/>
      <c r="AA830" s="85"/>
      <c r="AB830" s="85"/>
    </row>
    <row r="831" spans="1:28" ht="18.75" x14ac:dyDescent="0.25">
      <c r="A831" s="22" t="s">
        <v>1574</v>
      </c>
      <c r="B831" s="26" t="s">
        <v>1283</v>
      </c>
      <c r="C831" s="25"/>
      <c r="D831" s="27" t="s">
        <v>164</v>
      </c>
      <c r="E831" s="45">
        <v>15</v>
      </c>
      <c r="F831" s="45">
        <v>20193</v>
      </c>
      <c r="G831" s="64">
        <v>0.26</v>
      </c>
      <c r="H831" s="57"/>
      <c r="I831" s="57"/>
      <c r="J831" s="57">
        <f t="shared" si="35"/>
        <v>5250.18</v>
      </c>
      <c r="K831" s="57"/>
      <c r="L831" s="57"/>
      <c r="M831" s="82">
        <v>0.26</v>
      </c>
      <c r="N831" s="57"/>
      <c r="O831" s="57"/>
      <c r="P831" s="57">
        <f t="shared" si="36"/>
        <v>5250.18</v>
      </c>
      <c r="Q831" s="57"/>
      <c r="R831" s="57"/>
      <c r="S831" s="85"/>
      <c r="T831" s="88">
        <v>1</v>
      </c>
      <c r="U831" s="88">
        <v>1346.2</v>
      </c>
      <c r="V831" s="85"/>
      <c r="W831" s="85" t="s">
        <v>2593</v>
      </c>
      <c r="X831" s="85"/>
      <c r="Y831" s="85"/>
      <c r="Z831" s="85"/>
      <c r="AA831" s="85"/>
      <c r="AB831" s="85"/>
    </row>
    <row r="832" spans="1:28" ht="18.75" x14ac:dyDescent="0.25">
      <c r="A832" s="22" t="s">
        <v>1575</v>
      </c>
      <c r="B832" s="26" t="s">
        <v>895</v>
      </c>
      <c r="C832" s="25"/>
      <c r="D832" s="27" t="s">
        <v>164</v>
      </c>
      <c r="E832" s="45">
        <v>15</v>
      </c>
      <c r="F832" s="45">
        <v>20193</v>
      </c>
      <c r="G832" s="64">
        <v>0.28000000000000003</v>
      </c>
      <c r="H832" s="57"/>
      <c r="I832" s="57"/>
      <c r="J832" s="57">
        <f t="shared" si="35"/>
        <v>5654.04</v>
      </c>
      <c r="K832" s="57"/>
      <c r="L832" s="57"/>
      <c r="M832" s="82">
        <v>0.28000000000000003</v>
      </c>
      <c r="N832" s="57"/>
      <c r="O832" s="57"/>
      <c r="P832" s="57">
        <f t="shared" si="36"/>
        <v>5654.04</v>
      </c>
      <c r="Q832" s="57"/>
      <c r="R832" s="57"/>
      <c r="S832" s="85"/>
      <c r="T832" s="88">
        <v>1</v>
      </c>
      <c r="U832" s="88">
        <v>1346.2</v>
      </c>
      <c r="V832" s="85"/>
      <c r="W832" s="85" t="s">
        <v>2594</v>
      </c>
      <c r="X832" s="85"/>
      <c r="Y832" s="85"/>
      <c r="Z832" s="85"/>
      <c r="AA832" s="85"/>
      <c r="AB832" s="85"/>
    </row>
    <row r="833" spans="1:28" ht="18.75" x14ac:dyDescent="0.25">
      <c r="A833" s="22" t="s">
        <v>1576</v>
      </c>
      <c r="B833" s="26" t="s">
        <v>786</v>
      </c>
      <c r="C833" s="25"/>
      <c r="D833" s="27" t="s">
        <v>164</v>
      </c>
      <c r="E833" s="45">
        <v>30</v>
      </c>
      <c r="F833" s="45">
        <v>40386</v>
      </c>
      <c r="G833" s="64">
        <v>0.33</v>
      </c>
      <c r="H833" s="57"/>
      <c r="I833" s="57"/>
      <c r="J833" s="57">
        <f t="shared" si="35"/>
        <v>13327.38</v>
      </c>
      <c r="K833" s="57"/>
      <c r="L833" s="57"/>
      <c r="M833" s="82">
        <v>0.33</v>
      </c>
      <c r="N833" s="57"/>
      <c r="O833" s="57"/>
      <c r="P833" s="57">
        <f t="shared" si="36"/>
        <v>13327.38</v>
      </c>
      <c r="Q833" s="57"/>
      <c r="R833" s="57"/>
      <c r="S833" s="85"/>
      <c r="T833" s="88">
        <v>1</v>
      </c>
      <c r="U833" s="88">
        <v>1346.2</v>
      </c>
      <c r="V833" s="85"/>
      <c r="W833" s="85" t="s">
        <v>2595</v>
      </c>
      <c r="X833" s="85"/>
      <c r="Y833" s="85"/>
      <c r="Z833" s="85"/>
      <c r="AA833" s="85"/>
      <c r="AB833" s="85"/>
    </row>
    <row r="834" spans="1:28" ht="37.5" x14ac:dyDescent="0.25">
      <c r="A834" s="22" t="s">
        <v>1577</v>
      </c>
      <c r="B834" s="25" t="s">
        <v>1285</v>
      </c>
      <c r="C834" s="25"/>
      <c r="D834" s="27" t="s">
        <v>40</v>
      </c>
      <c r="E834" s="45">
        <v>1</v>
      </c>
      <c r="F834" s="28">
        <v>3064.6</v>
      </c>
      <c r="G834" s="57">
        <f>IFERROR(ROUND(SUM(J835)/F834, 2), 0)</f>
        <v>654.5</v>
      </c>
      <c r="H834" s="64">
        <v>700</v>
      </c>
      <c r="I834" s="57">
        <f>G834+H834</f>
        <v>1354.5</v>
      </c>
      <c r="J834" s="57">
        <f>ROUND(G834*F834, 2)</f>
        <v>2005780.7</v>
      </c>
      <c r="K834" s="57">
        <f>ROUND(F834*H834, 2)</f>
        <v>2145220</v>
      </c>
      <c r="L834" s="57">
        <f>J834+K834</f>
        <v>4151000.7</v>
      </c>
      <c r="M834" s="57">
        <v>654.5</v>
      </c>
      <c r="N834" s="82">
        <v>700</v>
      </c>
      <c r="O834" s="57">
        <v>1354.5</v>
      </c>
      <c r="P834" s="57">
        <v>2005780.7</v>
      </c>
      <c r="Q834" s="57">
        <v>2145220</v>
      </c>
      <c r="R834" s="57">
        <v>4151000.7</v>
      </c>
      <c r="S834" s="85"/>
      <c r="T834" s="88">
        <v>1</v>
      </c>
      <c r="U834" s="88">
        <v>3064.6</v>
      </c>
      <c r="V834" s="85"/>
      <c r="W834" s="85" t="s">
        <v>2596</v>
      </c>
      <c r="X834" s="85"/>
      <c r="Y834" s="85"/>
      <c r="Z834" s="85"/>
      <c r="AA834" s="85"/>
      <c r="AB834" s="85"/>
    </row>
    <row r="835" spans="1:28" ht="37.5" x14ac:dyDescent="0.25">
      <c r="A835" s="22" t="s">
        <v>1578</v>
      </c>
      <c r="B835" s="26" t="s">
        <v>1579</v>
      </c>
      <c r="C835" s="25"/>
      <c r="D835" s="27" t="s">
        <v>40</v>
      </c>
      <c r="E835" s="45">
        <v>1.1000000000000001</v>
      </c>
      <c r="F835" s="48">
        <v>3371.06</v>
      </c>
      <c r="G835" s="64">
        <v>595</v>
      </c>
      <c r="H835" s="57"/>
      <c r="I835" s="57"/>
      <c r="J835" s="57">
        <f>ROUND(F835*G835, 2)</f>
        <v>2005780.7</v>
      </c>
      <c r="K835" s="57"/>
      <c r="L835" s="57"/>
      <c r="M835" s="82">
        <v>595</v>
      </c>
      <c r="N835" s="57"/>
      <c r="O835" s="57"/>
      <c r="P835" s="57">
        <f>ROUND(F835*M835, 2)</f>
        <v>2005780.7</v>
      </c>
      <c r="Q835" s="57"/>
      <c r="R835" s="57"/>
      <c r="S835" s="85"/>
      <c r="T835" s="88">
        <v>1</v>
      </c>
      <c r="U835" s="88">
        <v>3064.6</v>
      </c>
      <c r="V835" s="85"/>
      <c r="W835" s="85" t="s">
        <v>2597</v>
      </c>
      <c r="X835" s="85"/>
      <c r="Y835" s="85"/>
      <c r="Z835" s="85"/>
      <c r="AA835" s="85"/>
      <c r="AB835" s="85"/>
    </row>
    <row r="836" spans="1:28" ht="37.5" x14ac:dyDescent="0.25">
      <c r="A836" s="22" t="s">
        <v>1580</v>
      </c>
      <c r="B836" s="25" t="s">
        <v>1289</v>
      </c>
      <c r="C836" s="25"/>
      <c r="D836" s="27" t="s">
        <v>40</v>
      </c>
      <c r="E836" s="45">
        <v>1</v>
      </c>
      <c r="F836" s="28">
        <v>1346.2</v>
      </c>
      <c r="G836" s="57">
        <f>IFERROR(ROUND(SUM(J837,J838)/F836, 2), 0)</f>
        <v>80.16</v>
      </c>
      <c r="H836" s="64">
        <v>200</v>
      </c>
      <c r="I836" s="57">
        <f>G836+H836</f>
        <v>280.16000000000003</v>
      </c>
      <c r="J836" s="57">
        <f>ROUND(G836*F836, 2)</f>
        <v>107911.39</v>
      </c>
      <c r="K836" s="57">
        <f>ROUND(F836*H836, 2)</f>
        <v>269240</v>
      </c>
      <c r="L836" s="57">
        <f>J836+K836</f>
        <v>377151.39</v>
      </c>
      <c r="M836" s="57">
        <v>80.16</v>
      </c>
      <c r="N836" s="82">
        <v>200</v>
      </c>
      <c r="O836" s="57">
        <v>280.16000000000003</v>
      </c>
      <c r="P836" s="57">
        <v>107911.39</v>
      </c>
      <c r="Q836" s="57">
        <v>269240</v>
      </c>
      <c r="R836" s="57">
        <v>377151.39</v>
      </c>
      <c r="S836" s="85"/>
      <c r="T836" s="88">
        <v>1</v>
      </c>
      <c r="U836" s="88">
        <v>1346.2</v>
      </c>
      <c r="V836" s="85"/>
      <c r="W836" s="85" t="s">
        <v>2598</v>
      </c>
      <c r="X836" s="85"/>
      <c r="Y836" s="85"/>
      <c r="Z836" s="85"/>
      <c r="AA836" s="85"/>
      <c r="AB836" s="85"/>
    </row>
    <row r="837" spans="1:28" ht="18.75" x14ac:dyDescent="0.25">
      <c r="A837" s="22" t="s">
        <v>1581</v>
      </c>
      <c r="B837" s="26" t="s">
        <v>582</v>
      </c>
      <c r="C837" s="25"/>
      <c r="D837" s="27" t="s">
        <v>77</v>
      </c>
      <c r="E837" s="45">
        <v>0.15</v>
      </c>
      <c r="F837" s="48">
        <v>201.93</v>
      </c>
      <c r="G837" s="64">
        <v>37.299999999999997</v>
      </c>
      <c r="H837" s="57"/>
      <c r="I837" s="57"/>
      <c r="J837" s="57">
        <f>ROUND(F837*G837, 2)</f>
        <v>7531.99</v>
      </c>
      <c r="K837" s="57"/>
      <c r="L837" s="57"/>
      <c r="M837" s="82">
        <v>37.299999999999997</v>
      </c>
      <c r="N837" s="57"/>
      <c r="O837" s="57"/>
      <c r="P837" s="57">
        <f>ROUND(F837*M837, 2)</f>
        <v>7531.99</v>
      </c>
      <c r="Q837" s="57"/>
      <c r="R837" s="57"/>
      <c r="S837" s="85"/>
      <c r="T837" s="88">
        <v>1</v>
      </c>
      <c r="U837" s="88">
        <v>1346.2</v>
      </c>
      <c r="V837" s="85"/>
      <c r="W837" s="85" t="s">
        <v>2599</v>
      </c>
      <c r="X837" s="85"/>
      <c r="Y837" s="85"/>
      <c r="Z837" s="85"/>
      <c r="AA837" s="85"/>
      <c r="AB837" s="85"/>
    </row>
    <row r="838" spans="1:28" ht="37.5" x14ac:dyDescent="0.25">
      <c r="A838" s="22" t="s">
        <v>1582</v>
      </c>
      <c r="B838" s="26" t="s">
        <v>1583</v>
      </c>
      <c r="C838" s="25"/>
      <c r="D838" s="27" t="s">
        <v>77</v>
      </c>
      <c r="E838" s="45">
        <v>0.3</v>
      </c>
      <c r="F838" s="48">
        <v>403.86</v>
      </c>
      <c r="G838" s="64">
        <v>248.56</v>
      </c>
      <c r="H838" s="57"/>
      <c r="I838" s="57"/>
      <c r="J838" s="57">
        <f>ROUND(F838*G838, 2)</f>
        <v>100383.44</v>
      </c>
      <c r="K838" s="57"/>
      <c r="L838" s="57"/>
      <c r="M838" s="82">
        <v>248.56</v>
      </c>
      <c r="N838" s="57"/>
      <c r="O838" s="57"/>
      <c r="P838" s="57">
        <f>ROUND(F838*M838, 2)</f>
        <v>100383.44</v>
      </c>
      <c r="Q838" s="57"/>
      <c r="R838" s="57"/>
      <c r="S838" s="85"/>
      <c r="T838" s="88">
        <v>1</v>
      </c>
      <c r="U838" s="88">
        <v>1346.2</v>
      </c>
      <c r="V838" s="85"/>
      <c r="W838" s="85" t="s">
        <v>2600</v>
      </c>
      <c r="X838" s="85"/>
      <c r="Y838" s="85"/>
      <c r="Z838" s="85"/>
      <c r="AA838" s="85"/>
      <c r="AB838" s="85"/>
    </row>
    <row r="839" spans="1:28" ht="16.5" x14ac:dyDescent="0.25">
      <c r="A839" s="22" t="s">
        <v>1584</v>
      </c>
      <c r="B839" s="100" t="s">
        <v>747</v>
      </c>
      <c r="C839" s="94"/>
      <c r="D839" s="98"/>
      <c r="E839" s="99"/>
      <c r="F839" s="58"/>
      <c r="G839" s="59"/>
      <c r="H839" s="59"/>
      <c r="I839" s="59"/>
      <c r="J839" s="59">
        <f>SUM(J840,J842,J844,J846,J849,J852,J858)</f>
        <v>18561165.030000001</v>
      </c>
      <c r="K839" s="59">
        <f>SUM(K840,K842,K844,K846,K849,K852,K858)</f>
        <v>4840916.01</v>
      </c>
      <c r="L839" s="59">
        <f>SUM(L840,L842,L844,L846,L849,L852,L858)</f>
        <v>23402081.039999999</v>
      </c>
      <c r="M839" s="59"/>
      <c r="N839" s="59"/>
      <c r="O839" s="59"/>
      <c r="P839" s="59">
        <v>17870223.91</v>
      </c>
      <c r="Q839" s="59">
        <v>4840916.01</v>
      </c>
      <c r="R839" s="59">
        <v>22711139.920000002</v>
      </c>
      <c r="S839" s="85"/>
      <c r="T839" s="88"/>
      <c r="U839" s="88"/>
      <c r="V839" s="85"/>
      <c r="W839" s="85" t="s">
        <v>2601</v>
      </c>
      <c r="X839" s="85"/>
      <c r="Y839" s="85"/>
      <c r="Z839" s="85"/>
      <c r="AA839" s="85"/>
      <c r="AB839" s="85"/>
    </row>
    <row r="840" spans="1:28" ht="75" x14ac:dyDescent="0.25">
      <c r="A840" s="22" t="s">
        <v>1585</v>
      </c>
      <c r="B840" s="25" t="s">
        <v>1301</v>
      </c>
      <c r="C840" s="25"/>
      <c r="D840" s="27" t="s">
        <v>164</v>
      </c>
      <c r="E840" s="45">
        <v>1</v>
      </c>
      <c r="F840" s="28">
        <v>170</v>
      </c>
      <c r="G840" s="57">
        <f>IFERROR(ROUND(SUM(J841)/F840, 2), 0)</f>
        <v>30974</v>
      </c>
      <c r="H840" s="64">
        <v>3775</v>
      </c>
      <c r="I840" s="57">
        <f>G840+H840</f>
        <v>34749</v>
      </c>
      <c r="J840" s="57">
        <f>ROUND(G840*F840, 2)</f>
        <v>5265580</v>
      </c>
      <c r="K840" s="57">
        <f>ROUND(F840*H840, 2)</f>
        <v>641750</v>
      </c>
      <c r="L840" s="57">
        <f>J840+K840</f>
        <v>5907330</v>
      </c>
      <c r="M840" s="57">
        <v>29422.2</v>
      </c>
      <c r="N840" s="82">
        <v>3775</v>
      </c>
      <c r="O840" s="57">
        <v>33197.199999999997</v>
      </c>
      <c r="P840" s="57">
        <v>5001774</v>
      </c>
      <c r="Q840" s="57">
        <v>641750</v>
      </c>
      <c r="R840" s="57">
        <v>5643524</v>
      </c>
      <c r="S840" s="85"/>
      <c r="T840" s="88">
        <v>1</v>
      </c>
      <c r="U840" s="88">
        <v>170</v>
      </c>
      <c r="V840" s="85"/>
      <c r="W840" s="85" t="s">
        <v>2602</v>
      </c>
      <c r="X840" s="85"/>
      <c r="Y840" s="85"/>
      <c r="Z840" s="85"/>
      <c r="AA840" s="85"/>
      <c r="AB840" s="85"/>
    </row>
    <row r="841" spans="1:28" ht="56.25" x14ac:dyDescent="0.25">
      <c r="A841" s="22" t="s">
        <v>1586</v>
      </c>
      <c r="B841" s="72" t="s">
        <v>1587</v>
      </c>
      <c r="C841" s="25"/>
      <c r="D841" s="27" t="s">
        <v>164</v>
      </c>
      <c r="E841" s="45">
        <v>1</v>
      </c>
      <c r="F841" s="48">
        <v>170</v>
      </c>
      <c r="G841" s="64">
        <v>30974</v>
      </c>
      <c r="H841" s="57"/>
      <c r="I841" s="57"/>
      <c r="J841" s="57">
        <f>ROUND(F841*G841, 2)</f>
        <v>5265580</v>
      </c>
      <c r="K841" s="57"/>
      <c r="L841" s="57"/>
      <c r="M841" s="82">
        <v>29422.2</v>
      </c>
      <c r="N841" s="57"/>
      <c r="O841" s="57"/>
      <c r="P841" s="57">
        <f>ROUND(F841*M841, 2)</f>
        <v>5001774</v>
      </c>
      <c r="Q841" s="57"/>
      <c r="R841" s="57"/>
      <c r="S841" s="85"/>
      <c r="T841" s="88">
        <v>1</v>
      </c>
      <c r="U841" s="88">
        <v>170</v>
      </c>
      <c r="V841" s="85"/>
      <c r="W841" s="85" t="s">
        <v>2603</v>
      </c>
      <c r="X841" s="85"/>
      <c r="Y841" s="85"/>
      <c r="Z841" s="85"/>
      <c r="AA841" s="85"/>
      <c r="AB841" s="85"/>
    </row>
    <row r="842" spans="1:28" ht="37.5" x14ac:dyDescent="0.25">
      <c r="A842" s="22" t="s">
        <v>1588</v>
      </c>
      <c r="B842" s="25" t="s">
        <v>1589</v>
      </c>
      <c r="C842" s="25"/>
      <c r="D842" s="27" t="s">
        <v>164</v>
      </c>
      <c r="E842" s="45">
        <v>1</v>
      </c>
      <c r="F842" s="28">
        <v>554</v>
      </c>
      <c r="G842" s="57">
        <f>IFERROR(ROUND(SUM(J843)/F842, 2), 0)</f>
        <v>19294</v>
      </c>
      <c r="H842" s="64">
        <v>3958.27</v>
      </c>
      <c r="I842" s="57">
        <f>G842+H842</f>
        <v>23252.27</v>
      </c>
      <c r="J842" s="57">
        <f>ROUND(G842*F842, 2)</f>
        <v>10688876</v>
      </c>
      <c r="K842" s="57">
        <f>ROUND(F842*H842, 2)</f>
        <v>2192881.58</v>
      </c>
      <c r="L842" s="57">
        <f>J842+K842</f>
        <v>12881757.58</v>
      </c>
      <c r="M842" s="57">
        <v>18498.73</v>
      </c>
      <c r="N842" s="82">
        <v>3958.27</v>
      </c>
      <c r="O842" s="57">
        <v>22457</v>
      </c>
      <c r="P842" s="57">
        <v>10248296.42</v>
      </c>
      <c r="Q842" s="57">
        <v>2192881.58</v>
      </c>
      <c r="R842" s="57">
        <v>12441178</v>
      </c>
      <c r="S842" s="85"/>
      <c r="T842" s="88">
        <v>1</v>
      </c>
      <c r="U842" s="88">
        <v>554</v>
      </c>
      <c r="V842" s="85"/>
      <c r="W842" s="85" t="s">
        <v>2604</v>
      </c>
      <c r="X842" s="85"/>
      <c r="Y842" s="85"/>
      <c r="Z842" s="85"/>
      <c r="AA842" s="85"/>
      <c r="AB842" s="85"/>
    </row>
    <row r="843" spans="1:28" ht="18.75" x14ac:dyDescent="0.25">
      <c r="A843" s="22" t="s">
        <v>1590</v>
      </c>
      <c r="B843" s="72" t="s">
        <v>1308</v>
      </c>
      <c r="C843" s="25"/>
      <c r="D843" s="27" t="s">
        <v>164</v>
      </c>
      <c r="E843" s="45">
        <v>1</v>
      </c>
      <c r="F843" s="45">
        <v>554</v>
      </c>
      <c r="G843" s="64">
        <v>19294</v>
      </c>
      <c r="H843" s="57"/>
      <c r="I843" s="57"/>
      <c r="J843" s="57">
        <f>ROUND(F843*G843, 2)</f>
        <v>10688876</v>
      </c>
      <c r="K843" s="57"/>
      <c r="L843" s="57"/>
      <c r="M843" s="82">
        <v>18498.73</v>
      </c>
      <c r="N843" s="57"/>
      <c r="O843" s="57"/>
      <c r="P843" s="57">
        <f>ROUND(F843*M843, 2)</f>
        <v>10248296.42</v>
      </c>
      <c r="Q843" s="57"/>
      <c r="R843" s="57"/>
      <c r="S843" s="85"/>
      <c r="T843" s="88">
        <v>1</v>
      </c>
      <c r="U843" s="88">
        <v>554</v>
      </c>
      <c r="V843" s="85"/>
      <c r="W843" s="85" t="s">
        <v>2605</v>
      </c>
      <c r="X843" s="85"/>
      <c r="Y843" s="85"/>
      <c r="Z843" s="85"/>
      <c r="AA843" s="85"/>
      <c r="AB843" s="85"/>
    </row>
    <row r="844" spans="1:28" ht="18.75" x14ac:dyDescent="0.25">
      <c r="A844" s="22" t="s">
        <v>1591</v>
      </c>
      <c r="B844" s="25" t="s">
        <v>1592</v>
      </c>
      <c r="C844" s="25"/>
      <c r="D844" s="27" t="s">
        <v>164</v>
      </c>
      <c r="E844" s="45">
        <v>1</v>
      </c>
      <c r="F844" s="28">
        <v>554</v>
      </c>
      <c r="G844" s="57">
        <f>IFERROR(ROUND(SUM(J845)/F844, 2), 0)</f>
        <v>197.31</v>
      </c>
      <c r="H844" s="64">
        <v>168.93</v>
      </c>
      <c r="I844" s="57">
        <f>G844+H844</f>
        <v>366.24</v>
      </c>
      <c r="J844" s="57">
        <f>ROUND(G844*F844, 2)</f>
        <v>109309.74</v>
      </c>
      <c r="K844" s="57">
        <f>ROUND(F844*H844, 2)</f>
        <v>93587.22</v>
      </c>
      <c r="L844" s="57">
        <f>J844+K844</f>
        <v>202896.96</v>
      </c>
      <c r="M844" s="57">
        <v>197.31</v>
      </c>
      <c r="N844" s="82">
        <v>168.93</v>
      </c>
      <c r="O844" s="57">
        <v>366.24</v>
      </c>
      <c r="P844" s="57">
        <v>109309.74</v>
      </c>
      <c r="Q844" s="57">
        <v>93587.22</v>
      </c>
      <c r="R844" s="57">
        <v>202896.96</v>
      </c>
      <c r="S844" s="85"/>
      <c r="T844" s="88">
        <v>1</v>
      </c>
      <c r="U844" s="88">
        <v>554</v>
      </c>
      <c r="V844" s="85"/>
      <c r="W844" s="85" t="s">
        <v>2606</v>
      </c>
      <c r="X844" s="85"/>
      <c r="Y844" s="85"/>
      <c r="Z844" s="85"/>
      <c r="AA844" s="85"/>
      <c r="AB844" s="85"/>
    </row>
    <row r="845" spans="1:28" ht="18.75" x14ac:dyDescent="0.25">
      <c r="A845" s="22" t="s">
        <v>1593</v>
      </c>
      <c r="B845" s="26" t="s">
        <v>1318</v>
      </c>
      <c r="C845" s="25"/>
      <c r="D845" s="27" t="s">
        <v>164</v>
      </c>
      <c r="E845" s="45">
        <v>1</v>
      </c>
      <c r="F845" s="45">
        <v>554</v>
      </c>
      <c r="G845" s="64">
        <v>197.31</v>
      </c>
      <c r="H845" s="57"/>
      <c r="I845" s="57"/>
      <c r="J845" s="57">
        <f>ROUND(F845*G845, 2)</f>
        <v>109309.74</v>
      </c>
      <c r="K845" s="57"/>
      <c r="L845" s="57"/>
      <c r="M845" s="82">
        <v>197.31</v>
      </c>
      <c r="N845" s="57"/>
      <c r="O845" s="57"/>
      <c r="P845" s="57">
        <f>ROUND(F845*M845, 2)</f>
        <v>109309.74</v>
      </c>
      <c r="Q845" s="57"/>
      <c r="R845" s="57"/>
      <c r="S845" s="85"/>
      <c r="T845" s="88">
        <v>1</v>
      </c>
      <c r="U845" s="88">
        <v>554</v>
      </c>
      <c r="V845" s="85"/>
      <c r="W845" s="85" t="s">
        <v>2607</v>
      </c>
      <c r="X845" s="85"/>
      <c r="Y845" s="85"/>
      <c r="Z845" s="85"/>
      <c r="AA845" s="85"/>
      <c r="AB845" s="85"/>
    </row>
    <row r="846" spans="1:28" ht="37.5" x14ac:dyDescent="0.25">
      <c r="A846" s="22" t="s">
        <v>1594</v>
      </c>
      <c r="B846" s="25" t="s">
        <v>1595</v>
      </c>
      <c r="C846" s="25"/>
      <c r="D846" s="27" t="s">
        <v>164</v>
      </c>
      <c r="E846" s="45">
        <v>1</v>
      </c>
      <c r="F846" s="28">
        <v>678</v>
      </c>
      <c r="G846" s="57">
        <f>IFERROR(ROUND(SUM(J847,J848)/F846, 2), 0)</f>
        <v>1135.05</v>
      </c>
      <c r="H846" s="64">
        <v>220</v>
      </c>
      <c r="I846" s="57">
        <f>G846+H846</f>
        <v>1355.05</v>
      </c>
      <c r="J846" s="57">
        <f>ROUND(G846*F846, 2)</f>
        <v>769563.9</v>
      </c>
      <c r="K846" s="57">
        <f>ROUND(F846*H846, 2)</f>
        <v>149160</v>
      </c>
      <c r="L846" s="57">
        <f>J846+K846</f>
        <v>918723.9</v>
      </c>
      <c r="M846" s="57">
        <v>798.62</v>
      </c>
      <c r="N846" s="82">
        <v>220</v>
      </c>
      <c r="O846" s="57">
        <v>1018.62</v>
      </c>
      <c r="P846" s="57">
        <v>541464.36</v>
      </c>
      <c r="Q846" s="57">
        <v>149160</v>
      </c>
      <c r="R846" s="57">
        <v>690624.36</v>
      </c>
      <c r="S846" s="85"/>
      <c r="T846" s="88">
        <v>1</v>
      </c>
      <c r="U846" s="88">
        <v>678</v>
      </c>
      <c r="V846" s="85"/>
      <c r="W846" s="85" t="s">
        <v>2608</v>
      </c>
      <c r="X846" s="85"/>
      <c r="Y846" s="85"/>
      <c r="Z846" s="85"/>
      <c r="AA846" s="85"/>
      <c r="AB846" s="85"/>
    </row>
    <row r="847" spans="1:28" ht="18.75" x14ac:dyDescent="0.25">
      <c r="A847" s="22" t="s">
        <v>1596</v>
      </c>
      <c r="B847" s="26" t="s">
        <v>1597</v>
      </c>
      <c r="C847" s="25"/>
      <c r="D847" s="27" t="s">
        <v>164</v>
      </c>
      <c r="E847" s="45">
        <v>1</v>
      </c>
      <c r="F847" s="48">
        <v>667</v>
      </c>
      <c r="G847" s="64">
        <v>1145</v>
      </c>
      <c r="H847" s="57"/>
      <c r="I847" s="57"/>
      <c r="J847" s="57">
        <f>ROUND(F847*G847, 2)</f>
        <v>763715</v>
      </c>
      <c r="K847" s="57"/>
      <c r="L847" s="57"/>
      <c r="M847" s="82">
        <v>800</v>
      </c>
      <c r="N847" s="57"/>
      <c r="O847" s="57"/>
      <c r="P847" s="57">
        <f>ROUND(F847*M847, 2)</f>
        <v>533600</v>
      </c>
      <c r="Q847" s="57"/>
      <c r="R847" s="57"/>
      <c r="S847" s="85"/>
      <c r="T847" s="88">
        <v>1</v>
      </c>
      <c r="U847" s="88">
        <v>667</v>
      </c>
      <c r="V847" s="85"/>
      <c r="W847" s="85" t="s">
        <v>2609</v>
      </c>
      <c r="X847" s="85"/>
      <c r="Y847" s="85"/>
      <c r="Z847" s="85"/>
      <c r="AA847" s="85"/>
      <c r="AB847" s="85"/>
    </row>
    <row r="848" spans="1:28" ht="18.75" x14ac:dyDescent="0.25">
      <c r="A848" s="22" t="s">
        <v>1598</v>
      </c>
      <c r="B848" s="26" t="s">
        <v>1599</v>
      </c>
      <c r="C848" s="25"/>
      <c r="D848" s="27" t="s">
        <v>164</v>
      </c>
      <c r="E848" s="45">
        <v>1</v>
      </c>
      <c r="F848" s="48">
        <v>11</v>
      </c>
      <c r="G848" s="64">
        <v>532</v>
      </c>
      <c r="H848" s="57"/>
      <c r="I848" s="57"/>
      <c r="J848" s="57">
        <f>ROUND(F848*G848, 2)</f>
        <v>5852</v>
      </c>
      <c r="K848" s="57"/>
      <c r="L848" s="57"/>
      <c r="M848" s="82">
        <v>715</v>
      </c>
      <c r="N848" s="57"/>
      <c r="O848" s="57"/>
      <c r="P848" s="57">
        <f>ROUND(F848*M848, 2)</f>
        <v>7865</v>
      </c>
      <c r="Q848" s="57"/>
      <c r="R848" s="57"/>
      <c r="S848" s="85"/>
      <c r="T848" s="88">
        <v>1</v>
      </c>
      <c r="U848" s="88">
        <v>11</v>
      </c>
      <c r="V848" s="85"/>
      <c r="W848" s="85" t="s">
        <v>2610</v>
      </c>
      <c r="X848" s="85"/>
      <c r="Y848" s="85"/>
      <c r="Z848" s="85"/>
      <c r="AA848" s="85"/>
      <c r="AB848" s="85"/>
    </row>
    <row r="849" spans="1:28" ht="56.25" x14ac:dyDescent="0.25">
      <c r="A849" s="22" t="s">
        <v>1600</v>
      </c>
      <c r="B849" s="25" t="s">
        <v>1601</v>
      </c>
      <c r="C849" s="25"/>
      <c r="D849" s="27" t="s">
        <v>111</v>
      </c>
      <c r="E849" s="45">
        <v>1</v>
      </c>
      <c r="F849" s="28">
        <v>554</v>
      </c>
      <c r="G849" s="57">
        <f>IFERROR(ROUND(SUM(J850,J851)/F849, 2), 0)</f>
        <v>1964</v>
      </c>
      <c r="H849" s="64">
        <v>2978.46</v>
      </c>
      <c r="I849" s="57">
        <f>G849+H849</f>
        <v>4942.46</v>
      </c>
      <c r="J849" s="57">
        <f>ROUND(G849*F849, 2)</f>
        <v>1088056</v>
      </c>
      <c r="K849" s="57">
        <f>ROUND(F849*H849, 2)</f>
        <v>1650066.84</v>
      </c>
      <c r="L849" s="57">
        <f>J849+K849</f>
        <v>2738122.84</v>
      </c>
      <c r="M849" s="57">
        <v>2400</v>
      </c>
      <c r="N849" s="82">
        <v>2978.46</v>
      </c>
      <c r="O849" s="57">
        <v>5378.46</v>
      </c>
      <c r="P849" s="57">
        <v>1329600</v>
      </c>
      <c r="Q849" s="57">
        <v>1650066.84</v>
      </c>
      <c r="R849" s="57">
        <v>2979666.84</v>
      </c>
      <c r="S849" s="85"/>
      <c r="T849" s="88">
        <v>1</v>
      </c>
      <c r="U849" s="88">
        <v>554</v>
      </c>
      <c r="V849" s="85"/>
      <c r="W849" s="85" t="s">
        <v>2611</v>
      </c>
      <c r="X849" s="85"/>
      <c r="Y849" s="85"/>
      <c r="Z849" s="85"/>
      <c r="AA849" s="85"/>
      <c r="AB849" s="85"/>
    </row>
    <row r="850" spans="1:28" ht="56.25" x14ac:dyDescent="0.25">
      <c r="A850" s="22" t="s">
        <v>1602</v>
      </c>
      <c r="B850" s="26" t="s">
        <v>1603</v>
      </c>
      <c r="C850" s="25"/>
      <c r="D850" s="27" t="s">
        <v>164</v>
      </c>
      <c r="E850" s="45">
        <v>1</v>
      </c>
      <c r="F850" s="48">
        <v>554</v>
      </c>
      <c r="G850" s="64">
        <v>930</v>
      </c>
      <c r="H850" s="57"/>
      <c r="I850" s="57"/>
      <c r="J850" s="57">
        <f>ROUND(F850*G850, 2)</f>
        <v>515220</v>
      </c>
      <c r="K850" s="57"/>
      <c r="L850" s="57"/>
      <c r="M850" s="82">
        <v>1120</v>
      </c>
      <c r="N850" s="57"/>
      <c r="O850" s="57"/>
      <c r="P850" s="57">
        <f>ROUND(F850*M850, 2)</f>
        <v>620480</v>
      </c>
      <c r="Q850" s="57"/>
      <c r="R850" s="57"/>
      <c r="S850" s="85"/>
      <c r="T850" s="88">
        <v>1</v>
      </c>
      <c r="U850" s="88">
        <v>554</v>
      </c>
      <c r="V850" s="85"/>
      <c r="W850" s="85" t="s">
        <v>2612</v>
      </c>
      <c r="X850" s="85"/>
      <c r="Y850" s="85"/>
      <c r="Z850" s="85"/>
      <c r="AA850" s="85"/>
      <c r="AB850" s="85"/>
    </row>
    <row r="851" spans="1:28" ht="56.25" x14ac:dyDescent="0.25">
      <c r="A851" s="22" t="s">
        <v>1604</v>
      </c>
      <c r="B851" s="26" t="s">
        <v>1605</v>
      </c>
      <c r="C851" s="25"/>
      <c r="D851" s="27" t="s">
        <v>164</v>
      </c>
      <c r="E851" s="45">
        <v>1</v>
      </c>
      <c r="F851" s="48">
        <v>554</v>
      </c>
      <c r="G851" s="64">
        <v>1034</v>
      </c>
      <c r="H851" s="57"/>
      <c r="I851" s="57"/>
      <c r="J851" s="57">
        <f>ROUND(F851*G851, 2)</f>
        <v>572836</v>
      </c>
      <c r="K851" s="57"/>
      <c r="L851" s="57"/>
      <c r="M851" s="82">
        <v>1280</v>
      </c>
      <c r="N851" s="57"/>
      <c r="O851" s="57"/>
      <c r="P851" s="57">
        <f>ROUND(F851*M851, 2)</f>
        <v>709120</v>
      </c>
      <c r="Q851" s="57"/>
      <c r="R851" s="57"/>
      <c r="S851" s="85"/>
      <c r="T851" s="88">
        <v>1</v>
      </c>
      <c r="U851" s="88">
        <v>554</v>
      </c>
      <c r="V851" s="85"/>
      <c r="W851" s="85" t="s">
        <v>2613</v>
      </c>
      <c r="X851" s="85"/>
      <c r="Y851" s="85"/>
      <c r="Z851" s="85"/>
      <c r="AA851" s="85"/>
      <c r="AB851" s="85"/>
    </row>
    <row r="852" spans="1:28" ht="37.5" x14ac:dyDescent="0.25">
      <c r="A852" s="22" t="s">
        <v>1606</v>
      </c>
      <c r="B852" s="25" t="s">
        <v>1320</v>
      </c>
      <c r="C852" s="25" t="s">
        <v>1607</v>
      </c>
      <c r="D852" s="27" t="s">
        <v>164</v>
      </c>
      <c r="E852" s="45">
        <v>1</v>
      </c>
      <c r="F852" s="28">
        <v>7</v>
      </c>
      <c r="G852" s="57">
        <f>IFERROR(ROUND(SUM(J853,J854,J855,J856,J857)/F852, 2), 0)</f>
        <v>2085.71</v>
      </c>
      <c r="H852" s="64">
        <v>325.13</v>
      </c>
      <c r="I852" s="57">
        <f>G852+H852</f>
        <v>2410.84</v>
      </c>
      <c r="J852" s="57">
        <f>ROUND(G852*F852, 2)</f>
        <v>14599.97</v>
      </c>
      <c r="K852" s="57">
        <f>ROUND(F852*H852, 2)</f>
        <v>2275.91</v>
      </c>
      <c r="L852" s="57">
        <f>J852+K852</f>
        <v>16875.88</v>
      </c>
      <c r="M852" s="57">
        <v>2085.71</v>
      </c>
      <c r="N852" s="82">
        <v>325.13</v>
      </c>
      <c r="O852" s="57">
        <v>2410.84</v>
      </c>
      <c r="P852" s="57">
        <v>14599.97</v>
      </c>
      <c r="Q852" s="57">
        <v>2275.91</v>
      </c>
      <c r="R852" s="57">
        <v>16875.88</v>
      </c>
      <c r="S852" s="85"/>
      <c r="T852" s="88">
        <v>1</v>
      </c>
      <c r="U852" s="88">
        <v>7</v>
      </c>
      <c r="V852" s="85"/>
      <c r="W852" s="85" t="s">
        <v>2614</v>
      </c>
      <c r="X852" s="85"/>
      <c r="Y852" s="85"/>
      <c r="Z852" s="85"/>
      <c r="AA852" s="85"/>
      <c r="AB852" s="85"/>
    </row>
    <row r="853" spans="1:28" ht="37.5" x14ac:dyDescent="0.25">
      <c r="A853" s="22" t="s">
        <v>1608</v>
      </c>
      <c r="B853" s="26" t="s">
        <v>1609</v>
      </c>
      <c r="C853" s="25" t="s">
        <v>1610</v>
      </c>
      <c r="D853" s="27" t="s">
        <v>164</v>
      </c>
      <c r="E853" s="45">
        <v>1</v>
      </c>
      <c r="F853" s="48">
        <v>2</v>
      </c>
      <c r="G853" s="64">
        <v>1700</v>
      </c>
      <c r="H853" s="57"/>
      <c r="I853" s="57"/>
      <c r="J853" s="57">
        <f>ROUND(F853*G853, 2)</f>
        <v>3400</v>
      </c>
      <c r="K853" s="57"/>
      <c r="L853" s="57"/>
      <c r="M853" s="82">
        <v>1700</v>
      </c>
      <c r="N853" s="57"/>
      <c r="O853" s="57"/>
      <c r="P853" s="57">
        <f>ROUND(F853*M853, 2)</f>
        <v>3400</v>
      </c>
      <c r="Q853" s="57"/>
      <c r="R853" s="57"/>
      <c r="S853" s="85"/>
      <c r="T853" s="88">
        <v>1</v>
      </c>
      <c r="U853" s="88">
        <v>2</v>
      </c>
      <c r="V853" s="85"/>
      <c r="W853" s="85" t="s">
        <v>2615</v>
      </c>
      <c r="X853" s="85"/>
      <c r="Y853" s="85"/>
      <c r="Z853" s="85"/>
      <c r="AA853" s="85"/>
      <c r="AB853" s="85"/>
    </row>
    <row r="854" spans="1:28" ht="37.5" x14ac:dyDescent="0.25">
      <c r="A854" s="22" t="s">
        <v>1611</v>
      </c>
      <c r="B854" s="26" t="s">
        <v>1322</v>
      </c>
      <c r="C854" s="25" t="s">
        <v>1612</v>
      </c>
      <c r="D854" s="27" t="s">
        <v>164</v>
      </c>
      <c r="E854" s="45">
        <v>1</v>
      </c>
      <c r="F854" s="48">
        <v>1</v>
      </c>
      <c r="G854" s="64">
        <v>2450</v>
      </c>
      <c r="H854" s="57"/>
      <c r="I854" s="57"/>
      <c r="J854" s="57">
        <f>ROUND(F854*G854, 2)</f>
        <v>2450</v>
      </c>
      <c r="K854" s="57"/>
      <c r="L854" s="57"/>
      <c r="M854" s="82">
        <v>2450</v>
      </c>
      <c r="N854" s="57"/>
      <c r="O854" s="57"/>
      <c r="P854" s="57">
        <f>ROUND(F854*M854, 2)</f>
        <v>2450</v>
      </c>
      <c r="Q854" s="57"/>
      <c r="R854" s="57"/>
      <c r="S854" s="85"/>
      <c r="T854" s="88">
        <v>1</v>
      </c>
      <c r="U854" s="88">
        <v>1</v>
      </c>
      <c r="V854" s="85"/>
      <c r="W854" s="85" t="s">
        <v>2616</v>
      </c>
      <c r="X854" s="85"/>
      <c r="Y854" s="85"/>
      <c r="Z854" s="85"/>
      <c r="AA854" s="85"/>
      <c r="AB854" s="85"/>
    </row>
    <row r="855" spans="1:28" ht="37.5" x14ac:dyDescent="0.25">
      <c r="A855" s="22" t="s">
        <v>1613</v>
      </c>
      <c r="B855" s="26" t="s">
        <v>1325</v>
      </c>
      <c r="C855" s="25" t="s">
        <v>1614</v>
      </c>
      <c r="D855" s="27" t="s">
        <v>164</v>
      </c>
      <c r="E855" s="45">
        <v>1</v>
      </c>
      <c r="F855" s="48">
        <v>1</v>
      </c>
      <c r="G855" s="64">
        <v>2300</v>
      </c>
      <c r="H855" s="57"/>
      <c r="I855" s="57"/>
      <c r="J855" s="57">
        <f>ROUND(F855*G855, 2)</f>
        <v>2300</v>
      </c>
      <c r="K855" s="57"/>
      <c r="L855" s="57"/>
      <c r="M855" s="82">
        <v>2300</v>
      </c>
      <c r="N855" s="57"/>
      <c r="O855" s="57"/>
      <c r="P855" s="57">
        <f>ROUND(F855*M855, 2)</f>
        <v>2300</v>
      </c>
      <c r="Q855" s="57"/>
      <c r="R855" s="57"/>
      <c r="S855" s="85"/>
      <c r="T855" s="88">
        <v>1</v>
      </c>
      <c r="U855" s="88">
        <v>1</v>
      </c>
      <c r="V855" s="85"/>
      <c r="W855" s="85" t="s">
        <v>2617</v>
      </c>
      <c r="X855" s="85"/>
      <c r="Y855" s="85"/>
      <c r="Z855" s="85"/>
      <c r="AA855" s="85"/>
      <c r="AB855" s="85"/>
    </row>
    <row r="856" spans="1:28" ht="37.5" x14ac:dyDescent="0.25">
      <c r="A856" s="22" t="s">
        <v>1615</v>
      </c>
      <c r="B856" s="26" t="s">
        <v>1616</v>
      </c>
      <c r="C856" s="25"/>
      <c r="D856" s="27" t="s">
        <v>164</v>
      </c>
      <c r="E856" s="45">
        <v>1</v>
      </c>
      <c r="F856" s="48">
        <v>2</v>
      </c>
      <c r="G856" s="64">
        <v>2150</v>
      </c>
      <c r="H856" s="57"/>
      <c r="I856" s="57"/>
      <c r="J856" s="57">
        <f>ROUND(F856*G856, 2)</f>
        <v>4300</v>
      </c>
      <c r="K856" s="57"/>
      <c r="L856" s="57"/>
      <c r="M856" s="82">
        <v>2150</v>
      </c>
      <c r="N856" s="57"/>
      <c r="O856" s="57"/>
      <c r="P856" s="57">
        <f>ROUND(F856*M856, 2)</f>
        <v>4300</v>
      </c>
      <c r="Q856" s="57"/>
      <c r="R856" s="57"/>
      <c r="S856" s="85"/>
      <c r="T856" s="88">
        <v>1</v>
      </c>
      <c r="U856" s="88">
        <v>2</v>
      </c>
      <c r="V856" s="85"/>
      <c r="W856" s="85" t="s">
        <v>2618</v>
      </c>
      <c r="X856" s="85"/>
      <c r="Y856" s="85"/>
      <c r="Z856" s="85"/>
      <c r="AA856" s="85"/>
      <c r="AB856" s="85"/>
    </row>
    <row r="857" spans="1:28" ht="37.5" x14ac:dyDescent="0.25">
      <c r="A857" s="22" t="s">
        <v>1617</v>
      </c>
      <c r="B857" s="26" t="s">
        <v>1618</v>
      </c>
      <c r="C857" s="25" t="s">
        <v>1619</v>
      </c>
      <c r="D857" s="27" t="s">
        <v>164</v>
      </c>
      <c r="E857" s="45">
        <v>1</v>
      </c>
      <c r="F857" s="48">
        <v>1</v>
      </c>
      <c r="G857" s="64">
        <v>2150</v>
      </c>
      <c r="H857" s="57"/>
      <c r="I857" s="57"/>
      <c r="J857" s="57">
        <f>ROUND(F857*G857, 2)</f>
        <v>2150</v>
      </c>
      <c r="K857" s="57"/>
      <c r="L857" s="57"/>
      <c r="M857" s="82">
        <v>2150</v>
      </c>
      <c r="N857" s="57"/>
      <c r="O857" s="57"/>
      <c r="P857" s="57">
        <f>ROUND(F857*M857, 2)</f>
        <v>2150</v>
      </c>
      <c r="Q857" s="57"/>
      <c r="R857" s="57"/>
      <c r="S857" s="85"/>
      <c r="T857" s="88">
        <v>1</v>
      </c>
      <c r="U857" s="88">
        <v>1</v>
      </c>
      <c r="V857" s="85"/>
      <c r="W857" s="85" t="s">
        <v>2619</v>
      </c>
      <c r="X857" s="85"/>
      <c r="Y857" s="85"/>
      <c r="Z857" s="85"/>
      <c r="AA857" s="85"/>
      <c r="AB857" s="85"/>
    </row>
    <row r="858" spans="1:28" ht="37.5" x14ac:dyDescent="0.25">
      <c r="A858" s="22" t="s">
        <v>1620</v>
      </c>
      <c r="B858" s="25" t="s">
        <v>1320</v>
      </c>
      <c r="C858" s="25"/>
      <c r="D858" s="27" t="s">
        <v>164</v>
      </c>
      <c r="E858" s="45">
        <v>1</v>
      </c>
      <c r="F858" s="28">
        <v>342</v>
      </c>
      <c r="G858" s="57">
        <f>IFERROR(ROUND(SUM(J859,J860,J861,J862,J863,J864)/F858, 2), 0)</f>
        <v>1828.01</v>
      </c>
      <c r="H858" s="64">
        <v>325.13</v>
      </c>
      <c r="I858" s="57">
        <f>G858+H858</f>
        <v>2153.14</v>
      </c>
      <c r="J858" s="57">
        <f>ROUND(G858*F858, 2)</f>
        <v>625179.42000000004</v>
      </c>
      <c r="K858" s="57">
        <f>ROUND(F858*H858, 2)</f>
        <v>111194.46</v>
      </c>
      <c r="L858" s="57">
        <f>J858+K858</f>
        <v>736373.88</v>
      </c>
      <c r="M858" s="57">
        <v>1828.01</v>
      </c>
      <c r="N858" s="82">
        <v>325.13</v>
      </c>
      <c r="O858" s="57">
        <v>2153.14</v>
      </c>
      <c r="P858" s="57">
        <v>625179.42000000004</v>
      </c>
      <c r="Q858" s="57">
        <v>111194.46</v>
      </c>
      <c r="R858" s="57">
        <v>736373.88</v>
      </c>
      <c r="S858" s="85"/>
      <c r="T858" s="88">
        <v>1</v>
      </c>
      <c r="U858" s="88">
        <v>342</v>
      </c>
      <c r="V858" s="85"/>
      <c r="W858" s="85" t="s">
        <v>2620</v>
      </c>
      <c r="X858" s="85"/>
      <c r="Y858" s="85"/>
      <c r="Z858" s="85"/>
      <c r="AA858" s="85"/>
      <c r="AB858" s="85"/>
    </row>
    <row r="859" spans="1:28" ht="37.5" x14ac:dyDescent="0.25">
      <c r="A859" s="22" t="s">
        <v>1621</v>
      </c>
      <c r="B859" s="26" t="s">
        <v>1622</v>
      </c>
      <c r="C859" s="25" t="s">
        <v>1623</v>
      </c>
      <c r="D859" s="27" t="s">
        <v>164</v>
      </c>
      <c r="E859" s="45">
        <v>1</v>
      </c>
      <c r="F859" s="48">
        <v>66</v>
      </c>
      <c r="G859" s="64">
        <v>430</v>
      </c>
      <c r="H859" s="57"/>
      <c r="I859" s="57"/>
      <c r="J859" s="57">
        <f t="shared" ref="J859:J864" si="37">ROUND(F859*G859, 2)</f>
        <v>28380</v>
      </c>
      <c r="K859" s="57"/>
      <c r="L859" s="57"/>
      <c r="M859" s="82">
        <v>430</v>
      </c>
      <c r="N859" s="57"/>
      <c r="O859" s="57"/>
      <c r="P859" s="57">
        <f t="shared" ref="P859:P864" si="38">ROUND(F859*M859, 2)</f>
        <v>28380</v>
      </c>
      <c r="Q859" s="57"/>
      <c r="R859" s="57"/>
      <c r="S859" s="85"/>
      <c r="T859" s="88">
        <v>1</v>
      </c>
      <c r="U859" s="88">
        <v>66</v>
      </c>
      <c r="V859" s="85"/>
      <c r="W859" s="85" t="s">
        <v>2621</v>
      </c>
      <c r="X859" s="85"/>
      <c r="Y859" s="85"/>
      <c r="Z859" s="85"/>
      <c r="AA859" s="85"/>
      <c r="AB859" s="85"/>
    </row>
    <row r="860" spans="1:28" ht="37.5" x14ac:dyDescent="0.25">
      <c r="A860" s="22" t="s">
        <v>1624</v>
      </c>
      <c r="B860" s="26" t="s">
        <v>1322</v>
      </c>
      <c r="C860" s="25" t="s">
        <v>1625</v>
      </c>
      <c r="D860" s="27" t="s">
        <v>164</v>
      </c>
      <c r="E860" s="45">
        <v>1</v>
      </c>
      <c r="F860" s="48">
        <v>105</v>
      </c>
      <c r="G860" s="64">
        <v>2450</v>
      </c>
      <c r="H860" s="57"/>
      <c r="I860" s="57"/>
      <c r="J860" s="57">
        <f t="shared" si="37"/>
        <v>257250</v>
      </c>
      <c r="K860" s="57"/>
      <c r="L860" s="57"/>
      <c r="M860" s="82">
        <v>2450</v>
      </c>
      <c r="N860" s="57"/>
      <c r="O860" s="57"/>
      <c r="P860" s="57">
        <f t="shared" si="38"/>
        <v>257250</v>
      </c>
      <c r="Q860" s="57"/>
      <c r="R860" s="57"/>
      <c r="S860" s="85"/>
      <c r="T860" s="88">
        <v>1</v>
      </c>
      <c r="U860" s="88">
        <v>105</v>
      </c>
      <c r="V860" s="85"/>
      <c r="W860" s="85" t="s">
        <v>2622</v>
      </c>
      <c r="X860" s="85"/>
      <c r="Y860" s="85"/>
      <c r="Z860" s="85"/>
      <c r="AA860" s="85"/>
      <c r="AB860" s="85"/>
    </row>
    <row r="861" spans="1:28" ht="37.5" x14ac:dyDescent="0.25">
      <c r="A861" s="22" t="s">
        <v>1626</v>
      </c>
      <c r="B861" s="26" t="s">
        <v>1627</v>
      </c>
      <c r="C861" s="25" t="s">
        <v>1628</v>
      </c>
      <c r="D861" s="27" t="s">
        <v>164</v>
      </c>
      <c r="E861" s="45">
        <v>1</v>
      </c>
      <c r="F861" s="48">
        <v>76</v>
      </c>
      <c r="G861" s="64">
        <v>1900</v>
      </c>
      <c r="H861" s="57"/>
      <c r="I861" s="57"/>
      <c r="J861" s="57">
        <f t="shared" si="37"/>
        <v>144400</v>
      </c>
      <c r="K861" s="57"/>
      <c r="L861" s="57"/>
      <c r="M861" s="82">
        <v>1900</v>
      </c>
      <c r="N861" s="57"/>
      <c r="O861" s="57"/>
      <c r="P861" s="57">
        <f t="shared" si="38"/>
        <v>144400</v>
      </c>
      <c r="Q861" s="57"/>
      <c r="R861" s="57"/>
      <c r="S861" s="85"/>
      <c r="T861" s="88">
        <v>1</v>
      </c>
      <c r="U861" s="88">
        <v>76</v>
      </c>
      <c r="V861" s="85"/>
      <c r="W861" s="85" t="s">
        <v>2623</v>
      </c>
      <c r="X861" s="85"/>
      <c r="Y861" s="85"/>
      <c r="Z861" s="85"/>
      <c r="AA861" s="85"/>
      <c r="AB861" s="85"/>
    </row>
    <row r="862" spans="1:28" ht="37.5" x14ac:dyDescent="0.25">
      <c r="A862" s="22" t="s">
        <v>1629</v>
      </c>
      <c r="B862" s="26" t="s">
        <v>1630</v>
      </c>
      <c r="C862" s="25" t="s">
        <v>1631</v>
      </c>
      <c r="D862" s="27" t="s">
        <v>164</v>
      </c>
      <c r="E862" s="45">
        <v>1</v>
      </c>
      <c r="F862" s="48">
        <v>14</v>
      </c>
      <c r="G862" s="64">
        <v>1500</v>
      </c>
      <c r="H862" s="57"/>
      <c r="I862" s="57"/>
      <c r="J862" s="57">
        <f t="shared" si="37"/>
        <v>21000</v>
      </c>
      <c r="K862" s="57"/>
      <c r="L862" s="57"/>
      <c r="M862" s="82">
        <v>1500</v>
      </c>
      <c r="N862" s="57"/>
      <c r="O862" s="57"/>
      <c r="P862" s="57">
        <f t="shared" si="38"/>
        <v>21000</v>
      </c>
      <c r="Q862" s="57"/>
      <c r="R862" s="57"/>
      <c r="S862" s="85"/>
      <c r="T862" s="88">
        <v>1</v>
      </c>
      <c r="U862" s="88">
        <v>14</v>
      </c>
      <c r="V862" s="85"/>
      <c r="W862" s="85" t="s">
        <v>2624</v>
      </c>
      <c r="X862" s="85"/>
      <c r="Y862" s="85"/>
      <c r="Z862" s="85"/>
      <c r="AA862" s="85"/>
      <c r="AB862" s="85"/>
    </row>
    <row r="863" spans="1:28" ht="37.5" x14ac:dyDescent="0.25">
      <c r="A863" s="22" t="s">
        <v>1632</v>
      </c>
      <c r="B863" s="26" t="s">
        <v>1616</v>
      </c>
      <c r="C863" s="25" t="s">
        <v>1633</v>
      </c>
      <c r="D863" s="27" t="s">
        <v>164</v>
      </c>
      <c r="E863" s="45">
        <v>1</v>
      </c>
      <c r="F863" s="48">
        <v>24</v>
      </c>
      <c r="G863" s="64">
        <v>2150</v>
      </c>
      <c r="H863" s="57"/>
      <c r="I863" s="57"/>
      <c r="J863" s="57">
        <f t="shared" si="37"/>
        <v>51600</v>
      </c>
      <c r="K863" s="57"/>
      <c r="L863" s="57"/>
      <c r="M863" s="82">
        <v>2150</v>
      </c>
      <c r="N863" s="57"/>
      <c r="O863" s="57"/>
      <c r="P863" s="57">
        <f t="shared" si="38"/>
        <v>51600</v>
      </c>
      <c r="Q863" s="57"/>
      <c r="R863" s="57"/>
      <c r="S863" s="85"/>
      <c r="T863" s="88">
        <v>1</v>
      </c>
      <c r="U863" s="88">
        <v>24</v>
      </c>
      <c r="V863" s="85"/>
      <c r="W863" s="85" t="s">
        <v>2625</v>
      </c>
      <c r="X863" s="85"/>
      <c r="Y863" s="85"/>
      <c r="Z863" s="85"/>
      <c r="AA863" s="85"/>
      <c r="AB863" s="85"/>
    </row>
    <row r="864" spans="1:28" ht="37.5" x14ac:dyDescent="0.25">
      <c r="A864" s="22" t="s">
        <v>1634</v>
      </c>
      <c r="B864" s="26" t="s">
        <v>1618</v>
      </c>
      <c r="C864" s="25" t="s">
        <v>1635</v>
      </c>
      <c r="D864" s="27" t="s">
        <v>164</v>
      </c>
      <c r="E864" s="45">
        <v>1</v>
      </c>
      <c r="F864" s="48">
        <v>57</v>
      </c>
      <c r="G864" s="64">
        <v>2150</v>
      </c>
      <c r="H864" s="57"/>
      <c r="I864" s="57"/>
      <c r="J864" s="57">
        <f t="shared" si="37"/>
        <v>122550</v>
      </c>
      <c r="K864" s="57"/>
      <c r="L864" s="57"/>
      <c r="M864" s="82">
        <v>2150</v>
      </c>
      <c r="N864" s="57"/>
      <c r="O864" s="57"/>
      <c r="P864" s="57">
        <f t="shared" si="38"/>
        <v>122550</v>
      </c>
      <c r="Q864" s="57"/>
      <c r="R864" s="57"/>
      <c r="S864" s="85"/>
      <c r="T864" s="88">
        <v>1</v>
      </c>
      <c r="U864" s="88">
        <v>57</v>
      </c>
      <c r="V864" s="85"/>
      <c r="W864" s="85" t="s">
        <v>2626</v>
      </c>
      <c r="X864" s="85"/>
      <c r="Y864" s="85"/>
      <c r="Z864" s="85"/>
      <c r="AA864" s="85"/>
      <c r="AB864" s="85"/>
    </row>
    <row r="865" spans="1:28" ht="16.5" x14ac:dyDescent="0.25">
      <c r="A865" s="22" t="s">
        <v>1636</v>
      </c>
      <c r="B865" s="100" t="s">
        <v>1328</v>
      </c>
      <c r="C865" s="94"/>
      <c r="D865" s="98"/>
      <c r="E865" s="99"/>
      <c r="F865" s="58"/>
      <c r="G865" s="59"/>
      <c r="H865" s="59"/>
      <c r="I865" s="59"/>
      <c r="J865" s="59">
        <f>SUM(J866,J878)</f>
        <v>5483270.2999999998</v>
      </c>
      <c r="K865" s="59">
        <f>SUM(K866,K878)</f>
        <v>7349120</v>
      </c>
      <c r="L865" s="59">
        <f>SUM(L866,L878)</f>
        <v>12832390.300000001</v>
      </c>
      <c r="M865" s="59"/>
      <c r="N865" s="59"/>
      <c r="O865" s="59"/>
      <c r="P865" s="59">
        <v>6074507</v>
      </c>
      <c r="Q865" s="59">
        <v>7349120</v>
      </c>
      <c r="R865" s="59">
        <v>13423627</v>
      </c>
      <c r="S865" s="85"/>
      <c r="T865" s="88"/>
      <c r="U865" s="88"/>
      <c r="V865" s="85"/>
      <c r="W865" s="85" t="s">
        <v>2627</v>
      </c>
      <c r="X865" s="85"/>
      <c r="Y865" s="85"/>
      <c r="Z865" s="85"/>
      <c r="AA865" s="85"/>
      <c r="AB865" s="85"/>
    </row>
    <row r="866" spans="1:28" ht="37.5" x14ac:dyDescent="0.25">
      <c r="A866" s="22" t="s">
        <v>1637</v>
      </c>
      <c r="B866" s="25" t="s">
        <v>1330</v>
      </c>
      <c r="C866" s="25"/>
      <c r="D866" s="27" t="s">
        <v>40</v>
      </c>
      <c r="E866" s="45">
        <v>1</v>
      </c>
      <c r="F866" s="28">
        <v>0</v>
      </c>
      <c r="G866" s="57">
        <f>IFERROR(ROUND(SUM(J867,J868,J869,J870,J871,J872,J873,J874,J875,J876,J877)/F866, 2), 0)</f>
        <v>0</v>
      </c>
      <c r="H866" s="64">
        <v>800</v>
      </c>
      <c r="I866" s="57">
        <f>G866+H866</f>
        <v>800</v>
      </c>
      <c r="J866" s="57">
        <f>ROUND(G866*F866, 2)</f>
        <v>0</v>
      </c>
      <c r="K866" s="57">
        <f>ROUND(F866*H866, 2)</f>
        <v>0</v>
      </c>
      <c r="L866" s="57">
        <f>J866+K866</f>
        <v>0</v>
      </c>
      <c r="M866" s="57"/>
      <c r="N866" s="82"/>
      <c r="O866" s="57">
        <v>0</v>
      </c>
      <c r="P866" s="57">
        <v>0</v>
      </c>
      <c r="Q866" s="57">
        <v>0</v>
      </c>
      <c r="R866" s="57">
        <v>0</v>
      </c>
      <c r="S866" s="85"/>
      <c r="T866" s="88">
        <v>1</v>
      </c>
      <c r="U866" s="88">
        <v>0</v>
      </c>
      <c r="V866" s="85"/>
      <c r="W866" s="85" t="s">
        <v>2628</v>
      </c>
      <c r="X866" s="85"/>
      <c r="Y866" s="85"/>
      <c r="Z866" s="85"/>
      <c r="AA866" s="85"/>
      <c r="AB866" s="85"/>
    </row>
    <row r="867" spans="1:28" ht="37.5" x14ac:dyDescent="0.25">
      <c r="A867" s="22" t="s">
        <v>1639</v>
      </c>
      <c r="B867" s="26" t="s">
        <v>886</v>
      </c>
      <c r="C867" s="25"/>
      <c r="D867" s="27" t="s">
        <v>164</v>
      </c>
      <c r="E867" s="45">
        <v>0.4</v>
      </c>
      <c r="F867" s="45">
        <v>0</v>
      </c>
      <c r="G867" s="64">
        <v>158.22999999999999</v>
      </c>
      <c r="H867" s="57"/>
      <c r="I867" s="57"/>
      <c r="J867" s="57">
        <f t="shared" ref="J867:J877" si="39">ROUND(F867*G867, 2)</f>
        <v>0</v>
      </c>
      <c r="K867" s="57"/>
      <c r="L867" s="57"/>
      <c r="M867" s="82"/>
      <c r="N867" s="57"/>
      <c r="O867" s="57"/>
      <c r="P867" s="57">
        <f t="shared" ref="P867:P877" si="40">ROUND(F867*M867, 2)</f>
        <v>0</v>
      </c>
      <c r="Q867" s="57"/>
      <c r="R867" s="57"/>
      <c r="S867" s="85"/>
      <c r="T867" s="88">
        <v>1</v>
      </c>
      <c r="U867" s="88">
        <v>0</v>
      </c>
      <c r="V867" s="85"/>
      <c r="W867" s="85" t="s">
        <v>2629</v>
      </c>
      <c r="X867" s="85"/>
      <c r="Y867" s="85"/>
      <c r="Z867" s="85"/>
      <c r="AA867" s="85"/>
      <c r="AB867" s="85"/>
    </row>
    <row r="868" spans="1:28" ht="56.25" x14ac:dyDescent="0.25">
      <c r="A868" s="22" t="s">
        <v>1641</v>
      </c>
      <c r="B868" s="26" t="s">
        <v>1267</v>
      </c>
      <c r="C868" s="25"/>
      <c r="D868" s="27" t="s">
        <v>40</v>
      </c>
      <c r="E868" s="45">
        <v>2.0499999999999998</v>
      </c>
      <c r="F868" s="48">
        <v>0</v>
      </c>
      <c r="G868" s="64">
        <v>137.1</v>
      </c>
      <c r="H868" s="57"/>
      <c r="I868" s="57"/>
      <c r="J868" s="57">
        <f t="shared" si="39"/>
        <v>0</v>
      </c>
      <c r="K868" s="57"/>
      <c r="L868" s="57"/>
      <c r="M868" s="82"/>
      <c r="N868" s="57"/>
      <c r="O868" s="57"/>
      <c r="P868" s="57">
        <f t="shared" si="40"/>
        <v>0</v>
      </c>
      <c r="Q868" s="57"/>
      <c r="R868" s="57"/>
      <c r="S868" s="85"/>
      <c r="T868" s="88">
        <v>1</v>
      </c>
      <c r="U868" s="88">
        <v>0</v>
      </c>
      <c r="V868" s="85"/>
      <c r="W868" s="85" t="s">
        <v>2630</v>
      </c>
      <c r="X868" s="85"/>
      <c r="Y868" s="85"/>
      <c r="Z868" s="85"/>
      <c r="AA868" s="85"/>
      <c r="AB868" s="85"/>
    </row>
    <row r="869" spans="1:28" ht="18.75" x14ac:dyDescent="0.25">
      <c r="A869" s="22" t="s">
        <v>1643</v>
      </c>
      <c r="B869" s="26" t="s">
        <v>582</v>
      </c>
      <c r="C869" s="25"/>
      <c r="D869" s="27" t="s">
        <v>77</v>
      </c>
      <c r="E869" s="45">
        <v>0.1</v>
      </c>
      <c r="F869" s="45">
        <v>0</v>
      </c>
      <c r="G869" s="64">
        <v>37.299999999999997</v>
      </c>
      <c r="H869" s="57"/>
      <c r="I869" s="57"/>
      <c r="J869" s="57">
        <f t="shared" si="39"/>
        <v>0</v>
      </c>
      <c r="K869" s="57"/>
      <c r="L869" s="57"/>
      <c r="M869" s="82"/>
      <c r="N869" s="57"/>
      <c r="O869" s="57"/>
      <c r="P869" s="57">
        <f t="shared" si="40"/>
        <v>0</v>
      </c>
      <c r="Q869" s="57"/>
      <c r="R869" s="57"/>
      <c r="S869" s="85"/>
      <c r="T869" s="88">
        <v>1</v>
      </c>
      <c r="U869" s="88">
        <v>0</v>
      </c>
      <c r="V869" s="85"/>
      <c r="W869" s="85" t="s">
        <v>2631</v>
      </c>
      <c r="X869" s="85"/>
      <c r="Y869" s="85"/>
      <c r="Z869" s="85"/>
      <c r="AA869" s="85"/>
      <c r="AB869" s="85"/>
    </row>
    <row r="870" spans="1:28" ht="18.75" x14ac:dyDescent="0.25">
      <c r="A870" s="22" t="s">
        <v>1645</v>
      </c>
      <c r="B870" s="26" t="s">
        <v>1339</v>
      </c>
      <c r="C870" s="25"/>
      <c r="D870" s="27" t="s">
        <v>164</v>
      </c>
      <c r="E870" s="45">
        <v>10</v>
      </c>
      <c r="F870" s="45">
        <v>0</v>
      </c>
      <c r="G870" s="64">
        <v>1</v>
      </c>
      <c r="H870" s="57"/>
      <c r="I870" s="57"/>
      <c r="J870" s="57">
        <f t="shared" si="39"/>
        <v>0</v>
      </c>
      <c r="K870" s="57"/>
      <c r="L870" s="57"/>
      <c r="M870" s="82"/>
      <c r="N870" s="57"/>
      <c r="O870" s="57"/>
      <c r="P870" s="57">
        <f t="shared" si="40"/>
        <v>0</v>
      </c>
      <c r="Q870" s="57"/>
      <c r="R870" s="57"/>
      <c r="S870" s="85"/>
      <c r="T870" s="88">
        <v>1</v>
      </c>
      <c r="U870" s="88">
        <v>0</v>
      </c>
      <c r="V870" s="85"/>
      <c r="W870" s="85" t="s">
        <v>2632</v>
      </c>
      <c r="X870" s="85"/>
      <c r="Y870" s="85"/>
      <c r="Z870" s="85"/>
      <c r="AA870" s="85"/>
      <c r="AB870" s="85"/>
    </row>
    <row r="871" spans="1:28" ht="18.75" x14ac:dyDescent="0.25">
      <c r="A871" s="22" t="s">
        <v>1647</v>
      </c>
      <c r="B871" s="26" t="s">
        <v>912</v>
      </c>
      <c r="C871" s="25"/>
      <c r="D871" s="27" t="s">
        <v>263</v>
      </c>
      <c r="E871" s="45">
        <v>0.85</v>
      </c>
      <c r="F871" s="45">
        <v>0</v>
      </c>
      <c r="G871" s="64">
        <v>1.42</v>
      </c>
      <c r="H871" s="57"/>
      <c r="I871" s="57"/>
      <c r="J871" s="57">
        <f t="shared" si="39"/>
        <v>0</v>
      </c>
      <c r="K871" s="57"/>
      <c r="L871" s="57"/>
      <c r="M871" s="82"/>
      <c r="N871" s="57"/>
      <c r="O871" s="57"/>
      <c r="P871" s="57">
        <f t="shared" si="40"/>
        <v>0</v>
      </c>
      <c r="Q871" s="57"/>
      <c r="R871" s="57"/>
      <c r="S871" s="85"/>
      <c r="T871" s="88">
        <v>1</v>
      </c>
      <c r="U871" s="88">
        <v>0</v>
      </c>
      <c r="V871" s="85"/>
      <c r="W871" s="85" t="s">
        <v>2633</v>
      </c>
      <c r="X871" s="85"/>
      <c r="Y871" s="85"/>
      <c r="Z871" s="85"/>
      <c r="AA871" s="85"/>
      <c r="AB871" s="85"/>
    </row>
    <row r="872" spans="1:28" ht="18.75" x14ac:dyDescent="0.25">
      <c r="A872" s="22" t="s">
        <v>1649</v>
      </c>
      <c r="B872" s="26" t="s">
        <v>1344</v>
      </c>
      <c r="C872" s="25"/>
      <c r="D872" s="27" t="s">
        <v>263</v>
      </c>
      <c r="E872" s="45">
        <v>1.7</v>
      </c>
      <c r="F872" s="45">
        <v>0</v>
      </c>
      <c r="G872" s="64">
        <v>4.5999999999999996</v>
      </c>
      <c r="H872" s="57"/>
      <c r="I872" s="57"/>
      <c r="J872" s="57">
        <f t="shared" si="39"/>
        <v>0</v>
      </c>
      <c r="K872" s="57"/>
      <c r="L872" s="57"/>
      <c r="M872" s="82"/>
      <c r="N872" s="57"/>
      <c r="O872" s="57"/>
      <c r="P872" s="57">
        <f t="shared" si="40"/>
        <v>0</v>
      </c>
      <c r="Q872" s="57"/>
      <c r="R872" s="57"/>
      <c r="S872" s="85"/>
      <c r="T872" s="88">
        <v>1</v>
      </c>
      <c r="U872" s="88">
        <v>0</v>
      </c>
      <c r="V872" s="85"/>
      <c r="W872" s="85" t="s">
        <v>2634</v>
      </c>
      <c r="X872" s="85"/>
      <c r="Y872" s="85"/>
      <c r="Z872" s="85"/>
      <c r="AA872" s="85"/>
      <c r="AB872" s="85"/>
    </row>
    <row r="873" spans="1:28" ht="18.75" x14ac:dyDescent="0.25">
      <c r="A873" s="22" t="s">
        <v>1651</v>
      </c>
      <c r="B873" s="26" t="s">
        <v>1273</v>
      </c>
      <c r="C873" s="25"/>
      <c r="D873" s="27" t="s">
        <v>263</v>
      </c>
      <c r="E873" s="45">
        <v>3.02</v>
      </c>
      <c r="F873" s="45">
        <v>0</v>
      </c>
      <c r="G873" s="64">
        <v>15.46</v>
      </c>
      <c r="H873" s="57"/>
      <c r="I873" s="57"/>
      <c r="J873" s="57">
        <f t="shared" si="39"/>
        <v>0</v>
      </c>
      <c r="K873" s="57"/>
      <c r="L873" s="57"/>
      <c r="M873" s="82"/>
      <c r="N873" s="57"/>
      <c r="O873" s="57"/>
      <c r="P873" s="57">
        <f t="shared" si="40"/>
        <v>0</v>
      </c>
      <c r="Q873" s="57"/>
      <c r="R873" s="57"/>
      <c r="S873" s="85"/>
      <c r="T873" s="88">
        <v>1</v>
      </c>
      <c r="U873" s="88">
        <v>0</v>
      </c>
      <c r="V873" s="85"/>
      <c r="W873" s="85" t="s">
        <v>2635</v>
      </c>
      <c r="X873" s="85"/>
      <c r="Y873" s="85"/>
      <c r="Z873" s="85"/>
      <c r="AA873" s="85"/>
      <c r="AB873" s="85"/>
    </row>
    <row r="874" spans="1:28" ht="18.75" x14ac:dyDescent="0.25">
      <c r="A874" s="22" t="s">
        <v>1653</v>
      </c>
      <c r="B874" s="26" t="s">
        <v>1349</v>
      </c>
      <c r="C874" s="25"/>
      <c r="D874" s="27" t="s">
        <v>263</v>
      </c>
      <c r="E874" s="45">
        <v>2</v>
      </c>
      <c r="F874" s="45">
        <v>0</v>
      </c>
      <c r="G874" s="64">
        <v>44.2</v>
      </c>
      <c r="H874" s="57"/>
      <c r="I874" s="57"/>
      <c r="J874" s="57">
        <f t="shared" si="39"/>
        <v>0</v>
      </c>
      <c r="K874" s="57"/>
      <c r="L874" s="57"/>
      <c r="M874" s="82"/>
      <c r="N874" s="57"/>
      <c r="O874" s="57"/>
      <c r="P874" s="57">
        <f t="shared" si="40"/>
        <v>0</v>
      </c>
      <c r="Q874" s="57"/>
      <c r="R874" s="57"/>
      <c r="S874" s="85"/>
      <c r="T874" s="88">
        <v>1</v>
      </c>
      <c r="U874" s="88">
        <v>0</v>
      </c>
      <c r="V874" s="85"/>
      <c r="W874" s="85" t="s">
        <v>2636</v>
      </c>
      <c r="X874" s="85"/>
      <c r="Y874" s="85"/>
      <c r="Z874" s="85"/>
      <c r="AA874" s="85"/>
      <c r="AB874" s="85"/>
    </row>
    <row r="875" spans="1:28" ht="37.5" x14ac:dyDescent="0.25">
      <c r="A875" s="22" t="s">
        <v>1655</v>
      </c>
      <c r="B875" s="26" t="s">
        <v>875</v>
      </c>
      <c r="C875" s="25"/>
      <c r="D875" s="27" t="s">
        <v>77</v>
      </c>
      <c r="E875" s="45">
        <v>0.35</v>
      </c>
      <c r="F875" s="45">
        <v>0</v>
      </c>
      <c r="G875" s="64">
        <v>34.950000000000003</v>
      </c>
      <c r="H875" s="57"/>
      <c r="I875" s="57"/>
      <c r="J875" s="57">
        <f t="shared" si="39"/>
        <v>0</v>
      </c>
      <c r="K875" s="57"/>
      <c r="L875" s="57"/>
      <c r="M875" s="82"/>
      <c r="N875" s="57"/>
      <c r="O875" s="57"/>
      <c r="P875" s="57">
        <f t="shared" si="40"/>
        <v>0</v>
      </c>
      <c r="Q875" s="57"/>
      <c r="R875" s="57"/>
      <c r="S875" s="85"/>
      <c r="T875" s="88">
        <v>1</v>
      </c>
      <c r="U875" s="88">
        <v>0</v>
      </c>
      <c r="V875" s="85"/>
      <c r="W875" s="85" t="s">
        <v>2637</v>
      </c>
      <c r="X875" s="85"/>
      <c r="Y875" s="85"/>
      <c r="Z875" s="85"/>
      <c r="AA875" s="85"/>
      <c r="AB875" s="85"/>
    </row>
    <row r="876" spans="1:28" ht="18.75" x14ac:dyDescent="0.25">
      <c r="A876" s="22" t="s">
        <v>1657</v>
      </c>
      <c r="B876" s="26" t="s">
        <v>1354</v>
      </c>
      <c r="C876" s="25"/>
      <c r="D876" s="27" t="s">
        <v>164</v>
      </c>
      <c r="E876" s="45">
        <v>15</v>
      </c>
      <c r="F876" s="45">
        <v>0</v>
      </c>
      <c r="G876" s="64">
        <v>0.26</v>
      </c>
      <c r="H876" s="57"/>
      <c r="I876" s="57"/>
      <c r="J876" s="57">
        <f t="shared" si="39"/>
        <v>0</v>
      </c>
      <c r="K876" s="57"/>
      <c r="L876" s="57"/>
      <c r="M876" s="82"/>
      <c r="N876" s="57"/>
      <c r="O876" s="57"/>
      <c r="P876" s="57">
        <f t="shared" si="40"/>
        <v>0</v>
      </c>
      <c r="Q876" s="57"/>
      <c r="R876" s="57"/>
      <c r="S876" s="85"/>
      <c r="T876" s="88">
        <v>1</v>
      </c>
      <c r="U876" s="88">
        <v>0</v>
      </c>
      <c r="V876" s="85"/>
      <c r="W876" s="85" t="s">
        <v>2638</v>
      </c>
      <c r="X876" s="85"/>
      <c r="Y876" s="85"/>
      <c r="Z876" s="85"/>
      <c r="AA876" s="85"/>
      <c r="AB876" s="85"/>
    </row>
    <row r="877" spans="1:28" ht="18.75" x14ac:dyDescent="0.25">
      <c r="A877" s="22" t="s">
        <v>1659</v>
      </c>
      <c r="B877" s="26" t="s">
        <v>895</v>
      </c>
      <c r="C877" s="25"/>
      <c r="D877" s="27" t="s">
        <v>164</v>
      </c>
      <c r="E877" s="45">
        <v>15</v>
      </c>
      <c r="F877" s="45">
        <v>0</v>
      </c>
      <c r="G877" s="64">
        <v>0.28000000000000003</v>
      </c>
      <c r="H877" s="57"/>
      <c r="I877" s="57"/>
      <c r="J877" s="57">
        <f t="shared" si="39"/>
        <v>0</v>
      </c>
      <c r="K877" s="57"/>
      <c r="L877" s="57"/>
      <c r="M877" s="82"/>
      <c r="N877" s="57"/>
      <c r="O877" s="57"/>
      <c r="P877" s="57">
        <f t="shared" si="40"/>
        <v>0</v>
      </c>
      <c r="Q877" s="57"/>
      <c r="R877" s="57"/>
      <c r="S877" s="85"/>
      <c r="T877" s="88">
        <v>1</v>
      </c>
      <c r="U877" s="88">
        <v>0</v>
      </c>
      <c r="V877" s="85"/>
      <c r="W877" s="85" t="s">
        <v>2639</v>
      </c>
      <c r="X877" s="85"/>
      <c r="Y877" s="85"/>
      <c r="Z877" s="85"/>
      <c r="AA877" s="85"/>
      <c r="AB877" s="85"/>
    </row>
    <row r="878" spans="1:28" ht="37.5" x14ac:dyDescent="0.25">
      <c r="A878" s="22" t="s">
        <v>1661</v>
      </c>
      <c r="B878" s="25" t="s">
        <v>1330</v>
      </c>
      <c r="C878" s="25"/>
      <c r="D878" s="27" t="s">
        <v>40</v>
      </c>
      <c r="E878" s="45">
        <v>1</v>
      </c>
      <c r="F878" s="28">
        <v>9186.4</v>
      </c>
      <c r="G878" s="57">
        <f>IFERROR(ROUND(SUM(J879,J880,J881,J882,J883,J884,J885,J886,J887,J888,J889,J890,J891,J892)/F878, 2), 0)</f>
        <v>596.89</v>
      </c>
      <c r="H878" s="64">
        <v>800</v>
      </c>
      <c r="I878" s="57">
        <f>G878+H878</f>
        <v>1396.89</v>
      </c>
      <c r="J878" s="57">
        <f>ROUND(G878*F878, 2)</f>
        <v>5483270.2999999998</v>
      </c>
      <c r="K878" s="57">
        <f>ROUND(F878*H878, 2)</f>
        <v>7349120</v>
      </c>
      <c r="L878" s="57">
        <f>J878+K878</f>
        <v>12832390.300000001</v>
      </c>
      <c r="M878" s="57">
        <v>661.25</v>
      </c>
      <c r="N878" s="82">
        <v>800</v>
      </c>
      <c r="O878" s="57">
        <v>1461.25</v>
      </c>
      <c r="P878" s="57">
        <v>6074507</v>
      </c>
      <c r="Q878" s="57">
        <v>7349120</v>
      </c>
      <c r="R878" s="57">
        <v>13423627</v>
      </c>
      <c r="S878" s="85"/>
      <c r="T878" s="88">
        <v>1</v>
      </c>
      <c r="U878" s="88">
        <v>9186.4</v>
      </c>
      <c r="V878" s="85"/>
      <c r="W878" s="85" t="s">
        <v>2640</v>
      </c>
      <c r="X878" s="85"/>
      <c r="Y878" s="85"/>
      <c r="Z878" s="85"/>
      <c r="AA878" s="85"/>
      <c r="AB878" s="85"/>
    </row>
    <row r="879" spans="1:28" ht="37.5" x14ac:dyDescent="0.25">
      <c r="A879" s="22" t="s">
        <v>1662</v>
      </c>
      <c r="B879" s="26" t="s">
        <v>886</v>
      </c>
      <c r="C879" s="25"/>
      <c r="D879" s="27" t="s">
        <v>164</v>
      </c>
      <c r="E879" s="45">
        <v>0.4</v>
      </c>
      <c r="F879" s="45">
        <v>3674.56</v>
      </c>
      <c r="G879" s="64">
        <v>158.22999999999999</v>
      </c>
      <c r="H879" s="57"/>
      <c r="I879" s="57"/>
      <c r="J879" s="57">
        <f t="shared" ref="J879:J892" si="41">ROUND(F879*G879, 2)</f>
        <v>581425.63</v>
      </c>
      <c r="K879" s="57"/>
      <c r="L879" s="57"/>
      <c r="M879" s="82">
        <v>158.22999999999999</v>
      </c>
      <c r="N879" s="57"/>
      <c r="O879" s="57"/>
      <c r="P879" s="57">
        <f t="shared" ref="P879:P892" si="42">ROUND(F879*M879, 2)</f>
        <v>581425.63</v>
      </c>
      <c r="Q879" s="57"/>
      <c r="R879" s="57"/>
      <c r="S879" s="85"/>
      <c r="T879" s="88">
        <v>1</v>
      </c>
      <c r="U879" s="88">
        <v>9186.4</v>
      </c>
      <c r="V879" s="85"/>
      <c r="W879" s="85" t="s">
        <v>2641</v>
      </c>
      <c r="X879" s="85"/>
      <c r="Y879" s="85"/>
      <c r="Z879" s="85"/>
      <c r="AA879" s="85"/>
      <c r="AB879" s="85"/>
    </row>
    <row r="880" spans="1:28" ht="56.25" x14ac:dyDescent="0.25">
      <c r="A880" s="22" t="s">
        <v>1663</v>
      </c>
      <c r="B880" s="26" t="s">
        <v>1267</v>
      </c>
      <c r="C880" s="25"/>
      <c r="D880" s="27" t="s">
        <v>40</v>
      </c>
      <c r="E880" s="45">
        <v>2.0499999999999998</v>
      </c>
      <c r="F880" s="48">
        <v>18832.12</v>
      </c>
      <c r="G880" s="64">
        <v>137.1</v>
      </c>
      <c r="H880" s="57"/>
      <c r="I880" s="57"/>
      <c r="J880" s="57">
        <f t="shared" si="41"/>
        <v>2581883.65</v>
      </c>
      <c r="K880" s="57"/>
      <c r="L880" s="57"/>
      <c r="M880" s="82">
        <v>137.1</v>
      </c>
      <c r="N880" s="57"/>
      <c r="O880" s="57"/>
      <c r="P880" s="57">
        <f t="shared" si="42"/>
        <v>2581883.65</v>
      </c>
      <c r="Q880" s="57"/>
      <c r="R880" s="57"/>
      <c r="S880" s="85"/>
      <c r="T880" s="88">
        <v>1</v>
      </c>
      <c r="U880" s="88">
        <v>9186.4</v>
      </c>
      <c r="V880" s="85"/>
      <c r="W880" s="85" t="s">
        <v>2642</v>
      </c>
      <c r="X880" s="85"/>
      <c r="Y880" s="85"/>
      <c r="Z880" s="85"/>
      <c r="AA880" s="85"/>
      <c r="AB880" s="85"/>
    </row>
    <row r="881" spans="1:28" ht="37.5" x14ac:dyDescent="0.25">
      <c r="A881" s="22" t="s">
        <v>1664</v>
      </c>
      <c r="B881" s="26" t="s">
        <v>1186</v>
      </c>
      <c r="C881" s="25"/>
      <c r="D881" s="27" t="s">
        <v>77</v>
      </c>
      <c r="E881" s="45">
        <v>0.1</v>
      </c>
      <c r="F881" s="45">
        <v>918.64</v>
      </c>
      <c r="G881" s="64">
        <v>37.299999999999997</v>
      </c>
      <c r="H881" s="57"/>
      <c r="I881" s="57"/>
      <c r="J881" s="57">
        <f t="shared" si="41"/>
        <v>34265.269999999997</v>
      </c>
      <c r="K881" s="57"/>
      <c r="L881" s="57"/>
      <c r="M881" s="82">
        <v>37.299999999999997</v>
      </c>
      <c r="N881" s="57"/>
      <c r="O881" s="57"/>
      <c r="P881" s="57">
        <f t="shared" si="42"/>
        <v>34265.269999999997</v>
      </c>
      <c r="Q881" s="57"/>
      <c r="R881" s="57"/>
      <c r="S881" s="85"/>
      <c r="T881" s="88">
        <v>1</v>
      </c>
      <c r="U881" s="88">
        <v>9186.4</v>
      </c>
      <c r="V881" s="85"/>
      <c r="W881" s="85" t="s">
        <v>2643</v>
      </c>
      <c r="X881" s="85"/>
      <c r="Y881" s="85"/>
      <c r="Z881" s="85"/>
      <c r="AA881" s="85"/>
      <c r="AB881" s="85"/>
    </row>
    <row r="882" spans="1:28" ht="18.75" x14ac:dyDescent="0.25">
      <c r="A882" s="22" t="s">
        <v>1665</v>
      </c>
      <c r="B882" s="26" t="s">
        <v>1339</v>
      </c>
      <c r="C882" s="25"/>
      <c r="D882" s="27" t="s">
        <v>164</v>
      </c>
      <c r="E882" s="45">
        <v>10</v>
      </c>
      <c r="F882" s="45">
        <v>91864</v>
      </c>
      <c r="G882" s="64">
        <v>1</v>
      </c>
      <c r="H882" s="57"/>
      <c r="I882" s="57"/>
      <c r="J882" s="57">
        <f t="shared" si="41"/>
        <v>91864</v>
      </c>
      <c r="K882" s="57"/>
      <c r="L882" s="57"/>
      <c r="M882" s="82">
        <v>1</v>
      </c>
      <c r="N882" s="57"/>
      <c r="O882" s="57"/>
      <c r="P882" s="57">
        <f t="shared" si="42"/>
        <v>91864</v>
      </c>
      <c r="Q882" s="57"/>
      <c r="R882" s="57"/>
      <c r="S882" s="85"/>
      <c r="T882" s="88">
        <v>1</v>
      </c>
      <c r="U882" s="88">
        <v>9186.4</v>
      </c>
      <c r="V882" s="85"/>
      <c r="W882" s="85" t="s">
        <v>2644</v>
      </c>
      <c r="X882" s="85"/>
      <c r="Y882" s="85"/>
      <c r="Z882" s="85"/>
      <c r="AA882" s="85"/>
      <c r="AB882" s="85"/>
    </row>
    <row r="883" spans="1:28" ht="18.75" x14ac:dyDescent="0.25">
      <c r="A883" s="22" t="s">
        <v>1666</v>
      </c>
      <c r="B883" s="26" t="s">
        <v>912</v>
      </c>
      <c r="C883" s="25"/>
      <c r="D883" s="27" t="s">
        <v>263</v>
      </c>
      <c r="E883" s="45">
        <v>0.85</v>
      </c>
      <c r="F883" s="45">
        <v>7808.44</v>
      </c>
      <c r="G883" s="64">
        <v>1.42</v>
      </c>
      <c r="H883" s="57"/>
      <c r="I883" s="57"/>
      <c r="J883" s="57">
        <f t="shared" si="41"/>
        <v>11087.98</v>
      </c>
      <c r="K883" s="57"/>
      <c r="L883" s="57"/>
      <c r="M883" s="82">
        <v>1.42</v>
      </c>
      <c r="N883" s="57"/>
      <c r="O883" s="57"/>
      <c r="P883" s="57">
        <f t="shared" si="42"/>
        <v>11087.98</v>
      </c>
      <c r="Q883" s="57"/>
      <c r="R883" s="57"/>
      <c r="S883" s="85"/>
      <c r="T883" s="88">
        <v>1</v>
      </c>
      <c r="U883" s="88">
        <v>9186.4</v>
      </c>
      <c r="V883" s="85"/>
      <c r="W883" s="85" t="s">
        <v>2645</v>
      </c>
      <c r="X883" s="85"/>
      <c r="Y883" s="85"/>
      <c r="Z883" s="85"/>
      <c r="AA883" s="85"/>
      <c r="AB883" s="85"/>
    </row>
    <row r="884" spans="1:28" ht="18.75" x14ac:dyDescent="0.25">
      <c r="A884" s="22" t="s">
        <v>1667</v>
      </c>
      <c r="B884" s="26" t="s">
        <v>1344</v>
      </c>
      <c r="C884" s="25"/>
      <c r="D884" s="27" t="s">
        <v>263</v>
      </c>
      <c r="E884" s="45">
        <v>1.7</v>
      </c>
      <c r="F884" s="45">
        <v>15616.88</v>
      </c>
      <c r="G884" s="64">
        <v>4.5999999999999996</v>
      </c>
      <c r="H884" s="57"/>
      <c r="I884" s="57"/>
      <c r="J884" s="57">
        <f t="shared" si="41"/>
        <v>71837.649999999994</v>
      </c>
      <c r="K884" s="57"/>
      <c r="L884" s="57"/>
      <c r="M884" s="82">
        <v>4.5999999999999996</v>
      </c>
      <c r="N884" s="57"/>
      <c r="O884" s="57"/>
      <c r="P884" s="57">
        <f t="shared" si="42"/>
        <v>71837.649999999994</v>
      </c>
      <c r="Q884" s="57"/>
      <c r="R884" s="57"/>
      <c r="S884" s="85"/>
      <c r="T884" s="88">
        <v>1</v>
      </c>
      <c r="U884" s="88">
        <v>9186.4</v>
      </c>
      <c r="V884" s="85"/>
      <c r="W884" s="85" t="s">
        <v>2646</v>
      </c>
      <c r="X884" s="85"/>
      <c r="Y884" s="85"/>
      <c r="Z884" s="85"/>
      <c r="AA884" s="85"/>
      <c r="AB884" s="85"/>
    </row>
    <row r="885" spans="1:28" ht="18.75" x14ac:dyDescent="0.25">
      <c r="A885" s="22" t="s">
        <v>1668</v>
      </c>
      <c r="B885" s="26" t="s">
        <v>1366</v>
      </c>
      <c r="C885" s="25"/>
      <c r="D885" s="27" t="s">
        <v>164</v>
      </c>
      <c r="E885" s="52">
        <v>8.36</v>
      </c>
      <c r="F885" s="45">
        <v>76798.304000000004</v>
      </c>
      <c r="G885" s="64">
        <v>3.03</v>
      </c>
      <c r="H885" s="57"/>
      <c r="I885" s="57"/>
      <c r="J885" s="57">
        <f t="shared" si="41"/>
        <v>232698.86</v>
      </c>
      <c r="K885" s="57"/>
      <c r="L885" s="57"/>
      <c r="M885" s="82">
        <v>4.54</v>
      </c>
      <c r="N885" s="57"/>
      <c r="O885" s="57"/>
      <c r="P885" s="57">
        <f t="shared" si="42"/>
        <v>348664.3</v>
      </c>
      <c r="Q885" s="57"/>
      <c r="R885" s="57"/>
      <c r="S885" s="85"/>
      <c r="T885" s="88">
        <v>1</v>
      </c>
      <c r="U885" s="88">
        <v>9186.4</v>
      </c>
      <c r="V885" s="85"/>
      <c r="W885" s="85" t="s">
        <v>2647</v>
      </c>
      <c r="X885" s="85"/>
      <c r="Y885" s="85"/>
      <c r="Z885" s="85"/>
      <c r="AA885" s="85"/>
      <c r="AB885" s="85"/>
    </row>
    <row r="886" spans="1:28" ht="18.75" x14ac:dyDescent="0.25">
      <c r="A886" s="22" t="s">
        <v>1669</v>
      </c>
      <c r="B886" s="26" t="s">
        <v>1390</v>
      </c>
      <c r="C886" s="25"/>
      <c r="D886" s="27" t="s">
        <v>263</v>
      </c>
      <c r="E886" s="45">
        <v>3.02</v>
      </c>
      <c r="F886" s="45">
        <v>27742.928</v>
      </c>
      <c r="G886" s="64">
        <v>20.55</v>
      </c>
      <c r="H886" s="57"/>
      <c r="I886" s="57"/>
      <c r="J886" s="57">
        <f t="shared" si="41"/>
        <v>570117.17000000004</v>
      </c>
      <c r="K886" s="57"/>
      <c r="L886" s="57"/>
      <c r="M886" s="82">
        <v>30.19</v>
      </c>
      <c r="N886" s="57"/>
      <c r="O886" s="57"/>
      <c r="P886" s="57">
        <f t="shared" si="42"/>
        <v>837559</v>
      </c>
      <c r="Q886" s="57"/>
      <c r="R886" s="57"/>
      <c r="S886" s="85"/>
      <c r="T886" s="88">
        <v>1</v>
      </c>
      <c r="U886" s="88">
        <v>9186.4</v>
      </c>
      <c r="V886" s="85"/>
      <c r="W886" s="85" t="s">
        <v>2648</v>
      </c>
      <c r="X886" s="85"/>
      <c r="Y886" s="85"/>
      <c r="Z886" s="85"/>
      <c r="AA886" s="85"/>
      <c r="AB886" s="85"/>
    </row>
    <row r="887" spans="1:28" ht="18.75" x14ac:dyDescent="0.25">
      <c r="A887" s="22" t="s">
        <v>1670</v>
      </c>
      <c r="B887" s="26" t="s">
        <v>892</v>
      </c>
      <c r="C887" s="25"/>
      <c r="D887" s="27" t="s">
        <v>263</v>
      </c>
      <c r="E887" s="45">
        <v>0.7</v>
      </c>
      <c r="F887" s="45">
        <v>6430.48</v>
      </c>
      <c r="G887" s="64">
        <v>33.950000000000003</v>
      </c>
      <c r="H887" s="57"/>
      <c r="I887" s="57"/>
      <c r="J887" s="57">
        <f t="shared" si="41"/>
        <v>218314.8</v>
      </c>
      <c r="K887" s="57"/>
      <c r="L887" s="57"/>
      <c r="M887" s="82">
        <v>50.49</v>
      </c>
      <c r="N887" s="57"/>
      <c r="O887" s="57"/>
      <c r="P887" s="57">
        <f t="shared" si="42"/>
        <v>324674.94</v>
      </c>
      <c r="Q887" s="57"/>
      <c r="R887" s="57"/>
      <c r="S887" s="85"/>
      <c r="T887" s="88">
        <v>1</v>
      </c>
      <c r="U887" s="88">
        <v>9186.4</v>
      </c>
      <c r="V887" s="85"/>
      <c r="W887" s="85" t="s">
        <v>2649</v>
      </c>
      <c r="X887" s="85"/>
      <c r="Y887" s="85"/>
      <c r="Z887" s="85"/>
      <c r="AA887" s="85"/>
      <c r="AB887" s="85"/>
    </row>
    <row r="888" spans="1:28" ht="18.75" x14ac:dyDescent="0.25">
      <c r="A888" s="22" t="s">
        <v>1671</v>
      </c>
      <c r="B888" s="26" t="s">
        <v>1349</v>
      </c>
      <c r="C888" s="25"/>
      <c r="D888" s="27" t="s">
        <v>263</v>
      </c>
      <c r="E888" s="45">
        <v>2</v>
      </c>
      <c r="F888" s="45">
        <v>18372.8</v>
      </c>
      <c r="G888" s="64">
        <v>44.2</v>
      </c>
      <c r="H888" s="57"/>
      <c r="I888" s="57"/>
      <c r="J888" s="57">
        <f t="shared" si="41"/>
        <v>812077.76</v>
      </c>
      <c r="K888" s="57"/>
      <c r="L888" s="57"/>
      <c r="M888" s="82">
        <v>49.72</v>
      </c>
      <c r="N888" s="57"/>
      <c r="O888" s="57"/>
      <c r="P888" s="57">
        <f t="shared" si="42"/>
        <v>913495.62</v>
      </c>
      <c r="Q888" s="57"/>
      <c r="R888" s="57"/>
      <c r="S888" s="85"/>
      <c r="T888" s="88">
        <v>1</v>
      </c>
      <c r="U888" s="88">
        <v>9186.4</v>
      </c>
      <c r="V888" s="85"/>
      <c r="W888" s="85" t="s">
        <v>2650</v>
      </c>
      <c r="X888" s="85"/>
      <c r="Y888" s="85"/>
      <c r="Z888" s="85"/>
      <c r="AA888" s="85"/>
      <c r="AB888" s="85"/>
    </row>
    <row r="889" spans="1:28" ht="37.5" x14ac:dyDescent="0.25">
      <c r="A889" s="22" t="s">
        <v>1672</v>
      </c>
      <c r="B889" s="26" t="s">
        <v>875</v>
      </c>
      <c r="C889" s="25"/>
      <c r="D889" s="27" t="s">
        <v>77</v>
      </c>
      <c r="E889" s="45">
        <v>0.35</v>
      </c>
      <c r="F889" s="45">
        <v>3215.24</v>
      </c>
      <c r="G889" s="64">
        <v>34.950000000000003</v>
      </c>
      <c r="H889" s="57"/>
      <c r="I889" s="57"/>
      <c r="J889" s="57">
        <f t="shared" si="41"/>
        <v>112372.64</v>
      </c>
      <c r="K889" s="57"/>
      <c r="L889" s="57"/>
      <c r="M889" s="82">
        <v>34.950000000000003</v>
      </c>
      <c r="N889" s="57"/>
      <c r="O889" s="57"/>
      <c r="P889" s="57">
        <f t="shared" si="42"/>
        <v>112372.64</v>
      </c>
      <c r="Q889" s="57"/>
      <c r="R889" s="57"/>
      <c r="S889" s="85"/>
      <c r="T889" s="88">
        <v>1</v>
      </c>
      <c r="U889" s="88">
        <v>9186.4</v>
      </c>
      <c r="V889" s="85"/>
      <c r="W889" s="85" t="s">
        <v>2651</v>
      </c>
      <c r="X889" s="85"/>
      <c r="Y889" s="85"/>
      <c r="Z889" s="85"/>
      <c r="AA889" s="85"/>
      <c r="AB889" s="85"/>
    </row>
    <row r="890" spans="1:28" ht="18.75" x14ac:dyDescent="0.25">
      <c r="A890" s="22" t="s">
        <v>1673</v>
      </c>
      <c r="B890" s="26" t="s">
        <v>1354</v>
      </c>
      <c r="C890" s="25"/>
      <c r="D890" s="27" t="s">
        <v>164</v>
      </c>
      <c r="E890" s="45">
        <v>15</v>
      </c>
      <c r="F890" s="45">
        <v>137796</v>
      </c>
      <c r="G890" s="64">
        <v>0.26</v>
      </c>
      <c r="H890" s="57"/>
      <c r="I890" s="57"/>
      <c r="J890" s="57">
        <f t="shared" si="41"/>
        <v>35826.959999999999</v>
      </c>
      <c r="K890" s="57"/>
      <c r="L890" s="57"/>
      <c r="M890" s="82">
        <v>0.26</v>
      </c>
      <c r="N890" s="57"/>
      <c r="O890" s="57"/>
      <c r="P890" s="57">
        <f t="shared" si="42"/>
        <v>35826.959999999999</v>
      </c>
      <c r="Q890" s="57"/>
      <c r="R890" s="57"/>
      <c r="S890" s="85"/>
      <c r="T890" s="88">
        <v>1</v>
      </c>
      <c r="U890" s="88">
        <v>9186.4</v>
      </c>
      <c r="V890" s="85"/>
      <c r="W890" s="85" t="s">
        <v>2652</v>
      </c>
      <c r="X890" s="85"/>
      <c r="Y890" s="85"/>
      <c r="Z890" s="85"/>
      <c r="AA890" s="85"/>
      <c r="AB890" s="85"/>
    </row>
    <row r="891" spans="1:28" ht="18.75" x14ac:dyDescent="0.25">
      <c r="A891" s="22" t="s">
        <v>1674</v>
      </c>
      <c r="B891" s="26" t="s">
        <v>895</v>
      </c>
      <c r="C891" s="25"/>
      <c r="D891" s="27" t="s">
        <v>164</v>
      </c>
      <c r="E891" s="45">
        <v>15</v>
      </c>
      <c r="F891" s="45">
        <v>137796</v>
      </c>
      <c r="G891" s="64">
        <v>0.28000000000000003</v>
      </c>
      <c r="H891" s="57"/>
      <c r="I891" s="57"/>
      <c r="J891" s="57">
        <f t="shared" si="41"/>
        <v>38582.879999999997</v>
      </c>
      <c r="K891" s="57"/>
      <c r="L891" s="57"/>
      <c r="M891" s="82">
        <v>0.28000000000000003</v>
      </c>
      <c r="N891" s="57"/>
      <c r="O891" s="57"/>
      <c r="P891" s="57">
        <f t="shared" si="42"/>
        <v>38582.879999999997</v>
      </c>
      <c r="Q891" s="57"/>
      <c r="R891" s="57"/>
      <c r="S891" s="85"/>
      <c r="T891" s="88">
        <v>1</v>
      </c>
      <c r="U891" s="88">
        <v>9186.4</v>
      </c>
      <c r="V891" s="85"/>
      <c r="W891" s="85" t="s">
        <v>2653</v>
      </c>
      <c r="X891" s="85"/>
      <c r="Y891" s="85"/>
      <c r="Z891" s="85"/>
      <c r="AA891" s="85"/>
      <c r="AB891" s="85"/>
    </row>
    <row r="892" spans="1:28" ht="18.75" x14ac:dyDescent="0.25">
      <c r="A892" s="22" t="s">
        <v>1675</v>
      </c>
      <c r="B892" s="26" t="s">
        <v>786</v>
      </c>
      <c r="C892" s="25"/>
      <c r="D892" s="27" t="s">
        <v>164</v>
      </c>
      <c r="E892" s="45">
        <v>30</v>
      </c>
      <c r="F892" s="45">
        <v>275592</v>
      </c>
      <c r="G892" s="64">
        <v>0.33</v>
      </c>
      <c r="H892" s="57"/>
      <c r="I892" s="57"/>
      <c r="J892" s="57">
        <f t="shared" si="41"/>
        <v>90945.36</v>
      </c>
      <c r="K892" s="57"/>
      <c r="L892" s="57"/>
      <c r="M892" s="82">
        <v>0.33</v>
      </c>
      <c r="N892" s="57"/>
      <c r="O892" s="57"/>
      <c r="P892" s="57">
        <f t="shared" si="42"/>
        <v>90945.36</v>
      </c>
      <c r="Q892" s="57"/>
      <c r="R892" s="57"/>
      <c r="S892" s="85"/>
      <c r="T892" s="88">
        <v>1</v>
      </c>
      <c r="U892" s="88">
        <v>9186.4</v>
      </c>
      <c r="V892" s="85"/>
      <c r="W892" s="85" t="s">
        <v>2654</v>
      </c>
      <c r="X892" s="85"/>
      <c r="Y892" s="85"/>
      <c r="Z892" s="85"/>
      <c r="AA892" s="85"/>
      <c r="AB892" s="85"/>
    </row>
    <row r="893" spans="1:28" ht="16.5" x14ac:dyDescent="0.25">
      <c r="A893" s="22" t="s">
        <v>1676</v>
      </c>
      <c r="B893" s="100" t="s">
        <v>1497</v>
      </c>
      <c r="C893" s="94"/>
      <c r="D893" s="98"/>
      <c r="E893" s="99"/>
      <c r="F893" s="58"/>
      <c r="G893" s="59"/>
      <c r="H893" s="59"/>
      <c r="I893" s="59"/>
      <c r="J893" s="59">
        <f>SUM(J894,J895,J896,J897,J898)</f>
        <v>0</v>
      </c>
      <c r="K893" s="59">
        <f>SUM(K894,K895,K896,K897,K898)</f>
        <v>487536</v>
      </c>
      <c r="L893" s="59">
        <f>SUM(L894,L895,L896,L897,L898)</f>
        <v>487536</v>
      </c>
      <c r="M893" s="59"/>
      <c r="N893" s="59"/>
      <c r="O893" s="59"/>
      <c r="P893" s="59">
        <v>0</v>
      </c>
      <c r="Q893" s="59">
        <v>487536</v>
      </c>
      <c r="R893" s="59">
        <v>487536</v>
      </c>
      <c r="S893" s="85"/>
      <c r="T893" s="88"/>
      <c r="U893" s="88"/>
      <c r="V893" s="85"/>
      <c r="W893" s="85" t="s">
        <v>2655</v>
      </c>
      <c r="X893" s="85"/>
      <c r="Y893" s="85"/>
      <c r="Z893" s="85"/>
      <c r="AA893" s="85"/>
      <c r="AB893" s="85"/>
    </row>
    <row r="894" spans="1:28" ht="37.5" x14ac:dyDescent="0.25">
      <c r="A894" s="22" t="s">
        <v>1677</v>
      </c>
      <c r="B894" s="25" t="s">
        <v>1678</v>
      </c>
      <c r="C894" s="25"/>
      <c r="D894" s="27" t="s">
        <v>80</v>
      </c>
      <c r="E894" s="45">
        <v>1</v>
      </c>
      <c r="F894" s="28">
        <v>66</v>
      </c>
      <c r="G894" s="57"/>
      <c r="H894" s="64">
        <v>1320</v>
      </c>
      <c r="I894" s="57">
        <f>G894+H894</f>
        <v>1320</v>
      </c>
      <c r="J894" s="57"/>
      <c r="K894" s="57">
        <f>ROUND(F894*H894, 2)</f>
        <v>87120</v>
      </c>
      <c r="L894" s="57">
        <f t="shared" ref="L894:L899" si="43">J894+K894</f>
        <v>87120</v>
      </c>
      <c r="M894" s="57">
        <v>0</v>
      </c>
      <c r="N894" s="82">
        <v>1320</v>
      </c>
      <c r="O894" s="57">
        <v>1320</v>
      </c>
      <c r="P894" s="57">
        <v>0</v>
      </c>
      <c r="Q894" s="57">
        <v>87120</v>
      </c>
      <c r="R894" s="57">
        <v>87120</v>
      </c>
      <c r="S894" s="85"/>
      <c r="T894" s="88">
        <v>1</v>
      </c>
      <c r="U894" s="88">
        <v>66</v>
      </c>
      <c r="V894" s="85"/>
      <c r="W894" s="85" t="s">
        <v>2656</v>
      </c>
      <c r="X894" s="85"/>
      <c r="Y894" s="85"/>
      <c r="Z894" s="85"/>
      <c r="AA894" s="85"/>
      <c r="AB894" s="85"/>
    </row>
    <row r="895" spans="1:28" ht="93.75" x14ac:dyDescent="0.25">
      <c r="A895" s="22" t="s">
        <v>1679</v>
      </c>
      <c r="B895" s="25" t="s">
        <v>1680</v>
      </c>
      <c r="C895" s="25"/>
      <c r="D895" s="27" t="s">
        <v>80</v>
      </c>
      <c r="E895" s="45">
        <v>1</v>
      </c>
      <c r="F895" s="28">
        <v>104</v>
      </c>
      <c r="G895" s="57"/>
      <c r="H895" s="64">
        <v>1320</v>
      </c>
      <c r="I895" s="57">
        <f>G895+H895</f>
        <v>1320</v>
      </c>
      <c r="J895" s="57"/>
      <c r="K895" s="57">
        <f>ROUND(F895*H895, 2)</f>
        <v>137280</v>
      </c>
      <c r="L895" s="57">
        <f t="shared" si="43"/>
        <v>137280</v>
      </c>
      <c r="M895" s="57">
        <v>0</v>
      </c>
      <c r="N895" s="82">
        <v>1320</v>
      </c>
      <c r="O895" s="57">
        <v>1320</v>
      </c>
      <c r="P895" s="57">
        <v>0</v>
      </c>
      <c r="Q895" s="57">
        <v>137280</v>
      </c>
      <c r="R895" s="57">
        <v>137280</v>
      </c>
      <c r="S895" s="85"/>
      <c r="T895" s="88">
        <v>1</v>
      </c>
      <c r="U895" s="88">
        <v>104</v>
      </c>
      <c r="V895" s="85"/>
      <c r="W895" s="85" t="s">
        <v>2657</v>
      </c>
      <c r="X895" s="85"/>
      <c r="Y895" s="85"/>
      <c r="Z895" s="85"/>
      <c r="AA895" s="85"/>
      <c r="AB895" s="85"/>
    </row>
    <row r="896" spans="1:28" ht="56.25" x14ac:dyDescent="0.25">
      <c r="A896" s="22" t="s">
        <v>1681</v>
      </c>
      <c r="B896" s="25" t="s">
        <v>1682</v>
      </c>
      <c r="C896" s="25"/>
      <c r="D896" s="27" t="s">
        <v>80</v>
      </c>
      <c r="E896" s="45">
        <v>1</v>
      </c>
      <c r="F896" s="28">
        <v>70</v>
      </c>
      <c r="G896" s="57"/>
      <c r="H896" s="64">
        <v>720</v>
      </c>
      <c r="I896" s="57">
        <f>G896+H896</f>
        <v>720</v>
      </c>
      <c r="J896" s="57"/>
      <c r="K896" s="57">
        <f>ROUND(F896*H896, 2)</f>
        <v>50400</v>
      </c>
      <c r="L896" s="57">
        <f t="shared" si="43"/>
        <v>50400</v>
      </c>
      <c r="M896" s="57">
        <v>0</v>
      </c>
      <c r="N896" s="82">
        <v>720</v>
      </c>
      <c r="O896" s="57">
        <v>720</v>
      </c>
      <c r="P896" s="57">
        <v>0</v>
      </c>
      <c r="Q896" s="57">
        <v>50400</v>
      </c>
      <c r="R896" s="57">
        <v>50400</v>
      </c>
      <c r="S896" s="85"/>
      <c r="T896" s="88">
        <v>1</v>
      </c>
      <c r="U896" s="88">
        <v>70</v>
      </c>
      <c r="V896" s="85"/>
      <c r="W896" s="85" t="s">
        <v>2658</v>
      </c>
      <c r="X896" s="85"/>
      <c r="Y896" s="85"/>
      <c r="Z896" s="85"/>
      <c r="AA896" s="85"/>
      <c r="AB896" s="85"/>
    </row>
    <row r="897" spans="1:28" ht="93.75" x14ac:dyDescent="0.25">
      <c r="A897" s="22" t="s">
        <v>1683</v>
      </c>
      <c r="B897" s="25" t="s">
        <v>1684</v>
      </c>
      <c r="C897" s="25"/>
      <c r="D897" s="27" t="s">
        <v>80</v>
      </c>
      <c r="E897" s="45">
        <v>1</v>
      </c>
      <c r="F897" s="28">
        <v>554</v>
      </c>
      <c r="G897" s="57"/>
      <c r="H897" s="64">
        <v>228</v>
      </c>
      <c r="I897" s="57">
        <f>G897+H897</f>
        <v>228</v>
      </c>
      <c r="J897" s="57"/>
      <c r="K897" s="57">
        <f>ROUND(F897*H897, 2)</f>
        <v>126312</v>
      </c>
      <c r="L897" s="57">
        <f t="shared" si="43"/>
        <v>126312</v>
      </c>
      <c r="M897" s="57">
        <v>0</v>
      </c>
      <c r="N897" s="82">
        <v>228</v>
      </c>
      <c r="O897" s="57">
        <v>228</v>
      </c>
      <c r="P897" s="57">
        <v>0</v>
      </c>
      <c r="Q897" s="57">
        <v>126312</v>
      </c>
      <c r="R897" s="57">
        <v>126312</v>
      </c>
      <c r="S897" s="85"/>
      <c r="T897" s="88">
        <v>1</v>
      </c>
      <c r="U897" s="88">
        <v>554</v>
      </c>
      <c r="V897" s="85"/>
      <c r="W897" s="85" t="s">
        <v>2659</v>
      </c>
      <c r="X897" s="85"/>
      <c r="Y897" s="85"/>
      <c r="Z897" s="85"/>
      <c r="AA897" s="85"/>
      <c r="AB897" s="85"/>
    </row>
    <row r="898" spans="1:28" ht="93.75" x14ac:dyDescent="0.25">
      <c r="A898" s="22" t="s">
        <v>1685</v>
      </c>
      <c r="B898" s="25" t="s">
        <v>1686</v>
      </c>
      <c r="C898" s="25"/>
      <c r="D898" s="27" t="s">
        <v>80</v>
      </c>
      <c r="E898" s="45">
        <v>1</v>
      </c>
      <c r="F898" s="28">
        <v>554</v>
      </c>
      <c r="G898" s="57"/>
      <c r="H898" s="64">
        <v>156</v>
      </c>
      <c r="I898" s="57">
        <f>G898+H898</f>
        <v>156</v>
      </c>
      <c r="J898" s="57"/>
      <c r="K898" s="57">
        <f>ROUND(F898*H898, 2)</f>
        <v>86424</v>
      </c>
      <c r="L898" s="57">
        <f t="shared" si="43"/>
        <v>86424</v>
      </c>
      <c r="M898" s="57">
        <v>0</v>
      </c>
      <c r="N898" s="82">
        <v>156</v>
      </c>
      <c r="O898" s="57">
        <v>156</v>
      </c>
      <c r="P898" s="57">
        <v>0</v>
      </c>
      <c r="Q898" s="57">
        <v>86424</v>
      </c>
      <c r="R898" s="57">
        <v>86424</v>
      </c>
      <c r="S898" s="85"/>
      <c r="T898" s="88">
        <v>1</v>
      </c>
      <c r="U898" s="88">
        <v>554</v>
      </c>
      <c r="V898" s="85"/>
      <c r="W898" s="85" t="s">
        <v>2660</v>
      </c>
      <c r="X898" s="85"/>
      <c r="Y898" s="85"/>
      <c r="Z898" s="85"/>
      <c r="AA898" s="85"/>
      <c r="AB898" s="85"/>
    </row>
    <row r="899" spans="1:28" ht="16.5" x14ac:dyDescent="0.25">
      <c r="A899" s="22" t="s">
        <v>1687</v>
      </c>
      <c r="B899" s="100" t="s">
        <v>1688</v>
      </c>
      <c r="C899" s="94"/>
      <c r="D899" s="98"/>
      <c r="E899" s="99"/>
      <c r="F899" s="58"/>
      <c r="G899" s="59"/>
      <c r="H899" s="59"/>
      <c r="I899" s="59"/>
      <c r="J899" s="59">
        <f>J900+J904+J915</f>
        <v>25603.32</v>
      </c>
      <c r="K899" s="59">
        <f>K900+K904+K915</f>
        <v>47202.05</v>
      </c>
      <c r="L899" s="59">
        <f t="shared" si="43"/>
        <v>72805.37</v>
      </c>
      <c r="M899" s="59"/>
      <c r="N899" s="59"/>
      <c r="O899" s="59"/>
      <c r="P899" s="59">
        <v>41654.33</v>
      </c>
      <c r="Q899" s="59">
        <v>47202.05</v>
      </c>
      <c r="R899" s="59">
        <v>88856.38</v>
      </c>
      <c r="S899" s="85"/>
      <c r="T899" s="88"/>
      <c r="U899" s="88"/>
      <c r="V899" s="85"/>
      <c r="W899" s="85" t="s">
        <v>2661</v>
      </c>
      <c r="X899" s="85"/>
      <c r="Y899" s="85"/>
      <c r="Z899" s="85"/>
      <c r="AA899" s="85"/>
      <c r="AB899" s="85"/>
    </row>
    <row r="900" spans="1:28" ht="16.5" x14ac:dyDescent="0.25">
      <c r="A900" s="22" t="s">
        <v>1689</v>
      </c>
      <c r="B900" s="100" t="s">
        <v>730</v>
      </c>
      <c r="C900" s="94"/>
      <c r="D900" s="98"/>
      <c r="E900" s="99"/>
      <c r="F900" s="58"/>
      <c r="G900" s="59"/>
      <c r="H900" s="59"/>
      <c r="I900" s="59"/>
      <c r="J900" s="59">
        <f>SUM(J901)</f>
        <v>2015.45</v>
      </c>
      <c r="K900" s="59">
        <f>SUM(K901)</f>
        <v>6320</v>
      </c>
      <c r="L900" s="59">
        <f>SUM(L901)</f>
        <v>8335.4500000000007</v>
      </c>
      <c r="M900" s="59"/>
      <c r="N900" s="59"/>
      <c r="O900" s="59"/>
      <c r="P900" s="59">
        <v>2015.45</v>
      </c>
      <c r="Q900" s="59">
        <v>6320</v>
      </c>
      <c r="R900" s="59">
        <v>8335.4500000000007</v>
      </c>
      <c r="S900" s="85"/>
      <c r="T900" s="88"/>
      <c r="U900" s="88"/>
      <c r="V900" s="85"/>
      <c r="W900" s="85" t="s">
        <v>2662</v>
      </c>
      <c r="X900" s="85"/>
      <c r="Y900" s="85"/>
      <c r="Z900" s="85"/>
      <c r="AA900" s="85"/>
      <c r="AB900" s="85"/>
    </row>
    <row r="901" spans="1:28" ht="37.5" x14ac:dyDescent="0.25">
      <c r="A901" s="22" t="s">
        <v>1690</v>
      </c>
      <c r="B901" s="25" t="s">
        <v>1289</v>
      </c>
      <c r="C901" s="25" t="s">
        <v>1691</v>
      </c>
      <c r="D901" s="27" t="s">
        <v>40</v>
      </c>
      <c r="E901" s="45">
        <v>1</v>
      </c>
      <c r="F901" s="28">
        <v>31.6</v>
      </c>
      <c r="G901" s="57">
        <f>IFERROR(ROUND(SUM(J902,J903)/F901, 2), 0)</f>
        <v>63.78</v>
      </c>
      <c r="H901" s="64">
        <v>200</v>
      </c>
      <c r="I901" s="57">
        <f>G901+H901</f>
        <v>263.77999999999997</v>
      </c>
      <c r="J901" s="57">
        <f>ROUND(G901*F901, 2)</f>
        <v>2015.45</v>
      </c>
      <c r="K901" s="57">
        <f>ROUND(F901*H901, 2)</f>
        <v>6320</v>
      </c>
      <c r="L901" s="57">
        <f>J901+K901</f>
        <v>8335.4500000000007</v>
      </c>
      <c r="M901" s="57">
        <v>63.78</v>
      </c>
      <c r="N901" s="82">
        <v>200</v>
      </c>
      <c r="O901" s="57">
        <v>263.77999999999997</v>
      </c>
      <c r="P901" s="57">
        <v>2015.45</v>
      </c>
      <c r="Q901" s="57">
        <v>6320</v>
      </c>
      <c r="R901" s="57">
        <v>8335.4500000000007</v>
      </c>
      <c r="S901" s="85"/>
      <c r="T901" s="88">
        <v>1</v>
      </c>
      <c r="U901" s="88">
        <v>31.6</v>
      </c>
      <c r="V901" s="85"/>
      <c r="W901" s="85" t="s">
        <v>2663</v>
      </c>
      <c r="X901" s="85"/>
      <c r="Y901" s="85"/>
      <c r="Z901" s="85"/>
      <c r="AA901" s="85"/>
      <c r="AB901" s="85"/>
    </row>
    <row r="902" spans="1:28" ht="18.75" x14ac:dyDescent="0.25">
      <c r="A902" s="22" t="s">
        <v>1692</v>
      </c>
      <c r="B902" s="26" t="s">
        <v>682</v>
      </c>
      <c r="C902" s="25"/>
      <c r="D902" s="27" t="s">
        <v>77</v>
      </c>
      <c r="E902" s="45">
        <v>0.15</v>
      </c>
      <c r="F902" s="48">
        <v>4.74</v>
      </c>
      <c r="G902" s="64">
        <v>41.3</v>
      </c>
      <c r="H902" s="57"/>
      <c r="I902" s="57"/>
      <c r="J902" s="57">
        <f>ROUND(F902*G902, 2)</f>
        <v>195.76</v>
      </c>
      <c r="K902" s="57"/>
      <c r="L902" s="57"/>
      <c r="M902" s="82">
        <v>41.3</v>
      </c>
      <c r="N902" s="57"/>
      <c r="O902" s="57"/>
      <c r="P902" s="57">
        <f>ROUND(F902*M902, 2)</f>
        <v>195.76</v>
      </c>
      <c r="Q902" s="57"/>
      <c r="R902" s="57"/>
      <c r="S902" s="85"/>
      <c r="T902" s="88">
        <v>1</v>
      </c>
      <c r="U902" s="88">
        <v>31.6</v>
      </c>
      <c r="V902" s="85"/>
      <c r="W902" s="85" t="s">
        <v>2664</v>
      </c>
      <c r="X902" s="85"/>
      <c r="Y902" s="85"/>
      <c r="Z902" s="85"/>
      <c r="AA902" s="85"/>
      <c r="AB902" s="85"/>
    </row>
    <row r="903" spans="1:28" ht="56.25" x14ac:dyDescent="0.25">
      <c r="A903" s="22" t="s">
        <v>1693</v>
      </c>
      <c r="B903" s="26" t="s">
        <v>1293</v>
      </c>
      <c r="C903" s="25"/>
      <c r="D903" s="27" t="s">
        <v>77</v>
      </c>
      <c r="E903" s="45">
        <v>0.3</v>
      </c>
      <c r="F903" s="48">
        <v>9.48</v>
      </c>
      <c r="G903" s="64">
        <v>191.94</v>
      </c>
      <c r="H903" s="57"/>
      <c r="I903" s="57"/>
      <c r="J903" s="57">
        <f>ROUND(F903*G903, 2)</f>
        <v>1819.59</v>
      </c>
      <c r="K903" s="57"/>
      <c r="L903" s="57"/>
      <c r="M903" s="82">
        <v>191.94</v>
      </c>
      <c r="N903" s="57"/>
      <c r="O903" s="57"/>
      <c r="P903" s="57">
        <f>ROUND(F903*M903, 2)</f>
        <v>1819.59</v>
      </c>
      <c r="Q903" s="57"/>
      <c r="R903" s="57"/>
      <c r="S903" s="85"/>
      <c r="T903" s="88">
        <v>1</v>
      </c>
      <c r="U903" s="88">
        <v>31.6</v>
      </c>
      <c r="V903" s="85"/>
      <c r="W903" s="85" t="s">
        <v>2665</v>
      </c>
      <c r="X903" s="85"/>
      <c r="Y903" s="85"/>
      <c r="Z903" s="85"/>
      <c r="AA903" s="85"/>
      <c r="AB903" s="85"/>
    </row>
    <row r="904" spans="1:28" ht="16.5" x14ac:dyDescent="0.25">
      <c r="A904" s="22" t="s">
        <v>1694</v>
      </c>
      <c r="B904" s="100" t="s">
        <v>656</v>
      </c>
      <c r="C904" s="94"/>
      <c r="D904" s="98"/>
      <c r="E904" s="99"/>
      <c r="F904" s="58"/>
      <c r="G904" s="59"/>
      <c r="H904" s="59"/>
      <c r="I904" s="59"/>
      <c r="J904" s="59">
        <f>SUM(J905,J907,J910)</f>
        <v>6054.63</v>
      </c>
      <c r="K904" s="59">
        <f>SUM(K905,K907,K910)</f>
        <v>31284.82</v>
      </c>
      <c r="L904" s="59">
        <f>SUM(L905,L907,L910)</f>
        <v>37339.449999999997</v>
      </c>
      <c r="M904" s="59"/>
      <c r="N904" s="59"/>
      <c r="O904" s="59"/>
      <c r="P904" s="59">
        <v>18405.64</v>
      </c>
      <c r="Q904" s="59">
        <v>31284.82</v>
      </c>
      <c r="R904" s="59">
        <v>49690.46</v>
      </c>
      <c r="S904" s="85"/>
      <c r="T904" s="88"/>
      <c r="U904" s="88"/>
      <c r="V904" s="85"/>
      <c r="W904" s="85" t="s">
        <v>2666</v>
      </c>
      <c r="X904" s="85"/>
      <c r="Y904" s="85"/>
      <c r="Z904" s="85"/>
      <c r="AA904" s="85"/>
      <c r="AB904" s="85"/>
    </row>
    <row r="905" spans="1:28" ht="18.75" x14ac:dyDescent="0.25">
      <c r="A905" s="22" t="s">
        <v>1695</v>
      </c>
      <c r="B905" s="25" t="s">
        <v>680</v>
      </c>
      <c r="C905" s="25" t="s">
        <v>1696</v>
      </c>
      <c r="D905" s="27" t="s">
        <v>40</v>
      </c>
      <c r="E905" s="45">
        <v>1</v>
      </c>
      <c r="F905" s="28">
        <v>23.8</v>
      </c>
      <c r="G905" s="57">
        <f>IFERROR(ROUND(SUM(J906)/F905, 2), 0)</f>
        <v>5.59</v>
      </c>
      <c r="H905" s="64">
        <v>25</v>
      </c>
      <c r="I905" s="57">
        <f>G905+H905</f>
        <v>30.59</v>
      </c>
      <c r="J905" s="57">
        <f>ROUND(G905*F905, 2)</f>
        <v>133.04</v>
      </c>
      <c r="K905" s="57">
        <f>ROUND(F905*H905, 2)</f>
        <v>595</v>
      </c>
      <c r="L905" s="57">
        <f>J905+K905</f>
        <v>728.04</v>
      </c>
      <c r="M905" s="57">
        <v>5.59</v>
      </c>
      <c r="N905" s="82">
        <v>25</v>
      </c>
      <c r="O905" s="57">
        <v>30.59</v>
      </c>
      <c r="P905" s="57">
        <v>133.04</v>
      </c>
      <c r="Q905" s="57">
        <v>595</v>
      </c>
      <c r="R905" s="57">
        <v>728.04</v>
      </c>
      <c r="S905" s="85"/>
      <c r="T905" s="88">
        <v>1</v>
      </c>
      <c r="U905" s="88">
        <v>23.8</v>
      </c>
      <c r="V905" s="85"/>
      <c r="W905" s="85" t="s">
        <v>2667</v>
      </c>
      <c r="X905" s="85"/>
      <c r="Y905" s="85"/>
      <c r="Z905" s="85"/>
      <c r="AA905" s="85"/>
      <c r="AB905" s="85"/>
    </row>
    <row r="906" spans="1:28" ht="37.5" x14ac:dyDescent="0.25">
      <c r="A906" s="22" t="s">
        <v>1697</v>
      </c>
      <c r="B906" s="26" t="s">
        <v>1186</v>
      </c>
      <c r="C906" s="25"/>
      <c r="D906" s="27" t="s">
        <v>77</v>
      </c>
      <c r="E906" s="45">
        <v>0.15</v>
      </c>
      <c r="F906" s="48">
        <v>3.57</v>
      </c>
      <c r="G906" s="64">
        <v>37.299999999999997</v>
      </c>
      <c r="H906" s="57"/>
      <c r="I906" s="57"/>
      <c r="J906" s="57">
        <f>ROUND(F906*G906, 2)</f>
        <v>133.16</v>
      </c>
      <c r="K906" s="57"/>
      <c r="L906" s="57"/>
      <c r="M906" s="82">
        <v>37.299999999999997</v>
      </c>
      <c r="N906" s="57"/>
      <c r="O906" s="57"/>
      <c r="P906" s="57">
        <f>ROUND(F906*M906, 2)</f>
        <v>133.16</v>
      </c>
      <c r="Q906" s="57"/>
      <c r="R906" s="57"/>
      <c r="S906" s="85"/>
      <c r="T906" s="88">
        <v>1</v>
      </c>
      <c r="U906" s="88">
        <v>23.8</v>
      </c>
      <c r="V906" s="85"/>
      <c r="W906" s="85" t="s">
        <v>2668</v>
      </c>
      <c r="X906" s="85"/>
      <c r="Y906" s="85"/>
      <c r="Z906" s="85"/>
      <c r="AA906" s="85"/>
      <c r="AB906" s="85"/>
    </row>
    <row r="907" spans="1:28" ht="37.5" x14ac:dyDescent="0.25">
      <c r="A907" s="22" t="s">
        <v>1698</v>
      </c>
      <c r="B907" s="25" t="s">
        <v>1461</v>
      </c>
      <c r="C907" s="25" t="s">
        <v>1699</v>
      </c>
      <c r="D907" s="27" t="s">
        <v>40</v>
      </c>
      <c r="E907" s="45">
        <v>1</v>
      </c>
      <c r="F907" s="28">
        <v>33.4</v>
      </c>
      <c r="G907" s="57">
        <f>IFERROR(ROUND(SUM(J908,J909)/F907, 2), 0)</f>
        <v>123.23</v>
      </c>
      <c r="H907" s="64">
        <v>175</v>
      </c>
      <c r="I907" s="57">
        <f>G907+H907</f>
        <v>298.23</v>
      </c>
      <c r="J907" s="57">
        <f>ROUND(G907*F907, 2)</f>
        <v>4115.88</v>
      </c>
      <c r="K907" s="57">
        <f>ROUND(F907*H907, 2)</f>
        <v>5845</v>
      </c>
      <c r="L907" s="57">
        <f>J907+K907</f>
        <v>9960.8799999999992</v>
      </c>
      <c r="M907" s="57">
        <v>123.23</v>
      </c>
      <c r="N907" s="82">
        <v>175</v>
      </c>
      <c r="O907" s="57">
        <v>298.23</v>
      </c>
      <c r="P907" s="57">
        <v>4115.88</v>
      </c>
      <c r="Q907" s="57">
        <v>5845</v>
      </c>
      <c r="R907" s="57">
        <v>9960.8799999999992</v>
      </c>
      <c r="S907" s="85"/>
      <c r="T907" s="88">
        <v>1</v>
      </c>
      <c r="U907" s="88">
        <v>33.4</v>
      </c>
      <c r="V907" s="85"/>
      <c r="W907" s="85" t="s">
        <v>2669</v>
      </c>
      <c r="X907" s="85"/>
      <c r="Y907" s="85"/>
      <c r="Z907" s="85"/>
      <c r="AA907" s="85"/>
      <c r="AB907" s="85"/>
    </row>
    <row r="908" spans="1:28" ht="18.75" x14ac:dyDescent="0.25">
      <c r="A908" s="22" t="s">
        <v>1700</v>
      </c>
      <c r="B908" s="26" t="s">
        <v>582</v>
      </c>
      <c r="C908" s="25"/>
      <c r="D908" s="27" t="s">
        <v>77</v>
      </c>
      <c r="E908" s="52">
        <v>0.15</v>
      </c>
      <c r="F908" s="45">
        <v>5.01</v>
      </c>
      <c r="G908" s="64">
        <v>37.299999999999997</v>
      </c>
      <c r="H908" s="57"/>
      <c r="I908" s="57"/>
      <c r="J908" s="57">
        <f>ROUND(F908*G908, 2)</f>
        <v>186.87</v>
      </c>
      <c r="K908" s="57"/>
      <c r="L908" s="57"/>
      <c r="M908" s="82">
        <v>37.299999999999997</v>
      </c>
      <c r="N908" s="57"/>
      <c r="O908" s="57"/>
      <c r="P908" s="57">
        <f>ROUND(F908*M908, 2)</f>
        <v>186.87</v>
      </c>
      <c r="Q908" s="57"/>
      <c r="R908" s="57"/>
      <c r="S908" s="85"/>
      <c r="T908" s="88">
        <v>1</v>
      </c>
      <c r="U908" s="88">
        <v>33.4</v>
      </c>
      <c r="V908" s="85"/>
      <c r="W908" s="85" t="s">
        <v>2670</v>
      </c>
      <c r="X908" s="85"/>
      <c r="Y908" s="85"/>
      <c r="Z908" s="85"/>
      <c r="AA908" s="85"/>
      <c r="AB908" s="85"/>
    </row>
    <row r="909" spans="1:28" ht="56.25" x14ac:dyDescent="0.25">
      <c r="A909" s="22" t="s">
        <v>1701</v>
      </c>
      <c r="B909" s="26" t="s">
        <v>1702</v>
      </c>
      <c r="C909" s="25"/>
      <c r="D909" s="27" t="s">
        <v>77</v>
      </c>
      <c r="E909" s="52">
        <v>0.3</v>
      </c>
      <c r="F909" s="45">
        <v>10.02</v>
      </c>
      <c r="G909" s="64">
        <v>392.11</v>
      </c>
      <c r="H909" s="57"/>
      <c r="I909" s="57"/>
      <c r="J909" s="57">
        <f>ROUND(F909*G909, 2)</f>
        <v>3928.94</v>
      </c>
      <c r="K909" s="57"/>
      <c r="L909" s="57"/>
      <c r="M909" s="82">
        <v>392.11</v>
      </c>
      <c r="N909" s="57"/>
      <c r="O909" s="57"/>
      <c r="P909" s="57">
        <f>ROUND(F909*M909, 2)</f>
        <v>3928.94</v>
      </c>
      <c r="Q909" s="57"/>
      <c r="R909" s="57"/>
      <c r="S909" s="85"/>
      <c r="T909" s="88">
        <v>1</v>
      </c>
      <c r="U909" s="88">
        <v>33.4</v>
      </c>
      <c r="V909" s="85"/>
      <c r="W909" s="85" t="s">
        <v>2671</v>
      </c>
      <c r="X909" s="85"/>
      <c r="Y909" s="85"/>
      <c r="Z909" s="85"/>
      <c r="AA909" s="85"/>
      <c r="AB909" s="85"/>
    </row>
    <row r="910" spans="1:28" ht="37.5" x14ac:dyDescent="0.25">
      <c r="A910" s="22" t="s">
        <v>1703</v>
      </c>
      <c r="B910" s="25" t="s">
        <v>1205</v>
      </c>
      <c r="C910" s="25" t="s">
        <v>1704</v>
      </c>
      <c r="D910" s="27" t="s">
        <v>40</v>
      </c>
      <c r="E910" s="45">
        <v>1</v>
      </c>
      <c r="F910" s="28">
        <v>23.8</v>
      </c>
      <c r="G910" s="57">
        <f>IFERROR(ROUND(SUM(J911,J912,J913,J914)/F910, 2), 0)</f>
        <v>75.87</v>
      </c>
      <c r="H910" s="64">
        <v>1043.9000000000001</v>
      </c>
      <c r="I910" s="57">
        <f>G910+H910</f>
        <v>1119.77</v>
      </c>
      <c r="J910" s="57">
        <f>ROUND(G910*F910, 2)</f>
        <v>1805.71</v>
      </c>
      <c r="K910" s="57">
        <f>ROUND(F910*H910, 2)</f>
        <v>24844.82</v>
      </c>
      <c r="L910" s="57">
        <f>J910+K910</f>
        <v>26650.53</v>
      </c>
      <c r="M910" s="57">
        <v>594.82000000000005</v>
      </c>
      <c r="N910" s="82">
        <v>1043.9000000000001</v>
      </c>
      <c r="O910" s="57">
        <v>1638.72</v>
      </c>
      <c r="P910" s="57">
        <v>14156.72</v>
      </c>
      <c r="Q910" s="57">
        <v>24844.82</v>
      </c>
      <c r="R910" s="57">
        <v>39001.54</v>
      </c>
      <c r="S910" s="85"/>
      <c r="T910" s="88">
        <v>1</v>
      </c>
      <c r="U910" s="88">
        <v>23.8</v>
      </c>
      <c r="V910" s="85"/>
      <c r="W910" s="85" t="s">
        <v>2672</v>
      </c>
      <c r="X910" s="85"/>
      <c r="Y910" s="85"/>
      <c r="Z910" s="85"/>
      <c r="AA910" s="85"/>
      <c r="AB910" s="85"/>
    </row>
    <row r="911" spans="1:28" ht="37.5" x14ac:dyDescent="0.25">
      <c r="A911" s="22" t="s">
        <v>1705</v>
      </c>
      <c r="B911" s="26" t="s">
        <v>607</v>
      </c>
      <c r="C911" s="25"/>
      <c r="D911" s="27" t="s">
        <v>77</v>
      </c>
      <c r="E911" s="45">
        <v>0.25</v>
      </c>
      <c r="F911" s="48">
        <v>5.95</v>
      </c>
      <c r="G911" s="64">
        <v>58.44</v>
      </c>
      <c r="H911" s="57"/>
      <c r="I911" s="57"/>
      <c r="J911" s="57">
        <f>ROUND(F911*G911, 2)</f>
        <v>347.72</v>
      </c>
      <c r="K911" s="57"/>
      <c r="L911" s="57"/>
      <c r="M911" s="82">
        <v>58.44</v>
      </c>
      <c r="N911" s="57"/>
      <c r="O911" s="57"/>
      <c r="P911" s="57">
        <f>ROUND(F911*M911, 2)</f>
        <v>347.72</v>
      </c>
      <c r="Q911" s="57"/>
      <c r="R911" s="57"/>
      <c r="S911" s="85"/>
      <c r="T911" s="88">
        <v>1</v>
      </c>
      <c r="U911" s="88">
        <v>23.8</v>
      </c>
      <c r="V911" s="85"/>
      <c r="W911" s="85" t="s">
        <v>2673</v>
      </c>
      <c r="X911" s="85"/>
      <c r="Y911" s="85"/>
      <c r="Z911" s="85"/>
      <c r="AA911" s="85"/>
      <c r="AB911" s="85"/>
    </row>
    <row r="912" spans="1:28" ht="75" x14ac:dyDescent="0.25">
      <c r="A912" s="22" t="s">
        <v>1706</v>
      </c>
      <c r="B912" s="72" t="s">
        <v>1208</v>
      </c>
      <c r="C912" s="25"/>
      <c r="D912" s="27" t="s">
        <v>40</v>
      </c>
      <c r="E912" s="45">
        <v>1.07</v>
      </c>
      <c r="F912" s="48">
        <v>25.466000000000001</v>
      </c>
      <c r="G912" s="64">
        <v>0</v>
      </c>
      <c r="H912" s="57"/>
      <c r="I912" s="57"/>
      <c r="J912" s="57">
        <f>ROUND(F912*G912, 2)</f>
        <v>0</v>
      </c>
      <c r="K912" s="57"/>
      <c r="L912" s="57"/>
      <c r="M912" s="82">
        <v>485</v>
      </c>
      <c r="N912" s="57"/>
      <c r="O912" s="57"/>
      <c r="P912" s="57">
        <f>ROUND(F912*M912, 2)</f>
        <v>12351.01</v>
      </c>
      <c r="Q912" s="57"/>
      <c r="R912" s="57"/>
      <c r="S912" s="85"/>
      <c r="T912" s="88">
        <v>1</v>
      </c>
      <c r="U912" s="88">
        <v>23.8</v>
      </c>
      <c r="V912" s="85"/>
      <c r="W912" s="85" t="s">
        <v>2674</v>
      </c>
      <c r="X912" s="85"/>
      <c r="Y912" s="85"/>
      <c r="Z912" s="85"/>
      <c r="AA912" s="85"/>
      <c r="AB912" s="85"/>
    </row>
    <row r="913" spans="1:28" ht="18.75" x14ac:dyDescent="0.25">
      <c r="A913" s="22" t="s">
        <v>1707</v>
      </c>
      <c r="B913" s="26" t="s">
        <v>613</v>
      </c>
      <c r="C913" s="25"/>
      <c r="D913" s="27" t="s">
        <v>77</v>
      </c>
      <c r="E913" s="45">
        <v>7</v>
      </c>
      <c r="F913" s="45">
        <v>166.6</v>
      </c>
      <c r="G913" s="64">
        <v>6.52</v>
      </c>
      <c r="H913" s="57"/>
      <c r="I913" s="57"/>
      <c r="J913" s="57">
        <f>ROUND(F913*G913, 2)</f>
        <v>1086.23</v>
      </c>
      <c r="K913" s="57"/>
      <c r="L913" s="57"/>
      <c r="M913" s="82">
        <v>6.52</v>
      </c>
      <c r="N913" s="57"/>
      <c r="O913" s="57"/>
      <c r="P913" s="57">
        <f>ROUND(F913*M913, 2)</f>
        <v>1086.23</v>
      </c>
      <c r="Q913" s="57"/>
      <c r="R913" s="57"/>
      <c r="S913" s="85"/>
      <c r="T913" s="88">
        <v>1</v>
      </c>
      <c r="U913" s="88">
        <v>23.8</v>
      </c>
      <c r="V913" s="85"/>
      <c r="W913" s="85" t="s">
        <v>2675</v>
      </c>
      <c r="X913" s="85"/>
      <c r="Y913" s="85"/>
      <c r="Z913" s="85"/>
      <c r="AA913" s="85"/>
      <c r="AB913" s="85"/>
    </row>
    <row r="914" spans="1:28" ht="18.75" x14ac:dyDescent="0.25">
      <c r="A914" s="22" t="s">
        <v>1708</v>
      </c>
      <c r="B914" s="26" t="s">
        <v>1709</v>
      </c>
      <c r="C914" s="25"/>
      <c r="D914" s="27" t="s">
        <v>263</v>
      </c>
      <c r="E914" s="45">
        <v>1.1000000000000001</v>
      </c>
      <c r="F914" s="45">
        <v>26.18</v>
      </c>
      <c r="G914" s="64">
        <v>14.2</v>
      </c>
      <c r="H914" s="57"/>
      <c r="I914" s="57"/>
      <c r="J914" s="57">
        <f>ROUND(F914*G914, 2)</f>
        <v>371.76</v>
      </c>
      <c r="K914" s="57"/>
      <c r="L914" s="57"/>
      <c r="M914" s="82">
        <v>14.2</v>
      </c>
      <c r="N914" s="57"/>
      <c r="O914" s="57"/>
      <c r="P914" s="57">
        <f>ROUND(F914*M914, 2)</f>
        <v>371.76</v>
      </c>
      <c r="Q914" s="57"/>
      <c r="R914" s="57"/>
      <c r="S914" s="85"/>
      <c r="T914" s="88">
        <v>1</v>
      </c>
      <c r="U914" s="88">
        <v>23.8</v>
      </c>
      <c r="V914" s="85"/>
      <c r="W914" s="85" t="s">
        <v>2676</v>
      </c>
      <c r="X914" s="85"/>
      <c r="Y914" s="85"/>
      <c r="Z914" s="85"/>
      <c r="AA914" s="85"/>
      <c r="AB914" s="85"/>
    </row>
    <row r="915" spans="1:28" ht="16.5" x14ac:dyDescent="0.25">
      <c r="A915" s="22" t="s">
        <v>1710</v>
      </c>
      <c r="B915" s="100" t="s">
        <v>803</v>
      </c>
      <c r="C915" s="94"/>
      <c r="D915" s="98"/>
      <c r="E915" s="99"/>
      <c r="F915" s="58"/>
      <c r="G915" s="59"/>
      <c r="H915" s="59"/>
      <c r="I915" s="59"/>
      <c r="J915" s="59">
        <f>SUM(J916,J921,J927)</f>
        <v>17533.240000000002</v>
      </c>
      <c r="K915" s="59">
        <f>SUM(K916,K921,K927)</f>
        <v>9597.23</v>
      </c>
      <c r="L915" s="59">
        <f>SUM(L916,L921,L927)</f>
        <v>27130.47</v>
      </c>
      <c r="M915" s="59"/>
      <c r="N915" s="59"/>
      <c r="O915" s="59"/>
      <c r="P915" s="59">
        <v>21233.24</v>
      </c>
      <c r="Q915" s="59">
        <v>9597.23</v>
      </c>
      <c r="R915" s="59">
        <v>30830.47</v>
      </c>
      <c r="S915" s="85"/>
      <c r="T915" s="88"/>
      <c r="U915" s="88"/>
      <c r="V915" s="85"/>
      <c r="W915" s="85" t="s">
        <v>2677</v>
      </c>
      <c r="X915" s="85"/>
      <c r="Y915" s="85"/>
      <c r="Z915" s="85"/>
      <c r="AA915" s="85"/>
      <c r="AB915" s="85"/>
    </row>
    <row r="916" spans="1:28" ht="18.75" x14ac:dyDescent="0.25">
      <c r="A916" s="22" t="s">
        <v>1711</v>
      </c>
      <c r="B916" s="25" t="s">
        <v>1712</v>
      </c>
      <c r="C916" s="25" t="s">
        <v>1713</v>
      </c>
      <c r="D916" s="27" t="s">
        <v>111</v>
      </c>
      <c r="E916" s="45">
        <v>1</v>
      </c>
      <c r="F916" s="28">
        <v>2</v>
      </c>
      <c r="G916" s="57">
        <f>IFERROR(ROUND(SUM(J917,J918,J919,J920)/F916, 2), 0)</f>
        <v>5049.5600000000004</v>
      </c>
      <c r="H916" s="64">
        <v>2482.04</v>
      </c>
      <c r="I916" s="57">
        <f>G916+H916</f>
        <v>7531.6</v>
      </c>
      <c r="J916" s="57">
        <f>ROUND(G916*F916, 2)</f>
        <v>10099.120000000001</v>
      </c>
      <c r="K916" s="57">
        <f>ROUND(F916*H916, 2)</f>
        <v>4964.08</v>
      </c>
      <c r="L916" s="57">
        <f>J916+K916</f>
        <v>15063.2</v>
      </c>
      <c r="M916" s="57">
        <v>6899.56</v>
      </c>
      <c r="N916" s="82">
        <v>2482.04</v>
      </c>
      <c r="O916" s="57">
        <v>9381.6</v>
      </c>
      <c r="P916" s="57">
        <v>13799.12</v>
      </c>
      <c r="Q916" s="57">
        <v>4964.08</v>
      </c>
      <c r="R916" s="57">
        <v>18763.2</v>
      </c>
      <c r="S916" s="85"/>
      <c r="T916" s="88">
        <v>1</v>
      </c>
      <c r="U916" s="88">
        <v>2</v>
      </c>
      <c r="V916" s="85"/>
      <c r="W916" s="85" t="s">
        <v>2678</v>
      </c>
      <c r="X916" s="85"/>
      <c r="Y916" s="85"/>
      <c r="Z916" s="85"/>
      <c r="AA916" s="85"/>
      <c r="AB916" s="85"/>
    </row>
    <row r="917" spans="1:28" ht="37.5" x14ac:dyDescent="0.25">
      <c r="A917" s="22" t="s">
        <v>1714</v>
      </c>
      <c r="B917" s="26" t="s">
        <v>886</v>
      </c>
      <c r="C917" s="25"/>
      <c r="D917" s="27" t="s">
        <v>164</v>
      </c>
      <c r="E917" s="45">
        <v>0.25</v>
      </c>
      <c r="F917" s="48">
        <v>0.5</v>
      </c>
      <c r="G917" s="64">
        <v>158.22999999999999</v>
      </c>
      <c r="H917" s="57"/>
      <c r="I917" s="57"/>
      <c r="J917" s="57">
        <f>ROUND(F917*G917, 2)</f>
        <v>79.12</v>
      </c>
      <c r="K917" s="57"/>
      <c r="L917" s="57"/>
      <c r="M917" s="82">
        <v>158.22999999999999</v>
      </c>
      <c r="N917" s="57"/>
      <c r="O917" s="57"/>
      <c r="P917" s="57">
        <f>ROUND(F917*M917, 2)</f>
        <v>79.12</v>
      </c>
      <c r="Q917" s="57"/>
      <c r="R917" s="57"/>
      <c r="S917" s="85"/>
      <c r="T917" s="88">
        <v>1</v>
      </c>
      <c r="U917" s="88">
        <v>2</v>
      </c>
      <c r="V917" s="85"/>
      <c r="W917" s="85" t="s">
        <v>2679</v>
      </c>
      <c r="X917" s="85"/>
      <c r="Y917" s="85"/>
      <c r="Z917" s="85"/>
      <c r="AA917" s="85"/>
      <c r="AB917" s="85"/>
    </row>
    <row r="918" spans="1:28" ht="18.75" x14ac:dyDescent="0.25">
      <c r="A918" s="22" t="s">
        <v>1715</v>
      </c>
      <c r="B918" s="26" t="s">
        <v>1716</v>
      </c>
      <c r="C918" s="25"/>
      <c r="D918" s="27" t="s">
        <v>164</v>
      </c>
      <c r="E918" s="45">
        <v>1</v>
      </c>
      <c r="F918" s="48">
        <v>2</v>
      </c>
      <c r="G918" s="64">
        <v>3310</v>
      </c>
      <c r="H918" s="57"/>
      <c r="I918" s="57"/>
      <c r="J918" s="57">
        <f>ROUND(F918*G918, 2)</f>
        <v>6620</v>
      </c>
      <c r="K918" s="57"/>
      <c r="L918" s="57"/>
      <c r="M918" s="82">
        <v>3310</v>
      </c>
      <c r="N918" s="57"/>
      <c r="O918" s="57"/>
      <c r="P918" s="57">
        <f>ROUND(F918*M918, 2)</f>
        <v>6620</v>
      </c>
      <c r="Q918" s="57"/>
      <c r="R918" s="57"/>
      <c r="S918" s="85"/>
      <c r="T918" s="88">
        <v>1</v>
      </c>
      <c r="U918" s="88">
        <v>2</v>
      </c>
      <c r="V918" s="85"/>
      <c r="W918" s="85" t="s">
        <v>2680</v>
      </c>
      <c r="X918" s="85"/>
      <c r="Y918" s="85"/>
      <c r="Z918" s="85"/>
      <c r="AA918" s="85"/>
      <c r="AB918" s="85"/>
    </row>
    <row r="919" spans="1:28" ht="37.5" x14ac:dyDescent="0.25">
      <c r="A919" s="22" t="s">
        <v>1717</v>
      </c>
      <c r="B919" s="26" t="s">
        <v>1718</v>
      </c>
      <c r="C919" s="25"/>
      <c r="D919" s="27" t="s">
        <v>164</v>
      </c>
      <c r="E919" s="45">
        <v>1</v>
      </c>
      <c r="F919" s="48">
        <v>2</v>
      </c>
      <c r="G919" s="64">
        <v>1700</v>
      </c>
      <c r="H919" s="57"/>
      <c r="I919" s="57"/>
      <c r="J919" s="57">
        <f>ROUND(F919*G919, 2)</f>
        <v>3400</v>
      </c>
      <c r="K919" s="57"/>
      <c r="L919" s="57"/>
      <c r="M919" s="82">
        <v>1700</v>
      </c>
      <c r="N919" s="57"/>
      <c r="O919" s="57"/>
      <c r="P919" s="57">
        <f>ROUND(F919*M919, 2)</f>
        <v>3400</v>
      </c>
      <c r="Q919" s="57"/>
      <c r="R919" s="57"/>
      <c r="S919" s="85"/>
      <c r="T919" s="88">
        <v>1</v>
      </c>
      <c r="U919" s="88">
        <v>2</v>
      </c>
      <c r="V919" s="85"/>
      <c r="W919" s="85" t="s">
        <v>2681</v>
      </c>
      <c r="X919" s="85"/>
      <c r="Y919" s="85"/>
      <c r="Z919" s="85"/>
      <c r="AA919" s="85"/>
      <c r="AB919" s="85"/>
    </row>
    <row r="920" spans="1:28" ht="37.5" x14ac:dyDescent="0.25">
      <c r="A920" s="22" t="s">
        <v>1719</v>
      </c>
      <c r="B920" s="26" t="s">
        <v>1720</v>
      </c>
      <c r="C920" s="25"/>
      <c r="D920" s="27" t="s">
        <v>164</v>
      </c>
      <c r="E920" s="45">
        <v>1</v>
      </c>
      <c r="F920" s="48">
        <v>2</v>
      </c>
      <c r="G920" s="64">
        <v>0</v>
      </c>
      <c r="H920" s="57"/>
      <c r="I920" s="57"/>
      <c r="J920" s="57">
        <f>ROUND(F920*G920, 2)</f>
        <v>0</v>
      </c>
      <c r="K920" s="57"/>
      <c r="L920" s="57"/>
      <c r="M920" s="82">
        <v>1850</v>
      </c>
      <c r="N920" s="57"/>
      <c r="O920" s="57"/>
      <c r="P920" s="57">
        <f>ROUND(F920*M920, 2)</f>
        <v>3700</v>
      </c>
      <c r="Q920" s="57"/>
      <c r="R920" s="57"/>
      <c r="S920" s="85"/>
      <c r="T920" s="88">
        <v>1</v>
      </c>
      <c r="U920" s="88">
        <v>2</v>
      </c>
      <c r="V920" s="85"/>
      <c r="W920" s="85" t="s">
        <v>2682</v>
      </c>
      <c r="X920" s="85"/>
      <c r="Y920" s="85"/>
      <c r="Z920" s="85"/>
      <c r="AA920" s="85"/>
      <c r="AB920" s="85"/>
    </row>
    <row r="921" spans="1:28" ht="18.75" x14ac:dyDescent="0.25">
      <c r="A921" s="22" t="s">
        <v>1721</v>
      </c>
      <c r="B921" s="25" t="s">
        <v>1722</v>
      </c>
      <c r="C921" s="25" t="s">
        <v>1202</v>
      </c>
      <c r="D921" s="27" t="s">
        <v>111</v>
      </c>
      <c r="E921" s="45">
        <v>1</v>
      </c>
      <c r="F921" s="28">
        <v>1</v>
      </c>
      <c r="G921" s="57">
        <f>IFERROR(ROUND(SUM(J922,J923,J924,J925,J926)/F921, 2), 0)</f>
        <v>2416.36</v>
      </c>
      <c r="H921" s="64">
        <v>2151.11</v>
      </c>
      <c r="I921" s="57">
        <f>G921+H921</f>
        <v>4567.47</v>
      </c>
      <c r="J921" s="57">
        <f>ROUND(G921*F921, 2)</f>
        <v>2416.36</v>
      </c>
      <c r="K921" s="57">
        <f>ROUND(F921*H921, 2)</f>
        <v>2151.11</v>
      </c>
      <c r="L921" s="57">
        <f>J921+K921</f>
        <v>4567.47</v>
      </c>
      <c r="M921" s="57">
        <v>2416.36</v>
      </c>
      <c r="N921" s="82">
        <v>2151.11</v>
      </c>
      <c r="O921" s="57">
        <v>4567.47</v>
      </c>
      <c r="P921" s="57">
        <v>2416.36</v>
      </c>
      <c r="Q921" s="57">
        <v>2151.11</v>
      </c>
      <c r="R921" s="57">
        <v>4567.47</v>
      </c>
      <c r="S921" s="85"/>
      <c r="T921" s="88">
        <v>1</v>
      </c>
      <c r="U921" s="88">
        <v>1</v>
      </c>
      <c r="V921" s="85"/>
      <c r="W921" s="85" t="s">
        <v>2683</v>
      </c>
      <c r="X921" s="85"/>
      <c r="Y921" s="85"/>
      <c r="Z921" s="85"/>
      <c r="AA921" s="85"/>
      <c r="AB921" s="85"/>
    </row>
    <row r="922" spans="1:28" ht="37.5" x14ac:dyDescent="0.25">
      <c r="A922" s="22" t="s">
        <v>1723</v>
      </c>
      <c r="B922" s="26" t="s">
        <v>886</v>
      </c>
      <c r="C922" s="25"/>
      <c r="D922" s="27" t="s">
        <v>164</v>
      </c>
      <c r="E922" s="52">
        <v>0.08</v>
      </c>
      <c r="F922" s="45">
        <v>0.08</v>
      </c>
      <c r="G922" s="64">
        <v>158.22999999999999</v>
      </c>
      <c r="H922" s="57"/>
      <c r="I922" s="57"/>
      <c r="J922" s="57">
        <f>ROUND(F922*G922, 2)</f>
        <v>12.66</v>
      </c>
      <c r="K922" s="57"/>
      <c r="L922" s="57"/>
      <c r="M922" s="82">
        <v>158.22999999999999</v>
      </c>
      <c r="N922" s="57"/>
      <c r="O922" s="57"/>
      <c r="P922" s="57">
        <f>ROUND(F922*M922, 2)</f>
        <v>12.66</v>
      </c>
      <c r="Q922" s="57"/>
      <c r="R922" s="57"/>
      <c r="S922" s="85"/>
      <c r="T922" s="88">
        <v>1</v>
      </c>
      <c r="U922" s="88">
        <v>1</v>
      </c>
      <c r="V922" s="85"/>
      <c r="W922" s="85" t="s">
        <v>2684</v>
      </c>
      <c r="X922" s="85"/>
      <c r="Y922" s="85"/>
      <c r="Z922" s="85"/>
      <c r="AA922" s="85"/>
      <c r="AB922" s="85"/>
    </row>
    <row r="923" spans="1:28" ht="18.75" x14ac:dyDescent="0.25">
      <c r="A923" s="22" t="s">
        <v>1724</v>
      </c>
      <c r="B923" s="26" t="s">
        <v>166</v>
      </c>
      <c r="C923" s="25"/>
      <c r="D923" s="27" t="s">
        <v>164</v>
      </c>
      <c r="E923" s="52">
        <v>0.03</v>
      </c>
      <c r="F923" s="45">
        <v>0.03</v>
      </c>
      <c r="G923" s="64">
        <v>153.56</v>
      </c>
      <c r="H923" s="57"/>
      <c r="I923" s="57"/>
      <c r="J923" s="57">
        <f>ROUND(F923*G923, 2)</f>
        <v>4.6100000000000003</v>
      </c>
      <c r="K923" s="57"/>
      <c r="L923" s="57"/>
      <c r="M923" s="82">
        <v>153.56</v>
      </c>
      <c r="N923" s="57"/>
      <c r="O923" s="57"/>
      <c r="P923" s="57">
        <f>ROUND(F923*M923, 2)</f>
        <v>4.6100000000000003</v>
      </c>
      <c r="Q923" s="57"/>
      <c r="R923" s="57"/>
      <c r="S923" s="85"/>
      <c r="T923" s="88">
        <v>1</v>
      </c>
      <c r="U923" s="88">
        <v>1</v>
      </c>
      <c r="V923" s="85"/>
      <c r="W923" s="85" t="s">
        <v>2685</v>
      </c>
      <c r="X923" s="85"/>
      <c r="Y923" s="85"/>
      <c r="Z923" s="85"/>
      <c r="AA923" s="85"/>
      <c r="AB923" s="85"/>
    </row>
    <row r="924" spans="1:28" ht="37.5" x14ac:dyDescent="0.25">
      <c r="A924" s="22" t="s">
        <v>1725</v>
      </c>
      <c r="B924" s="26" t="s">
        <v>1726</v>
      </c>
      <c r="C924" s="25"/>
      <c r="D924" s="27" t="s">
        <v>164</v>
      </c>
      <c r="E924" s="45">
        <v>1</v>
      </c>
      <c r="F924" s="48">
        <v>1</v>
      </c>
      <c r="G924" s="64">
        <v>103.73</v>
      </c>
      <c r="H924" s="57"/>
      <c r="I924" s="57"/>
      <c r="J924" s="57">
        <f>ROUND(F924*G924, 2)</f>
        <v>103.73</v>
      </c>
      <c r="K924" s="57"/>
      <c r="L924" s="57"/>
      <c r="M924" s="82">
        <v>103.73</v>
      </c>
      <c r="N924" s="57"/>
      <c r="O924" s="57"/>
      <c r="P924" s="57">
        <f>ROUND(F924*M924, 2)</f>
        <v>103.73</v>
      </c>
      <c r="Q924" s="57"/>
      <c r="R924" s="57"/>
      <c r="S924" s="85"/>
      <c r="T924" s="88">
        <v>1</v>
      </c>
      <c r="U924" s="88">
        <v>1</v>
      </c>
      <c r="V924" s="85"/>
      <c r="W924" s="85" t="s">
        <v>2686</v>
      </c>
      <c r="X924" s="85"/>
      <c r="Y924" s="85"/>
      <c r="Z924" s="85"/>
      <c r="AA924" s="85"/>
      <c r="AB924" s="85"/>
    </row>
    <row r="925" spans="1:28" ht="37.5" x14ac:dyDescent="0.25">
      <c r="A925" s="22" t="s">
        <v>1727</v>
      </c>
      <c r="B925" s="26" t="s">
        <v>1728</v>
      </c>
      <c r="C925" s="25"/>
      <c r="D925" s="27" t="s">
        <v>164</v>
      </c>
      <c r="E925" s="45">
        <v>1</v>
      </c>
      <c r="F925" s="48">
        <v>1</v>
      </c>
      <c r="G925" s="64">
        <v>1449</v>
      </c>
      <c r="H925" s="57"/>
      <c r="I925" s="57"/>
      <c r="J925" s="57">
        <f>ROUND(F925*G925, 2)</f>
        <v>1449</v>
      </c>
      <c r="K925" s="57"/>
      <c r="L925" s="57"/>
      <c r="M925" s="82">
        <v>1449</v>
      </c>
      <c r="N925" s="57"/>
      <c r="O925" s="57"/>
      <c r="P925" s="57">
        <f>ROUND(F925*M925, 2)</f>
        <v>1449</v>
      </c>
      <c r="Q925" s="57"/>
      <c r="R925" s="57"/>
      <c r="S925" s="85"/>
      <c r="T925" s="88">
        <v>1</v>
      </c>
      <c r="U925" s="88">
        <v>1</v>
      </c>
      <c r="V925" s="85"/>
      <c r="W925" s="85" t="s">
        <v>2687</v>
      </c>
      <c r="X925" s="85"/>
      <c r="Y925" s="85"/>
      <c r="Z925" s="85"/>
      <c r="AA925" s="85"/>
      <c r="AB925" s="85"/>
    </row>
    <row r="926" spans="1:28" ht="37.5" x14ac:dyDescent="0.25">
      <c r="A926" s="22" t="s">
        <v>1729</v>
      </c>
      <c r="B926" s="26" t="s">
        <v>1730</v>
      </c>
      <c r="C926" s="25"/>
      <c r="D926" s="27" t="s">
        <v>164</v>
      </c>
      <c r="E926" s="45">
        <v>1</v>
      </c>
      <c r="F926" s="48">
        <v>1</v>
      </c>
      <c r="G926" s="64">
        <v>846.36</v>
      </c>
      <c r="H926" s="57"/>
      <c r="I926" s="57"/>
      <c r="J926" s="57">
        <f>ROUND(F926*G926, 2)</f>
        <v>846.36</v>
      </c>
      <c r="K926" s="57"/>
      <c r="L926" s="57"/>
      <c r="M926" s="82">
        <v>846.36</v>
      </c>
      <c r="N926" s="57"/>
      <c r="O926" s="57"/>
      <c r="P926" s="57">
        <f>ROUND(F926*M926, 2)</f>
        <v>846.36</v>
      </c>
      <c r="Q926" s="57"/>
      <c r="R926" s="57"/>
      <c r="S926" s="85"/>
      <c r="T926" s="88">
        <v>1</v>
      </c>
      <c r="U926" s="88">
        <v>1</v>
      </c>
      <c r="V926" s="85"/>
      <c r="W926" s="85" t="s">
        <v>2688</v>
      </c>
      <c r="X926" s="85"/>
      <c r="Y926" s="85"/>
      <c r="Z926" s="85"/>
      <c r="AA926" s="85"/>
      <c r="AB926" s="85"/>
    </row>
    <row r="927" spans="1:28" ht="18.75" x14ac:dyDescent="0.25">
      <c r="A927" s="22" t="s">
        <v>1731</v>
      </c>
      <c r="B927" s="25" t="s">
        <v>1732</v>
      </c>
      <c r="C927" s="25" t="s">
        <v>1202</v>
      </c>
      <c r="D927" s="27" t="s">
        <v>111</v>
      </c>
      <c r="E927" s="45">
        <v>1</v>
      </c>
      <c r="F927" s="28">
        <v>1</v>
      </c>
      <c r="G927" s="57">
        <f>IFERROR(ROUND(SUM(J928,J929,J930,J931)/F927, 2), 0)</f>
        <v>5017.76</v>
      </c>
      <c r="H927" s="64">
        <v>2482.04</v>
      </c>
      <c r="I927" s="57">
        <f>G927+H927</f>
        <v>7499.8</v>
      </c>
      <c r="J927" s="57">
        <f>ROUND(G927*F927, 2)</f>
        <v>5017.76</v>
      </c>
      <c r="K927" s="57">
        <f>ROUND(F927*H927, 2)</f>
        <v>2482.04</v>
      </c>
      <c r="L927" s="57">
        <f>J927+K927</f>
        <v>7499.8</v>
      </c>
      <c r="M927" s="57">
        <v>5017.76</v>
      </c>
      <c r="N927" s="82">
        <v>2482.04</v>
      </c>
      <c r="O927" s="57">
        <v>7499.8</v>
      </c>
      <c r="P927" s="57">
        <v>5017.76</v>
      </c>
      <c r="Q927" s="57">
        <v>2482.04</v>
      </c>
      <c r="R927" s="57">
        <v>7499.8</v>
      </c>
      <c r="S927" s="85"/>
      <c r="T927" s="88">
        <v>1</v>
      </c>
      <c r="U927" s="88">
        <v>1</v>
      </c>
      <c r="V927" s="85"/>
      <c r="W927" s="85" t="s">
        <v>2689</v>
      </c>
      <c r="X927" s="85"/>
      <c r="Y927" s="85"/>
      <c r="Z927" s="85"/>
      <c r="AA927" s="85"/>
      <c r="AB927" s="85"/>
    </row>
    <row r="928" spans="1:28" ht="37.5" x14ac:dyDescent="0.25">
      <c r="A928" s="22" t="s">
        <v>1733</v>
      </c>
      <c r="B928" s="26" t="s">
        <v>886</v>
      </c>
      <c r="C928" s="25"/>
      <c r="D928" s="27" t="s">
        <v>164</v>
      </c>
      <c r="E928" s="45">
        <v>7.0000000000000007E-2</v>
      </c>
      <c r="F928" s="45">
        <v>7.0000000000000007E-2</v>
      </c>
      <c r="G928" s="64">
        <v>158.22999999999999</v>
      </c>
      <c r="H928" s="57"/>
      <c r="I928" s="57"/>
      <c r="J928" s="57">
        <f>ROUND(F928*G928, 2)</f>
        <v>11.08</v>
      </c>
      <c r="K928" s="57"/>
      <c r="L928" s="57"/>
      <c r="M928" s="82">
        <v>158.22999999999999</v>
      </c>
      <c r="N928" s="57"/>
      <c r="O928" s="57"/>
      <c r="P928" s="57">
        <f>ROUND(F928*M928, 2)</f>
        <v>11.08</v>
      </c>
      <c r="Q928" s="57"/>
      <c r="R928" s="57"/>
      <c r="S928" s="85"/>
      <c r="T928" s="88">
        <v>1</v>
      </c>
      <c r="U928" s="88">
        <v>1</v>
      </c>
      <c r="V928" s="85"/>
      <c r="W928" s="85" t="s">
        <v>2690</v>
      </c>
      <c r="X928" s="85"/>
      <c r="Y928" s="85"/>
      <c r="Z928" s="85"/>
      <c r="AA928" s="85"/>
      <c r="AB928" s="85"/>
    </row>
    <row r="929" spans="1:28" ht="18.75" x14ac:dyDescent="0.25">
      <c r="A929" s="22" t="s">
        <v>1734</v>
      </c>
      <c r="B929" s="26" t="s">
        <v>166</v>
      </c>
      <c r="C929" s="25"/>
      <c r="D929" s="27" t="s">
        <v>164</v>
      </c>
      <c r="E929" s="45">
        <v>0.05</v>
      </c>
      <c r="F929" s="45">
        <v>0.05</v>
      </c>
      <c r="G929" s="64">
        <v>153.56</v>
      </c>
      <c r="H929" s="57"/>
      <c r="I929" s="57"/>
      <c r="J929" s="57">
        <f>ROUND(F929*G929, 2)</f>
        <v>7.68</v>
      </c>
      <c r="K929" s="57"/>
      <c r="L929" s="57"/>
      <c r="M929" s="82">
        <v>153.56</v>
      </c>
      <c r="N929" s="57"/>
      <c r="O929" s="57"/>
      <c r="P929" s="57">
        <f>ROUND(F929*M929, 2)</f>
        <v>7.68</v>
      </c>
      <c r="Q929" s="57"/>
      <c r="R929" s="57"/>
      <c r="S929" s="85"/>
      <c r="T929" s="88">
        <v>1</v>
      </c>
      <c r="U929" s="88">
        <v>1</v>
      </c>
      <c r="V929" s="85"/>
      <c r="W929" s="85" t="s">
        <v>2691</v>
      </c>
      <c r="X929" s="85"/>
      <c r="Y929" s="85"/>
      <c r="Z929" s="85"/>
      <c r="AA929" s="85"/>
      <c r="AB929" s="85"/>
    </row>
    <row r="930" spans="1:28" ht="37.5" x14ac:dyDescent="0.25">
      <c r="A930" s="22" t="s">
        <v>1735</v>
      </c>
      <c r="B930" s="26" t="s">
        <v>1736</v>
      </c>
      <c r="C930" s="25"/>
      <c r="D930" s="27" t="s">
        <v>164</v>
      </c>
      <c r="E930" s="45">
        <v>1</v>
      </c>
      <c r="F930" s="48">
        <v>1</v>
      </c>
      <c r="G930" s="64">
        <v>4980</v>
      </c>
      <c r="H930" s="57"/>
      <c r="I930" s="57"/>
      <c r="J930" s="57">
        <f>ROUND(F930*G930, 2)</f>
        <v>4980</v>
      </c>
      <c r="K930" s="57"/>
      <c r="L930" s="57"/>
      <c r="M930" s="82">
        <v>4980</v>
      </c>
      <c r="N930" s="57"/>
      <c r="O930" s="57"/>
      <c r="P930" s="57">
        <f>ROUND(F930*M930, 2)</f>
        <v>4980</v>
      </c>
      <c r="Q930" s="57"/>
      <c r="R930" s="57"/>
      <c r="S930" s="85"/>
      <c r="T930" s="88">
        <v>1</v>
      </c>
      <c r="U930" s="88">
        <v>1</v>
      </c>
      <c r="V930" s="85"/>
      <c r="W930" s="85" t="s">
        <v>2692</v>
      </c>
      <c r="X930" s="85"/>
      <c r="Y930" s="85"/>
      <c r="Z930" s="85"/>
      <c r="AA930" s="85"/>
      <c r="AB930" s="85"/>
    </row>
    <row r="931" spans="1:28" ht="18.75" x14ac:dyDescent="0.25">
      <c r="A931" s="22" t="s">
        <v>1737</v>
      </c>
      <c r="B931" s="26" t="s">
        <v>1738</v>
      </c>
      <c r="C931" s="25"/>
      <c r="D931" s="27" t="s">
        <v>164</v>
      </c>
      <c r="E931" s="45">
        <v>1</v>
      </c>
      <c r="F931" s="45">
        <v>1</v>
      </c>
      <c r="G931" s="64">
        <v>19</v>
      </c>
      <c r="H931" s="57"/>
      <c r="I931" s="57"/>
      <c r="J931" s="57">
        <f>ROUND(F931*G931, 2)</f>
        <v>19</v>
      </c>
      <c r="K931" s="57"/>
      <c r="L931" s="57"/>
      <c r="M931" s="82">
        <v>19</v>
      </c>
      <c r="N931" s="57"/>
      <c r="O931" s="57"/>
      <c r="P931" s="57">
        <f>ROUND(F931*M931, 2)</f>
        <v>19</v>
      </c>
      <c r="Q931" s="57"/>
      <c r="R931" s="57"/>
      <c r="S931" s="85"/>
      <c r="T931" s="88">
        <v>1</v>
      </c>
      <c r="U931" s="88">
        <v>1</v>
      </c>
      <c r="V931" s="85"/>
      <c r="W931" s="85" t="s">
        <v>2693</v>
      </c>
      <c r="X931" s="85"/>
      <c r="Y931" s="85"/>
      <c r="Z931" s="85"/>
      <c r="AA931" s="85"/>
      <c r="AB931" s="85"/>
    </row>
    <row r="932" spans="1:28" ht="16.5" x14ac:dyDescent="0.25">
      <c r="A932" s="22" t="s">
        <v>1739</v>
      </c>
      <c r="B932" s="100" t="s">
        <v>1740</v>
      </c>
      <c r="C932" s="94"/>
      <c r="D932" s="98"/>
      <c r="E932" s="99"/>
      <c r="F932" s="58"/>
      <c r="G932" s="59"/>
      <c r="H932" s="59"/>
      <c r="I932" s="59"/>
      <c r="J932" s="59">
        <f>SUM(J933)</f>
        <v>0</v>
      </c>
      <c r="K932" s="59">
        <f>SUM(K933)</f>
        <v>3840000</v>
      </c>
      <c r="L932" s="59">
        <f>SUM(L933)</f>
        <v>3840000</v>
      </c>
      <c r="M932" s="59"/>
      <c r="N932" s="59"/>
      <c r="O932" s="59"/>
      <c r="P932" s="59">
        <v>0</v>
      </c>
      <c r="Q932" s="59">
        <v>3840000</v>
      </c>
      <c r="R932" s="59">
        <v>3840000</v>
      </c>
      <c r="S932" s="85"/>
      <c r="T932" s="88"/>
      <c r="U932" s="88"/>
      <c r="V932" s="85"/>
      <c r="W932" s="85" t="s">
        <v>2694</v>
      </c>
      <c r="X932" s="85"/>
      <c r="Y932" s="85"/>
      <c r="Z932" s="85"/>
      <c r="AA932" s="85"/>
      <c r="AB932" s="85"/>
    </row>
    <row r="933" spans="1:28" ht="37.5" x14ac:dyDescent="0.25">
      <c r="A933" s="22" t="s">
        <v>1741</v>
      </c>
      <c r="B933" s="25" t="s">
        <v>1742</v>
      </c>
      <c r="C933" s="25"/>
      <c r="D933" s="27" t="s">
        <v>1743</v>
      </c>
      <c r="E933" s="45">
        <v>1</v>
      </c>
      <c r="F933" s="28">
        <v>12</v>
      </c>
      <c r="G933" s="57"/>
      <c r="H933" s="64">
        <v>320000</v>
      </c>
      <c r="I933" s="57">
        <f>G933+H933</f>
        <v>320000</v>
      </c>
      <c r="J933" s="57"/>
      <c r="K933" s="57">
        <f>ROUND(F933*H933, 2)</f>
        <v>3840000</v>
      </c>
      <c r="L933" s="57">
        <f>J933+K933</f>
        <v>3840000</v>
      </c>
      <c r="M933" s="57">
        <v>0</v>
      </c>
      <c r="N933" s="82">
        <v>320000</v>
      </c>
      <c r="O933" s="57">
        <v>320000</v>
      </c>
      <c r="P933" s="57">
        <v>0</v>
      </c>
      <c r="Q933" s="57">
        <v>3840000</v>
      </c>
      <c r="R933" s="57">
        <v>3840000</v>
      </c>
      <c r="S933" s="85"/>
      <c r="T933" s="88">
        <v>1</v>
      </c>
      <c r="U933" s="88">
        <v>12</v>
      </c>
      <c r="V933" s="85"/>
      <c r="W933" s="85" t="s">
        <v>2695</v>
      </c>
      <c r="X933" s="85"/>
      <c r="Y933" s="85"/>
      <c r="Z933" s="85"/>
      <c r="AA933" s="85"/>
      <c r="AB933" s="85"/>
    </row>
    <row r="934" spans="1:28" ht="16.5" x14ac:dyDescent="0.25">
      <c r="A934" s="22" t="s">
        <v>1744</v>
      </c>
      <c r="B934" s="100" t="s">
        <v>1745</v>
      </c>
      <c r="C934" s="94"/>
      <c r="D934" s="98"/>
      <c r="E934" s="99"/>
      <c r="F934" s="58"/>
      <c r="G934" s="59"/>
      <c r="H934" s="59"/>
      <c r="I934" s="59"/>
      <c r="J934" s="59">
        <f>SUM(J935,J936)</f>
        <v>0</v>
      </c>
      <c r="K934" s="59">
        <f>SUM(K935,K936)</f>
        <v>1986193.2</v>
      </c>
      <c r="L934" s="59">
        <f>SUM(L935,L936)</f>
        <v>1986193.2</v>
      </c>
      <c r="M934" s="59"/>
      <c r="N934" s="59"/>
      <c r="O934" s="59"/>
      <c r="P934" s="59">
        <v>0</v>
      </c>
      <c r="Q934" s="59">
        <v>1986193.2</v>
      </c>
      <c r="R934" s="59">
        <v>1986193.2</v>
      </c>
      <c r="S934" s="85"/>
      <c r="T934" s="88"/>
      <c r="U934" s="88"/>
      <c r="V934" s="85"/>
      <c r="W934" s="85" t="s">
        <v>2696</v>
      </c>
      <c r="X934" s="85"/>
      <c r="Y934" s="85"/>
      <c r="Z934" s="85"/>
      <c r="AA934" s="85"/>
      <c r="AB934" s="85"/>
    </row>
    <row r="935" spans="1:28" ht="112.5" x14ac:dyDescent="0.25">
      <c r="A935" s="22" t="s">
        <v>1746</v>
      </c>
      <c r="B935" s="25" t="s">
        <v>1747</v>
      </c>
      <c r="C935" s="25" t="s">
        <v>1748</v>
      </c>
      <c r="D935" s="27" t="s">
        <v>40</v>
      </c>
      <c r="E935" s="45">
        <v>1</v>
      </c>
      <c r="F935" s="28">
        <v>28771.599999999999</v>
      </c>
      <c r="G935" s="57"/>
      <c r="H935" s="64">
        <v>57</v>
      </c>
      <c r="I935" s="57">
        <f>G935+H935</f>
        <v>57</v>
      </c>
      <c r="J935" s="57"/>
      <c r="K935" s="57">
        <f>ROUND(F935*H935, 2)</f>
        <v>1639981.2</v>
      </c>
      <c r="L935" s="57">
        <f>J935+K935</f>
        <v>1639981.2</v>
      </c>
      <c r="M935" s="57">
        <v>0</v>
      </c>
      <c r="N935" s="82">
        <v>57</v>
      </c>
      <c r="O935" s="57">
        <v>57</v>
      </c>
      <c r="P935" s="57">
        <v>0</v>
      </c>
      <c r="Q935" s="57">
        <v>1639981.2</v>
      </c>
      <c r="R935" s="57">
        <v>1639981.2</v>
      </c>
      <c r="S935" s="85"/>
      <c r="T935" s="88">
        <v>1</v>
      </c>
      <c r="U935" s="88">
        <v>28771.599999999999</v>
      </c>
      <c r="V935" s="85"/>
      <c r="W935" s="85" t="s">
        <v>2697</v>
      </c>
      <c r="X935" s="85"/>
      <c r="Y935" s="85"/>
      <c r="Z935" s="85"/>
      <c r="AA935" s="85"/>
      <c r="AB935" s="85"/>
    </row>
    <row r="936" spans="1:28" ht="131.25" x14ac:dyDescent="0.25">
      <c r="A936" s="22" t="s">
        <v>1749</v>
      </c>
      <c r="B936" s="25" t="s">
        <v>1750</v>
      </c>
      <c r="C936" s="25" t="s">
        <v>1751</v>
      </c>
      <c r="D936" s="27" t="s">
        <v>40</v>
      </c>
      <c r="E936" s="45">
        <v>1</v>
      </c>
      <c r="F936" s="28">
        <v>5770.2</v>
      </c>
      <c r="G936" s="57"/>
      <c r="H936" s="64">
        <v>60</v>
      </c>
      <c r="I936" s="57">
        <f>G936+H936</f>
        <v>60</v>
      </c>
      <c r="J936" s="57"/>
      <c r="K936" s="57">
        <f>ROUND(F936*H936, 2)</f>
        <v>346212</v>
      </c>
      <c r="L936" s="57">
        <f>J936+K936</f>
        <v>346212</v>
      </c>
      <c r="M936" s="57">
        <v>0</v>
      </c>
      <c r="N936" s="82">
        <v>60</v>
      </c>
      <c r="O936" s="57">
        <v>60</v>
      </c>
      <c r="P936" s="57">
        <v>0</v>
      </c>
      <c r="Q936" s="57">
        <v>346212</v>
      </c>
      <c r="R936" s="57">
        <v>346212</v>
      </c>
      <c r="S936" s="85"/>
      <c r="T936" s="88">
        <v>1</v>
      </c>
      <c r="U936" s="88">
        <v>5770.2</v>
      </c>
      <c r="V936" s="85"/>
      <c r="W936" s="85" t="s">
        <v>2698</v>
      </c>
      <c r="X936" s="85"/>
      <c r="Y936" s="85"/>
      <c r="Z936" s="85"/>
      <c r="AA936" s="85"/>
      <c r="AB936" s="85"/>
    </row>
    <row r="937" spans="1:28" ht="30" customHeight="1" x14ac:dyDescent="0.25">
      <c r="A937" s="109" t="s">
        <v>1752</v>
      </c>
      <c r="B937" s="110"/>
      <c r="C937" s="110"/>
      <c r="D937" s="111"/>
      <c r="E937" s="112"/>
      <c r="F937" s="78"/>
      <c r="G937" s="79"/>
      <c r="H937" s="79"/>
      <c r="I937" s="79"/>
      <c r="J937" s="79">
        <f>J938</f>
        <v>0</v>
      </c>
      <c r="K937" s="79">
        <f>K938</f>
        <v>302690</v>
      </c>
      <c r="L937" s="79">
        <f>J937+K937</f>
        <v>302690</v>
      </c>
      <c r="M937" s="79"/>
      <c r="N937" s="79"/>
      <c r="O937" s="79"/>
      <c r="P937" s="79">
        <v>0</v>
      </c>
      <c r="Q937" s="79">
        <v>302690</v>
      </c>
      <c r="R937" s="79">
        <v>302690</v>
      </c>
      <c r="S937" s="85"/>
      <c r="T937" s="88"/>
      <c r="U937" s="88"/>
      <c r="V937" s="85"/>
      <c r="W937" s="85" t="s">
        <v>2699</v>
      </c>
      <c r="X937" s="85"/>
      <c r="Y937" s="85"/>
      <c r="Z937" s="85"/>
      <c r="AA937" s="85"/>
      <c r="AB937" s="85"/>
    </row>
    <row r="938" spans="1:28" ht="16.5" x14ac:dyDescent="0.25">
      <c r="A938" s="22" t="s">
        <v>1753</v>
      </c>
      <c r="B938" s="100" t="s">
        <v>1754</v>
      </c>
      <c r="C938" s="94"/>
      <c r="D938" s="98"/>
      <c r="E938" s="99"/>
      <c r="F938" s="58"/>
      <c r="G938" s="59"/>
      <c r="H938" s="59"/>
      <c r="I938" s="59"/>
      <c r="J938" s="59">
        <f>J939+J941</f>
        <v>0</v>
      </c>
      <c r="K938" s="59">
        <f>K939+K941</f>
        <v>302690</v>
      </c>
      <c r="L938" s="59">
        <f>J938+K938</f>
        <v>302690</v>
      </c>
      <c r="M938" s="59"/>
      <c r="N938" s="59"/>
      <c r="O938" s="59"/>
      <c r="P938" s="59">
        <v>0</v>
      </c>
      <c r="Q938" s="59">
        <v>302690</v>
      </c>
      <c r="R938" s="59">
        <v>302690</v>
      </c>
      <c r="S938" s="85"/>
      <c r="T938" s="88"/>
      <c r="U938" s="88"/>
      <c r="V938" s="85"/>
      <c r="W938" s="85" t="s">
        <v>2700</v>
      </c>
      <c r="X938" s="85"/>
      <c r="Y938" s="85"/>
      <c r="Z938" s="85"/>
      <c r="AA938" s="85"/>
      <c r="AB938" s="85"/>
    </row>
    <row r="939" spans="1:28" ht="16.5" x14ac:dyDescent="0.25">
      <c r="A939" s="22" t="s">
        <v>1755</v>
      </c>
      <c r="B939" s="100" t="s">
        <v>1756</v>
      </c>
      <c r="C939" s="94"/>
      <c r="D939" s="98"/>
      <c r="E939" s="99"/>
      <c r="F939" s="58"/>
      <c r="G939" s="59"/>
      <c r="H939" s="59"/>
      <c r="I939" s="59"/>
      <c r="J939" s="59">
        <f>SUM(J940)</f>
        <v>0</v>
      </c>
      <c r="K939" s="59">
        <f>SUM(K940)</f>
        <v>194400</v>
      </c>
      <c r="L939" s="59">
        <f>SUM(L940)</f>
        <v>194400</v>
      </c>
      <c r="M939" s="59"/>
      <c r="N939" s="59"/>
      <c r="O939" s="59"/>
      <c r="P939" s="59">
        <v>0</v>
      </c>
      <c r="Q939" s="59">
        <v>194400</v>
      </c>
      <c r="R939" s="59">
        <v>194400</v>
      </c>
      <c r="S939" s="85"/>
      <c r="T939" s="88"/>
      <c r="U939" s="88"/>
      <c r="V939" s="85"/>
      <c r="W939" s="85" t="s">
        <v>2701</v>
      </c>
      <c r="X939" s="85"/>
      <c r="Y939" s="85"/>
      <c r="Z939" s="85"/>
      <c r="AA939" s="85"/>
      <c r="AB939" s="85"/>
    </row>
    <row r="940" spans="1:28" ht="18.75" x14ac:dyDescent="0.25">
      <c r="A940" s="22" t="s">
        <v>1757</v>
      </c>
      <c r="B940" s="25" t="s">
        <v>1758</v>
      </c>
      <c r="C940" s="25"/>
      <c r="D940" s="27" t="s">
        <v>1759</v>
      </c>
      <c r="E940" s="45">
        <v>1</v>
      </c>
      <c r="F940" s="28">
        <v>12</v>
      </c>
      <c r="G940" s="57"/>
      <c r="H940" s="64">
        <v>16200</v>
      </c>
      <c r="I940" s="57">
        <f>G940+H940</f>
        <v>16200</v>
      </c>
      <c r="J940" s="57"/>
      <c r="K940" s="57">
        <f>ROUND(F940*H940, 2)</f>
        <v>194400</v>
      </c>
      <c r="L940" s="57">
        <f>J940+K940</f>
        <v>194400</v>
      </c>
      <c r="M940" s="57">
        <v>0</v>
      </c>
      <c r="N940" s="82">
        <v>16200</v>
      </c>
      <c r="O940" s="57">
        <v>16200</v>
      </c>
      <c r="P940" s="57">
        <v>0</v>
      </c>
      <c r="Q940" s="57">
        <v>194400</v>
      </c>
      <c r="R940" s="57">
        <v>194400</v>
      </c>
      <c r="S940" s="85"/>
      <c r="T940" s="88">
        <v>1</v>
      </c>
      <c r="U940" s="88">
        <v>12</v>
      </c>
      <c r="V940" s="85"/>
      <c r="W940" s="85" t="s">
        <v>2702</v>
      </c>
      <c r="X940" s="85"/>
      <c r="Y940" s="85"/>
      <c r="Z940" s="85"/>
      <c r="AA940" s="85"/>
      <c r="AB940" s="85"/>
    </row>
    <row r="941" spans="1:28" ht="16.5" x14ac:dyDescent="0.25">
      <c r="A941" s="22" t="s">
        <v>1760</v>
      </c>
      <c r="B941" s="100" t="s">
        <v>1745</v>
      </c>
      <c r="C941" s="94"/>
      <c r="D941" s="98"/>
      <c r="E941" s="99"/>
      <c r="F941" s="58"/>
      <c r="G941" s="59"/>
      <c r="H941" s="59"/>
      <c r="I941" s="59"/>
      <c r="J941" s="59">
        <f>SUM(J942)</f>
        <v>0</v>
      </c>
      <c r="K941" s="59">
        <f>SUM(K942)</f>
        <v>108290</v>
      </c>
      <c r="L941" s="59">
        <f>SUM(L942)</f>
        <v>108290</v>
      </c>
      <c r="M941" s="59"/>
      <c r="N941" s="59"/>
      <c r="O941" s="59"/>
      <c r="P941" s="59">
        <v>0</v>
      </c>
      <c r="Q941" s="59">
        <v>108290</v>
      </c>
      <c r="R941" s="59">
        <v>108290</v>
      </c>
      <c r="S941" s="85"/>
      <c r="T941" s="88"/>
      <c r="U941" s="88"/>
      <c r="V941" s="85"/>
      <c r="W941" s="85" t="s">
        <v>2703</v>
      </c>
      <c r="X941" s="85"/>
      <c r="Y941" s="85"/>
      <c r="Z941" s="85"/>
      <c r="AA941" s="85"/>
      <c r="AB941" s="85"/>
    </row>
    <row r="942" spans="1:28" ht="93.75" x14ac:dyDescent="0.25">
      <c r="A942" s="22" t="s">
        <v>1761</v>
      </c>
      <c r="B942" s="25" t="s">
        <v>1762</v>
      </c>
      <c r="C942" s="25" t="s">
        <v>1763</v>
      </c>
      <c r="D942" s="27" t="s">
        <v>40</v>
      </c>
      <c r="E942" s="45">
        <v>1</v>
      </c>
      <c r="F942" s="28">
        <v>130</v>
      </c>
      <c r="G942" s="57"/>
      <c r="H942" s="64">
        <v>833</v>
      </c>
      <c r="I942" s="57">
        <f>G942+H942</f>
        <v>833</v>
      </c>
      <c r="J942" s="57"/>
      <c r="K942" s="57">
        <f>ROUND(F942*H942, 2)</f>
        <v>108290</v>
      </c>
      <c r="L942" s="57">
        <f>J942+K942</f>
        <v>108290</v>
      </c>
      <c r="M942" s="57">
        <v>0</v>
      </c>
      <c r="N942" s="82">
        <v>833</v>
      </c>
      <c r="O942" s="57">
        <v>833</v>
      </c>
      <c r="P942" s="57">
        <v>0</v>
      </c>
      <c r="Q942" s="57">
        <v>108290</v>
      </c>
      <c r="R942" s="57">
        <v>108290</v>
      </c>
      <c r="S942" s="85"/>
      <c r="T942" s="88">
        <v>1</v>
      </c>
      <c r="U942" s="88">
        <v>130</v>
      </c>
      <c r="V942" s="85"/>
      <c r="W942" s="85" t="s">
        <v>2704</v>
      </c>
      <c r="X942" s="85"/>
      <c r="Y942" s="85"/>
      <c r="Z942" s="85"/>
      <c r="AA942" s="85"/>
      <c r="AB942" s="85"/>
    </row>
    <row r="943" spans="1:28" ht="24" customHeight="1" x14ac:dyDescent="0.25">
      <c r="A943" s="42"/>
      <c r="B943" s="44" t="s">
        <v>1764</v>
      </c>
      <c r="C943" s="43"/>
      <c r="D943" s="80"/>
      <c r="E943" s="81"/>
      <c r="F943" s="66"/>
      <c r="G943" s="67"/>
      <c r="H943" s="67"/>
      <c r="I943" s="67"/>
      <c r="J943" s="67">
        <f>SUM(J8,J937)</f>
        <v>119975012.54000001</v>
      </c>
      <c r="K943" s="67">
        <f>SUM(K8,K937)</f>
        <v>176521847.55000001</v>
      </c>
      <c r="L943" s="67">
        <f>J943+K943</f>
        <v>296496860.08999997</v>
      </c>
      <c r="M943" s="67"/>
      <c r="N943" s="67"/>
      <c r="O943" s="67"/>
      <c r="P943" s="67">
        <f>SUM(P8,P937)</f>
        <v>129461949.23999999</v>
      </c>
      <c r="Q943" s="67">
        <f>SUM(Q8,Q937)</f>
        <v>176725547.55000001</v>
      </c>
      <c r="R943" s="67">
        <f>P943+Q943</f>
        <v>306187496.79000002</v>
      </c>
      <c r="S943" s="85"/>
      <c r="T943" s="88"/>
      <c r="U943" s="88"/>
      <c r="V943" s="85"/>
      <c r="W943" s="85"/>
      <c r="X943" s="85"/>
      <c r="Y943" s="85"/>
      <c r="Z943" s="85"/>
      <c r="AA943" s="85"/>
      <c r="AB943" s="85"/>
    </row>
    <row r="944" spans="1:28" s="13" customFormat="1" ht="21" customHeight="1" x14ac:dyDescent="0.3">
      <c r="A944" s="107" t="s">
        <v>2705</v>
      </c>
      <c r="B944" s="107"/>
      <c r="C944" s="107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2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</row>
    <row r="945" spans="1:28" s="18" customFormat="1" ht="15.6" customHeight="1" x14ac:dyDescent="0.25">
      <c r="A945" s="14" t="s">
        <v>2706</v>
      </c>
      <c r="B945" s="15" t="s">
        <v>2707</v>
      </c>
      <c r="C945" s="15" t="s">
        <v>2708</v>
      </c>
      <c r="D945" s="16"/>
      <c r="E945" s="73"/>
      <c r="F945" s="74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85"/>
      <c r="T945" s="88"/>
      <c r="U945" s="88"/>
      <c r="V945" s="85"/>
      <c r="W945" s="85"/>
      <c r="X945" s="85"/>
      <c r="Y945" s="85"/>
      <c r="Z945" s="85"/>
      <c r="AA945" s="85"/>
      <c r="AB945" s="85"/>
    </row>
    <row r="946" spans="1:28" s="18" customFormat="1" ht="15.6" customHeight="1" x14ac:dyDescent="0.25">
      <c r="A946" s="14" t="s">
        <v>2709</v>
      </c>
      <c r="B946" s="15" t="s">
        <v>2710</v>
      </c>
      <c r="C946" s="15" t="s">
        <v>2711</v>
      </c>
      <c r="D946" s="16"/>
      <c r="E946" s="16"/>
      <c r="F946" s="17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</row>
    <row r="947" spans="1:28" ht="31.15" customHeight="1" x14ac:dyDescent="0.25">
      <c r="A947" s="14" t="s">
        <v>2712</v>
      </c>
      <c r="B947" s="15" t="s">
        <v>2713</v>
      </c>
      <c r="C947" s="15" t="s">
        <v>2714</v>
      </c>
      <c r="D947" s="19"/>
      <c r="E947" s="73"/>
      <c r="F947" s="74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85"/>
      <c r="T947" s="88"/>
      <c r="U947" s="88"/>
      <c r="V947" s="85"/>
      <c r="W947" s="85"/>
      <c r="X947" s="85"/>
      <c r="Y947" s="85"/>
      <c r="Z947" s="85"/>
      <c r="AA947" s="85"/>
      <c r="AB947" s="85"/>
    </row>
    <row r="948" spans="1:28" ht="15.6" customHeight="1" x14ac:dyDescent="0.25">
      <c r="A948" s="14" t="s">
        <v>2715</v>
      </c>
      <c r="B948" s="15" t="s">
        <v>2716</v>
      </c>
      <c r="C948" s="15" t="s">
        <v>1743</v>
      </c>
      <c r="D948" s="19"/>
      <c r="E948" s="19"/>
      <c r="F948" s="17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</row>
    <row r="949" spans="1:28" ht="15.6" customHeight="1" x14ac:dyDescent="0.25">
      <c r="A949" s="14" t="s">
        <v>2717</v>
      </c>
      <c r="B949" s="15" t="s">
        <v>2718</v>
      </c>
      <c r="C949" s="15" t="s">
        <v>2711</v>
      </c>
      <c r="D949" s="19"/>
      <c r="E949" s="73"/>
      <c r="F949" s="74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85"/>
      <c r="T949" s="88"/>
      <c r="U949" s="88"/>
      <c r="V949" s="85"/>
      <c r="W949" s="85"/>
      <c r="X949" s="85"/>
      <c r="Y949" s="85"/>
      <c r="Z949" s="85"/>
      <c r="AA949" s="85"/>
      <c r="AB949" s="85"/>
    </row>
    <row r="950" spans="1:28" ht="31.15" customHeight="1" x14ac:dyDescent="0.25">
      <c r="A950" s="14" t="s">
        <v>2719</v>
      </c>
      <c r="B950" s="15" t="s">
        <v>2720</v>
      </c>
      <c r="C950" s="15" t="s">
        <v>2721</v>
      </c>
      <c r="D950" s="19"/>
      <c r="E950" s="19"/>
      <c r="F950" s="17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</row>
    <row r="951" spans="1:28" ht="31.15" customHeight="1" x14ac:dyDescent="0.25">
      <c r="A951" s="14" t="s">
        <v>2722</v>
      </c>
      <c r="B951" s="15" t="s">
        <v>2723</v>
      </c>
      <c r="C951" s="15" t="s">
        <v>2724</v>
      </c>
      <c r="D951" s="19"/>
      <c r="E951" s="73"/>
      <c r="F951" s="74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85"/>
      <c r="T951" s="88"/>
      <c r="U951" s="88"/>
      <c r="V951" s="85"/>
      <c r="W951" s="85"/>
      <c r="X951" s="85"/>
      <c r="Y951" s="85"/>
      <c r="Z951" s="85"/>
      <c r="AA951" s="85"/>
      <c r="AB951" s="85"/>
    </row>
    <row r="952" spans="1:28" ht="15.6" customHeight="1" x14ac:dyDescent="0.25">
      <c r="A952" s="14" t="s">
        <v>2725</v>
      </c>
      <c r="B952" s="15" t="s">
        <v>2726</v>
      </c>
      <c r="C952" s="15" t="s">
        <v>2727</v>
      </c>
      <c r="D952" s="19"/>
      <c r="E952" s="19"/>
      <c r="F952" s="17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</row>
    <row r="953" spans="1:28" ht="15.6" customHeight="1" x14ac:dyDescent="0.25">
      <c r="A953" s="14" t="s">
        <v>2728</v>
      </c>
      <c r="B953" s="15" t="s">
        <v>2729</v>
      </c>
      <c r="C953" s="15" t="s">
        <v>2730</v>
      </c>
      <c r="D953" s="19"/>
      <c r="E953" s="73"/>
      <c r="F953" s="74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85"/>
      <c r="T953" s="88"/>
      <c r="U953" s="88"/>
      <c r="V953" s="85"/>
      <c r="W953" s="85"/>
      <c r="X953" s="85"/>
      <c r="Y953" s="85"/>
      <c r="Z953" s="85"/>
      <c r="AA953" s="85"/>
      <c r="AB953" s="85"/>
    </row>
    <row r="954" spans="1:28" ht="31.15" customHeight="1" x14ac:dyDescent="0.25">
      <c r="A954" s="14" t="s">
        <v>2731</v>
      </c>
      <c r="B954" s="15" t="s">
        <v>2732</v>
      </c>
      <c r="C954" s="15" t="s">
        <v>2733</v>
      </c>
      <c r="D954" s="19"/>
      <c r="E954" s="19"/>
      <c r="F954" s="17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</row>
    <row r="955" spans="1:28" ht="46.9" customHeight="1" x14ac:dyDescent="0.25">
      <c r="A955" s="14" t="s">
        <v>2734</v>
      </c>
      <c r="B955" s="20" t="s">
        <v>2735</v>
      </c>
      <c r="C955" s="20" t="s">
        <v>2736</v>
      </c>
      <c r="D955" s="19"/>
      <c r="E955" s="19"/>
      <c r="F955" s="17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</row>
    <row r="956" spans="1:28" ht="31.15" customHeight="1" x14ac:dyDescent="0.25">
      <c r="A956" s="14" t="s">
        <v>2737</v>
      </c>
      <c r="B956" s="15" t="s">
        <v>2738</v>
      </c>
      <c r="C956" s="15" t="s">
        <v>2739</v>
      </c>
      <c r="D956" s="19"/>
      <c r="E956" s="19"/>
      <c r="F956" s="17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</row>
    <row r="957" spans="1:28" ht="15.6" customHeight="1" x14ac:dyDescent="0.25">
      <c r="A957" s="14" t="s">
        <v>2740</v>
      </c>
      <c r="B957" s="20" t="s">
        <v>2741</v>
      </c>
      <c r="C957" s="20" t="s">
        <v>2742</v>
      </c>
      <c r="D957" s="19"/>
      <c r="E957" s="19"/>
      <c r="F957" s="17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</row>
    <row r="958" spans="1:28" ht="46.9" customHeight="1" x14ac:dyDescent="0.25">
      <c r="A958" s="14" t="s">
        <v>2743</v>
      </c>
      <c r="B958" s="20" t="s">
        <v>2744</v>
      </c>
      <c r="C958" s="20" t="s">
        <v>2745</v>
      </c>
      <c r="D958" s="19"/>
      <c r="E958" s="73"/>
      <c r="F958" s="74"/>
      <c r="G958" s="108" t="s">
        <v>2746</v>
      </c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85"/>
      <c r="T958" s="88"/>
      <c r="U958" s="88"/>
      <c r="V958" s="85"/>
      <c r="W958" s="85"/>
      <c r="X958" s="85"/>
      <c r="Y958" s="85"/>
      <c r="Z958" s="85"/>
      <c r="AA958" s="85"/>
      <c r="AB958" s="85"/>
    </row>
    <row r="959" spans="1:28" ht="15.6" customHeight="1" x14ac:dyDescent="0.25">
      <c r="A959" s="14" t="s">
        <v>2747</v>
      </c>
      <c r="B959" s="15" t="s">
        <v>2748</v>
      </c>
      <c r="C959" s="15" t="s">
        <v>2749</v>
      </c>
      <c r="D959" s="19"/>
      <c r="E959" s="19"/>
      <c r="F959" s="17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</row>
    <row r="960" spans="1:28" ht="15.6" customHeight="1" x14ac:dyDescent="0.25">
      <c r="A960" s="14" t="s">
        <v>2750</v>
      </c>
      <c r="B960" s="21" t="s">
        <v>2751</v>
      </c>
      <c r="C960" s="15"/>
      <c r="D960" s="19"/>
      <c r="E960" s="19"/>
      <c r="F960" s="17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</row>
    <row r="961" spans="1:28" ht="15.6" customHeight="1" x14ac:dyDescent="0.25">
      <c r="A961" s="14" t="s">
        <v>2752</v>
      </c>
      <c r="B961" s="15" t="s">
        <v>2753</v>
      </c>
      <c r="C961" s="15"/>
      <c r="D961" s="19"/>
      <c r="E961" s="19"/>
      <c r="F961" s="17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</row>
    <row r="962" spans="1:28" ht="15.6" customHeight="1" x14ac:dyDescent="0.25">
      <c r="A962" s="14" t="s">
        <v>2754</v>
      </c>
      <c r="B962" s="15" t="s">
        <v>2755</v>
      </c>
      <c r="C962" s="15"/>
      <c r="D962" s="19"/>
      <c r="E962" s="19"/>
      <c r="F962" s="17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</row>
    <row r="963" spans="1:28" x14ac:dyDescent="0.25">
      <c r="S963" s="85"/>
      <c r="T963" s="85"/>
      <c r="U963" s="85"/>
      <c r="V963" s="85"/>
      <c r="W963" s="85"/>
      <c r="X963" s="85"/>
      <c r="Y963" s="85"/>
      <c r="Z963" s="85"/>
      <c r="AA963" s="85"/>
      <c r="AB963" s="85"/>
    </row>
    <row r="964" spans="1:28" x14ac:dyDescent="0.25">
      <c r="S964" s="85"/>
      <c r="T964" s="85"/>
      <c r="U964" s="85"/>
      <c r="V964" s="85"/>
      <c r="W964" s="85"/>
      <c r="X964" s="85"/>
      <c r="Y964" s="85"/>
      <c r="Z964" s="85"/>
      <c r="AA964" s="85"/>
      <c r="AB964" s="85"/>
    </row>
    <row r="965" spans="1:28" x14ac:dyDescent="0.25">
      <c r="S965" s="85"/>
      <c r="T965" s="85"/>
      <c r="U965" s="85"/>
      <c r="V965" s="85"/>
      <c r="W965" s="85"/>
      <c r="X965" s="85"/>
      <c r="Y965" s="85"/>
      <c r="Z965" s="85"/>
      <c r="AA965" s="85"/>
      <c r="AB965" s="85"/>
    </row>
    <row r="966" spans="1:28" x14ac:dyDescent="0.25">
      <c r="S966" s="85"/>
      <c r="T966" s="85"/>
      <c r="U966" s="85"/>
      <c r="V966" s="85"/>
      <c r="W966" s="85"/>
      <c r="X966" s="85"/>
      <c r="Y966" s="85"/>
      <c r="Z966" s="85"/>
      <c r="AA966" s="85"/>
      <c r="AB966" s="85"/>
    </row>
    <row r="967" spans="1:28" x14ac:dyDescent="0.25">
      <c r="S967" s="85"/>
      <c r="T967" s="85"/>
      <c r="U967" s="85"/>
      <c r="V967" s="85"/>
      <c r="W967" s="85"/>
      <c r="X967" s="85"/>
      <c r="Y967" s="85"/>
      <c r="Z967" s="85"/>
      <c r="AA967" s="85"/>
      <c r="AB967" s="85"/>
    </row>
    <row r="968" spans="1:28" x14ac:dyDescent="0.25">
      <c r="S968" s="85"/>
      <c r="T968" s="85"/>
      <c r="U968" s="85"/>
      <c r="V968" s="85"/>
      <c r="W968" s="85"/>
      <c r="X968" s="85"/>
      <c r="Y968" s="85"/>
      <c r="Z968" s="85"/>
      <c r="AA968" s="85"/>
      <c r="AB968" s="85"/>
    </row>
    <row r="969" spans="1:28" x14ac:dyDescent="0.25">
      <c r="S969" s="85"/>
      <c r="T969" s="85"/>
      <c r="U969" s="85"/>
      <c r="V969" s="85"/>
      <c r="W969" s="85"/>
      <c r="X969" s="85"/>
      <c r="Y969" s="85"/>
      <c r="Z969" s="85"/>
      <c r="AA969" s="85"/>
      <c r="AB969" s="85"/>
    </row>
    <row r="970" spans="1:28" x14ac:dyDescent="0.25">
      <c r="S970" s="85"/>
      <c r="T970" s="85"/>
      <c r="U970" s="85"/>
      <c r="V970" s="85"/>
      <c r="W970" s="85"/>
      <c r="X970" s="85"/>
      <c r="Y970" s="85"/>
      <c r="Z970" s="85"/>
      <c r="AA970" s="85"/>
      <c r="AB970" s="85"/>
    </row>
    <row r="971" spans="1:28" x14ac:dyDescent="0.25">
      <c r="S971" s="85"/>
      <c r="T971" s="85"/>
      <c r="U971" s="85"/>
      <c r="V971" s="85"/>
      <c r="W971" s="85"/>
      <c r="X971" s="85"/>
      <c r="Y971" s="85"/>
      <c r="Z971" s="85"/>
      <c r="AA971" s="85"/>
      <c r="AB971" s="85"/>
    </row>
    <row r="972" spans="1:28" x14ac:dyDescent="0.25">
      <c r="S972" s="85"/>
      <c r="T972" s="85"/>
      <c r="U972" s="85"/>
      <c r="V972" s="85"/>
      <c r="W972" s="85"/>
      <c r="X972" s="85"/>
      <c r="Y972" s="85"/>
      <c r="Z972" s="85"/>
      <c r="AA972" s="85"/>
      <c r="AB972" s="85"/>
    </row>
    <row r="973" spans="1:28" x14ac:dyDescent="0.25">
      <c r="S973" s="85"/>
      <c r="T973" s="85"/>
      <c r="U973" s="85"/>
      <c r="V973" s="85"/>
      <c r="W973" s="85"/>
      <c r="X973" s="85"/>
      <c r="Y973" s="85"/>
      <c r="Z973" s="85"/>
      <c r="AA973" s="85"/>
      <c r="AB973" s="85"/>
    </row>
    <row r="974" spans="1:28" x14ac:dyDescent="0.25">
      <c r="S974" s="85"/>
      <c r="T974" s="85"/>
      <c r="U974" s="85"/>
      <c r="V974" s="85"/>
      <c r="W974" s="85"/>
      <c r="X974" s="85"/>
      <c r="Y974" s="85"/>
      <c r="Z974" s="85"/>
      <c r="AA974" s="85"/>
      <c r="AB974" s="85"/>
    </row>
    <row r="975" spans="1:28" x14ac:dyDescent="0.25">
      <c r="E975" s="75"/>
      <c r="F975" s="75"/>
      <c r="G975" s="76"/>
      <c r="H975" s="76"/>
      <c r="I975" s="76"/>
      <c r="J975" s="76"/>
      <c r="K975" s="76"/>
      <c r="L975" s="77"/>
      <c r="M975" s="76"/>
      <c r="N975" s="76"/>
      <c r="O975" s="76"/>
      <c r="P975" s="76"/>
      <c r="Q975" s="76"/>
      <c r="R975" s="77"/>
      <c r="S975" s="85"/>
      <c r="T975" s="88"/>
      <c r="U975" s="88"/>
      <c r="V975" s="85"/>
      <c r="W975" s="85"/>
      <c r="X975" s="85"/>
      <c r="Y975" s="85"/>
      <c r="Z975" s="85"/>
      <c r="AA975" s="85"/>
      <c r="AB975" s="85"/>
    </row>
    <row r="976" spans="1:28" x14ac:dyDescent="0.25">
      <c r="S976" s="85"/>
      <c r="T976" s="85"/>
      <c r="U976" s="85"/>
      <c r="V976" s="85"/>
      <c r="W976" s="85"/>
      <c r="X976" s="85"/>
      <c r="Y976" s="85"/>
      <c r="Z976" s="85"/>
      <c r="AA976" s="85"/>
      <c r="AB976" s="85"/>
    </row>
    <row r="977" spans="5:28" x14ac:dyDescent="0.25">
      <c r="E977" s="75"/>
      <c r="F977" s="75"/>
      <c r="G977" s="76"/>
      <c r="H977" s="76"/>
      <c r="I977" s="76"/>
      <c r="J977" s="76"/>
      <c r="K977" s="76"/>
      <c r="L977" s="77"/>
      <c r="M977" s="76"/>
      <c r="N977" s="76"/>
      <c r="O977" s="76"/>
      <c r="P977" s="76"/>
      <c r="Q977" s="76"/>
      <c r="R977" s="77"/>
      <c r="S977" s="85"/>
      <c r="T977" s="88"/>
      <c r="U977" s="88"/>
      <c r="V977" s="85"/>
      <c r="W977" s="85"/>
      <c r="X977" s="85"/>
      <c r="Y977" s="85"/>
      <c r="Z977" s="85"/>
      <c r="AA977" s="85"/>
      <c r="AB977" s="85"/>
    </row>
    <row r="978" spans="5:28" x14ac:dyDescent="0.25">
      <c r="S978" s="85"/>
      <c r="T978" s="85"/>
      <c r="U978" s="85"/>
      <c r="V978" s="85"/>
      <c r="W978" s="85"/>
      <c r="X978" s="85"/>
      <c r="Y978" s="85"/>
      <c r="Z978" s="85"/>
      <c r="AA978" s="85"/>
      <c r="AB978" s="85"/>
    </row>
    <row r="979" spans="5:28" x14ac:dyDescent="0.25">
      <c r="E979" s="75"/>
      <c r="F979" s="75"/>
      <c r="G979" s="76"/>
      <c r="H979" s="76"/>
      <c r="I979" s="76"/>
      <c r="J979" s="76"/>
      <c r="K979" s="76"/>
      <c r="L979" s="77"/>
      <c r="M979" s="76"/>
      <c r="N979" s="76"/>
      <c r="O979" s="76"/>
      <c r="P979" s="76"/>
      <c r="Q979" s="76"/>
      <c r="R979" s="77"/>
      <c r="S979" s="85"/>
      <c r="T979" s="88"/>
      <c r="U979" s="88"/>
      <c r="V979" s="85"/>
      <c r="W979" s="85"/>
      <c r="X979" s="85"/>
      <c r="Y979" s="85"/>
      <c r="Z979" s="85"/>
      <c r="AA979" s="85"/>
      <c r="AB979" s="85"/>
    </row>
    <row r="980" spans="5:28" x14ac:dyDescent="0.25">
      <c r="S980" s="85"/>
      <c r="T980" s="85"/>
      <c r="U980" s="85"/>
      <c r="V980" s="85"/>
      <c r="W980" s="85"/>
      <c r="X980" s="85"/>
      <c r="Y980" s="85"/>
      <c r="Z980" s="85"/>
      <c r="AA980" s="85"/>
      <c r="AB980" s="85"/>
    </row>
    <row r="981" spans="5:28" x14ac:dyDescent="0.25">
      <c r="S981" s="85"/>
      <c r="T981" s="85"/>
      <c r="U981" s="85"/>
      <c r="V981" s="85"/>
      <c r="W981" s="85"/>
      <c r="X981" s="85"/>
      <c r="Y981" s="85"/>
      <c r="Z981" s="85"/>
      <c r="AA981" s="85"/>
      <c r="AB981" s="85"/>
    </row>
    <row r="982" spans="5:28" x14ac:dyDescent="0.25">
      <c r="S982" s="85"/>
      <c r="T982" s="85"/>
      <c r="U982" s="85"/>
      <c r="V982" s="85"/>
      <c r="W982" s="85"/>
      <c r="X982" s="85"/>
      <c r="Y982" s="85"/>
      <c r="Z982" s="85"/>
      <c r="AA982" s="85"/>
      <c r="AB982" s="85"/>
    </row>
    <row r="983" spans="5:28" x14ac:dyDescent="0.25">
      <c r="S983" s="85"/>
      <c r="T983" s="85"/>
      <c r="U983" s="85"/>
      <c r="V983" s="85"/>
      <c r="W983" s="85"/>
      <c r="X983" s="85"/>
      <c r="Y983" s="85"/>
      <c r="Z983" s="85"/>
      <c r="AA983" s="85"/>
      <c r="AB983" s="85"/>
    </row>
    <row r="984" spans="5:28" x14ac:dyDescent="0.25">
      <c r="S984" s="85"/>
      <c r="T984" s="85"/>
      <c r="U984" s="85"/>
      <c r="V984" s="85"/>
      <c r="W984" s="85"/>
      <c r="X984" s="85"/>
      <c r="Y984" s="85"/>
      <c r="Z984" s="85"/>
      <c r="AA984" s="85"/>
      <c r="AB984" s="85"/>
    </row>
    <row r="985" spans="5:28" x14ac:dyDescent="0.25">
      <c r="S985" s="85"/>
      <c r="T985" s="85"/>
      <c r="U985" s="85"/>
      <c r="V985" s="85"/>
      <c r="W985" s="85"/>
      <c r="X985" s="85"/>
      <c r="Y985" s="85"/>
      <c r="Z985" s="85"/>
      <c r="AA985" s="85"/>
      <c r="AB985" s="85"/>
    </row>
    <row r="986" spans="5:28" x14ac:dyDescent="0.25">
      <c r="S986" s="85"/>
      <c r="T986" s="85"/>
      <c r="U986" s="85"/>
      <c r="V986" s="85"/>
      <c r="W986" s="85"/>
      <c r="X986" s="85"/>
      <c r="Y986" s="85"/>
      <c r="Z986" s="85"/>
      <c r="AA986" s="85"/>
      <c r="AB986" s="85"/>
    </row>
    <row r="987" spans="5:28" x14ac:dyDescent="0.25">
      <c r="S987" s="85"/>
      <c r="T987" s="85"/>
      <c r="U987" s="85"/>
      <c r="V987" s="85"/>
      <c r="W987" s="85"/>
      <c r="X987" s="85"/>
      <c r="Y987" s="85"/>
      <c r="Z987" s="85"/>
      <c r="AA987" s="85"/>
      <c r="AB987" s="85"/>
    </row>
    <row r="988" spans="5:28" x14ac:dyDescent="0.25">
      <c r="S988" s="85"/>
      <c r="T988" s="85"/>
      <c r="U988" s="85"/>
      <c r="V988" s="85"/>
      <c r="W988" s="85"/>
      <c r="X988" s="85"/>
      <c r="Y988" s="85"/>
      <c r="Z988" s="85"/>
      <c r="AA988" s="85"/>
      <c r="AB988" s="85"/>
    </row>
    <row r="989" spans="5:28" x14ac:dyDescent="0.25">
      <c r="S989" s="85"/>
      <c r="T989" s="85"/>
      <c r="U989" s="85"/>
      <c r="V989" s="85"/>
      <c r="W989" s="85"/>
      <c r="X989" s="85"/>
      <c r="Y989" s="85"/>
      <c r="Z989" s="85"/>
      <c r="AA989" s="85"/>
      <c r="AB989" s="85"/>
    </row>
    <row r="990" spans="5:28" x14ac:dyDescent="0.25">
      <c r="S990" s="85"/>
      <c r="T990" s="85"/>
      <c r="U990" s="85"/>
      <c r="V990" s="85"/>
      <c r="W990" s="85"/>
      <c r="X990" s="85"/>
      <c r="Y990" s="85"/>
      <c r="Z990" s="85"/>
      <c r="AA990" s="85"/>
      <c r="AB990" s="85"/>
    </row>
    <row r="991" spans="5:28" x14ac:dyDescent="0.25">
      <c r="S991" s="85"/>
      <c r="T991" s="85"/>
      <c r="U991" s="85"/>
      <c r="V991" s="85"/>
      <c r="W991" s="85"/>
      <c r="X991" s="85"/>
      <c r="Y991" s="85"/>
      <c r="Z991" s="85"/>
      <c r="AA991" s="85"/>
      <c r="AB991" s="85"/>
    </row>
    <row r="992" spans="5:28" x14ac:dyDescent="0.25">
      <c r="S992" s="85"/>
      <c r="T992" s="85"/>
      <c r="U992" s="85"/>
      <c r="V992" s="85"/>
      <c r="W992" s="85"/>
      <c r="X992" s="85"/>
      <c r="Y992" s="85"/>
      <c r="Z992" s="85"/>
      <c r="AA992" s="85"/>
      <c r="AB992" s="85"/>
    </row>
    <row r="993" spans="5:28" x14ac:dyDescent="0.25">
      <c r="S993" s="85"/>
      <c r="T993" s="85"/>
      <c r="U993" s="85"/>
      <c r="V993" s="85"/>
      <c r="W993" s="85"/>
      <c r="X993" s="85"/>
      <c r="Y993" s="85"/>
      <c r="Z993" s="85"/>
      <c r="AA993" s="85"/>
      <c r="AB993" s="85"/>
    </row>
    <row r="994" spans="5:28" x14ac:dyDescent="0.25">
      <c r="S994" s="85"/>
      <c r="T994" s="85"/>
      <c r="U994" s="85"/>
      <c r="V994" s="85"/>
      <c r="W994" s="85"/>
      <c r="X994" s="85"/>
      <c r="Y994" s="85"/>
      <c r="Z994" s="85"/>
      <c r="AA994" s="85"/>
      <c r="AB994" s="85"/>
    </row>
    <row r="995" spans="5:28" x14ac:dyDescent="0.25">
      <c r="S995" s="85"/>
      <c r="T995" s="85"/>
      <c r="U995" s="85"/>
      <c r="V995" s="85"/>
      <c r="W995" s="85"/>
      <c r="X995" s="85"/>
      <c r="Y995" s="85"/>
      <c r="Z995" s="85"/>
      <c r="AA995" s="85"/>
      <c r="AB995" s="85"/>
    </row>
    <row r="996" spans="5:28" x14ac:dyDescent="0.25">
      <c r="S996" s="85"/>
      <c r="T996" s="85"/>
      <c r="U996" s="85"/>
      <c r="V996" s="85"/>
      <c r="W996" s="85"/>
      <c r="X996" s="85"/>
      <c r="Y996" s="85"/>
      <c r="Z996" s="85"/>
      <c r="AA996" s="85"/>
      <c r="AB996" s="85"/>
    </row>
    <row r="997" spans="5:28" x14ac:dyDescent="0.25">
      <c r="S997" s="85"/>
      <c r="T997" s="85"/>
      <c r="U997" s="85"/>
      <c r="V997" s="85"/>
      <c r="W997" s="85"/>
      <c r="X997" s="85"/>
      <c r="Y997" s="85"/>
      <c r="Z997" s="85"/>
      <c r="AA997" s="85"/>
      <c r="AB997" s="85"/>
    </row>
    <row r="998" spans="5:28" x14ac:dyDescent="0.25">
      <c r="S998" s="85"/>
      <c r="T998" s="85"/>
      <c r="U998" s="85"/>
      <c r="V998" s="85"/>
      <c r="W998" s="85"/>
      <c r="X998" s="85"/>
      <c r="Y998" s="85"/>
      <c r="Z998" s="85"/>
      <c r="AA998" s="85"/>
      <c r="AB998" s="85"/>
    </row>
    <row r="999" spans="5:28" x14ac:dyDescent="0.25">
      <c r="S999" s="85"/>
      <c r="T999" s="85"/>
      <c r="U999" s="85"/>
      <c r="V999" s="85"/>
      <c r="W999" s="85"/>
      <c r="X999" s="85"/>
      <c r="Y999" s="85"/>
      <c r="Z999" s="85"/>
      <c r="AA999" s="85"/>
      <c r="AB999" s="85"/>
    </row>
    <row r="1000" spans="5:28" x14ac:dyDescent="0.25"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</row>
    <row r="1001" spans="5:28" x14ac:dyDescent="0.25">
      <c r="S1001" s="85"/>
      <c r="T1001" s="85"/>
      <c r="U1001" s="85"/>
      <c r="V1001" s="85"/>
      <c r="W1001" s="85"/>
      <c r="X1001" s="85"/>
      <c r="Y1001" s="85"/>
      <c r="Z1001" s="85"/>
      <c r="AA1001" s="85"/>
      <c r="AB1001" s="85"/>
    </row>
    <row r="1002" spans="5:28" x14ac:dyDescent="0.25">
      <c r="S1002" s="85"/>
      <c r="T1002" s="85"/>
      <c r="U1002" s="85"/>
      <c r="V1002" s="85"/>
      <c r="W1002" s="85"/>
      <c r="X1002" s="85"/>
      <c r="Y1002" s="85"/>
      <c r="Z1002" s="85"/>
      <c r="AA1002" s="85"/>
      <c r="AB1002" s="85"/>
    </row>
    <row r="1003" spans="5:28" x14ac:dyDescent="0.25">
      <c r="E1003" s="75"/>
      <c r="F1003" s="75"/>
      <c r="G1003" s="76"/>
      <c r="H1003" s="76"/>
      <c r="I1003" s="76"/>
      <c r="J1003" s="76"/>
      <c r="K1003" s="76"/>
      <c r="L1003" s="77"/>
      <c r="M1003" s="76"/>
      <c r="N1003" s="76"/>
      <c r="O1003" s="76"/>
      <c r="P1003" s="76"/>
      <c r="Q1003" s="76"/>
      <c r="R1003" s="77"/>
      <c r="S1003" s="85"/>
      <c r="T1003" s="88"/>
      <c r="U1003" s="88"/>
      <c r="V1003" s="85"/>
      <c r="W1003" s="85"/>
      <c r="X1003" s="85"/>
      <c r="Y1003" s="85"/>
      <c r="Z1003" s="85"/>
      <c r="AA1003" s="85"/>
      <c r="AB1003" s="85"/>
    </row>
    <row r="1004" spans="5:28" x14ac:dyDescent="0.25">
      <c r="S1004" s="85"/>
      <c r="T1004" s="85"/>
      <c r="U1004" s="85"/>
      <c r="V1004" s="85"/>
      <c r="W1004" s="85"/>
      <c r="X1004" s="85"/>
      <c r="Y1004" s="85"/>
      <c r="Z1004" s="85"/>
      <c r="AA1004" s="85"/>
      <c r="AB1004" s="85"/>
    </row>
    <row r="1005" spans="5:28" x14ac:dyDescent="0.25">
      <c r="S1005" s="85"/>
      <c r="T1005" s="85"/>
      <c r="U1005" s="85"/>
      <c r="V1005" s="85"/>
      <c r="W1005" s="85"/>
      <c r="X1005" s="85"/>
      <c r="Y1005" s="85"/>
      <c r="Z1005" s="85"/>
      <c r="AA1005" s="85"/>
      <c r="AB1005" s="85"/>
    </row>
    <row r="1006" spans="5:28" x14ac:dyDescent="0.25">
      <c r="S1006" s="85"/>
      <c r="T1006" s="85"/>
      <c r="U1006" s="85"/>
      <c r="V1006" s="85"/>
      <c r="W1006" s="85"/>
      <c r="X1006" s="85"/>
      <c r="Y1006" s="85"/>
      <c r="Z1006" s="85"/>
      <c r="AA1006" s="85"/>
      <c r="AB1006" s="85"/>
    </row>
    <row r="1007" spans="5:28" x14ac:dyDescent="0.25">
      <c r="S1007" s="85"/>
      <c r="T1007" s="85"/>
      <c r="U1007" s="85"/>
      <c r="V1007" s="85"/>
      <c r="W1007" s="85"/>
      <c r="X1007" s="85"/>
      <c r="Y1007" s="85"/>
      <c r="Z1007" s="85"/>
      <c r="AA1007" s="85"/>
      <c r="AB1007" s="85"/>
    </row>
    <row r="1008" spans="5:28" x14ac:dyDescent="0.25">
      <c r="S1008" s="85"/>
      <c r="T1008" s="85"/>
      <c r="U1008" s="85"/>
      <c r="V1008" s="85"/>
      <c r="W1008" s="85"/>
      <c r="X1008" s="85"/>
      <c r="Y1008" s="85"/>
      <c r="Z1008" s="85"/>
      <c r="AA1008" s="85"/>
      <c r="AB1008" s="85"/>
    </row>
    <row r="1009" spans="19:28" x14ac:dyDescent="0.25">
      <c r="S1009" s="85"/>
      <c r="T1009" s="85"/>
      <c r="U1009" s="85"/>
      <c r="V1009" s="85"/>
      <c r="W1009" s="85"/>
      <c r="X1009" s="85"/>
      <c r="Y1009" s="85"/>
      <c r="Z1009" s="85"/>
      <c r="AA1009" s="85"/>
      <c r="AB1009" s="85"/>
    </row>
    <row r="1010" spans="19:28" x14ac:dyDescent="0.25">
      <c r="S1010" s="85"/>
      <c r="T1010" s="85"/>
      <c r="U1010" s="85"/>
      <c r="V1010" s="85"/>
      <c r="W1010" s="85"/>
      <c r="X1010" s="85"/>
      <c r="Y1010" s="85"/>
      <c r="Z1010" s="85"/>
      <c r="AA1010" s="85"/>
      <c r="AB1010" s="85"/>
    </row>
    <row r="1011" spans="19:28" x14ac:dyDescent="0.25">
      <c r="S1011" s="85"/>
      <c r="T1011" s="85"/>
      <c r="U1011" s="85"/>
      <c r="V1011" s="85"/>
      <c r="W1011" s="85"/>
      <c r="X1011" s="85"/>
      <c r="Y1011" s="85"/>
      <c r="Z1011" s="85"/>
      <c r="AA1011" s="85"/>
      <c r="AB1011" s="85"/>
    </row>
    <row r="1012" spans="19:28" x14ac:dyDescent="0.25">
      <c r="S1012" s="85"/>
      <c r="T1012" s="85"/>
      <c r="U1012" s="85"/>
      <c r="V1012" s="85"/>
      <c r="W1012" s="85"/>
      <c r="X1012" s="85"/>
      <c r="Y1012" s="85"/>
      <c r="Z1012" s="85"/>
      <c r="AA1012" s="85"/>
      <c r="AB1012" s="85"/>
    </row>
    <row r="1013" spans="19:28" x14ac:dyDescent="0.25">
      <c r="S1013" s="85"/>
      <c r="T1013" s="85"/>
      <c r="U1013" s="85"/>
      <c r="V1013" s="85"/>
      <c r="W1013" s="85"/>
      <c r="X1013" s="85"/>
      <c r="Y1013" s="85"/>
      <c r="Z1013" s="85"/>
      <c r="AA1013" s="85"/>
      <c r="AB1013" s="85"/>
    </row>
    <row r="1014" spans="19:28" x14ac:dyDescent="0.25">
      <c r="S1014" s="85"/>
      <c r="T1014" s="85"/>
      <c r="U1014" s="85"/>
      <c r="V1014" s="85"/>
      <c r="W1014" s="85"/>
      <c r="X1014" s="85"/>
      <c r="Y1014" s="85"/>
      <c r="Z1014" s="85"/>
      <c r="AA1014" s="85"/>
      <c r="AB1014" s="85"/>
    </row>
    <row r="1015" spans="19:28" x14ac:dyDescent="0.25">
      <c r="S1015" s="85"/>
      <c r="T1015" s="85"/>
      <c r="U1015" s="85"/>
      <c r="V1015" s="85"/>
      <c r="W1015" s="85"/>
      <c r="X1015" s="85"/>
      <c r="Y1015" s="85"/>
      <c r="Z1015" s="85"/>
      <c r="AA1015" s="85"/>
      <c r="AB1015" s="85"/>
    </row>
    <row r="1016" spans="19:28" x14ac:dyDescent="0.25">
      <c r="S1016" s="85"/>
      <c r="T1016" s="85"/>
      <c r="U1016" s="85"/>
      <c r="V1016" s="85"/>
      <c r="W1016" s="85"/>
      <c r="X1016" s="85"/>
      <c r="Y1016" s="85"/>
      <c r="Z1016" s="85"/>
      <c r="AA1016" s="85"/>
      <c r="AB1016" s="85"/>
    </row>
    <row r="1017" spans="19:28" x14ac:dyDescent="0.25">
      <c r="S1017" s="85"/>
      <c r="T1017" s="85"/>
      <c r="U1017" s="85"/>
      <c r="V1017" s="85"/>
      <c r="W1017" s="85"/>
      <c r="X1017" s="85"/>
      <c r="Y1017" s="85"/>
      <c r="Z1017" s="85"/>
      <c r="AA1017" s="85"/>
      <c r="AB1017" s="85"/>
    </row>
    <row r="1018" spans="19:28" x14ac:dyDescent="0.25">
      <c r="S1018" s="85"/>
      <c r="T1018" s="85"/>
      <c r="U1018" s="85"/>
      <c r="V1018" s="85"/>
      <c r="W1018" s="85"/>
      <c r="X1018" s="85"/>
      <c r="Y1018" s="85"/>
      <c r="Z1018" s="85"/>
      <c r="AA1018" s="85"/>
      <c r="AB1018" s="85"/>
    </row>
    <row r="1019" spans="19:28" x14ac:dyDescent="0.25">
      <c r="S1019" s="85"/>
      <c r="T1019" s="85"/>
      <c r="U1019" s="85"/>
      <c r="V1019" s="85"/>
      <c r="W1019" s="85"/>
      <c r="X1019" s="85"/>
      <c r="Y1019" s="85"/>
      <c r="Z1019" s="85"/>
      <c r="AA1019" s="85"/>
      <c r="AB1019" s="85"/>
    </row>
    <row r="1020" spans="19:28" x14ac:dyDescent="0.25">
      <c r="S1020" s="85"/>
      <c r="T1020" s="85"/>
      <c r="U1020" s="85"/>
      <c r="V1020" s="85"/>
      <c r="W1020" s="85"/>
      <c r="X1020" s="85"/>
      <c r="Y1020" s="85"/>
      <c r="Z1020" s="85"/>
      <c r="AA1020" s="85"/>
      <c r="AB1020" s="85"/>
    </row>
    <row r="1021" spans="19:28" x14ac:dyDescent="0.25">
      <c r="S1021" s="85"/>
      <c r="T1021" s="85"/>
      <c r="U1021" s="85"/>
      <c r="V1021" s="85"/>
      <c r="W1021" s="85"/>
      <c r="X1021" s="85"/>
      <c r="Y1021" s="85"/>
      <c r="Z1021" s="85"/>
      <c r="AA1021" s="85"/>
      <c r="AB1021" s="85"/>
    </row>
    <row r="1022" spans="19:28" x14ac:dyDescent="0.25">
      <c r="S1022" s="85"/>
      <c r="T1022" s="85"/>
      <c r="U1022" s="85"/>
      <c r="V1022" s="85"/>
      <c r="W1022" s="85"/>
      <c r="X1022" s="85"/>
      <c r="Y1022" s="85"/>
      <c r="Z1022" s="85"/>
      <c r="AA1022" s="85"/>
      <c r="AB1022" s="85"/>
    </row>
    <row r="1023" spans="19:28" x14ac:dyDescent="0.25">
      <c r="S1023" s="85"/>
      <c r="T1023" s="85"/>
      <c r="U1023" s="85"/>
      <c r="V1023" s="85"/>
      <c r="W1023" s="85"/>
      <c r="X1023" s="85"/>
      <c r="Y1023" s="85"/>
      <c r="Z1023" s="85"/>
      <c r="AA1023" s="85"/>
      <c r="AB1023" s="85"/>
    </row>
    <row r="1024" spans="19:28" x14ac:dyDescent="0.25">
      <c r="S1024" s="85"/>
      <c r="T1024" s="85"/>
      <c r="U1024" s="85"/>
      <c r="V1024" s="85"/>
      <c r="W1024" s="85"/>
      <c r="X1024" s="85"/>
      <c r="Y1024" s="85"/>
      <c r="Z1024" s="85"/>
      <c r="AA1024" s="85"/>
      <c r="AB1024" s="85"/>
    </row>
    <row r="1025" spans="5:28" x14ac:dyDescent="0.25">
      <c r="S1025" s="85"/>
      <c r="T1025" s="85"/>
      <c r="U1025" s="85"/>
      <c r="V1025" s="85"/>
      <c r="W1025" s="85"/>
      <c r="X1025" s="85"/>
      <c r="Y1025" s="85"/>
      <c r="Z1025" s="85"/>
      <c r="AA1025" s="85"/>
      <c r="AB1025" s="85"/>
    </row>
    <row r="1026" spans="5:28" x14ac:dyDescent="0.25">
      <c r="S1026" s="85"/>
      <c r="T1026" s="85"/>
      <c r="U1026" s="85"/>
      <c r="V1026" s="85"/>
      <c r="W1026" s="85"/>
      <c r="X1026" s="85"/>
      <c r="Y1026" s="85"/>
      <c r="Z1026" s="85"/>
      <c r="AA1026" s="85"/>
      <c r="AB1026" s="85"/>
    </row>
    <row r="1027" spans="5:28" x14ac:dyDescent="0.25">
      <c r="S1027" s="85"/>
      <c r="T1027" s="85"/>
      <c r="U1027" s="85"/>
      <c r="V1027" s="85"/>
      <c r="W1027" s="85"/>
      <c r="X1027" s="85"/>
      <c r="Y1027" s="85"/>
      <c r="Z1027" s="85"/>
      <c r="AA1027" s="85"/>
      <c r="AB1027" s="85"/>
    </row>
    <row r="1028" spans="5:28" x14ac:dyDescent="0.25">
      <c r="S1028" s="85"/>
      <c r="T1028" s="85"/>
      <c r="U1028" s="85"/>
      <c r="V1028" s="85"/>
      <c r="W1028" s="85"/>
      <c r="X1028" s="85"/>
      <c r="Y1028" s="85"/>
      <c r="Z1028" s="85"/>
      <c r="AA1028" s="85"/>
      <c r="AB1028" s="85"/>
    </row>
    <row r="1029" spans="5:28" x14ac:dyDescent="0.25">
      <c r="E1029" s="75"/>
      <c r="F1029" s="75"/>
      <c r="G1029" s="76"/>
      <c r="H1029" s="76"/>
      <c r="I1029" s="76"/>
      <c r="J1029" s="76"/>
      <c r="K1029" s="76"/>
      <c r="L1029" s="77"/>
      <c r="M1029" s="76"/>
      <c r="N1029" s="76"/>
      <c r="O1029" s="76"/>
      <c r="P1029" s="76"/>
      <c r="Q1029" s="76"/>
      <c r="R1029" s="77"/>
      <c r="S1029" s="85"/>
      <c r="T1029" s="88"/>
      <c r="U1029" s="88"/>
      <c r="V1029" s="85"/>
      <c r="W1029" s="85"/>
      <c r="X1029" s="85"/>
      <c r="Y1029" s="85"/>
      <c r="Z1029" s="85"/>
      <c r="AA1029" s="85"/>
      <c r="AB1029" s="85"/>
    </row>
    <row r="1030" spans="5:28" x14ac:dyDescent="0.25">
      <c r="S1030" s="85"/>
      <c r="T1030" s="85"/>
      <c r="U1030" s="85"/>
      <c r="V1030" s="85"/>
      <c r="W1030" s="85"/>
      <c r="X1030" s="85"/>
      <c r="Y1030" s="85"/>
      <c r="Z1030" s="85"/>
      <c r="AA1030" s="85"/>
      <c r="AB1030" s="85"/>
    </row>
    <row r="1031" spans="5:28" x14ac:dyDescent="0.25">
      <c r="E1031" s="75"/>
      <c r="F1031" s="75"/>
      <c r="G1031" s="76"/>
      <c r="H1031" s="76"/>
      <c r="I1031" s="76"/>
      <c r="J1031" s="76"/>
      <c r="K1031" s="76"/>
      <c r="L1031" s="77"/>
      <c r="M1031" s="76"/>
      <c r="N1031" s="76"/>
      <c r="O1031" s="76"/>
      <c r="P1031" s="76"/>
      <c r="Q1031" s="76"/>
      <c r="R1031" s="77"/>
      <c r="S1031" s="85"/>
      <c r="T1031" s="88"/>
      <c r="U1031" s="88"/>
      <c r="V1031" s="85"/>
      <c r="W1031" s="85"/>
      <c r="X1031" s="85"/>
      <c r="Y1031" s="85"/>
      <c r="Z1031" s="85"/>
      <c r="AA1031" s="85"/>
      <c r="AB1031" s="85"/>
    </row>
    <row r="1032" spans="5:28" x14ac:dyDescent="0.25">
      <c r="S1032" s="85"/>
      <c r="T1032" s="85"/>
      <c r="U1032" s="85"/>
      <c r="V1032" s="85"/>
      <c r="W1032" s="85"/>
      <c r="X1032" s="85"/>
      <c r="Y1032" s="85"/>
      <c r="Z1032" s="85"/>
      <c r="AA1032" s="85"/>
      <c r="AB1032" s="85"/>
    </row>
    <row r="1033" spans="5:28" x14ac:dyDescent="0.25">
      <c r="E1033" s="75"/>
      <c r="F1033" s="75"/>
      <c r="G1033" s="76"/>
      <c r="H1033" s="76"/>
      <c r="I1033" s="76"/>
      <c r="J1033" s="76"/>
      <c r="K1033" s="76"/>
      <c r="L1033" s="77"/>
      <c r="M1033" s="76"/>
      <c r="N1033" s="76"/>
      <c r="O1033" s="76"/>
      <c r="P1033" s="76"/>
      <c r="Q1033" s="76"/>
      <c r="R1033" s="77"/>
      <c r="S1033" s="85"/>
      <c r="T1033" s="88"/>
      <c r="U1033" s="88"/>
      <c r="V1033" s="85"/>
      <c r="W1033" s="85"/>
      <c r="X1033" s="85"/>
      <c r="Y1033" s="85"/>
      <c r="Z1033" s="85"/>
      <c r="AA1033" s="85"/>
      <c r="AB1033" s="85"/>
    </row>
    <row r="1034" spans="5:28" x14ac:dyDescent="0.25">
      <c r="S1034" s="85"/>
      <c r="T1034" s="85"/>
      <c r="U1034" s="85"/>
      <c r="V1034" s="85"/>
      <c r="W1034" s="85"/>
      <c r="X1034" s="85"/>
      <c r="Y1034" s="85"/>
      <c r="Z1034" s="85"/>
      <c r="AA1034" s="85"/>
      <c r="AB1034" s="85"/>
    </row>
    <row r="1035" spans="5:28" x14ac:dyDescent="0.25">
      <c r="E1035" s="75"/>
      <c r="F1035" s="75"/>
      <c r="G1035" s="76"/>
      <c r="H1035" s="76"/>
      <c r="I1035" s="76"/>
      <c r="J1035" s="76"/>
      <c r="K1035" s="76"/>
      <c r="L1035" s="77"/>
      <c r="M1035" s="76"/>
      <c r="N1035" s="76"/>
      <c r="O1035" s="76"/>
      <c r="P1035" s="76"/>
      <c r="Q1035" s="76"/>
      <c r="R1035" s="77"/>
      <c r="S1035" s="85"/>
      <c r="T1035" s="88"/>
      <c r="U1035" s="88"/>
      <c r="V1035" s="85"/>
      <c r="W1035" s="85"/>
      <c r="X1035" s="85"/>
      <c r="Y1035" s="85"/>
      <c r="Z1035" s="85"/>
      <c r="AA1035" s="85"/>
      <c r="AB1035" s="85"/>
    </row>
    <row r="1036" spans="5:28" x14ac:dyDescent="0.25">
      <c r="S1036" s="85"/>
      <c r="T1036" s="85"/>
      <c r="U1036" s="85"/>
      <c r="V1036" s="85"/>
      <c r="W1036" s="85"/>
      <c r="X1036" s="85"/>
      <c r="Y1036" s="85"/>
      <c r="Z1036" s="85"/>
      <c r="AA1036" s="85"/>
      <c r="AB1036" s="85"/>
    </row>
    <row r="1037" spans="5:28" x14ac:dyDescent="0.25">
      <c r="E1037" s="75"/>
      <c r="F1037" s="75"/>
      <c r="G1037" s="76"/>
      <c r="H1037" s="76"/>
      <c r="I1037" s="76"/>
      <c r="J1037" s="76"/>
      <c r="K1037" s="76"/>
      <c r="L1037" s="77"/>
      <c r="M1037" s="76"/>
      <c r="N1037" s="76"/>
      <c r="O1037" s="76"/>
      <c r="P1037" s="76"/>
      <c r="Q1037" s="76"/>
      <c r="R1037" s="77"/>
      <c r="S1037" s="85"/>
      <c r="T1037" s="88"/>
      <c r="U1037" s="88"/>
      <c r="V1037" s="85"/>
      <c r="W1037" s="85"/>
      <c r="X1037" s="85"/>
      <c r="Y1037" s="85"/>
      <c r="Z1037" s="85"/>
      <c r="AA1037" s="85"/>
      <c r="AB1037" s="85"/>
    </row>
    <row r="1038" spans="5:28" x14ac:dyDescent="0.25">
      <c r="S1038" s="85"/>
      <c r="T1038" s="85"/>
      <c r="U1038" s="85"/>
      <c r="V1038" s="85"/>
      <c r="W1038" s="85"/>
      <c r="X1038" s="85"/>
      <c r="Y1038" s="85"/>
      <c r="Z1038" s="85"/>
      <c r="AA1038" s="85"/>
      <c r="AB1038" s="85"/>
    </row>
    <row r="1039" spans="5:28" x14ac:dyDescent="0.25">
      <c r="E1039" s="75"/>
      <c r="F1039" s="75"/>
      <c r="G1039" s="76"/>
      <c r="H1039" s="76"/>
      <c r="I1039" s="76"/>
      <c r="J1039" s="76"/>
      <c r="K1039" s="76"/>
      <c r="L1039" s="77"/>
      <c r="M1039" s="76"/>
      <c r="N1039" s="76"/>
      <c r="O1039" s="76"/>
      <c r="P1039" s="76"/>
      <c r="Q1039" s="76"/>
      <c r="R1039" s="77"/>
      <c r="S1039" s="85"/>
      <c r="T1039" s="88"/>
      <c r="U1039" s="88"/>
      <c r="V1039" s="85"/>
      <c r="W1039" s="85"/>
      <c r="X1039" s="85"/>
      <c r="Y1039" s="85"/>
      <c r="Z1039" s="85"/>
      <c r="AA1039" s="85"/>
      <c r="AB1039" s="85"/>
    </row>
    <row r="1040" spans="5:28" x14ac:dyDescent="0.25">
      <c r="S1040" s="85"/>
      <c r="T1040" s="85"/>
      <c r="U1040" s="85"/>
      <c r="V1040" s="85"/>
      <c r="W1040" s="85"/>
      <c r="X1040" s="85"/>
      <c r="Y1040" s="85"/>
      <c r="Z1040" s="85"/>
      <c r="AA1040" s="85"/>
      <c r="AB1040" s="85"/>
    </row>
    <row r="1041" spans="5:28" x14ac:dyDescent="0.25">
      <c r="E1041" s="75"/>
      <c r="F1041" s="75"/>
      <c r="G1041" s="76"/>
      <c r="H1041" s="76"/>
      <c r="I1041" s="76"/>
      <c r="J1041" s="76"/>
      <c r="K1041" s="76"/>
      <c r="L1041" s="77"/>
      <c r="M1041" s="76"/>
      <c r="N1041" s="76"/>
      <c r="O1041" s="76"/>
      <c r="P1041" s="76"/>
      <c r="Q1041" s="76"/>
      <c r="R1041" s="77"/>
      <c r="S1041" s="85"/>
      <c r="T1041" s="88"/>
      <c r="U1041" s="88"/>
      <c r="V1041" s="85"/>
      <c r="W1041" s="85"/>
      <c r="X1041" s="85"/>
      <c r="Y1041" s="85"/>
      <c r="Z1041" s="85"/>
      <c r="AA1041" s="85"/>
      <c r="AB1041" s="85"/>
    </row>
    <row r="1042" spans="5:28" x14ac:dyDescent="0.25">
      <c r="S1042" s="85"/>
      <c r="T1042" s="85"/>
      <c r="U1042" s="85"/>
      <c r="V1042" s="85"/>
      <c r="W1042" s="85"/>
      <c r="X1042" s="85"/>
      <c r="Y1042" s="85"/>
      <c r="Z1042" s="85"/>
      <c r="AA1042" s="85"/>
      <c r="AB1042" s="85"/>
    </row>
    <row r="1043" spans="5:28" x14ac:dyDescent="0.25">
      <c r="E1043" s="75"/>
      <c r="F1043" s="75"/>
      <c r="G1043" s="76"/>
      <c r="H1043" s="76"/>
      <c r="I1043" s="76"/>
      <c r="J1043" s="76"/>
      <c r="K1043" s="76"/>
      <c r="L1043" s="77"/>
      <c r="M1043" s="76"/>
      <c r="N1043" s="76"/>
      <c r="O1043" s="76"/>
      <c r="P1043" s="76"/>
      <c r="Q1043" s="76"/>
      <c r="R1043" s="77"/>
      <c r="S1043" s="85"/>
      <c r="T1043" s="88"/>
      <c r="U1043" s="88"/>
      <c r="V1043" s="85"/>
      <c r="W1043" s="85"/>
      <c r="X1043" s="85"/>
      <c r="Y1043" s="85"/>
      <c r="Z1043" s="85"/>
      <c r="AA1043" s="85"/>
      <c r="AB1043" s="85"/>
    </row>
    <row r="1044" spans="5:28" x14ac:dyDescent="0.25">
      <c r="S1044" s="85"/>
      <c r="T1044" s="85"/>
      <c r="U1044" s="85"/>
      <c r="V1044" s="85"/>
      <c r="W1044" s="85"/>
      <c r="X1044" s="85"/>
      <c r="Y1044" s="85"/>
      <c r="Z1044" s="85"/>
      <c r="AA1044" s="85"/>
      <c r="AB1044" s="85"/>
    </row>
    <row r="1045" spans="5:28" x14ac:dyDescent="0.25">
      <c r="E1045" s="75"/>
      <c r="F1045" s="75"/>
      <c r="G1045" s="76"/>
      <c r="H1045" s="76"/>
      <c r="I1045" s="76"/>
      <c r="J1045" s="76"/>
      <c r="K1045" s="76"/>
      <c r="L1045" s="77"/>
      <c r="M1045" s="76"/>
      <c r="N1045" s="76"/>
      <c r="O1045" s="76"/>
      <c r="P1045" s="76"/>
      <c r="Q1045" s="76"/>
      <c r="R1045" s="77"/>
      <c r="S1045" s="85"/>
      <c r="T1045" s="88"/>
      <c r="U1045" s="88"/>
      <c r="V1045" s="85"/>
      <c r="W1045" s="85"/>
      <c r="X1045" s="85"/>
      <c r="Y1045" s="85"/>
      <c r="Z1045" s="85"/>
      <c r="AA1045" s="85"/>
      <c r="AB1045" s="85"/>
    </row>
    <row r="1046" spans="5:28" x14ac:dyDescent="0.25">
      <c r="S1046" s="85"/>
      <c r="T1046" s="85"/>
      <c r="U1046" s="85"/>
      <c r="V1046" s="85"/>
      <c r="W1046" s="85"/>
      <c r="X1046" s="85"/>
      <c r="Y1046" s="85"/>
      <c r="Z1046" s="85"/>
      <c r="AA1046" s="85"/>
      <c r="AB1046" s="85"/>
    </row>
    <row r="1047" spans="5:28" x14ac:dyDescent="0.25">
      <c r="E1047" s="75"/>
      <c r="F1047" s="75"/>
      <c r="G1047" s="76"/>
      <c r="H1047" s="76"/>
      <c r="I1047" s="76"/>
      <c r="J1047" s="76"/>
      <c r="K1047" s="76"/>
      <c r="L1047" s="77"/>
      <c r="M1047" s="76"/>
      <c r="N1047" s="76"/>
      <c r="O1047" s="76"/>
      <c r="P1047" s="76"/>
      <c r="Q1047" s="76"/>
      <c r="R1047" s="77"/>
      <c r="S1047" s="85"/>
      <c r="T1047" s="88"/>
      <c r="U1047" s="88"/>
      <c r="V1047" s="85"/>
      <c r="W1047" s="85"/>
      <c r="X1047" s="85"/>
      <c r="Y1047" s="85"/>
      <c r="Z1047" s="85"/>
      <c r="AA1047" s="85"/>
      <c r="AB1047" s="85"/>
    </row>
    <row r="1048" spans="5:28" x14ac:dyDescent="0.25">
      <c r="S1048" s="85"/>
      <c r="T1048" s="85"/>
      <c r="U1048" s="85"/>
      <c r="V1048" s="85"/>
      <c r="W1048" s="85"/>
      <c r="X1048" s="85"/>
      <c r="Y1048" s="85"/>
      <c r="Z1048" s="85"/>
      <c r="AA1048" s="85"/>
      <c r="AB1048" s="85"/>
    </row>
    <row r="1049" spans="5:28" x14ac:dyDescent="0.25">
      <c r="E1049" s="75"/>
      <c r="F1049" s="75"/>
      <c r="G1049" s="76"/>
      <c r="H1049" s="76"/>
      <c r="I1049" s="76"/>
      <c r="J1049" s="76"/>
      <c r="K1049" s="76"/>
      <c r="L1049" s="77"/>
      <c r="M1049" s="76"/>
      <c r="N1049" s="76"/>
      <c r="O1049" s="76"/>
      <c r="P1049" s="76"/>
      <c r="Q1049" s="76"/>
      <c r="R1049" s="77"/>
      <c r="S1049" s="85"/>
      <c r="T1049" s="88"/>
      <c r="U1049" s="88"/>
      <c r="V1049" s="85"/>
      <c r="W1049" s="85"/>
      <c r="X1049" s="85"/>
      <c r="Y1049" s="85"/>
      <c r="Z1049" s="85"/>
      <c r="AA1049" s="85"/>
      <c r="AB1049" s="85"/>
    </row>
    <row r="1050" spans="5:28" x14ac:dyDescent="0.25">
      <c r="S1050" s="85"/>
      <c r="T1050" s="85"/>
      <c r="U1050" s="85"/>
      <c r="V1050" s="85"/>
      <c r="W1050" s="85"/>
      <c r="X1050" s="85"/>
      <c r="Y1050" s="85"/>
      <c r="Z1050" s="85"/>
      <c r="AA1050" s="85"/>
      <c r="AB1050" s="85"/>
    </row>
    <row r="1051" spans="5:28" x14ac:dyDescent="0.25">
      <c r="E1051" s="75"/>
      <c r="F1051" s="75"/>
      <c r="G1051" s="76"/>
      <c r="H1051" s="76"/>
      <c r="I1051" s="76"/>
      <c r="J1051" s="76"/>
      <c r="K1051" s="76"/>
      <c r="L1051" s="77"/>
      <c r="M1051" s="76"/>
      <c r="N1051" s="76"/>
      <c r="O1051" s="76"/>
      <c r="P1051" s="76"/>
      <c r="Q1051" s="76"/>
      <c r="R1051" s="77"/>
      <c r="S1051" s="85"/>
      <c r="T1051" s="88"/>
      <c r="U1051" s="88"/>
      <c r="V1051" s="85"/>
      <c r="W1051" s="85"/>
      <c r="X1051" s="85"/>
      <c r="Y1051" s="85"/>
      <c r="Z1051" s="85"/>
      <c r="AA1051" s="85"/>
      <c r="AB1051" s="85"/>
    </row>
    <row r="1052" spans="5:28" x14ac:dyDescent="0.25">
      <c r="S1052" s="85"/>
      <c r="T1052" s="85"/>
      <c r="U1052" s="85"/>
      <c r="V1052" s="85"/>
      <c r="W1052" s="85"/>
      <c r="X1052" s="85"/>
      <c r="Y1052" s="85"/>
      <c r="Z1052" s="85"/>
      <c r="AA1052" s="85"/>
      <c r="AB1052" s="85"/>
    </row>
    <row r="1053" spans="5:28" x14ac:dyDescent="0.25">
      <c r="E1053" s="75"/>
      <c r="F1053" s="75"/>
      <c r="G1053" s="76"/>
      <c r="H1053" s="76"/>
      <c r="I1053" s="76"/>
      <c r="J1053" s="76"/>
      <c r="K1053" s="76"/>
      <c r="L1053" s="77"/>
      <c r="M1053" s="76"/>
      <c r="N1053" s="76"/>
      <c r="O1053" s="76"/>
      <c r="P1053" s="76"/>
      <c r="Q1053" s="76"/>
      <c r="R1053" s="77"/>
      <c r="S1053" s="85"/>
      <c r="T1053" s="88"/>
      <c r="U1053" s="88"/>
      <c r="V1053" s="85"/>
      <c r="W1053" s="85"/>
      <c r="X1053" s="85"/>
      <c r="Y1053" s="85"/>
      <c r="Z1053" s="85"/>
      <c r="AA1053" s="85"/>
      <c r="AB1053" s="85"/>
    </row>
    <row r="1054" spans="5:28" x14ac:dyDescent="0.25">
      <c r="S1054" s="85"/>
      <c r="T1054" s="85"/>
      <c r="U1054" s="85"/>
      <c r="V1054" s="85"/>
      <c r="W1054" s="85"/>
      <c r="X1054" s="85"/>
      <c r="Y1054" s="85"/>
      <c r="Z1054" s="85"/>
      <c r="AA1054" s="85"/>
      <c r="AB1054" s="85"/>
    </row>
    <row r="1055" spans="5:28" x14ac:dyDescent="0.25">
      <c r="S1055" s="85"/>
      <c r="T1055" s="85"/>
      <c r="U1055" s="85"/>
      <c r="V1055" s="85"/>
      <c r="W1055" s="85"/>
      <c r="X1055" s="85"/>
      <c r="Y1055" s="85"/>
      <c r="Z1055" s="85"/>
      <c r="AA1055" s="85"/>
      <c r="AB1055" s="85"/>
    </row>
    <row r="1056" spans="5:28" x14ac:dyDescent="0.25">
      <c r="S1056" s="85"/>
      <c r="T1056" s="85"/>
      <c r="U1056" s="85"/>
      <c r="V1056" s="85"/>
      <c r="W1056" s="85"/>
      <c r="X1056" s="85"/>
      <c r="Y1056" s="85"/>
      <c r="Z1056" s="85"/>
      <c r="AA1056" s="85"/>
      <c r="AB1056" s="85"/>
    </row>
    <row r="1057" spans="5:28" x14ac:dyDescent="0.25">
      <c r="S1057" s="85"/>
      <c r="T1057" s="85"/>
      <c r="U1057" s="85"/>
      <c r="V1057" s="85"/>
      <c r="W1057" s="85"/>
      <c r="X1057" s="85"/>
      <c r="Y1057" s="85"/>
      <c r="Z1057" s="85"/>
      <c r="AA1057" s="85"/>
      <c r="AB1057" s="85"/>
    </row>
    <row r="1058" spans="5:28" x14ac:dyDescent="0.25">
      <c r="S1058" s="85"/>
      <c r="T1058" s="85"/>
      <c r="U1058" s="85"/>
      <c r="V1058" s="85"/>
      <c r="W1058" s="85"/>
      <c r="X1058" s="85"/>
      <c r="Y1058" s="85"/>
      <c r="Z1058" s="85"/>
      <c r="AA1058" s="85"/>
      <c r="AB1058" s="85"/>
    </row>
    <row r="1059" spans="5:28" x14ac:dyDescent="0.25">
      <c r="S1059" s="85"/>
      <c r="T1059" s="85"/>
      <c r="U1059" s="85"/>
      <c r="V1059" s="85"/>
      <c r="W1059" s="85"/>
      <c r="X1059" s="85"/>
      <c r="Y1059" s="85"/>
      <c r="Z1059" s="85"/>
      <c r="AA1059" s="85"/>
      <c r="AB1059" s="85"/>
    </row>
    <row r="1060" spans="5:28" x14ac:dyDescent="0.25">
      <c r="S1060" s="85"/>
      <c r="T1060" s="85"/>
      <c r="U1060" s="85"/>
      <c r="V1060" s="85"/>
      <c r="W1060" s="85"/>
      <c r="X1060" s="85"/>
      <c r="Y1060" s="85"/>
      <c r="Z1060" s="85"/>
      <c r="AA1060" s="85"/>
      <c r="AB1060" s="85"/>
    </row>
    <row r="1061" spans="5:28" x14ac:dyDescent="0.25">
      <c r="S1061" s="85"/>
      <c r="T1061" s="85"/>
      <c r="U1061" s="85"/>
      <c r="V1061" s="85"/>
      <c r="W1061" s="85"/>
      <c r="X1061" s="85"/>
      <c r="Y1061" s="85"/>
      <c r="Z1061" s="85"/>
      <c r="AA1061" s="85"/>
      <c r="AB1061" s="85"/>
    </row>
    <row r="1062" spans="5:28" x14ac:dyDescent="0.25">
      <c r="S1062" s="85"/>
      <c r="T1062" s="85"/>
      <c r="U1062" s="85"/>
      <c r="V1062" s="85"/>
      <c r="W1062" s="85"/>
      <c r="X1062" s="85"/>
      <c r="Y1062" s="85"/>
      <c r="Z1062" s="85"/>
      <c r="AA1062" s="85"/>
      <c r="AB1062" s="85"/>
    </row>
    <row r="1063" spans="5:28" x14ac:dyDescent="0.25">
      <c r="S1063" s="85"/>
      <c r="T1063" s="85"/>
      <c r="U1063" s="85"/>
      <c r="V1063" s="85"/>
      <c r="W1063" s="85"/>
      <c r="X1063" s="85"/>
      <c r="Y1063" s="85"/>
      <c r="Z1063" s="85"/>
      <c r="AA1063" s="85"/>
      <c r="AB1063" s="85"/>
    </row>
    <row r="1064" spans="5:28" x14ac:dyDescent="0.25">
      <c r="S1064" s="85"/>
      <c r="T1064" s="85"/>
      <c r="U1064" s="85"/>
      <c r="V1064" s="85"/>
      <c r="W1064" s="85"/>
      <c r="X1064" s="85"/>
      <c r="Y1064" s="85"/>
      <c r="Z1064" s="85"/>
      <c r="AA1064" s="85"/>
      <c r="AB1064" s="85"/>
    </row>
    <row r="1065" spans="5:28" x14ac:dyDescent="0.25">
      <c r="S1065" s="85"/>
      <c r="T1065" s="85"/>
      <c r="U1065" s="85"/>
      <c r="V1065" s="85"/>
      <c r="W1065" s="85"/>
      <c r="X1065" s="85"/>
      <c r="Y1065" s="85"/>
      <c r="Z1065" s="85"/>
      <c r="AA1065" s="85"/>
      <c r="AB1065" s="85"/>
    </row>
    <row r="1066" spans="5:28" x14ac:dyDescent="0.25">
      <c r="S1066" s="85"/>
      <c r="T1066" s="85"/>
      <c r="U1066" s="85"/>
      <c r="V1066" s="85"/>
      <c r="W1066" s="85"/>
      <c r="X1066" s="85"/>
      <c r="Y1066" s="85"/>
      <c r="Z1066" s="85"/>
      <c r="AA1066" s="85"/>
      <c r="AB1066" s="85"/>
    </row>
    <row r="1067" spans="5:28" x14ac:dyDescent="0.25">
      <c r="S1067" s="85"/>
      <c r="T1067" s="85"/>
      <c r="U1067" s="85"/>
      <c r="V1067" s="85"/>
      <c r="W1067" s="85"/>
      <c r="X1067" s="85"/>
      <c r="Y1067" s="85"/>
      <c r="Z1067" s="85"/>
      <c r="AA1067" s="85"/>
      <c r="AB1067" s="85"/>
    </row>
    <row r="1068" spans="5:28" x14ac:dyDescent="0.25">
      <c r="S1068" s="85"/>
      <c r="T1068" s="85"/>
      <c r="U1068" s="85"/>
      <c r="V1068" s="85"/>
      <c r="W1068" s="85"/>
      <c r="X1068" s="85"/>
      <c r="Y1068" s="85"/>
      <c r="Z1068" s="85"/>
      <c r="AA1068" s="85"/>
      <c r="AB1068" s="85"/>
    </row>
    <row r="1069" spans="5:28" x14ac:dyDescent="0.25">
      <c r="E1069" s="75"/>
      <c r="F1069" s="75"/>
      <c r="G1069" s="76"/>
      <c r="H1069" s="76"/>
      <c r="I1069" s="76"/>
      <c r="J1069" s="76"/>
      <c r="K1069" s="76"/>
      <c r="L1069" s="77"/>
      <c r="M1069" s="76"/>
      <c r="N1069" s="76"/>
      <c r="O1069" s="76"/>
      <c r="P1069" s="76"/>
      <c r="Q1069" s="76"/>
      <c r="R1069" s="77"/>
      <c r="S1069" s="85"/>
      <c r="T1069" s="88"/>
      <c r="U1069" s="88"/>
      <c r="V1069" s="85"/>
      <c r="W1069" s="85"/>
      <c r="X1069" s="85"/>
      <c r="Y1069" s="85"/>
      <c r="Z1069" s="85"/>
      <c r="AA1069" s="85"/>
      <c r="AB1069" s="85"/>
    </row>
    <row r="1070" spans="5:28" x14ac:dyDescent="0.25">
      <c r="S1070" s="85"/>
      <c r="T1070" s="85"/>
      <c r="U1070" s="85"/>
      <c r="V1070" s="85"/>
      <c r="W1070" s="85"/>
      <c r="X1070" s="85"/>
      <c r="Y1070" s="85"/>
      <c r="Z1070" s="85"/>
      <c r="AA1070" s="85"/>
      <c r="AB1070" s="85"/>
    </row>
    <row r="1071" spans="5:28" x14ac:dyDescent="0.25">
      <c r="S1071" s="85"/>
      <c r="T1071" s="85"/>
      <c r="U1071" s="85"/>
      <c r="V1071" s="85"/>
      <c r="W1071" s="85"/>
      <c r="X1071" s="85"/>
      <c r="Y1071" s="85"/>
      <c r="Z1071" s="85"/>
      <c r="AA1071" s="85"/>
      <c r="AB1071" s="85"/>
    </row>
    <row r="1072" spans="5:28" x14ac:dyDescent="0.25">
      <c r="S1072" s="85"/>
      <c r="T1072" s="85"/>
      <c r="U1072" s="85"/>
      <c r="V1072" s="85"/>
      <c r="W1072" s="85"/>
      <c r="X1072" s="85"/>
      <c r="Y1072" s="85"/>
      <c r="Z1072" s="85"/>
      <c r="AA1072" s="85"/>
      <c r="AB1072" s="85"/>
    </row>
    <row r="1073" spans="5:28" x14ac:dyDescent="0.25">
      <c r="S1073" s="85"/>
      <c r="T1073" s="85"/>
      <c r="U1073" s="85"/>
      <c r="V1073" s="85"/>
      <c r="W1073" s="85"/>
      <c r="X1073" s="85"/>
      <c r="Y1073" s="85"/>
      <c r="Z1073" s="85"/>
      <c r="AA1073" s="85"/>
      <c r="AB1073" s="85"/>
    </row>
    <row r="1074" spans="5:28" x14ac:dyDescent="0.25">
      <c r="S1074" s="85"/>
      <c r="T1074" s="85"/>
      <c r="U1074" s="85"/>
      <c r="V1074" s="85"/>
      <c r="W1074" s="85"/>
      <c r="X1074" s="85"/>
      <c r="Y1074" s="85"/>
      <c r="Z1074" s="85"/>
      <c r="AA1074" s="85"/>
      <c r="AB1074" s="85"/>
    </row>
    <row r="1075" spans="5:28" x14ac:dyDescent="0.25">
      <c r="E1075" s="75"/>
      <c r="F1075" s="75"/>
      <c r="G1075" s="76"/>
      <c r="H1075" s="76"/>
      <c r="I1075" s="76"/>
      <c r="J1075" s="76"/>
      <c r="K1075" s="76"/>
      <c r="L1075" s="77"/>
      <c r="M1075" s="76"/>
      <c r="N1075" s="76"/>
      <c r="O1075" s="76"/>
      <c r="P1075" s="76"/>
      <c r="Q1075" s="76"/>
      <c r="R1075" s="77"/>
      <c r="S1075" s="85"/>
      <c r="T1075" s="88"/>
      <c r="U1075" s="88"/>
      <c r="V1075" s="85"/>
      <c r="W1075" s="85"/>
      <c r="X1075" s="85"/>
      <c r="Y1075" s="85"/>
      <c r="Z1075" s="85"/>
      <c r="AA1075" s="85"/>
      <c r="AB1075" s="85"/>
    </row>
    <row r="1076" spans="5:28" x14ac:dyDescent="0.25">
      <c r="E1076" s="75"/>
      <c r="F1076" s="75"/>
      <c r="G1076" s="76"/>
      <c r="H1076" s="76"/>
      <c r="I1076" s="76"/>
      <c r="J1076" s="76"/>
      <c r="K1076" s="76"/>
      <c r="L1076" s="77"/>
      <c r="M1076" s="76"/>
      <c r="N1076" s="76"/>
      <c r="O1076" s="76"/>
      <c r="P1076" s="76"/>
      <c r="Q1076" s="76"/>
      <c r="R1076" s="77"/>
      <c r="S1076" s="85"/>
      <c r="T1076" s="88"/>
      <c r="U1076" s="88"/>
      <c r="V1076" s="85"/>
      <c r="W1076" s="85"/>
      <c r="X1076" s="85"/>
      <c r="Y1076" s="85"/>
      <c r="Z1076" s="85"/>
      <c r="AA1076" s="85"/>
      <c r="AB1076" s="85"/>
    </row>
    <row r="1077" spans="5:28" x14ac:dyDescent="0.25">
      <c r="S1077" s="85"/>
      <c r="T1077" s="85"/>
      <c r="U1077" s="85"/>
      <c r="V1077" s="85"/>
      <c r="W1077" s="85"/>
      <c r="X1077" s="85"/>
      <c r="Y1077" s="85"/>
      <c r="Z1077" s="85"/>
      <c r="AA1077" s="85"/>
      <c r="AB1077" s="85"/>
    </row>
    <row r="1078" spans="5:28" x14ac:dyDescent="0.25">
      <c r="S1078" s="85"/>
      <c r="T1078" s="85"/>
      <c r="U1078" s="85"/>
      <c r="V1078" s="85"/>
      <c r="W1078" s="85"/>
      <c r="X1078" s="85"/>
      <c r="Y1078" s="85"/>
      <c r="Z1078" s="85"/>
      <c r="AA1078" s="85"/>
      <c r="AB1078" s="85"/>
    </row>
    <row r="1079" spans="5:28" x14ac:dyDescent="0.25">
      <c r="S1079" s="85"/>
      <c r="T1079" s="85"/>
      <c r="U1079" s="85"/>
      <c r="V1079" s="85"/>
      <c r="W1079" s="85"/>
      <c r="X1079" s="85"/>
      <c r="Y1079" s="85"/>
      <c r="Z1079" s="85"/>
      <c r="AA1079" s="85"/>
      <c r="AB1079" s="85"/>
    </row>
    <row r="1080" spans="5:28" x14ac:dyDescent="0.25">
      <c r="E1080" s="75"/>
      <c r="F1080" s="75"/>
      <c r="G1080" s="76"/>
      <c r="H1080" s="76"/>
      <c r="I1080" s="76"/>
      <c r="J1080" s="76"/>
      <c r="K1080" s="76"/>
      <c r="L1080" s="77"/>
      <c r="M1080" s="76"/>
      <c r="N1080" s="76"/>
      <c r="O1080" s="76"/>
      <c r="P1080" s="76"/>
      <c r="Q1080" s="76"/>
      <c r="R1080" s="77"/>
      <c r="S1080" s="85"/>
      <c r="T1080" s="88"/>
      <c r="U1080" s="88"/>
      <c r="V1080" s="85"/>
      <c r="W1080" s="85"/>
      <c r="X1080" s="85"/>
      <c r="Y1080" s="85"/>
      <c r="Z1080" s="85"/>
      <c r="AA1080" s="85"/>
      <c r="AB1080" s="85"/>
    </row>
    <row r="1081" spans="5:28" x14ac:dyDescent="0.25">
      <c r="S1081" s="85"/>
      <c r="T1081" s="85"/>
      <c r="U1081" s="85"/>
      <c r="V1081" s="85"/>
      <c r="W1081" s="85"/>
      <c r="X1081" s="85"/>
      <c r="Y1081" s="85"/>
      <c r="Z1081" s="85"/>
      <c r="AA1081" s="85"/>
      <c r="AB1081" s="85"/>
    </row>
    <row r="1082" spans="5:28" x14ac:dyDescent="0.25">
      <c r="S1082" s="85"/>
      <c r="T1082" s="85"/>
      <c r="U1082" s="85"/>
      <c r="V1082" s="85"/>
      <c r="W1082" s="85"/>
      <c r="X1082" s="85"/>
      <c r="Y1082" s="85"/>
      <c r="Z1082" s="85"/>
      <c r="AA1082" s="85"/>
      <c r="AB1082" s="85"/>
    </row>
    <row r="1083" spans="5:28" x14ac:dyDescent="0.25">
      <c r="S1083" s="85"/>
      <c r="T1083" s="85"/>
      <c r="U1083" s="85"/>
      <c r="V1083" s="85"/>
      <c r="W1083" s="85"/>
      <c r="X1083" s="85"/>
      <c r="Y1083" s="85"/>
      <c r="Z1083" s="85"/>
      <c r="AA1083" s="85"/>
      <c r="AB1083" s="85"/>
    </row>
    <row r="1084" spans="5:28" x14ac:dyDescent="0.25">
      <c r="S1084" s="85"/>
      <c r="T1084" s="85"/>
      <c r="U1084" s="85"/>
      <c r="V1084" s="85"/>
      <c r="W1084" s="85"/>
      <c r="X1084" s="85"/>
      <c r="Y1084" s="85"/>
      <c r="Z1084" s="85"/>
      <c r="AA1084" s="85"/>
      <c r="AB1084" s="85"/>
    </row>
    <row r="1085" spans="5:28" x14ac:dyDescent="0.25">
      <c r="S1085" s="85"/>
      <c r="T1085" s="85"/>
      <c r="U1085" s="85"/>
      <c r="V1085" s="85"/>
      <c r="W1085" s="85"/>
      <c r="X1085" s="85"/>
      <c r="Y1085" s="85"/>
      <c r="Z1085" s="85"/>
      <c r="AA1085" s="85"/>
      <c r="AB1085" s="85"/>
    </row>
    <row r="1086" spans="5:28" x14ac:dyDescent="0.25">
      <c r="S1086" s="85"/>
      <c r="T1086" s="85"/>
      <c r="U1086" s="85"/>
      <c r="V1086" s="85"/>
      <c r="W1086" s="85"/>
      <c r="X1086" s="85"/>
      <c r="Y1086" s="85"/>
      <c r="Z1086" s="85"/>
      <c r="AA1086" s="85"/>
      <c r="AB1086" s="85"/>
    </row>
    <row r="1087" spans="5:28" x14ac:dyDescent="0.25">
      <c r="S1087" s="85"/>
      <c r="T1087" s="85"/>
      <c r="U1087" s="85"/>
      <c r="V1087" s="85"/>
      <c r="W1087" s="85"/>
      <c r="X1087" s="85"/>
      <c r="Y1087" s="85"/>
      <c r="Z1087" s="85"/>
      <c r="AA1087" s="85"/>
      <c r="AB1087" s="85"/>
    </row>
    <row r="1088" spans="5:28" x14ac:dyDescent="0.25">
      <c r="S1088" s="85"/>
      <c r="T1088" s="85"/>
      <c r="U1088" s="85"/>
      <c r="V1088" s="85"/>
      <c r="W1088" s="85"/>
      <c r="X1088" s="85"/>
      <c r="Y1088" s="85"/>
      <c r="Z1088" s="85"/>
      <c r="AA1088" s="85"/>
      <c r="AB1088" s="85"/>
    </row>
    <row r="1089" spans="3:28" x14ac:dyDescent="0.25">
      <c r="S1089" s="85"/>
      <c r="T1089" s="85"/>
      <c r="U1089" s="85"/>
      <c r="V1089" s="85"/>
      <c r="W1089" s="85"/>
      <c r="X1089" s="85"/>
      <c r="Y1089" s="85"/>
      <c r="Z1089" s="85"/>
      <c r="AA1089" s="85"/>
      <c r="AB1089" s="85"/>
    </row>
    <row r="1090" spans="3:28" x14ac:dyDescent="0.25">
      <c r="S1090" s="85"/>
      <c r="T1090" s="85"/>
      <c r="U1090" s="85"/>
      <c r="V1090" s="85"/>
      <c r="W1090" s="85"/>
      <c r="X1090" s="85"/>
      <c r="Y1090" s="85"/>
      <c r="Z1090" s="85"/>
      <c r="AA1090" s="85"/>
      <c r="AB1090" s="85"/>
    </row>
    <row r="1091" spans="3:28" x14ac:dyDescent="0.25">
      <c r="E1091" s="75"/>
      <c r="F1091" s="75"/>
      <c r="G1091" s="76"/>
      <c r="H1091" s="76"/>
      <c r="I1091" s="76"/>
      <c r="J1091" s="76"/>
      <c r="K1091" s="76"/>
      <c r="L1091" s="77"/>
      <c r="M1091" s="76"/>
      <c r="N1091" s="76"/>
      <c r="O1091" s="76"/>
      <c r="P1091" s="76"/>
      <c r="Q1091" s="76"/>
      <c r="R1091" s="77"/>
      <c r="S1091" s="85"/>
      <c r="T1091" s="88"/>
      <c r="U1091" s="88"/>
      <c r="V1091" s="85"/>
      <c r="W1091" s="85"/>
      <c r="X1091" s="85"/>
      <c r="Y1091" s="85"/>
      <c r="Z1091" s="85"/>
      <c r="AA1091" s="85"/>
      <c r="AB1091" s="85"/>
    </row>
    <row r="1092" spans="3:28" x14ac:dyDescent="0.25">
      <c r="S1092" s="85"/>
      <c r="T1092" s="85"/>
      <c r="U1092" s="85"/>
      <c r="V1092" s="85"/>
      <c r="W1092" s="85"/>
      <c r="X1092" s="85"/>
      <c r="Y1092" s="85"/>
      <c r="Z1092" s="85"/>
      <c r="AA1092" s="85"/>
      <c r="AB1092" s="85"/>
    </row>
    <row r="1093" spans="3:28" x14ac:dyDescent="0.25">
      <c r="S1093" s="85"/>
      <c r="T1093" s="85"/>
      <c r="U1093" s="85"/>
      <c r="V1093" s="85"/>
      <c r="W1093" s="85"/>
      <c r="X1093" s="85"/>
      <c r="Y1093" s="85"/>
      <c r="Z1093" s="85"/>
      <c r="AA1093" s="85"/>
      <c r="AB1093" s="85"/>
    </row>
    <row r="1094" spans="3:28" x14ac:dyDescent="0.25">
      <c r="S1094" s="85"/>
      <c r="T1094" s="85"/>
      <c r="U1094" s="85"/>
      <c r="V1094" s="85"/>
      <c r="W1094" s="85"/>
      <c r="X1094" s="85"/>
      <c r="Y1094" s="85"/>
      <c r="Z1094" s="85"/>
      <c r="AA1094" s="85"/>
      <c r="AB1094" s="85"/>
    </row>
    <row r="1095" spans="3:28" x14ac:dyDescent="0.25">
      <c r="S1095" s="85"/>
      <c r="T1095" s="85"/>
      <c r="U1095" s="85"/>
      <c r="V1095" s="85"/>
      <c r="W1095" s="85"/>
      <c r="X1095" s="85"/>
      <c r="Y1095" s="85"/>
      <c r="Z1095" s="85"/>
      <c r="AA1095" s="85"/>
      <c r="AB1095" s="85"/>
    </row>
    <row r="1096" spans="3:28" x14ac:dyDescent="0.25">
      <c r="S1096" s="85"/>
      <c r="T1096" s="85"/>
      <c r="U1096" s="85"/>
      <c r="V1096" s="85"/>
      <c r="W1096" s="85"/>
      <c r="X1096" s="85"/>
      <c r="Y1096" s="85"/>
      <c r="Z1096" s="85"/>
      <c r="AA1096" s="85"/>
      <c r="AB1096" s="85"/>
    </row>
    <row r="1097" spans="3:28" x14ac:dyDescent="0.25">
      <c r="S1097" s="85"/>
      <c r="T1097" s="85"/>
      <c r="U1097" s="85"/>
      <c r="V1097" s="85"/>
      <c r="W1097" s="85"/>
      <c r="X1097" s="85"/>
      <c r="Y1097" s="85"/>
      <c r="Z1097" s="85"/>
      <c r="AA1097" s="85"/>
      <c r="AB1097" s="85"/>
    </row>
    <row r="1098" spans="3:28" x14ac:dyDescent="0.25">
      <c r="S1098" s="85"/>
      <c r="T1098" s="85"/>
      <c r="U1098" s="85"/>
      <c r="V1098" s="85"/>
      <c r="W1098" s="85"/>
      <c r="X1098" s="85"/>
      <c r="Y1098" s="85"/>
      <c r="Z1098" s="85"/>
      <c r="AA1098" s="85"/>
      <c r="AB1098" s="85"/>
    </row>
    <row r="1099" spans="3:28" x14ac:dyDescent="0.25">
      <c r="S1099" s="85"/>
      <c r="T1099" s="85"/>
      <c r="U1099" s="85"/>
      <c r="V1099" s="85"/>
      <c r="W1099" s="85"/>
      <c r="X1099" s="85"/>
      <c r="Y1099" s="85"/>
      <c r="Z1099" s="85"/>
      <c r="AA1099" s="85"/>
      <c r="AB1099" s="85"/>
    </row>
    <row r="1100" spans="3:28" x14ac:dyDescent="0.25">
      <c r="C1100" s="83"/>
      <c r="G1100" s="85"/>
      <c r="S1100" s="85"/>
      <c r="T1100" s="85"/>
      <c r="U1100" s="85"/>
      <c r="V1100" s="85"/>
      <c r="W1100" s="85"/>
      <c r="X1100" s="85"/>
      <c r="Y1100" s="85"/>
      <c r="Z1100" s="85"/>
      <c r="AA1100" s="85"/>
      <c r="AB1100" s="85"/>
    </row>
    <row r="1101" spans="3:28" x14ac:dyDescent="0.25">
      <c r="C1101" s="83"/>
      <c r="G1101" s="85"/>
      <c r="S1101" s="85"/>
      <c r="T1101" s="85"/>
      <c r="U1101" s="85"/>
      <c r="V1101" s="85"/>
      <c r="W1101" s="85"/>
      <c r="X1101" s="85"/>
      <c r="Y1101" s="85"/>
      <c r="Z1101" s="85"/>
      <c r="AA1101" s="85"/>
      <c r="AB1101" s="85"/>
    </row>
    <row r="1102" spans="3:28" x14ac:dyDescent="0.25">
      <c r="C1102" s="83"/>
      <c r="G1102" s="85"/>
      <c r="S1102" s="85"/>
      <c r="T1102" s="85"/>
      <c r="U1102" s="85"/>
      <c r="V1102" s="85"/>
      <c r="W1102" s="85"/>
      <c r="X1102" s="85"/>
      <c r="Y1102" s="85"/>
      <c r="Z1102" s="85"/>
      <c r="AA1102" s="85"/>
      <c r="AB1102" s="85"/>
    </row>
    <row r="1103" spans="3:28" x14ac:dyDescent="0.25">
      <c r="C1103" s="83"/>
      <c r="G1103" s="85"/>
      <c r="S1103" s="85"/>
      <c r="T1103" s="85"/>
      <c r="U1103" s="85"/>
      <c r="V1103" s="85"/>
      <c r="W1103" s="85"/>
      <c r="X1103" s="85"/>
      <c r="Y1103" s="85"/>
      <c r="Z1103" s="85"/>
      <c r="AA1103" s="85"/>
      <c r="AB1103" s="85"/>
    </row>
    <row r="1104" spans="3:28" x14ac:dyDescent="0.25">
      <c r="C1104" s="83"/>
      <c r="G1104" s="85"/>
      <c r="S1104" s="85"/>
      <c r="T1104" s="85"/>
      <c r="U1104" s="85"/>
      <c r="V1104" s="85"/>
      <c r="W1104" s="85"/>
      <c r="X1104" s="85"/>
      <c r="Y1104" s="85"/>
      <c r="Z1104" s="85"/>
      <c r="AA1104" s="85"/>
      <c r="AB1104" s="85"/>
    </row>
    <row r="1105" spans="3:28" x14ac:dyDescent="0.25">
      <c r="C1105" s="83"/>
      <c r="G1105" s="85"/>
      <c r="S1105" s="85"/>
      <c r="T1105" s="85"/>
      <c r="U1105" s="85"/>
      <c r="V1105" s="85"/>
      <c r="W1105" s="85"/>
      <c r="X1105" s="85"/>
      <c r="Y1105" s="85"/>
      <c r="Z1105" s="85"/>
      <c r="AA1105" s="85"/>
      <c r="AB1105" s="85"/>
    </row>
    <row r="1106" spans="3:28" x14ac:dyDescent="0.25">
      <c r="C1106" s="83"/>
      <c r="G1106" s="85"/>
      <c r="S1106" s="85"/>
      <c r="T1106" s="85"/>
      <c r="U1106" s="85"/>
      <c r="V1106" s="85"/>
      <c r="W1106" s="85"/>
      <c r="X1106" s="85"/>
      <c r="Y1106" s="85"/>
      <c r="Z1106" s="85"/>
      <c r="AA1106" s="85"/>
      <c r="AB1106" s="85"/>
    </row>
    <row r="1107" spans="3:28" x14ac:dyDescent="0.25">
      <c r="C1107" s="83"/>
      <c r="G1107" s="85"/>
      <c r="S1107" s="85"/>
      <c r="T1107" s="85"/>
      <c r="U1107" s="85"/>
      <c r="V1107" s="85"/>
      <c r="W1107" s="85"/>
      <c r="X1107" s="85"/>
      <c r="Y1107" s="85"/>
      <c r="Z1107" s="85"/>
      <c r="AA1107" s="85"/>
      <c r="AB1107" s="85"/>
    </row>
    <row r="1108" spans="3:28" x14ac:dyDescent="0.25">
      <c r="C1108" s="83"/>
      <c r="E1108" s="75"/>
      <c r="F1108" s="75"/>
      <c r="G1108" s="84"/>
      <c r="H1108" s="76"/>
      <c r="I1108" s="76"/>
      <c r="J1108" s="76"/>
      <c r="K1108" s="76"/>
      <c r="L1108" s="77"/>
      <c r="M1108" s="76"/>
      <c r="N1108" s="76"/>
      <c r="O1108" s="76"/>
      <c r="P1108" s="76"/>
      <c r="Q1108" s="76"/>
      <c r="R1108" s="77"/>
      <c r="S1108" s="85"/>
      <c r="T1108" s="88"/>
      <c r="U1108" s="88"/>
      <c r="V1108" s="85"/>
      <c r="W1108" s="85"/>
      <c r="X1108" s="85"/>
      <c r="Y1108" s="85"/>
      <c r="Z1108" s="85"/>
      <c r="AA1108" s="85"/>
      <c r="AB1108" s="85"/>
    </row>
    <row r="1109" spans="3:28" x14ac:dyDescent="0.25">
      <c r="C1109" s="83"/>
      <c r="G1109" s="85"/>
      <c r="S1109" s="85"/>
      <c r="T1109" s="85"/>
      <c r="U1109" s="85"/>
      <c r="V1109" s="85"/>
      <c r="W1109" s="85"/>
      <c r="X1109" s="85"/>
      <c r="Y1109" s="85"/>
      <c r="Z1109" s="85"/>
      <c r="AA1109" s="85"/>
      <c r="AB1109" s="85"/>
    </row>
    <row r="1110" spans="3:28" x14ac:dyDescent="0.25">
      <c r="C1110" s="83"/>
      <c r="E1110" s="75"/>
      <c r="F1110" s="75"/>
      <c r="G1110" s="84"/>
      <c r="H1110" s="76"/>
      <c r="I1110" s="76"/>
      <c r="J1110" s="76"/>
      <c r="K1110" s="76"/>
      <c r="L1110" s="77"/>
      <c r="M1110" s="76"/>
      <c r="N1110" s="76"/>
      <c r="O1110" s="76"/>
      <c r="P1110" s="76"/>
      <c r="Q1110" s="76"/>
      <c r="R1110" s="77"/>
      <c r="S1110" s="85"/>
      <c r="T1110" s="88"/>
      <c r="U1110" s="88"/>
      <c r="V1110" s="85"/>
      <c r="W1110" s="85"/>
      <c r="X1110" s="85"/>
      <c r="Y1110" s="85"/>
      <c r="Z1110" s="85"/>
      <c r="AA1110" s="85"/>
      <c r="AB1110" s="85"/>
    </row>
    <row r="1111" spans="3:28" x14ac:dyDescent="0.25">
      <c r="C1111" s="83"/>
      <c r="G1111" s="85"/>
      <c r="S1111" s="85"/>
      <c r="T1111" s="85"/>
      <c r="U1111" s="85"/>
      <c r="V1111" s="85"/>
      <c r="W1111" s="85"/>
      <c r="X1111" s="85"/>
      <c r="Y1111" s="85"/>
      <c r="Z1111" s="85"/>
      <c r="AA1111" s="85"/>
      <c r="AB1111" s="85"/>
    </row>
    <row r="1112" spans="3:28" x14ac:dyDescent="0.25">
      <c r="C1112" s="83"/>
      <c r="G1112" s="85"/>
      <c r="S1112" s="85"/>
      <c r="T1112" s="85"/>
      <c r="U1112" s="85"/>
      <c r="V1112" s="85"/>
      <c r="W1112" s="85"/>
      <c r="X1112" s="85"/>
      <c r="Y1112" s="85"/>
      <c r="Z1112" s="85"/>
      <c r="AA1112" s="85"/>
      <c r="AB1112" s="85"/>
    </row>
    <row r="1113" spans="3:28" x14ac:dyDescent="0.25">
      <c r="C1113" s="83"/>
      <c r="E1113" s="75"/>
      <c r="F1113" s="75"/>
      <c r="G1113" s="84"/>
      <c r="H1113" s="76"/>
      <c r="I1113" s="76"/>
      <c r="J1113" s="76"/>
      <c r="K1113" s="76"/>
      <c r="L1113" s="77"/>
      <c r="M1113" s="76"/>
      <c r="N1113" s="76"/>
      <c r="O1113" s="76"/>
      <c r="P1113" s="76"/>
      <c r="Q1113" s="76"/>
      <c r="R1113" s="77"/>
      <c r="S1113" s="85"/>
      <c r="T1113" s="88"/>
      <c r="U1113" s="88"/>
      <c r="V1113" s="85"/>
      <c r="W1113" s="85"/>
      <c r="X1113" s="85"/>
      <c r="Y1113" s="85"/>
      <c r="Z1113" s="85"/>
      <c r="AA1113" s="85"/>
      <c r="AB1113" s="85"/>
    </row>
    <row r="1114" spans="3:28" x14ac:dyDescent="0.25">
      <c r="C1114" s="83"/>
      <c r="E1114" s="75"/>
      <c r="F1114" s="75"/>
      <c r="G1114" s="84"/>
      <c r="H1114" s="76"/>
      <c r="I1114" s="76"/>
      <c r="J1114" s="76"/>
      <c r="K1114" s="76"/>
      <c r="L1114" s="77"/>
      <c r="M1114" s="76"/>
      <c r="N1114" s="76"/>
      <c r="O1114" s="76"/>
      <c r="P1114" s="76"/>
      <c r="Q1114" s="76"/>
      <c r="R1114" s="77"/>
      <c r="S1114" s="85"/>
      <c r="T1114" s="88"/>
      <c r="U1114" s="88"/>
      <c r="V1114" s="85"/>
      <c r="W1114" s="85"/>
      <c r="X1114" s="85"/>
      <c r="Y1114" s="85"/>
      <c r="Z1114" s="85"/>
      <c r="AA1114" s="85"/>
      <c r="AB1114" s="85"/>
    </row>
    <row r="1115" spans="3:28" x14ac:dyDescent="0.25">
      <c r="C1115" s="83"/>
      <c r="E1115" s="75"/>
      <c r="F1115" s="75"/>
      <c r="G1115" s="84"/>
      <c r="H1115" s="76"/>
      <c r="I1115" s="76"/>
      <c r="J1115" s="76"/>
      <c r="K1115" s="76"/>
      <c r="L1115" s="77"/>
      <c r="M1115" s="76"/>
      <c r="N1115" s="76"/>
      <c r="O1115" s="76"/>
      <c r="P1115" s="76"/>
      <c r="Q1115" s="76"/>
      <c r="R1115" s="77"/>
      <c r="S1115" s="85"/>
      <c r="T1115" s="88"/>
      <c r="U1115" s="88"/>
      <c r="V1115" s="85"/>
      <c r="W1115" s="85"/>
      <c r="X1115" s="85"/>
      <c r="Y1115" s="85"/>
      <c r="Z1115" s="85"/>
      <c r="AA1115" s="85"/>
      <c r="AB1115" s="85"/>
    </row>
    <row r="1116" spans="3:28" x14ac:dyDescent="0.25">
      <c r="C1116" s="83"/>
      <c r="G1116" s="85"/>
      <c r="S1116" s="85"/>
      <c r="T1116" s="85"/>
      <c r="U1116" s="85"/>
      <c r="V1116" s="85"/>
      <c r="W1116" s="85"/>
      <c r="X1116" s="85"/>
      <c r="Y1116" s="85"/>
      <c r="Z1116" s="85"/>
      <c r="AA1116" s="85"/>
      <c r="AB1116" s="85"/>
    </row>
    <row r="1117" spans="3:28" x14ac:dyDescent="0.25">
      <c r="C1117" s="83"/>
      <c r="E1117" s="75"/>
      <c r="F1117" s="75"/>
      <c r="G1117" s="84"/>
      <c r="H1117" s="76"/>
      <c r="I1117" s="76"/>
      <c r="J1117" s="76"/>
      <c r="K1117" s="76"/>
      <c r="L1117" s="77"/>
      <c r="M1117" s="76"/>
      <c r="N1117" s="76"/>
      <c r="O1117" s="76"/>
      <c r="P1117" s="76"/>
      <c r="Q1117" s="76"/>
      <c r="R1117" s="77"/>
      <c r="S1117" s="85"/>
      <c r="T1117" s="88"/>
      <c r="U1117" s="88"/>
      <c r="V1117" s="85"/>
      <c r="W1117" s="85"/>
      <c r="X1117" s="85"/>
      <c r="Y1117" s="85"/>
      <c r="Z1117" s="85"/>
      <c r="AA1117" s="85"/>
      <c r="AB1117" s="85"/>
    </row>
  </sheetData>
  <sheetProtection password="DFB7" sheet="1" objects="1" scenarios="1" formatColumns="0" sort="0" autoFilter="0" pivotTables="0"/>
  <mergeCells count="110">
    <mergeCell ref="B939:E939"/>
    <mergeCell ref="B941:E941"/>
    <mergeCell ref="B915:E915"/>
    <mergeCell ref="B932:E932"/>
    <mergeCell ref="B934:E934"/>
    <mergeCell ref="A937:E937"/>
    <mergeCell ref="B938:E938"/>
    <mergeCell ref="B865:E865"/>
    <mergeCell ref="B893:E893"/>
    <mergeCell ref="B899:E899"/>
    <mergeCell ref="B900:E900"/>
    <mergeCell ref="B904:E904"/>
    <mergeCell ref="B779:E779"/>
    <mergeCell ref="B780:E780"/>
    <mergeCell ref="B796:E796"/>
    <mergeCell ref="B813:E813"/>
    <mergeCell ref="B839:E839"/>
    <mergeCell ref="B723:E723"/>
    <mergeCell ref="B742:E742"/>
    <mergeCell ref="B763:E763"/>
    <mergeCell ref="B772:E772"/>
    <mergeCell ref="B777:E777"/>
    <mergeCell ref="B614:E614"/>
    <mergeCell ref="B653:E653"/>
    <mergeCell ref="B665:E665"/>
    <mergeCell ref="B719:E719"/>
    <mergeCell ref="B722:E722"/>
    <mergeCell ref="B412:E412"/>
    <mergeCell ref="B448:E448"/>
    <mergeCell ref="B449:E449"/>
    <mergeCell ref="B450:E450"/>
    <mergeCell ref="B578:E578"/>
    <mergeCell ref="B347:E347"/>
    <mergeCell ref="B356:E356"/>
    <mergeCell ref="B385:E385"/>
    <mergeCell ref="B404:E404"/>
    <mergeCell ref="B405:E405"/>
    <mergeCell ref="B265:E265"/>
    <mergeCell ref="B269:E269"/>
    <mergeCell ref="B270:E270"/>
    <mergeCell ref="B271:E271"/>
    <mergeCell ref="B307:E307"/>
    <mergeCell ref="B189:E189"/>
    <mergeCell ref="B216:E216"/>
    <mergeCell ref="B226:E226"/>
    <mergeCell ref="B227:E227"/>
    <mergeCell ref="B263:E263"/>
    <mergeCell ref="G960:R960"/>
    <mergeCell ref="G961:R961"/>
    <mergeCell ref="G962:R962"/>
    <mergeCell ref="A8:E8"/>
    <mergeCell ref="B9:E9"/>
    <mergeCell ref="B10:E10"/>
    <mergeCell ref="B11:E11"/>
    <mergeCell ref="B18:E18"/>
    <mergeCell ref="B21:E21"/>
    <mergeCell ref="B22:E22"/>
    <mergeCell ref="B29:E29"/>
    <mergeCell ref="B70:E70"/>
    <mergeCell ref="B71:E71"/>
    <mergeCell ref="B74:E74"/>
    <mergeCell ref="B75:E75"/>
    <mergeCell ref="B76:E76"/>
    <mergeCell ref="G955:R955"/>
    <mergeCell ref="G956:R956"/>
    <mergeCell ref="G957:R957"/>
    <mergeCell ref="G958:R958"/>
    <mergeCell ref="G959:R959"/>
    <mergeCell ref="G950:R950"/>
    <mergeCell ref="G951:R951"/>
    <mergeCell ref="G952:R952"/>
    <mergeCell ref="G953:R953"/>
    <mergeCell ref="G954:R954"/>
    <mergeCell ref="G945:R945"/>
    <mergeCell ref="G946:R946"/>
    <mergeCell ref="G947:R947"/>
    <mergeCell ref="G948:R948"/>
    <mergeCell ref="G949:R949"/>
    <mergeCell ref="M6:N6"/>
    <mergeCell ref="O6:O7"/>
    <mergeCell ref="P6:Q6"/>
    <mergeCell ref="R6:R7"/>
    <mergeCell ref="A944:Q944"/>
    <mergeCell ref="B81:E81"/>
    <mergeCell ref="B82:E82"/>
    <mergeCell ref="B103:E103"/>
    <mergeCell ref="B104:E104"/>
    <mergeCell ref="B109:E109"/>
    <mergeCell ref="B110:E110"/>
    <mergeCell ref="B119:E119"/>
    <mergeCell ref="B120:E120"/>
    <mergeCell ref="B121:E121"/>
    <mergeCell ref="B125:E125"/>
    <mergeCell ref="B154:E154"/>
    <mergeCell ref="A2:R2"/>
    <mergeCell ref="A3:R3"/>
    <mergeCell ref="A4:R4"/>
    <mergeCell ref="A5:A7"/>
    <mergeCell ref="B5:B7"/>
    <mergeCell ref="C5:C7"/>
    <mergeCell ref="D5:D7"/>
    <mergeCell ref="E5:E7"/>
    <mergeCell ref="F5:F7"/>
    <mergeCell ref="G5:L5"/>
    <mergeCell ref="M5:O5"/>
    <mergeCell ref="P5:R5"/>
    <mergeCell ref="G6:H6"/>
    <mergeCell ref="I6:I7"/>
    <mergeCell ref="J6:K6"/>
    <mergeCell ref="L6:L7"/>
  </mergeCells>
  <pageMargins left="0.35416666666667002" right="0.15763888888888999" top="0.39374999999999999" bottom="0.39374999999999999" header="0.51180555555554996" footer="0.51180555555554996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workbookViewId="0">
      <selection activeCell="B1" sqref="B1"/>
    </sheetView>
  </sheetViews>
  <sheetFormatPr defaultRowHeight="12.75" x14ac:dyDescent="0.2"/>
  <cols>
    <col min="3" max="3" width="70" customWidth="1"/>
    <col min="5" max="7" width="25" customWidth="1"/>
  </cols>
  <sheetData>
    <row r="1" spans="1:7" ht="20.100000000000001" customHeight="1" x14ac:dyDescent="0.25">
      <c r="B1" s="89">
        <v>28414.2</v>
      </c>
      <c r="C1">
        <v>30057</v>
      </c>
      <c r="E1" t="s">
        <v>2756</v>
      </c>
      <c r="F1" t="s">
        <v>2756</v>
      </c>
      <c r="G1" t="s">
        <v>2756</v>
      </c>
    </row>
    <row r="2" spans="1:7" ht="20.100000000000001" customHeight="1" x14ac:dyDescent="0.2">
      <c r="C2" t="s">
        <v>2757</v>
      </c>
      <c r="E2" t="s">
        <v>2758</v>
      </c>
      <c r="F2" t="s">
        <v>2759</v>
      </c>
      <c r="G2" t="s">
        <v>2760</v>
      </c>
    </row>
    <row r="3" spans="1:7" x14ac:dyDescent="0.2">
      <c r="A3" t="s">
        <v>2761</v>
      </c>
      <c r="C3">
        <v>1456</v>
      </c>
      <c r="E3">
        <v>9986.4699999999993</v>
      </c>
      <c r="F3">
        <v>25100.62</v>
      </c>
      <c r="G3">
        <v>35087.089999999997</v>
      </c>
    </row>
    <row r="5" spans="1:7" x14ac:dyDescent="0.2">
      <c r="A5" t="s">
        <v>2762</v>
      </c>
      <c r="B5" t="s">
        <v>2763</v>
      </c>
    </row>
    <row r="7" spans="1:7" x14ac:dyDescent="0.2">
      <c r="A7" t="s">
        <v>2764</v>
      </c>
      <c r="B7" t="s">
        <v>2765</v>
      </c>
    </row>
    <row r="9" spans="1:7" x14ac:dyDescent="0.2">
      <c r="A9" t="s">
        <v>2766</v>
      </c>
      <c r="B9" t="s">
        <v>2767</v>
      </c>
    </row>
    <row r="10" spans="1:7" x14ac:dyDescent="0.2">
      <c r="B10" t="s">
        <v>2768</v>
      </c>
      <c r="C10" t="s">
        <v>2769</v>
      </c>
    </row>
    <row r="11" spans="1:7" x14ac:dyDescent="0.2">
      <c r="B11" t="s">
        <v>2770</v>
      </c>
      <c r="C11" t="s">
        <v>2771</v>
      </c>
    </row>
    <row r="12" spans="1:7" x14ac:dyDescent="0.2">
      <c r="B12" t="s">
        <v>2772</v>
      </c>
      <c r="C12" t="s">
        <v>2773</v>
      </c>
    </row>
    <row r="13" spans="1:7" x14ac:dyDescent="0.2">
      <c r="B13" t="s">
        <v>2774</v>
      </c>
      <c r="C13" t="s">
        <v>2775</v>
      </c>
    </row>
    <row r="14" spans="1:7" x14ac:dyDescent="0.2">
      <c r="B14" t="s">
        <v>2776</v>
      </c>
      <c r="C14" t="s">
        <v>2777</v>
      </c>
    </row>
    <row r="15" spans="1:7" x14ac:dyDescent="0.2">
      <c r="B15" t="s">
        <v>2778</v>
      </c>
      <c r="C15" t="s">
        <v>2779</v>
      </c>
    </row>
    <row r="16" spans="1:7" x14ac:dyDescent="0.2">
      <c r="B16" t="s">
        <v>2780</v>
      </c>
      <c r="C16" t="s">
        <v>2781</v>
      </c>
    </row>
    <row r="17" spans="1:7" x14ac:dyDescent="0.2">
      <c r="B17" t="s">
        <v>2782</v>
      </c>
      <c r="C17" t="s">
        <v>2783</v>
      </c>
    </row>
    <row r="19" spans="1:7" x14ac:dyDescent="0.2">
      <c r="A19" t="s">
        <v>2784</v>
      </c>
      <c r="B19" t="s">
        <v>2785</v>
      </c>
      <c r="F19">
        <v>332.99</v>
      </c>
      <c r="G19">
        <v>332.99</v>
      </c>
    </row>
    <row r="20" spans="1:7" x14ac:dyDescent="0.2">
      <c r="B20" t="s">
        <v>2786</v>
      </c>
      <c r="C20" t="s">
        <v>2787</v>
      </c>
    </row>
    <row r="21" spans="1:7" x14ac:dyDescent="0.2">
      <c r="B21" t="s">
        <v>2788</v>
      </c>
      <c r="C21" t="s">
        <v>2789</v>
      </c>
    </row>
    <row r="22" spans="1:7" x14ac:dyDescent="0.2">
      <c r="B22" t="s">
        <v>2790</v>
      </c>
      <c r="C22" t="s">
        <v>2791</v>
      </c>
    </row>
    <row r="23" spans="1:7" x14ac:dyDescent="0.2">
      <c r="B23" t="s">
        <v>2792</v>
      </c>
      <c r="C23" t="s">
        <v>2793</v>
      </c>
      <c r="F23">
        <v>332.99</v>
      </c>
      <c r="G23">
        <v>332.99</v>
      </c>
    </row>
    <row r="25" spans="1:7" x14ac:dyDescent="0.2">
      <c r="A25" t="s">
        <v>2794</v>
      </c>
      <c r="B25" t="s">
        <v>2795</v>
      </c>
      <c r="C25">
        <v>200</v>
      </c>
      <c r="E25">
        <v>10.07</v>
      </c>
      <c r="G25">
        <v>10.07</v>
      </c>
    </row>
    <row r="26" spans="1:7" x14ac:dyDescent="0.2">
      <c r="B26" t="s">
        <v>2796</v>
      </c>
      <c r="E26">
        <v>10.07</v>
      </c>
      <c r="G26">
        <v>10.07</v>
      </c>
    </row>
    <row r="28" spans="1:7" x14ac:dyDescent="0.2">
      <c r="A28" t="s">
        <v>2797</v>
      </c>
      <c r="B28" t="s">
        <v>2798</v>
      </c>
      <c r="F28">
        <v>160.30000000000001</v>
      </c>
      <c r="G28">
        <v>160.30000000000001</v>
      </c>
    </row>
    <row r="29" spans="1:7" x14ac:dyDescent="0.2">
      <c r="B29" t="s">
        <v>2799</v>
      </c>
      <c r="C29" t="s">
        <v>2800</v>
      </c>
      <c r="F29">
        <v>135.1</v>
      </c>
      <c r="G29">
        <v>135.1</v>
      </c>
    </row>
    <row r="30" spans="1:7" x14ac:dyDescent="0.2">
      <c r="B30" t="s">
        <v>2801</v>
      </c>
      <c r="C30" t="s">
        <v>2802</v>
      </c>
    </row>
    <row r="31" spans="1:7" x14ac:dyDescent="0.2">
      <c r="B31" t="s">
        <v>2803</v>
      </c>
      <c r="C31" t="s">
        <v>2804</v>
      </c>
    </row>
    <row r="32" spans="1:7" x14ac:dyDescent="0.2">
      <c r="B32" t="s">
        <v>2805</v>
      </c>
      <c r="C32" t="s">
        <v>2806</v>
      </c>
      <c r="F32">
        <v>25.2</v>
      </c>
      <c r="G32">
        <v>25.2</v>
      </c>
    </row>
    <row r="33" spans="1:7" x14ac:dyDescent="0.2">
      <c r="B33" t="s">
        <v>2807</v>
      </c>
      <c r="C33" t="s">
        <v>2808</v>
      </c>
    </row>
    <row r="35" spans="1:7" x14ac:dyDescent="0.2">
      <c r="A35" t="s">
        <v>2809</v>
      </c>
      <c r="B35" t="s">
        <v>2810</v>
      </c>
      <c r="F35">
        <v>624.83000000000004</v>
      </c>
      <c r="G35">
        <v>624.83000000000004</v>
      </c>
    </row>
    <row r="36" spans="1:7" x14ac:dyDescent="0.2">
      <c r="B36" t="s">
        <v>2811</v>
      </c>
      <c r="C36" t="s">
        <v>2812</v>
      </c>
      <c r="F36">
        <v>436.32</v>
      </c>
      <c r="G36">
        <v>436.32</v>
      </c>
    </row>
    <row r="37" spans="1:7" x14ac:dyDescent="0.2">
      <c r="B37" t="s">
        <v>2813</v>
      </c>
      <c r="C37" t="s">
        <v>2814</v>
      </c>
    </row>
    <row r="38" spans="1:7" x14ac:dyDescent="0.2">
      <c r="B38" t="s">
        <v>2815</v>
      </c>
      <c r="C38" t="s">
        <v>2816</v>
      </c>
    </row>
    <row r="39" spans="1:7" x14ac:dyDescent="0.2">
      <c r="B39" t="s">
        <v>2817</v>
      </c>
      <c r="C39" t="s">
        <v>2818</v>
      </c>
    </row>
    <row r="40" spans="1:7" x14ac:dyDescent="0.2">
      <c r="B40" t="s">
        <v>2819</v>
      </c>
      <c r="C40" t="s">
        <v>2820</v>
      </c>
      <c r="F40">
        <v>138.26</v>
      </c>
      <c r="G40">
        <v>138.26</v>
      </c>
    </row>
    <row r="41" spans="1:7" x14ac:dyDescent="0.2">
      <c r="B41" t="s">
        <v>2821</v>
      </c>
      <c r="C41" t="s">
        <v>2822</v>
      </c>
      <c r="F41">
        <v>50.24</v>
      </c>
      <c r="G41">
        <v>50.24</v>
      </c>
    </row>
    <row r="43" spans="1:7" x14ac:dyDescent="0.2">
      <c r="A43" t="s">
        <v>2823</v>
      </c>
      <c r="B43" t="s">
        <v>2824</v>
      </c>
      <c r="E43">
        <v>279.89999999999998</v>
      </c>
      <c r="F43">
        <v>15927.7</v>
      </c>
      <c r="G43">
        <v>16207.6</v>
      </c>
    </row>
    <row r="44" spans="1:7" x14ac:dyDescent="0.2">
      <c r="B44" t="s">
        <v>2825</v>
      </c>
      <c r="C44" t="s">
        <v>2826</v>
      </c>
      <c r="F44">
        <v>5829.52</v>
      </c>
      <c r="G44">
        <v>5829.52</v>
      </c>
    </row>
    <row r="45" spans="1:7" x14ac:dyDescent="0.2">
      <c r="B45" t="s">
        <v>2827</v>
      </c>
      <c r="C45">
        <v>1900</v>
      </c>
      <c r="E45">
        <v>2.81</v>
      </c>
      <c r="F45">
        <v>9371.11</v>
      </c>
      <c r="G45">
        <v>9373.92</v>
      </c>
    </row>
    <row r="46" spans="1:7" x14ac:dyDescent="0.2">
      <c r="B46" t="s">
        <v>2828</v>
      </c>
      <c r="C46" t="s">
        <v>2829</v>
      </c>
    </row>
    <row r="47" spans="1:7" x14ac:dyDescent="0.2">
      <c r="B47" t="s">
        <v>2830</v>
      </c>
      <c r="C47">
        <v>900</v>
      </c>
      <c r="E47">
        <v>621.57000000000005</v>
      </c>
      <c r="F47">
        <v>1250.3399999999999</v>
      </c>
      <c r="G47">
        <v>1871.91</v>
      </c>
    </row>
    <row r="48" spans="1:7" x14ac:dyDescent="0.2">
      <c r="B48" t="s">
        <v>2831</v>
      </c>
      <c r="C48" t="s">
        <v>2832</v>
      </c>
    </row>
    <row r="49" spans="1:7" x14ac:dyDescent="0.2">
      <c r="B49" t="s">
        <v>2833</v>
      </c>
      <c r="C49" t="s">
        <v>2834</v>
      </c>
    </row>
    <row r="50" spans="1:7" x14ac:dyDescent="0.2">
      <c r="B50" t="s">
        <v>2835</v>
      </c>
      <c r="C50" t="s">
        <v>2836</v>
      </c>
      <c r="F50">
        <v>3.69</v>
      </c>
      <c r="G50">
        <v>3.69</v>
      </c>
    </row>
    <row r="51" spans="1:7" x14ac:dyDescent="0.2">
      <c r="B51" t="s">
        <v>2837</v>
      </c>
      <c r="C51" t="s">
        <v>2838</v>
      </c>
    </row>
    <row r="53" spans="1:7" x14ac:dyDescent="0.2">
      <c r="A53" t="s">
        <v>2839</v>
      </c>
      <c r="B53" t="s">
        <v>2840</v>
      </c>
    </row>
    <row r="54" spans="1:7" x14ac:dyDescent="0.2">
      <c r="B54" t="s">
        <v>2841</v>
      </c>
      <c r="C54" t="s">
        <v>2842</v>
      </c>
    </row>
    <row r="55" spans="1:7" x14ac:dyDescent="0.2">
      <c r="B55" t="s">
        <v>2843</v>
      </c>
      <c r="C55">
        <v>270</v>
      </c>
      <c r="E55">
        <v>4.26</v>
      </c>
      <c r="F55">
        <v>265.58</v>
      </c>
      <c r="G55">
        <v>269.83999999999997</v>
      </c>
    </row>
    <row r="56" spans="1:7" x14ac:dyDescent="0.2">
      <c r="B56" t="s">
        <v>2844</v>
      </c>
      <c r="C56" t="s">
        <v>2845</v>
      </c>
      <c r="F56">
        <v>2.4700000000000002</v>
      </c>
      <c r="G56">
        <v>2.4700000000000002</v>
      </c>
    </row>
    <row r="57" spans="1:7" x14ac:dyDescent="0.2">
      <c r="B57" t="s">
        <v>2846</v>
      </c>
      <c r="C57" t="s">
        <v>2847</v>
      </c>
      <c r="F57">
        <v>27.84</v>
      </c>
      <c r="G57">
        <v>27.84</v>
      </c>
    </row>
    <row r="58" spans="1:7" x14ac:dyDescent="0.2">
      <c r="B58" t="s">
        <v>2848</v>
      </c>
      <c r="C58" t="s">
        <v>2849</v>
      </c>
    </row>
    <row r="59" spans="1:7" x14ac:dyDescent="0.2">
      <c r="B59" t="s">
        <v>2850</v>
      </c>
      <c r="C59" t="s">
        <v>2851</v>
      </c>
    </row>
    <row r="60" spans="1:7" x14ac:dyDescent="0.2">
      <c r="B60" t="s">
        <v>2852</v>
      </c>
      <c r="C60" t="s">
        <v>2853</v>
      </c>
    </row>
    <row r="61" spans="1:7" x14ac:dyDescent="0.2">
      <c r="B61" t="s">
        <v>2854</v>
      </c>
      <c r="C61" t="s">
        <v>2855</v>
      </c>
    </row>
    <row r="63" spans="1:7" x14ac:dyDescent="0.2">
      <c r="A63" t="s">
        <v>2856</v>
      </c>
      <c r="B63" t="s">
        <v>2857</v>
      </c>
      <c r="C63">
        <v>1256</v>
      </c>
      <c r="E63">
        <v>543.11</v>
      </c>
      <c r="F63">
        <v>1526.06</v>
      </c>
      <c r="G63">
        <v>2069.17</v>
      </c>
    </row>
    <row r="64" spans="1:7" x14ac:dyDescent="0.2">
      <c r="B64" t="s">
        <v>2858</v>
      </c>
      <c r="E64">
        <v>186.36</v>
      </c>
      <c r="G64">
        <v>186.36</v>
      </c>
    </row>
    <row r="65" spans="2:7" x14ac:dyDescent="0.2">
      <c r="B65" t="s">
        <v>2859</v>
      </c>
      <c r="C65" t="s">
        <v>2860</v>
      </c>
    </row>
    <row r="66" spans="2:7" x14ac:dyDescent="0.2">
      <c r="B66" t="s">
        <v>2861</v>
      </c>
      <c r="C66" t="s">
        <v>2862</v>
      </c>
    </row>
    <row r="67" spans="2:7" x14ac:dyDescent="0.2">
      <c r="B67" t="s">
        <v>2863</v>
      </c>
      <c r="E67">
        <v>30.93</v>
      </c>
      <c r="G67">
        <v>30.93</v>
      </c>
    </row>
    <row r="68" spans="2:7" x14ac:dyDescent="0.2">
      <c r="B68" t="s">
        <v>2864</v>
      </c>
      <c r="C68" t="s">
        <v>2865</v>
      </c>
    </row>
    <row r="69" spans="2:7" x14ac:dyDescent="0.2">
      <c r="B69" t="s">
        <v>2866</v>
      </c>
      <c r="E69">
        <v>68</v>
      </c>
      <c r="F69">
        <v>0.19</v>
      </c>
      <c r="G69">
        <v>68.19</v>
      </c>
    </row>
    <row r="70" spans="2:7" x14ac:dyDescent="0.2">
      <c r="B70" t="s">
        <v>2867</v>
      </c>
      <c r="E70">
        <v>70.86</v>
      </c>
      <c r="G70">
        <v>70.86</v>
      </c>
    </row>
    <row r="71" spans="2:7" x14ac:dyDescent="0.2">
      <c r="B71" t="s">
        <v>2868</v>
      </c>
      <c r="E71">
        <v>11.16</v>
      </c>
      <c r="F71">
        <v>2.37</v>
      </c>
      <c r="G71">
        <v>13.53</v>
      </c>
    </row>
    <row r="72" spans="2:7" x14ac:dyDescent="0.2">
      <c r="B72" t="s">
        <v>2869</v>
      </c>
      <c r="C72" t="s">
        <v>2870</v>
      </c>
      <c r="F72">
        <v>130.37</v>
      </c>
      <c r="G72">
        <v>130.37</v>
      </c>
    </row>
    <row r="73" spans="2:7" x14ac:dyDescent="0.2">
      <c r="B73" t="s">
        <v>2871</v>
      </c>
      <c r="E73">
        <v>118.37</v>
      </c>
      <c r="F73">
        <v>118.37</v>
      </c>
      <c r="G73">
        <v>236.74</v>
      </c>
    </row>
    <row r="74" spans="2:7" x14ac:dyDescent="0.2">
      <c r="B74" t="s">
        <v>2872</v>
      </c>
      <c r="E74">
        <v>57.42</v>
      </c>
      <c r="G74">
        <v>57.42</v>
      </c>
    </row>
    <row r="75" spans="2:7" x14ac:dyDescent="0.2">
      <c r="B75" t="s">
        <v>2873</v>
      </c>
      <c r="C75" t="s">
        <v>2874</v>
      </c>
      <c r="F75">
        <v>659.14</v>
      </c>
      <c r="G75">
        <v>659.14</v>
      </c>
    </row>
    <row r="76" spans="2:7" x14ac:dyDescent="0.2">
      <c r="B76" t="s">
        <v>2875</v>
      </c>
      <c r="C76" t="s">
        <v>2876</v>
      </c>
      <c r="F76">
        <v>19.510000000000002</v>
      </c>
      <c r="G76">
        <v>19.510000000000002</v>
      </c>
    </row>
    <row r="77" spans="2:7" x14ac:dyDescent="0.2">
      <c r="B77" t="s">
        <v>2877</v>
      </c>
      <c r="C77" t="s">
        <v>2878</v>
      </c>
      <c r="F77">
        <v>9.56</v>
      </c>
      <c r="G77">
        <v>9.56</v>
      </c>
    </row>
    <row r="78" spans="2:7" x14ac:dyDescent="0.2">
      <c r="B78" t="s">
        <v>2879</v>
      </c>
      <c r="C78" t="s">
        <v>2880</v>
      </c>
      <c r="F78">
        <v>131.69999999999999</v>
      </c>
      <c r="G78">
        <v>131.69999999999999</v>
      </c>
    </row>
    <row r="79" spans="2:7" x14ac:dyDescent="0.2">
      <c r="B79" t="s">
        <v>2881</v>
      </c>
      <c r="C79" t="s">
        <v>2882</v>
      </c>
      <c r="F79">
        <v>82.05</v>
      </c>
      <c r="G79">
        <v>82.05</v>
      </c>
    </row>
    <row r="80" spans="2:7" x14ac:dyDescent="0.2">
      <c r="B80" t="s">
        <v>2883</v>
      </c>
      <c r="C80" t="s">
        <v>2884</v>
      </c>
    </row>
    <row r="81" spans="2:7" x14ac:dyDescent="0.2">
      <c r="B81" t="s">
        <v>2885</v>
      </c>
      <c r="C81" t="s">
        <v>2886</v>
      </c>
      <c r="F81">
        <v>173.34</v>
      </c>
      <c r="G81">
        <v>173.34</v>
      </c>
    </row>
    <row r="82" spans="2:7" x14ac:dyDescent="0.2">
      <c r="B82" t="s">
        <v>2887</v>
      </c>
      <c r="C82" t="s">
        <v>2888</v>
      </c>
      <c r="F82">
        <v>13.58</v>
      </c>
      <c r="G82">
        <v>13.58</v>
      </c>
    </row>
    <row r="83" spans="2:7" x14ac:dyDescent="0.2">
      <c r="B83" t="s">
        <v>2889</v>
      </c>
      <c r="C83" t="s">
        <v>2890</v>
      </c>
      <c r="F83">
        <v>56.92</v>
      </c>
      <c r="G83">
        <v>56.92</v>
      </c>
    </row>
    <row r="84" spans="2:7" x14ac:dyDescent="0.2">
      <c r="B84" t="s">
        <v>2891</v>
      </c>
      <c r="C84" t="s">
        <v>2892</v>
      </c>
    </row>
    <row r="85" spans="2:7" x14ac:dyDescent="0.2">
      <c r="B85" t="s">
        <v>2893</v>
      </c>
      <c r="C85" t="s">
        <v>2894</v>
      </c>
    </row>
    <row r="86" spans="2:7" x14ac:dyDescent="0.2">
      <c r="B86" t="s">
        <v>2895</v>
      </c>
      <c r="C86" t="s">
        <v>2896</v>
      </c>
    </row>
    <row r="87" spans="2:7" x14ac:dyDescent="0.2">
      <c r="B87" t="s">
        <v>2897</v>
      </c>
      <c r="C87" t="s">
        <v>2898</v>
      </c>
    </row>
    <row r="88" spans="2:7" x14ac:dyDescent="0.2">
      <c r="B88" t="s">
        <v>2899</v>
      </c>
      <c r="C88" t="s">
        <v>2900</v>
      </c>
    </row>
    <row r="89" spans="2:7" x14ac:dyDescent="0.2">
      <c r="B89" t="s">
        <v>2901</v>
      </c>
      <c r="C89" t="s">
        <v>2902</v>
      </c>
    </row>
    <row r="90" spans="2:7" x14ac:dyDescent="0.2">
      <c r="B90" t="s">
        <v>2903</v>
      </c>
      <c r="C90" t="s">
        <v>2904</v>
      </c>
    </row>
    <row r="91" spans="2:7" x14ac:dyDescent="0.2">
      <c r="B91" t="s">
        <v>2905</v>
      </c>
      <c r="C91" t="s">
        <v>2906</v>
      </c>
    </row>
    <row r="92" spans="2:7" x14ac:dyDescent="0.2">
      <c r="B92" t="s">
        <v>2907</v>
      </c>
      <c r="C92" t="s">
        <v>2908</v>
      </c>
    </row>
    <row r="93" spans="2:7" x14ac:dyDescent="0.2">
      <c r="B93" t="s">
        <v>2909</v>
      </c>
      <c r="C93" t="s">
        <v>2910</v>
      </c>
    </row>
    <row r="94" spans="2:7" x14ac:dyDescent="0.2">
      <c r="B94" t="s">
        <v>2911</v>
      </c>
      <c r="C94" t="s">
        <v>2912</v>
      </c>
    </row>
    <row r="95" spans="2:7" x14ac:dyDescent="0.2">
      <c r="B95" t="s">
        <v>2913</v>
      </c>
      <c r="C95" t="s">
        <v>2914</v>
      </c>
    </row>
    <row r="96" spans="2:7" x14ac:dyDescent="0.2">
      <c r="B96" t="s">
        <v>2915</v>
      </c>
      <c r="C96" t="s">
        <v>2916</v>
      </c>
    </row>
    <row r="97" spans="1:7" x14ac:dyDescent="0.2">
      <c r="B97" t="s">
        <v>2917</v>
      </c>
      <c r="C97" t="s">
        <v>2918</v>
      </c>
    </row>
    <row r="98" spans="1:7" x14ac:dyDescent="0.2">
      <c r="B98" t="s">
        <v>2919</v>
      </c>
      <c r="C98" t="s">
        <v>2920</v>
      </c>
    </row>
    <row r="99" spans="1:7" x14ac:dyDescent="0.2">
      <c r="B99" t="s">
        <v>2921</v>
      </c>
      <c r="C99" t="s">
        <v>2922</v>
      </c>
    </row>
    <row r="100" spans="1:7" x14ac:dyDescent="0.2">
      <c r="B100" t="s">
        <v>2923</v>
      </c>
      <c r="C100" t="s">
        <v>2924</v>
      </c>
      <c r="F100">
        <v>128.96</v>
      </c>
      <c r="G100">
        <v>128.96</v>
      </c>
    </row>
    <row r="101" spans="1:7" x14ac:dyDescent="0.2">
      <c r="B101" t="s">
        <v>2925</v>
      </c>
      <c r="C101" t="s">
        <v>2926</v>
      </c>
    </row>
    <row r="102" spans="1:7" x14ac:dyDescent="0.2">
      <c r="B102" t="s">
        <v>2927</v>
      </c>
      <c r="C102" t="s">
        <v>2928</v>
      </c>
    </row>
    <row r="103" spans="1:7" x14ac:dyDescent="0.2">
      <c r="B103" t="s">
        <v>2929</v>
      </c>
      <c r="C103" t="s">
        <v>2930</v>
      </c>
    </row>
    <row r="104" spans="1:7" x14ac:dyDescent="0.2">
      <c r="B104" t="s">
        <v>2931</v>
      </c>
      <c r="C104" t="s">
        <v>2932</v>
      </c>
    </row>
    <row r="106" spans="1:7" x14ac:dyDescent="0.2">
      <c r="A106" t="s">
        <v>2933</v>
      </c>
      <c r="B106" t="s">
        <v>2934</v>
      </c>
      <c r="F106">
        <v>917.64</v>
      </c>
      <c r="G106">
        <v>917.64</v>
      </c>
    </row>
    <row r="107" spans="1:7" x14ac:dyDescent="0.2">
      <c r="B107" t="s">
        <v>2935</v>
      </c>
      <c r="C107" t="s">
        <v>2936</v>
      </c>
      <c r="F107">
        <v>631.74</v>
      </c>
      <c r="G107">
        <v>631.74</v>
      </c>
    </row>
    <row r="108" spans="1:7" x14ac:dyDescent="0.2">
      <c r="B108" t="s">
        <v>2937</v>
      </c>
      <c r="C108" t="s">
        <v>2938</v>
      </c>
      <c r="F108">
        <v>285.89999999999998</v>
      </c>
      <c r="G108">
        <v>285.89999999999998</v>
      </c>
    </row>
    <row r="110" spans="1:7" x14ac:dyDescent="0.2">
      <c r="A110" t="s">
        <v>2939</v>
      </c>
      <c r="B110" t="s">
        <v>936</v>
      </c>
      <c r="E110">
        <v>2751.82</v>
      </c>
      <c r="F110">
        <v>1203.3900000000001</v>
      </c>
      <c r="G110">
        <v>3955.21</v>
      </c>
    </row>
    <row r="111" spans="1:7" x14ac:dyDescent="0.2">
      <c r="B111" t="s">
        <v>2940</v>
      </c>
      <c r="C111">
        <v>150</v>
      </c>
      <c r="E111">
        <v>229.56</v>
      </c>
      <c r="F111">
        <v>109.58</v>
      </c>
      <c r="G111">
        <v>339.14</v>
      </c>
    </row>
    <row r="112" spans="1:7" x14ac:dyDescent="0.2">
      <c r="B112" t="s">
        <v>2941</v>
      </c>
      <c r="C112">
        <v>1726</v>
      </c>
      <c r="E112">
        <v>2522.25</v>
      </c>
      <c r="F112">
        <v>1093.81</v>
      </c>
      <c r="G112">
        <v>3616.06</v>
      </c>
    </row>
    <row r="113" spans="1:7" x14ac:dyDescent="0.2">
      <c r="B113" t="s">
        <v>2942</v>
      </c>
      <c r="C113" t="s">
        <v>2943</v>
      </c>
    </row>
    <row r="115" spans="1:7" x14ac:dyDescent="0.2">
      <c r="A115" t="s">
        <v>2944</v>
      </c>
      <c r="B115" t="s">
        <v>572</v>
      </c>
      <c r="E115">
        <v>6049.9</v>
      </c>
      <c r="F115">
        <v>2948.94</v>
      </c>
      <c r="G115">
        <v>8998.84</v>
      </c>
    </row>
    <row r="116" spans="1:7" x14ac:dyDescent="0.2">
      <c r="B116" t="s">
        <v>2945</v>
      </c>
      <c r="C116">
        <v>5346</v>
      </c>
      <c r="E116">
        <v>4360.16</v>
      </c>
      <c r="F116">
        <v>1792.2</v>
      </c>
      <c r="G116">
        <v>6152.36</v>
      </c>
    </row>
    <row r="117" spans="1:7" x14ac:dyDescent="0.2">
      <c r="B117" t="s">
        <v>2946</v>
      </c>
      <c r="C117">
        <v>1100</v>
      </c>
      <c r="E117">
        <v>192.29</v>
      </c>
      <c r="G117">
        <v>192.29</v>
      </c>
    </row>
    <row r="118" spans="1:7" x14ac:dyDescent="0.2">
      <c r="B118" t="s">
        <v>2947</v>
      </c>
      <c r="C118">
        <v>250</v>
      </c>
      <c r="E118">
        <v>1497.44</v>
      </c>
      <c r="F118">
        <v>1156.74</v>
      </c>
      <c r="G118">
        <v>2654.18</v>
      </c>
    </row>
    <row r="119" spans="1:7" x14ac:dyDescent="0.2">
      <c r="B119" t="s">
        <v>2948</v>
      </c>
      <c r="C119" t="s">
        <v>2949</v>
      </c>
    </row>
    <row r="120" spans="1:7" x14ac:dyDescent="0.2">
      <c r="B120" t="s">
        <v>2950</v>
      </c>
      <c r="C120" t="s">
        <v>2951</v>
      </c>
    </row>
    <row r="122" spans="1:7" x14ac:dyDescent="0.2">
      <c r="A122" t="s">
        <v>2952</v>
      </c>
      <c r="B122" t="s">
        <v>2953</v>
      </c>
      <c r="E122">
        <v>2.96</v>
      </c>
      <c r="F122">
        <v>635.92999999999995</v>
      </c>
      <c r="G122">
        <v>638.89</v>
      </c>
    </row>
    <row r="123" spans="1:7" x14ac:dyDescent="0.2">
      <c r="B123" t="s">
        <v>2954</v>
      </c>
      <c r="C123" t="s">
        <v>2955</v>
      </c>
      <c r="F123">
        <v>336.66</v>
      </c>
      <c r="G123">
        <v>336.66</v>
      </c>
    </row>
    <row r="124" spans="1:7" x14ac:dyDescent="0.2">
      <c r="B124" t="s">
        <v>2956</v>
      </c>
      <c r="C124" t="s">
        <v>2953</v>
      </c>
      <c r="F124">
        <v>117.33</v>
      </c>
      <c r="G124">
        <v>117.33</v>
      </c>
    </row>
    <row r="125" spans="1:7" x14ac:dyDescent="0.2">
      <c r="B125" t="s">
        <v>2957</v>
      </c>
      <c r="C125" t="s">
        <v>2958</v>
      </c>
      <c r="E125">
        <v>2.96</v>
      </c>
      <c r="F125">
        <v>181.94</v>
      </c>
      <c r="G125">
        <v>184.9</v>
      </c>
    </row>
    <row r="127" spans="1:7" x14ac:dyDescent="0.2">
      <c r="A127" t="s">
        <v>2959</v>
      </c>
      <c r="B127" t="s">
        <v>2960</v>
      </c>
    </row>
    <row r="128" spans="1:7" x14ac:dyDescent="0.2">
      <c r="B128" t="s">
        <v>2961</v>
      </c>
      <c r="C128" t="s">
        <v>2962</v>
      </c>
    </row>
    <row r="129" spans="1:3" x14ac:dyDescent="0.2">
      <c r="B129" t="s">
        <v>2963</v>
      </c>
      <c r="C129" t="s">
        <v>2964</v>
      </c>
    </row>
    <row r="130" spans="1:3" x14ac:dyDescent="0.2">
      <c r="B130" t="s">
        <v>2965</v>
      </c>
      <c r="C130" t="s">
        <v>2966</v>
      </c>
    </row>
    <row r="131" spans="1:3" x14ac:dyDescent="0.2">
      <c r="B131" t="s">
        <v>2967</v>
      </c>
      <c r="C131" t="s">
        <v>2968</v>
      </c>
    </row>
    <row r="132" spans="1:3" x14ac:dyDescent="0.2">
      <c r="B132" t="s">
        <v>2969</v>
      </c>
      <c r="C132" t="s">
        <v>2970</v>
      </c>
    </row>
    <row r="134" spans="1:3" x14ac:dyDescent="0.2">
      <c r="A134" t="s">
        <v>2971</v>
      </c>
      <c r="B134" t="s">
        <v>2972</v>
      </c>
    </row>
    <row r="135" spans="1:3" x14ac:dyDescent="0.2">
      <c r="B135" t="s">
        <v>2973</v>
      </c>
      <c r="C135" t="s">
        <v>2974</v>
      </c>
    </row>
    <row r="136" spans="1:3" x14ac:dyDescent="0.2">
      <c r="B136" t="s">
        <v>2975</v>
      </c>
      <c r="C136" t="s">
        <v>2976</v>
      </c>
    </row>
    <row r="137" spans="1:3" x14ac:dyDescent="0.2">
      <c r="B137" t="s">
        <v>2977</v>
      </c>
      <c r="C137" t="s">
        <v>2978</v>
      </c>
    </row>
    <row r="138" spans="1:3" x14ac:dyDescent="0.2">
      <c r="B138" t="s">
        <v>2979</v>
      </c>
      <c r="C138" t="s">
        <v>2980</v>
      </c>
    </row>
    <row r="139" spans="1:3" x14ac:dyDescent="0.2">
      <c r="B139" t="s">
        <v>2981</v>
      </c>
      <c r="C139" t="s">
        <v>2982</v>
      </c>
    </row>
    <row r="140" spans="1:3" x14ac:dyDescent="0.2">
      <c r="B140" t="s">
        <v>2983</v>
      </c>
      <c r="C140" t="s">
        <v>2984</v>
      </c>
    </row>
    <row r="142" spans="1:3" x14ac:dyDescent="0.2">
      <c r="A142" t="s">
        <v>2985</v>
      </c>
      <c r="B142" t="s">
        <v>2986</v>
      </c>
    </row>
    <row r="143" spans="1:3" x14ac:dyDescent="0.2">
      <c r="B143" t="s">
        <v>2987</v>
      </c>
      <c r="C143" t="s">
        <v>2769</v>
      </c>
    </row>
    <row r="144" spans="1:3" x14ac:dyDescent="0.2">
      <c r="B144" t="s">
        <v>2988</v>
      </c>
      <c r="C144" t="s">
        <v>2989</v>
      </c>
    </row>
    <row r="145" spans="1:3" x14ac:dyDescent="0.2">
      <c r="B145" t="s">
        <v>2990</v>
      </c>
      <c r="C145" t="s">
        <v>2991</v>
      </c>
    </row>
    <row r="146" spans="1:3" x14ac:dyDescent="0.2">
      <c r="B146" t="s">
        <v>2992</v>
      </c>
      <c r="C146" t="s">
        <v>2993</v>
      </c>
    </row>
    <row r="147" spans="1:3" x14ac:dyDescent="0.2">
      <c r="B147" t="s">
        <v>2994</v>
      </c>
      <c r="C147" t="s">
        <v>2995</v>
      </c>
    </row>
    <row r="149" spans="1:3" x14ac:dyDescent="0.2">
      <c r="A149" t="s">
        <v>2996</v>
      </c>
      <c r="B149" t="s">
        <v>2997</v>
      </c>
    </row>
    <row r="150" spans="1:3" x14ac:dyDescent="0.2">
      <c r="B150" t="s">
        <v>2998</v>
      </c>
      <c r="C150" t="s">
        <v>2999</v>
      </c>
    </row>
    <row r="151" spans="1:3" x14ac:dyDescent="0.2">
      <c r="B151" t="s">
        <v>3000</v>
      </c>
      <c r="C151" t="s">
        <v>3001</v>
      </c>
    </row>
    <row r="152" spans="1:3" x14ac:dyDescent="0.2">
      <c r="B152" t="s">
        <v>3002</v>
      </c>
      <c r="C152" t="s">
        <v>3003</v>
      </c>
    </row>
    <row r="153" spans="1:3" x14ac:dyDescent="0.2">
      <c r="B153" t="s">
        <v>3004</v>
      </c>
      <c r="C153" t="s">
        <v>3005</v>
      </c>
    </row>
    <row r="155" spans="1:3" x14ac:dyDescent="0.2">
      <c r="A155" t="s">
        <v>3006</v>
      </c>
      <c r="B155" t="s">
        <v>3007</v>
      </c>
    </row>
    <row r="156" spans="1:3" x14ac:dyDescent="0.2">
      <c r="B156" t="s">
        <v>3008</v>
      </c>
      <c r="C156" t="s">
        <v>3009</v>
      </c>
    </row>
    <row r="157" spans="1:3" x14ac:dyDescent="0.2">
      <c r="B157" t="s">
        <v>3010</v>
      </c>
      <c r="C157" t="s">
        <v>3011</v>
      </c>
    </row>
    <row r="159" spans="1:3" x14ac:dyDescent="0.2">
      <c r="A159" t="s">
        <v>3012</v>
      </c>
      <c r="B159" t="s">
        <v>3013</v>
      </c>
    </row>
    <row r="160" spans="1:3" x14ac:dyDescent="0.2">
      <c r="B160" t="s">
        <v>3014</v>
      </c>
      <c r="C160" t="s">
        <v>3015</v>
      </c>
    </row>
    <row r="161" spans="1:3" x14ac:dyDescent="0.2">
      <c r="B161" t="s">
        <v>3016</v>
      </c>
      <c r="C161" t="s">
        <v>3017</v>
      </c>
    </row>
    <row r="162" spans="1:3" x14ac:dyDescent="0.2">
      <c r="B162" t="s">
        <v>3018</v>
      </c>
      <c r="C162" t="s">
        <v>3019</v>
      </c>
    </row>
    <row r="163" spans="1:3" x14ac:dyDescent="0.2">
      <c r="B163" t="s">
        <v>3020</v>
      </c>
      <c r="C163" t="s">
        <v>3021</v>
      </c>
    </row>
    <row r="165" spans="1:3" x14ac:dyDescent="0.2">
      <c r="A165" t="s">
        <v>3022</v>
      </c>
      <c r="B165" t="s">
        <v>3023</v>
      </c>
    </row>
    <row r="166" spans="1:3" x14ac:dyDescent="0.2">
      <c r="B166" t="s">
        <v>3024</v>
      </c>
      <c r="C166" t="s">
        <v>3025</v>
      </c>
    </row>
    <row r="167" spans="1:3" x14ac:dyDescent="0.2">
      <c r="B167" t="s">
        <v>3026</v>
      </c>
      <c r="C167" t="s">
        <v>3027</v>
      </c>
    </row>
    <row r="169" spans="1:3" x14ac:dyDescent="0.2">
      <c r="A169" t="s">
        <v>3028</v>
      </c>
      <c r="B169" t="s">
        <v>3029</v>
      </c>
    </row>
    <row r="170" spans="1:3" x14ac:dyDescent="0.2">
      <c r="B170" t="s">
        <v>3030</v>
      </c>
      <c r="C170" t="s">
        <v>3031</v>
      </c>
    </row>
    <row r="171" spans="1:3" x14ac:dyDescent="0.2">
      <c r="B171" t="s">
        <v>3032</v>
      </c>
      <c r="C171" t="s">
        <v>3033</v>
      </c>
    </row>
    <row r="172" spans="1:3" x14ac:dyDescent="0.2">
      <c r="B172" t="s">
        <v>3034</v>
      </c>
      <c r="C172" t="s">
        <v>3035</v>
      </c>
    </row>
    <row r="174" spans="1:3" x14ac:dyDescent="0.2">
      <c r="A174" t="s">
        <v>3036</v>
      </c>
      <c r="B174" t="s">
        <v>3037</v>
      </c>
    </row>
    <row r="175" spans="1:3" x14ac:dyDescent="0.2">
      <c r="B175" t="s">
        <v>3038</v>
      </c>
      <c r="C175" t="s">
        <v>3039</v>
      </c>
    </row>
    <row r="176" spans="1:3" x14ac:dyDescent="0.2">
      <c r="B176" t="s">
        <v>3040</v>
      </c>
      <c r="C176" t="s">
        <v>3041</v>
      </c>
    </row>
    <row r="178" spans="1:2" x14ac:dyDescent="0.2">
      <c r="A178" t="s">
        <v>3042</v>
      </c>
      <c r="B178" t="s">
        <v>3043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Изменения</vt:lpstr>
      <vt:lpstr>ТКП</vt:lpstr>
      <vt:lpstr>Стикер</vt:lpstr>
      <vt:lpstr>Изменения!Область_печати</vt:lpstr>
      <vt:lpstr>ТКП!Область_печати</vt:lpstr>
    </vt:vector>
  </TitlesOfParts>
  <Manager/>
  <Company>Pik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sharova</dc:creator>
  <cp:keywords/>
  <dc:description/>
  <cp:lastModifiedBy>Шманова Елена Викторовна</cp:lastModifiedBy>
  <dcterms:created xsi:type="dcterms:W3CDTF">2008-07-01T11:09:43Z</dcterms:created>
  <dcterms:modified xsi:type="dcterms:W3CDTF">2021-02-28T18:15:33Z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Pik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