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8E2208-7096-4D66-BC7B-433DBE47211D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 l="1"/>
  <c r="J2" i="2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<sst xmlns="http://schemas.openxmlformats.org/spreadsheetml/2006/main" count="61" uniqueCount="31">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</sst>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8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26</c:v>
                </c:pt>
                <c:pt idx="5">
                  <c:v>29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49</c:v>
                </c:pt>
                <c:pt idx="11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8.361216730038052</c:v>
                </c:pt>
                <c:pt idx="1">
                  <c:v>14.269961977186341</c:v>
                </c:pt>
                <c:pt idx="2">
                  <c:v>17.224334600760486</c:v>
                </c:pt>
                <c:pt idx="3">
                  <c:v>20.17870722433463</c:v>
                </c:pt>
                <c:pt idx="4">
                  <c:v>26.087452471482919</c:v>
                </c:pt>
                <c:pt idx="5">
                  <c:v>29.041825095057064</c:v>
                </c:pt>
                <c:pt idx="6">
                  <c:v>34.950570342205353</c:v>
                </c:pt>
                <c:pt idx="7">
                  <c:v>37.904942965779497</c:v>
                </c:pt>
                <c:pt idx="8">
                  <c:v>40.859315589353642</c:v>
                </c:pt>
                <c:pt idx="9">
                  <c:v>46.768060836501931</c:v>
                </c:pt>
                <c:pt idx="10">
                  <c:v>49.722433460076076</c:v>
                </c:pt>
                <c:pt idx="11">
                  <c:v>55.631178707224365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8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26</c:v>
                </c:pt>
                <c:pt idx="5">
                  <c:v>29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49</c:v>
                </c:pt>
                <c:pt idx="11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7.5714218097437893</c:v>
                </c:pt>
                <c:pt idx="1">
                  <c:v>14.032819617285242</c:v>
                </c:pt>
                <c:pt idx="2">
                  <c:v>17.204108399774462</c:v>
                </c:pt>
                <c:pt idx="3">
                  <c:v>20.335790434742684</c:v>
                </c:pt>
                <c:pt idx="4">
                  <c:v>26.480334262116116</c:v>
                </c:pt>
                <c:pt idx="5">
                  <c:v>29.493196054521327</c:v>
                </c:pt>
                <c:pt idx="6">
                  <c:v>35.400099396768745</c:v>
                </c:pt>
                <c:pt idx="7">
                  <c:v>38.294140946610952</c:v>
                </c:pt>
                <c:pt idx="8">
                  <c:v>41.148575748932153</c:v>
                </c:pt>
                <c:pt idx="9">
                  <c:v>46.738625111011551</c:v>
                </c:pt>
                <c:pt idx="10">
                  <c:v>49.474239670769748</c:v>
                </c:pt>
                <c:pt idx="11">
                  <c:v>54.826648547723131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8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26</c:v>
                </c:pt>
                <c:pt idx="5">
                  <c:v>29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49</c:v>
                </c:pt>
                <c:pt idx="11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11.571963082628752</c:v>
                </c:pt>
                <c:pt idx="1">
                  <c:v>14.435457461747372</c:v>
                </c:pt>
                <c:pt idx="2">
                  <c:v>16.122868327609797</c:v>
                </c:pt>
                <c:pt idx="3">
                  <c:v>18.007526522680589</c:v>
                </c:pt>
                <c:pt idx="4">
                  <c:v>22.463507812227842</c:v>
                </c:pt>
                <c:pt idx="5">
                  <c:v>25.089345425492539</c:v>
                </c:pt>
                <c:pt idx="6">
                  <c:v>31.297730216272829</c:v>
                </c:pt>
                <c:pt idx="7">
                  <c:v>34.956230834193448</c:v>
                </c:pt>
                <c:pt idx="8">
                  <c:v>39.042386322893364</c:v>
                </c:pt>
                <c:pt idx="9">
                  <c:v>48.703465690732671</c:v>
                </c:pt>
                <c:pt idx="10">
                  <c:v>54.396583309587285</c:v>
                </c:pt>
                <c:pt idx="11">
                  <c:v>67.857074795607176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=2,45+2,95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𝑦=2,45+2,95𝑥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65051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=0,95+3,35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−0,02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𝑦=0,95+3,35𝑥−0,02𝑥^2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90698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=9,28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𝑦=9,28𝑒^0,11𝑥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P18" sqref="P18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4620</v>
      </c>
    </row>
    <row r="2" spans="1:19" x14ac:dyDescent="0.25">
      <c r="A2" s="2">
        <v>2</v>
      </c>
      <c r="B2" s="2">
        <v>8</v>
      </c>
      <c r="C2" s="2">
        <f>A2^2</f>
        <v>4</v>
      </c>
      <c r="D2" s="2">
        <f>A2*B2</f>
        <v>16</v>
      </c>
      <c r="E2" s="2">
        <f>$P$4+$P$5*A2</f>
        <v>8.361216730038052</v>
      </c>
      <c r="F2" s="2">
        <f>B2-E2</f>
        <v>-0.36121673003805199</v>
      </c>
      <c r="G2" s="2">
        <f>F2^2</f>
        <v>0.13047752605938293</v>
      </c>
      <c r="H2" s="2"/>
      <c r="I2" s="2"/>
      <c r="M2">
        <v>12</v>
      </c>
      <c r="N2">
        <f>A15</f>
        <v>119</v>
      </c>
      <c r="P2">
        <f>B15</f>
        <v>381</v>
      </c>
    </row>
    <row r="3" spans="1:19" x14ac:dyDescent="0.25">
      <c r="A3" s="2">
        <v>4</v>
      </c>
      <c r="B3" s="2">
        <v>14</v>
      </c>
      <c r="C3" s="2">
        <f t="shared" ref="C3:C14" si="0">A3^2</f>
        <v>16</v>
      </c>
      <c r="D3" s="2">
        <f t="shared" ref="D3:D13" si="1">A3*B3</f>
        <v>56</v>
      </c>
      <c r="E3" s="2">
        <f t="shared" ref="E3:E13" si="2">$P$4+$P$5*A3</f>
        <v>14.269961977186341</v>
      </c>
      <c r="F3" s="2">
        <f t="shared" ref="F3:F13" si="3">B3-E3</f>
        <v>-0.26996197718634107</v>
      </c>
      <c r="G3" s="2">
        <f t="shared" ref="G3:G13" si="4">F3^2</f>
        <v>7.2879469126358537E-2</v>
      </c>
      <c r="H3" s="2">
        <f>(F3-F2)^2</f>
        <v>8.3274299180268428E-3</v>
      </c>
      <c r="I3" s="2"/>
    </row>
    <row r="4" spans="1:19" x14ac:dyDescent="0.25">
      <c r="A4" s="2">
        <v>5</v>
      </c>
      <c r="B4" s="2">
        <v>17</v>
      </c>
      <c r="C4" s="2">
        <f t="shared" si="0"/>
        <v>25</v>
      </c>
      <c r="D4" s="2">
        <f t="shared" si="1"/>
        <v>85</v>
      </c>
      <c r="E4" s="2">
        <f t="shared" si="2"/>
        <v>17.224334600760486</v>
      </c>
      <c r="F4" s="2">
        <f t="shared" si="3"/>
        <v>-0.22433460076048561</v>
      </c>
      <c r="G4" s="2">
        <f t="shared" si="4"/>
        <v>5.0326013098366471E-2</v>
      </c>
      <c r="H4" s="2">
        <f t="shared" ref="H4:H13" si="5">(F4-F3)^2</f>
        <v>2.0818574795067107E-3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2.4524714828897629</v>
      </c>
    </row>
    <row r="5" spans="1:19" x14ac:dyDescent="0.25">
      <c r="A5" s="2">
        <v>6</v>
      </c>
      <c r="B5" s="2">
        <v>20</v>
      </c>
      <c r="C5" s="2">
        <f t="shared" si="0"/>
        <v>36</v>
      </c>
      <c r="D5" s="2">
        <f t="shared" si="1"/>
        <v>120</v>
      </c>
      <c r="E5" s="2">
        <f t="shared" si="2"/>
        <v>20.17870722433463</v>
      </c>
      <c r="F5" s="2">
        <f t="shared" si="3"/>
        <v>-0.17870722433463015</v>
      </c>
      <c r="G5" s="2">
        <f t="shared" si="4"/>
        <v>3.1936272029387827E-2</v>
      </c>
      <c r="H5" s="2">
        <f t="shared" si="5"/>
        <v>2.0818574795067107E-3</v>
      </c>
      <c r="I5" s="2"/>
      <c r="M5">
        <v>3.5097981866042704E-3</v>
      </c>
      <c r="N5">
        <v>-3.4805498683825681E-2</v>
      </c>
      <c r="O5" s="4" t="s">
        <v>7</v>
      </c>
      <c r="P5">
        <v>2.9543726235741445</v>
      </c>
    </row>
    <row r="6" spans="1:19" x14ac:dyDescent="0.25">
      <c r="A6" s="2">
        <v>8</v>
      </c>
      <c r="B6" s="2">
        <v>26</v>
      </c>
      <c r="C6" s="2">
        <f t="shared" si="0"/>
        <v>64</v>
      </c>
      <c r="D6" s="2">
        <f t="shared" si="1"/>
        <v>208</v>
      </c>
      <c r="E6" s="2">
        <f t="shared" si="2"/>
        <v>26.087452471482919</v>
      </c>
      <c r="F6" s="2">
        <f t="shared" si="3"/>
        <v>-8.7452471482919236E-2</v>
      </c>
      <c r="G6" s="2">
        <f t="shared" si="4"/>
        <v>7.6479347684708021E-3</v>
      </c>
      <c r="H6" s="2">
        <f t="shared" si="5"/>
        <v>8.3274299180268428E-3</v>
      </c>
      <c r="I6" s="2"/>
    </row>
    <row r="7" spans="1:19" x14ac:dyDescent="0.25">
      <c r="A7" s="2">
        <v>9</v>
      </c>
      <c r="B7" s="2">
        <v>29</v>
      </c>
      <c r="C7" s="2">
        <f t="shared" si="0"/>
        <v>81</v>
      </c>
      <c r="D7" s="2">
        <f t="shared" si="1"/>
        <v>261</v>
      </c>
      <c r="E7" s="2">
        <f t="shared" si="2"/>
        <v>29.041825095057064</v>
      </c>
      <c r="F7" s="2">
        <f t="shared" si="3"/>
        <v>-4.1825095057063777E-2</v>
      </c>
      <c r="G7" s="2">
        <f t="shared" si="4"/>
        <v>1.7493385765324208E-3</v>
      </c>
      <c r="H7" s="2">
        <f t="shared" si="5"/>
        <v>2.0818574795067107E-3</v>
      </c>
      <c r="I7" s="2"/>
    </row>
    <row r="8" spans="1:19" x14ac:dyDescent="0.25">
      <c r="A8" s="2">
        <v>11</v>
      </c>
      <c r="B8" s="2">
        <v>36</v>
      </c>
      <c r="C8" s="2">
        <f t="shared" si="0"/>
        <v>121</v>
      </c>
      <c r="D8" s="2">
        <f t="shared" si="1"/>
        <v>396</v>
      </c>
      <c r="E8" s="2">
        <f t="shared" si="2"/>
        <v>34.950570342205353</v>
      </c>
      <c r="F8" s="2">
        <f t="shared" si="3"/>
        <v>1.0494296577946471</v>
      </c>
      <c r="G8" s="2">
        <f t="shared" si="4"/>
        <v>1.1013026066589902</v>
      </c>
      <c r="H8" s="2">
        <f t="shared" si="5"/>
        <v>1.1908369356214488</v>
      </c>
      <c r="I8" s="2"/>
    </row>
    <row r="9" spans="1:19" x14ac:dyDescent="0.25">
      <c r="A9" s="2">
        <v>12</v>
      </c>
      <c r="B9" s="2">
        <v>39</v>
      </c>
      <c r="C9" s="2">
        <f t="shared" si="0"/>
        <v>144</v>
      </c>
      <c r="D9" s="2">
        <f t="shared" si="1"/>
        <v>468</v>
      </c>
      <c r="E9" s="2">
        <f t="shared" si="2"/>
        <v>37.904942965779497</v>
      </c>
      <c r="F9" s="2">
        <f t="shared" si="3"/>
        <v>1.0950570342205026</v>
      </c>
      <c r="G9" s="2">
        <f t="shared" si="4"/>
        <v>1.199149908195803</v>
      </c>
      <c r="H9" s="2">
        <f t="shared" si="5"/>
        <v>2.0818574795067107E-3</v>
      </c>
      <c r="I9" s="2"/>
    </row>
    <row r="10" spans="1:19" x14ac:dyDescent="0.25">
      <c r="A10" s="2">
        <v>13</v>
      </c>
      <c r="B10" s="2">
        <v>42</v>
      </c>
      <c r="C10" s="2">
        <f t="shared" si="0"/>
        <v>169</v>
      </c>
      <c r="D10" s="2">
        <f t="shared" si="1"/>
        <v>546</v>
      </c>
      <c r="E10" s="2">
        <f t="shared" si="2"/>
        <v>40.859315589353642</v>
      </c>
      <c r="F10" s="2">
        <f t="shared" si="3"/>
        <v>1.1406844106463581</v>
      </c>
      <c r="G10" s="2">
        <f t="shared" si="4"/>
        <v>1.3011609246916291</v>
      </c>
      <c r="H10" s="2">
        <f t="shared" si="5"/>
        <v>2.0818574795067107E-3</v>
      </c>
      <c r="I10" s="2"/>
    </row>
    <row r="11" spans="1:19" x14ac:dyDescent="0.25">
      <c r="A11" s="2">
        <v>15</v>
      </c>
      <c r="B11" s="2">
        <v>46</v>
      </c>
      <c r="C11" s="2">
        <f t="shared" si="0"/>
        <v>225</v>
      </c>
      <c r="D11" s="2">
        <f t="shared" si="1"/>
        <v>690</v>
      </c>
      <c r="E11" s="2">
        <f t="shared" si="2"/>
        <v>46.768060836501931</v>
      </c>
      <c r="F11" s="2">
        <f t="shared" si="3"/>
        <v>-0.76806083650193102</v>
      </c>
      <c r="G11" s="2">
        <f t="shared" si="4"/>
        <v>0.58991744856804607</v>
      </c>
      <c r="H11" s="2">
        <f t="shared" si="5"/>
        <v>3.6433084185111833</v>
      </c>
      <c r="I11" s="2"/>
    </row>
    <row r="12" spans="1:19" x14ac:dyDescent="0.25">
      <c r="A12" s="2">
        <v>16</v>
      </c>
      <c r="B12" s="2">
        <v>49</v>
      </c>
      <c r="C12" s="2">
        <f t="shared" si="0"/>
        <v>256</v>
      </c>
      <c r="D12" s="2">
        <f t="shared" si="1"/>
        <v>784</v>
      </c>
      <c r="E12" s="2">
        <f t="shared" si="2"/>
        <v>49.722433460076076</v>
      </c>
      <c r="F12" s="2">
        <f t="shared" si="3"/>
        <v>-0.72243346007607556</v>
      </c>
      <c r="G12" s="2">
        <f t="shared" si="4"/>
        <v>0.52191010423749062</v>
      </c>
      <c r="H12" s="2">
        <f t="shared" si="5"/>
        <v>2.0818574795067107E-3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55</v>
      </c>
      <c r="C13" s="2">
        <f t="shared" si="0"/>
        <v>324</v>
      </c>
      <c r="D13" s="2">
        <f t="shared" si="1"/>
        <v>990</v>
      </c>
      <c r="E13" s="2">
        <f t="shared" si="2"/>
        <v>55.631178707224365</v>
      </c>
      <c r="F13" s="2">
        <f t="shared" si="3"/>
        <v>-0.63117870722436464</v>
      </c>
      <c r="G13" s="2">
        <f t="shared" si="4"/>
        <v>0.39838656045342025</v>
      </c>
      <c r="H13" s="2">
        <f t="shared" si="5"/>
        <v>8.3274299180268428E-3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23</v>
      </c>
      <c r="B14" s="5"/>
      <c r="C14" s="5">
        <f t="shared" si="0"/>
        <v>529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-2.960594732333751E-14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381</v>
      </c>
      <c r="C15" s="3">
        <f>SUM(C2:C13)</f>
        <v>1465</v>
      </c>
      <c r="D15" s="3">
        <f t="shared" ref="D15:G15" si="6">SUM(D2:D14)</f>
        <v>4620</v>
      </c>
      <c r="E15" s="3">
        <f t="shared" si="6"/>
        <v>381.0000000000004</v>
      </c>
      <c r="F15" s="3">
        <f>SUM(F2:F13)</f>
        <v>-3.5527136788005009E-13</v>
      </c>
      <c r="G15" s="3">
        <f t="shared" si="6"/>
        <v>5.406844106463879</v>
      </c>
      <c r="H15" s="9">
        <f>SUM(H3:H13)</f>
        <v>4.8716187887637528</v>
      </c>
      <c r="M15" s="4" t="s">
        <v>15</v>
      </c>
      <c r="N15">
        <f>H15/F15</f>
        <v>-13712387851104.715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N20" sqref="N20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381</v>
      </c>
    </row>
    <row r="2" spans="1:19" x14ac:dyDescent="0.25">
      <c r="A2" s="2">
        <v>2</v>
      </c>
      <c r="B2" s="2">
        <v>8</v>
      </c>
      <c r="C2" s="2">
        <f>A2^2</f>
        <v>4</v>
      </c>
      <c r="D2" s="2">
        <f>A2*B2</f>
        <v>16</v>
      </c>
      <c r="E2" s="2">
        <f>A2^3</f>
        <v>8</v>
      </c>
      <c r="F2" s="2">
        <f>A2^4</f>
        <v>16</v>
      </c>
      <c r="G2" s="2">
        <f>A2^2*B2</f>
        <v>32</v>
      </c>
      <c r="H2" s="2">
        <f>$Q$5+$Q$6*A2+$Q$7*(A2^2)</f>
        <v>7.5714218097437893</v>
      </c>
      <c r="I2" s="2">
        <f>B2-H2</f>
        <v>0.42857819025621069</v>
      </c>
      <c r="J2">
        <f>I2^2</f>
        <v>0.18367926516328872</v>
      </c>
      <c r="M2">
        <f>A15</f>
        <v>119</v>
      </c>
      <c r="N2">
        <f>C15</f>
        <v>1465</v>
      </c>
      <c r="O2">
        <f>E15</f>
        <v>20213</v>
      </c>
      <c r="Q2">
        <f>D15</f>
        <v>4620</v>
      </c>
    </row>
    <row r="3" spans="1:19" x14ac:dyDescent="0.25">
      <c r="A3" s="2">
        <v>4</v>
      </c>
      <c r="B3" s="2">
        <v>14</v>
      </c>
      <c r="C3" s="2">
        <f t="shared" ref="C3:C14" si="0">A3^2</f>
        <v>16</v>
      </c>
      <c r="D3" s="2">
        <f t="shared" ref="D3:D13" si="1">A3*B3</f>
        <v>56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224</v>
      </c>
      <c r="H3" s="2">
        <f t="shared" ref="H3:H13" si="5">$Q$5+$Q$6*A3+$Q$7*(A3^2)</f>
        <v>14.032819617285242</v>
      </c>
      <c r="I3" s="2">
        <f t="shared" ref="I3:I13" si="6">B3-H3</f>
        <v>-3.281961728524152E-2</v>
      </c>
      <c r="J3">
        <f t="shared" ref="J3:J13" si="7">I3^2</f>
        <v>1.077127278749724E-3</v>
      </c>
      <c r="K3">
        <f>(I3-I2)^2</f>
        <v>0.21288793680405899</v>
      </c>
      <c r="M3">
        <f>C15</f>
        <v>1465</v>
      </c>
      <c r="N3">
        <f>E15</f>
        <v>20213</v>
      </c>
      <c r="O3">
        <f>F15</f>
        <v>297925</v>
      </c>
      <c r="Q3">
        <f>G15</f>
        <v>63198</v>
      </c>
    </row>
    <row r="4" spans="1:19" x14ac:dyDescent="0.25">
      <c r="A4" s="2">
        <v>5</v>
      </c>
      <c r="B4" s="2">
        <v>17</v>
      </c>
      <c r="C4" s="2">
        <f t="shared" si="0"/>
        <v>25</v>
      </c>
      <c r="D4" s="2">
        <f t="shared" si="1"/>
        <v>85</v>
      </c>
      <c r="E4" s="2">
        <f t="shared" si="2"/>
        <v>125</v>
      </c>
      <c r="F4" s="2">
        <f t="shared" si="3"/>
        <v>625</v>
      </c>
      <c r="G4" s="2">
        <f t="shared" si="4"/>
        <v>425</v>
      </c>
      <c r="H4" s="2">
        <f t="shared" si="5"/>
        <v>17.204108399774462</v>
      </c>
      <c r="I4" s="2">
        <f t="shared" si="6"/>
        <v>-0.20410839977446216</v>
      </c>
      <c r="J4">
        <f t="shared" si="7"/>
        <v>4.1660238858491662E-2</v>
      </c>
      <c r="K4">
        <f t="shared" ref="K4:K13" si="8">(I4-I3)^2</f>
        <v>2.9339847006639538E-2</v>
      </c>
      <c r="O4" s="4"/>
    </row>
    <row r="5" spans="1:19" x14ac:dyDescent="0.25">
      <c r="A5" s="2">
        <v>6</v>
      </c>
      <c r="B5" s="2">
        <v>20</v>
      </c>
      <c r="C5" s="2">
        <f t="shared" si="0"/>
        <v>36</v>
      </c>
      <c r="D5" s="2">
        <f t="shared" si="1"/>
        <v>120</v>
      </c>
      <c r="E5" s="2">
        <f t="shared" si="2"/>
        <v>216</v>
      </c>
      <c r="F5" s="2">
        <f t="shared" si="3"/>
        <v>1296</v>
      </c>
      <c r="G5" s="2">
        <f t="shared" si="4"/>
        <v>720</v>
      </c>
      <c r="H5" s="2">
        <f t="shared" si="5"/>
        <v>20.335790434742684</v>
      </c>
      <c r="I5" s="2">
        <f t="shared" si="6"/>
        <v>-0.33579043474268389</v>
      </c>
      <c r="J5">
        <f t="shared" si="7"/>
        <v>0.11275521606468064</v>
      </c>
      <c r="K5">
        <f t="shared" si="8"/>
        <v>1.734015833337197E-2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0.95159701211832726</v>
      </c>
    </row>
    <row r="6" spans="1:19" x14ac:dyDescent="0.25">
      <c r="A6" s="2">
        <v>8</v>
      </c>
      <c r="B6" s="2">
        <v>26</v>
      </c>
      <c r="C6" s="2">
        <f t="shared" si="0"/>
        <v>64</v>
      </c>
      <c r="D6" s="2">
        <f t="shared" si="1"/>
        <v>208</v>
      </c>
      <c r="E6" s="2">
        <f t="shared" si="2"/>
        <v>512</v>
      </c>
      <c r="F6" s="2">
        <f t="shared" si="3"/>
        <v>4096</v>
      </c>
      <c r="G6" s="2">
        <f t="shared" si="4"/>
        <v>1664</v>
      </c>
      <c r="H6" s="2">
        <f t="shared" si="5"/>
        <v>26.480334262116116</v>
      </c>
      <c r="I6" s="2">
        <f t="shared" si="6"/>
        <v>-0.48033426211611641</v>
      </c>
      <c r="J6">
        <f t="shared" si="7"/>
        <v>0.23072100336263401</v>
      </c>
      <c r="K6">
        <f t="shared" si="8"/>
        <v>2.089291803176066E-2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3.3495191463337335</v>
      </c>
    </row>
    <row r="7" spans="1:19" x14ac:dyDescent="0.25">
      <c r="A7" s="2">
        <v>9</v>
      </c>
      <c r="B7" s="2">
        <v>29</v>
      </c>
      <c r="C7" s="2">
        <f t="shared" si="0"/>
        <v>81</v>
      </c>
      <c r="D7" s="2">
        <f t="shared" si="1"/>
        <v>261</v>
      </c>
      <c r="E7" s="2">
        <f t="shared" si="2"/>
        <v>729</v>
      </c>
      <c r="F7" s="2">
        <f t="shared" si="3"/>
        <v>6561</v>
      </c>
      <c r="G7" s="2">
        <f t="shared" si="4"/>
        <v>2349</v>
      </c>
      <c r="H7" s="2">
        <f t="shared" si="5"/>
        <v>29.493196054521327</v>
      </c>
      <c r="I7" s="2">
        <f t="shared" si="6"/>
        <v>-0.4931960545213272</v>
      </c>
      <c r="J7">
        <f t="shared" si="7"/>
        <v>0.24324234819540394</v>
      </c>
      <c r="K7">
        <f t="shared" si="8"/>
        <v>1.6542570387473803E-4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-1.9803373760501231E-2</v>
      </c>
    </row>
    <row r="8" spans="1:19" x14ac:dyDescent="0.25">
      <c r="A8" s="2">
        <v>11</v>
      </c>
      <c r="B8" s="2">
        <v>36</v>
      </c>
      <c r="C8" s="2">
        <f t="shared" si="0"/>
        <v>121</v>
      </c>
      <c r="D8" s="2">
        <f t="shared" si="1"/>
        <v>396</v>
      </c>
      <c r="E8" s="2">
        <f t="shared" si="2"/>
        <v>1331</v>
      </c>
      <c r="F8" s="2">
        <f t="shared" si="3"/>
        <v>14641</v>
      </c>
      <c r="G8" s="2">
        <f t="shared" si="4"/>
        <v>4356</v>
      </c>
      <c r="H8" s="2">
        <f t="shared" si="5"/>
        <v>35.400099396768745</v>
      </c>
      <c r="I8" s="2">
        <f t="shared" si="6"/>
        <v>0.59990060323125505</v>
      </c>
      <c r="J8">
        <f t="shared" si="7"/>
        <v>0.35988073375722368</v>
      </c>
      <c r="K8">
        <f t="shared" si="8"/>
        <v>1.1948603031898659</v>
      </c>
    </row>
    <row r="9" spans="1:19" x14ac:dyDescent="0.25">
      <c r="A9" s="2">
        <v>12</v>
      </c>
      <c r="B9" s="2">
        <v>39</v>
      </c>
      <c r="C9" s="2">
        <f t="shared" si="0"/>
        <v>144</v>
      </c>
      <c r="D9" s="2">
        <f t="shared" si="1"/>
        <v>468</v>
      </c>
      <c r="E9" s="2">
        <f t="shared" si="2"/>
        <v>1728</v>
      </c>
      <c r="F9" s="2">
        <f t="shared" si="3"/>
        <v>20736</v>
      </c>
      <c r="G9" s="2">
        <f t="shared" si="4"/>
        <v>5616</v>
      </c>
      <c r="H9" s="2">
        <f t="shared" si="5"/>
        <v>38.294140946610952</v>
      </c>
      <c r="I9" s="2">
        <f t="shared" si="6"/>
        <v>0.70585905338904809</v>
      </c>
      <c r="J9">
        <f t="shared" si="7"/>
        <v>0.49823700325128306</v>
      </c>
      <c r="K9">
        <f t="shared" si="8"/>
        <v>1.1227193159841511E-2</v>
      </c>
      <c r="P9" s="4"/>
    </row>
    <row r="10" spans="1:19" x14ac:dyDescent="0.25">
      <c r="A10" s="2">
        <v>13</v>
      </c>
      <c r="B10" s="2">
        <v>42</v>
      </c>
      <c r="C10" s="2">
        <f t="shared" si="0"/>
        <v>169</v>
      </c>
      <c r="D10" s="2">
        <f t="shared" si="1"/>
        <v>546</v>
      </c>
      <c r="E10" s="2">
        <f t="shared" si="2"/>
        <v>2197</v>
      </c>
      <c r="F10" s="2">
        <f t="shared" si="3"/>
        <v>28561</v>
      </c>
      <c r="G10" s="2">
        <f t="shared" si="4"/>
        <v>7098</v>
      </c>
      <c r="H10" s="2">
        <f t="shared" si="5"/>
        <v>41.148575748932153</v>
      </c>
      <c r="I10" s="2">
        <f t="shared" si="6"/>
        <v>0.85142425106784714</v>
      </c>
      <c r="J10">
        <f t="shared" si="7"/>
        <v>0.72492325530644441</v>
      </c>
      <c r="K10">
        <f t="shared" si="8"/>
        <v>2.1189226775267845E-2</v>
      </c>
    </row>
    <row r="11" spans="1:19" x14ac:dyDescent="0.25">
      <c r="A11" s="2">
        <v>15</v>
      </c>
      <c r="B11" s="2">
        <v>46</v>
      </c>
      <c r="C11" s="2">
        <f t="shared" si="0"/>
        <v>225</v>
      </c>
      <c r="D11" s="2">
        <f t="shared" si="1"/>
        <v>690</v>
      </c>
      <c r="E11" s="2">
        <f t="shared" si="2"/>
        <v>3375</v>
      </c>
      <c r="F11" s="2">
        <f t="shared" si="3"/>
        <v>50625</v>
      </c>
      <c r="G11" s="2">
        <f t="shared" si="4"/>
        <v>10350</v>
      </c>
      <c r="H11" s="2">
        <f t="shared" si="5"/>
        <v>46.738625111011551</v>
      </c>
      <c r="I11" s="2">
        <f t="shared" si="6"/>
        <v>-0.73862511101155093</v>
      </c>
      <c r="J11">
        <f t="shared" si="7"/>
        <v>0.54556705461682597</v>
      </c>
      <c r="K11">
        <f t="shared" si="8"/>
        <v>2.5282569738491008</v>
      </c>
    </row>
    <row r="12" spans="1:19" x14ac:dyDescent="0.25">
      <c r="A12" s="2">
        <v>16</v>
      </c>
      <c r="B12" s="2">
        <v>49</v>
      </c>
      <c r="C12" s="2">
        <f t="shared" si="0"/>
        <v>256</v>
      </c>
      <c r="D12" s="2">
        <f t="shared" si="1"/>
        <v>784</v>
      </c>
      <c r="E12" s="2">
        <f t="shared" si="2"/>
        <v>4096</v>
      </c>
      <c r="F12" s="2">
        <f t="shared" si="3"/>
        <v>65536</v>
      </c>
      <c r="G12" s="2">
        <f t="shared" si="4"/>
        <v>12544</v>
      </c>
      <c r="H12" s="2">
        <f t="shared" si="5"/>
        <v>49.474239670769748</v>
      </c>
      <c r="I12" s="2">
        <f t="shared" si="6"/>
        <v>-0.47423967076974805</v>
      </c>
      <c r="J12">
        <f t="shared" si="7"/>
        <v>0.22490326533179902</v>
      </c>
      <c r="K12">
        <f t="shared" si="8"/>
        <v>6.9899661011851924E-2</v>
      </c>
    </row>
    <row r="13" spans="1:19" x14ac:dyDescent="0.25">
      <c r="A13" s="2">
        <v>18</v>
      </c>
      <c r="B13" s="2">
        <v>55</v>
      </c>
      <c r="C13" s="2">
        <f t="shared" si="0"/>
        <v>324</v>
      </c>
      <c r="D13" s="2">
        <f t="shared" si="1"/>
        <v>990</v>
      </c>
      <c r="E13" s="2">
        <f t="shared" si="2"/>
        <v>5832</v>
      </c>
      <c r="F13" s="2">
        <f t="shared" si="3"/>
        <v>104976</v>
      </c>
      <c r="G13" s="2">
        <f t="shared" si="4"/>
        <v>17820</v>
      </c>
      <c r="H13" s="2">
        <f t="shared" si="5"/>
        <v>54.826648547723131</v>
      </c>
      <c r="I13" s="2">
        <f t="shared" si="6"/>
        <v>0.17335145227686866</v>
      </c>
      <c r="J13">
        <f t="shared" si="7"/>
        <v>3.0050726006499471E-2</v>
      </c>
      <c r="K13">
        <f t="shared" si="8"/>
        <v>0.41937426264877825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23</v>
      </c>
      <c r="B14" s="5"/>
      <c r="C14" s="5">
        <f t="shared" si="0"/>
        <v>529</v>
      </c>
      <c r="D14" s="5"/>
      <c r="E14" s="5">
        <f t="shared" si="2"/>
        <v>12167</v>
      </c>
      <c r="F14" s="5">
        <f t="shared" si="3"/>
        <v>279841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381</v>
      </c>
      <c r="C15" s="1">
        <f>SUM(C2:C13)</f>
        <v>1465</v>
      </c>
      <c r="D15" s="1">
        <f t="shared" ref="D15:G15" si="9">SUM(D2:D14)</f>
        <v>4620</v>
      </c>
      <c r="E15" s="1">
        <f>SUM(E2:E13)</f>
        <v>20213</v>
      </c>
      <c r="F15" s="1">
        <f>SUM(F2:F13)</f>
        <v>297925</v>
      </c>
      <c r="G15" s="1">
        <f t="shared" si="9"/>
        <v>63198</v>
      </c>
      <c r="H15" s="1"/>
      <c r="I15" s="1">
        <f>SUM(I2:I13)</f>
        <v>9.9475983006414026E-14</v>
      </c>
      <c r="J15" s="1">
        <f>SUM(J2:J13)</f>
        <v>3.1966972371933244</v>
      </c>
      <c r="K15" s="1">
        <f>SUM(K3:K13)</f>
        <v>4.5254339065144125</v>
      </c>
      <c r="M15" s="4" t="s">
        <v>15</v>
      </c>
      <c r="N15">
        <f>K15/J15</f>
        <v>1.4156592166006026</v>
      </c>
      <c r="P15" s="11" t="s">
        <v>24</v>
      </c>
      <c r="Q15" s="10">
        <f>I15/Q13</f>
        <v>8.2896652505345027E-15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R22" sqref="R22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39.885381939614568</v>
      </c>
    </row>
    <row r="2" spans="1:21" x14ac:dyDescent="0.25">
      <c r="A2" s="2">
        <v>2</v>
      </c>
      <c r="B2" s="2">
        <v>8</v>
      </c>
      <c r="C2" s="2">
        <f>A2^2</f>
        <v>4</v>
      </c>
      <c r="D2" s="2">
        <f>LN(B2)</f>
        <v>2.0794415416798357</v>
      </c>
      <c r="E2" s="2">
        <f>A2*D2</f>
        <v>4.1588830833596715</v>
      </c>
      <c r="F2" s="2">
        <f>$P$7*EXP($P$5*A2)</f>
        <v>11.571963082628752</v>
      </c>
      <c r="G2" s="2">
        <f>B2-F2</f>
        <v>-3.5719630826287521</v>
      </c>
      <c r="H2" s="2">
        <f>G2^2</f>
        <v>12.758920263662697</v>
      </c>
      <c r="I2" s="2"/>
      <c r="M2">
        <f>A15</f>
        <v>119</v>
      </c>
      <c r="N2">
        <f>C15</f>
        <v>1465</v>
      </c>
      <c r="P2">
        <f>E15</f>
        <v>427.02790370302353</v>
      </c>
    </row>
    <row r="3" spans="1:21" x14ac:dyDescent="0.25">
      <c r="A3" s="2">
        <v>4</v>
      </c>
      <c r="B3" s="2">
        <v>14</v>
      </c>
      <c r="C3" s="2">
        <f t="shared" ref="C3:C14" si="0">A3^2</f>
        <v>16</v>
      </c>
      <c r="D3" s="2">
        <f t="shared" ref="D3:D13" si="1">LN(B3)</f>
        <v>2.6390573296152584</v>
      </c>
      <c r="E3" s="2">
        <f t="shared" ref="E3:E13" si="2">A3*D3</f>
        <v>10.556229318461034</v>
      </c>
      <c r="F3" s="2">
        <f t="shared" ref="F3:F13" si="3">$P$7*EXP($P$5*A3)</f>
        <v>14.435457461747372</v>
      </c>
      <c r="G3" s="2">
        <f t="shared" ref="G3:G13" si="4">B3-F3</f>
        <v>-0.43545746174737232</v>
      </c>
      <c r="H3" s="2">
        <f t="shared" ref="H3:H13" si="5">G3^2</f>
        <v>0.18962320099146424</v>
      </c>
      <c r="I3" s="2">
        <f>(G3-G2)^2</f>
        <v>9.8376675098204895</v>
      </c>
    </row>
    <row r="4" spans="1:21" x14ac:dyDescent="0.25">
      <c r="A4" s="2">
        <v>5</v>
      </c>
      <c r="B4" s="2">
        <v>17</v>
      </c>
      <c r="C4" s="2">
        <f t="shared" si="0"/>
        <v>25</v>
      </c>
      <c r="D4" s="2">
        <f t="shared" si="1"/>
        <v>2.8332133440562162</v>
      </c>
      <c r="E4" s="2">
        <f t="shared" si="2"/>
        <v>14.16606672028108</v>
      </c>
      <c r="F4" s="2">
        <f t="shared" si="3"/>
        <v>16.122868327609797</v>
      </c>
      <c r="G4" s="2">
        <f t="shared" si="4"/>
        <v>0.87713167239020251</v>
      </c>
      <c r="H4" s="2">
        <f t="shared" si="5"/>
        <v>0.76935997071003359</v>
      </c>
      <c r="I4" s="2">
        <f t="shared" ref="I4:I13" si="6">(G4-G3)^2</f>
        <v>1.7228902350560285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2.2274828899899237</v>
      </c>
      <c r="U4" s="4"/>
    </row>
    <row r="5" spans="1:21" x14ac:dyDescent="0.25">
      <c r="A5" s="2">
        <v>6</v>
      </c>
      <c r="B5" s="2">
        <v>20</v>
      </c>
      <c r="C5" s="2">
        <f t="shared" si="0"/>
        <v>36</v>
      </c>
      <c r="D5" s="2">
        <f t="shared" si="1"/>
        <v>2.9957322735539909</v>
      </c>
      <c r="E5" s="2">
        <f t="shared" si="2"/>
        <v>17.974393641323946</v>
      </c>
      <c r="F5" s="2">
        <f t="shared" si="3"/>
        <v>18.007526522680589</v>
      </c>
      <c r="G5" s="2">
        <f t="shared" si="4"/>
        <v>1.992473477319411</v>
      </c>
      <c r="H5" s="2">
        <f t="shared" si="5"/>
        <v>3.9699505578213055</v>
      </c>
      <c r="I5" s="2">
        <f t="shared" si="6"/>
        <v>1.2439873418227447</v>
      </c>
      <c r="M5">
        <v>-3.4805498683825681E-2</v>
      </c>
      <c r="N5">
        <v>3.5097981866042704E-3</v>
      </c>
      <c r="O5" s="4" t="s">
        <v>7</v>
      </c>
      <c r="P5">
        <v>0.11055115344315536</v>
      </c>
      <c r="U5" s="4"/>
    </row>
    <row r="6" spans="1:21" x14ac:dyDescent="0.25">
      <c r="A6" s="2">
        <v>8</v>
      </c>
      <c r="B6" s="2">
        <v>26</v>
      </c>
      <c r="C6" s="2">
        <f t="shared" si="0"/>
        <v>64</v>
      </c>
      <c r="D6" s="2">
        <f t="shared" si="1"/>
        <v>3.2580965380214821</v>
      </c>
      <c r="E6" s="2">
        <f t="shared" si="2"/>
        <v>26.064772304171857</v>
      </c>
      <c r="F6" s="2">
        <f t="shared" si="3"/>
        <v>22.463507812227842</v>
      </c>
      <c r="G6" s="2">
        <f t="shared" si="4"/>
        <v>3.5364921877721578</v>
      </c>
      <c r="H6" s="2">
        <f t="shared" si="5"/>
        <v>12.506776994173503</v>
      </c>
      <c r="I6" s="2">
        <f t="shared" si="6"/>
        <v>2.3839937782281631</v>
      </c>
    </row>
    <row r="7" spans="1:21" x14ac:dyDescent="0.25">
      <c r="A7" s="2">
        <v>9</v>
      </c>
      <c r="B7" s="2">
        <v>29</v>
      </c>
      <c r="C7" s="2">
        <f t="shared" si="0"/>
        <v>81</v>
      </c>
      <c r="D7" s="2">
        <f t="shared" si="1"/>
        <v>3.3672958299864741</v>
      </c>
      <c r="E7" s="2">
        <f t="shared" si="2"/>
        <v>30.305662469878268</v>
      </c>
      <c r="F7" s="2">
        <f t="shared" si="3"/>
        <v>25.089345425492539</v>
      </c>
      <c r="G7" s="2">
        <f t="shared" si="4"/>
        <v>3.9106545745074612</v>
      </c>
      <c r="H7" s="2">
        <f t="shared" si="5"/>
        <v>15.293219201116132</v>
      </c>
      <c r="I7" s="2">
        <f t="shared" si="6"/>
        <v>0.13999749164745878</v>
      </c>
      <c r="O7" s="4" t="s">
        <v>6</v>
      </c>
      <c r="P7">
        <f>EXP(P4)</f>
        <v>9.2764867300238141</v>
      </c>
      <c r="U7" s="4"/>
    </row>
    <row r="8" spans="1:21" x14ac:dyDescent="0.25">
      <c r="A8" s="2">
        <v>11</v>
      </c>
      <c r="B8" s="2">
        <v>36</v>
      </c>
      <c r="C8" s="2">
        <f t="shared" si="0"/>
        <v>121</v>
      </c>
      <c r="D8" s="2">
        <f t="shared" si="1"/>
        <v>3.5835189384561099</v>
      </c>
      <c r="E8" s="2">
        <f t="shared" si="2"/>
        <v>39.418708323017206</v>
      </c>
      <c r="F8" s="2">
        <f t="shared" si="3"/>
        <v>31.297730216272829</v>
      </c>
      <c r="G8" s="2">
        <f t="shared" si="4"/>
        <v>4.7022697837271714</v>
      </c>
      <c r="H8" s="2">
        <f t="shared" si="5"/>
        <v>22.111341118953579</v>
      </c>
      <c r="I8" s="2">
        <f t="shared" si="6"/>
        <v>0.62665463946796551</v>
      </c>
    </row>
    <row r="9" spans="1:21" x14ac:dyDescent="0.25">
      <c r="A9" s="2">
        <v>12</v>
      </c>
      <c r="B9" s="2">
        <v>39</v>
      </c>
      <c r="C9" s="2">
        <f t="shared" si="0"/>
        <v>144</v>
      </c>
      <c r="D9" s="2">
        <f t="shared" si="1"/>
        <v>3.6635616461296463</v>
      </c>
      <c r="E9" s="2">
        <f t="shared" si="2"/>
        <v>43.962739753555752</v>
      </c>
      <c r="F9" s="2">
        <f t="shared" si="3"/>
        <v>34.956230834193448</v>
      </c>
      <c r="G9" s="2">
        <f t="shared" si="4"/>
        <v>4.0437691658065518</v>
      </c>
      <c r="H9" s="2">
        <f t="shared" si="5"/>
        <v>16.352069066327815</v>
      </c>
      <c r="I9" s="2">
        <f t="shared" si="6"/>
        <v>0.4336230638018379</v>
      </c>
    </row>
    <row r="10" spans="1:21" x14ac:dyDescent="0.25">
      <c r="A10" s="2">
        <v>13</v>
      </c>
      <c r="B10" s="2">
        <v>42</v>
      </c>
      <c r="C10" s="2">
        <f t="shared" si="0"/>
        <v>169</v>
      </c>
      <c r="D10" s="2">
        <f t="shared" si="1"/>
        <v>3.7376696182833684</v>
      </c>
      <c r="E10" s="2">
        <f t="shared" si="2"/>
        <v>48.589705037683792</v>
      </c>
      <c r="F10" s="2">
        <f t="shared" si="3"/>
        <v>39.042386322893364</v>
      </c>
      <c r="G10" s="2">
        <f t="shared" si="4"/>
        <v>2.9576136771066359</v>
      </c>
      <c r="H10" s="2">
        <f t="shared" si="5"/>
        <v>8.747478663008236</v>
      </c>
      <c r="I10" s="2">
        <f t="shared" si="6"/>
        <v>1.1797337456329531</v>
      </c>
    </row>
    <row r="11" spans="1:21" x14ac:dyDescent="0.25">
      <c r="A11" s="2">
        <v>15</v>
      </c>
      <c r="B11" s="2">
        <v>46</v>
      </c>
      <c r="C11" s="2">
        <f t="shared" si="0"/>
        <v>225</v>
      </c>
      <c r="D11" s="2">
        <f t="shared" si="1"/>
        <v>3.8286413964890951</v>
      </c>
      <c r="E11" s="2">
        <f t="shared" si="2"/>
        <v>57.429620947336424</v>
      </c>
      <c r="F11" s="2">
        <f t="shared" si="3"/>
        <v>48.703465690732671</v>
      </c>
      <c r="G11" s="2">
        <f t="shared" si="4"/>
        <v>-2.7034656907326706</v>
      </c>
      <c r="H11" s="2">
        <f t="shared" si="5"/>
        <v>7.3087267409686758</v>
      </c>
      <c r="I11" s="2">
        <f t="shared" si="6"/>
        <v>32.047819608975885</v>
      </c>
    </row>
    <row r="12" spans="1:21" x14ac:dyDescent="0.25">
      <c r="A12" s="2">
        <v>16</v>
      </c>
      <c r="B12" s="2">
        <v>49</v>
      </c>
      <c r="C12" s="2">
        <f t="shared" si="0"/>
        <v>256</v>
      </c>
      <c r="D12" s="2">
        <f t="shared" si="1"/>
        <v>3.8918202981106265</v>
      </c>
      <c r="E12" s="2">
        <f t="shared" si="2"/>
        <v>62.269124769770023</v>
      </c>
      <c r="F12" s="2">
        <f t="shared" si="3"/>
        <v>54.396583309587285</v>
      </c>
      <c r="G12" s="2">
        <f t="shared" si="4"/>
        <v>-5.3965833095872853</v>
      </c>
      <c r="H12" s="2">
        <f t="shared" si="5"/>
        <v>29.123111417316057</v>
      </c>
      <c r="I12" s="2">
        <f t="shared" si="6"/>
        <v>7.2528825089851496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55</v>
      </c>
      <c r="C13" s="2">
        <f t="shared" si="0"/>
        <v>324</v>
      </c>
      <c r="D13" s="2">
        <f t="shared" si="1"/>
        <v>4.0073331852324712</v>
      </c>
      <c r="E13" s="2">
        <f t="shared" si="2"/>
        <v>72.131997334184476</v>
      </c>
      <c r="F13" s="2">
        <f t="shared" si="3"/>
        <v>67.857074795607176</v>
      </c>
      <c r="G13" s="2">
        <f t="shared" si="4"/>
        <v>-12.857074795607176</v>
      </c>
      <c r="H13" s="2">
        <f t="shared" si="5"/>
        <v>165.3043722998373</v>
      </c>
      <c r="I13" s="2">
        <f t="shared" si="6"/>
        <v>55.658933212975271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23</v>
      </c>
      <c r="B14" s="5"/>
      <c r="C14" s="5">
        <f t="shared" si="0"/>
        <v>529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-0.24534498347280534</v>
      </c>
    </row>
    <row r="15" spans="1:21" x14ac:dyDescent="0.25">
      <c r="A15" s="3">
        <f>SUM(A2:A13)</f>
        <v>119</v>
      </c>
      <c r="B15" s="3">
        <f>SUM(B2:B14)</f>
        <v>381</v>
      </c>
      <c r="C15" s="3">
        <f>SUM(C2:C13)</f>
        <v>1465</v>
      </c>
      <c r="D15" s="3">
        <f t="shared" ref="D15" si="7">SUM(D2:D14)</f>
        <v>39.885381939614568</v>
      </c>
      <c r="E15" s="3">
        <f>SUM(E2:E13)</f>
        <v>427.02790370302353</v>
      </c>
      <c r="F15" s="3"/>
      <c r="G15" s="3">
        <f>SUM(G2:G13)</f>
        <v>-2.9441398016736642</v>
      </c>
      <c r="H15" s="9">
        <f>SUM(H2:H13)</f>
        <v>294.43494949488684</v>
      </c>
      <c r="I15" s="1">
        <f>SUM(I3:I13)</f>
        <v>112.52818313641394</v>
      </c>
      <c r="M15" s="4" t="s">
        <v>15</v>
      </c>
      <c r="N15" s="10">
        <f>I15/H15</f>
        <v>0.38218351228160879</v>
      </c>
      <c r="P15" s="4" t="s">
        <v>25</v>
      </c>
      <c r="Q15" s="10">
        <f>SQRT(H15/(Q12-Q13-1))</f>
        <v>5.4261860408106806</v>
      </c>
    </row>
    <row r="16" spans="1:21" x14ac:dyDescent="0.25">
      <c r="P16" s="4" t="s">
        <v>26</v>
      </c>
      <c r="Q16" s="10">
        <f>((ABS(Q14)-0)/Q15)*SQRT(Q12)</f>
        <v>0.15662934280578303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2023-05-20T16:39:51Z</dcterms:modified>
</cp:coreProperties>
</file>