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2D03BB9-00FE-4173-86ED-E3CBF3004F32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A15" i="1"/>
  <c r="N2" i="1"/>
  <c r="P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Q5" i="2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 l="1"/>
  <c r="I12" i="2" s="1"/>
  <c r="H3" i="1"/>
  <c r="H15" i="1" s="1"/>
  <c r="F15" i="1"/>
  <c r="Q14" i="1" s="1"/>
  <c r="H2" i="2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/>
  <c r="J2" i="2" l="1"/>
  <c r="I15" i="2"/>
  <c r="Q15" i="2" s="1"/>
  <c r="J15" i="2"/>
  <c r="K15" i="2"/>
  <c r="N15" i="2" s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<sst xmlns="http://schemas.openxmlformats.org/spreadsheetml/2006/main" count="61" uniqueCount="31">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</sst>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11</c:v>
                </c:pt>
                <c:pt idx="1">
                  <c:v>18</c:v>
                </c:pt>
                <c:pt idx="2">
                  <c:v>20</c:v>
                </c:pt>
                <c:pt idx="3">
                  <c:v>31</c:v>
                </c:pt>
                <c:pt idx="4">
                  <c:v>40</c:v>
                </c:pt>
                <c:pt idx="5">
                  <c:v>44</c:v>
                </c:pt>
                <c:pt idx="6">
                  <c:v>56</c:v>
                </c:pt>
                <c:pt idx="7">
                  <c:v>62</c:v>
                </c:pt>
                <c:pt idx="8">
                  <c:v>67</c:v>
                </c:pt>
                <c:pt idx="9">
                  <c:v>70</c:v>
                </c:pt>
                <c:pt idx="10">
                  <c:v>76</c:v>
                </c:pt>
                <c:pt idx="11">
                  <c:v>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11.218484937116131</c:v>
                </c:pt>
                <c:pt idx="1">
                  <c:v>20.447499268792058</c:v>
                </c:pt>
                <c:pt idx="2">
                  <c:v>25.062006434630021</c:v>
                </c:pt>
                <c:pt idx="3">
                  <c:v>29.676513600467985</c:v>
                </c:pt>
                <c:pt idx="4">
                  <c:v>38.905527932143912</c:v>
                </c:pt>
                <c:pt idx="5">
                  <c:v>43.520035097981875</c:v>
                </c:pt>
                <c:pt idx="6">
                  <c:v>52.749049429657802</c:v>
                </c:pt>
                <c:pt idx="7">
                  <c:v>57.363556595495766</c:v>
                </c:pt>
                <c:pt idx="8">
                  <c:v>61.978063761333729</c:v>
                </c:pt>
                <c:pt idx="9">
                  <c:v>71.207078093009656</c:v>
                </c:pt>
                <c:pt idx="10">
                  <c:v>75.82158525884762</c:v>
                </c:pt>
                <c:pt idx="11">
                  <c:v>85.050599590523547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11</c:v>
                </c:pt>
                <c:pt idx="1">
                  <c:v>18</c:v>
                </c:pt>
                <c:pt idx="2">
                  <c:v>20</c:v>
                </c:pt>
                <c:pt idx="3">
                  <c:v>31</c:v>
                </c:pt>
                <c:pt idx="4">
                  <c:v>40</c:v>
                </c:pt>
                <c:pt idx="5">
                  <c:v>44</c:v>
                </c:pt>
                <c:pt idx="6">
                  <c:v>56</c:v>
                </c:pt>
                <c:pt idx="7">
                  <c:v>62</c:v>
                </c:pt>
                <c:pt idx="8">
                  <c:v>67</c:v>
                </c:pt>
                <c:pt idx="9">
                  <c:v>70</c:v>
                </c:pt>
                <c:pt idx="10">
                  <c:v>76</c:v>
                </c:pt>
                <c:pt idx="11">
                  <c:v>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6.897380932511382</c:v>
                </c:pt>
                <c:pt idx="1">
                  <c:v>19.150052583963259</c:v>
                </c:pt>
                <c:pt idx="2">
                  <c:v>24.951345406262615</c:v>
                </c:pt>
                <c:pt idx="3">
                  <c:v>30.535942892944249</c:v>
                </c:pt>
                <c:pt idx="4">
                  <c:v>41.055051859454352</c:v>
                </c:pt>
                <c:pt idx="5">
                  <c:v>45.989563339282824</c:v>
                </c:pt>
                <c:pt idx="6">
                  <c:v>55.208500292086597</c:v>
                </c:pt>
                <c:pt idx="7">
                  <c:v>59.492925765061898</c:v>
                </c:pt>
                <c:pt idx="8">
                  <c:v>63.560655902419484</c:v>
                </c:pt>
                <c:pt idx="9">
                  <c:v>71.046030170281483</c:v>
                </c:pt>
                <c:pt idx="10">
                  <c:v>74.463674300785897</c:v>
                </c:pt>
                <c:pt idx="11">
                  <c:v>80.648876554941566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11</c:v>
                </c:pt>
                <c:pt idx="1">
                  <c:v>18</c:v>
                </c:pt>
                <c:pt idx="2">
                  <c:v>20</c:v>
                </c:pt>
                <c:pt idx="3">
                  <c:v>31</c:v>
                </c:pt>
                <c:pt idx="4">
                  <c:v>40</c:v>
                </c:pt>
                <c:pt idx="5">
                  <c:v>44</c:v>
                </c:pt>
                <c:pt idx="6">
                  <c:v>56</c:v>
                </c:pt>
                <c:pt idx="7">
                  <c:v>62</c:v>
                </c:pt>
                <c:pt idx="8">
                  <c:v>67</c:v>
                </c:pt>
                <c:pt idx="9">
                  <c:v>70</c:v>
                </c:pt>
                <c:pt idx="10">
                  <c:v>76</c:v>
                </c:pt>
                <c:pt idx="11">
                  <c:v>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15.713697811941383</c:v>
                </c:pt>
                <c:pt idx="1">
                  <c:v>19.988552015187704</c:v>
                </c:pt>
                <c:pt idx="2">
                  <c:v>22.544094875593721</c:v>
                </c:pt>
                <c:pt idx="3">
                  <c:v>25.426364719845793</c:v>
                </c:pt>
                <c:pt idx="4">
                  <c:v>32.343514546496166</c:v>
                </c:pt>
                <c:pt idx="5">
                  <c:v>36.478643375084317</c:v>
                </c:pt>
                <c:pt idx="6">
                  <c:v>46.402525317258224</c:v>
                </c:pt>
                <c:pt idx="7">
                  <c:v>52.335103234319277</c:v>
                </c:pt>
                <c:pt idx="8">
                  <c:v>59.026163162895138</c:v>
                </c:pt>
                <c:pt idx="9">
                  <c:v>75.084015663192829</c:v>
                </c:pt>
                <c:pt idx="10">
                  <c:v>84.683531426660409</c:v>
                </c:pt>
                <c:pt idx="11">
                  <c:v>107.72137742557591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9525</xdr:colOff>
      <xdr:row>7</xdr:row>
      <xdr:rowOff>4762</xdr:rowOff>
    </xdr:from>
    <xdr:ext cx="10709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=1,99+4,61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𝑦=1,99+4,61𝑥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75593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=−6,22+6,78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−0,11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𝑦=−6,22+6,78𝑥−0,11𝑥^2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66675</xdr:colOff>
      <xdr:row>8</xdr:row>
      <xdr:rowOff>23812</xdr:rowOff>
    </xdr:from>
    <xdr:ext cx="98507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=12,35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𝑦=12,35𝑒^0,12𝑥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M18" sqref="M18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6997</v>
      </c>
    </row>
    <row r="2" spans="1:19" x14ac:dyDescent="0.25">
      <c r="A2" s="2">
        <v>2</v>
      </c>
      <c r="B2" s="2">
        <v>11</v>
      </c>
      <c r="C2" s="2">
        <f>A2^2</f>
        <v>4</v>
      </c>
      <c r="D2" s="2">
        <f>A2*B2</f>
        <v>22</v>
      </c>
      <c r="E2" s="2">
        <f>$P$4+$P$5*A2</f>
        <v>11.218484937116131</v>
      </c>
      <c r="F2" s="2">
        <f>B2-E2</f>
        <v>-0.2184849371161306</v>
      </c>
      <c r="G2" s="2">
        <f>F2^2</f>
        <v>4.7735667746639537E-2</v>
      </c>
      <c r="H2" s="2"/>
      <c r="I2" s="2"/>
      <c r="M2">
        <v>12</v>
      </c>
      <c r="N2">
        <f>A15</f>
        <v>119</v>
      </c>
      <c r="P2">
        <f>B15</f>
        <v>573</v>
      </c>
    </row>
    <row r="3" spans="1:19" x14ac:dyDescent="0.25">
      <c r="A3" s="2">
        <v>4</v>
      </c>
      <c r="B3" s="2">
        <v>18</v>
      </c>
      <c r="C3" s="2">
        <f t="shared" ref="C3:C14" si="0">A3^2</f>
        <v>16</v>
      </c>
      <c r="D3" s="2">
        <f t="shared" ref="D3:D13" si="1">A3*B3</f>
        <v>72</v>
      </c>
      <c r="E3" s="2">
        <f t="shared" ref="E3:E13" si="2">$P$4+$P$5*A3</f>
        <v>20.447499268792058</v>
      </c>
      <c r="F3" s="2">
        <f t="shared" ref="F3:F13" si="3">B3-E3</f>
        <v>-2.4474992687920576</v>
      </c>
      <c r="G3" s="2">
        <f t="shared" ref="G3:G13" si="4">F3^2</f>
        <v>5.9902526707376564</v>
      </c>
      <c r="H3" s="2">
        <f>(F3-F2)^2</f>
        <v>4.9685048908166793</v>
      </c>
      <c r="I3" s="2"/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25.062006434630021</v>
      </c>
      <c r="F4" s="2">
        <f t="shared" si="3"/>
        <v>-5.0620064346300211</v>
      </c>
      <c r="G4" s="2">
        <f t="shared" si="4"/>
        <v>25.623909144235739</v>
      </c>
      <c r="H4" s="2">
        <f t="shared" ref="H4:H13" si="5">(F4-F3)^2</f>
        <v>6.8356477202180601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1.9894706054402036</v>
      </c>
    </row>
    <row r="5" spans="1:19" x14ac:dyDescent="0.25">
      <c r="A5" s="2">
        <v>6</v>
      </c>
      <c r="B5" s="2">
        <v>31</v>
      </c>
      <c r="C5" s="2">
        <f t="shared" si="0"/>
        <v>36</v>
      </c>
      <c r="D5" s="2">
        <f t="shared" si="1"/>
        <v>186</v>
      </c>
      <c r="E5" s="2">
        <f t="shared" si="2"/>
        <v>29.676513600467985</v>
      </c>
      <c r="F5" s="2">
        <f t="shared" si="3"/>
        <v>1.3234863995320154</v>
      </c>
      <c r="G5" s="2">
        <f t="shared" si="4"/>
        <v>1.7516162497462175</v>
      </c>
      <c r="H5" s="2">
        <f t="shared" si="5"/>
        <v>40.77451873513472</v>
      </c>
      <c r="I5" s="2"/>
      <c r="M5">
        <v>3.5097981866042704E-3</v>
      </c>
      <c r="N5">
        <v>-3.4805498683825681E-2</v>
      </c>
      <c r="O5" s="4" t="s">
        <v>7</v>
      </c>
      <c r="P5">
        <v>4.6145071658379635</v>
      </c>
    </row>
    <row r="6" spans="1:19" x14ac:dyDescent="0.25">
      <c r="A6" s="2">
        <v>8</v>
      </c>
      <c r="B6" s="2">
        <v>40</v>
      </c>
      <c r="C6" s="2">
        <f t="shared" si="0"/>
        <v>64</v>
      </c>
      <c r="D6" s="2">
        <f t="shared" si="1"/>
        <v>320</v>
      </c>
      <c r="E6" s="2">
        <f t="shared" si="2"/>
        <v>38.905527932143912</v>
      </c>
      <c r="F6" s="2">
        <f t="shared" si="3"/>
        <v>1.0944720678560884</v>
      </c>
      <c r="G6" s="2">
        <f t="shared" si="4"/>
        <v>1.1978691073171821</v>
      </c>
      <c r="H6" s="2">
        <f t="shared" si="5"/>
        <v>5.2447564112971502E-2</v>
      </c>
      <c r="I6" s="2"/>
    </row>
    <row r="7" spans="1:19" x14ac:dyDescent="0.25">
      <c r="A7" s="2">
        <v>9</v>
      </c>
      <c r="B7" s="2">
        <v>44</v>
      </c>
      <c r="C7" s="2">
        <f t="shared" si="0"/>
        <v>81</v>
      </c>
      <c r="D7" s="2">
        <f t="shared" si="1"/>
        <v>396</v>
      </c>
      <c r="E7" s="2">
        <f t="shared" si="2"/>
        <v>43.520035097981875</v>
      </c>
      <c r="F7" s="2">
        <f t="shared" si="3"/>
        <v>0.47996490201812492</v>
      </c>
      <c r="G7" s="2">
        <f t="shared" si="4"/>
        <v>0.23036630716926826</v>
      </c>
      <c r="H7" s="2">
        <f t="shared" si="5"/>
        <v>0.37761905686620639</v>
      </c>
      <c r="I7" s="2"/>
    </row>
    <row r="8" spans="1:19" x14ac:dyDescent="0.25">
      <c r="A8" s="2">
        <v>11</v>
      </c>
      <c r="B8" s="2">
        <v>56</v>
      </c>
      <c r="C8" s="2">
        <f t="shared" si="0"/>
        <v>121</v>
      </c>
      <c r="D8" s="2">
        <f t="shared" si="1"/>
        <v>616</v>
      </c>
      <c r="E8" s="2">
        <f t="shared" si="2"/>
        <v>52.749049429657802</v>
      </c>
      <c r="F8" s="2">
        <f t="shared" si="3"/>
        <v>3.2509505703421979</v>
      </c>
      <c r="G8" s="2">
        <f t="shared" si="4"/>
        <v>10.568679610808262</v>
      </c>
      <c r="H8" s="2">
        <f t="shared" si="5"/>
        <v>7.6783615740574094</v>
      </c>
      <c r="I8" s="2"/>
    </row>
    <row r="9" spans="1:19" x14ac:dyDescent="0.25">
      <c r="A9" s="2">
        <v>12</v>
      </c>
      <c r="B9" s="2">
        <v>62</v>
      </c>
      <c r="C9" s="2">
        <f t="shared" si="0"/>
        <v>144</v>
      </c>
      <c r="D9" s="2">
        <f t="shared" si="1"/>
        <v>744</v>
      </c>
      <c r="E9" s="2">
        <f t="shared" si="2"/>
        <v>57.363556595495766</v>
      </c>
      <c r="F9" s="2">
        <f t="shared" si="3"/>
        <v>4.6364434045042344</v>
      </c>
      <c r="G9" s="2">
        <f t="shared" si="4"/>
        <v>21.496607443170817</v>
      </c>
      <c r="H9" s="2">
        <f t="shared" si="5"/>
        <v>1.9195903935143523</v>
      </c>
      <c r="I9" s="2"/>
    </row>
    <row r="10" spans="1:19" x14ac:dyDescent="0.25">
      <c r="A10" s="2">
        <v>13</v>
      </c>
      <c r="B10" s="2">
        <v>67</v>
      </c>
      <c r="C10" s="2">
        <f t="shared" si="0"/>
        <v>169</v>
      </c>
      <c r="D10" s="2">
        <f t="shared" si="1"/>
        <v>871</v>
      </c>
      <c r="E10" s="2">
        <f t="shared" si="2"/>
        <v>61.978063761333729</v>
      </c>
      <c r="F10" s="2">
        <f t="shared" si="3"/>
        <v>5.0219362386662709</v>
      </c>
      <c r="G10" s="2">
        <f t="shared" si="4"/>
        <v>25.219843585229533</v>
      </c>
      <c r="H10" s="2">
        <f t="shared" si="5"/>
        <v>0.14860472519027937</v>
      </c>
      <c r="I10" s="2"/>
    </row>
    <row r="11" spans="1:19" x14ac:dyDescent="0.25">
      <c r="A11" s="2">
        <v>15</v>
      </c>
      <c r="B11" s="2">
        <v>70</v>
      </c>
      <c r="C11" s="2">
        <f t="shared" si="0"/>
        <v>225</v>
      </c>
      <c r="D11" s="2">
        <f t="shared" si="1"/>
        <v>1050</v>
      </c>
      <c r="E11" s="2">
        <f t="shared" si="2"/>
        <v>71.207078093009656</v>
      </c>
      <c r="F11" s="2">
        <f t="shared" si="3"/>
        <v>-1.2070780930096561</v>
      </c>
      <c r="G11" s="2">
        <f t="shared" si="4"/>
        <v>1.4570375226238279</v>
      </c>
      <c r="H11" s="2">
        <f t="shared" si="5"/>
        <v>38.800619544224098</v>
      </c>
      <c r="I11" s="2"/>
    </row>
    <row r="12" spans="1:19" x14ac:dyDescent="0.25">
      <c r="A12" s="2">
        <v>16</v>
      </c>
      <c r="B12" s="2">
        <v>76</v>
      </c>
      <c r="C12" s="2">
        <f t="shared" si="0"/>
        <v>256</v>
      </c>
      <c r="D12" s="2">
        <f t="shared" si="1"/>
        <v>1216</v>
      </c>
      <c r="E12" s="2">
        <f t="shared" si="2"/>
        <v>75.82158525884762</v>
      </c>
      <c r="F12" s="2">
        <f t="shared" si="3"/>
        <v>0.17841474115238043</v>
      </c>
      <c r="G12" s="2">
        <f t="shared" si="4"/>
        <v>3.1831819860470914E-2</v>
      </c>
      <c r="H12" s="2">
        <f t="shared" si="5"/>
        <v>1.9195903935143523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78</v>
      </c>
      <c r="C13" s="2">
        <f t="shared" si="0"/>
        <v>324</v>
      </c>
      <c r="D13" s="2">
        <f t="shared" si="1"/>
        <v>1404</v>
      </c>
      <c r="E13" s="2">
        <f t="shared" si="2"/>
        <v>85.050599590523547</v>
      </c>
      <c r="F13" s="2">
        <f t="shared" si="3"/>
        <v>-7.0505995905235466</v>
      </c>
      <c r="G13" s="2">
        <f t="shared" si="4"/>
        <v>49.710954585890804</v>
      </c>
      <c r="H13" s="2">
        <f t="shared" si="5"/>
        <v>52.258648207575952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24</v>
      </c>
      <c r="B14" s="5"/>
      <c r="C14" s="5">
        <f t="shared" si="0"/>
        <v>576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-8.2896652505345027E-15</v>
      </c>
      <c r="R14" t="s">
        <v>28</v>
      </c>
    </row>
    <row r="15" spans="1:19" x14ac:dyDescent="0.25">
      <c r="A15" s="3">
        <f>SUM(A2:A13)</f>
        <v>119</v>
      </c>
      <c r="B15" s="3">
        <f>SUM(B2:B14)</f>
        <v>573</v>
      </c>
      <c r="C15" s="3">
        <f>SUM(C2:C13)</f>
        <v>1465</v>
      </c>
      <c r="D15" s="3">
        <f t="shared" ref="D15:G15" si="6">SUM(D2:D14)</f>
        <v>6997</v>
      </c>
      <c r="E15" s="3">
        <f t="shared" si="6"/>
        <v>573.00000000000011</v>
      </c>
      <c r="F15" s="3">
        <f>SUM(F2:F13)</f>
        <v>-9.9475983006414026E-14</v>
      </c>
      <c r="G15" s="3">
        <f t="shared" si="6"/>
        <v>143.32670371453639</v>
      </c>
      <c r="H15" s="9">
        <f>SUM(H3:H13)</f>
        <v>155.73415280522508</v>
      </c>
      <c r="M15" s="4" t="s">
        <v>15</v>
      </c>
      <c r="N15">
        <f>H15/F15</f>
        <v>-1565545251210874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O22" sqref="O22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573</v>
      </c>
    </row>
    <row r="2" spans="1:19" x14ac:dyDescent="0.25">
      <c r="A2" s="2">
        <v>2</v>
      </c>
      <c r="B2" s="2">
        <v>11</v>
      </c>
      <c r="C2" s="2">
        <f>A2^2</f>
        <v>4</v>
      </c>
      <c r="D2" s="2">
        <f>A2*B2</f>
        <v>22</v>
      </c>
      <c r="E2" s="2">
        <f>A2^3</f>
        <v>8</v>
      </c>
      <c r="F2" s="2">
        <f>A2^4</f>
        <v>16</v>
      </c>
      <c r="G2" s="2">
        <f>A2^2*B2</f>
        <v>44</v>
      </c>
      <c r="H2" s="2">
        <f>$Q$5+$Q$6*A2+$Q$7*(A2^2)</f>
        <v>6.897380932511382</v>
      </c>
      <c r="I2" s="2">
        <f>B2-H2</f>
        <v>4.102619067488618</v>
      </c>
      <c r="J2">
        <f>I2^2</f>
        <v>16.831483212921178</v>
      </c>
      <c r="M2">
        <f>A15</f>
        <v>119</v>
      </c>
      <c r="N2">
        <f>C15</f>
        <v>1465</v>
      </c>
      <c r="O2">
        <f>E15</f>
        <v>20213</v>
      </c>
      <c r="Q2">
        <f>D15</f>
        <v>6997</v>
      </c>
    </row>
    <row r="3" spans="1:19" x14ac:dyDescent="0.25">
      <c r="A3" s="2">
        <v>4</v>
      </c>
      <c r="B3" s="2">
        <v>18</v>
      </c>
      <c r="C3" s="2">
        <f t="shared" ref="C3:C14" si="0">A3^2</f>
        <v>16</v>
      </c>
      <c r="D3" s="2">
        <f t="shared" ref="D3:D13" si="1">A3*B3</f>
        <v>72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288</v>
      </c>
      <c r="H3" s="2">
        <f t="shared" ref="H3:H13" si="5">$Q$5+$Q$6*A3+$Q$7*(A3^2)</f>
        <v>19.150052583963259</v>
      </c>
      <c r="I3" s="2">
        <f t="shared" ref="I3:I13" si="6">B3-H3</f>
        <v>-1.1500525839632587</v>
      </c>
      <c r="J3">
        <f t="shared" ref="J3:J13" si="7">I3^2</f>
        <v>1.3226209458805682</v>
      </c>
      <c r="K3">
        <f>(I3-I2)^2</f>
        <v>27.590559477966185</v>
      </c>
      <c r="M3">
        <f>C15</f>
        <v>1465</v>
      </c>
      <c r="N3">
        <f>E15</f>
        <v>20213</v>
      </c>
      <c r="O3">
        <f>F15</f>
        <v>297925</v>
      </c>
      <c r="Q3">
        <f>G15</f>
        <v>95577</v>
      </c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125</v>
      </c>
      <c r="F4" s="2">
        <f t="shared" si="3"/>
        <v>625</v>
      </c>
      <c r="G4" s="2">
        <f t="shared" si="4"/>
        <v>500</v>
      </c>
      <c r="H4" s="2">
        <f t="shared" si="5"/>
        <v>24.951345406262615</v>
      </c>
      <c r="I4" s="2">
        <f t="shared" si="6"/>
        <v>-4.9513454062626145</v>
      </c>
      <c r="J4">
        <f t="shared" si="7"/>
        <v>24.515821332117895</v>
      </c>
      <c r="K4">
        <f t="shared" ref="K4:K13" si="8">(I4-I3)^2</f>
        <v>14.449827120864603</v>
      </c>
      <c r="O4" s="4"/>
    </row>
    <row r="5" spans="1:19" x14ac:dyDescent="0.25">
      <c r="A5" s="2">
        <v>6</v>
      </c>
      <c r="B5" s="2">
        <v>31</v>
      </c>
      <c r="C5" s="2">
        <f t="shared" si="0"/>
        <v>36</v>
      </c>
      <c r="D5" s="2">
        <f t="shared" si="1"/>
        <v>186</v>
      </c>
      <c r="E5" s="2">
        <f t="shared" si="2"/>
        <v>216</v>
      </c>
      <c r="F5" s="2">
        <f t="shared" si="3"/>
        <v>1296</v>
      </c>
      <c r="G5" s="2">
        <f t="shared" si="4"/>
        <v>1116</v>
      </c>
      <c r="H5" s="2">
        <f t="shared" si="5"/>
        <v>30.535942892944249</v>
      </c>
      <c r="I5" s="2">
        <f t="shared" si="6"/>
        <v>0.46405710705575132</v>
      </c>
      <c r="J5">
        <f t="shared" si="7"/>
        <v>0.21534899860895304</v>
      </c>
      <c r="K5">
        <f t="shared" si="8"/>
        <v>29.326584381254875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-6.2220720614113816</v>
      </c>
    </row>
    <row r="6" spans="1:19" x14ac:dyDescent="0.25">
      <c r="A6" s="2">
        <v>8</v>
      </c>
      <c r="B6" s="2">
        <v>40</v>
      </c>
      <c r="C6" s="2">
        <f t="shared" si="0"/>
        <v>64</v>
      </c>
      <c r="D6" s="2">
        <f t="shared" si="1"/>
        <v>320</v>
      </c>
      <c r="E6" s="2">
        <f t="shared" si="2"/>
        <v>512</v>
      </c>
      <c r="F6" s="2">
        <f t="shared" si="3"/>
        <v>4096</v>
      </c>
      <c r="G6" s="2">
        <f t="shared" si="4"/>
        <v>2560</v>
      </c>
      <c r="H6" s="2">
        <f t="shared" si="5"/>
        <v>41.055051859454352</v>
      </c>
      <c r="I6" s="2">
        <f t="shared" si="6"/>
        <v>-1.0550518594543519</v>
      </c>
      <c r="J6">
        <f t="shared" si="7"/>
        <v>1.1131344261380856</v>
      </c>
      <c r="K6">
        <f t="shared" si="8"/>
        <v>2.3076920521313937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6.7764218325791035</v>
      </c>
    </row>
    <row r="7" spans="1:19" x14ac:dyDescent="0.25">
      <c r="A7" s="2">
        <v>9</v>
      </c>
      <c r="B7" s="2">
        <v>44</v>
      </c>
      <c r="C7" s="2">
        <f t="shared" si="0"/>
        <v>81</v>
      </c>
      <c r="D7" s="2">
        <f t="shared" si="1"/>
        <v>396</v>
      </c>
      <c r="E7" s="2">
        <f t="shared" si="2"/>
        <v>729</v>
      </c>
      <c r="F7" s="2">
        <f t="shared" si="3"/>
        <v>6561</v>
      </c>
      <c r="G7" s="2">
        <f t="shared" si="4"/>
        <v>3564</v>
      </c>
      <c r="H7" s="2">
        <f t="shared" si="5"/>
        <v>45.989563339282824</v>
      </c>
      <c r="I7" s="2">
        <f t="shared" si="6"/>
        <v>-1.9895633392828245</v>
      </c>
      <c r="J7">
        <f t="shared" si="7"/>
        <v>3.9583622810182235</v>
      </c>
      <c r="K7">
        <f t="shared" si="8"/>
        <v>0.87331170593120178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-0.10834766780886085</v>
      </c>
    </row>
    <row r="8" spans="1:19" x14ac:dyDescent="0.25">
      <c r="A8" s="2">
        <v>11</v>
      </c>
      <c r="B8" s="2">
        <v>56</v>
      </c>
      <c r="C8" s="2">
        <f t="shared" si="0"/>
        <v>121</v>
      </c>
      <c r="D8" s="2">
        <f t="shared" si="1"/>
        <v>616</v>
      </c>
      <c r="E8" s="2">
        <f t="shared" si="2"/>
        <v>1331</v>
      </c>
      <c r="F8" s="2">
        <f t="shared" si="3"/>
        <v>14641</v>
      </c>
      <c r="G8" s="2">
        <f t="shared" si="4"/>
        <v>6776</v>
      </c>
      <c r="H8" s="2">
        <f t="shared" si="5"/>
        <v>55.208500292086597</v>
      </c>
      <c r="I8" s="2">
        <f t="shared" si="6"/>
        <v>0.79149970791340252</v>
      </c>
      <c r="J8">
        <f t="shared" si="7"/>
        <v>0.62647178762700151</v>
      </c>
      <c r="K8">
        <f t="shared" si="8"/>
        <v>7.7343116724803638</v>
      </c>
    </row>
    <row r="9" spans="1:19" x14ac:dyDescent="0.25">
      <c r="A9" s="2">
        <v>12</v>
      </c>
      <c r="B9" s="2">
        <v>62</v>
      </c>
      <c r="C9" s="2">
        <f t="shared" si="0"/>
        <v>144</v>
      </c>
      <c r="D9" s="2">
        <f t="shared" si="1"/>
        <v>744</v>
      </c>
      <c r="E9" s="2">
        <f t="shared" si="2"/>
        <v>1728</v>
      </c>
      <c r="F9" s="2">
        <f t="shared" si="3"/>
        <v>20736</v>
      </c>
      <c r="G9" s="2">
        <f t="shared" si="4"/>
        <v>8928</v>
      </c>
      <c r="H9" s="2">
        <f t="shared" si="5"/>
        <v>59.492925765061898</v>
      </c>
      <c r="I9" s="2">
        <f t="shared" si="6"/>
        <v>2.5070742349381021</v>
      </c>
      <c r="J9">
        <f t="shared" si="7"/>
        <v>6.2854212194904697</v>
      </c>
      <c r="K9">
        <f t="shared" si="8"/>
        <v>2.9431959577760218</v>
      </c>
      <c r="P9" s="4"/>
    </row>
    <row r="10" spans="1:19" x14ac:dyDescent="0.25">
      <c r="A10" s="2">
        <v>13</v>
      </c>
      <c r="B10" s="2">
        <v>67</v>
      </c>
      <c r="C10" s="2">
        <f t="shared" si="0"/>
        <v>169</v>
      </c>
      <c r="D10" s="2">
        <f t="shared" si="1"/>
        <v>871</v>
      </c>
      <c r="E10" s="2">
        <f t="shared" si="2"/>
        <v>2197</v>
      </c>
      <c r="F10" s="2">
        <f t="shared" si="3"/>
        <v>28561</v>
      </c>
      <c r="G10" s="2">
        <f t="shared" si="4"/>
        <v>11323</v>
      </c>
      <c r="H10" s="2">
        <f t="shared" si="5"/>
        <v>63.560655902419484</v>
      </c>
      <c r="I10" s="2">
        <f t="shared" si="6"/>
        <v>3.4393440975805163</v>
      </c>
      <c r="J10">
        <f t="shared" si="7"/>
        <v>11.829087821561936</v>
      </c>
      <c r="K10">
        <f t="shared" si="8"/>
        <v>0.86912709679130584</v>
      </c>
    </row>
    <row r="11" spans="1:19" x14ac:dyDescent="0.25">
      <c r="A11" s="2">
        <v>15</v>
      </c>
      <c r="B11" s="2">
        <v>70</v>
      </c>
      <c r="C11" s="2">
        <f t="shared" si="0"/>
        <v>225</v>
      </c>
      <c r="D11" s="2">
        <f t="shared" si="1"/>
        <v>1050</v>
      </c>
      <c r="E11" s="2">
        <f t="shared" si="2"/>
        <v>3375</v>
      </c>
      <c r="F11" s="2">
        <f t="shared" si="3"/>
        <v>50625</v>
      </c>
      <c r="G11" s="2">
        <f t="shared" si="4"/>
        <v>15750</v>
      </c>
      <c r="H11" s="2">
        <f t="shared" si="5"/>
        <v>71.046030170281483</v>
      </c>
      <c r="I11" s="2">
        <f t="shared" si="6"/>
        <v>-1.0460301702814832</v>
      </c>
      <c r="J11">
        <f t="shared" si="7"/>
        <v>1.0941791171391086</v>
      </c>
      <c r="K11">
        <f t="shared" si="8"/>
        <v>20.118582322798567</v>
      </c>
    </row>
    <row r="12" spans="1:19" x14ac:dyDescent="0.25">
      <c r="A12" s="2">
        <v>16</v>
      </c>
      <c r="B12" s="2">
        <v>76</v>
      </c>
      <c r="C12" s="2">
        <f t="shared" si="0"/>
        <v>256</v>
      </c>
      <c r="D12" s="2">
        <f t="shared" si="1"/>
        <v>1216</v>
      </c>
      <c r="E12" s="2">
        <f t="shared" si="2"/>
        <v>4096</v>
      </c>
      <c r="F12" s="2">
        <f t="shared" si="3"/>
        <v>65536</v>
      </c>
      <c r="G12" s="2">
        <f t="shared" si="4"/>
        <v>19456</v>
      </c>
      <c r="H12" s="2">
        <f t="shared" si="5"/>
        <v>74.463674300785897</v>
      </c>
      <c r="I12" s="2">
        <f t="shared" si="6"/>
        <v>1.5363256992141032</v>
      </c>
      <c r="J12">
        <f t="shared" si="7"/>
        <v>2.3602966540657033</v>
      </c>
      <c r="K12">
        <f t="shared" si="8"/>
        <v>6.6685618367183057</v>
      </c>
    </row>
    <row r="13" spans="1:19" x14ac:dyDescent="0.25">
      <c r="A13" s="2">
        <v>18</v>
      </c>
      <c r="B13" s="2">
        <v>78</v>
      </c>
      <c r="C13" s="2">
        <f t="shared" si="0"/>
        <v>324</v>
      </c>
      <c r="D13" s="2">
        <f t="shared" si="1"/>
        <v>1404</v>
      </c>
      <c r="E13" s="2">
        <f t="shared" si="2"/>
        <v>5832</v>
      </c>
      <c r="F13" s="2">
        <f t="shared" si="3"/>
        <v>104976</v>
      </c>
      <c r="G13" s="2">
        <f t="shared" si="4"/>
        <v>25272</v>
      </c>
      <c r="H13" s="2">
        <f t="shared" si="5"/>
        <v>80.648876554941566</v>
      </c>
      <c r="I13" s="2">
        <f t="shared" si="6"/>
        <v>-2.648876554941566</v>
      </c>
      <c r="J13">
        <f t="shared" si="7"/>
        <v>7.0165470033190998</v>
      </c>
      <c r="K13">
        <f t="shared" si="8"/>
        <v>17.515917908189696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24</v>
      </c>
      <c r="B14" s="5"/>
      <c r="C14" s="5">
        <f t="shared" si="0"/>
        <v>576</v>
      </c>
      <c r="D14" s="5"/>
      <c r="E14" s="5">
        <f t="shared" si="2"/>
        <v>13824</v>
      </c>
      <c r="F14" s="5">
        <f t="shared" si="3"/>
        <v>331776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573</v>
      </c>
      <c r="C15" s="1">
        <f>SUM(C2:C13)</f>
        <v>1465</v>
      </c>
      <c r="D15" s="1">
        <f t="shared" ref="D15:G15" si="9">SUM(D2:D14)</f>
        <v>6997</v>
      </c>
      <c r="E15" s="1">
        <f>SUM(E2:E13)</f>
        <v>20213</v>
      </c>
      <c r="F15" s="1">
        <f>SUM(F2:F13)</f>
        <v>297925</v>
      </c>
      <c r="G15" s="1">
        <f t="shared" si="9"/>
        <v>95577</v>
      </c>
      <c r="H15" s="1"/>
      <c r="I15" s="1">
        <f>SUM(I2:I13)</f>
        <v>4.3947068206762196E-12</v>
      </c>
      <c r="J15" s="1">
        <f>SUM(J2:J13)</f>
        <v>77.16877479988824</v>
      </c>
      <c r="K15" s="1">
        <f>SUM(K3:K13)</f>
        <v>130.39767153290251</v>
      </c>
      <c r="M15" s="4" t="s">
        <v>15</v>
      </c>
      <c r="N15">
        <f>K15/J15</f>
        <v>1.6897724743077216</v>
      </c>
      <c r="P15" s="11" t="s">
        <v>24</v>
      </c>
      <c r="Q15" s="10">
        <f>I15/Q13</f>
        <v>3.6622556838968495E-13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R23" sqref="R23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44.484171700962357</v>
      </c>
    </row>
    <row r="2" spans="1:21" x14ac:dyDescent="0.25">
      <c r="A2" s="2">
        <v>2</v>
      </c>
      <c r="B2" s="2">
        <v>11</v>
      </c>
      <c r="C2" s="2">
        <f>A2^2</f>
        <v>4</v>
      </c>
      <c r="D2" s="2">
        <f>LN(B2)</f>
        <v>2.3978952727983707</v>
      </c>
      <c r="E2" s="2">
        <f>A2*D2</f>
        <v>4.7957905455967413</v>
      </c>
      <c r="F2" s="2">
        <f>$P$7*EXP($P$5*A2)</f>
        <v>15.713697811941383</v>
      </c>
      <c r="G2" s="2">
        <f>B2-F2</f>
        <v>-4.7136978119413833</v>
      </c>
      <c r="H2" s="2">
        <f>G2^2</f>
        <v>22.218947062300984</v>
      </c>
      <c r="I2" s="2"/>
      <c r="M2">
        <f>A15</f>
        <v>119</v>
      </c>
      <c r="N2">
        <f>C15</f>
        <v>1465</v>
      </c>
      <c r="P2">
        <f>E15</f>
        <v>475.41401073648274</v>
      </c>
    </row>
    <row r="3" spans="1:21" x14ac:dyDescent="0.25">
      <c r="A3" s="2">
        <v>4</v>
      </c>
      <c r="B3" s="2">
        <v>18</v>
      </c>
      <c r="C3" s="2">
        <f t="shared" ref="C3:C14" si="0">A3^2</f>
        <v>16</v>
      </c>
      <c r="D3" s="2">
        <f t="shared" ref="D3:D13" si="1">LN(B3)</f>
        <v>2.8903717578961645</v>
      </c>
      <c r="E3" s="2">
        <f t="shared" ref="E3:E13" si="2">A3*D3</f>
        <v>11.561487031584658</v>
      </c>
      <c r="F3" s="2">
        <f t="shared" ref="F3:F13" si="3">$P$7*EXP($P$5*A3)</f>
        <v>19.988552015187704</v>
      </c>
      <c r="G3" s="2">
        <f t="shared" ref="G3:G13" si="4">B3-F3</f>
        <v>-1.9885520151877039</v>
      </c>
      <c r="H3" s="2">
        <f t="shared" ref="H3:H13" si="5">G3^2</f>
        <v>3.9543391171070779</v>
      </c>
      <c r="I3" s="2">
        <f>(G3-G2)^2</f>
        <v>7.4264196135642457</v>
      </c>
    </row>
    <row r="4" spans="1:21" x14ac:dyDescent="0.25">
      <c r="A4" s="2">
        <v>5</v>
      </c>
      <c r="B4" s="2">
        <v>20</v>
      </c>
      <c r="C4" s="2">
        <f t="shared" si="0"/>
        <v>25</v>
      </c>
      <c r="D4" s="2">
        <f t="shared" si="1"/>
        <v>2.9957322735539909</v>
      </c>
      <c r="E4" s="2">
        <f t="shared" si="2"/>
        <v>14.978661367769954</v>
      </c>
      <c r="F4" s="2">
        <f t="shared" si="3"/>
        <v>22.544094875593721</v>
      </c>
      <c r="G4" s="2">
        <f t="shared" si="4"/>
        <v>-2.5440948755937214</v>
      </c>
      <c r="H4" s="2">
        <f t="shared" si="5"/>
        <v>6.4724187360222327</v>
      </c>
      <c r="I4" s="2">
        <f t="shared" ref="I4:I13" si="6">(G4-G3)^2</f>
        <v>0.30862786974809986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2.5139058977093924</v>
      </c>
      <c r="U4" s="4"/>
    </row>
    <row r="5" spans="1:21" x14ac:dyDescent="0.25">
      <c r="A5" s="2">
        <v>6</v>
      </c>
      <c r="B5" s="2">
        <v>31</v>
      </c>
      <c r="C5" s="2">
        <f t="shared" si="0"/>
        <v>36</v>
      </c>
      <c r="D5" s="2">
        <f t="shared" si="1"/>
        <v>3.4339872044851463</v>
      </c>
      <c r="E5" s="2">
        <f t="shared" si="2"/>
        <v>20.603923226910879</v>
      </c>
      <c r="F5" s="2">
        <f t="shared" si="3"/>
        <v>25.426364719845793</v>
      </c>
      <c r="G5" s="2">
        <f t="shared" si="4"/>
        <v>5.5736352801542068</v>
      </c>
      <c r="H5" s="2">
        <f t="shared" si="5"/>
        <v>31.065410236179662</v>
      </c>
      <c r="I5" s="2">
        <f t="shared" si="6"/>
        <v>65.89754288153928</v>
      </c>
      <c r="M5">
        <v>-3.4805498683825681E-2</v>
      </c>
      <c r="N5">
        <v>3.5097981866042704E-3</v>
      </c>
      <c r="O5" s="4" t="s">
        <v>7</v>
      </c>
      <c r="P5">
        <v>0.12031345318024944</v>
      </c>
      <c r="U5" s="4"/>
    </row>
    <row r="6" spans="1:21" x14ac:dyDescent="0.25">
      <c r="A6" s="2">
        <v>8</v>
      </c>
      <c r="B6" s="2">
        <v>40</v>
      </c>
      <c r="C6" s="2">
        <f t="shared" si="0"/>
        <v>64</v>
      </c>
      <c r="D6" s="2">
        <f t="shared" si="1"/>
        <v>3.6888794541139363</v>
      </c>
      <c r="E6" s="2">
        <f t="shared" si="2"/>
        <v>29.51103563291149</v>
      </c>
      <c r="F6" s="2">
        <f t="shared" si="3"/>
        <v>32.343514546496166</v>
      </c>
      <c r="G6" s="2">
        <f t="shared" si="4"/>
        <v>7.6564854535038336</v>
      </c>
      <c r="H6" s="2">
        <f t="shared" si="5"/>
        <v>58.621769499715803</v>
      </c>
      <c r="I6" s="2">
        <f t="shared" si="6"/>
        <v>4.3382648446225698</v>
      </c>
    </row>
    <row r="7" spans="1:21" x14ac:dyDescent="0.25">
      <c r="A7" s="2">
        <v>9</v>
      </c>
      <c r="B7" s="2">
        <v>44</v>
      </c>
      <c r="C7" s="2">
        <f t="shared" si="0"/>
        <v>81</v>
      </c>
      <c r="D7" s="2">
        <f t="shared" si="1"/>
        <v>3.784189633918261</v>
      </c>
      <c r="E7" s="2">
        <f t="shared" si="2"/>
        <v>34.057706705264351</v>
      </c>
      <c r="F7" s="2">
        <f t="shared" si="3"/>
        <v>36.478643375084317</v>
      </c>
      <c r="G7" s="2">
        <f t="shared" si="4"/>
        <v>7.5213566249156827</v>
      </c>
      <c r="H7" s="2">
        <f t="shared" si="5"/>
        <v>56.570805479163027</v>
      </c>
      <c r="I7" s="2">
        <f t="shared" si="6"/>
        <v>1.8259800315605867E-2</v>
      </c>
      <c r="O7" s="4" t="s">
        <v>6</v>
      </c>
      <c r="P7">
        <f>EXP(P4)</f>
        <v>12.353085843206472</v>
      </c>
      <c r="U7" s="4"/>
    </row>
    <row r="8" spans="1:21" x14ac:dyDescent="0.25">
      <c r="A8" s="2">
        <v>11</v>
      </c>
      <c r="B8" s="2">
        <v>56</v>
      </c>
      <c r="C8" s="2">
        <f t="shared" si="0"/>
        <v>121</v>
      </c>
      <c r="D8" s="2">
        <f t="shared" si="1"/>
        <v>4.0253516907351496</v>
      </c>
      <c r="E8" s="2">
        <f t="shared" si="2"/>
        <v>44.278868598086646</v>
      </c>
      <c r="F8" s="2">
        <f t="shared" si="3"/>
        <v>46.402525317258224</v>
      </c>
      <c r="G8" s="2">
        <f t="shared" si="4"/>
        <v>9.5974746827417761</v>
      </c>
      <c r="H8" s="2">
        <f t="shared" si="5"/>
        <v>92.111520285869361</v>
      </c>
      <c r="I8" s="2">
        <f t="shared" si="6"/>
        <v>4.31026619003159</v>
      </c>
    </row>
    <row r="9" spans="1:21" x14ac:dyDescent="0.25">
      <c r="A9" s="2">
        <v>12</v>
      </c>
      <c r="B9" s="2">
        <v>62</v>
      </c>
      <c r="C9" s="2">
        <f t="shared" si="0"/>
        <v>144</v>
      </c>
      <c r="D9" s="2">
        <f t="shared" si="1"/>
        <v>4.1271343850450917</v>
      </c>
      <c r="E9" s="2">
        <f t="shared" si="2"/>
        <v>49.525612620541096</v>
      </c>
      <c r="F9" s="2">
        <f t="shared" si="3"/>
        <v>52.335103234319277</v>
      </c>
      <c r="G9" s="2">
        <f t="shared" si="4"/>
        <v>9.664896765680723</v>
      </c>
      <c r="H9" s="2">
        <f t="shared" si="5"/>
        <v>93.410229491265696</v>
      </c>
      <c r="I9" s="2">
        <f t="shared" si="6"/>
        <v>4.5457372678262362E-3</v>
      </c>
    </row>
    <row r="10" spans="1:21" x14ac:dyDescent="0.25">
      <c r="A10" s="2">
        <v>13</v>
      </c>
      <c r="B10" s="2">
        <v>67</v>
      </c>
      <c r="C10" s="2">
        <f t="shared" si="0"/>
        <v>169</v>
      </c>
      <c r="D10" s="2">
        <f t="shared" si="1"/>
        <v>4.2046926193909657</v>
      </c>
      <c r="E10" s="2">
        <f t="shared" si="2"/>
        <v>54.661004052082554</v>
      </c>
      <c r="F10" s="2">
        <f t="shared" si="3"/>
        <v>59.026163162895138</v>
      </c>
      <c r="G10" s="2">
        <f t="shared" si="4"/>
        <v>7.9738368371048622</v>
      </c>
      <c r="H10" s="2">
        <f t="shared" si="5"/>
        <v>63.582073904770475</v>
      </c>
      <c r="I10" s="2">
        <f t="shared" si="6"/>
        <v>2.8596836820349951</v>
      </c>
    </row>
    <row r="11" spans="1:21" x14ac:dyDescent="0.25">
      <c r="A11" s="2">
        <v>15</v>
      </c>
      <c r="B11" s="2">
        <v>70</v>
      </c>
      <c r="C11" s="2">
        <f t="shared" si="0"/>
        <v>225</v>
      </c>
      <c r="D11" s="2">
        <f t="shared" si="1"/>
        <v>4.2484952420493594</v>
      </c>
      <c r="E11" s="2">
        <f t="shared" si="2"/>
        <v>63.727428630740391</v>
      </c>
      <c r="F11" s="2">
        <f t="shared" si="3"/>
        <v>75.084015663192829</v>
      </c>
      <c r="G11" s="2">
        <f t="shared" si="4"/>
        <v>-5.0840156631928295</v>
      </c>
      <c r="H11" s="2">
        <f t="shared" si="5"/>
        <v>25.847215263590027</v>
      </c>
      <c r="I11" s="2">
        <f t="shared" si="6"/>
        <v>170.50751191953069</v>
      </c>
    </row>
    <row r="12" spans="1:21" x14ac:dyDescent="0.25">
      <c r="A12" s="2">
        <v>16</v>
      </c>
      <c r="B12" s="2">
        <v>76</v>
      </c>
      <c r="C12" s="2">
        <f t="shared" si="0"/>
        <v>256</v>
      </c>
      <c r="D12" s="2">
        <f t="shared" si="1"/>
        <v>4.3307333402863311</v>
      </c>
      <c r="E12" s="2">
        <f t="shared" si="2"/>
        <v>69.291733444581297</v>
      </c>
      <c r="F12" s="2">
        <f t="shared" si="3"/>
        <v>84.683531426660409</v>
      </c>
      <c r="G12" s="2">
        <f t="shared" si="4"/>
        <v>-8.6835314266604087</v>
      </c>
      <c r="H12" s="2">
        <f t="shared" si="5"/>
        <v>75.403718037798953</v>
      </c>
      <c r="I12" s="2">
        <f t="shared" si="6"/>
        <v>12.95651373145159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78</v>
      </c>
      <c r="C13" s="2">
        <f t="shared" si="0"/>
        <v>324</v>
      </c>
      <c r="D13" s="2">
        <f t="shared" si="1"/>
        <v>4.3567088266895917</v>
      </c>
      <c r="E13" s="2">
        <f t="shared" si="2"/>
        <v>78.420758880412649</v>
      </c>
      <c r="F13" s="2">
        <f t="shared" si="3"/>
        <v>107.72137742557591</v>
      </c>
      <c r="G13" s="2">
        <f t="shared" si="4"/>
        <v>-29.721377425575909</v>
      </c>
      <c r="H13" s="2">
        <f t="shared" si="5"/>
        <v>883.36027607353321</v>
      </c>
      <c r="I13" s="2">
        <f t="shared" si="6"/>
        <v>442.59096427408491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24</v>
      </c>
      <c r="B14" s="5"/>
      <c r="C14" s="5">
        <f t="shared" si="0"/>
        <v>576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-0.39563196450423926</v>
      </c>
    </row>
    <row r="15" spans="1:21" x14ac:dyDescent="0.25">
      <c r="A15" s="3">
        <f>SUM(A2:A13)</f>
        <v>119</v>
      </c>
      <c r="B15" s="3">
        <f>SUM(B2:B14)</f>
        <v>573</v>
      </c>
      <c r="C15" s="3">
        <f>SUM(C2:C13)</f>
        <v>1465</v>
      </c>
      <c r="D15" s="3">
        <f t="shared" ref="D15" si="7">SUM(D2:D14)</f>
        <v>44.484171700962357</v>
      </c>
      <c r="E15" s="3">
        <f>SUM(E2:E13)</f>
        <v>475.41401073648274</v>
      </c>
      <c r="F15" s="3"/>
      <c r="G15" s="3">
        <f>SUM(G2:G13)</f>
        <v>-4.7475835740508714</v>
      </c>
      <c r="H15" s="9">
        <f>SUM(H2:H13)</f>
        <v>1412.6187231873164</v>
      </c>
      <c r="I15" s="1">
        <f>SUM(I3:I13)</f>
        <v>711.21860054419142</v>
      </c>
      <c r="M15" s="4" t="s">
        <v>15</v>
      </c>
      <c r="N15" s="10">
        <f>I15/H15</f>
        <v>0.5034752752954148</v>
      </c>
      <c r="P15" s="4" t="s">
        <v>25</v>
      </c>
      <c r="Q15" s="10">
        <f>SQRT(H15/(Q12-Q13-1))</f>
        <v>11.88536378571273</v>
      </c>
    </row>
    <row r="16" spans="1:21" x14ac:dyDescent="0.25">
      <c r="P16" s="4" t="s">
        <v>26</v>
      </c>
      <c r="Q16" s="10">
        <f>((ABS(Q14)-0)/Q15)*SQRT(Q12)</f>
        <v>0.11531067554589559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2023-05-20T16:22:57Z</dcterms:modified>
</cp:coreProperties>
</file>