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24BCD462-F84F-430F-83ED-1BFEEEEC6442}" xr6:coauthVersionLast="40" xr6:coauthVersionMax="40" xr10:uidLastSave="{00000000-0000-0000-0000-000000000000}"/>
  <bookViews>
    <workbookView xWindow="0" yWindow="0" windowWidth="28800" windowHeight="12435" xr2:uid="{00000000-000D-0000-FFFF-FFFF00000000}"/>
  </bookViews>
  <sheets>
    <sheet name="мкр" sheetId="1" r:id="rId1"/>
    <sheet name="Эйлер n=10" sheetId="2" r:id="rId2"/>
    <sheet name="Эйлер n=20" sheetId="3" r:id="rId3"/>
  </sheets>
  <calcPr calcId="191029"/>
</workbook>
</file>

<file path=xl/calcChain.xml><?xml version="1.0" encoding="utf-8"?>
<calcChain xmlns="http://schemas.openxmlformats.org/spreadsheetml/2006/main">
  <c r="J22" i="3" l="1"/>
  <c r="K22" i="3"/>
  <c r="L22" i="3" s="1"/>
  <c r="M22" i="3" s="1"/>
  <c r="F22" i="3"/>
  <c r="G22" i="3" s="1"/>
  <c r="B12" i="3"/>
  <c r="A8" i="3"/>
  <c r="I12" i="3" s="1"/>
  <c r="D4" i="3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J13" i="2"/>
  <c r="K13" i="2" s="1"/>
  <c r="L13" i="2" s="1"/>
  <c r="M13" i="2" s="1"/>
  <c r="M12" i="2"/>
  <c r="L12" i="2"/>
  <c r="K12" i="2"/>
  <c r="G12" i="2"/>
  <c r="J12" i="2"/>
  <c r="F12" i="2"/>
  <c r="C13" i="2"/>
  <c r="C14" i="2" s="1"/>
  <c r="C15" i="2" s="1"/>
  <c r="C16" i="2" s="1"/>
  <c r="C17" i="2" s="1"/>
  <c r="C18" i="2" s="1"/>
  <c r="C19" i="2" s="1"/>
  <c r="C20" i="2" s="1"/>
  <c r="C21" i="2" s="1"/>
  <c r="C22" i="2" s="1"/>
  <c r="E6" i="1"/>
  <c r="E7" i="1"/>
  <c r="E8" i="1"/>
  <c r="E9" i="1"/>
  <c r="E10" i="1"/>
  <c r="E5" i="1"/>
  <c r="D6" i="1"/>
  <c r="D7" i="1"/>
  <c r="D8" i="1"/>
  <c r="D9" i="1"/>
  <c r="D10" i="1"/>
  <c r="D5" i="1"/>
  <c r="C6" i="1"/>
  <c r="C7" i="1"/>
  <c r="C8" i="1"/>
  <c r="C9" i="1"/>
  <c r="C10" i="1"/>
  <c r="C5" i="1"/>
  <c r="I23" i="3" l="1"/>
  <c r="J12" i="3"/>
  <c r="K12" i="3" s="1"/>
  <c r="C12" i="3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E12" i="3"/>
  <c r="A8" i="2"/>
  <c r="E12" i="2" s="1"/>
  <c r="J23" i="3" l="1"/>
  <c r="K23" i="3"/>
  <c r="L23" i="3"/>
  <c r="L12" i="3"/>
  <c r="M12" i="3" s="1"/>
  <c r="F12" i="3"/>
  <c r="G12" i="3" s="1"/>
  <c r="H2" i="1"/>
  <c r="K5" i="1" s="1"/>
  <c r="C12" i="2"/>
  <c r="D4" i="2"/>
  <c r="M23" i="3" l="1"/>
  <c r="I24" i="3" s="1"/>
  <c r="E13" i="3"/>
  <c r="I13" i="3"/>
  <c r="I12" i="2"/>
  <c r="B12" i="2"/>
  <c r="J24" i="3" l="1"/>
  <c r="K24" i="3"/>
  <c r="L24" i="3" s="1"/>
  <c r="M24" i="3" s="1"/>
  <c r="J13" i="3"/>
  <c r="F13" i="3"/>
  <c r="B13" i="2"/>
  <c r="I25" i="3" l="1"/>
  <c r="G13" i="3"/>
  <c r="E14" i="3" s="1"/>
  <c r="K13" i="3"/>
  <c r="L13" i="3" s="1"/>
  <c r="M13" i="3" s="1"/>
  <c r="E13" i="2"/>
  <c r="F13" i="2" s="1"/>
  <c r="G13" i="2" s="1"/>
  <c r="B14" i="2"/>
  <c r="J25" i="3" l="1"/>
  <c r="K25" i="3" s="1"/>
  <c r="F14" i="3"/>
  <c r="I14" i="3"/>
  <c r="E14" i="2"/>
  <c r="I13" i="2"/>
  <c r="B15" i="2"/>
  <c r="L25" i="3" l="1"/>
  <c r="M25" i="3" s="1"/>
  <c r="I26" i="3"/>
  <c r="J14" i="3"/>
  <c r="K14" i="3" s="1"/>
  <c r="G14" i="3"/>
  <c r="E15" i="3" s="1"/>
  <c r="F14" i="2"/>
  <c r="G14" i="2"/>
  <c r="B16" i="2"/>
  <c r="J26" i="3" l="1"/>
  <c r="K26" i="3"/>
  <c r="L26" i="3"/>
  <c r="M26" i="3" s="1"/>
  <c r="F15" i="3"/>
  <c r="L14" i="3"/>
  <c r="M14" i="3" s="1"/>
  <c r="I15" i="3"/>
  <c r="B17" i="2"/>
  <c r="E15" i="2"/>
  <c r="A14" i="1"/>
  <c r="A15" i="1" s="1"/>
  <c r="A16" i="1" s="1"/>
  <c r="A17" i="1" s="1"/>
  <c r="A18" i="1" s="1"/>
  <c r="A19" i="1" s="1"/>
  <c r="B5" i="1"/>
  <c r="A6" i="1"/>
  <c r="A7" i="1" s="1"/>
  <c r="A8" i="1" s="1"/>
  <c r="A9" i="1" s="1"/>
  <c r="I27" i="3" l="1"/>
  <c r="J15" i="3"/>
  <c r="G15" i="3"/>
  <c r="E16" i="3" s="1"/>
  <c r="F15" i="2"/>
  <c r="G15" i="2"/>
  <c r="I14" i="2"/>
  <c r="G23" i="1"/>
  <c r="P13" i="1"/>
  <c r="I5" i="1"/>
  <c r="L5" i="1" s="1"/>
  <c r="H5" i="1"/>
  <c r="B18" i="2"/>
  <c r="B6" i="1"/>
  <c r="J27" i="3" l="1"/>
  <c r="K27" i="3"/>
  <c r="L27" i="3" s="1"/>
  <c r="M27" i="3" s="1"/>
  <c r="F16" i="3"/>
  <c r="G16" i="3"/>
  <c r="E17" i="3" s="1"/>
  <c r="K15" i="3"/>
  <c r="L15" i="3" s="1"/>
  <c r="M15" i="3" s="1"/>
  <c r="J14" i="2"/>
  <c r="L14" i="2"/>
  <c r="M14" i="2" s="1"/>
  <c r="K14" i="2"/>
  <c r="N13" i="1"/>
  <c r="B23" i="1" s="1"/>
  <c r="L13" i="1"/>
  <c r="A23" i="1" s="1"/>
  <c r="J5" i="1"/>
  <c r="N5" i="1"/>
  <c r="M5" i="1"/>
  <c r="B19" i="2"/>
  <c r="E16" i="2"/>
  <c r="B7" i="1"/>
  <c r="I28" i="3" l="1"/>
  <c r="F17" i="3"/>
  <c r="G17" i="3" s="1"/>
  <c r="E18" i="3" s="1"/>
  <c r="I16" i="3"/>
  <c r="F16" i="2"/>
  <c r="G16" i="2"/>
  <c r="I15" i="2"/>
  <c r="L15" i="1"/>
  <c r="A24" i="1" s="1"/>
  <c r="P15" i="1"/>
  <c r="C24" i="1" s="1"/>
  <c r="L17" i="1"/>
  <c r="B25" i="1" s="1"/>
  <c r="P17" i="1"/>
  <c r="D25" i="1" s="1"/>
  <c r="G24" i="1"/>
  <c r="R15" i="1"/>
  <c r="N15" i="1"/>
  <c r="B24" i="1" s="1"/>
  <c r="N17" i="1"/>
  <c r="C25" i="1" s="1"/>
  <c r="B20" i="2"/>
  <c r="B8" i="1"/>
  <c r="J28" i="3" l="1"/>
  <c r="K28" i="3"/>
  <c r="L28" i="3" s="1"/>
  <c r="M28" i="3" s="1"/>
  <c r="F18" i="3"/>
  <c r="G18" i="3" s="1"/>
  <c r="E19" i="3" s="1"/>
  <c r="J16" i="3"/>
  <c r="J15" i="2"/>
  <c r="K15" i="2"/>
  <c r="L15" i="2" s="1"/>
  <c r="M15" i="2" s="1"/>
  <c r="L19" i="1"/>
  <c r="C26" i="1" s="1"/>
  <c r="N19" i="1"/>
  <c r="D26" i="1" s="1"/>
  <c r="P19" i="1"/>
  <c r="E26" i="1" s="1"/>
  <c r="R17" i="1"/>
  <c r="G25" i="1"/>
  <c r="B21" i="2"/>
  <c r="E17" i="2"/>
  <c r="B9" i="1"/>
  <c r="I29" i="3" l="1"/>
  <c r="F19" i="3"/>
  <c r="K16" i="3"/>
  <c r="L16" i="3" s="1"/>
  <c r="M16" i="3" s="1"/>
  <c r="F17" i="2"/>
  <c r="G17" i="2"/>
  <c r="N21" i="1"/>
  <c r="E27" i="1" s="1"/>
  <c r="L21" i="1"/>
  <c r="D27" i="1" s="1"/>
  <c r="P21" i="1"/>
  <c r="F27" i="1" s="1"/>
  <c r="R19" i="1"/>
  <c r="G26" i="1"/>
  <c r="B22" i="2"/>
  <c r="B10" i="1"/>
  <c r="J29" i="3" l="1"/>
  <c r="I30" i="3" s="1"/>
  <c r="K29" i="3"/>
  <c r="L29" i="3"/>
  <c r="M29" i="3"/>
  <c r="G19" i="3"/>
  <c r="E20" i="3" s="1"/>
  <c r="I17" i="3"/>
  <c r="P23" i="1"/>
  <c r="N23" i="1"/>
  <c r="F28" i="1" s="1"/>
  <c r="L23" i="1"/>
  <c r="E28" i="1" s="1"/>
  <c r="I16" i="2"/>
  <c r="R21" i="1"/>
  <c r="G27" i="1"/>
  <c r="E18" i="2"/>
  <c r="J30" i="3" l="1"/>
  <c r="F20" i="3"/>
  <c r="G20" i="3" s="1"/>
  <c r="E21" i="3" s="1"/>
  <c r="J17" i="3"/>
  <c r="J16" i="2"/>
  <c r="K16" i="2"/>
  <c r="L16" i="2"/>
  <c r="M16" i="2"/>
  <c r="F18" i="2"/>
  <c r="G18" i="2"/>
  <c r="G28" i="1"/>
  <c r="B14" i="1" s="1" a="1"/>
  <c r="B19" i="1" s="1"/>
  <c r="K30" i="3" l="1"/>
  <c r="L30" i="3" s="1"/>
  <c r="M30" i="3" s="1"/>
  <c r="F21" i="3"/>
  <c r="K17" i="3"/>
  <c r="L17" i="3" s="1"/>
  <c r="M17" i="3" s="1"/>
  <c r="B17" i="1"/>
  <c r="B18" i="1"/>
  <c r="B16" i="1"/>
  <c r="B15" i="1"/>
  <c r="B14" i="1"/>
  <c r="I17" i="2"/>
  <c r="E19" i="2"/>
  <c r="I31" i="3" l="1"/>
  <c r="G21" i="3"/>
  <c r="E22" i="3" s="1"/>
  <c r="E23" i="3" s="1"/>
  <c r="I18" i="3"/>
  <c r="J17" i="2"/>
  <c r="K17" i="2"/>
  <c r="L17" i="2"/>
  <c r="M17" i="2"/>
  <c r="F19" i="2"/>
  <c r="G19" i="2"/>
  <c r="J31" i="3" l="1"/>
  <c r="F23" i="3"/>
  <c r="E24" i="3" s="1"/>
  <c r="G23" i="3"/>
  <c r="J18" i="3"/>
  <c r="K18" i="3" s="1"/>
  <c r="I18" i="2"/>
  <c r="E20" i="2"/>
  <c r="K31" i="3" l="1"/>
  <c r="L31" i="3" s="1"/>
  <c r="M31" i="3" s="1"/>
  <c r="F24" i="3"/>
  <c r="E25" i="3" s="1"/>
  <c r="G24" i="3"/>
  <c r="L18" i="3"/>
  <c r="M18" i="3" s="1"/>
  <c r="J18" i="2"/>
  <c r="K18" i="2" s="1"/>
  <c r="L18" i="2" s="1"/>
  <c r="M18" i="2" s="1"/>
  <c r="F20" i="2"/>
  <c r="G20" i="2" s="1"/>
  <c r="E21" i="2" s="1"/>
  <c r="I32" i="3" l="1"/>
  <c r="F25" i="3"/>
  <c r="E26" i="3" s="1"/>
  <c r="G25" i="3"/>
  <c r="I19" i="3"/>
  <c r="F21" i="2"/>
  <c r="G21" i="2" s="1"/>
  <c r="I19" i="2"/>
  <c r="F26" i="3" l="1"/>
  <c r="E27" i="3" s="1"/>
  <c r="G26" i="3"/>
  <c r="J19" i="3"/>
  <c r="K19" i="3" s="1"/>
  <c r="J19" i="2"/>
  <c r="K19" i="2"/>
  <c r="L19" i="2"/>
  <c r="M19" i="2"/>
  <c r="I20" i="2"/>
  <c r="E22" i="2"/>
  <c r="F27" i="3" l="1"/>
  <c r="E28" i="3" s="1"/>
  <c r="G27" i="3"/>
  <c r="L19" i="3"/>
  <c r="M19" i="3" s="1"/>
  <c r="I20" i="3"/>
  <c r="J20" i="2"/>
  <c r="K20" i="2"/>
  <c r="L20" i="2"/>
  <c r="M20" i="2" s="1"/>
  <c r="F28" i="3" l="1"/>
  <c r="E29" i="3" s="1"/>
  <c r="G28" i="3"/>
  <c r="J20" i="3"/>
  <c r="K20" i="3" s="1"/>
  <c r="L20" i="3" s="1"/>
  <c r="M20" i="3" s="1"/>
  <c r="I21" i="2"/>
  <c r="F29" i="3" l="1"/>
  <c r="I21" i="3"/>
  <c r="J21" i="2"/>
  <c r="K21" i="2"/>
  <c r="L21" i="2" s="1"/>
  <c r="M21" i="2" s="1"/>
  <c r="G29" i="3" l="1"/>
  <c r="E30" i="3" s="1"/>
  <c r="J21" i="3"/>
  <c r="I22" i="2"/>
  <c r="F30" i="3" l="1"/>
  <c r="K21" i="3"/>
  <c r="L21" i="3" s="1"/>
  <c r="M21" i="3" s="1"/>
  <c r="G30" i="3" l="1"/>
  <c r="E31" i="3" s="1"/>
  <c r="I22" i="3"/>
  <c r="F31" i="3" l="1"/>
  <c r="E32" i="3" s="1"/>
  <c r="G31" i="3"/>
</calcChain>
</file>

<file path=xl/sharedStrings.xml><?xml version="1.0" encoding="utf-8"?>
<sst xmlns="http://schemas.openxmlformats.org/spreadsheetml/2006/main" count="143" uniqueCount="39">
  <si>
    <t>a</t>
  </si>
  <si>
    <t>b</t>
  </si>
  <si>
    <t>n</t>
  </si>
  <si>
    <t>h</t>
  </si>
  <si>
    <t>p(x)</t>
  </si>
  <si>
    <t>q(x)</t>
  </si>
  <si>
    <t>f(x)</t>
  </si>
  <si>
    <t>ya</t>
  </si>
  <si>
    <t>yb</t>
  </si>
  <si>
    <t>x</t>
  </si>
  <si>
    <t>i</t>
  </si>
  <si>
    <t>y</t>
  </si>
  <si>
    <t>h^2</t>
  </si>
  <si>
    <t>2h</t>
  </si>
  <si>
    <t>2h^2</t>
  </si>
  <si>
    <t>1/h</t>
  </si>
  <si>
    <t>1/2h</t>
  </si>
  <si>
    <t>1/h^2</t>
  </si>
  <si>
    <t>2/h^2</t>
  </si>
  <si>
    <t>i=</t>
  </si>
  <si>
    <t>y0</t>
  </si>
  <si>
    <t>y1</t>
  </si>
  <si>
    <t>y2</t>
  </si>
  <si>
    <t>y3</t>
  </si>
  <si>
    <t>y4</t>
  </si>
  <si>
    <t>y5</t>
  </si>
  <si>
    <t>c</t>
  </si>
  <si>
    <t>начальное условие</t>
  </si>
  <si>
    <t>y(a)</t>
  </si>
  <si>
    <t>метод Эйлера</t>
  </si>
  <si>
    <t>исправленный метод Эйлера</t>
  </si>
  <si>
    <t>метод Рунге-Кутты</t>
  </si>
  <si>
    <t>k1</t>
  </si>
  <si>
    <t>k2</t>
  </si>
  <si>
    <t>k3</t>
  </si>
  <si>
    <t>k4</t>
  </si>
  <si>
    <t>x+0,4</t>
  </si>
  <si>
    <t>x^2</t>
  </si>
  <si>
    <t>f(x,y)=cos(2,5y+x)^2+2,4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</si>
</sst>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мкр!$B$13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мкр!$A$14:$A$19</c:f>
              <c:numCache>
                <c:formatCode>General</c:formatCode>
                <c:ptCount val="6"/>
                <c:pt idx="0">
                  <c:v>-5</c:v>
                </c:pt>
                <c:pt idx="1">
                  <c:v>-4</c:v>
                </c:pt>
                <c:pt idx="2">
                  <c:v>-3</c:v>
                </c:pt>
                <c:pt idx="3">
                  <c:v>-2</c:v>
                </c:pt>
                <c:pt idx="4">
                  <c:v>-1</c:v>
                </c:pt>
                <c:pt idx="5">
                  <c:v>0</c:v>
                </c:pt>
              </c:numCache>
            </c:numRef>
          </c:xVal>
          <c:yVal>
            <c:numRef>
              <c:f>мкр!$B$14:$B$19</c:f>
              <c:numCache>
                <c:formatCode>General</c:formatCode>
                <c:ptCount val="6"/>
                <c:pt idx="0">
                  <c:v>-6.4889942013629334</c:v>
                </c:pt>
                <c:pt idx="1">
                  <c:v>-5.5191195361090344</c:v>
                </c:pt>
                <c:pt idx="2">
                  <c:v>-4.5599132018782074</c:v>
                </c:pt>
                <c:pt idx="3">
                  <c:v>-3.6443962232656708</c:v>
                </c:pt>
                <c:pt idx="4">
                  <c:v>1.2276504599220482E-16</c:v>
                </c:pt>
                <c:pt idx="5">
                  <c:v>12.933188669797012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551-4FBD-82E7-F3D2152B4D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3116304"/>
        <c:axId val="575872848"/>
      </c:scatterChart>
      <c:valAx>
        <c:axId val="813116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5872848"/>
        <c:crosses val="autoZero"/>
        <c:crossBetween val="midCat"/>
      </c:valAx>
      <c:valAx>
        <c:axId val="575872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13116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'Эйлер n=10'!$C$11</c:f>
              <c:strCache>
                <c:ptCount val="1"/>
                <c:pt idx="0">
                  <c:v>y1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'Эйлер n=10'!$B$12:$B$22</c:f>
              <c:numCache>
                <c:formatCode>General</c:formatCode>
                <c:ptCount val="11"/>
                <c:pt idx="0">
                  <c:v>1</c:v>
                </c:pt>
                <c:pt idx="1">
                  <c:v>1.1000000000000001</c:v>
                </c:pt>
                <c:pt idx="2">
                  <c:v>1.2000000000000002</c:v>
                </c:pt>
                <c:pt idx="3">
                  <c:v>1.3000000000000003</c:v>
                </c:pt>
                <c:pt idx="4">
                  <c:v>1.4000000000000004</c:v>
                </c:pt>
                <c:pt idx="5">
                  <c:v>1.5000000000000004</c:v>
                </c:pt>
                <c:pt idx="6">
                  <c:v>1.6000000000000005</c:v>
                </c:pt>
                <c:pt idx="7">
                  <c:v>1.7000000000000006</c:v>
                </c:pt>
                <c:pt idx="8">
                  <c:v>1.8000000000000007</c:v>
                </c:pt>
                <c:pt idx="9">
                  <c:v>1.9000000000000008</c:v>
                </c:pt>
                <c:pt idx="10">
                  <c:v>2.0000000000000009</c:v>
                </c:pt>
              </c:numCache>
            </c:numRef>
          </c:xVal>
          <c:yVal>
            <c:numRef>
              <c:f>'Эйлер n=10'!$C$12:$C$22</c:f>
              <c:numCache>
                <c:formatCode>General</c:formatCode>
                <c:ptCount val="11"/>
                <c:pt idx="0">
                  <c:v>0.9</c:v>
                </c:pt>
                <c:pt idx="1">
                  <c:v>1.0980336749844293</c:v>
                </c:pt>
                <c:pt idx="2">
                  <c:v>1.2777138081893074</c:v>
                </c:pt>
                <c:pt idx="3">
                  <c:v>1.6073110420938628</c:v>
                </c:pt>
                <c:pt idx="4">
                  <c:v>1.7473157881678409</c:v>
                </c:pt>
                <c:pt idx="5">
                  <c:v>1.9590618280209213</c:v>
                </c:pt>
                <c:pt idx="6">
                  <c:v>2.0994601048310795</c:v>
                </c:pt>
                <c:pt idx="7">
                  <c:v>2.2418677285750284</c:v>
                </c:pt>
                <c:pt idx="8">
                  <c:v>2.3819871734503049</c:v>
                </c:pt>
                <c:pt idx="9">
                  <c:v>2.5319106145691128</c:v>
                </c:pt>
                <c:pt idx="10">
                  <c:v>2.7903032811360902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A49-4D96-AA3B-82AB92A02E1D}"/>
            </c:ext>
          </c:extLst>
        </c:ser>
        <c:ser>
          <c:idx val="1"/>
          <c:order val="1"/>
          <c:tx>
            <c:strRef>
              <c:f>'Эйлер n=10'!$E$11</c:f>
              <c:strCache>
                <c:ptCount val="1"/>
                <c:pt idx="0">
                  <c:v>y2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'Эйлер n=10'!$B$12:$B$22</c:f>
              <c:numCache>
                <c:formatCode>General</c:formatCode>
                <c:ptCount val="11"/>
                <c:pt idx="0">
                  <c:v>1</c:v>
                </c:pt>
                <c:pt idx="1">
                  <c:v>1.1000000000000001</c:v>
                </c:pt>
                <c:pt idx="2">
                  <c:v>1.2000000000000002</c:v>
                </c:pt>
                <c:pt idx="3">
                  <c:v>1.3000000000000003</c:v>
                </c:pt>
                <c:pt idx="4">
                  <c:v>1.4000000000000004</c:v>
                </c:pt>
                <c:pt idx="5">
                  <c:v>1.5000000000000004</c:v>
                </c:pt>
                <c:pt idx="6">
                  <c:v>1.6000000000000005</c:v>
                </c:pt>
                <c:pt idx="7">
                  <c:v>1.7000000000000006</c:v>
                </c:pt>
                <c:pt idx="8">
                  <c:v>1.8000000000000007</c:v>
                </c:pt>
                <c:pt idx="9">
                  <c:v>1.9000000000000008</c:v>
                </c:pt>
                <c:pt idx="10">
                  <c:v>2.0000000000000009</c:v>
                </c:pt>
              </c:numCache>
            </c:numRef>
          </c:xVal>
          <c:yVal>
            <c:numRef>
              <c:f>'Эйлер n=10'!$E$12:$E$22</c:f>
              <c:numCache>
                <c:formatCode>General</c:formatCode>
                <c:ptCount val="11"/>
                <c:pt idx="0">
                  <c:v>0.9</c:v>
                </c:pt>
                <c:pt idx="1">
                  <c:v>1.0888569040946536</c:v>
                </c:pt>
                <c:pt idx="2">
                  <c:v>1.3478025612495024</c:v>
                </c:pt>
                <c:pt idx="3">
                  <c:v>1.5702617447225802</c:v>
                </c:pt>
                <c:pt idx="4">
                  <c:v>1.7594785701745754</c:v>
                </c:pt>
                <c:pt idx="5">
                  <c:v>1.9263306265840126</c:v>
                </c:pt>
                <c:pt idx="6">
                  <c:v>2.0874546842153796</c:v>
                </c:pt>
                <c:pt idx="7">
                  <c:v>2.2374532443088588</c:v>
                </c:pt>
                <c:pt idx="8">
                  <c:v>2.3817334966780748</c:v>
                </c:pt>
                <c:pt idx="9">
                  <c:v>2.5843088028748196</c:v>
                </c:pt>
                <c:pt idx="10">
                  <c:v>2.8157724782026414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A49-4D96-AA3B-82AB92A02E1D}"/>
            </c:ext>
          </c:extLst>
        </c:ser>
        <c:ser>
          <c:idx val="2"/>
          <c:order val="2"/>
          <c:tx>
            <c:strRef>
              <c:f>'Эйлер n=10'!$I$11</c:f>
              <c:strCache>
                <c:ptCount val="1"/>
                <c:pt idx="0">
                  <c:v>y3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'Эйлер n=10'!$B$12:$B$22</c:f>
              <c:numCache>
                <c:formatCode>General</c:formatCode>
                <c:ptCount val="11"/>
                <c:pt idx="0">
                  <c:v>1</c:v>
                </c:pt>
                <c:pt idx="1">
                  <c:v>1.1000000000000001</c:v>
                </c:pt>
                <c:pt idx="2">
                  <c:v>1.2000000000000002</c:v>
                </c:pt>
                <c:pt idx="3">
                  <c:v>1.3000000000000003</c:v>
                </c:pt>
                <c:pt idx="4">
                  <c:v>1.4000000000000004</c:v>
                </c:pt>
                <c:pt idx="5">
                  <c:v>1.5000000000000004</c:v>
                </c:pt>
                <c:pt idx="6">
                  <c:v>1.6000000000000005</c:v>
                </c:pt>
                <c:pt idx="7">
                  <c:v>1.7000000000000006</c:v>
                </c:pt>
                <c:pt idx="8">
                  <c:v>1.8000000000000007</c:v>
                </c:pt>
                <c:pt idx="9">
                  <c:v>1.9000000000000008</c:v>
                </c:pt>
                <c:pt idx="10">
                  <c:v>2.0000000000000009</c:v>
                </c:pt>
              </c:numCache>
            </c:numRef>
          </c:xVal>
          <c:yVal>
            <c:numRef>
              <c:f>'Эйлер n=10'!$I$12:$I$22</c:f>
              <c:numCache>
                <c:formatCode>General</c:formatCode>
                <c:ptCount val="11"/>
                <c:pt idx="0">
                  <c:v>0.9</c:v>
                </c:pt>
                <c:pt idx="1">
                  <c:v>1.1596700808579332</c:v>
                </c:pt>
                <c:pt idx="2">
                  <c:v>1.4343631741196843</c:v>
                </c:pt>
                <c:pt idx="3">
                  <c:v>1.6528727996884214</c:v>
                </c:pt>
                <c:pt idx="4">
                  <c:v>1.873523745594543</c:v>
                </c:pt>
                <c:pt idx="5">
                  <c:v>2.1309412217221135</c:v>
                </c:pt>
                <c:pt idx="6">
                  <c:v>2.3399640942983142</c:v>
                </c:pt>
                <c:pt idx="7">
                  <c:v>2.6407400516178594</c:v>
                </c:pt>
                <c:pt idx="8">
                  <c:v>2.9073111235534967</c:v>
                </c:pt>
                <c:pt idx="9">
                  <c:v>3.1305006346024573</c:v>
                </c:pt>
                <c:pt idx="10">
                  <c:v>3.3439665181226803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A49-4D96-AA3B-82AB92A02E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1922384"/>
        <c:axId val="1366094768"/>
      </c:scatterChart>
      <c:valAx>
        <c:axId val="1521922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6094768"/>
        <c:crosses val="autoZero"/>
        <c:crossBetween val="midCat"/>
      </c:valAx>
      <c:valAx>
        <c:axId val="136609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21922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'Эйлер n=20'!$C$11</c:f>
              <c:strCache>
                <c:ptCount val="1"/>
                <c:pt idx="0">
                  <c:v>y1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'Эйлер n=20'!$B$12:$B$32</c:f>
              <c:numCache>
                <c:formatCode>General</c:formatCode>
                <c:ptCount val="21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1.1500000000000001</c:v>
                </c:pt>
                <c:pt idx="4">
                  <c:v>1.2000000000000002</c:v>
                </c:pt>
                <c:pt idx="5">
                  <c:v>1.2500000000000002</c:v>
                </c:pt>
                <c:pt idx="6">
                  <c:v>1.3000000000000003</c:v>
                </c:pt>
                <c:pt idx="7">
                  <c:v>1.3500000000000003</c:v>
                </c:pt>
                <c:pt idx="8">
                  <c:v>1.4000000000000004</c:v>
                </c:pt>
                <c:pt idx="9">
                  <c:v>1.4500000000000004</c:v>
                </c:pt>
                <c:pt idx="10">
                  <c:v>1.5000000000000004</c:v>
                </c:pt>
                <c:pt idx="11">
                  <c:v>1.5500000000000005</c:v>
                </c:pt>
                <c:pt idx="12">
                  <c:v>1.6000000000000005</c:v>
                </c:pt>
                <c:pt idx="13">
                  <c:v>1.6500000000000006</c:v>
                </c:pt>
                <c:pt idx="14">
                  <c:v>1.7000000000000006</c:v>
                </c:pt>
                <c:pt idx="15">
                  <c:v>1.7500000000000007</c:v>
                </c:pt>
                <c:pt idx="16">
                  <c:v>1.8000000000000007</c:v>
                </c:pt>
                <c:pt idx="17">
                  <c:v>1.8500000000000008</c:v>
                </c:pt>
                <c:pt idx="18">
                  <c:v>1.9000000000000008</c:v>
                </c:pt>
                <c:pt idx="19">
                  <c:v>1.9500000000000008</c:v>
                </c:pt>
                <c:pt idx="20">
                  <c:v>2.0000000000000009</c:v>
                </c:pt>
              </c:numCache>
            </c:numRef>
          </c:xVal>
          <c:yVal>
            <c:numRef>
              <c:f>'Эйлер n=20'!$C$12:$C$32</c:f>
              <c:numCache>
                <c:formatCode>General</c:formatCode>
                <c:ptCount val="21"/>
                <c:pt idx="0">
                  <c:v>0.9</c:v>
                </c:pt>
                <c:pt idx="1">
                  <c:v>0.99901683749221459</c:v>
                </c:pt>
                <c:pt idx="2">
                  <c:v>1.1690081101765222</c:v>
                </c:pt>
                <c:pt idx="3">
                  <c:v>1.2444911366573566</c:v>
                </c:pt>
                <c:pt idx="4">
                  <c:v>1.4030058704685313</c:v>
                </c:pt>
                <c:pt idx="5">
                  <c:v>1.4737227955074306</c:v>
                </c:pt>
                <c:pt idx="6">
                  <c:v>1.6290796333923954</c:v>
                </c:pt>
                <c:pt idx="7">
                  <c:v>1.7075760896125591</c:v>
                </c:pt>
                <c:pt idx="8">
                  <c:v>1.8769645433066255</c:v>
                </c:pt>
                <c:pt idx="9">
                  <c:v>2.038742800154643</c:v>
                </c:pt>
                <c:pt idx="10">
                  <c:v>2.1804836820975089</c:v>
                </c:pt>
                <c:pt idx="11">
                  <c:v>2.2821525301073669</c:v>
                </c:pt>
                <c:pt idx="12">
                  <c:v>2.3661359804288926</c:v>
                </c:pt>
                <c:pt idx="13">
                  <c:v>2.5360192902434542</c:v>
                </c:pt>
                <c:pt idx="14">
                  <c:v>2.6826539108789929</c:v>
                </c:pt>
                <c:pt idx="15">
                  <c:v>2.8033702078047011</c:v>
                </c:pt>
                <c:pt idx="16">
                  <c:v>2.9361760270311961</c:v>
                </c:pt>
                <c:pt idx="17">
                  <c:v>3.0416180193457429</c:v>
                </c:pt>
                <c:pt idx="18">
                  <c:v>3.1694073061231722</c:v>
                </c:pt>
                <c:pt idx="19">
                  <c:v>3.257853674941249</c:v>
                </c:pt>
                <c:pt idx="20">
                  <c:v>3.3877931132072026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88-4F2B-8A36-A2453B7AEB8A}"/>
            </c:ext>
          </c:extLst>
        </c:ser>
        <c:ser>
          <c:idx val="1"/>
          <c:order val="1"/>
          <c:tx>
            <c:strRef>
              <c:f>'Эйлер n=20'!$E$11</c:f>
              <c:strCache>
                <c:ptCount val="1"/>
                <c:pt idx="0">
                  <c:v>y2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'Эйлер n=20'!$B$12:$B$32</c:f>
              <c:numCache>
                <c:formatCode>General</c:formatCode>
                <c:ptCount val="21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1.1500000000000001</c:v>
                </c:pt>
                <c:pt idx="4">
                  <c:v>1.2000000000000002</c:v>
                </c:pt>
                <c:pt idx="5">
                  <c:v>1.2500000000000002</c:v>
                </c:pt>
                <c:pt idx="6">
                  <c:v>1.3000000000000003</c:v>
                </c:pt>
                <c:pt idx="7">
                  <c:v>1.3500000000000003</c:v>
                </c:pt>
                <c:pt idx="8">
                  <c:v>1.4000000000000004</c:v>
                </c:pt>
                <c:pt idx="9">
                  <c:v>1.4500000000000004</c:v>
                </c:pt>
                <c:pt idx="10">
                  <c:v>1.5000000000000004</c:v>
                </c:pt>
                <c:pt idx="11">
                  <c:v>1.5500000000000005</c:v>
                </c:pt>
                <c:pt idx="12">
                  <c:v>1.6000000000000005</c:v>
                </c:pt>
                <c:pt idx="13">
                  <c:v>1.6500000000000006</c:v>
                </c:pt>
                <c:pt idx="14">
                  <c:v>1.7000000000000006</c:v>
                </c:pt>
                <c:pt idx="15">
                  <c:v>1.7500000000000007</c:v>
                </c:pt>
                <c:pt idx="16">
                  <c:v>1.8000000000000007</c:v>
                </c:pt>
                <c:pt idx="17">
                  <c:v>1.8500000000000008</c:v>
                </c:pt>
                <c:pt idx="18">
                  <c:v>1.9000000000000008</c:v>
                </c:pt>
                <c:pt idx="19">
                  <c:v>1.9500000000000008</c:v>
                </c:pt>
                <c:pt idx="20">
                  <c:v>2.0000000000000009</c:v>
                </c:pt>
              </c:numCache>
            </c:numRef>
          </c:xVal>
          <c:yVal>
            <c:numRef>
              <c:f>'Эйлер n=20'!$E$12:$E$32</c:f>
              <c:numCache>
                <c:formatCode>General</c:formatCode>
                <c:ptCount val="21"/>
                <c:pt idx="0">
                  <c:v>0.9</c:v>
                </c:pt>
                <c:pt idx="1">
                  <c:v>1.0345040550882612</c:v>
                </c:pt>
                <c:pt idx="2">
                  <c:v>1.1604270856678889</c:v>
                </c:pt>
                <c:pt idx="3">
                  <c:v>1.2712419939293815</c:v>
                </c:pt>
                <c:pt idx="4">
                  <c:v>1.4040776880577568</c:v>
                </c:pt>
                <c:pt idx="5">
                  <c:v>1.5177869624374853</c:v>
                </c:pt>
                <c:pt idx="6">
                  <c:v>1.6746750419329588</c:v>
                </c:pt>
                <c:pt idx="7">
                  <c:v>1.7762376830700388</c:v>
                </c:pt>
                <c:pt idx="8">
                  <c:v>1.901014853464148</c:v>
                </c:pt>
                <c:pt idx="9">
                  <c:v>2.07064104026156</c:v>
                </c:pt>
                <c:pt idx="10">
                  <c:v>2.2402481812447048</c:v>
                </c:pt>
                <c:pt idx="11">
                  <c:v>2.4020261164401178</c:v>
                </c:pt>
                <c:pt idx="12">
                  <c:v>2.5484648524427791</c:v>
                </c:pt>
                <c:pt idx="13">
                  <c:v>2.6838306068346443</c:v>
                </c:pt>
                <c:pt idx="14">
                  <c:v>2.8106611514405797</c:v>
                </c:pt>
                <c:pt idx="15">
                  <c:v>2.9310470144871301</c:v>
                </c:pt>
                <c:pt idx="16">
                  <c:v>3.0472825392617939</c:v>
                </c:pt>
                <c:pt idx="17">
                  <c:v>3.1610824978249905</c:v>
                </c:pt>
                <c:pt idx="18">
                  <c:v>3.2722637677741906</c:v>
                </c:pt>
                <c:pt idx="19">
                  <c:v>3.3788921548500062</c:v>
                </c:pt>
                <c:pt idx="20">
                  <c:v>3.480864783485516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A88-4F2B-8A36-A2453B7AEB8A}"/>
            </c:ext>
          </c:extLst>
        </c:ser>
        <c:ser>
          <c:idx val="2"/>
          <c:order val="2"/>
          <c:tx>
            <c:strRef>
              <c:f>'Эйлер n=20'!$I$11</c:f>
              <c:strCache>
                <c:ptCount val="1"/>
                <c:pt idx="0">
                  <c:v>y3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'Эйлер n=20'!$B$12:$B$32</c:f>
              <c:numCache>
                <c:formatCode>General</c:formatCode>
                <c:ptCount val="21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1.1500000000000001</c:v>
                </c:pt>
                <c:pt idx="4">
                  <c:v>1.2000000000000002</c:v>
                </c:pt>
                <c:pt idx="5">
                  <c:v>1.2500000000000002</c:v>
                </c:pt>
                <c:pt idx="6">
                  <c:v>1.3000000000000003</c:v>
                </c:pt>
                <c:pt idx="7">
                  <c:v>1.3500000000000003</c:v>
                </c:pt>
                <c:pt idx="8">
                  <c:v>1.4000000000000004</c:v>
                </c:pt>
                <c:pt idx="9">
                  <c:v>1.4500000000000004</c:v>
                </c:pt>
                <c:pt idx="10">
                  <c:v>1.5000000000000004</c:v>
                </c:pt>
                <c:pt idx="11">
                  <c:v>1.5500000000000005</c:v>
                </c:pt>
                <c:pt idx="12">
                  <c:v>1.6000000000000005</c:v>
                </c:pt>
                <c:pt idx="13">
                  <c:v>1.6500000000000006</c:v>
                </c:pt>
                <c:pt idx="14">
                  <c:v>1.7000000000000006</c:v>
                </c:pt>
                <c:pt idx="15">
                  <c:v>1.7500000000000007</c:v>
                </c:pt>
                <c:pt idx="16">
                  <c:v>1.8000000000000007</c:v>
                </c:pt>
                <c:pt idx="17">
                  <c:v>1.8500000000000008</c:v>
                </c:pt>
                <c:pt idx="18">
                  <c:v>1.9000000000000008</c:v>
                </c:pt>
                <c:pt idx="19">
                  <c:v>1.9500000000000008</c:v>
                </c:pt>
                <c:pt idx="20">
                  <c:v>2.0000000000000009</c:v>
                </c:pt>
              </c:numCache>
            </c:numRef>
          </c:xVal>
          <c:yVal>
            <c:numRef>
              <c:f>'Эйлер n=20'!$I$12:$I$32</c:f>
              <c:numCache>
                <c:formatCode>General</c:formatCode>
                <c:ptCount val="21"/>
                <c:pt idx="0">
                  <c:v>0.9</c:v>
                </c:pt>
                <c:pt idx="1">
                  <c:v>1.0424347403489695</c:v>
                </c:pt>
                <c:pt idx="2">
                  <c:v>1.1443268424813233</c:v>
                </c:pt>
                <c:pt idx="3">
                  <c:v>1.2433652196129081</c:v>
                </c:pt>
                <c:pt idx="4">
                  <c:v>1.3761122915736148</c:v>
                </c:pt>
                <c:pt idx="5">
                  <c:v>1.4663155608894654</c:v>
                </c:pt>
                <c:pt idx="6">
                  <c:v>1.5979834895097318</c:v>
                </c:pt>
                <c:pt idx="7">
                  <c:v>1.7040565978483289</c:v>
                </c:pt>
                <c:pt idx="8">
                  <c:v>1.8173375068607083</c:v>
                </c:pt>
                <c:pt idx="9">
                  <c:v>1.9509080797564959</c:v>
                </c:pt>
                <c:pt idx="10">
                  <c:v>2.0520933664159124</c:v>
                </c:pt>
                <c:pt idx="11">
                  <c:v>2.1667464426995529</c:v>
                </c:pt>
                <c:pt idx="12">
                  <c:v>2.2927303496264986</c:v>
                </c:pt>
                <c:pt idx="13">
                  <c:v>2.4259160776841622</c:v>
                </c:pt>
                <c:pt idx="14">
                  <c:v>2.5462220444009613</c:v>
                </c:pt>
                <c:pt idx="15">
                  <c:v>2.6557306312177338</c:v>
                </c:pt>
                <c:pt idx="16">
                  <c:v>2.7734228815877158</c:v>
                </c:pt>
                <c:pt idx="17">
                  <c:v>2.8923647477811301</c:v>
                </c:pt>
                <c:pt idx="18">
                  <c:v>3.0182938235219803</c:v>
                </c:pt>
                <c:pt idx="19">
                  <c:v>3.1434702435537574</c:v>
                </c:pt>
                <c:pt idx="20">
                  <c:v>3.2792659840966527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A88-4F2B-8A36-A2453B7AEB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5233759"/>
        <c:axId val="112710415"/>
      </c:scatterChart>
      <c:valAx>
        <c:axId val="395233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2710415"/>
        <c:crosses val="autoZero"/>
        <c:crossBetween val="midCat"/>
      </c:valAx>
      <c:valAx>
        <c:axId val="112710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52337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285750</xdr:colOff>
      <xdr:row>5</xdr:row>
      <xdr:rowOff>157162</xdr:rowOff>
    </xdr:from>
    <xdr:ext cx="800604" cy="28873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7D50AC2-C032-4E1C-8F0F-B29252E5E2E9}"/>
                </a:ext>
              </a:extLst>
            </xdr:cNvPr>
            <xdr:cNvSpPr txBox="1"/>
          </xdr:nvSpPr>
          <xdr:spPr>
            <a:xfrm>
              <a:off x="4552950" y="1109662"/>
              <a:ext cx="800604" cy="2887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bSup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h</m:t>
                        </m:r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7D50AC2-C032-4E1C-8F0F-B29252E5E2E9}"/>
                </a:ext>
              </a:extLst>
            </xdr:cNvPr>
            <xdr:cNvSpPr txBox="1"/>
          </xdr:nvSpPr>
          <xdr:spPr>
            <a:xfrm>
              <a:off x="4552950" y="1109662"/>
              <a:ext cx="800604" cy="2887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0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′=(𝑦_1−𝑦_0)/ℎ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7</xdr:col>
      <xdr:colOff>209550</xdr:colOff>
      <xdr:row>8</xdr:row>
      <xdr:rowOff>57150</xdr:rowOff>
    </xdr:from>
    <xdr:ext cx="1021242" cy="2898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88A6DF5-3A61-485B-B377-570ECD7765B9}"/>
                </a:ext>
              </a:extLst>
            </xdr:cNvPr>
            <xdr:cNvSpPr txBox="1"/>
          </xdr:nvSpPr>
          <xdr:spPr>
            <a:xfrm>
              <a:off x="4476750" y="1581150"/>
              <a:ext cx="1021242" cy="289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bSup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+1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h</m:t>
                        </m:r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88A6DF5-3A61-485B-B377-570ECD7765B9}"/>
                </a:ext>
              </a:extLst>
            </xdr:cNvPr>
            <xdr:cNvSpPr txBox="1"/>
          </xdr:nvSpPr>
          <xdr:spPr>
            <a:xfrm>
              <a:off x="4476750" y="1581150"/>
              <a:ext cx="1021242" cy="289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′=(𝑦_(𝑖+1)−𝑦_(𝑖−1))/2ℎ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7</xdr:col>
      <xdr:colOff>171450</xdr:colOff>
      <xdr:row>10</xdr:row>
      <xdr:rowOff>152400</xdr:rowOff>
    </xdr:from>
    <xdr:ext cx="1420517" cy="32829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9ADE52EF-DA06-4EE7-B261-B178FBBFA629}"/>
                </a:ext>
              </a:extLst>
            </xdr:cNvPr>
            <xdr:cNvSpPr txBox="1"/>
          </xdr:nvSpPr>
          <xdr:spPr>
            <a:xfrm>
              <a:off x="4438650" y="2057400"/>
              <a:ext cx="1420517" cy="3282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′′</m:t>
                        </m:r>
                      </m:sup>
                    </m:sSubSup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+1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−2</m:t>
                        </m:r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h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9ADE52EF-DA06-4EE7-B261-B178FBBFA629}"/>
                </a:ext>
              </a:extLst>
            </xdr:cNvPr>
            <xdr:cNvSpPr txBox="1"/>
          </xdr:nvSpPr>
          <xdr:spPr>
            <a:xfrm>
              <a:off x="4438650" y="2057400"/>
              <a:ext cx="1420517" cy="3282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′′=(𝑦_(𝑖+1)−2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𝑦_𝑖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en-US" sz="1100" b="0" i="0">
                  <a:latin typeface="Cambria Math" panose="02040503050406030204" pitchFamily="18" charset="0"/>
                </a:rPr>
                <a:t>𝑦_(𝑖−1))/ℎ^2 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10</xdr:col>
      <xdr:colOff>104775</xdr:colOff>
      <xdr:row>5</xdr:row>
      <xdr:rowOff>185737</xdr:rowOff>
    </xdr:from>
    <xdr:ext cx="4977901" cy="1910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83535C20-8E60-48E5-99DB-C7608F0BFC11}"/>
                </a:ext>
              </a:extLst>
            </xdr:cNvPr>
            <xdr:cNvSpPr txBox="1"/>
          </xdr:nvSpPr>
          <xdr:spPr>
            <a:xfrm>
              <a:off x="6200775" y="1138237"/>
              <a:ext cx="4977901" cy="1910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+1</m:t>
                        </m:r>
                      </m:sub>
                    </m:sSub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2,163+0,735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𝑝</m:t>
                        </m:r>
                        <m:d>
                          <m:d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e>
                        </m:d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−1</m:t>
                        </m:r>
                      </m:sub>
                    </m:sSub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2,163−0,735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</m:t>
                        </m:r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</m:d>
                      </m:e>
                    </m:d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𝑞</m:t>
                        </m:r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</m:d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−4,325</m:t>
                        </m:r>
                      </m:e>
                    </m:d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𝑓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83535C20-8E60-48E5-99DB-C7608F0BFC11}"/>
                </a:ext>
              </a:extLst>
            </xdr:cNvPr>
            <xdr:cNvSpPr txBox="1"/>
          </xdr:nvSpPr>
          <xdr:spPr>
            <a:xfrm>
              <a:off x="6200775" y="1138237"/>
              <a:ext cx="4977901" cy="1910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𝑦</a:t>
              </a:r>
              <a:r>
                <a:rPr lang="ru-RU" sz="1100" b="0" i="0">
                  <a:latin typeface="Cambria Math" panose="02040503050406030204" pitchFamily="18" charset="0"/>
                </a:rPr>
                <a:t>_(</a:t>
              </a:r>
              <a:r>
                <a:rPr lang="en-US" sz="1100" b="0" i="0">
                  <a:latin typeface="Cambria Math" panose="02040503050406030204" pitchFamily="18" charset="0"/>
                </a:rPr>
                <a:t>𝑖+1</a:t>
              </a:r>
              <a:r>
                <a:rPr lang="ru-RU" sz="1100" b="0" i="0">
                  <a:latin typeface="Cambria Math" panose="02040503050406030204" pitchFamily="18" charset="0"/>
                </a:rPr>
                <a:t>)</a:t>
              </a:r>
              <a:r>
                <a:rPr lang="en-US" sz="1100" b="0" i="0">
                  <a:latin typeface="Cambria Math" panose="02040503050406030204" pitchFamily="18" charset="0"/>
                </a:rPr>
                <a:t> (2,163+0,735𝑝(𝑥_𝑖 ))+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𝑖−1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(2,163−0,735𝑝(𝑥_𝑖 ))+𝑦_𝑖 (𝑞(𝑥_𝑖 )−4,325)=𝑓(𝑥_𝑖)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10</xdr:col>
      <xdr:colOff>66675</xdr:colOff>
      <xdr:row>7</xdr:row>
      <xdr:rowOff>152400</xdr:rowOff>
    </xdr:from>
    <xdr:ext cx="2899191" cy="1910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F56AEFAA-3508-42DC-9B35-3BCD0B9FF70E}"/>
                </a:ext>
              </a:extLst>
            </xdr:cNvPr>
            <xdr:cNvSpPr txBox="1"/>
          </xdr:nvSpPr>
          <xdr:spPr>
            <a:xfrm>
              <a:off x="6162675" y="1485900"/>
              <a:ext cx="2899191" cy="1910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sub>
                    </m:sSub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𝑞</m:t>
                        </m:r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</m:d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−1,471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</m:t>
                        </m:r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</m:d>
                      </m:e>
                    </m:d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+1,471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𝑝</m:t>
                    </m:r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</m:e>
                    </m:d>
                    <m:sSub>
                      <m:sSubPr>
                        <m:ctrlP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𝑓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F56AEFAA-3508-42DC-9B35-3BCD0B9FF70E}"/>
                </a:ext>
              </a:extLst>
            </xdr:cNvPr>
            <xdr:cNvSpPr txBox="1"/>
          </xdr:nvSpPr>
          <xdr:spPr>
            <a:xfrm>
              <a:off x="6162675" y="1485900"/>
              <a:ext cx="2899191" cy="1910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𝑦_0 (𝑞(𝑥_𝑖 )−1,471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𝑝(𝑥_𝑖 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)+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1,471𝑝(𝑥_𝑖 )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𝑦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=𝑓(𝑥_𝑖)</a:t>
              </a:r>
              <a:endParaRPr lang="ru-RU" sz="1100"/>
            </a:p>
          </xdr:txBody>
        </xdr:sp>
      </mc:Fallback>
    </mc:AlternateContent>
    <xdr:clientData/>
  </xdr:oneCellAnchor>
  <xdr:twoCellAnchor>
    <xdr:from>
      <xdr:col>0</xdr:col>
      <xdr:colOff>0</xdr:colOff>
      <xdr:row>28</xdr:row>
      <xdr:rowOff>166686</xdr:rowOff>
    </xdr:from>
    <xdr:to>
      <xdr:col>8</xdr:col>
      <xdr:colOff>428625</xdr:colOff>
      <xdr:row>45</xdr:row>
      <xdr:rowOff>133349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F9512FD-E793-4F5A-89CF-56A9C40FFD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19</xdr:col>
      <xdr:colOff>323850</xdr:colOff>
      <xdr:row>0</xdr:row>
      <xdr:rowOff>66675</xdr:rowOff>
    </xdr:from>
    <xdr:to>
      <xdr:col>25</xdr:col>
      <xdr:colOff>438676</xdr:colOff>
      <xdr:row>4</xdr:row>
      <xdr:rowOff>142992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A59CB98E-B882-489D-BFAD-D45FB2D3C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58650" y="66675"/>
          <a:ext cx="3772426" cy="8383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257174</xdr:colOff>
      <xdr:row>0</xdr:row>
      <xdr:rowOff>80962</xdr:rowOff>
    </xdr:from>
    <xdr:to>
      <xdr:col>25</xdr:col>
      <xdr:colOff>361949</xdr:colOff>
      <xdr:row>25</xdr:row>
      <xdr:rowOff>133350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EA8DEA1-C739-4CED-A464-C09B2B1F79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95249</xdr:colOff>
      <xdr:row>0</xdr:row>
      <xdr:rowOff>109536</xdr:rowOff>
    </xdr:from>
    <xdr:to>
      <xdr:col>26</xdr:col>
      <xdr:colOff>219074</xdr:colOff>
      <xdr:row>28</xdr:row>
      <xdr:rowOff>57149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A8C87BC-7506-438B-96A0-5F33FB0307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"/>
  <sheetViews>
    <sheetView tabSelected="1" workbookViewId="0">
      <selection activeCell="W19" sqref="W19"/>
    </sheetView>
  </sheetViews>
  <sheetFormatPr defaultRowHeight="15" x14ac:dyDescent="0.25"/>
  <cols>
    <col min="2" max="2" width="11.42578125" customWidth="1"/>
  </cols>
  <sheetData>
    <row r="1" spans="1:18" x14ac:dyDescent="0.25">
      <c r="A1" s="3" t="s">
        <v>4</v>
      </c>
      <c r="B1" s="3" t="s">
        <v>5</v>
      </c>
      <c r="C1" s="3" t="s">
        <v>6</v>
      </c>
      <c r="D1" s="3" t="s">
        <v>0</v>
      </c>
      <c r="E1" s="3" t="s">
        <v>1</v>
      </c>
      <c r="F1" s="3" t="s">
        <v>7</v>
      </c>
      <c r="G1" s="3" t="s">
        <v>8</v>
      </c>
      <c r="H1" s="3" t="s">
        <v>3</v>
      </c>
      <c r="I1" s="4" t="s">
        <v>2</v>
      </c>
    </row>
    <row r="2" spans="1:18" x14ac:dyDescent="0.25">
      <c r="A2" s="1" t="s">
        <v>9</v>
      </c>
      <c r="B2" s="1" t="s">
        <v>36</v>
      </c>
      <c r="C2" s="1" t="s">
        <v>37</v>
      </c>
      <c r="D2" s="1">
        <v>-5</v>
      </c>
      <c r="E2" s="1">
        <v>0</v>
      </c>
      <c r="F2" s="1">
        <v>0.11</v>
      </c>
      <c r="G2" s="1">
        <v>1.1000000000000001</v>
      </c>
      <c r="H2" s="1">
        <f>(E2-D2)/I2</f>
        <v>1</v>
      </c>
      <c r="I2" s="2">
        <v>5</v>
      </c>
    </row>
    <row r="4" spans="1:18" x14ac:dyDescent="0.25">
      <c r="A4" s="3" t="s">
        <v>10</v>
      </c>
      <c r="B4" s="3" t="s">
        <v>9</v>
      </c>
      <c r="C4" s="3" t="s">
        <v>4</v>
      </c>
      <c r="D4" s="3" t="s">
        <v>5</v>
      </c>
      <c r="E4" s="3" t="s">
        <v>6</v>
      </c>
      <c r="H4" s="5" t="s">
        <v>12</v>
      </c>
      <c r="I4" s="5" t="s">
        <v>13</v>
      </c>
      <c r="J4" s="5" t="s">
        <v>14</v>
      </c>
      <c r="K4" s="5" t="s">
        <v>15</v>
      </c>
      <c r="L4" s="5" t="s">
        <v>16</v>
      </c>
      <c r="M4" s="5" t="s">
        <v>17</v>
      </c>
      <c r="N4" s="5" t="s">
        <v>18</v>
      </c>
    </row>
    <row r="5" spans="1:18" x14ac:dyDescent="0.25">
      <c r="A5" s="1">
        <v>0</v>
      </c>
      <c r="B5" s="1">
        <f>D2</f>
        <v>-5</v>
      </c>
      <c r="C5" s="1">
        <f>B5</f>
        <v>-5</v>
      </c>
      <c r="D5" s="1">
        <f>B5+0.4</f>
        <v>-4.5999999999999996</v>
      </c>
      <c r="E5" s="1">
        <f>B5^2</f>
        <v>25</v>
      </c>
      <c r="H5" s="9">
        <f>H2^2</f>
        <v>1</v>
      </c>
      <c r="I5" s="9">
        <f>H2*2</f>
        <v>2</v>
      </c>
      <c r="J5" s="9">
        <f>H5*2</f>
        <v>2</v>
      </c>
      <c r="K5" s="9">
        <f>1/H2</f>
        <v>1</v>
      </c>
      <c r="L5" s="9">
        <f>1/I5</f>
        <v>0.5</v>
      </c>
      <c r="M5" s="9">
        <f>1/H5</f>
        <v>1</v>
      </c>
      <c r="N5" s="9">
        <f>2/H5</f>
        <v>2</v>
      </c>
    </row>
    <row r="6" spans="1:18" x14ac:dyDescent="0.25">
      <c r="A6" s="1">
        <f>A5+1</f>
        <v>1</v>
      </c>
      <c r="B6" s="1">
        <f>B5+$H$2</f>
        <v>-4</v>
      </c>
      <c r="C6" s="1">
        <f t="shared" ref="C6:C10" si="0">B6</f>
        <v>-4</v>
      </c>
      <c r="D6" s="1">
        <f t="shared" ref="D6:D10" si="1">B6+0.4</f>
        <v>-3.6</v>
      </c>
      <c r="E6" s="1">
        <f t="shared" ref="E6:E10" si="2">B6^2</f>
        <v>16</v>
      </c>
    </row>
    <row r="7" spans="1:18" x14ac:dyDescent="0.25">
      <c r="A7" s="1">
        <f t="shared" ref="A7:A9" si="3">A6+1</f>
        <v>2</v>
      </c>
      <c r="B7" s="1">
        <f t="shared" ref="B7:B10" si="4">B6+$H$2</f>
        <v>-3</v>
      </c>
      <c r="C7" s="1">
        <f t="shared" si="0"/>
        <v>-3</v>
      </c>
      <c r="D7" s="1">
        <f t="shared" si="1"/>
        <v>-2.6</v>
      </c>
      <c r="E7" s="1">
        <f t="shared" si="2"/>
        <v>9</v>
      </c>
    </row>
    <row r="8" spans="1:18" x14ac:dyDescent="0.25">
      <c r="A8" s="1">
        <f t="shared" si="3"/>
        <v>3</v>
      </c>
      <c r="B8" s="1">
        <f t="shared" si="4"/>
        <v>-2</v>
      </c>
      <c r="C8" s="1">
        <f t="shared" si="0"/>
        <v>-2</v>
      </c>
      <c r="D8" s="1">
        <f t="shared" si="1"/>
        <v>-1.6</v>
      </c>
      <c r="E8" s="1">
        <f t="shared" si="2"/>
        <v>4</v>
      </c>
    </row>
    <row r="9" spans="1:18" x14ac:dyDescent="0.25">
      <c r="A9" s="1">
        <f t="shared" si="3"/>
        <v>4</v>
      </c>
      <c r="B9" s="1">
        <f t="shared" si="4"/>
        <v>-1</v>
      </c>
      <c r="C9" s="1">
        <f t="shared" si="0"/>
        <v>-1</v>
      </c>
      <c r="D9" s="1">
        <f t="shared" si="1"/>
        <v>-0.6</v>
      </c>
      <c r="E9" s="1">
        <f t="shared" si="2"/>
        <v>1</v>
      </c>
    </row>
    <row r="10" spans="1:18" x14ac:dyDescent="0.25">
      <c r="A10" s="1">
        <v>5</v>
      </c>
      <c r="B10" s="1">
        <f t="shared" si="4"/>
        <v>0</v>
      </c>
      <c r="C10" s="1">
        <f t="shared" si="0"/>
        <v>0</v>
      </c>
      <c r="D10" s="1">
        <f t="shared" si="1"/>
        <v>0.4</v>
      </c>
      <c r="E10" s="1">
        <f t="shared" si="2"/>
        <v>0</v>
      </c>
    </row>
    <row r="12" spans="1:18" x14ac:dyDescent="0.25">
      <c r="L12" s="8" t="s">
        <v>19</v>
      </c>
      <c r="M12" s="7">
        <v>0</v>
      </c>
      <c r="N12" s="7"/>
    </row>
    <row r="13" spans="1:18" x14ac:dyDescent="0.25">
      <c r="A13" s="3" t="s">
        <v>9</v>
      </c>
      <c r="B13" s="1" t="s">
        <v>11</v>
      </c>
      <c r="L13">
        <f>D5-K5*C5</f>
        <v>0.40000000000000036</v>
      </c>
      <c r="M13" t="s">
        <v>20</v>
      </c>
      <c r="N13">
        <f>K5*C5</f>
        <v>-5</v>
      </c>
      <c r="O13" t="s">
        <v>21</v>
      </c>
      <c r="P13">
        <f>E5</f>
        <v>25</v>
      </c>
    </row>
    <row r="14" spans="1:18" x14ac:dyDescent="0.25">
      <c r="A14" s="1">
        <f>D2</f>
        <v>-5</v>
      </c>
      <c r="B14" s="1">
        <f t="array" ref="B14:B19">MMULT(MINVERSE(A23:F28),G23:G28)</f>
        <v>-6.4889942013629334</v>
      </c>
      <c r="L14" s="8" t="s">
        <v>19</v>
      </c>
      <c r="M14" s="7">
        <v>1</v>
      </c>
    </row>
    <row r="15" spans="1:18" x14ac:dyDescent="0.25">
      <c r="A15" s="1">
        <f>A14+$H$2</f>
        <v>-4</v>
      </c>
      <c r="B15" s="1">
        <v>-5.5191195361090344</v>
      </c>
      <c r="L15">
        <f>M5-L5*C6</f>
        <v>3</v>
      </c>
      <c r="M15" t="s">
        <v>20</v>
      </c>
      <c r="N15" s="10">
        <f>D6-N5</f>
        <v>-5.6</v>
      </c>
      <c r="O15" t="s">
        <v>21</v>
      </c>
      <c r="P15">
        <f>M5+L5*C6</f>
        <v>-1</v>
      </c>
      <c r="Q15" t="s">
        <v>22</v>
      </c>
      <c r="R15">
        <f>E6</f>
        <v>16</v>
      </c>
    </row>
    <row r="16" spans="1:18" x14ac:dyDescent="0.25">
      <c r="A16" s="1">
        <f t="shared" ref="A16:A18" si="5">A15+$H$2</f>
        <v>-3</v>
      </c>
      <c r="B16" s="1">
        <v>-4.5599132018782074</v>
      </c>
      <c r="L16" s="8" t="s">
        <v>19</v>
      </c>
      <c r="M16" s="7">
        <v>2</v>
      </c>
    </row>
    <row r="17" spans="1:18" x14ac:dyDescent="0.25">
      <c r="A17" s="1">
        <f t="shared" si="5"/>
        <v>-2</v>
      </c>
      <c r="B17" s="1">
        <v>-3.6443962232656708</v>
      </c>
      <c r="L17">
        <f>M5-L5*C7</f>
        <v>2.5</v>
      </c>
      <c r="M17" t="s">
        <v>21</v>
      </c>
      <c r="N17" s="10">
        <f>D7-N5</f>
        <v>-4.5999999999999996</v>
      </c>
      <c r="O17" t="s">
        <v>22</v>
      </c>
      <c r="P17">
        <f>M5+L5*C7</f>
        <v>-0.5</v>
      </c>
      <c r="Q17" t="s">
        <v>23</v>
      </c>
      <c r="R17">
        <f>E7</f>
        <v>9</v>
      </c>
    </row>
    <row r="18" spans="1:18" x14ac:dyDescent="0.25">
      <c r="A18" s="1">
        <f t="shared" si="5"/>
        <v>-1</v>
      </c>
      <c r="B18" s="1">
        <v>1.2276504599220482E-16</v>
      </c>
      <c r="L18" s="8" t="s">
        <v>19</v>
      </c>
      <c r="M18" s="7">
        <v>3</v>
      </c>
    </row>
    <row r="19" spans="1:18" x14ac:dyDescent="0.25">
      <c r="A19" s="1">
        <f>A18+$H$2</f>
        <v>0</v>
      </c>
      <c r="B19" s="1">
        <v>12.933188669797012</v>
      </c>
      <c r="L19" s="10">
        <f>M5-L5*C8</f>
        <v>2</v>
      </c>
      <c r="M19" t="s">
        <v>22</v>
      </c>
      <c r="N19" s="10">
        <f>D8-N5</f>
        <v>-3.6</v>
      </c>
      <c r="O19" t="s">
        <v>23</v>
      </c>
      <c r="P19">
        <f>M5+L5*C8</f>
        <v>0</v>
      </c>
      <c r="Q19" t="s">
        <v>24</v>
      </c>
      <c r="R19">
        <f>E8</f>
        <v>4</v>
      </c>
    </row>
    <row r="20" spans="1:18" x14ac:dyDescent="0.25">
      <c r="L20" s="8" t="s">
        <v>19</v>
      </c>
      <c r="M20" s="7">
        <v>4</v>
      </c>
    </row>
    <row r="21" spans="1:18" x14ac:dyDescent="0.25">
      <c r="L21">
        <f>M5-L5*C9</f>
        <v>1.5</v>
      </c>
      <c r="M21" t="s">
        <v>23</v>
      </c>
      <c r="N21" s="10">
        <f>D9-N5</f>
        <v>-2.6</v>
      </c>
      <c r="O21" t="s">
        <v>24</v>
      </c>
      <c r="P21">
        <f>M5+L5*C9</f>
        <v>0.5</v>
      </c>
      <c r="Q21" t="s">
        <v>25</v>
      </c>
      <c r="R21">
        <f>E9</f>
        <v>1</v>
      </c>
    </row>
    <row r="22" spans="1:18" x14ac:dyDescent="0.25">
      <c r="A22" s="6" t="s">
        <v>20</v>
      </c>
      <c r="B22" s="6" t="s">
        <v>21</v>
      </c>
      <c r="C22" s="6" t="s">
        <v>22</v>
      </c>
      <c r="D22" s="6" t="s">
        <v>23</v>
      </c>
      <c r="E22" s="6" t="s">
        <v>24</v>
      </c>
      <c r="F22" s="6" t="s">
        <v>25</v>
      </c>
      <c r="G22" s="6" t="s">
        <v>6</v>
      </c>
      <c r="L22" s="8" t="s">
        <v>19</v>
      </c>
      <c r="M22" s="7">
        <v>5</v>
      </c>
    </row>
    <row r="23" spans="1:18" x14ac:dyDescent="0.25">
      <c r="A23" s="6">
        <f>L13</f>
        <v>0.40000000000000036</v>
      </c>
      <c r="B23" s="6">
        <f>N13</f>
        <v>-5</v>
      </c>
      <c r="C23" s="6">
        <v>0</v>
      </c>
      <c r="D23" s="6">
        <v>0</v>
      </c>
      <c r="E23" s="6">
        <v>0</v>
      </c>
      <c r="F23" s="6">
        <v>0</v>
      </c>
      <c r="G23" s="6">
        <f t="shared" ref="G23:G28" si="6">E5</f>
        <v>25</v>
      </c>
      <c r="L23">
        <f>D10-K5*C10</f>
        <v>0.4</v>
      </c>
      <c r="M23" t="s">
        <v>24</v>
      </c>
      <c r="N23">
        <f>K5*C10</f>
        <v>0</v>
      </c>
      <c r="O23" t="s">
        <v>25</v>
      </c>
      <c r="P23">
        <f>E10</f>
        <v>0</v>
      </c>
    </row>
    <row r="24" spans="1:18" x14ac:dyDescent="0.25">
      <c r="A24" s="6">
        <f>L15</f>
        <v>3</v>
      </c>
      <c r="B24" s="9">
        <f>N15</f>
        <v>-5.6</v>
      </c>
      <c r="C24" s="6">
        <f>P15</f>
        <v>-1</v>
      </c>
      <c r="D24" s="6">
        <v>0</v>
      </c>
      <c r="E24" s="6">
        <v>0</v>
      </c>
      <c r="F24" s="6">
        <v>0</v>
      </c>
      <c r="G24" s="6">
        <f t="shared" si="6"/>
        <v>16</v>
      </c>
    </row>
    <row r="25" spans="1:18" x14ac:dyDescent="0.25">
      <c r="A25" s="6">
        <v>0</v>
      </c>
      <c r="B25" s="6">
        <f>L17</f>
        <v>2.5</v>
      </c>
      <c r="C25" s="9">
        <f>N17</f>
        <v>-4.5999999999999996</v>
      </c>
      <c r="D25" s="6">
        <f>P17</f>
        <v>-0.5</v>
      </c>
      <c r="E25" s="6">
        <v>0</v>
      </c>
      <c r="F25" s="6">
        <v>0</v>
      </c>
      <c r="G25" s="6">
        <f t="shared" si="6"/>
        <v>9</v>
      </c>
    </row>
    <row r="26" spans="1:18" x14ac:dyDescent="0.25">
      <c r="A26" s="6">
        <v>0</v>
      </c>
      <c r="B26" s="6">
        <v>0</v>
      </c>
      <c r="C26" s="9">
        <f>L19</f>
        <v>2</v>
      </c>
      <c r="D26" s="9">
        <f>N19</f>
        <v>-3.6</v>
      </c>
      <c r="E26" s="6">
        <f>P19</f>
        <v>0</v>
      </c>
      <c r="F26" s="6">
        <v>0</v>
      </c>
      <c r="G26" s="6">
        <f t="shared" si="6"/>
        <v>4</v>
      </c>
    </row>
    <row r="27" spans="1:18" x14ac:dyDescent="0.25">
      <c r="A27" s="6">
        <v>0</v>
      </c>
      <c r="B27" s="6">
        <v>0</v>
      </c>
      <c r="C27" s="6">
        <v>0</v>
      </c>
      <c r="D27" s="6">
        <f>L21</f>
        <v>1.5</v>
      </c>
      <c r="E27" s="9">
        <f>N21</f>
        <v>-2.6</v>
      </c>
      <c r="F27" s="6">
        <f>P21</f>
        <v>0.5</v>
      </c>
      <c r="G27" s="6">
        <f t="shared" si="6"/>
        <v>1</v>
      </c>
    </row>
    <row r="28" spans="1:18" x14ac:dyDescent="0.25">
      <c r="A28" s="6">
        <v>0</v>
      </c>
      <c r="B28" s="6">
        <v>0</v>
      </c>
      <c r="C28" s="6">
        <v>0</v>
      </c>
      <c r="D28" s="6">
        <v>0</v>
      </c>
      <c r="E28" s="6">
        <f>L23</f>
        <v>0.4</v>
      </c>
      <c r="F28" s="6">
        <f>N23</f>
        <v>0</v>
      </c>
      <c r="G28" s="6">
        <f t="shared" si="6"/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0D604-9240-476D-B77F-2B0CDA08D635}">
  <dimension ref="A1:N56"/>
  <sheetViews>
    <sheetView workbookViewId="0">
      <selection activeCell="E32" sqref="E32"/>
    </sheetView>
  </sheetViews>
  <sheetFormatPr defaultRowHeight="15" x14ac:dyDescent="0.25"/>
  <cols>
    <col min="1" max="1" width="14.140625" customWidth="1"/>
    <col min="3" max="3" width="10.140625" customWidth="1"/>
    <col min="5" max="5" width="11.7109375" customWidth="1"/>
  </cols>
  <sheetData>
    <row r="1" spans="1:14" x14ac:dyDescent="0.25">
      <c r="A1" t="s">
        <v>38</v>
      </c>
    </row>
    <row r="3" spans="1:14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26</v>
      </c>
    </row>
    <row r="4" spans="1:14" x14ac:dyDescent="0.25">
      <c r="A4" s="6">
        <v>1</v>
      </c>
      <c r="B4" s="6">
        <v>2</v>
      </c>
      <c r="C4" s="6">
        <v>10</v>
      </c>
      <c r="D4" s="6">
        <f>(B4-A4)/C4</f>
        <v>0.1</v>
      </c>
      <c r="E4" s="6">
        <v>0.9</v>
      </c>
    </row>
    <row r="5" spans="1:14" x14ac:dyDescent="0.25">
      <c r="A5" s="6"/>
      <c r="B5" s="6"/>
      <c r="C5" s="6"/>
      <c r="D5" s="6"/>
    </row>
    <row r="6" spans="1:14" x14ac:dyDescent="0.25">
      <c r="A6" s="6" t="s">
        <v>27</v>
      </c>
      <c r="B6" s="6"/>
      <c r="C6" s="6"/>
      <c r="D6" s="6"/>
    </row>
    <row r="7" spans="1:14" x14ac:dyDescent="0.25">
      <c r="A7" s="6" t="s">
        <v>28</v>
      </c>
      <c r="B7" s="6"/>
      <c r="C7" s="6"/>
      <c r="D7" s="6"/>
    </row>
    <row r="8" spans="1:14" x14ac:dyDescent="0.25">
      <c r="A8" s="6">
        <f>E4</f>
        <v>0.9</v>
      </c>
      <c r="B8" s="6"/>
      <c r="C8" s="6"/>
      <c r="D8" s="6"/>
    </row>
    <row r="9" spans="1:14" x14ac:dyDescent="0.25">
      <c r="A9" s="6"/>
      <c r="B9" s="6"/>
      <c r="C9" s="6"/>
      <c r="D9" s="6"/>
    </row>
    <row r="10" spans="1:14" x14ac:dyDescent="0.25">
      <c r="A10" s="6" t="s">
        <v>29</v>
      </c>
      <c r="B10" s="6"/>
      <c r="C10" s="6"/>
      <c r="D10" s="6"/>
      <c r="E10" t="s">
        <v>30</v>
      </c>
      <c r="I10" t="s">
        <v>31</v>
      </c>
    </row>
    <row r="11" spans="1:14" x14ac:dyDescent="0.25">
      <c r="A11" s="6" t="s">
        <v>10</v>
      </c>
      <c r="B11" t="s">
        <v>9</v>
      </c>
      <c r="C11" t="s">
        <v>21</v>
      </c>
      <c r="E11" s="6" t="s">
        <v>22</v>
      </c>
      <c r="F11" s="6" t="s">
        <v>32</v>
      </c>
      <c r="G11" s="6" t="s">
        <v>33</v>
      </c>
      <c r="I11" s="6" t="s">
        <v>23</v>
      </c>
      <c r="J11" s="6" t="s">
        <v>32</v>
      </c>
      <c r="K11" s="6" t="s">
        <v>33</v>
      </c>
      <c r="L11" s="6" t="s">
        <v>34</v>
      </c>
      <c r="M11" s="6" t="s">
        <v>35</v>
      </c>
      <c r="N11" s="6"/>
    </row>
    <row r="12" spans="1:14" x14ac:dyDescent="0.25">
      <c r="A12" s="6">
        <v>0</v>
      </c>
      <c r="B12" s="6">
        <f>A4</f>
        <v>1</v>
      </c>
      <c r="C12" s="6">
        <f>A8</f>
        <v>0.9</v>
      </c>
      <c r="E12" s="6">
        <f>A8</f>
        <v>0.9</v>
      </c>
      <c r="F12" s="6">
        <f>COS((2.5*(E12)+(B12))^2)+2.4</f>
        <v>1.9803367498442921</v>
      </c>
      <c r="G12" s="6">
        <f>COS((2.5*(E12+$D$4*F12)+(B12+$D$4))^2)+2.4</f>
        <v>1.7968013320487797</v>
      </c>
      <c r="I12" s="6">
        <f>A8</f>
        <v>0.9</v>
      </c>
      <c r="J12" s="6">
        <f>COS((2.5*(I12)+(B12))^2)+2.4</f>
        <v>1.9803367498442921</v>
      </c>
      <c r="K12" s="6">
        <f>COS((2.5*(I12+$D$4/2*J12)+(B12+$D$4/2))^2)+2.4</f>
        <v>3.3998254536861512</v>
      </c>
      <c r="L12" s="6">
        <f>COS((2.5*(I12+$D$4/2*K12)+(B12+$D$4/2))^2)+2.4</f>
        <v>2.6587273767394368</v>
      </c>
      <c r="M12" s="6">
        <f>COS((2.5*(I12+$D$4*L12)+(B12+$D$4))^2)+2.4</f>
        <v>1.4827624407805247</v>
      </c>
      <c r="N12" s="6"/>
    </row>
    <row r="13" spans="1:14" x14ac:dyDescent="0.25">
      <c r="A13" s="6">
        <v>1</v>
      </c>
      <c r="B13" s="6">
        <f>B12+$D$4</f>
        <v>1.1000000000000001</v>
      </c>
      <c r="C13" s="6">
        <f>C12+$D$4*(COS((2.5*(C12)+(B12))^2)+2.4)</f>
        <v>1.0980336749844293</v>
      </c>
      <c r="E13" s="6">
        <f>E12+$D$4/2*(F12+G12)</f>
        <v>1.0888569040946536</v>
      </c>
      <c r="F13" s="6">
        <f t="shared" ref="F13:F21" si="0">COS((2.5*(E13)+(B13))^2)+2.4</f>
        <v>1.9456837623261412</v>
      </c>
      <c r="G13" s="6">
        <f t="shared" ref="G13:G21" si="1">COS((2.5*(E13+$D$4*F13)+(B13+$D$4))^2)+2.4</f>
        <v>3.2332293807708341</v>
      </c>
      <c r="I13" s="6">
        <f>I12+$D$4/6*(J12+2*K12+2*L12+M12)</f>
        <v>1.1596700808579332</v>
      </c>
      <c r="J13" s="6">
        <f t="shared" ref="J13:J21" si="2">COS((2.5*(I13)+(B13))^2)+2.4</f>
        <v>1.4404618762401382</v>
      </c>
      <c r="K13" s="6">
        <f t="shared" ref="K13:K21" si="3">COS((2.5*(I13+$D$4/2*J13)+(B13+$D$4/2))^2)+2.4</f>
        <v>2.9709410519133552</v>
      </c>
      <c r="L13" s="6">
        <f t="shared" ref="L13:L21" si="4">COS((2.5*(I13+$D$4/2*K13)+(B13+$D$4/2))^2)+2.4</f>
        <v>3.1701991295864818</v>
      </c>
      <c r="M13" s="6">
        <f t="shared" ref="M13:M21" si="5">COS((2.5*(I13+$D$4*L13)+(B13+$D$4))^2)+2.4</f>
        <v>2.7588433564652437</v>
      </c>
      <c r="N13" s="6"/>
    </row>
    <row r="14" spans="1:14" x14ac:dyDescent="0.25">
      <c r="A14" s="6">
        <v>2</v>
      </c>
      <c r="B14" s="6">
        <f t="shared" ref="B14:B22" si="6">B13+$D$4</f>
        <v>1.2000000000000002</v>
      </c>
      <c r="C14" s="6">
        <f t="shared" ref="C14:C22" si="7">C13+$D$4*(COS((2.5*(C13)+(B13))^2)+2.4)</f>
        <v>1.2777138081893074</v>
      </c>
      <c r="E14" s="6">
        <f>E13+$D$4/2*(F13+G13)</f>
        <v>1.3478025612495024</v>
      </c>
      <c r="F14" s="6">
        <f t="shared" si="0"/>
        <v>1.9560191696229372</v>
      </c>
      <c r="G14" s="6">
        <f t="shared" si="1"/>
        <v>2.4931644998386178</v>
      </c>
      <c r="I14" s="6">
        <f>I13+$D$4/6*(J13+2*K13+2*L13+M13)</f>
        <v>1.4343631741196843</v>
      </c>
      <c r="J14" s="6">
        <f t="shared" si="2"/>
        <v>1.7892320173333089</v>
      </c>
      <c r="K14" s="6">
        <f t="shared" si="3"/>
        <v>3.2931813094059601</v>
      </c>
      <c r="L14" s="6">
        <f t="shared" si="4"/>
        <v>1.6598440756662201</v>
      </c>
      <c r="M14" s="6">
        <f t="shared" si="5"/>
        <v>1.4152947466465609</v>
      </c>
      <c r="N14" s="6"/>
    </row>
    <row r="15" spans="1:14" x14ac:dyDescent="0.25">
      <c r="A15" s="6">
        <v>3</v>
      </c>
      <c r="B15" s="6">
        <f t="shared" si="6"/>
        <v>1.3000000000000003</v>
      </c>
      <c r="C15" s="6">
        <f t="shared" si="7"/>
        <v>1.6073110420938628</v>
      </c>
      <c r="E15" s="6">
        <f t="shared" ref="E15:E22" si="8">E14+$D$4/2*(F14+G14)</f>
        <v>1.5702617447225802</v>
      </c>
      <c r="F15" s="6">
        <f t="shared" si="0"/>
        <v>1.8321216570814687</v>
      </c>
      <c r="G15" s="6">
        <f t="shared" si="1"/>
        <v>1.9522148519584364</v>
      </c>
      <c r="I15" s="6">
        <f t="shared" ref="I15:I22" si="9">I14+$D$4/6*(J14+2*K14+2*L14+M14)</f>
        <v>1.6528727996884214</v>
      </c>
      <c r="J15" s="6">
        <f t="shared" si="2"/>
        <v>2.0697872716232699</v>
      </c>
      <c r="K15" s="6">
        <f t="shared" si="3"/>
        <v>2.4287240057457877</v>
      </c>
      <c r="L15" s="6">
        <f t="shared" si="4"/>
        <v>1.9307506301181421</v>
      </c>
      <c r="M15" s="6">
        <f t="shared" si="5"/>
        <v>2.4503202110161717</v>
      </c>
      <c r="N15" s="6"/>
    </row>
    <row r="16" spans="1:14" x14ac:dyDescent="0.25">
      <c r="A16" s="6">
        <v>4</v>
      </c>
      <c r="B16" s="6">
        <f t="shared" si="6"/>
        <v>1.4000000000000004</v>
      </c>
      <c r="C16" s="6">
        <f t="shared" si="7"/>
        <v>1.7473157881678409</v>
      </c>
      <c r="E16" s="6">
        <f t="shared" si="8"/>
        <v>1.7594785701745754</v>
      </c>
      <c r="F16" s="6">
        <f t="shared" si="0"/>
        <v>1.8042835359852201</v>
      </c>
      <c r="G16" s="6">
        <f t="shared" si="1"/>
        <v>1.5327575922035228</v>
      </c>
      <c r="I16" s="6">
        <f t="shared" si="9"/>
        <v>1.873523745594543</v>
      </c>
      <c r="J16" s="6">
        <f t="shared" si="2"/>
        <v>3.1735480947444934</v>
      </c>
      <c r="K16" s="6">
        <f t="shared" si="3"/>
        <v>2.6337832859629233</v>
      </c>
      <c r="L16" s="6">
        <f t="shared" si="4"/>
        <v>1.8022315020815545</v>
      </c>
      <c r="M16" s="6">
        <f t="shared" si="5"/>
        <v>3.3994708968207865</v>
      </c>
      <c r="N16" s="6"/>
    </row>
    <row r="17" spans="1:14" x14ac:dyDescent="0.25">
      <c r="A17" s="6">
        <v>5</v>
      </c>
      <c r="B17" s="6">
        <f>B16+$D$4</f>
        <v>1.5000000000000004</v>
      </c>
      <c r="C17" s="6">
        <f t="shared" si="7"/>
        <v>1.9590618280209213</v>
      </c>
      <c r="E17" s="6">
        <f t="shared" si="8"/>
        <v>1.9263306265840126</v>
      </c>
      <c r="F17" s="6">
        <f t="shared" si="0"/>
        <v>1.8191625902274109</v>
      </c>
      <c r="G17" s="6">
        <f t="shared" si="1"/>
        <v>1.4033185623999254</v>
      </c>
      <c r="I17" s="6">
        <f>I16+$D$4/6*(J16+2*K16+2*L16+M16)</f>
        <v>2.1309412217221135</v>
      </c>
      <c r="J17" s="6">
        <f t="shared" si="2"/>
        <v>1.5278126184422209</v>
      </c>
      <c r="K17" s="6">
        <f t="shared" si="3"/>
        <v>3.3540872783284641</v>
      </c>
      <c r="L17" s="6">
        <f t="shared" si="4"/>
        <v>1.4138290946567134</v>
      </c>
      <c r="M17" s="6">
        <f t="shared" si="5"/>
        <v>1.477726990159463</v>
      </c>
      <c r="N17" s="6"/>
    </row>
    <row r="18" spans="1:14" x14ac:dyDescent="0.25">
      <c r="A18" s="6">
        <v>6</v>
      </c>
      <c r="B18" s="6">
        <f t="shared" si="6"/>
        <v>1.6000000000000005</v>
      </c>
      <c r="C18" s="6">
        <f t="shared" si="7"/>
        <v>2.0994601048310795</v>
      </c>
      <c r="E18" s="6">
        <f t="shared" si="8"/>
        <v>2.0874546842153796</v>
      </c>
      <c r="F18" s="6">
        <f t="shared" si="0"/>
        <v>1.5920215193087888</v>
      </c>
      <c r="G18" s="6">
        <f t="shared" si="1"/>
        <v>1.4079496825607953</v>
      </c>
      <c r="I18" s="6">
        <f t="shared" si="9"/>
        <v>2.3399640942983142</v>
      </c>
      <c r="J18" s="6">
        <f t="shared" si="2"/>
        <v>2.8997335065975665</v>
      </c>
      <c r="K18" s="6">
        <f t="shared" si="3"/>
        <v>2.9277200173882783</v>
      </c>
      <c r="L18" s="6">
        <f t="shared" si="4"/>
        <v>2.9736348202126957</v>
      </c>
      <c r="M18" s="6">
        <f t="shared" si="5"/>
        <v>3.3441142573732039</v>
      </c>
      <c r="N18" s="6"/>
    </row>
    <row r="19" spans="1:14" x14ac:dyDescent="0.25">
      <c r="A19" s="6">
        <v>7</v>
      </c>
      <c r="B19" s="6">
        <f t="shared" si="6"/>
        <v>1.7000000000000006</v>
      </c>
      <c r="C19" s="6">
        <f t="shared" si="7"/>
        <v>2.2418677285750284</v>
      </c>
      <c r="E19" s="6">
        <f t="shared" si="8"/>
        <v>2.2374532443088588</v>
      </c>
      <c r="F19" s="6">
        <f t="shared" si="0"/>
        <v>1.4219672417936935</v>
      </c>
      <c r="G19" s="6">
        <f t="shared" si="1"/>
        <v>1.4636378055906238</v>
      </c>
      <c r="I19" s="6">
        <f t="shared" si="9"/>
        <v>2.6407400516178594</v>
      </c>
      <c r="J19" s="6">
        <f t="shared" si="2"/>
        <v>3.3811786606071039</v>
      </c>
      <c r="K19" s="6">
        <f t="shared" si="3"/>
        <v>2.3772162805886348</v>
      </c>
      <c r="L19" s="6">
        <f t="shared" si="4"/>
        <v>3.2292761015826303</v>
      </c>
      <c r="M19" s="6">
        <f t="shared" si="5"/>
        <v>1.4001008911885973</v>
      </c>
      <c r="N19" s="6"/>
    </row>
    <row r="20" spans="1:14" x14ac:dyDescent="0.25">
      <c r="A20" s="6">
        <v>8</v>
      </c>
      <c r="B20" s="6">
        <f t="shared" si="6"/>
        <v>1.8000000000000007</v>
      </c>
      <c r="C20" s="6">
        <f t="shared" si="7"/>
        <v>2.3819871734503049</v>
      </c>
      <c r="E20" s="6">
        <f t="shared" si="8"/>
        <v>2.3817334966780748</v>
      </c>
      <c r="F20" s="6">
        <f t="shared" si="0"/>
        <v>1.495006276591019</v>
      </c>
      <c r="G20" s="6">
        <f t="shared" si="1"/>
        <v>2.5564998473438765</v>
      </c>
      <c r="I20" s="6">
        <f t="shared" si="9"/>
        <v>2.9073111235534967</v>
      </c>
      <c r="J20" s="6">
        <f t="shared" si="2"/>
        <v>3.2513445216629142</v>
      </c>
      <c r="K20" s="6">
        <f t="shared" si="3"/>
        <v>1.4737114740112891</v>
      </c>
      <c r="L20" s="6">
        <f t="shared" si="4"/>
        <v>2.5420723191455785</v>
      </c>
      <c r="M20" s="6">
        <f t="shared" si="5"/>
        <v>2.1084585549609951</v>
      </c>
      <c r="N20" s="6"/>
    </row>
    <row r="21" spans="1:14" x14ac:dyDescent="0.25">
      <c r="A21" s="6">
        <v>9</v>
      </c>
      <c r="B21" s="6">
        <f t="shared" si="6"/>
        <v>1.9000000000000008</v>
      </c>
      <c r="C21" s="6">
        <f t="shared" si="7"/>
        <v>2.5319106145691128</v>
      </c>
      <c r="E21" s="6">
        <f t="shared" si="8"/>
        <v>2.5843088028748196</v>
      </c>
      <c r="F21" s="6">
        <f t="shared" si="0"/>
        <v>3.1056401293441001</v>
      </c>
      <c r="G21" s="6">
        <f t="shared" si="1"/>
        <v>1.5236333772123363</v>
      </c>
      <c r="I21" s="6">
        <f t="shared" si="9"/>
        <v>3.1305006346024573</v>
      </c>
      <c r="J21" s="6">
        <f t="shared" si="2"/>
        <v>3.3386194054716976</v>
      </c>
      <c r="K21" s="6">
        <f t="shared" si="3"/>
        <v>1.4278349649250313</v>
      </c>
      <c r="L21" s="6">
        <f t="shared" si="4"/>
        <v>2.5360763531154813</v>
      </c>
      <c r="M21" s="6">
        <f t="shared" si="5"/>
        <v>1.5415109696606708</v>
      </c>
      <c r="N21" s="6"/>
    </row>
    <row r="22" spans="1:14" x14ac:dyDescent="0.25">
      <c r="A22" s="6">
        <v>10</v>
      </c>
      <c r="B22" s="6">
        <f t="shared" si="6"/>
        <v>2.0000000000000009</v>
      </c>
      <c r="C22" s="6">
        <f t="shared" si="7"/>
        <v>2.7903032811360902</v>
      </c>
      <c r="E22" s="6">
        <f t="shared" si="8"/>
        <v>2.8157724782026414</v>
      </c>
      <c r="F22" s="6"/>
      <c r="G22" s="6"/>
      <c r="I22" s="6">
        <f t="shared" si="9"/>
        <v>3.3439665181226803</v>
      </c>
      <c r="J22" s="6"/>
      <c r="K22" s="6"/>
      <c r="L22" s="6"/>
      <c r="M22" s="6"/>
      <c r="N22" s="6"/>
    </row>
    <row r="29" spans="1:14" x14ac:dyDescent="0.25">
      <c r="C29" s="6"/>
      <c r="D29" s="6"/>
    </row>
    <row r="30" spans="1:14" x14ac:dyDescent="0.25">
      <c r="C30" s="6"/>
      <c r="D30" s="6"/>
    </row>
    <row r="34" spans="1:13" x14ac:dyDescent="0.25">
      <c r="A34" s="6"/>
      <c r="B34" s="6"/>
      <c r="C34" s="6"/>
      <c r="D34" s="6"/>
    </row>
    <row r="35" spans="1:13" x14ac:dyDescent="0.25">
      <c r="A35" s="6"/>
      <c r="E35" s="6"/>
      <c r="F35" s="6"/>
      <c r="G35" s="6"/>
      <c r="I35" s="6"/>
      <c r="J35" s="6"/>
      <c r="K35" s="6"/>
      <c r="L35" s="6"/>
      <c r="M35" s="6"/>
    </row>
    <row r="36" spans="1:13" x14ac:dyDescent="0.25">
      <c r="A36" s="6"/>
      <c r="B36" s="6"/>
      <c r="C36" s="6"/>
      <c r="E36" s="6"/>
      <c r="F36" s="6"/>
      <c r="G36" s="6"/>
      <c r="I36" s="6"/>
      <c r="J36" s="6"/>
      <c r="K36" s="6"/>
      <c r="L36" s="6"/>
      <c r="M36" s="6"/>
    </row>
    <row r="37" spans="1:13" x14ac:dyDescent="0.25">
      <c r="A37" s="6"/>
      <c r="B37" s="6"/>
      <c r="C37" s="6"/>
      <c r="E37" s="6"/>
      <c r="F37" s="6"/>
      <c r="G37" s="6"/>
      <c r="I37" s="6"/>
      <c r="J37" s="6"/>
      <c r="K37" s="6"/>
      <c r="L37" s="6"/>
      <c r="M37" s="6"/>
    </row>
    <row r="38" spans="1:13" x14ac:dyDescent="0.25">
      <c r="A38" s="6"/>
      <c r="B38" s="6"/>
      <c r="C38" s="6"/>
      <c r="E38" s="6"/>
      <c r="F38" s="6"/>
      <c r="G38" s="6"/>
      <c r="I38" s="6"/>
      <c r="J38" s="6"/>
      <c r="K38" s="6"/>
      <c r="L38" s="6"/>
      <c r="M38" s="6"/>
    </row>
    <row r="39" spans="1:13" x14ac:dyDescent="0.25">
      <c r="A39" s="6"/>
      <c r="B39" s="6"/>
      <c r="C39" s="6"/>
      <c r="E39" s="6"/>
      <c r="F39" s="6"/>
      <c r="G39" s="6"/>
      <c r="I39" s="6"/>
      <c r="J39" s="6"/>
      <c r="K39" s="6"/>
      <c r="L39" s="6"/>
      <c r="M39" s="6"/>
    </row>
    <row r="40" spans="1:13" x14ac:dyDescent="0.25">
      <c r="A40" s="6"/>
      <c r="B40" s="6"/>
      <c r="C40" s="6"/>
      <c r="E40" s="6"/>
      <c r="F40" s="6"/>
      <c r="G40" s="6"/>
      <c r="I40" s="6"/>
      <c r="J40" s="6"/>
      <c r="K40" s="6"/>
      <c r="L40" s="6"/>
      <c r="M40" s="6"/>
    </row>
    <row r="41" spans="1:13" x14ac:dyDescent="0.25">
      <c r="A41" s="6"/>
      <c r="B41" s="6"/>
      <c r="C41" s="6"/>
      <c r="E41" s="6"/>
      <c r="F41" s="6"/>
      <c r="G41" s="6"/>
      <c r="I41" s="6"/>
      <c r="J41" s="6"/>
      <c r="K41" s="6"/>
      <c r="L41" s="6"/>
      <c r="M41" s="6"/>
    </row>
    <row r="42" spans="1:13" x14ac:dyDescent="0.25">
      <c r="A42" s="6"/>
      <c r="B42" s="6"/>
      <c r="C42" s="6"/>
      <c r="E42" s="6"/>
      <c r="F42" s="6"/>
      <c r="G42" s="6"/>
      <c r="I42" s="6"/>
      <c r="J42" s="6"/>
      <c r="K42" s="6"/>
      <c r="L42" s="6"/>
      <c r="M42" s="6"/>
    </row>
    <row r="43" spans="1:13" x14ac:dyDescent="0.25">
      <c r="A43" s="6"/>
      <c r="B43" s="6"/>
      <c r="C43" s="6"/>
      <c r="E43" s="6"/>
      <c r="F43" s="6"/>
      <c r="G43" s="6"/>
      <c r="I43" s="6"/>
      <c r="J43" s="6"/>
      <c r="K43" s="6"/>
      <c r="L43" s="6"/>
      <c r="M43" s="6"/>
    </row>
    <row r="44" spans="1:13" x14ac:dyDescent="0.25">
      <c r="A44" s="6"/>
      <c r="B44" s="6"/>
      <c r="C44" s="6"/>
      <c r="E44" s="6"/>
      <c r="F44" s="6"/>
      <c r="G44" s="6"/>
      <c r="I44" s="6"/>
      <c r="J44" s="6"/>
      <c r="K44" s="6"/>
      <c r="L44" s="6"/>
      <c r="M44" s="6"/>
    </row>
    <row r="45" spans="1:13" x14ac:dyDescent="0.25">
      <c r="A45" s="6"/>
      <c r="B45" s="6"/>
      <c r="C45" s="6"/>
      <c r="E45" s="6"/>
      <c r="F45" s="6"/>
      <c r="G45" s="6"/>
      <c r="I45" s="6"/>
      <c r="J45" s="6"/>
      <c r="K45" s="6"/>
      <c r="L45" s="6"/>
      <c r="M45" s="6"/>
    </row>
    <row r="46" spans="1:13" x14ac:dyDescent="0.25">
      <c r="A46" s="6"/>
      <c r="B46" s="6"/>
      <c r="C46" s="6"/>
      <c r="E46" s="6"/>
      <c r="F46" s="6"/>
      <c r="G46" s="6"/>
      <c r="I46" s="6"/>
      <c r="J46" s="6"/>
      <c r="K46" s="6"/>
      <c r="L46" s="6"/>
      <c r="M46" s="6"/>
    </row>
    <row r="47" spans="1:13" x14ac:dyDescent="0.25">
      <c r="A47" s="6"/>
      <c r="B47" s="6"/>
      <c r="C47" s="6"/>
      <c r="E47" s="6"/>
      <c r="F47" s="6"/>
      <c r="G47" s="6"/>
      <c r="I47" s="6"/>
      <c r="J47" s="6"/>
      <c r="K47" s="6"/>
      <c r="L47" s="6"/>
      <c r="M47" s="6"/>
    </row>
    <row r="48" spans="1:13" x14ac:dyDescent="0.25">
      <c r="A48" s="6"/>
      <c r="B48" s="6"/>
      <c r="C48" s="6"/>
      <c r="E48" s="6"/>
      <c r="F48" s="6"/>
      <c r="G48" s="6"/>
      <c r="I48" s="6"/>
      <c r="J48" s="6"/>
      <c r="K48" s="6"/>
      <c r="L48" s="6"/>
      <c r="M48" s="6"/>
    </row>
    <row r="49" spans="1:13" x14ac:dyDescent="0.25">
      <c r="A49" s="6"/>
      <c r="B49" s="6"/>
      <c r="C49" s="6"/>
      <c r="E49" s="6"/>
      <c r="F49" s="6"/>
      <c r="G49" s="6"/>
      <c r="I49" s="6"/>
      <c r="J49" s="6"/>
      <c r="K49" s="6"/>
      <c r="L49" s="6"/>
      <c r="M49" s="6"/>
    </row>
    <row r="50" spans="1:13" x14ac:dyDescent="0.25">
      <c r="A50" s="6"/>
      <c r="B50" s="6"/>
      <c r="C50" s="6"/>
      <c r="E50" s="6"/>
      <c r="F50" s="6"/>
      <c r="G50" s="6"/>
      <c r="I50" s="6"/>
      <c r="J50" s="6"/>
      <c r="K50" s="6"/>
      <c r="L50" s="6"/>
      <c r="M50" s="6"/>
    </row>
    <row r="51" spans="1:13" x14ac:dyDescent="0.25">
      <c r="A51" s="6"/>
      <c r="B51" s="6"/>
      <c r="C51" s="6"/>
      <c r="E51" s="6"/>
      <c r="F51" s="6"/>
      <c r="G51" s="6"/>
      <c r="I51" s="6"/>
      <c r="J51" s="6"/>
      <c r="K51" s="6"/>
      <c r="L51" s="6"/>
      <c r="M51" s="6"/>
    </row>
    <row r="52" spans="1:13" x14ac:dyDescent="0.25">
      <c r="A52" s="6"/>
      <c r="B52" s="6"/>
      <c r="C52" s="6"/>
      <c r="E52" s="6"/>
      <c r="F52" s="6"/>
      <c r="G52" s="6"/>
      <c r="I52" s="6"/>
      <c r="J52" s="6"/>
      <c r="K52" s="6"/>
      <c r="L52" s="6"/>
      <c r="M52" s="6"/>
    </row>
    <row r="53" spans="1:13" x14ac:dyDescent="0.25">
      <c r="A53" s="6"/>
      <c r="B53" s="6"/>
      <c r="C53" s="6"/>
      <c r="E53" s="6"/>
      <c r="F53" s="6"/>
      <c r="G53" s="6"/>
      <c r="I53" s="6"/>
      <c r="J53" s="6"/>
      <c r="K53" s="6"/>
      <c r="L53" s="6"/>
      <c r="M53" s="6"/>
    </row>
    <row r="54" spans="1:13" x14ac:dyDescent="0.25">
      <c r="A54" s="6"/>
      <c r="B54" s="6"/>
      <c r="C54" s="6"/>
      <c r="E54" s="6"/>
      <c r="F54" s="6"/>
      <c r="G54" s="6"/>
      <c r="I54" s="6"/>
      <c r="J54" s="6"/>
      <c r="K54" s="6"/>
      <c r="L54" s="6"/>
      <c r="M54" s="6"/>
    </row>
    <row r="55" spans="1:13" x14ac:dyDescent="0.25">
      <c r="A55" s="6"/>
      <c r="B55" s="6"/>
      <c r="C55" s="6"/>
      <c r="E55" s="6"/>
      <c r="F55" s="6"/>
      <c r="G55" s="6"/>
      <c r="I55" s="6"/>
      <c r="J55" s="6"/>
      <c r="K55" s="6"/>
      <c r="L55" s="6"/>
      <c r="M55" s="6"/>
    </row>
    <row r="56" spans="1:13" x14ac:dyDescent="0.25">
      <c r="A56" s="6"/>
      <c r="B56" s="6"/>
      <c r="C56" s="6"/>
      <c r="E56" s="6"/>
      <c r="I56" s="6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AAC22-F6AB-4ACB-A118-793085B8E1A9}">
  <dimension ref="A1:N56"/>
  <sheetViews>
    <sheetView workbookViewId="0">
      <selection activeCell="G35" sqref="G35"/>
    </sheetView>
  </sheetViews>
  <sheetFormatPr defaultRowHeight="15" x14ac:dyDescent="0.25"/>
  <cols>
    <col min="1" max="1" width="14.140625" customWidth="1"/>
    <col min="3" max="3" width="10.140625" customWidth="1"/>
    <col min="5" max="5" width="11.7109375" customWidth="1"/>
  </cols>
  <sheetData>
    <row r="1" spans="1:14" x14ac:dyDescent="0.25">
      <c r="A1" t="s">
        <v>38</v>
      </c>
    </row>
    <row r="3" spans="1:14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26</v>
      </c>
    </row>
    <row r="4" spans="1:14" x14ac:dyDescent="0.25">
      <c r="A4" s="6">
        <v>1</v>
      </c>
      <c r="B4" s="6">
        <v>2</v>
      </c>
      <c r="C4" s="6">
        <v>20</v>
      </c>
      <c r="D4" s="6">
        <f>(B4-A4)/C4</f>
        <v>0.05</v>
      </c>
      <c r="E4" s="6">
        <v>0.9</v>
      </c>
    </row>
    <row r="5" spans="1:14" x14ac:dyDescent="0.25">
      <c r="A5" s="6"/>
      <c r="B5" s="6"/>
      <c r="C5" s="6"/>
      <c r="D5" s="6"/>
    </row>
    <row r="6" spans="1:14" x14ac:dyDescent="0.25">
      <c r="A6" s="6" t="s">
        <v>27</v>
      </c>
      <c r="B6" s="6"/>
      <c r="C6" s="6"/>
      <c r="D6" s="6"/>
    </row>
    <row r="7" spans="1:14" x14ac:dyDescent="0.25">
      <c r="A7" s="6" t="s">
        <v>28</v>
      </c>
      <c r="B7" s="6"/>
      <c r="C7" s="6"/>
      <c r="D7" s="6"/>
    </row>
    <row r="8" spans="1:14" x14ac:dyDescent="0.25">
      <c r="A8" s="6">
        <f>E4</f>
        <v>0.9</v>
      </c>
      <c r="B8" s="6"/>
      <c r="C8" s="6"/>
      <c r="D8" s="6"/>
    </row>
    <row r="9" spans="1:14" x14ac:dyDescent="0.25">
      <c r="A9" s="6"/>
      <c r="B9" s="6"/>
      <c r="C9" s="6"/>
      <c r="D9" s="6"/>
    </row>
    <row r="10" spans="1:14" x14ac:dyDescent="0.25">
      <c r="A10" s="6" t="s">
        <v>29</v>
      </c>
      <c r="B10" s="6"/>
      <c r="C10" s="6"/>
      <c r="D10" s="6"/>
      <c r="E10" t="s">
        <v>30</v>
      </c>
      <c r="I10" t="s">
        <v>31</v>
      </c>
    </row>
    <row r="11" spans="1:14" x14ac:dyDescent="0.25">
      <c r="A11" s="6" t="s">
        <v>10</v>
      </c>
      <c r="B11" t="s">
        <v>9</v>
      </c>
      <c r="C11" t="s">
        <v>21</v>
      </c>
      <c r="E11" s="6" t="s">
        <v>22</v>
      </c>
      <c r="F11" s="6" t="s">
        <v>32</v>
      </c>
      <c r="G11" s="6" t="s">
        <v>33</v>
      </c>
      <c r="I11" s="6" t="s">
        <v>23</v>
      </c>
      <c r="J11" s="6" t="s">
        <v>32</v>
      </c>
      <c r="K11" s="6" t="s">
        <v>33</v>
      </c>
      <c r="L11" s="6" t="s">
        <v>34</v>
      </c>
      <c r="M11" s="6" t="s">
        <v>35</v>
      </c>
      <c r="N11" s="6"/>
    </row>
    <row r="12" spans="1:14" x14ac:dyDescent="0.25">
      <c r="A12" s="6">
        <v>0</v>
      </c>
      <c r="B12" s="6">
        <f>A4</f>
        <v>1</v>
      </c>
      <c r="C12" s="6">
        <f>A8</f>
        <v>0.9</v>
      </c>
      <c r="E12" s="6">
        <f>A8</f>
        <v>0.9</v>
      </c>
      <c r="F12" s="6">
        <f>COS((2.5*(E12)+(B12))^2)+2.4</f>
        <v>1.9803367498442921</v>
      </c>
      <c r="G12" s="6">
        <f>COS((2.5*(E12+$D$4*F12)+(B12+$D$4))^2)+2.4</f>
        <v>3.3998254536861512</v>
      </c>
      <c r="I12" s="6">
        <f>A8</f>
        <v>0.9</v>
      </c>
      <c r="J12" s="6">
        <f>COS((2.5*(I12)+(B12))^2)+2.4</f>
        <v>1.9803367498442921</v>
      </c>
      <c r="K12" s="6">
        <f>COS((2.5*(I12+$D$4/2*J12)+(B12+$D$4/2))^2)+2.4</f>
        <v>2.9278526818540445</v>
      </c>
      <c r="L12" s="6">
        <f>COS((2.5*(I12+$D$4/2*K12)+(B12+$D$4/2))^2)+2.4</f>
        <v>3.220409039135872</v>
      </c>
      <c r="M12" s="6">
        <f>COS((2.5*(I12+$D$4*L12)+(B12+$D$4))^2)+2.4</f>
        <v>2.8153086500522093</v>
      </c>
      <c r="N12" s="6"/>
    </row>
    <row r="13" spans="1:14" x14ac:dyDescent="0.25">
      <c r="A13" s="6">
        <v>1</v>
      </c>
      <c r="B13" s="6">
        <f>B12+$D$4</f>
        <v>1.05</v>
      </c>
      <c r="C13" s="6">
        <f>C12+$D$4*(COS((2.5*(C12)+(B12))^2)+2.4)</f>
        <v>0.99901683749221459</v>
      </c>
      <c r="E13" s="6">
        <f>E12+$D$4/2*(F12+G12)</f>
        <v>1.0345040550882612</v>
      </c>
      <c r="F13" s="6">
        <f t="shared" ref="F13:F21" si="0">COS((2.5*(E13)+(B13))^2)+2.4</f>
        <v>3.1924278965052748</v>
      </c>
      <c r="G13" s="6">
        <f t="shared" ref="G13:G21" si="1">COS((2.5*(E13+$D$4*F13)+(B13+$D$4))^2)+2.4</f>
        <v>1.8444933266798358</v>
      </c>
      <c r="I13" s="6">
        <f>I12+$D$4/6*(J12+2*K12+2*L12+M12)</f>
        <v>1.0424347403489695</v>
      </c>
      <c r="J13" s="6">
        <f t="shared" ref="J13:J21" si="2">COS((2.5*(I13)+(B13))^2)+2.4</f>
        <v>3.0962758496362692</v>
      </c>
      <c r="K13" s="6">
        <f t="shared" ref="K13:K21" si="3">COS((2.5*(I13+$D$4/2*J13)+(B13+$D$4/2))^2)+2.4</f>
        <v>1.6322066157282169</v>
      </c>
      <c r="L13" s="6">
        <f t="shared" ref="L13:L21" si="4">COS((2.5*(I13+$D$4/2*K13)+(B13+$D$4/2))^2)+2.4</f>
        <v>2.226210050506999</v>
      </c>
      <c r="M13" s="6">
        <f t="shared" ref="M13:M21" si="5">COS((2.5*(I13+$D$4*L13)+(B13+$D$4))^2)+2.4</f>
        <v>1.4139430737757417</v>
      </c>
      <c r="N13" s="6"/>
    </row>
    <row r="14" spans="1:14" x14ac:dyDescent="0.25">
      <c r="A14" s="6">
        <v>2</v>
      </c>
      <c r="B14" s="6">
        <f t="shared" ref="B14:B32" si="6">B13+$D$4</f>
        <v>1.1000000000000001</v>
      </c>
      <c r="C14" s="6">
        <f t="shared" ref="C14:C22" si="7">C13+$D$4*(COS((2.5*(C13)+(B13))^2)+2.4)</f>
        <v>1.1690081101765222</v>
      </c>
      <c r="E14" s="6">
        <f>E13+$D$4/2*(F13+G13)</f>
        <v>1.1604270856678889</v>
      </c>
      <c r="F14" s="6">
        <f t="shared" si="0"/>
        <v>1.4448349505265583</v>
      </c>
      <c r="G14" s="6">
        <f t="shared" si="1"/>
        <v>2.9877613799331439</v>
      </c>
      <c r="I14" s="6">
        <f>I13+$D$4/6*(J13+2*K13+2*L13+M13)</f>
        <v>1.1443268424813233</v>
      </c>
      <c r="J14" s="6">
        <f t="shared" si="2"/>
        <v>1.4001978217880557</v>
      </c>
      <c r="K14" s="6">
        <f t="shared" si="3"/>
        <v>1.7659753360635126</v>
      </c>
      <c r="L14" s="6">
        <f t="shared" si="4"/>
        <v>1.920589860983942</v>
      </c>
      <c r="M14" s="6">
        <f t="shared" si="5"/>
        <v>3.111277039907212</v>
      </c>
      <c r="N14" s="6"/>
    </row>
    <row r="15" spans="1:14" x14ac:dyDescent="0.25">
      <c r="A15" s="6">
        <v>3</v>
      </c>
      <c r="B15" s="6">
        <f t="shared" si="6"/>
        <v>1.1500000000000001</v>
      </c>
      <c r="C15" s="6">
        <f t="shared" si="7"/>
        <v>1.2444911366573566</v>
      </c>
      <c r="E15" s="6">
        <f t="shared" ref="E15:E32" si="8">E14+$D$4/2*(F14+G14)</f>
        <v>1.2712419939293815</v>
      </c>
      <c r="F15" s="6">
        <f t="shared" si="0"/>
        <v>3.3931559292285005</v>
      </c>
      <c r="G15" s="6">
        <f t="shared" si="1"/>
        <v>1.9202718359065076</v>
      </c>
      <c r="I15" s="6">
        <f t="shared" ref="I15:I32" si="9">I14+$D$4/6*(J14+2*K14+2*L14+M14)</f>
        <v>1.2433652196129081</v>
      </c>
      <c r="J15" s="6">
        <f t="shared" si="2"/>
        <v>3.1547822459045607</v>
      </c>
      <c r="K15" s="6">
        <f t="shared" si="3"/>
        <v>2.7379076822567989</v>
      </c>
      <c r="L15" s="6">
        <f t="shared" si="4"/>
        <v>2.9459263964611493</v>
      </c>
      <c r="M15" s="6">
        <f t="shared" si="5"/>
        <v>1.4071982319443337</v>
      </c>
      <c r="N15" s="6"/>
    </row>
    <row r="16" spans="1:14" x14ac:dyDescent="0.25">
      <c r="A16" s="6">
        <v>4</v>
      </c>
      <c r="B16" s="6">
        <f t="shared" si="6"/>
        <v>1.2000000000000002</v>
      </c>
      <c r="C16" s="6">
        <f t="shared" si="7"/>
        <v>1.4030058704685313</v>
      </c>
      <c r="E16" s="6">
        <f t="shared" si="8"/>
        <v>1.4040776880577568</v>
      </c>
      <c r="F16" s="6">
        <f t="shared" si="0"/>
        <v>1.4189099222707862</v>
      </c>
      <c r="G16" s="6">
        <f t="shared" si="1"/>
        <v>3.1294610529183546</v>
      </c>
      <c r="I16" s="6">
        <f t="shared" si="9"/>
        <v>1.3761122915736148</v>
      </c>
      <c r="J16" s="6">
        <f t="shared" si="2"/>
        <v>1.5034788969626098</v>
      </c>
      <c r="K16" s="6">
        <f t="shared" si="3"/>
        <v>1.6095753948331444</v>
      </c>
      <c r="L16" s="6">
        <f t="shared" si="4"/>
        <v>1.6498159121006586</v>
      </c>
      <c r="M16" s="6">
        <f t="shared" si="5"/>
        <v>2.8021308070718405</v>
      </c>
      <c r="N16" s="6"/>
    </row>
    <row r="17" spans="1:14" x14ac:dyDescent="0.25">
      <c r="A17" s="6">
        <v>5</v>
      </c>
      <c r="B17" s="6">
        <f>B16+$D$4</f>
        <v>1.2500000000000002</v>
      </c>
      <c r="C17" s="6">
        <f t="shared" si="7"/>
        <v>1.4737227955074306</v>
      </c>
      <c r="E17" s="6">
        <f t="shared" si="8"/>
        <v>1.5177869624374853</v>
      </c>
      <c r="F17" s="6">
        <f t="shared" si="0"/>
        <v>3.3511334576515615</v>
      </c>
      <c r="G17" s="6">
        <f t="shared" si="1"/>
        <v>2.9243897221673776</v>
      </c>
      <c r="I17" s="6">
        <f>I16+$D$4/6*(J16+2*K16+2*L16+M16)</f>
        <v>1.4663155608894654</v>
      </c>
      <c r="J17" s="6">
        <f t="shared" si="2"/>
        <v>2.9671452809226557</v>
      </c>
      <c r="K17" s="6">
        <f t="shared" si="3"/>
        <v>2.8125461015439921</v>
      </c>
      <c r="L17" s="6">
        <f t="shared" si="4"/>
        <v>2.9005361228533921</v>
      </c>
      <c r="M17" s="6">
        <f t="shared" si="5"/>
        <v>1.4068417047145401</v>
      </c>
      <c r="N17" s="6"/>
    </row>
    <row r="18" spans="1:14" x14ac:dyDescent="0.25">
      <c r="A18" s="6">
        <v>6</v>
      </c>
      <c r="B18" s="6">
        <f t="shared" si="6"/>
        <v>1.3000000000000003</v>
      </c>
      <c r="C18" s="6">
        <f t="shared" si="7"/>
        <v>1.6290796333923954</v>
      </c>
      <c r="E18" s="6">
        <f t="shared" si="8"/>
        <v>1.6746750419329588</v>
      </c>
      <c r="F18" s="6">
        <f t="shared" si="0"/>
        <v>2.6557376637431696</v>
      </c>
      <c r="G18" s="6">
        <f t="shared" si="1"/>
        <v>1.4067679817400316</v>
      </c>
      <c r="I18" s="6">
        <f t="shared" si="9"/>
        <v>1.5979834895097318</v>
      </c>
      <c r="J18" s="6">
        <f t="shared" si="2"/>
        <v>1.4281287103486107</v>
      </c>
      <c r="K18" s="6">
        <f t="shared" si="3"/>
        <v>1.8473803602140229</v>
      </c>
      <c r="L18" s="6">
        <f t="shared" si="4"/>
        <v>2.1032002203534783</v>
      </c>
      <c r="M18" s="6">
        <f t="shared" si="5"/>
        <v>3.3994831291480447</v>
      </c>
      <c r="N18" s="6"/>
    </row>
    <row r="19" spans="1:14" x14ac:dyDescent="0.25">
      <c r="A19" s="6">
        <v>7</v>
      </c>
      <c r="B19" s="6">
        <f t="shared" si="6"/>
        <v>1.3500000000000003</v>
      </c>
      <c r="C19" s="6">
        <f t="shared" si="7"/>
        <v>1.7075760896125591</v>
      </c>
      <c r="E19" s="6">
        <f t="shared" si="8"/>
        <v>1.7762376830700388</v>
      </c>
      <c r="F19" s="6">
        <f t="shared" si="0"/>
        <v>1.8822162013319579</v>
      </c>
      <c r="G19" s="6">
        <f t="shared" si="1"/>
        <v>3.1088706144324094</v>
      </c>
      <c r="I19" s="6">
        <f t="shared" si="9"/>
        <v>1.7040565978483289</v>
      </c>
      <c r="J19" s="6">
        <f t="shared" si="2"/>
        <v>3.3983322940805429</v>
      </c>
      <c r="K19" s="6">
        <f t="shared" si="3"/>
        <v>1.4654582324715284</v>
      </c>
      <c r="L19" s="6">
        <f t="shared" si="4"/>
        <v>2.5900923390161785</v>
      </c>
      <c r="M19" s="6">
        <f t="shared" si="5"/>
        <v>2.0842756444295789</v>
      </c>
      <c r="N19" s="6"/>
    </row>
    <row r="20" spans="1:14" x14ac:dyDescent="0.25">
      <c r="A20" s="6">
        <v>8</v>
      </c>
      <c r="B20" s="6">
        <f t="shared" si="6"/>
        <v>1.4000000000000004</v>
      </c>
      <c r="C20" s="6">
        <f t="shared" si="7"/>
        <v>1.8769645433066255</v>
      </c>
      <c r="E20" s="6">
        <f t="shared" si="8"/>
        <v>1.901014853464148</v>
      </c>
      <c r="F20" s="6">
        <f t="shared" si="0"/>
        <v>3.3880729977399251</v>
      </c>
      <c r="G20" s="6">
        <f t="shared" si="1"/>
        <v>3.3969744741565617</v>
      </c>
      <c r="I20" s="6">
        <f t="shared" si="9"/>
        <v>1.8173375068607083</v>
      </c>
      <c r="J20" s="6">
        <f t="shared" si="2"/>
        <v>1.6791829547754684</v>
      </c>
      <c r="K20" s="6">
        <f t="shared" si="3"/>
        <v>3.0864302833062833</v>
      </c>
      <c r="L20" s="6">
        <f t="shared" si="4"/>
        <v>3.3659162880873721</v>
      </c>
      <c r="M20" s="6">
        <f t="shared" si="5"/>
        <v>1.4445926499317501</v>
      </c>
      <c r="N20" s="6"/>
    </row>
    <row r="21" spans="1:14" x14ac:dyDescent="0.25">
      <c r="A21" s="6">
        <v>9</v>
      </c>
      <c r="B21" s="6">
        <f t="shared" si="6"/>
        <v>1.4500000000000004</v>
      </c>
      <c r="C21" s="6">
        <f t="shared" si="7"/>
        <v>2.038742800154643</v>
      </c>
      <c r="E21" s="6">
        <f t="shared" si="8"/>
        <v>2.07064104026156</v>
      </c>
      <c r="F21" s="6">
        <f t="shared" si="0"/>
        <v>3.3975204720599192</v>
      </c>
      <c r="G21" s="6">
        <f t="shared" si="1"/>
        <v>3.3867651672658705</v>
      </c>
      <c r="I21" s="6">
        <f t="shared" si="9"/>
        <v>1.9509080797564959</v>
      </c>
      <c r="J21" s="6">
        <f t="shared" si="2"/>
        <v>1.707867079627345</v>
      </c>
      <c r="K21" s="6">
        <f t="shared" si="3"/>
        <v>1.7614087833295109</v>
      </c>
      <c r="L21" s="6">
        <f t="shared" si="4"/>
        <v>1.7952700937486616</v>
      </c>
      <c r="M21" s="6">
        <f t="shared" si="5"/>
        <v>3.3210095653462837</v>
      </c>
      <c r="N21" s="6"/>
    </row>
    <row r="22" spans="1:14" x14ac:dyDescent="0.25">
      <c r="A22" s="6">
        <v>10</v>
      </c>
      <c r="B22" s="6">
        <f t="shared" si="6"/>
        <v>1.5000000000000004</v>
      </c>
      <c r="C22" s="6">
        <f t="shared" si="7"/>
        <v>2.1804836820975089</v>
      </c>
      <c r="E22" s="6">
        <f t="shared" si="8"/>
        <v>2.2402481812447048</v>
      </c>
      <c r="F22" s="6">
        <f t="shared" ref="F22:F31" si="10">COS((2.5*(E22)+(B22))^2)+2.4</f>
        <v>3.388268217902044</v>
      </c>
      <c r="G22" s="6">
        <f t="shared" ref="G22:G31" si="11">COS((2.5*(E22+$D$4*F22)+(B22+$D$4))^2)+2.4</f>
        <v>3.0828491899144677</v>
      </c>
      <c r="I22" s="6">
        <f t="shared" si="9"/>
        <v>2.0520933664159124</v>
      </c>
      <c r="J22" s="6">
        <f t="shared" ref="J22:J31" si="12">COS((2.5*(I22)+(B22))^2)+2.4</f>
        <v>3.3997513207259518</v>
      </c>
      <c r="K22" s="6">
        <f t="shared" ref="K22:K31" si="13">COS((2.5*(I22+$D$4/2*J22)+(B22+$D$4/2))^2)+2.4</f>
        <v>1.4008676101250948</v>
      </c>
      <c r="L22" s="6">
        <f t="shared" ref="L22:L31" si="14">COS((2.5*(I22+$D$4/2*K22)+(B22+$D$4/2))^2)+2.4</f>
        <v>2.4877951161401359</v>
      </c>
      <c r="M22" s="6">
        <f t="shared" ref="M22:M31" si="15">COS((2.5*(I22+$D$4*L22)+(B22+$D$4))^2)+2.4</f>
        <v>2.5812923807804227</v>
      </c>
      <c r="N22" s="6"/>
    </row>
    <row r="23" spans="1:14" x14ac:dyDescent="0.25">
      <c r="A23" s="6">
        <v>11</v>
      </c>
      <c r="B23" s="6">
        <f t="shared" si="6"/>
        <v>1.5500000000000005</v>
      </c>
      <c r="C23" s="6">
        <f t="shared" ref="C23:C32" si="16">C22+$D$4*(COS((2.5*(C22)+(B22))^2)+2.4)</f>
        <v>2.2821525301073669</v>
      </c>
      <c r="E23" s="6">
        <f t="shared" si="8"/>
        <v>2.4020261164401178</v>
      </c>
      <c r="F23" s="6">
        <f t="shared" si="10"/>
        <v>3.262633223147156</v>
      </c>
      <c r="G23" s="6">
        <f t="shared" si="11"/>
        <v>2.5949162169592936</v>
      </c>
      <c r="I23" s="6">
        <f t="shared" si="9"/>
        <v>2.1667464426995529</v>
      </c>
      <c r="J23" s="6">
        <f t="shared" si="12"/>
        <v>2.2431871150505858</v>
      </c>
      <c r="K23" s="6">
        <f t="shared" si="13"/>
        <v>3.2248423638774559</v>
      </c>
      <c r="L23" s="6">
        <f t="shared" si="14"/>
        <v>2.490879841218689</v>
      </c>
      <c r="M23" s="6">
        <f t="shared" si="15"/>
        <v>1.4434373059905949</v>
      </c>
    </row>
    <row r="24" spans="1:14" x14ac:dyDescent="0.25">
      <c r="A24" s="6">
        <v>12</v>
      </c>
      <c r="B24" s="6">
        <f t="shared" si="6"/>
        <v>1.6000000000000005</v>
      </c>
      <c r="C24" s="6">
        <f t="shared" si="16"/>
        <v>2.3661359804288926</v>
      </c>
      <c r="E24" s="6">
        <f t="shared" si="8"/>
        <v>2.5484648524427791</v>
      </c>
      <c r="F24" s="6">
        <f t="shared" si="10"/>
        <v>3.1599418699087769</v>
      </c>
      <c r="G24" s="6">
        <f t="shared" si="11"/>
        <v>2.2546883057658373</v>
      </c>
      <c r="I24" s="6">
        <f t="shared" si="9"/>
        <v>2.2927303496264986</v>
      </c>
      <c r="J24" s="6">
        <f t="shared" si="12"/>
        <v>1.460146626355086</v>
      </c>
      <c r="K24" s="6">
        <f t="shared" si="13"/>
        <v>2.8759987124521507</v>
      </c>
      <c r="L24" s="6">
        <f t="shared" si="14"/>
        <v>3.3685882551658617</v>
      </c>
      <c r="M24" s="6">
        <f t="shared" si="15"/>
        <v>2.0329668053285386</v>
      </c>
    </row>
    <row r="25" spans="1:14" x14ac:dyDescent="0.25">
      <c r="A25" s="6">
        <v>13</v>
      </c>
      <c r="B25" s="6">
        <f t="shared" si="6"/>
        <v>1.6500000000000006</v>
      </c>
      <c r="C25" s="6">
        <f t="shared" si="16"/>
        <v>2.5360192902434542</v>
      </c>
      <c r="E25" s="6">
        <f t="shared" si="8"/>
        <v>2.6838306068346443</v>
      </c>
      <c r="F25" s="6">
        <f t="shared" si="10"/>
        <v>3.1196618394296443</v>
      </c>
      <c r="G25" s="6">
        <f t="shared" si="11"/>
        <v>1.9535599448077763</v>
      </c>
      <c r="I25" s="6">
        <f t="shared" si="9"/>
        <v>2.4259160776841622</v>
      </c>
      <c r="J25" s="6">
        <f t="shared" si="12"/>
        <v>1.4148022749837965</v>
      </c>
      <c r="K25" s="6">
        <f t="shared" si="13"/>
        <v>2.419897294866979</v>
      </c>
      <c r="L25" s="6">
        <f t="shared" si="14"/>
        <v>3.2454233383877957</v>
      </c>
      <c r="M25" s="6">
        <f t="shared" si="15"/>
        <v>1.6912724645225632</v>
      </c>
    </row>
    <row r="26" spans="1:14" x14ac:dyDescent="0.25">
      <c r="A26" s="6">
        <v>14</v>
      </c>
      <c r="B26" s="6">
        <f t="shared" si="6"/>
        <v>1.7000000000000006</v>
      </c>
      <c r="C26" s="6">
        <f t="shared" si="16"/>
        <v>2.6826539108789929</v>
      </c>
      <c r="E26" s="6">
        <f t="shared" si="8"/>
        <v>2.8106611514405797</v>
      </c>
      <c r="F26" s="6">
        <f t="shared" si="10"/>
        <v>3.1274165749143874</v>
      </c>
      <c r="G26" s="6">
        <f t="shared" si="11"/>
        <v>1.6880179469476289</v>
      </c>
      <c r="I26" s="6">
        <f t="shared" si="9"/>
        <v>2.5462220444009613</v>
      </c>
      <c r="J26" s="6">
        <f t="shared" si="12"/>
        <v>1.7943918742124798</v>
      </c>
      <c r="K26" s="6">
        <f t="shared" si="13"/>
        <v>2.1430361456352367</v>
      </c>
      <c r="L26" s="6">
        <f t="shared" si="14"/>
        <v>2.4979166717242114</v>
      </c>
      <c r="M26" s="6">
        <f t="shared" si="15"/>
        <v>2.0647329090813313</v>
      </c>
    </row>
    <row r="27" spans="1:14" x14ac:dyDescent="0.25">
      <c r="A27" s="6">
        <v>15</v>
      </c>
      <c r="B27" s="6">
        <f t="shared" si="6"/>
        <v>1.7500000000000007</v>
      </c>
      <c r="C27" s="6">
        <f t="shared" si="16"/>
        <v>2.8033702078047011</v>
      </c>
      <c r="E27" s="6">
        <f t="shared" si="8"/>
        <v>2.9310470144871301</v>
      </c>
      <c r="F27" s="6">
        <f t="shared" si="10"/>
        <v>3.1506631156673013</v>
      </c>
      <c r="G27" s="6">
        <f t="shared" si="11"/>
        <v>1.4987578753192585</v>
      </c>
      <c r="I27" s="6">
        <f t="shared" si="9"/>
        <v>2.6557306312177338</v>
      </c>
      <c r="J27" s="6">
        <f t="shared" si="12"/>
        <v>2.7003258659331206</v>
      </c>
      <c r="K27" s="6">
        <f t="shared" si="13"/>
        <v>2.2427808016788151</v>
      </c>
      <c r="L27" s="6">
        <f t="shared" si="14"/>
        <v>1.7964463265844743</v>
      </c>
      <c r="M27" s="6">
        <f t="shared" si="15"/>
        <v>3.344289921938159</v>
      </c>
    </row>
    <row r="28" spans="1:14" x14ac:dyDescent="0.25">
      <c r="A28" s="6">
        <v>16</v>
      </c>
      <c r="B28" s="6">
        <f t="shared" si="6"/>
        <v>1.8000000000000007</v>
      </c>
      <c r="C28" s="6">
        <f t="shared" si="16"/>
        <v>2.9361760270311961</v>
      </c>
      <c r="E28" s="6">
        <f t="shared" si="8"/>
        <v>3.0472825392617939</v>
      </c>
      <c r="F28" s="6">
        <f t="shared" si="10"/>
        <v>3.139804544557582</v>
      </c>
      <c r="G28" s="6">
        <f t="shared" si="11"/>
        <v>1.4121937979702865</v>
      </c>
      <c r="I28" s="6">
        <f t="shared" si="9"/>
        <v>2.7734228815877158</v>
      </c>
      <c r="J28" s="6">
        <f t="shared" si="12"/>
        <v>3.0396159726401004</v>
      </c>
      <c r="K28" s="6">
        <f t="shared" si="13"/>
        <v>2.3656405696128524</v>
      </c>
      <c r="L28" s="6">
        <f t="shared" si="14"/>
        <v>1.6921299178568705</v>
      </c>
      <c r="M28" s="6">
        <f t="shared" si="15"/>
        <v>3.1178669956301777</v>
      </c>
    </row>
    <row r="29" spans="1:14" x14ac:dyDescent="0.25">
      <c r="A29" s="6">
        <v>17</v>
      </c>
      <c r="B29" s="6">
        <f t="shared" si="6"/>
        <v>1.8500000000000008</v>
      </c>
      <c r="C29" s="6">
        <f t="shared" si="16"/>
        <v>3.0416180193457429</v>
      </c>
      <c r="D29" s="6"/>
      <c r="E29" s="6">
        <f t="shared" si="8"/>
        <v>3.1610824978249905</v>
      </c>
      <c r="F29" s="6">
        <f t="shared" si="10"/>
        <v>3.0467357452820538</v>
      </c>
      <c r="G29" s="6">
        <f t="shared" si="11"/>
        <v>1.4005150526859502</v>
      </c>
      <c r="I29" s="6">
        <f t="shared" si="9"/>
        <v>2.8923647477811301</v>
      </c>
      <c r="J29" s="6">
        <f t="shared" si="12"/>
        <v>3.1098216240817353</v>
      </c>
      <c r="K29" s="6">
        <f t="shared" si="13"/>
        <v>2.5011571929922325</v>
      </c>
      <c r="L29" s="6">
        <f t="shared" si="14"/>
        <v>1.8313895131808633</v>
      </c>
      <c r="M29" s="6">
        <f t="shared" si="15"/>
        <v>3.3365740524741048</v>
      </c>
    </row>
    <row r="30" spans="1:14" x14ac:dyDescent="0.25">
      <c r="A30" s="6">
        <v>18</v>
      </c>
      <c r="B30" s="6">
        <f t="shared" si="6"/>
        <v>1.9000000000000008</v>
      </c>
      <c r="C30" s="6">
        <f t="shared" si="16"/>
        <v>3.1694073061231722</v>
      </c>
      <c r="D30" s="6"/>
      <c r="E30" s="6">
        <f t="shared" si="8"/>
        <v>3.2722637677741906</v>
      </c>
      <c r="F30" s="6">
        <f t="shared" si="10"/>
        <v>2.8636115274243665</v>
      </c>
      <c r="G30" s="6">
        <f t="shared" si="11"/>
        <v>1.4015239556082517</v>
      </c>
      <c r="I30" s="6">
        <f t="shared" si="9"/>
        <v>3.0182938235219803</v>
      </c>
      <c r="J30" s="6">
        <f t="shared" si="12"/>
        <v>2.70837972342669</v>
      </c>
      <c r="K30" s="6">
        <f t="shared" si="13"/>
        <v>2.6500932646520194</v>
      </c>
      <c r="L30" s="6">
        <f t="shared" si="14"/>
        <v>2.5815423206708763</v>
      </c>
      <c r="M30" s="6">
        <f t="shared" si="15"/>
        <v>1.8495195097407753</v>
      </c>
    </row>
    <row r="31" spans="1:14" x14ac:dyDescent="0.25">
      <c r="A31" s="6">
        <v>19</v>
      </c>
      <c r="B31" s="6">
        <f t="shared" si="6"/>
        <v>1.9500000000000008</v>
      </c>
      <c r="C31" s="6">
        <f t="shared" si="16"/>
        <v>3.257853674941249</v>
      </c>
      <c r="E31" s="6">
        <f t="shared" si="8"/>
        <v>3.3788921548500062</v>
      </c>
      <c r="F31" s="6">
        <f t="shared" si="10"/>
        <v>2.678802390526668</v>
      </c>
      <c r="G31" s="6">
        <f t="shared" si="11"/>
        <v>1.4001027548937199</v>
      </c>
      <c r="I31" s="6">
        <f t="shared" si="9"/>
        <v>3.1434702435537574</v>
      </c>
      <c r="J31" s="6">
        <f t="shared" si="12"/>
        <v>2.018386506275601</v>
      </c>
      <c r="K31" s="6">
        <f t="shared" si="13"/>
        <v>2.6357019174273453</v>
      </c>
      <c r="L31" s="6">
        <f t="shared" si="14"/>
        <v>3.2457523036260514</v>
      </c>
      <c r="M31" s="6">
        <f t="shared" si="15"/>
        <v>2.5141939167650467</v>
      </c>
    </row>
    <row r="32" spans="1:14" x14ac:dyDescent="0.25">
      <c r="A32" s="6">
        <v>20</v>
      </c>
      <c r="B32" s="6">
        <f t="shared" si="6"/>
        <v>2.0000000000000009</v>
      </c>
      <c r="C32" s="6">
        <f t="shared" si="16"/>
        <v>3.3877931132072026</v>
      </c>
      <c r="E32" s="6">
        <f t="shared" si="8"/>
        <v>3.480864783485516</v>
      </c>
      <c r="I32" s="6">
        <f t="shared" si="9"/>
        <v>3.2792659840966527</v>
      </c>
    </row>
    <row r="34" spans="1:13" x14ac:dyDescent="0.25">
      <c r="A34" s="6"/>
      <c r="B34" s="6"/>
      <c r="C34" s="6"/>
      <c r="D34" s="6"/>
    </row>
    <row r="35" spans="1:13" x14ac:dyDescent="0.25">
      <c r="A35" s="6"/>
      <c r="E35" s="6"/>
      <c r="F35" s="6"/>
      <c r="G35" s="6"/>
      <c r="I35" s="6"/>
      <c r="J35" s="6"/>
      <c r="K35" s="6"/>
      <c r="L35" s="6"/>
      <c r="M35" s="6"/>
    </row>
    <row r="36" spans="1:13" x14ac:dyDescent="0.25">
      <c r="A36" s="6"/>
      <c r="B36" s="6"/>
      <c r="C36" s="6"/>
      <c r="E36" s="6"/>
      <c r="F36" s="6"/>
      <c r="G36" s="6"/>
      <c r="I36" s="6"/>
      <c r="J36" s="6"/>
      <c r="K36" s="6"/>
      <c r="L36" s="6"/>
      <c r="M36" s="6"/>
    </row>
    <row r="37" spans="1:13" x14ac:dyDescent="0.25">
      <c r="A37" s="6"/>
      <c r="B37" s="6"/>
      <c r="C37" s="6"/>
      <c r="E37" s="6"/>
      <c r="F37" s="6"/>
      <c r="G37" s="6"/>
      <c r="I37" s="6"/>
      <c r="J37" s="6"/>
      <c r="K37" s="6"/>
      <c r="L37" s="6"/>
      <c r="M37" s="6"/>
    </row>
    <row r="38" spans="1:13" x14ac:dyDescent="0.25">
      <c r="A38" s="6"/>
      <c r="B38" s="6"/>
      <c r="C38" s="6"/>
      <c r="E38" s="6"/>
      <c r="F38" s="6"/>
      <c r="G38" s="6"/>
      <c r="I38" s="6"/>
      <c r="J38" s="6"/>
      <c r="K38" s="6"/>
      <c r="L38" s="6"/>
      <c r="M38" s="6"/>
    </row>
    <row r="39" spans="1:13" x14ac:dyDescent="0.25">
      <c r="A39" s="6"/>
      <c r="B39" s="6"/>
      <c r="C39" s="6"/>
      <c r="E39" s="6"/>
      <c r="F39" s="6"/>
      <c r="G39" s="6"/>
      <c r="I39" s="6"/>
      <c r="J39" s="6"/>
      <c r="K39" s="6"/>
      <c r="L39" s="6"/>
      <c r="M39" s="6"/>
    </row>
    <row r="40" spans="1:13" x14ac:dyDescent="0.25">
      <c r="A40" s="6"/>
      <c r="B40" s="6"/>
      <c r="C40" s="6"/>
      <c r="E40" s="6"/>
      <c r="F40" s="6"/>
      <c r="G40" s="6"/>
      <c r="I40" s="6"/>
      <c r="J40" s="6"/>
      <c r="K40" s="6"/>
      <c r="L40" s="6"/>
      <c r="M40" s="6"/>
    </row>
    <row r="41" spans="1:13" x14ac:dyDescent="0.25">
      <c r="A41" s="6"/>
      <c r="B41" s="6"/>
      <c r="C41" s="6"/>
      <c r="E41" s="6"/>
      <c r="F41" s="6"/>
      <c r="G41" s="6"/>
      <c r="I41" s="6"/>
      <c r="J41" s="6"/>
      <c r="K41" s="6"/>
      <c r="L41" s="6"/>
      <c r="M41" s="6"/>
    </row>
    <row r="42" spans="1:13" x14ac:dyDescent="0.25">
      <c r="A42" s="6"/>
      <c r="B42" s="6"/>
      <c r="C42" s="6"/>
      <c r="E42" s="6"/>
      <c r="F42" s="6"/>
      <c r="G42" s="6"/>
      <c r="I42" s="6"/>
      <c r="J42" s="6"/>
      <c r="K42" s="6"/>
      <c r="L42" s="6"/>
      <c r="M42" s="6"/>
    </row>
    <row r="43" spans="1:13" x14ac:dyDescent="0.25">
      <c r="A43" s="6"/>
      <c r="B43" s="6"/>
      <c r="C43" s="6"/>
      <c r="E43" s="6"/>
      <c r="F43" s="6"/>
      <c r="G43" s="6"/>
      <c r="I43" s="6"/>
      <c r="J43" s="6"/>
      <c r="K43" s="6"/>
      <c r="L43" s="6"/>
      <c r="M43" s="6"/>
    </row>
    <row r="44" spans="1:13" x14ac:dyDescent="0.25">
      <c r="A44" s="6"/>
      <c r="B44" s="6"/>
      <c r="C44" s="6"/>
      <c r="E44" s="6"/>
      <c r="F44" s="6"/>
      <c r="G44" s="6"/>
      <c r="I44" s="6"/>
      <c r="J44" s="6"/>
      <c r="K44" s="6"/>
      <c r="L44" s="6"/>
      <c r="M44" s="6"/>
    </row>
    <row r="45" spans="1:13" x14ac:dyDescent="0.25">
      <c r="A45" s="6"/>
      <c r="B45" s="6"/>
      <c r="C45" s="6"/>
      <c r="E45" s="6"/>
      <c r="F45" s="6"/>
      <c r="G45" s="6"/>
      <c r="I45" s="6"/>
      <c r="J45" s="6"/>
      <c r="K45" s="6"/>
      <c r="L45" s="6"/>
      <c r="M45" s="6"/>
    </row>
    <row r="46" spans="1:13" x14ac:dyDescent="0.25">
      <c r="A46" s="6"/>
      <c r="B46" s="6"/>
      <c r="C46" s="6"/>
      <c r="E46" s="6"/>
      <c r="F46" s="6"/>
      <c r="G46" s="6"/>
      <c r="I46" s="6"/>
      <c r="J46" s="6"/>
      <c r="K46" s="6"/>
      <c r="L46" s="6"/>
      <c r="M46" s="6"/>
    </row>
    <row r="47" spans="1:13" x14ac:dyDescent="0.25">
      <c r="A47" s="6"/>
      <c r="B47" s="6"/>
      <c r="C47" s="6"/>
      <c r="E47" s="6"/>
      <c r="F47" s="6"/>
      <c r="G47" s="6"/>
      <c r="I47" s="6"/>
      <c r="J47" s="6"/>
      <c r="K47" s="6"/>
      <c r="L47" s="6"/>
      <c r="M47" s="6"/>
    </row>
    <row r="48" spans="1:13" x14ac:dyDescent="0.25">
      <c r="A48" s="6"/>
      <c r="B48" s="6"/>
      <c r="C48" s="6"/>
      <c r="E48" s="6"/>
      <c r="F48" s="6"/>
      <c r="G48" s="6"/>
      <c r="I48" s="6"/>
      <c r="J48" s="6"/>
      <c r="K48" s="6"/>
      <c r="L48" s="6"/>
      <c r="M48" s="6"/>
    </row>
    <row r="49" spans="1:13" x14ac:dyDescent="0.25">
      <c r="A49" s="6"/>
      <c r="B49" s="6"/>
      <c r="C49" s="6"/>
      <c r="E49" s="6"/>
      <c r="F49" s="6"/>
      <c r="G49" s="6"/>
      <c r="I49" s="6"/>
      <c r="J49" s="6"/>
      <c r="K49" s="6"/>
      <c r="L49" s="6"/>
      <c r="M49" s="6"/>
    </row>
    <row r="50" spans="1:13" x14ac:dyDescent="0.25">
      <c r="A50" s="6"/>
      <c r="B50" s="6"/>
      <c r="C50" s="6"/>
      <c r="E50" s="6"/>
      <c r="F50" s="6"/>
      <c r="G50" s="6"/>
      <c r="I50" s="6"/>
      <c r="J50" s="6"/>
      <c r="K50" s="6"/>
      <c r="L50" s="6"/>
      <c r="M50" s="6"/>
    </row>
    <row r="51" spans="1:13" x14ac:dyDescent="0.25">
      <c r="A51" s="6"/>
      <c r="B51" s="6"/>
      <c r="C51" s="6"/>
      <c r="E51" s="6"/>
      <c r="F51" s="6"/>
      <c r="G51" s="6"/>
      <c r="I51" s="6"/>
      <c r="J51" s="6"/>
      <c r="K51" s="6"/>
      <c r="L51" s="6"/>
      <c r="M51" s="6"/>
    </row>
    <row r="52" spans="1:13" x14ac:dyDescent="0.25">
      <c r="A52" s="6"/>
      <c r="B52" s="6"/>
      <c r="C52" s="6"/>
      <c r="E52" s="6"/>
      <c r="F52" s="6"/>
      <c r="G52" s="6"/>
      <c r="I52" s="6"/>
      <c r="J52" s="6"/>
      <c r="K52" s="6"/>
      <c r="L52" s="6"/>
      <c r="M52" s="6"/>
    </row>
    <row r="53" spans="1:13" x14ac:dyDescent="0.25">
      <c r="A53" s="6"/>
      <c r="B53" s="6"/>
      <c r="C53" s="6"/>
      <c r="E53" s="6"/>
      <c r="F53" s="6"/>
      <c r="G53" s="6"/>
      <c r="I53" s="6"/>
      <c r="J53" s="6"/>
      <c r="K53" s="6"/>
      <c r="L53" s="6"/>
      <c r="M53" s="6"/>
    </row>
    <row r="54" spans="1:13" x14ac:dyDescent="0.25">
      <c r="A54" s="6"/>
      <c r="B54" s="6"/>
      <c r="C54" s="6"/>
      <c r="E54" s="6"/>
      <c r="F54" s="6"/>
      <c r="G54" s="6"/>
      <c r="I54" s="6"/>
      <c r="J54" s="6"/>
      <c r="K54" s="6"/>
      <c r="L54" s="6"/>
      <c r="M54" s="6"/>
    </row>
    <row r="55" spans="1:13" x14ac:dyDescent="0.25">
      <c r="A55" s="6"/>
      <c r="B55" s="6"/>
      <c r="C55" s="6"/>
      <c r="E55" s="6"/>
      <c r="F55" s="6"/>
      <c r="G55" s="6"/>
      <c r="I55" s="6"/>
      <c r="J55" s="6"/>
      <c r="K55" s="6"/>
      <c r="L55" s="6"/>
      <c r="M55" s="6"/>
    </row>
    <row r="56" spans="1:13" x14ac:dyDescent="0.25">
      <c r="A56" s="6"/>
      <c r="B56" s="6"/>
      <c r="C56" s="6"/>
      <c r="E56" s="6"/>
      <c r="I56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мкр</vt:lpstr>
      <vt:lpstr>Эйлер n=10</vt:lpstr>
      <vt:lpstr>Эйлер n=20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2023-04-13T13:23:10Z</dcterms:modified>
</cp:coreProperties>
</file>