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F1E3D28-CADA-4C0E-9EC9-72104102CC0C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opt_table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4" l="1"/>
  <c r="C13" i="14"/>
  <c r="B14" i="14"/>
  <c r="B3" i="14"/>
  <c r="F3" i="14"/>
  <c r="B8" i="14"/>
  <c r="B7" i="14"/>
  <c r="D6" i="14"/>
  <c r="B5" i="14"/>
  <c r="B2" i="14"/>
  <c r="A11" i="11"/>
  <c r="R9" i="12" l="1"/>
  <c r="C10" i="12"/>
  <c r="I10" i="12" s="1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H10" i="12"/>
  <c r="G10" i="12"/>
  <c r="F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10" i="12"/>
  <c r="E10" i="12"/>
  <c r="D10" i="12"/>
  <c r="E3" i="12"/>
  <c r="Q3" i="12"/>
  <c r="B5" i="11"/>
  <c r="B4" i="11"/>
  <c r="AR8" i="9" l="1"/>
  <c r="AR8" i="8"/>
  <c r="AR8" i="7"/>
  <c r="AR8" i="6"/>
  <c r="AR8" i="5"/>
  <c r="AR8" i="4"/>
  <c r="AR8" i="3"/>
  <c r="AR8" i="1"/>
  <c r="C15" i="14" l="1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12" i="14"/>
  <c r="B17" i="14" s="1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F13" i="14" l="1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T21" i="9" s="1"/>
  <c r="AS2" i="8"/>
  <c r="AS2" i="7"/>
  <c r="AS2" i="6"/>
  <c r="AS2" i="5"/>
  <c r="AS2" i="4"/>
  <c r="AS2" i="3"/>
  <c r="B18" i="14" l="1"/>
  <c r="B4" i="14"/>
  <c r="L2" i="14" s="1"/>
  <c r="K2" i="14"/>
  <c r="AT22" i="9"/>
  <c r="AT23" i="9"/>
  <c r="AT24" i="9"/>
  <c r="AT25" i="9"/>
  <c r="AT26" i="9"/>
  <c r="AT27" i="9"/>
  <c r="AT28" i="9"/>
  <c r="AT10" i="9"/>
  <c r="K3" i="12"/>
  <c r="N3" i="12" s="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W55" i="8" l="1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AQ35" i="8" s="1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8" i="6" l="1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AQ40" i="3" s="1"/>
  <c r="F42" i="3"/>
  <c r="F39" i="3"/>
  <c r="F28" i="5"/>
  <c r="AQ27" i="5" s="1"/>
  <c r="F10" i="5"/>
  <c r="F13" i="5"/>
  <c r="AQ12" i="5" s="1"/>
  <c r="F34" i="5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Q39" i="3"/>
  <c r="Q40" i="3"/>
  <c r="Q37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3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2" i="3"/>
  <c r="Q33" i="3"/>
  <c r="Q34" i="3"/>
  <c r="Q35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0" i="3" l="1"/>
  <c r="AQ28" i="3"/>
  <c r="AQ33" i="3"/>
  <c r="AQ36" i="3"/>
  <c r="AQ43" i="3"/>
  <c r="AQ32" i="3"/>
  <c r="AQ39" i="3"/>
  <c r="AQ46" i="3"/>
  <c r="AQ42" i="3"/>
  <c r="AQ44" i="3"/>
  <c r="AQ47" i="3"/>
  <c r="AS3" i="7"/>
  <c r="AQ35" i="3"/>
  <c r="AQ45" i="3"/>
  <c r="AQ38" i="3"/>
  <c r="AQ41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B5" i="12" s="1"/>
  <c r="B7" i="12" s="1"/>
  <c r="E26" i="12"/>
  <c r="E38" i="12"/>
  <c r="D21" i="12"/>
  <c r="D33" i="12"/>
  <c r="D45" i="12"/>
  <c r="C28" i="12"/>
  <c r="C24" i="12"/>
  <c r="E13" i="12"/>
  <c r="C16" i="12"/>
  <c r="E14" i="12"/>
  <c r="E27" i="12"/>
  <c r="E39" i="12"/>
  <c r="H2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I20" i="12" s="1"/>
  <c r="J20" i="12" s="1"/>
  <c r="C32" i="12"/>
  <c r="C44" i="12"/>
  <c r="I44" i="12" s="1"/>
  <c r="J44" i="12" s="1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I25" i="12" s="1"/>
  <c r="J25" i="12" s="1"/>
  <c r="C37" i="12"/>
  <c r="C11" i="12"/>
  <c r="C40" i="12"/>
  <c r="F7" i="1"/>
  <c r="Q5" i="1"/>
  <c r="I49" i="12" l="1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AQ10" i="1" s="1"/>
  <c r="F23" i="1"/>
  <c r="F13" i="1"/>
  <c r="F18" i="1"/>
  <c r="F25" i="1"/>
  <c r="F20" i="1"/>
  <c r="F24" i="1"/>
  <c r="F21" i="1"/>
  <c r="F12" i="1"/>
  <c r="Q9" i="12" l="1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7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8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</connections>
</file>

<file path=xl/sharedStrings.xml><?xml version="1.0" encoding="utf-8"?>
<sst xmlns="http://schemas.openxmlformats.org/spreadsheetml/2006/main" count="1892" uniqueCount="428">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</sst>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workbookViewId="0">
      <selection activeCell="B7" sqref="B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2419.085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2192.4892540787073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5" si="0">M8*$N$4</f>
        <v>6.7084999999999999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224.73346458709875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1923.5717067548724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971.66552624840403</v>
      </c>
    </row>
    <row r="11" spans="1:45" x14ac:dyDescent="0.25">
      <c r="A11" s="4"/>
      <c r="B11" s="3"/>
      <c r="E11" s="11">
        <v>2</v>
      </c>
      <c r="F11" s="12">
        <f t="shared" ref="F11:F36" si="7">E11*$F$7</f>
        <v>2.170957161290322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35" si="8">F12+J10+N9+Q10+T11+W19+AC11+AF15+AI11+AL11</f>
        <v>658.75443180001116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>F13+J11+N10+Q11+T12+W20+AC12+AF16+AI12+AL12</f>
        <v>505.59210886613749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416.32929453807128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359.01623451290885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319.96017694654864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292.31474591693967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272.27639924516507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257.56301162387427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246.72232149384465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238.78615448226086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233.08423602332766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229.13779857004849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226.59574592129255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225.19475592621177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224.73346458709875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225.05525546129218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226.03648398879633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227.57823452161452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229.6004324875592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232.03756232756749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234.83550249284852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237.94915169274333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241.34062484309808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244.9778653342444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248.83356568387222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>F37+J35+N34+Q35+T36+W44+AC36+AF40+AI36+AL36</f>
        <v>252.88431947857262</v>
      </c>
    </row>
    <row r="37" spans="5:43" x14ac:dyDescent="0.25">
      <c r="E37" s="11">
        <v>28</v>
      </c>
      <c r="F37" s="12">
        <f>E37*$F$7</f>
        <v>30.39340025806451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ref="AQ37:AQ47" si="15">F38+J36+N35+Q36+T37+W45+AC37+AF41+AI37+AL37</f>
        <v>257.109948775752</v>
      </c>
    </row>
    <row r="38" spans="5:43" x14ac:dyDescent="0.25">
      <c r="E38" s="11">
        <v>29</v>
      </c>
      <c r="F38" s="12">
        <f t="shared" ref="F38:F49" si="16">E38*$F$7</f>
        <v>31.478878838709669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15"/>
        <v>261.49296602516245</v>
      </c>
    </row>
    <row r="39" spans="5:43" x14ac:dyDescent="0.25">
      <c r="E39" s="11">
        <v>30</v>
      </c>
      <c r="F39" s="12">
        <f t="shared" si="16"/>
        <v>32.564357419354828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15"/>
        <v>266.01814013465253</v>
      </c>
    </row>
    <row r="40" spans="5:43" x14ac:dyDescent="0.25">
      <c r="E40" s="11">
        <v>31</v>
      </c>
      <c r="F40" s="12">
        <f t="shared" si="16"/>
        <v>33.649835999999993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15"/>
        <v>270.67214389858975</v>
      </c>
    </row>
    <row r="41" spans="5:43" x14ac:dyDescent="0.25">
      <c r="E41" s="11">
        <v>32</v>
      </c>
      <c r="F41" s="12">
        <f t="shared" si="16"/>
        <v>34.735314580645152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15"/>
        <v>275.4432655302063</v>
      </c>
    </row>
    <row r="42" spans="5:43" x14ac:dyDescent="0.25">
      <c r="E42" s="11">
        <v>33</v>
      </c>
      <c r="F42" s="12">
        <f t="shared" si="16"/>
        <v>35.820793161290311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15"/>
        <v>280.32117110000092</v>
      </c>
    </row>
    <row r="43" spans="5:43" x14ac:dyDescent="0.25">
      <c r="E43" s="11">
        <v>34</v>
      </c>
      <c r="F43" s="12">
        <f t="shared" si="16"/>
        <v>36.906271741935477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15"/>
        <v>285.29670769898712</v>
      </c>
    </row>
    <row r="44" spans="5:43" x14ac:dyDescent="0.25">
      <c r="E44" s="11">
        <v>35</v>
      </c>
      <c r="F44" s="12">
        <f t="shared" si="16"/>
        <v>37.991750322580636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15"/>
        <v>290.36173940806543</v>
      </c>
    </row>
    <row r="45" spans="5:43" x14ac:dyDescent="0.25">
      <c r="E45" s="11">
        <v>36</v>
      </c>
      <c r="F45" s="12">
        <f t="shared" si="16"/>
        <v>39.077228903225794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15"/>
        <v>295.50900986695814</v>
      </c>
    </row>
    <row r="46" spans="5:43" x14ac:dyDescent="0.25">
      <c r="E46" s="11">
        <v>37</v>
      </c>
      <c r="F46" s="12">
        <f t="shared" si="16"/>
        <v>40.16270748387096</v>
      </c>
      <c r="I46" s="8">
        <v>39</v>
      </c>
      <c r="J46" s="15">
        <f t="shared" si="1"/>
        <v>83.722079999999991</v>
      </c>
      <c r="M46" s="8">
        <v>40</v>
      </c>
      <c r="N46" s="15">
        <f>M46*$N$4</f>
        <v>134.16999999999999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15"/>
        <v>300.73202654278526</v>
      </c>
    </row>
    <row r="47" spans="5:43" x14ac:dyDescent="0.25">
      <c r="E47" s="11">
        <v>38</v>
      </c>
      <c r="F47" s="12">
        <f t="shared" si="16"/>
        <v>41.248186064516119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15"/>
        <v>306.02496280347475</v>
      </c>
    </row>
    <row r="48" spans="5:43" x14ac:dyDescent="0.25">
      <c r="E48" s="11">
        <v>39</v>
      </c>
      <c r="F48" s="12">
        <f t="shared" si="16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311.38257468016201</v>
      </c>
    </row>
    <row r="49" spans="5:32" x14ac:dyDescent="0.25">
      <c r="E49" s="11">
        <v>40</v>
      </c>
      <c r="F49" s="12">
        <f t="shared" si="16"/>
        <v>43.419143225806437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4" sqref="O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418.72330758006979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297.15847634714629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30.788354545454528</v>
      </c>
      <c r="M3" s="4" t="s">
        <v>101</v>
      </c>
      <c r="N3" s="19">
        <f>K3*0.15</f>
        <v>4.6182531818181793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1706.7779873002255</v>
      </c>
    </row>
    <row r="6" spans="1:18" x14ac:dyDescent="0.25">
      <c r="A6" s="23" t="s">
        <v>73</v>
      </c>
      <c r="B6" s="2">
        <v>1909.35</v>
      </c>
    </row>
    <row r="7" spans="1:18" x14ac:dyDescent="0.25">
      <c r="A7" s="24" t="s">
        <v>104</v>
      </c>
      <c r="B7" s="25">
        <f>B5+B6</f>
        <v>3616.1279873002254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3616.1279873002254</v>
      </c>
      <c r="R9" s="18">
        <f>MAX(J10:J49)</f>
        <v>3863.6944637415068</v>
      </c>
    </row>
    <row r="10" spans="1:18" ht="15.75" x14ac:dyDescent="0.25">
      <c r="A10" s="29">
        <v>17</v>
      </c>
      <c r="B10" s="29">
        <v>2192.489</v>
      </c>
      <c r="C10" s="35">
        <f>$B$1*(1-A10/'a_r=0.5'!$B$7)</f>
        <v>189.10084858454766</v>
      </c>
      <c r="D10" s="35">
        <f>$E$2/$E$1*(1-A10/'a_r=0.5'!$B$7)</f>
        <v>9.0322580645161299E-2</v>
      </c>
      <c r="E10" s="35">
        <f>$H$1/$E$1*(1-A10/'a_r=0.5'!$B$7)</f>
        <v>4.5161290322580649E-2</v>
      </c>
      <c r="F10" s="35">
        <f>$K$3</f>
        <v>30.788354545454528</v>
      </c>
      <c r="G10" s="35">
        <f>$N$3</f>
        <v>4.6182531818181793</v>
      </c>
      <c r="H10" s="36">
        <f>$Q$3</f>
        <v>1374</v>
      </c>
      <c r="I10" s="35">
        <f t="shared" ref="I10:I49" si="0">C10+D10+E10+$K$3+$N$3+$Q$3</f>
        <v>1598.6429401827882</v>
      </c>
      <c r="J10" s="35">
        <f t="shared" ref="J10:J49" si="1">I10+B10</f>
        <v>3791.1319401827882</v>
      </c>
      <c r="K10" s="35">
        <f>$B$1</f>
        <v>418.72330758006979</v>
      </c>
    </row>
    <row r="11" spans="1:18" ht="15.75" x14ac:dyDescent="0.25">
      <c r="A11" s="29">
        <v>20</v>
      </c>
      <c r="B11" s="29">
        <v>2228.2530000000002</v>
      </c>
      <c r="C11" s="35">
        <f>$B$1*(1-A11/'a_r=0.5'!$B$7)</f>
        <v>148.57923817357315</v>
      </c>
      <c r="D11" s="35">
        <f>$E$2/$E$1*(1-A11/'a_r=0.5'!$B$7)</f>
        <v>7.0967741935483872E-2</v>
      </c>
      <c r="E11" s="35">
        <f>$H$1/$E$1*(1-A11/'a_r=0.5'!$B$7)</f>
        <v>3.5483870967741936E-2</v>
      </c>
      <c r="F11" s="35">
        <f t="shared" ref="F11:F49" si="2">$K$3</f>
        <v>30.788354545454528</v>
      </c>
      <c r="G11" s="35">
        <f t="shared" ref="G11:G49" si="3">$N$3</f>
        <v>4.6182531818181793</v>
      </c>
      <c r="H11" s="36">
        <f t="shared" ref="H11:H49" si="4">$Q$3</f>
        <v>1374</v>
      </c>
      <c r="I11" s="35">
        <f t="shared" si="0"/>
        <v>1558.0922975137491</v>
      </c>
      <c r="J11" s="35">
        <f t="shared" si="1"/>
        <v>3786.3452975137493</v>
      </c>
      <c r="K11" s="35">
        <f t="shared" ref="K11:K49" si="5">$B$1</f>
        <v>418.72330758006979</v>
      </c>
    </row>
    <row r="12" spans="1:18" ht="15.75" x14ac:dyDescent="0.25">
      <c r="A12" s="29">
        <v>22</v>
      </c>
      <c r="B12" s="29">
        <v>2247.558</v>
      </c>
      <c r="C12" s="35">
        <f>$B$1*(1-A12/'a_r=0.5'!$B$7)</f>
        <v>121.56483123292347</v>
      </c>
      <c r="D12" s="35">
        <f>$E$2/$E$1*(1-A12/'a_r=0.5'!$B$7)</f>
        <v>5.8064516129032254E-2</v>
      </c>
      <c r="E12" s="35">
        <f>$H$1/$E$1*(1-A12/'a_r=0.5'!$B$7)</f>
        <v>2.9032258064516127E-2</v>
      </c>
      <c r="F12" s="35">
        <f t="shared" si="2"/>
        <v>30.788354545454528</v>
      </c>
      <c r="G12" s="35">
        <f t="shared" si="3"/>
        <v>4.6182531818181793</v>
      </c>
      <c r="H12" s="36">
        <f t="shared" si="4"/>
        <v>1374</v>
      </c>
      <c r="I12" s="35">
        <f t="shared" si="0"/>
        <v>1531.0585357343898</v>
      </c>
      <c r="J12" s="35">
        <f t="shared" si="1"/>
        <v>3778.6165357343898</v>
      </c>
      <c r="K12" s="35">
        <f t="shared" si="5"/>
        <v>418.72330758006979</v>
      </c>
      <c r="M12" s="26">
        <v>0.45600000000000002</v>
      </c>
    </row>
    <row r="13" spans="1:18" ht="15.75" x14ac:dyDescent="0.25">
      <c r="A13" s="29">
        <v>24</v>
      </c>
      <c r="B13" s="29">
        <v>2260.35</v>
      </c>
      <c r="C13" s="35">
        <f>$B$1*(1-A13/'a_r=0.5'!$B$7)</f>
        <v>94.550424292273831</v>
      </c>
      <c r="D13" s="35">
        <f>$E$2/$E$1*(1-A13/'a_r=0.5'!$B$7)</f>
        <v>4.5161290322580649E-2</v>
      </c>
      <c r="E13" s="35">
        <f>$H$1/$E$1*(1-A13/'a_r=0.5'!$B$7)</f>
        <v>2.2580645161290325E-2</v>
      </c>
      <c r="F13" s="35">
        <f t="shared" si="2"/>
        <v>30.788354545454528</v>
      </c>
      <c r="G13" s="35">
        <f t="shared" si="3"/>
        <v>4.6182531818181793</v>
      </c>
      <c r="H13" s="36">
        <f t="shared" si="4"/>
        <v>1374</v>
      </c>
      <c r="I13" s="35">
        <f t="shared" si="0"/>
        <v>1504.0247739550305</v>
      </c>
      <c r="J13" s="35">
        <f t="shared" si="1"/>
        <v>3764.3747739550304</v>
      </c>
      <c r="K13" s="35">
        <f t="shared" si="5"/>
        <v>418.72330758006979</v>
      </c>
    </row>
    <row r="14" spans="1:18" ht="15.75" x14ac:dyDescent="0.25">
      <c r="A14" s="29">
        <v>15</v>
      </c>
      <c r="B14" s="29">
        <v>2164.9290000000001</v>
      </c>
      <c r="C14" s="35">
        <f>$B$1*(1-A14/'a_r=0.5'!$B$7)</f>
        <v>216.11525552519731</v>
      </c>
      <c r="D14" s="35">
        <f>$E$2/$E$1*(1-A14/'a_r=0.5'!$B$7)</f>
        <v>0.1032258064516129</v>
      </c>
      <c r="E14" s="35">
        <f>$H$1/$E$1*(1-A14/'a_r=0.5'!$B$7)</f>
        <v>5.1612903225806452E-2</v>
      </c>
      <c r="F14" s="35">
        <f t="shared" si="2"/>
        <v>30.788354545454528</v>
      </c>
      <c r="G14" s="35">
        <f t="shared" si="3"/>
        <v>4.6182531818181793</v>
      </c>
      <c r="H14" s="36">
        <f t="shared" si="4"/>
        <v>1374</v>
      </c>
      <c r="I14" s="35">
        <f t="shared" si="0"/>
        <v>1625.6767019621475</v>
      </c>
      <c r="J14" s="35">
        <f t="shared" si="1"/>
        <v>3790.6057019621476</v>
      </c>
      <c r="K14" s="35">
        <f t="shared" si="5"/>
        <v>418.72330758006979</v>
      </c>
      <c r="M14" s="27"/>
    </row>
    <row r="15" spans="1:18" ht="15.75" x14ac:dyDescent="0.25">
      <c r="A15" s="29">
        <v>16</v>
      </c>
      <c r="B15" s="29">
        <v>2171.886</v>
      </c>
      <c r="C15" s="35">
        <f>$B$1*(1-A15/'a_r=0.5'!$B$7)</f>
        <v>202.60805205487247</v>
      </c>
      <c r="D15" s="35">
        <f>$E$2/$E$1*(1-A15/'a_r=0.5'!$B$7)</f>
        <v>9.6774193548387108E-2</v>
      </c>
      <c r="E15" s="35">
        <f>$H$1/$E$1*(1-A15/'a_r=0.5'!$B$7)</f>
        <v>4.8387096774193554E-2</v>
      </c>
      <c r="F15" s="35">
        <f t="shared" si="2"/>
        <v>30.788354545454528</v>
      </c>
      <c r="G15" s="35">
        <f t="shared" si="3"/>
        <v>4.6182531818181793</v>
      </c>
      <c r="H15" s="36">
        <f t="shared" si="4"/>
        <v>1374</v>
      </c>
      <c r="I15" s="35">
        <f t="shared" si="0"/>
        <v>1612.1598210724678</v>
      </c>
      <c r="J15" s="35">
        <f t="shared" si="1"/>
        <v>3784.0458210724678</v>
      </c>
      <c r="K15" s="35">
        <f t="shared" si="5"/>
        <v>418.72330758006979</v>
      </c>
      <c r="M15" s="28"/>
    </row>
    <row r="16" spans="1:18" ht="15.75" x14ac:dyDescent="0.25">
      <c r="A16" s="29">
        <v>14</v>
      </c>
      <c r="B16" s="29">
        <v>2151.44</v>
      </c>
      <c r="C16" s="35">
        <f>$B$1*(1-A16/'a_r=0.5'!$B$7)</f>
        <v>229.62245899552212</v>
      </c>
      <c r="D16" s="35">
        <f>$E$2/$E$1*(1-A16/'a_r=0.5'!$B$7)</f>
        <v>0.10967741935483871</v>
      </c>
      <c r="E16" s="35">
        <f>$H$1/$E$1*(1-A16/'a_r=0.5'!$B$7)</f>
        <v>5.4838709677419356E-2</v>
      </c>
      <c r="F16" s="35">
        <f t="shared" si="2"/>
        <v>30.788354545454528</v>
      </c>
      <c r="G16" s="35">
        <f t="shared" si="3"/>
        <v>4.6182531818181793</v>
      </c>
      <c r="H16" s="36">
        <f t="shared" si="4"/>
        <v>1374</v>
      </c>
      <c r="I16" s="35">
        <f t="shared" si="0"/>
        <v>1639.1935828518272</v>
      </c>
      <c r="J16" s="35">
        <f t="shared" si="1"/>
        <v>3790.6335828518272</v>
      </c>
      <c r="K16" s="35">
        <f t="shared" si="5"/>
        <v>418.72330758006979</v>
      </c>
      <c r="M16" s="27"/>
    </row>
    <row r="17" spans="1:13" ht="15.75" x14ac:dyDescent="0.25">
      <c r="A17" s="29">
        <v>14</v>
      </c>
      <c r="B17" s="29">
        <v>2143.739</v>
      </c>
      <c r="C17" s="35">
        <f>$B$1*(1-A17/'a_r=0.5'!$B$7)</f>
        <v>229.62245899552212</v>
      </c>
      <c r="D17" s="35">
        <f>$E$2/$E$1*(1-A17/'a_r=0.5'!$B$7)</f>
        <v>0.10967741935483871</v>
      </c>
      <c r="E17" s="35">
        <f>$H$1/$E$1*(1-A17/'a_r=0.5'!$B$7)</f>
        <v>5.4838709677419356E-2</v>
      </c>
      <c r="F17" s="35">
        <f t="shared" si="2"/>
        <v>30.788354545454528</v>
      </c>
      <c r="G17" s="35">
        <f t="shared" si="3"/>
        <v>4.6182531818181793</v>
      </c>
      <c r="H17" s="36">
        <f t="shared" si="4"/>
        <v>1374</v>
      </c>
      <c r="I17" s="35">
        <f t="shared" si="0"/>
        <v>1639.1935828518272</v>
      </c>
      <c r="J17" s="35">
        <f t="shared" si="1"/>
        <v>3782.9325828518272</v>
      </c>
      <c r="K17" s="35">
        <f t="shared" si="5"/>
        <v>418.72330758006979</v>
      </c>
      <c r="M17" s="28"/>
    </row>
    <row r="18" spans="1:13" ht="15.75" x14ac:dyDescent="0.25">
      <c r="A18" s="29">
        <v>10</v>
      </c>
      <c r="B18" s="29">
        <v>2055.5509999999999</v>
      </c>
      <c r="C18" s="35">
        <f>$B$1*(1-A18/'a_r=0.5'!$B$7)</f>
        <v>283.65127287682151</v>
      </c>
      <c r="D18" s="35">
        <f>$E$2/$E$1*(1-A18/'a_r=0.5'!$B$7)</f>
        <v>0.13548387096774195</v>
      </c>
      <c r="E18" s="35">
        <f>$H$1/$E$1*(1-A18/'a_r=0.5'!$B$7)</f>
        <v>6.7741935483870974E-2</v>
      </c>
      <c r="F18" s="35">
        <f t="shared" si="2"/>
        <v>30.788354545454528</v>
      </c>
      <c r="G18" s="35">
        <f t="shared" si="3"/>
        <v>4.6182531818181793</v>
      </c>
      <c r="H18" s="36">
        <f t="shared" si="4"/>
        <v>1374</v>
      </c>
      <c r="I18" s="35">
        <f t="shared" si="0"/>
        <v>1693.2611064105458</v>
      </c>
      <c r="J18" s="35">
        <f t="shared" si="1"/>
        <v>3748.8121064105458</v>
      </c>
      <c r="K18" s="35">
        <f t="shared" si="5"/>
        <v>418.72330758006979</v>
      </c>
      <c r="M18" s="27"/>
    </row>
    <row r="19" spans="1:13" ht="15.75" x14ac:dyDescent="0.25">
      <c r="A19" s="29">
        <v>12</v>
      </c>
      <c r="B19" s="29">
        <v>2139.953</v>
      </c>
      <c r="C19" s="35">
        <f>$B$1*(1-A19/'a_r=0.5'!$B$7)</f>
        <v>256.63686593617183</v>
      </c>
      <c r="D19" s="35">
        <f>$E$2/$E$1*(1-A19/'a_r=0.5'!$B$7)</f>
        <v>0.12258064516129033</v>
      </c>
      <c r="E19" s="35">
        <f>$H$1/$E$1*(1-A19/'a_r=0.5'!$B$7)</f>
        <v>6.1290322580645165E-2</v>
      </c>
      <c r="F19" s="35">
        <f t="shared" si="2"/>
        <v>30.788354545454528</v>
      </c>
      <c r="G19" s="35">
        <f t="shared" si="3"/>
        <v>4.6182531818181793</v>
      </c>
      <c r="H19" s="36">
        <f t="shared" si="4"/>
        <v>1374</v>
      </c>
      <c r="I19" s="35">
        <f t="shared" si="0"/>
        <v>1666.2273446311865</v>
      </c>
      <c r="J19" s="35">
        <f t="shared" si="1"/>
        <v>3806.1803446311865</v>
      </c>
      <c r="K19" s="35">
        <f t="shared" si="5"/>
        <v>418.72330758006979</v>
      </c>
      <c r="M19" s="28"/>
    </row>
    <row r="20" spans="1:13" ht="15.75" x14ac:dyDescent="0.25">
      <c r="A20" s="29">
        <v>13</v>
      </c>
      <c r="B20" s="29">
        <v>2183.6280000000002</v>
      </c>
      <c r="C20" s="35">
        <f>$B$1*(1-A20/'a_r=0.5'!$B$7)</f>
        <v>243.12966246584693</v>
      </c>
      <c r="D20" s="35">
        <f>$E$2/$E$1*(1-A20/'a_r=0.5'!$B$7)</f>
        <v>0.11612903225806451</v>
      </c>
      <c r="E20" s="35">
        <f>$H$1/$E$1*(1-A20/'a_r=0.5'!$B$7)</f>
        <v>5.8064516129032254E-2</v>
      </c>
      <c r="F20" s="35">
        <f t="shared" si="2"/>
        <v>30.788354545454528</v>
      </c>
      <c r="G20" s="35">
        <f t="shared" si="3"/>
        <v>4.6182531818181793</v>
      </c>
      <c r="H20" s="36">
        <f t="shared" si="4"/>
        <v>1374</v>
      </c>
      <c r="I20" s="35">
        <f t="shared" si="0"/>
        <v>1652.7104637415068</v>
      </c>
      <c r="J20" s="35">
        <f t="shared" si="1"/>
        <v>3836.338463741507</v>
      </c>
      <c r="K20" s="35">
        <f t="shared" si="5"/>
        <v>418.72330758006979</v>
      </c>
      <c r="M20" s="27"/>
    </row>
    <row r="21" spans="1:13" ht="15.75" x14ac:dyDescent="0.25">
      <c r="A21" s="29">
        <v>13</v>
      </c>
      <c r="B21" s="29">
        <v>2210.9839999999999</v>
      </c>
      <c r="C21" s="35">
        <f>$B$1*(1-A21/'a_r=0.5'!$B$7)</f>
        <v>243.12966246584693</v>
      </c>
      <c r="D21" s="35">
        <f>$E$2/$E$1*(1-A21/'a_r=0.5'!$B$7)</f>
        <v>0.11612903225806451</v>
      </c>
      <c r="E21" s="35">
        <f>$H$1/$E$1*(1-A21/'a_r=0.5'!$B$7)</f>
        <v>5.8064516129032254E-2</v>
      </c>
      <c r="F21" s="35">
        <f t="shared" si="2"/>
        <v>30.788354545454528</v>
      </c>
      <c r="G21" s="35">
        <f t="shared" si="3"/>
        <v>4.6182531818181793</v>
      </c>
      <c r="H21" s="36">
        <f t="shared" si="4"/>
        <v>1374</v>
      </c>
      <c r="I21" s="35">
        <f t="shared" si="0"/>
        <v>1652.7104637415068</v>
      </c>
      <c r="J21" s="35">
        <f t="shared" si="1"/>
        <v>3863.6944637415068</v>
      </c>
      <c r="K21" s="35">
        <f t="shared" si="5"/>
        <v>418.72330758006979</v>
      </c>
      <c r="M21" s="28"/>
    </row>
    <row r="22" spans="1:13" ht="15.75" x14ac:dyDescent="0.25">
      <c r="A22" s="29">
        <v>10</v>
      </c>
      <c r="B22" s="29">
        <v>1973.8710000000001</v>
      </c>
      <c r="C22" s="35">
        <f>$B$1*(1-A22/'a_r=0.5'!$B$7)</f>
        <v>283.65127287682151</v>
      </c>
      <c r="D22" s="35">
        <f>$E$2/$E$1*(1-A22/'a_r=0.5'!$B$7)</f>
        <v>0.13548387096774195</v>
      </c>
      <c r="E22" s="35">
        <f>$H$1/$E$1*(1-A22/'a_r=0.5'!$B$7)</f>
        <v>6.7741935483870974E-2</v>
      </c>
      <c r="F22" s="35">
        <f t="shared" si="2"/>
        <v>30.788354545454528</v>
      </c>
      <c r="G22" s="35">
        <f t="shared" si="3"/>
        <v>4.6182531818181793</v>
      </c>
      <c r="H22" s="36">
        <f t="shared" si="4"/>
        <v>1374</v>
      </c>
      <c r="I22" s="35">
        <f t="shared" si="0"/>
        <v>1693.2611064105458</v>
      </c>
      <c r="J22" s="35">
        <f t="shared" si="1"/>
        <v>3667.1321064105459</v>
      </c>
      <c r="K22" s="35">
        <f t="shared" si="5"/>
        <v>418.72330758006979</v>
      </c>
      <c r="M22" s="27"/>
    </row>
    <row r="23" spans="1:13" ht="15.75" x14ac:dyDescent="0.25">
      <c r="A23" s="29">
        <v>10</v>
      </c>
      <c r="B23" s="29">
        <v>1994.414</v>
      </c>
      <c r="C23" s="35">
        <f>$B$1*(1-A23/'a_r=0.5'!$B$7)</f>
        <v>283.65127287682151</v>
      </c>
      <c r="D23" s="35">
        <f>$E$2/$E$1*(1-A23/'a_r=0.5'!$B$7)</f>
        <v>0.13548387096774195</v>
      </c>
      <c r="E23" s="35">
        <f>$H$1/$E$1*(1-A23/'a_r=0.5'!$B$7)</f>
        <v>6.7741935483870974E-2</v>
      </c>
      <c r="F23" s="35">
        <f t="shared" si="2"/>
        <v>30.788354545454528</v>
      </c>
      <c r="G23" s="35">
        <f t="shared" si="3"/>
        <v>4.6182531818181793</v>
      </c>
      <c r="H23" s="36">
        <f t="shared" si="4"/>
        <v>1374</v>
      </c>
      <c r="I23" s="35">
        <f t="shared" si="0"/>
        <v>1693.2611064105458</v>
      </c>
      <c r="J23" s="35">
        <f t="shared" si="1"/>
        <v>3687.6751064105456</v>
      </c>
      <c r="K23" s="35">
        <f t="shared" si="5"/>
        <v>418.72330758006979</v>
      </c>
      <c r="M23" s="28"/>
    </row>
    <row r="24" spans="1:13" ht="15.75" x14ac:dyDescent="0.25">
      <c r="A24" s="29">
        <v>10</v>
      </c>
      <c r="B24" s="29">
        <v>1933.2760000000001</v>
      </c>
      <c r="C24" s="35">
        <f>$B$1*(1-A24/'a_r=0.5'!$B$7)</f>
        <v>283.65127287682151</v>
      </c>
      <c r="D24" s="35">
        <f>$E$2/$E$1*(1-A24/'a_r=0.5'!$B$7)</f>
        <v>0.13548387096774195</v>
      </c>
      <c r="E24" s="35">
        <f>$H$1/$E$1*(1-A24/'a_r=0.5'!$B$7)</f>
        <v>6.7741935483870974E-2</v>
      </c>
      <c r="F24" s="35">
        <f t="shared" si="2"/>
        <v>30.788354545454528</v>
      </c>
      <c r="G24" s="35">
        <f t="shared" si="3"/>
        <v>4.6182531818181793</v>
      </c>
      <c r="H24" s="36">
        <f t="shared" si="4"/>
        <v>1374</v>
      </c>
      <c r="I24" s="35">
        <f t="shared" si="0"/>
        <v>1693.2611064105458</v>
      </c>
      <c r="J24" s="35">
        <f t="shared" si="1"/>
        <v>3626.5371064105457</v>
      </c>
      <c r="K24" s="35">
        <f t="shared" si="5"/>
        <v>418.72330758006979</v>
      </c>
      <c r="M24" s="27"/>
    </row>
    <row r="25" spans="1:13" ht="15.75" x14ac:dyDescent="0.25">
      <c r="A25" s="29">
        <v>9</v>
      </c>
      <c r="B25" s="29">
        <v>1909.35</v>
      </c>
      <c r="C25" s="35">
        <f>$B$1*(1-A25/'a_r=0.5'!$B$7)</f>
        <v>297.15847634714629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30.788354545454528</v>
      </c>
      <c r="G25" s="35">
        <f t="shared" si="3"/>
        <v>4.6182531818181793</v>
      </c>
      <c r="H25" s="36">
        <f t="shared" si="4"/>
        <v>1374</v>
      </c>
      <c r="I25" s="35">
        <f t="shared" si="0"/>
        <v>1706.7779873002255</v>
      </c>
      <c r="J25" s="35">
        <f t="shared" si="1"/>
        <v>3616.1279873002254</v>
      </c>
      <c r="K25" s="35">
        <f t="shared" si="5"/>
        <v>418.72330758006979</v>
      </c>
      <c r="M25" s="28"/>
    </row>
    <row r="26" spans="1:13" ht="15.75" x14ac:dyDescent="0.25">
      <c r="A26" s="29">
        <v>13</v>
      </c>
      <c r="B26" s="29">
        <v>2116.6109999999999</v>
      </c>
      <c r="C26" s="35">
        <f>$B$1*(1-A26/'a_r=0.5'!$B$7)</f>
        <v>243.12966246584693</v>
      </c>
      <c r="D26" s="35">
        <f>$E$2/$E$1*(1-A26/'a_r=0.5'!$B$7)</f>
        <v>0.11612903225806451</v>
      </c>
      <c r="E26" s="35">
        <f>$H$1/$E$1*(1-A26/'a_r=0.5'!$B$7)</f>
        <v>5.8064516129032254E-2</v>
      </c>
      <c r="F26" s="35">
        <f t="shared" si="2"/>
        <v>30.788354545454528</v>
      </c>
      <c r="G26" s="35">
        <f t="shared" si="3"/>
        <v>4.6182531818181793</v>
      </c>
      <c r="H26" s="36">
        <f t="shared" si="4"/>
        <v>1374</v>
      </c>
      <c r="I26" s="35">
        <f t="shared" si="0"/>
        <v>1652.7104637415068</v>
      </c>
      <c r="J26" s="35">
        <f t="shared" si="1"/>
        <v>3769.3214637415067</v>
      </c>
      <c r="K26" s="35">
        <f t="shared" si="5"/>
        <v>418.72330758006979</v>
      </c>
      <c r="M26" s="27"/>
    </row>
    <row r="27" spans="1:13" ht="15.75" x14ac:dyDescent="0.25">
      <c r="A27" s="29">
        <v>14</v>
      </c>
      <c r="B27" s="29">
        <v>2185.0419999999999</v>
      </c>
      <c r="C27" s="35">
        <f>$B$1*(1-A27/'a_r=0.5'!$B$7)</f>
        <v>229.62245899552212</v>
      </c>
      <c r="D27" s="35">
        <f>$E$2/$E$1*(1-A27/'a_r=0.5'!$B$7)</f>
        <v>0.10967741935483871</v>
      </c>
      <c r="E27" s="35">
        <f>$H$1/$E$1*(1-A27/'a_r=0.5'!$B$7)</f>
        <v>5.4838709677419356E-2</v>
      </c>
      <c r="F27" s="35">
        <f t="shared" si="2"/>
        <v>30.788354545454528</v>
      </c>
      <c r="G27" s="35">
        <f t="shared" si="3"/>
        <v>4.6182531818181793</v>
      </c>
      <c r="H27" s="36">
        <f t="shared" si="4"/>
        <v>1374</v>
      </c>
      <c r="I27" s="35">
        <f t="shared" si="0"/>
        <v>1639.1935828518272</v>
      </c>
      <c r="J27" s="35">
        <f t="shared" si="1"/>
        <v>3824.2355828518271</v>
      </c>
      <c r="K27" s="35">
        <f t="shared" si="5"/>
        <v>418.72330758006979</v>
      </c>
      <c r="M27" s="28"/>
    </row>
    <row r="28" spans="1:13" ht="15.75" x14ac:dyDescent="0.25">
      <c r="A28" s="29">
        <v>15</v>
      </c>
      <c r="B28" s="29">
        <v>2220.1930000000002</v>
      </c>
      <c r="C28" s="35">
        <f>$B$1*(1-A28/'a_r=0.5'!$B$7)</f>
        <v>216.11525552519731</v>
      </c>
      <c r="D28" s="35">
        <f>$E$2/$E$1*(1-A28/'a_r=0.5'!$B$7)</f>
        <v>0.1032258064516129</v>
      </c>
      <c r="E28" s="35">
        <f>$H$1/$E$1*(1-A28/'a_r=0.5'!$B$7)</f>
        <v>5.1612903225806452E-2</v>
      </c>
      <c r="F28" s="35">
        <f t="shared" si="2"/>
        <v>30.788354545454528</v>
      </c>
      <c r="G28" s="35">
        <f t="shared" si="3"/>
        <v>4.6182531818181793</v>
      </c>
      <c r="H28" s="36">
        <f t="shared" si="4"/>
        <v>1374</v>
      </c>
      <c r="I28" s="35">
        <f t="shared" si="0"/>
        <v>1625.6767019621475</v>
      </c>
      <c r="J28" s="35">
        <f t="shared" si="1"/>
        <v>3845.8697019621477</v>
      </c>
      <c r="K28" s="35">
        <f t="shared" si="5"/>
        <v>418.72330758006979</v>
      </c>
      <c r="M28" s="27"/>
    </row>
    <row r="29" spans="1:13" ht="15.75" x14ac:dyDescent="0.25">
      <c r="A29" s="29">
        <v>16</v>
      </c>
      <c r="B29" s="29">
        <v>2242.0120000000002</v>
      </c>
      <c r="C29" s="35">
        <f>$B$1*(1-A29/'a_r=0.5'!$B$7)</f>
        <v>202.60805205487247</v>
      </c>
      <c r="D29" s="35">
        <f>$E$2/$E$1*(1-A29/'a_r=0.5'!$B$7)</f>
        <v>9.6774193548387108E-2</v>
      </c>
      <c r="E29" s="35">
        <f>$H$1/$E$1*(1-A29/'a_r=0.5'!$B$7)</f>
        <v>4.8387096774193554E-2</v>
      </c>
      <c r="F29" s="35">
        <f t="shared" si="2"/>
        <v>30.788354545454528</v>
      </c>
      <c r="G29" s="35">
        <f t="shared" si="3"/>
        <v>4.6182531818181793</v>
      </c>
      <c r="H29" s="36">
        <f t="shared" si="4"/>
        <v>1374</v>
      </c>
      <c r="I29" s="35">
        <f t="shared" si="0"/>
        <v>1612.1598210724678</v>
      </c>
      <c r="J29" s="35">
        <f t="shared" si="1"/>
        <v>3854.171821072468</v>
      </c>
      <c r="K29" s="35">
        <f t="shared" si="5"/>
        <v>418.72330758006979</v>
      </c>
      <c r="M29" s="28"/>
    </row>
    <row r="30" spans="1:13" ht="15.75" x14ac:dyDescent="0.25">
      <c r="A30" s="29">
        <v>12</v>
      </c>
      <c r="B30" s="29">
        <v>2050.2959999999998</v>
      </c>
      <c r="C30" s="35">
        <f>$B$1*(1-A30/'a_r=0.5'!$B$7)</f>
        <v>256.63686593617183</v>
      </c>
      <c r="D30" s="35">
        <f>$E$2/$E$1*(1-A30/'a_r=0.5'!$B$7)</f>
        <v>0.12258064516129033</v>
      </c>
      <c r="E30" s="35">
        <f>$H$1/$E$1*(1-A30/'a_r=0.5'!$B$7)</f>
        <v>6.1290322580645165E-2</v>
      </c>
      <c r="F30" s="35">
        <f t="shared" si="2"/>
        <v>30.788354545454528</v>
      </c>
      <c r="G30" s="35">
        <f t="shared" si="3"/>
        <v>4.6182531818181793</v>
      </c>
      <c r="H30" s="36">
        <f t="shared" si="4"/>
        <v>1374</v>
      </c>
      <c r="I30" s="35">
        <f t="shared" si="0"/>
        <v>1666.2273446311865</v>
      </c>
      <c r="J30" s="35">
        <f t="shared" si="1"/>
        <v>3716.5233446311863</v>
      </c>
      <c r="K30" s="35">
        <f t="shared" si="5"/>
        <v>418.72330758006979</v>
      </c>
      <c r="M30" s="27"/>
    </row>
    <row r="31" spans="1:13" ht="15.75" x14ac:dyDescent="0.25">
      <c r="A31" s="29">
        <v>12</v>
      </c>
      <c r="B31" s="29">
        <v>2066.9650000000001</v>
      </c>
      <c r="C31" s="35">
        <f>$B$1*(1-A31/'a_r=0.5'!$B$7)</f>
        <v>256.63686593617183</v>
      </c>
      <c r="D31" s="35">
        <f>$E$2/$E$1*(1-A31/'a_r=0.5'!$B$7)</f>
        <v>0.12258064516129033</v>
      </c>
      <c r="E31" s="35">
        <f>$H$1/$E$1*(1-A31/'a_r=0.5'!$B$7)</f>
        <v>6.1290322580645165E-2</v>
      </c>
      <c r="F31" s="35">
        <f t="shared" si="2"/>
        <v>30.788354545454528</v>
      </c>
      <c r="G31" s="35">
        <f t="shared" si="3"/>
        <v>4.6182531818181793</v>
      </c>
      <c r="H31" s="36">
        <f t="shared" si="4"/>
        <v>1374</v>
      </c>
      <c r="I31" s="35">
        <f t="shared" si="0"/>
        <v>1666.2273446311865</v>
      </c>
      <c r="J31" s="35">
        <f t="shared" si="1"/>
        <v>3733.1923446311866</v>
      </c>
      <c r="K31" s="35">
        <f t="shared" si="5"/>
        <v>418.72330758006979</v>
      </c>
      <c r="M31" s="28"/>
    </row>
    <row r="32" spans="1:13" ht="15.75" x14ac:dyDescent="0.25">
      <c r="A32" s="29">
        <v>12</v>
      </c>
      <c r="B32" s="29">
        <v>2017.3589999999999</v>
      </c>
      <c r="C32" s="35">
        <f>$B$1*(1-A32/'a_r=0.5'!$B$7)</f>
        <v>256.63686593617183</v>
      </c>
      <c r="D32" s="35">
        <f>$E$2/$E$1*(1-A32/'a_r=0.5'!$B$7)</f>
        <v>0.12258064516129033</v>
      </c>
      <c r="E32" s="35">
        <f>$H$1/$E$1*(1-A32/'a_r=0.5'!$B$7)</f>
        <v>6.1290322580645165E-2</v>
      </c>
      <c r="F32" s="35">
        <f t="shared" si="2"/>
        <v>30.788354545454528</v>
      </c>
      <c r="G32" s="35">
        <f t="shared" si="3"/>
        <v>4.6182531818181793</v>
      </c>
      <c r="H32" s="36">
        <f t="shared" si="4"/>
        <v>1374</v>
      </c>
      <c r="I32" s="35">
        <f t="shared" si="0"/>
        <v>1666.2273446311865</v>
      </c>
      <c r="J32" s="35">
        <f t="shared" si="1"/>
        <v>3683.5863446311864</v>
      </c>
      <c r="K32" s="35">
        <f t="shared" si="5"/>
        <v>418.72330758006979</v>
      </c>
      <c r="M32" s="27"/>
    </row>
    <row r="33" spans="1:11" ht="15.75" x14ac:dyDescent="0.25">
      <c r="A33" s="29">
        <v>11</v>
      </c>
      <c r="B33" s="29">
        <v>1997.915</v>
      </c>
      <c r="C33" s="35">
        <f>$B$1*(1-A33/'a_r=0.5'!$B$7)</f>
        <v>270.14406940649661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30.788354545454528</v>
      </c>
      <c r="G33" s="35">
        <f t="shared" si="3"/>
        <v>4.6182531818181793</v>
      </c>
      <c r="H33" s="36">
        <f t="shared" si="4"/>
        <v>1374</v>
      </c>
      <c r="I33" s="35">
        <f t="shared" si="0"/>
        <v>1679.7442255208662</v>
      </c>
      <c r="J33" s="35">
        <f t="shared" si="1"/>
        <v>3677.6592255208661</v>
      </c>
      <c r="K33" s="35">
        <f t="shared" si="5"/>
        <v>418.72330758006979</v>
      </c>
    </row>
    <row r="34" spans="1:11" ht="15.75" x14ac:dyDescent="0.25">
      <c r="A34" s="29">
        <v>14</v>
      </c>
      <c r="B34" s="29">
        <v>2152.4879999999998</v>
      </c>
      <c r="C34" s="35">
        <f>$B$1*(1-A34/'a_r=0.5'!$B$7)</f>
        <v>229.62245899552212</v>
      </c>
      <c r="D34" s="35">
        <f>$E$2/$E$1*(1-A34/'a_r=0.5'!$B$7)</f>
        <v>0.10967741935483871</v>
      </c>
      <c r="E34" s="35">
        <f>$H$1/$E$1*(1-A34/'a_r=0.5'!$B$7)</f>
        <v>5.4838709677419356E-2</v>
      </c>
      <c r="F34" s="35">
        <f t="shared" si="2"/>
        <v>30.788354545454528</v>
      </c>
      <c r="G34" s="35">
        <f t="shared" si="3"/>
        <v>4.6182531818181793</v>
      </c>
      <c r="H34" s="36">
        <f t="shared" si="4"/>
        <v>1374</v>
      </c>
      <c r="I34" s="35">
        <f t="shared" si="0"/>
        <v>1639.1935828518272</v>
      </c>
      <c r="J34" s="35">
        <f t="shared" si="1"/>
        <v>3791.681582851827</v>
      </c>
      <c r="K34" s="35">
        <f t="shared" si="5"/>
        <v>418.72330758006979</v>
      </c>
    </row>
    <row r="35" spans="1:11" ht="15.75" x14ac:dyDescent="0.25">
      <c r="A35" s="29">
        <v>16</v>
      </c>
      <c r="B35" s="29">
        <v>2211.0369999999998</v>
      </c>
      <c r="C35" s="35">
        <f>$B$1*(1-A35/'a_r=0.5'!$B$7)</f>
        <v>202.60805205487247</v>
      </c>
      <c r="D35" s="35">
        <f>$E$2/$E$1*(1-A35/'a_r=0.5'!$B$7)</f>
        <v>9.6774193548387108E-2</v>
      </c>
      <c r="E35" s="35">
        <f>$H$1/$E$1*(1-A35/'a_r=0.5'!$B$7)</f>
        <v>4.8387096774193554E-2</v>
      </c>
      <c r="F35" s="35">
        <f t="shared" si="2"/>
        <v>30.788354545454528</v>
      </c>
      <c r="G35" s="35">
        <f t="shared" si="3"/>
        <v>4.6182531818181793</v>
      </c>
      <c r="H35" s="36">
        <f t="shared" si="4"/>
        <v>1374</v>
      </c>
      <c r="I35" s="35">
        <f t="shared" si="0"/>
        <v>1612.1598210724678</v>
      </c>
      <c r="J35" s="35">
        <f t="shared" si="1"/>
        <v>3823.1968210724676</v>
      </c>
      <c r="K35" s="35">
        <f t="shared" si="5"/>
        <v>418.72330758006979</v>
      </c>
    </row>
    <row r="36" spans="1:11" ht="15.75" x14ac:dyDescent="0.25">
      <c r="A36" s="29">
        <v>17</v>
      </c>
      <c r="B36" s="29">
        <v>2241.13</v>
      </c>
      <c r="C36" s="35">
        <f>$B$1*(1-A36/'a_r=0.5'!$B$7)</f>
        <v>189.10084858454766</v>
      </c>
      <c r="D36" s="35">
        <f>$E$2/$E$1*(1-A36/'a_r=0.5'!$B$7)</f>
        <v>9.0322580645161299E-2</v>
      </c>
      <c r="E36" s="35">
        <f>$H$1/$E$1*(1-A36/'a_r=0.5'!$B$7)</f>
        <v>4.5161290322580649E-2</v>
      </c>
      <c r="F36" s="35">
        <f t="shared" si="2"/>
        <v>30.788354545454528</v>
      </c>
      <c r="G36" s="35">
        <f t="shared" si="3"/>
        <v>4.6182531818181793</v>
      </c>
      <c r="H36" s="36">
        <f t="shared" si="4"/>
        <v>1374</v>
      </c>
      <c r="I36" s="35">
        <f t="shared" si="0"/>
        <v>1598.6429401827882</v>
      </c>
      <c r="J36" s="35">
        <f t="shared" si="1"/>
        <v>3839.7729401827883</v>
      </c>
      <c r="K36" s="35">
        <f t="shared" si="5"/>
        <v>418.72330758006979</v>
      </c>
    </row>
    <row r="37" spans="1:11" ht="15.75" x14ac:dyDescent="0.25">
      <c r="A37" s="29">
        <v>17</v>
      </c>
      <c r="B37" s="29">
        <v>2259.7280000000001</v>
      </c>
      <c r="C37" s="35">
        <f>$B$1*(1-A37/'a_r=0.5'!$B$7)</f>
        <v>189.10084858454766</v>
      </c>
      <c r="D37" s="35">
        <f>$E$2/$E$1*(1-A37/'a_r=0.5'!$B$7)</f>
        <v>9.0322580645161299E-2</v>
      </c>
      <c r="E37" s="35">
        <f>$H$1/$E$1*(1-A37/'a_r=0.5'!$B$7)</f>
        <v>4.5161290322580649E-2</v>
      </c>
      <c r="F37" s="35">
        <f t="shared" si="2"/>
        <v>30.788354545454528</v>
      </c>
      <c r="G37" s="35">
        <f t="shared" si="3"/>
        <v>4.6182531818181793</v>
      </c>
      <c r="H37" s="36">
        <f t="shared" si="4"/>
        <v>1374</v>
      </c>
      <c r="I37" s="35">
        <f t="shared" si="0"/>
        <v>1598.6429401827882</v>
      </c>
      <c r="J37" s="35">
        <f t="shared" si="1"/>
        <v>3858.3709401827882</v>
      </c>
      <c r="K37" s="35">
        <f t="shared" si="5"/>
        <v>418.72330758006979</v>
      </c>
    </row>
    <row r="38" spans="1:11" ht="15.75" x14ac:dyDescent="0.25">
      <c r="A38" s="29">
        <v>13</v>
      </c>
      <c r="B38" s="29">
        <v>2095.0770000000002</v>
      </c>
      <c r="C38" s="35">
        <f>$B$1*(1-A38/'a_r=0.5'!$B$7)</f>
        <v>243.12966246584693</v>
      </c>
      <c r="D38" s="35">
        <f>$E$2/$E$1*(1-A38/'a_r=0.5'!$B$7)</f>
        <v>0.11612903225806451</v>
      </c>
      <c r="E38" s="35">
        <f>$H$1/$E$1*(1-A38/'a_r=0.5'!$B$7)</f>
        <v>5.8064516129032254E-2</v>
      </c>
      <c r="F38" s="35">
        <f t="shared" si="2"/>
        <v>30.788354545454528</v>
      </c>
      <c r="G38" s="35">
        <f t="shared" si="3"/>
        <v>4.6182531818181793</v>
      </c>
      <c r="H38" s="36">
        <f t="shared" si="4"/>
        <v>1374</v>
      </c>
      <c r="I38" s="35">
        <f t="shared" si="0"/>
        <v>1652.7104637415068</v>
      </c>
      <c r="J38" s="35">
        <f t="shared" si="1"/>
        <v>3747.7874637415071</v>
      </c>
      <c r="K38" s="35">
        <f t="shared" si="5"/>
        <v>418.72330758006979</v>
      </c>
    </row>
    <row r="39" spans="1:11" ht="15.75" x14ac:dyDescent="0.25">
      <c r="A39" s="29">
        <v>14</v>
      </c>
      <c r="B39" s="29">
        <v>2109.3939999999998</v>
      </c>
      <c r="C39" s="35">
        <f>$B$1*(1-A39/'a_r=0.5'!$B$7)</f>
        <v>229.62245899552212</v>
      </c>
      <c r="D39" s="35">
        <f>$E$2/$E$1*(1-A39/'a_r=0.5'!$B$7)</f>
        <v>0.10967741935483871</v>
      </c>
      <c r="E39" s="35">
        <f>$H$1/$E$1*(1-A39/'a_r=0.5'!$B$7)</f>
        <v>5.4838709677419356E-2</v>
      </c>
      <c r="F39" s="35">
        <f t="shared" si="2"/>
        <v>30.788354545454528</v>
      </c>
      <c r="G39" s="35">
        <f t="shared" si="3"/>
        <v>4.6182531818181793</v>
      </c>
      <c r="H39" s="36">
        <f t="shared" si="4"/>
        <v>1374</v>
      </c>
      <c r="I39" s="35">
        <f t="shared" si="0"/>
        <v>1639.1935828518272</v>
      </c>
      <c r="J39" s="35">
        <f t="shared" si="1"/>
        <v>3748.5875828518269</v>
      </c>
      <c r="K39" s="35">
        <f t="shared" si="5"/>
        <v>418.72330758006979</v>
      </c>
    </row>
    <row r="40" spans="1:11" ht="15.75" x14ac:dyDescent="0.25">
      <c r="A40" s="29">
        <v>13</v>
      </c>
      <c r="B40" s="29">
        <v>2067.0369999999998</v>
      </c>
      <c r="C40" s="35">
        <f>$B$1*(1-A40/'a_r=0.5'!$B$7)</f>
        <v>243.12966246584693</v>
      </c>
      <c r="D40" s="35">
        <f>$E$2/$E$1*(1-A40/'a_r=0.5'!$B$7)</f>
        <v>0.11612903225806451</v>
      </c>
      <c r="E40" s="35">
        <f>$H$1/$E$1*(1-A40/'a_r=0.5'!$B$7)</f>
        <v>5.8064516129032254E-2</v>
      </c>
      <c r="F40" s="35">
        <f t="shared" si="2"/>
        <v>30.788354545454528</v>
      </c>
      <c r="G40" s="35">
        <f t="shared" si="3"/>
        <v>4.6182531818181793</v>
      </c>
      <c r="H40" s="36">
        <f t="shared" si="4"/>
        <v>1374</v>
      </c>
      <c r="I40" s="35">
        <f t="shared" si="0"/>
        <v>1652.7104637415068</v>
      </c>
      <c r="J40" s="35">
        <f t="shared" si="1"/>
        <v>3719.7474637415066</v>
      </c>
      <c r="K40" s="35">
        <f t="shared" si="5"/>
        <v>418.72330758006979</v>
      </c>
    </row>
    <row r="41" spans="1:11" ht="15.75" x14ac:dyDescent="0.25">
      <c r="A41" s="29">
        <v>13</v>
      </c>
      <c r="B41" s="29">
        <v>2050.1439999999998</v>
      </c>
      <c r="C41" s="35">
        <f>$B$1*(1-A41/'a_r=0.5'!$B$7)</f>
        <v>243.12966246584693</v>
      </c>
      <c r="D41" s="35">
        <f>$E$2/$E$1*(1-A41/'a_r=0.5'!$B$7)</f>
        <v>0.11612903225806451</v>
      </c>
      <c r="E41" s="35">
        <f>$H$1/$E$1*(1-A41/'a_r=0.5'!$B$7)</f>
        <v>5.8064516129032254E-2</v>
      </c>
      <c r="F41" s="35">
        <f t="shared" si="2"/>
        <v>30.788354545454528</v>
      </c>
      <c r="G41" s="35">
        <f t="shared" si="3"/>
        <v>4.6182531818181793</v>
      </c>
      <c r="H41" s="36">
        <f t="shared" si="4"/>
        <v>1374</v>
      </c>
      <c r="I41" s="35">
        <f t="shared" si="0"/>
        <v>1652.7104637415068</v>
      </c>
      <c r="J41" s="35">
        <f t="shared" si="1"/>
        <v>3702.8544637415066</v>
      </c>
      <c r="K41" s="35">
        <f t="shared" si="5"/>
        <v>418.72330758006979</v>
      </c>
    </row>
    <row r="42" spans="1:11" ht="15.75" x14ac:dyDescent="0.25">
      <c r="A42" s="29">
        <v>16</v>
      </c>
      <c r="B42" s="29">
        <v>2176.337</v>
      </c>
      <c r="C42" s="35">
        <f>$B$1*(1-A42/'a_r=0.5'!$B$7)</f>
        <v>202.60805205487247</v>
      </c>
      <c r="D42" s="35">
        <f>$E$2/$E$1*(1-A42/'a_r=0.5'!$B$7)</f>
        <v>9.6774193548387108E-2</v>
      </c>
      <c r="E42" s="35">
        <f>$H$1/$E$1*(1-A42/'a_r=0.5'!$B$7)</f>
        <v>4.8387096774193554E-2</v>
      </c>
      <c r="F42" s="35">
        <f t="shared" si="2"/>
        <v>30.788354545454528</v>
      </c>
      <c r="G42" s="35">
        <f t="shared" si="3"/>
        <v>4.6182531818181793</v>
      </c>
      <c r="H42" s="36">
        <f t="shared" si="4"/>
        <v>1374</v>
      </c>
      <c r="I42" s="35">
        <f t="shared" si="0"/>
        <v>1612.1598210724678</v>
      </c>
      <c r="J42" s="35">
        <f t="shared" si="1"/>
        <v>3788.4968210724678</v>
      </c>
      <c r="K42" s="35">
        <f t="shared" si="5"/>
        <v>418.72330758006979</v>
      </c>
    </row>
    <row r="43" spans="1:11" ht="15.75" x14ac:dyDescent="0.25">
      <c r="A43" s="29">
        <v>17</v>
      </c>
      <c r="B43" s="29">
        <v>2228.482</v>
      </c>
      <c r="C43" s="35">
        <f>$B$1*(1-A43/'a_r=0.5'!$B$7)</f>
        <v>189.10084858454766</v>
      </c>
      <c r="D43" s="35">
        <f>$E$2/$E$1*(1-A43/'a_r=0.5'!$B$7)</f>
        <v>9.0322580645161299E-2</v>
      </c>
      <c r="E43" s="35">
        <f>$H$1/$E$1*(1-A43/'a_r=0.5'!$B$7)</f>
        <v>4.5161290322580649E-2</v>
      </c>
      <c r="F43" s="35">
        <f t="shared" si="2"/>
        <v>30.788354545454528</v>
      </c>
      <c r="G43" s="35">
        <f t="shared" si="3"/>
        <v>4.6182531818181793</v>
      </c>
      <c r="H43" s="36">
        <f t="shared" si="4"/>
        <v>1374</v>
      </c>
      <c r="I43" s="35">
        <f t="shared" si="0"/>
        <v>1598.6429401827882</v>
      </c>
      <c r="J43" s="35">
        <f t="shared" si="1"/>
        <v>3827.1249401827881</v>
      </c>
      <c r="K43" s="35">
        <f t="shared" si="5"/>
        <v>418.72330758006979</v>
      </c>
    </row>
    <row r="44" spans="1:11" ht="15.75" x14ac:dyDescent="0.25">
      <c r="A44" s="29">
        <v>18</v>
      </c>
      <c r="B44" s="29">
        <v>2255.0610000000001</v>
      </c>
      <c r="C44" s="35">
        <f>$B$1*(1-A44/'a_r=0.5'!$B$7)</f>
        <v>175.5936451142228</v>
      </c>
      <c r="D44" s="35">
        <f>$E$2/$E$1*(1-A44/'a_r=0.5'!$B$7)</f>
        <v>8.3870967741935476E-2</v>
      </c>
      <c r="E44" s="35">
        <f>$H$1/$E$1*(1-A44/'a_r=0.5'!$B$7)</f>
        <v>4.1935483870967738E-2</v>
      </c>
      <c r="F44" s="35">
        <f t="shared" si="2"/>
        <v>30.788354545454528</v>
      </c>
      <c r="G44" s="35">
        <f t="shared" si="3"/>
        <v>4.6182531818181793</v>
      </c>
      <c r="H44" s="36">
        <f t="shared" si="4"/>
        <v>1374</v>
      </c>
      <c r="I44" s="35">
        <f t="shared" si="0"/>
        <v>1585.1260592931085</v>
      </c>
      <c r="J44" s="35">
        <f t="shared" si="1"/>
        <v>3840.1870592931086</v>
      </c>
      <c r="K44" s="35">
        <f t="shared" si="5"/>
        <v>418.72330758006979</v>
      </c>
    </row>
    <row r="45" spans="1:11" ht="15.75" x14ac:dyDescent="0.25">
      <c r="A45" s="29">
        <v>19</v>
      </c>
      <c r="B45" s="29">
        <v>2271.4360000000001</v>
      </c>
      <c r="C45" s="35">
        <f>$B$1*(1-A45/'a_r=0.5'!$B$7)</f>
        <v>162.08644164389798</v>
      </c>
      <c r="D45" s="35">
        <f>$E$2/$E$1*(1-A45/'a_r=0.5'!$B$7)</f>
        <v>7.7419354838709681E-2</v>
      </c>
      <c r="E45" s="35">
        <f>$H$1/$E$1*(1-A45/'a_r=0.5'!$B$7)</f>
        <v>3.870967741935484E-2</v>
      </c>
      <c r="F45" s="35">
        <f t="shared" si="2"/>
        <v>30.788354545454528</v>
      </c>
      <c r="G45" s="35">
        <f t="shared" si="3"/>
        <v>4.6182531818181793</v>
      </c>
      <c r="H45" s="36">
        <f t="shared" si="4"/>
        <v>1374</v>
      </c>
      <c r="I45" s="35">
        <f t="shared" si="0"/>
        <v>1571.6091784034288</v>
      </c>
      <c r="J45" s="35">
        <f t="shared" si="1"/>
        <v>3843.045178403429</v>
      </c>
      <c r="K45" s="35">
        <f t="shared" si="5"/>
        <v>418.72330758006979</v>
      </c>
    </row>
    <row r="46" spans="1:11" ht="15.75" x14ac:dyDescent="0.25">
      <c r="A46" s="29">
        <v>15</v>
      </c>
      <c r="B46" s="29">
        <v>2125.3760000000002</v>
      </c>
      <c r="C46" s="35">
        <f>$B$1*(1-A46/'a_r=0.5'!$B$7)</f>
        <v>216.11525552519731</v>
      </c>
      <c r="D46" s="35">
        <f>$E$2/$E$1*(1-A46/'a_r=0.5'!$B$7)</f>
        <v>0.1032258064516129</v>
      </c>
      <c r="E46" s="35">
        <f>$H$1/$E$1*(1-A46/'a_r=0.5'!$B$7)</f>
        <v>5.1612903225806452E-2</v>
      </c>
      <c r="F46" s="35">
        <f t="shared" si="2"/>
        <v>30.788354545454528</v>
      </c>
      <c r="G46" s="35">
        <f t="shared" si="3"/>
        <v>4.6182531818181793</v>
      </c>
      <c r="H46" s="36">
        <f t="shared" si="4"/>
        <v>1374</v>
      </c>
      <c r="I46" s="35">
        <f t="shared" si="0"/>
        <v>1625.6767019621475</v>
      </c>
      <c r="J46" s="35">
        <f t="shared" si="1"/>
        <v>3751.0527019621477</v>
      </c>
      <c r="K46" s="35">
        <f t="shared" si="5"/>
        <v>418.72330758006979</v>
      </c>
    </row>
    <row r="47" spans="1:11" ht="15.75" x14ac:dyDescent="0.25">
      <c r="A47" s="29">
        <v>15</v>
      </c>
      <c r="B47" s="29">
        <v>2138.1709999999998</v>
      </c>
      <c r="C47" s="35">
        <f>$B$1*(1-A47/'a_r=0.5'!$B$7)</f>
        <v>216.11525552519731</v>
      </c>
      <c r="D47" s="35">
        <f>$E$2/$E$1*(1-A47/'a_r=0.5'!$B$7)</f>
        <v>0.1032258064516129</v>
      </c>
      <c r="E47" s="35">
        <f>$H$1/$E$1*(1-A47/'a_r=0.5'!$B$7)</f>
        <v>5.1612903225806452E-2</v>
      </c>
      <c r="F47" s="35">
        <f t="shared" si="2"/>
        <v>30.788354545454528</v>
      </c>
      <c r="G47" s="35">
        <f t="shared" si="3"/>
        <v>4.6182531818181793</v>
      </c>
      <c r="H47" s="36">
        <f t="shared" si="4"/>
        <v>1374</v>
      </c>
      <c r="I47" s="35">
        <f t="shared" si="0"/>
        <v>1625.6767019621475</v>
      </c>
      <c r="J47" s="35">
        <f t="shared" si="1"/>
        <v>3763.8477019621473</v>
      </c>
      <c r="K47" s="35">
        <f t="shared" si="5"/>
        <v>418.72330758006979</v>
      </c>
    </row>
    <row r="48" spans="1:11" ht="15.75" x14ac:dyDescent="0.25">
      <c r="A48" s="29">
        <v>14</v>
      </c>
      <c r="B48" s="29">
        <v>2100.1089999999999</v>
      </c>
      <c r="C48" s="35">
        <f>$B$1*(1-A48/'a_r=0.5'!$B$7)</f>
        <v>229.62245899552212</v>
      </c>
      <c r="D48" s="35">
        <f>$E$2/$E$1*(1-A48/'a_r=0.5'!$B$7)</f>
        <v>0.10967741935483871</v>
      </c>
      <c r="E48" s="35">
        <f>$H$1/$E$1*(1-A48/'a_r=0.5'!$B$7)</f>
        <v>5.4838709677419356E-2</v>
      </c>
      <c r="F48" s="35">
        <f t="shared" si="2"/>
        <v>30.788354545454528</v>
      </c>
      <c r="G48" s="35">
        <f t="shared" si="3"/>
        <v>4.6182531818181793</v>
      </c>
      <c r="H48" s="36">
        <f t="shared" si="4"/>
        <v>1374</v>
      </c>
      <c r="I48" s="35">
        <f t="shared" si="0"/>
        <v>1639.1935828518272</v>
      </c>
      <c r="J48" s="35">
        <f t="shared" si="1"/>
        <v>3739.3025828518271</v>
      </c>
      <c r="K48" s="35">
        <f t="shared" si="5"/>
        <v>418.72330758006979</v>
      </c>
    </row>
    <row r="49" spans="1:11" ht="15.75" x14ac:dyDescent="0.25">
      <c r="A49" s="29">
        <v>14</v>
      </c>
      <c r="B49" s="29">
        <v>2085.1260000000002</v>
      </c>
      <c r="C49" s="35">
        <f>$B$1*(1-A49/'a_r=0.5'!$B$7)</f>
        <v>229.62245899552212</v>
      </c>
      <c r="D49" s="35">
        <f>$E$2/$E$1*(1-A49/'a_r=0.5'!$B$7)</f>
        <v>0.10967741935483871</v>
      </c>
      <c r="E49" s="35">
        <f>$H$1/$E$1*(1-A49/'a_r=0.5'!$B$7)</f>
        <v>5.4838709677419356E-2</v>
      </c>
      <c r="F49" s="35">
        <f t="shared" si="2"/>
        <v>30.788354545454528</v>
      </c>
      <c r="G49" s="35">
        <f t="shared" si="3"/>
        <v>4.6182531818181793</v>
      </c>
      <c r="H49" s="36">
        <f t="shared" si="4"/>
        <v>1374</v>
      </c>
      <c r="I49" s="35">
        <f t="shared" si="0"/>
        <v>1639.1935828518272</v>
      </c>
      <c r="J49" s="35">
        <f t="shared" si="1"/>
        <v>3724.3195828518274</v>
      </c>
      <c r="K49" s="35">
        <f t="shared" si="5"/>
        <v>418.72330758006979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8" sqref="N18"/>
    </sheetView>
  </sheetViews>
  <sheetFormatPr defaultRowHeight="15" x14ac:dyDescent="0.25"/>
  <sheetData>
    <row r="1" spans="1:14" x14ac:dyDescent="0.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40"/>
      <c r="H1" s="40"/>
      <c r="I1" s="39" t="s">
        <v>126</v>
      </c>
      <c r="J1" s="39" t="s">
        <v>129</v>
      </c>
      <c r="K1" s="39" t="s">
        <v>124</v>
      </c>
      <c r="L1" s="39" t="s">
        <v>125</v>
      </c>
      <c r="M1" s="39" t="s">
        <v>127</v>
      </c>
      <c r="N1" s="39" t="s">
        <v>128</v>
      </c>
    </row>
    <row r="2" spans="1:14" x14ac:dyDescent="0.25">
      <c r="A2" s="39" t="s">
        <v>117</v>
      </c>
      <c r="B2" s="37">
        <f>effects!G11</f>
        <v>4354.3530000000001</v>
      </c>
      <c r="C2" s="37"/>
      <c r="D2" s="37"/>
      <c r="E2" s="37"/>
      <c r="F2" s="37"/>
      <c r="G2" s="40"/>
      <c r="H2" s="40"/>
      <c r="I2" s="39">
        <v>0.15</v>
      </c>
      <c r="J2" s="39">
        <v>0.2</v>
      </c>
      <c r="K2" s="39">
        <f>(B3*B6+C3*C6+D3*D6+E3*E6+F3*F6)/(B2*B6)</f>
        <v>1.0016203703703705</v>
      </c>
      <c r="L2" s="39">
        <f>M2-B8*((N2-M2)/(B18-B8))</f>
        <v>14.902874516094965</v>
      </c>
      <c r="M2" s="39">
        <v>15</v>
      </c>
      <c r="N2" s="39">
        <v>20</v>
      </c>
    </row>
    <row r="3" spans="1:14" x14ac:dyDescent="0.25">
      <c r="A3" s="39" t="s">
        <v>118</v>
      </c>
      <c r="B3" s="37">
        <f>B2*0.3*0.75</f>
        <v>979.72942499999999</v>
      </c>
      <c r="C3" s="37">
        <f>$B$2*0.3</f>
        <v>1306.3059000000001</v>
      </c>
      <c r="D3" s="37">
        <f t="shared" ref="D3:E3" si="0">$B$2*0.3</f>
        <v>1306.3059000000001</v>
      </c>
      <c r="E3" s="37">
        <f t="shared" si="0"/>
        <v>1306.3059000000001</v>
      </c>
      <c r="F3" s="37">
        <f>$B$2*0.3</f>
        <v>1306.3059000000001</v>
      </c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39" t="s">
        <v>119</v>
      </c>
      <c r="B4" s="37">
        <f>B3-B2</f>
        <v>-3374.6235750000001</v>
      </c>
      <c r="C4" s="37">
        <f>C3</f>
        <v>1306.3059000000001</v>
      </c>
      <c r="D4" s="37">
        <f>D3</f>
        <v>1306.3059000000001</v>
      </c>
      <c r="E4" s="37">
        <f>E3</f>
        <v>1306.3059000000001</v>
      </c>
      <c r="F4" s="37">
        <f>F3</f>
        <v>1306.3059000000001</v>
      </c>
      <c r="G4" s="40"/>
      <c r="H4" s="40"/>
      <c r="I4" s="40"/>
      <c r="J4" s="40"/>
      <c r="K4" s="40"/>
      <c r="L4" s="40"/>
      <c r="M4" s="40"/>
      <c r="N4" s="40"/>
    </row>
    <row r="5" spans="1:14" x14ac:dyDescent="0.25">
      <c r="A5" s="39" t="s">
        <v>120</v>
      </c>
      <c r="B5" s="38">
        <f>J2</f>
        <v>0.2</v>
      </c>
      <c r="C5" s="38">
        <f>J2</f>
        <v>0.2</v>
      </c>
      <c r="D5" s="38">
        <f>J2</f>
        <v>0.2</v>
      </c>
      <c r="E5" s="38">
        <f>J2</f>
        <v>0.2</v>
      </c>
      <c r="F5" s="38">
        <f>J2</f>
        <v>0.2</v>
      </c>
      <c r="G5" s="40"/>
      <c r="H5" s="40"/>
      <c r="I5" s="40"/>
      <c r="J5" s="40"/>
      <c r="K5" s="40"/>
      <c r="L5" s="40"/>
      <c r="M5" s="40"/>
      <c r="N5" s="40"/>
    </row>
    <row r="6" spans="1:14" x14ac:dyDescent="0.25">
      <c r="A6" s="39" t="s">
        <v>121</v>
      </c>
      <c r="B6" s="37">
        <f>1/((1+B5)^B1)</f>
        <v>0.83333333333333337</v>
      </c>
      <c r="C6" s="37">
        <f t="shared" ref="C6:E6" si="1">1/((1+C5)^C1)</f>
        <v>0.69444444444444442</v>
      </c>
      <c r="D6" s="37">
        <f>1/((1+D5)^D1)</f>
        <v>0.57870370370370372</v>
      </c>
      <c r="E6" s="37">
        <f t="shared" si="1"/>
        <v>0.48225308641975312</v>
      </c>
      <c r="F6" s="37">
        <f>1/((1+F5)^F1)</f>
        <v>0.4018775720164609</v>
      </c>
      <c r="G6" s="40"/>
      <c r="H6" s="40"/>
      <c r="I6" s="40"/>
      <c r="J6" s="40"/>
      <c r="K6" s="40"/>
      <c r="L6" s="40"/>
      <c r="M6" s="40"/>
      <c r="N6" s="40"/>
    </row>
    <row r="7" spans="1:14" x14ac:dyDescent="0.25">
      <c r="A7" s="39" t="s">
        <v>122</v>
      </c>
      <c r="B7" s="37">
        <f>B4*B6</f>
        <v>-2812.1863125</v>
      </c>
      <c r="C7" s="37">
        <f t="shared" ref="C7:F7" si="2">C4*C6</f>
        <v>907.15687500000001</v>
      </c>
      <c r="D7" s="37">
        <f t="shared" si="2"/>
        <v>755.96406250000007</v>
      </c>
      <c r="E7" s="37">
        <f t="shared" si="2"/>
        <v>629.97005208333337</v>
      </c>
      <c r="F7" s="37">
        <f t="shared" si="2"/>
        <v>524.97504340277783</v>
      </c>
      <c r="G7" s="40"/>
      <c r="H7" s="40"/>
      <c r="I7" s="40"/>
      <c r="J7" s="40"/>
      <c r="K7" s="40"/>
      <c r="L7" s="40"/>
      <c r="M7" s="40"/>
      <c r="N7" s="40"/>
    </row>
    <row r="8" spans="1:14" x14ac:dyDescent="0.25">
      <c r="A8" s="39" t="s">
        <v>123</v>
      </c>
      <c r="B8" s="37">
        <f>SUM(B7:F7)</f>
        <v>5.8797204861115233</v>
      </c>
      <c r="C8" s="37"/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</row>
    <row r="9" spans="1:14" x14ac:dyDescent="0.25">
      <c r="A9" s="39"/>
      <c r="B9" s="39"/>
      <c r="C9" s="39"/>
      <c r="D9" s="39"/>
      <c r="E9" s="39"/>
      <c r="F9" s="39"/>
      <c r="G9" s="40"/>
      <c r="H9" s="40"/>
      <c r="I9" s="40"/>
      <c r="J9" s="40"/>
      <c r="K9" s="40"/>
      <c r="L9" s="40"/>
      <c r="M9" s="40"/>
      <c r="N9" s="40"/>
    </row>
    <row r="10" spans="1:14" x14ac:dyDescent="0.25">
      <c r="A10" s="39"/>
      <c r="B10" s="39"/>
      <c r="C10" s="39"/>
      <c r="D10" s="39"/>
      <c r="E10" s="39"/>
      <c r="F10" s="39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39"/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39" t="s">
        <v>117</v>
      </c>
      <c r="B12" s="37">
        <f>effects!G11</f>
        <v>4354.3530000000001</v>
      </c>
      <c r="C12" s="37"/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39" t="s">
        <v>118</v>
      </c>
      <c r="B13" s="37">
        <f>B12*0.3*0.75</f>
        <v>979.72942499999999</v>
      </c>
      <c r="C13" s="37">
        <f>$B$2*0.3</f>
        <v>1306.3059000000001</v>
      </c>
      <c r="D13" s="37">
        <f t="shared" ref="D13:F13" si="3">$B$2*0.3</f>
        <v>1306.3059000000001</v>
      </c>
      <c r="E13" s="37">
        <f t="shared" si="3"/>
        <v>1306.3059000000001</v>
      </c>
      <c r="F13" s="37">
        <f t="shared" si="3"/>
        <v>1306.3059000000001</v>
      </c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9" t="s">
        <v>119</v>
      </c>
      <c r="B14" s="37">
        <f>B13-B12</f>
        <v>-3374.6235750000001</v>
      </c>
      <c r="C14" s="37">
        <f>C13</f>
        <v>1306.3059000000001</v>
      </c>
      <c r="D14" s="37">
        <f>D13</f>
        <v>1306.3059000000001</v>
      </c>
      <c r="E14" s="37">
        <f>E13</f>
        <v>1306.3059000000001</v>
      </c>
      <c r="F14" s="37">
        <f>F13</f>
        <v>1306.3059000000001</v>
      </c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39" t="s">
        <v>120</v>
      </c>
      <c r="B15" s="38">
        <f>$I$2</f>
        <v>0.15</v>
      </c>
      <c r="C15" s="38">
        <f t="shared" ref="C15:F15" si="4">$I$2</f>
        <v>0.15</v>
      </c>
      <c r="D15" s="38">
        <f t="shared" si="4"/>
        <v>0.15</v>
      </c>
      <c r="E15" s="38">
        <f t="shared" si="4"/>
        <v>0.15</v>
      </c>
      <c r="F15" s="38">
        <f t="shared" si="4"/>
        <v>0.15</v>
      </c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9" t="s">
        <v>121</v>
      </c>
      <c r="B16" s="37">
        <f>1/((1+B15)^B11)</f>
        <v>0.86956521739130443</v>
      </c>
      <c r="C16" s="37">
        <f t="shared" ref="C16" si="5">1/((1+C15)^C11)</f>
        <v>0.7561436672967865</v>
      </c>
      <c r="D16" s="37">
        <f t="shared" ref="D16" si="6">1/((1+D15)^D11)</f>
        <v>0.65751623243198831</v>
      </c>
      <c r="E16" s="37">
        <f t="shared" ref="E16" si="7">1/((1+E15)^E11)</f>
        <v>0.57175324559303342</v>
      </c>
      <c r="F16" s="37">
        <f>1/((1+F15)^F11)</f>
        <v>0.49717673529828987</v>
      </c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39" t="s">
        <v>122</v>
      </c>
      <c r="B17" s="37">
        <f>B14*B16</f>
        <v>-2934.4552826086961</v>
      </c>
      <c r="C17" s="37">
        <f t="shared" ref="C17" si="8">C14*C16</f>
        <v>987.75493383742935</v>
      </c>
      <c r="D17" s="37">
        <f t="shared" ref="D17" si="9">D14*D16</f>
        <v>858.9173337716777</v>
      </c>
      <c r="E17" s="37">
        <f t="shared" ref="E17" si="10">E14*E16</f>
        <v>746.88463806232858</v>
      </c>
      <c r="F17" s="37">
        <f t="shared" ref="F17" si="11">F14*F16</f>
        <v>649.46490266289436</v>
      </c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39" t="s">
        <v>123</v>
      </c>
      <c r="B18" s="37">
        <f>SUM(B17:F17)</f>
        <v>308.56652572563382</v>
      </c>
      <c r="C18" s="37"/>
      <c r="D18" s="37"/>
      <c r="E18" s="37"/>
      <c r="F18" s="37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L1027"/>
  <sheetViews>
    <sheetView tabSelected="1" topLeftCell="A259" workbookViewId="0">
      <selection activeCell="U265" sqref="U265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41" t="s">
        <v>386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41" t="s">
        <v>385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41" t="s">
        <v>384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41" t="s">
        <v>383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41" t="s">
        <v>382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41" t="s">
        <v>381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41" t="s">
        <v>380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41" t="s">
        <v>379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41" t="s">
        <v>398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41" t="s">
        <v>399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41" t="s">
        <v>400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41" t="s">
        <v>401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41" t="s">
        <v>402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41" t="s">
        <v>403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41" t="s">
        <v>404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41" t="s">
        <v>405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41" t="s">
        <v>406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41" t="s">
        <v>407</v>
      </c>
      <c r="C548" s="42"/>
      <c r="D548" s="42"/>
      <c r="E548" s="42"/>
      <c r="F548" s="42"/>
      <c r="G548" s="42"/>
      <c r="H548" s="42"/>
      <c r="I548" s="42"/>
      <c r="J548" s="42"/>
      <c r="K548" s="42"/>
      <c r="L548" s="42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41" t="s">
        <v>408</v>
      </c>
      <c r="C580" s="42"/>
      <c r="D580" s="42"/>
      <c r="E580" s="42"/>
      <c r="F580" s="42"/>
      <c r="G580" s="42"/>
      <c r="H580" s="42"/>
      <c r="I580" s="42"/>
      <c r="J580" s="42"/>
      <c r="K580" s="42"/>
      <c r="L580" s="42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41" t="s">
        <v>409</v>
      </c>
      <c r="C612" s="42"/>
      <c r="D612" s="42"/>
      <c r="E612" s="42"/>
      <c r="F612" s="42"/>
      <c r="G612" s="42"/>
      <c r="H612" s="42"/>
      <c r="I612" s="42"/>
      <c r="J612" s="42"/>
      <c r="K612" s="42"/>
      <c r="L612" s="42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41" t="s">
        <v>410</v>
      </c>
      <c r="C644" s="42"/>
      <c r="D644" s="42"/>
      <c r="E644" s="42"/>
      <c r="F644" s="42"/>
      <c r="G644" s="42"/>
      <c r="H644" s="42"/>
      <c r="I644" s="42"/>
      <c r="J644" s="42"/>
      <c r="K644" s="42"/>
      <c r="L644" s="42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41" t="s">
        <v>411</v>
      </c>
      <c r="C676" s="42"/>
      <c r="D676" s="42"/>
      <c r="E676" s="42"/>
      <c r="F676" s="42"/>
      <c r="G676" s="42"/>
      <c r="H676" s="42"/>
      <c r="I676" s="42"/>
      <c r="J676" s="42"/>
      <c r="K676" s="42"/>
      <c r="L676" s="42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41" t="s">
        <v>412</v>
      </c>
      <c r="C708" s="42"/>
      <c r="D708" s="42"/>
      <c r="E708" s="42"/>
      <c r="F708" s="42"/>
      <c r="G708" s="42"/>
      <c r="H708" s="42"/>
      <c r="I708" s="42"/>
      <c r="J708" s="42"/>
      <c r="K708" s="42"/>
      <c r="L708" s="42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41" t="s">
        <v>413</v>
      </c>
      <c r="C740" s="42"/>
      <c r="D740" s="42"/>
      <c r="E740" s="42"/>
      <c r="F740" s="42"/>
      <c r="G740" s="42"/>
      <c r="H740" s="42"/>
      <c r="I740" s="42"/>
      <c r="J740" s="42"/>
      <c r="K740" s="42"/>
      <c r="L740" s="42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41" t="s">
        <v>414</v>
      </c>
      <c r="C772" s="42"/>
      <c r="D772" s="42"/>
      <c r="E772" s="42"/>
      <c r="F772" s="42"/>
      <c r="G772" s="42"/>
      <c r="H772" s="42"/>
      <c r="I772" s="42"/>
      <c r="J772" s="42"/>
      <c r="K772" s="42"/>
      <c r="L772" s="42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41" t="s">
        <v>415</v>
      </c>
      <c r="C804" s="42"/>
      <c r="D804" s="42"/>
      <c r="E804" s="42"/>
      <c r="F804" s="42"/>
      <c r="G804" s="42"/>
      <c r="H804" s="42"/>
      <c r="I804" s="42"/>
      <c r="J804" s="42"/>
      <c r="K804" s="42"/>
      <c r="L804" s="42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41" t="s">
        <v>416</v>
      </c>
      <c r="C836" s="42"/>
      <c r="D836" s="42"/>
      <c r="E836" s="42"/>
      <c r="F836" s="42"/>
      <c r="G836" s="42"/>
      <c r="H836" s="42"/>
      <c r="I836" s="42"/>
      <c r="J836" s="42"/>
      <c r="K836" s="42"/>
      <c r="L836" s="42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41" t="s">
        <v>417</v>
      </c>
      <c r="C868" s="42"/>
      <c r="D868" s="42"/>
      <c r="E868" s="42"/>
      <c r="F868" s="42"/>
      <c r="G868" s="42"/>
      <c r="H868" s="42"/>
      <c r="I868" s="42"/>
      <c r="J868" s="42"/>
      <c r="K868" s="42"/>
      <c r="L868" s="42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41" t="s">
        <v>418</v>
      </c>
      <c r="C900" s="42"/>
      <c r="D900" s="42"/>
      <c r="E900" s="42"/>
      <c r="F900" s="42"/>
      <c r="G900" s="42"/>
      <c r="H900" s="42"/>
      <c r="I900" s="42"/>
      <c r="J900" s="42"/>
      <c r="K900" s="42"/>
      <c r="L900" s="42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41" t="s">
        <v>419</v>
      </c>
      <c r="C932" s="42"/>
      <c r="D932" s="42"/>
      <c r="E932" s="42"/>
      <c r="F932" s="42"/>
      <c r="G932" s="42"/>
      <c r="H932" s="42"/>
      <c r="I932" s="42"/>
      <c r="J932" s="42"/>
      <c r="K932" s="42"/>
      <c r="L932" s="42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41" t="s">
        <v>420</v>
      </c>
      <c r="C964" s="42"/>
      <c r="D964" s="42"/>
      <c r="E964" s="42"/>
      <c r="F964" s="42"/>
      <c r="G964" s="42"/>
      <c r="H964" s="42"/>
      <c r="I964" s="42"/>
      <c r="J964" s="42"/>
      <c r="K964" s="42"/>
      <c r="L964" s="42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2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2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2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2" x14ac:dyDescent="0.25">
      <c r="B996" s="41" t="s">
        <v>421</v>
      </c>
      <c r="C996" s="42"/>
      <c r="D996" s="42"/>
      <c r="E996" s="42"/>
      <c r="F996" s="42"/>
      <c r="G996" s="42"/>
      <c r="H996" s="42"/>
      <c r="I996" s="42"/>
      <c r="J996" s="42"/>
      <c r="K996" s="42"/>
      <c r="L996" s="42"/>
    </row>
    <row r="997" spans="1:12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2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2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2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2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2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2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2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2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2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2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</row>
    <row r="1008" spans="1:12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  <mergeCell ref="B260:L260"/>
    <mergeCell ref="B292:L292"/>
    <mergeCell ref="B324:L324"/>
    <mergeCell ref="B356:L356"/>
    <mergeCell ref="B388:L388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932:L932"/>
    <mergeCell ref="B964:L964"/>
    <mergeCell ref="B996:L996"/>
    <mergeCell ref="B772:L772"/>
    <mergeCell ref="B804:L804"/>
    <mergeCell ref="B836:L836"/>
    <mergeCell ref="B868:L868"/>
    <mergeCell ref="B900:L9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2228.2532450783856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2.2339305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1.42971552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2.2339305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1.42971552</v>
      </c>
      <c r="M8" s="8">
        <v>2</v>
      </c>
      <c r="N8" s="15">
        <f t="shared" ref="N8:N46" si="0">M8*$N$4</f>
        <v>4.4678610000000001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190.83175492161453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2.85943104</v>
      </c>
      <c r="M9" s="8">
        <v>3</v>
      </c>
      <c r="N9" s="15">
        <f t="shared" si="0"/>
        <v>6.7017915000000006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1921.7343827748725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4.2891465599999998</v>
      </c>
      <c r="M10" s="8">
        <v>4</v>
      </c>
      <c r="N10" s="15">
        <f t="shared" si="0"/>
        <v>8.9357220000000002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967.99087828840391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5.7188620800000001</v>
      </c>
      <c r="M11" s="8">
        <v>5</v>
      </c>
      <c r="N11" s="15">
        <f t="shared" si="0"/>
        <v>11.1696525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653.24245986001119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7.1485776000000003</v>
      </c>
      <c r="M12" s="8">
        <v>6</v>
      </c>
      <c r="N12" s="15">
        <f t="shared" si="0"/>
        <v>13.403583000000001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498.24281294613746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8.5782931199999997</v>
      </c>
      <c r="M13" s="8">
        <v>7</v>
      </c>
      <c r="N13" s="15">
        <f t="shared" si="0"/>
        <v>15.637513500000001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407.14267463807124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10.00800864</v>
      </c>
      <c r="M14" s="8">
        <v>8</v>
      </c>
      <c r="N14" s="15">
        <f t="shared" si="0"/>
        <v>17.871444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347.99229063290886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11.43772416</v>
      </c>
      <c r="M15" s="8">
        <v>9</v>
      </c>
      <c r="N15" s="15">
        <f t="shared" si="0"/>
        <v>20.1053745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307.09890908654864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12.86743968</v>
      </c>
      <c r="M16" s="8">
        <v>10</v>
      </c>
      <c r="N16" s="15">
        <f t="shared" si="0"/>
        <v>22.339305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277.61615407693967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14.297155200000001</v>
      </c>
      <c r="M17" s="8">
        <v>11</v>
      </c>
      <c r="N17" s="15">
        <f t="shared" si="0"/>
        <v>24.573235499999999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255.74048342516505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15.726870720000001</v>
      </c>
      <c r="M18" s="8">
        <v>12</v>
      </c>
      <c r="N18" s="15">
        <f t="shared" si="0"/>
        <v>26.807166000000002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239.18977182387431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17.156586239999999</v>
      </c>
      <c r="M19" s="8">
        <v>13</v>
      </c>
      <c r="N19" s="15">
        <f t="shared" si="0"/>
        <v>29.041096500000002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226.5117577138447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18.586301760000001</v>
      </c>
      <c r="M20" s="8">
        <v>14</v>
      </c>
      <c r="N20" s="15">
        <f t="shared" si="0"/>
        <v>31.275027000000001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216.73826672226087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20.01601728</v>
      </c>
      <c r="M21" s="8">
        <v>15</v>
      </c>
      <c r="N21" s="15">
        <f t="shared" si="0"/>
        <v>33.508957500000001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209.19902428332765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21.445732800000002</v>
      </c>
      <c r="M22" s="8">
        <v>16</v>
      </c>
      <c r="N22" s="15">
        <f t="shared" si="0"/>
        <v>35.742888000000001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203.41526285004849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22.87544832</v>
      </c>
      <c r="M23" s="8">
        <v>17</v>
      </c>
      <c r="N23" s="15">
        <f t="shared" si="0"/>
        <v>37.9768185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199.03588622129254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24.305163839999999</v>
      </c>
      <c r="M24" s="8">
        <v>18</v>
      </c>
      <c r="N24" s="15">
        <f t="shared" si="0"/>
        <v>40.210749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195.79757224621176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25.734879360000001</v>
      </c>
      <c r="M25" s="8">
        <v>19</v>
      </c>
      <c r="N25" s="15">
        <f t="shared" si="0"/>
        <v>42.444679499999999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193.49895692709873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27.164594879999999</v>
      </c>
      <c r="M26" s="8">
        <v>20</v>
      </c>
      <c r="N26" s="15">
        <f t="shared" si="0"/>
        <v>44.678609999999999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191.98342382129221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28.594310400000001</v>
      </c>
      <c r="M27" s="8">
        <v>21</v>
      </c>
      <c r="N27" s="15">
        <f t="shared" si="0"/>
        <v>46.912540499999999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191.12732836879633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30.02402592</v>
      </c>
      <c r="M28" s="8">
        <v>22</v>
      </c>
      <c r="N28" s="15">
        <f t="shared" si="0"/>
        <v>49.146470999999998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190.83175492161453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31.453741440000002</v>
      </c>
      <c r="M29" s="8">
        <v>23</v>
      </c>
      <c r="N29" s="15">
        <f t="shared" si="0"/>
        <v>51.380401499999998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191.01662890755918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32.883456960000004</v>
      </c>
      <c r="M30" s="8">
        <v>24</v>
      </c>
      <c r="N30" s="15">
        <f t="shared" si="0"/>
        <v>53.614332000000005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191.61643476756751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34.313172479999999</v>
      </c>
      <c r="M31" s="8">
        <v>25</v>
      </c>
      <c r="N31" s="15">
        <f t="shared" si="0"/>
        <v>55.848262500000004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192.57705095284854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35.742888000000001</v>
      </c>
      <c r="M32" s="8">
        <v>26</v>
      </c>
      <c r="N32" s="15">
        <f t="shared" si="0"/>
        <v>58.082193000000004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193.85337617274331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37.172603520000003</v>
      </c>
      <c r="M33" s="8">
        <v>27</v>
      </c>
      <c r="N33" s="15">
        <f t="shared" si="0"/>
        <v>60.316123500000003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195.40752534309811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38.602319039999998</v>
      </c>
      <c r="M34" s="8">
        <v>28</v>
      </c>
      <c r="N34" s="15">
        <f t="shared" si="0"/>
        <v>62.550054000000003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197.20744185424442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40.03203456</v>
      </c>
      <c r="M35" s="8">
        <v>29</v>
      </c>
      <c r="N35" s="15">
        <f t="shared" si="0"/>
        <v>64.783984500000003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199.22581822387224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41.461750080000002</v>
      </c>
      <c r="M36" s="8">
        <v>30</v>
      </c>
      <c r="N36" s="15">
        <f t="shared" si="0"/>
        <v>67.017915000000002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201.43924803857263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42.891465600000004</v>
      </c>
      <c r="M37" s="8">
        <v>31</v>
      </c>
      <c r="N37" s="15">
        <f t="shared" si="0"/>
        <v>69.251845500000002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203.82755335575203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44.321181119999999</v>
      </c>
      <c r="M38" s="8">
        <v>32</v>
      </c>
      <c r="N38" s="15">
        <f t="shared" si="0"/>
        <v>71.485776000000001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206.37324662516241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45.750896640000001</v>
      </c>
      <c r="M39" s="8">
        <v>33</v>
      </c>
      <c r="N39" s="15">
        <f t="shared" si="0"/>
        <v>73.719706500000001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209.06109675465254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47.180612160000003</v>
      </c>
      <c r="M40" s="8">
        <v>34</v>
      </c>
      <c r="N40" s="15">
        <f t="shared" si="0"/>
        <v>75.953637000000001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211.87777653858973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48.610327679999997</v>
      </c>
      <c r="M41" s="8">
        <v>35</v>
      </c>
      <c r="N41" s="15">
        <f t="shared" si="0"/>
        <v>78.1875675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214.8115741902063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50.0400432</v>
      </c>
      <c r="M42" s="8">
        <v>36</v>
      </c>
      <c r="N42" s="15">
        <f t="shared" si="0"/>
        <v>80.421498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217.85215578000097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51.469758720000002</v>
      </c>
      <c r="M43" s="8">
        <v>37</v>
      </c>
      <c r="N43" s="15">
        <f t="shared" si="0"/>
        <v>82.655428499999999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220.99036839898716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52.899474240000004</v>
      </c>
      <c r="M44" s="8">
        <v>38</v>
      </c>
      <c r="N44" s="15">
        <f t="shared" si="0"/>
        <v>84.889358999999999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224.21807612806541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54.329189759999998</v>
      </c>
      <c r="M45" s="8">
        <v>39</v>
      </c>
      <c r="N45" s="15">
        <f t="shared" si="0"/>
        <v>87.123289499999998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227.52802260695819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55.75890528</v>
      </c>
      <c r="M46" s="8">
        <v>40</v>
      </c>
      <c r="N46" s="15">
        <f t="shared" si="0"/>
        <v>89.357219999999998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230.91371530278525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57.188620800000002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234.36932758347484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237.88961548016215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2247.5581076724325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1.677125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1.0733599999999999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1.677125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1.0733599999999999</v>
      </c>
      <c r="M8" s="8">
        <v>2</v>
      </c>
      <c r="N8" s="15">
        <f t="shared" ref="N8:N46" si="0">M8*$N$4</f>
        <v>3.35425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171.52689232756751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2.1467199999999997</v>
      </c>
      <c r="M9" s="8">
        <v>3</v>
      </c>
      <c r="N9" s="15">
        <f t="shared" si="0"/>
        <v>5.0313749999999997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1920.8212217548723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3.2200799999999994</v>
      </c>
      <c r="M10" s="8">
        <v>4</v>
      </c>
      <c r="N10" s="15">
        <f t="shared" si="0"/>
        <v>6.7084999999999999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966.16455624840398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4.2934399999999995</v>
      </c>
      <c r="M11" s="8">
        <v>5</v>
      </c>
      <c r="N11" s="15">
        <f t="shared" si="0"/>
        <v>8.3856249999999992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650.5029768000112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5.3667999999999996</v>
      </c>
      <c r="M12" s="8">
        <v>6</v>
      </c>
      <c r="N12" s="15">
        <f t="shared" si="0"/>
        <v>10.062749999999999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494.5901688661375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6.4401599999999988</v>
      </c>
      <c r="M13" s="8">
        <v>7</v>
      </c>
      <c r="N13" s="15">
        <f t="shared" si="0"/>
        <v>11.739875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402.57686953807126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7.5135199999999989</v>
      </c>
      <c r="M14" s="8">
        <v>8</v>
      </c>
      <c r="N14" s="15">
        <f t="shared" si="0"/>
        <v>13.417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342.51332451290887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8.586879999999999</v>
      </c>
      <c r="M15" s="8">
        <v>9</v>
      </c>
      <c r="N15" s="15">
        <f t="shared" si="0"/>
        <v>15.094125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300.70678194654863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9.6602399999999982</v>
      </c>
      <c r="M16" s="8">
        <v>10</v>
      </c>
      <c r="N16" s="15">
        <f t="shared" si="0"/>
        <v>16.771249999999998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270.31086591693963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10.733599999999999</v>
      </c>
      <c r="M17" s="8">
        <v>11</v>
      </c>
      <c r="N17" s="15">
        <f t="shared" si="0"/>
        <v>18.448374999999999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247.52203424516506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11.806959999999998</v>
      </c>
      <c r="M18" s="8">
        <v>12</v>
      </c>
      <c r="N18" s="15">
        <f t="shared" si="0"/>
        <v>20.125499999999999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230.05816162387433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12.880319999999998</v>
      </c>
      <c r="M19" s="8">
        <v>13</v>
      </c>
      <c r="N19" s="15">
        <f t="shared" si="0"/>
        <v>21.802624999999999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216.4669864938447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13.953679999999999</v>
      </c>
      <c r="M20" s="8">
        <v>14</v>
      </c>
      <c r="N20" s="15">
        <f t="shared" si="0"/>
        <v>23.479749999999999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205.78033448226086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15.027039999999998</v>
      </c>
      <c r="M21" s="8">
        <v>15</v>
      </c>
      <c r="N21" s="15">
        <f t="shared" si="0"/>
        <v>25.156874999999999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197.32793102332766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16.100399999999997</v>
      </c>
      <c r="M22" s="8">
        <v>16</v>
      </c>
      <c r="N22" s="15">
        <f t="shared" si="0"/>
        <v>26.834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190.63100857004849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17.173759999999998</v>
      </c>
      <c r="M23" s="8">
        <v>17</v>
      </c>
      <c r="N23" s="15">
        <f t="shared" si="0"/>
        <v>28.511125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185.33847092129253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18.247119999999999</v>
      </c>
      <c r="M24" s="8">
        <v>18</v>
      </c>
      <c r="N24" s="15">
        <f t="shared" si="0"/>
        <v>30.18825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181.18699592621175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19.320479999999996</v>
      </c>
      <c r="M25" s="8">
        <v>19</v>
      </c>
      <c r="N25" s="15">
        <f t="shared" si="0"/>
        <v>31.865375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177.97521958709874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20.393839999999997</v>
      </c>
      <c r="M26" s="8">
        <v>20</v>
      </c>
      <c r="N26" s="15">
        <f t="shared" si="0"/>
        <v>33.542499999999997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175.54652546129219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21.467199999999998</v>
      </c>
      <c r="M27" s="8">
        <v>21</v>
      </c>
      <c r="N27" s="15">
        <f t="shared" si="0"/>
        <v>35.219625000000001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173.77726898879632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22.540559999999996</v>
      </c>
      <c r="M28" s="8">
        <v>22</v>
      </c>
      <c r="N28" s="15">
        <f t="shared" si="0"/>
        <v>36.896749999999997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172.56853452161454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23.613919999999997</v>
      </c>
      <c r="M29" s="8">
        <v>23</v>
      </c>
      <c r="N29" s="15">
        <f t="shared" si="0"/>
        <v>38.573875000000001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171.84024748755922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24.687279999999998</v>
      </c>
      <c r="M30" s="8">
        <v>24</v>
      </c>
      <c r="N30" s="15">
        <f t="shared" si="0"/>
        <v>40.250999999999998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171.52689232756751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25.760639999999995</v>
      </c>
      <c r="M31" s="8">
        <v>25</v>
      </c>
      <c r="N31" s="15">
        <f t="shared" si="0"/>
        <v>41.928125000000001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171.57434749284855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26.833999999999996</v>
      </c>
      <c r="M32" s="8">
        <v>26</v>
      </c>
      <c r="N32" s="15">
        <f t="shared" si="0"/>
        <v>43.605249999999998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171.93751169274333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27.907359999999997</v>
      </c>
      <c r="M33" s="8">
        <v>27</v>
      </c>
      <c r="N33" s="15">
        <f t="shared" si="0"/>
        <v>45.282375000000002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172.57849984309809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28.980719999999998</v>
      </c>
      <c r="M34" s="8">
        <v>28</v>
      </c>
      <c r="N34" s="15">
        <f t="shared" si="0"/>
        <v>46.959499999999998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173.4652553342444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30.054079999999995</v>
      </c>
      <c r="M35" s="8">
        <v>29</v>
      </c>
      <c r="N35" s="15">
        <f t="shared" si="0"/>
        <v>48.636625000000002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174.57047068387223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31.127439999999996</v>
      </c>
      <c r="M36" s="8">
        <v>30</v>
      </c>
      <c r="N36" s="15">
        <f t="shared" si="0"/>
        <v>50.313749999999999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175.87073947857263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32.200799999999994</v>
      </c>
      <c r="M37" s="8">
        <v>31</v>
      </c>
      <c r="N37" s="15">
        <f t="shared" si="0"/>
        <v>51.990875000000003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177.34588377575201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33.274159999999995</v>
      </c>
      <c r="M38" s="8">
        <v>32</v>
      </c>
      <c r="N38" s="15">
        <f t="shared" si="0"/>
        <v>53.667999999999999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178.9784160251624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34.347519999999996</v>
      </c>
      <c r="M39" s="8">
        <v>33</v>
      </c>
      <c r="N39" s="15">
        <f t="shared" si="0"/>
        <v>55.345124999999996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180.75310513465249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35.420879999999997</v>
      </c>
      <c r="M40" s="8">
        <v>34</v>
      </c>
      <c r="N40" s="15">
        <f t="shared" si="0"/>
        <v>57.02225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182.65662389858971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36.494239999999998</v>
      </c>
      <c r="M41" s="8">
        <v>35</v>
      </c>
      <c r="N41" s="15">
        <f t="shared" si="0"/>
        <v>58.699374999999996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184.67726053020627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37.567599999999999</v>
      </c>
      <c r="M42" s="8">
        <v>36</v>
      </c>
      <c r="N42" s="15">
        <f t="shared" si="0"/>
        <v>60.3765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186.80468110000098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38.640959999999993</v>
      </c>
      <c r="M43" s="8">
        <v>37</v>
      </c>
      <c r="N43" s="15">
        <f t="shared" si="0"/>
        <v>62.053624999999997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189.02973269898715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39.714319999999994</v>
      </c>
      <c r="M44" s="8">
        <v>38</v>
      </c>
      <c r="N44" s="15">
        <f t="shared" si="0"/>
        <v>63.73075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191.3442794080654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40.787679999999995</v>
      </c>
      <c r="M45" s="8">
        <v>39</v>
      </c>
      <c r="N45" s="15">
        <f t="shared" si="0"/>
        <v>65.407875000000004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193.7410648669582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41.861039999999996</v>
      </c>
      <c r="M46" s="8">
        <v>40</v>
      </c>
      <c r="N46" s="15">
        <f t="shared" si="0"/>
        <v>67.084999999999994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196.21359654278524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42.934399999999997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198.75604780347481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201.36317468016216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2260.3498163072568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1.3417000000000001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0.8586879999999999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1.3417000000000001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0.8586879999999999</v>
      </c>
      <c r="M8" s="8">
        <v>2</v>
      </c>
      <c r="N8" s="15">
        <f t="shared" ref="N8:N46" si="0">M8*$N$4</f>
        <v>2.6834000000000002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158.73518369274331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1.7173759999999998</v>
      </c>
      <c r="M9" s="8">
        <v>3</v>
      </c>
      <c r="N9" s="15">
        <f t="shared" si="0"/>
        <v>4.0251000000000001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1920.2711247548725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2.5760639999999997</v>
      </c>
      <c r="M10" s="8">
        <v>4</v>
      </c>
      <c r="N10" s="15">
        <f t="shared" si="0"/>
        <v>5.3668000000000005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965.06436224840388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3.4347519999999996</v>
      </c>
      <c r="M11" s="8">
        <v>5</v>
      </c>
      <c r="N11" s="15">
        <f t="shared" si="0"/>
        <v>6.7085000000000008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648.85268580001116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4.2934399999999995</v>
      </c>
      <c r="M12" s="8">
        <v>6</v>
      </c>
      <c r="N12" s="15">
        <f t="shared" si="0"/>
        <v>8.0502000000000002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492.38978086613741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5.1521279999999994</v>
      </c>
      <c r="M13" s="8">
        <v>7</v>
      </c>
      <c r="N13" s="15">
        <f t="shared" si="0"/>
        <v>9.3919000000000015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399.82638453807124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6.0108159999999993</v>
      </c>
      <c r="M14" s="8">
        <v>8</v>
      </c>
      <c r="N14" s="15">
        <f t="shared" si="0"/>
        <v>10.733600000000001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339.21274251290885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6.8695039999999992</v>
      </c>
      <c r="M15" s="8">
        <v>9</v>
      </c>
      <c r="N15" s="15">
        <f t="shared" si="0"/>
        <v>12.0753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296.85610294654862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7.7281919999999991</v>
      </c>
      <c r="M16" s="8">
        <v>10</v>
      </c>
      <c r="N16" s="15">
        <f t="shared" si="0"/>
        <v>13.417000000000002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265.91008991693968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8.586879999999999</v>
      </c>
      <c r="M17" s="8">
        <v>11</v>
      </c>
      <c r="N17" s="15">
        <f t="shared" si="0"/>
        <v>14.758700000000001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242.57116124516506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9.445567999999998</v>
      </c>
      <c r="M18" s="8">
        <v>12</v>
      </c>
      <c r="N18" s="15">
        <f t="shared" si="0"/>
        <v>16.1004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224.55719162387433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10.304255999999999</v>
      </c>
      <c r="M19" s="8">
        <v>13</v>
      </c>
      <c r="N19" s="15">
        <f t="shared" si="0"/>
        <v>17.4421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210.41591949384468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11.162944</v>
      </c>
      <c r="M20" s="8">
        <v>14</v>
      </c>
      <c r="N20" s="15">
        <f t="shared" si="0"/>
        <v>18.783800000000003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199.17917048226087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12.021631999999999</v>
      </c>
      <c r="M21" s="8">
        <v>15</v>
      </c>
      <c r="N21" s="15">
        <f t="shared" si="0"/>
        <v>20.125500000000002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190.17667002332763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12.880319999999998</v>
      </c>
      <c r="M22" s="8">
        <v>16</v>
      </c>
      <c r="N22" s="15">
        <f t="shared" si="0"/>
        <v>21.467200000000002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182.92965057004852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13.739007999999998</v>
      </c>
      <c r="M23" s="8">
        <v>17</v>
      </c>
      <c r="N23" s="15">
        <f t="shared" si="0"/>
        <v>22.808900000000001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177.08701592129253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14.597695999999999</v>
      </c>
      <c r="M24" s="8">
        <v>18</v>
      </c>
      <c r="N24" s="15">
        <f t="shared" si="0"/>
        <v>24.150600000000001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172.38544392621176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15.456383999999998</v>
      </c>
      <c r="M25" s="8">
        <v>19</v>
      </c>
      <c r="N25" s="15">
        <f t="shared" si="0"/>
        <v>25.492300000000004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168.62357058709875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16.315071999999997</v>
      </c>
      <c r="M26" s="8">
        <v>20</v>
      </c>
      <c r="N26" s="15">
        <f t="shared" si="0"/>
        <v>26.834000000000003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165.64477946129219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17.173759999999998</v>
      </c>
      <c r="M27" s="8">
        <v>21</v>
      </c>
      <c r="N27" s="15">
        <f t="shared" si="0"/>
        <v>28.175700000000003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163.32542598879633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18.032447999999999</v>
      </c>
      <c r="M28" s="8">
        <v>22</v>
      </c>
      <c r="N28" s="15">
        <f t="shared" si="0"/>
        <v>29.517400000000002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161.56659452161455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18.891135999999996</v>
      </c>
      <c r="M29" s="8">
        <v>23</v>
      </c>
      <c r="N29" s="15">
        <f t="shared" si="0"/>
        <v>30.859100000000002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160.28821048755921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19.749823999999997</v>
      </c>
      <c r="M30" s="8">
        <v>24</v>
      </c>
      <c r="N30" s="15">
        <f t="shared" si="0"/>
        <v>32.200800000000001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159.4247583275675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20.608511999999997</v>
      </c>
      <c r="M31" s="8">
        <v>25</v>
      </c>
      <c r="N31" s="15">
        <f t="shared" si="0"/>
        <v>33.542500000000004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158.92211649284855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21.467199999999998</v>
      </c>
      <c r="M32" s="8">
        <v>26</v>
      </c>
      <c r="N32" s="15">
        <f t="shared" si="0"/>
        <v>34.8842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158.73518369274331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22.325887999999999</v>
      </c>
      <c r="M33" s="8">
        <v>27</v>
      </c>
      <c r="N33" s="15">
        <f t="shared" si="0"/>
        <v>36.225900000000003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158.8260748430981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23.184575999999996</v>
      </c>
      <c r="M34" s="8">
        <v>28</v>
      </c>
      <c r="N34" s="15">
        <f t="shared" si="0"/>
        <v>37.567600000000006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159.16273333424445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24.043263999999997</v>
      </c>
      <c r="M35" s="8">
        <v>29</v>
      </c>
      <c r="N35" s="15">
        <f t="shared" si="0"/>
        <v>38.909300000000002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159.7178516838722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24.901951999999998</v>
      </c>
      <c r="M36" s="8">
        <v>30</v>
      </c>
      <c r="N36" s="15">
        <f t="shared" si="0"/>
        <v>40.251000000000005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160.46802347857263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25.760639999999995</v>
      </c>
      <c r="M37" s="8">
        <v>31</v>
      </c>
      <c r="N37" s="15">
        <f t="shared" si="0"/>
        <v>41.592700000000001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161.39307077575202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26.619327999999996</v>
      </c>
      <c r="M38" s="8">
        <v>32</v>
      </c>
      <c r="N38" s="15">
        <f t="shared" si="0"/>
        <v>42.934400000000004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162.47550602516242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27.478015999999997</v>
      </c>
      <c r="M39" s="8">
        <v>33</v>
      </c>
      <c r="N39" s="15">
        <f t="shared" si="0"/>
        <v>44.276100000000007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163.70009813465251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28.336703999999997</v>
      </c>
      <c r="M40" s="8">
        <v>34</v>
      </c>
      <c r="N40" s="15">
        <f t="shared" si="0"/>
        <v>45.617800000000003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165.05351989858974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29.195391999999998</v>
      </c>
      <c r="M41" s="8">
        <v>35</v>
      </c>
      <c r="N41" s="15">
        <f t="shared" si="0"/>
        <v>46.959500000000006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166.5240595302063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30.054079999999995</v>
      </c>
      <c r="M42" s="8">
        <v>36</v>
      </c>
      <c r="N42" s="15">
        <f t="shared" si="0"/>
        <v>48.301200000000001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168.10138310000099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30.912767999999996</v>
      </c>
      <c r="M43" s="8">
        <v>37</v>
      </c>
      <c r="N43" s="15">
        <f t="shared" si="0"/>
        <v>49.642900000000004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169.77633769898713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31.771455999999997</v>
      </c>
      <c r="M44" s="8">
        <v>38</v>
      </c>
      <c r="N44" s="15">
        <f t="shared" si="0"/>
        <v>50.984600000000007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171.54078740806543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32.630143999999994</v>
      </c>
      <c r="M45" s="8">
        <v>39</v>
      </c>
      <c r="N45" s="15">
        <f t="shared" si="0"/>
        <v>52.326300000000003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173.3874758669582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33.488831999999995</v>
      </c>
      <c r="M46" s="8">
        <v>40</v>
      </c>
      <c r="N46" s="15">
        <f t="shared" si="0"/>
        <v>53.668000000000006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175.30991054278525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34.347519999999996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177.30226480347483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179.35929468016218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2164.9293943787075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4.4745694999999994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2.8637244800000001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4.4745694999999994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2.8637244800000001</v>
      </c>
      <c r="M8" s="8">
        <v>2</v>
      </c>
      <c r="N8" s="15">
        <f t="shared" ref="N8:N46" si="0">M8*$N$4</f>
        <v>8.9491389999999988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254.15560562129255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5.7274489600000003</v>
      </c>
      <c r="M9" s="8">
        <v>3</v>
      </c>
      <c r="N9" s="15">
        <f t="shared" si="0"/>
        <v>13.423708499999998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1925.4090307348722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8.5911734400000004</v>
      </c>
      <c r="M10" s="8">
        <v>4</v>
      </c>
      <c r="N10" s="15">
        <f t="shared" si="0"/>
        <v>17.898277999999998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975.34017420840394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11.454897920000001</v>
      </c>
      <c r="M11" s="8">
        <v>5</v>
      </c>
      <c r="N11" s="15">
        <f t="shared" si="0"/>
        <v>22.372847499999999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664.26640374001124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14.318622400000001</v>
      </c>
      <c r="M12" s="8">
        <v>6</v>
      </c>
      <c r="N12" s="15">
        <f t="shared" si="0"/>
        <v>26.847416999999997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512.94140478613747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17.182346880000001</v>
      </c>
      <c r="M13" s="8">
        <v>7</v>
      </c>
      <c r="N13" s="15">
        <f t="shared" si="0"/>
        <v>31.321986499999994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425.51591443807126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20.046071359999999</v>
      </c>
      <c r="M14" s="8">
        <v>8</v>
      </c>
      <c r="N14" s="15">
        <f t="shared" si="0"/>
        <v>35.796555999999995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370.04017839290884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22.909795840000001</v>
      </c>
      <c r="M15" s="8">
        <v>9</v>
      </c>
      <c r="N15" s="15">
        <f t="shared" si="0"/>
        <v>40.271125499999997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332.82144480654864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25.773520320000003</v>
      </c>
      <c r="M16" s="8">
        <v>10</v>
      </c>
      <c r="N16" s="15">
        <f t="shared" si="0"/>
        <v>44.745694999999998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307.01333775693968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28.637244800000001</v>
      </c>
      <c r="M17" s="8">
        <v>11</v>
      </c>
      <c r="N17" s="15">
        <f t="shared" si="0"/>
        <v>49.220264499999992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288.81231506516502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31.50096928</v>
      </c>
      <c r="M18" s="8">
        <v>12</v>
      </c>
      <c r="N18" s="15">
        <f t="shared" si="0"/>
        <v>53.694833999999993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275.93625142387424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34.364693760000002</v>
      </c>
      <c r="M19" s="8">
        <v>13</v>
      </c>
      <c r="N19" s="15">
        <f t="shared" si="0"/>
        <v>58.169403499999994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266.9328852738447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37.228418240000003</v>
      </c>
      <c r="M20" s="8">
        <v>14</v>
      </c>
      <c r="N20" s="15">
        <f t="shared" si="0"/>
        <v>62.643972999999988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260.83404224226086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40.092142719999998</v>
      </c>
      <c r="M21" s="8">
        <v>15</v>
      </c>
      <c r="N21" s="15">
        <f t="shared" si="0"/>
        <v>67.11854249999999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256.96944776332765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42.9558672</v>
      </c>
      <c r="M22" s="8">
        <v>16</v>
      </c>
      <c r="N22" s="15">
        <f t="shared" si="0"/>
        <v>71.593111999999991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254.86033429004848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45.819591680000002</v>
      </c>
      <c r="M23" s="8">
        <v>17</v>
      </c>
      <c r="N23" s="15">
        <f>M23*$N$4</f>
        <v>76.067681499999992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254.15560562129255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48.683316160000004</v>
      </c>
      <c r="M24" s="8">
        <v>18</v>
      </c>
      <c r="N24" s="15">
        <f t="shared" si="0"/>
        <v>80.542250999999993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254.59193960621175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51.547040640000006</v>
      </c>
      <c r="M25" s="8">
        <v>19</v>
      </c>
      <c r="N25" s="15">
        <f t="shared" si="0"/>
        <v>85.016820499999994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255.96797224709877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54.410765120000001</v>
      </c>
      <c r="M26" s="8">
        <v>20</v>
      </c>
      <c r="N26" s="15">
        <f t="shared" si="0"/>
        <v>89.491389999999996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258.1270871012922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57.274489600000003</v>
      </c>
      <c r="M27" s="8">
        <v>21</v>
      </c>
      <c r="N27" s="15">
        <f t="shared" si="0"/>
        <v>93.965959499999983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260.9456396087964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60.138214080000004</v>
      </c>
      <c r="M28" s="8">
        <v>22</v>
      </c>
      <c r="N28" s="15">
        <f t="shared" si="0"/>
        <v>98.440528999999984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264.32471412161453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63.001938559999999</v>
      </c>
      <c r="M29" s="8">
        <v>23</v>
      </c>
      <c r="N29" s="15">
        <f t="shared" si="0"/>
        <v>102.91509849999998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268.1842360675592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65.865663040000001</v>
      </c>
      <c r="M30" s="8">
        <v>24</v>
      </c>
      <c r="N30" s="15">
        <f t="shared" si="0"/>
        <v>107.38966799999999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272.45868988756746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68.729387520000003</v>
      </c>
      <c r="M31" s="8">
        <v>25</v>
      </c>
      <c r="N31" s="15">
        <f t="shared" si="0"/>
        <v>111.86423749999999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277.09395403284861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71.593112000000005</v>
      </c>
      <c r="M32" s="8">
        <v>26</v>
      </c>
      <c r="N32" s="15">
        <f t="shared" si="0"/>
        <v>116.33880699999999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282.04492721274329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74.456836480000007</v>
      </c>
      <c r="M33" s="8">
        <v>27</v>
      </c>
      <c r="N33" s="15">
        <f t="shared" si="0"/>
        <v>120.81337649999999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287.27372434309814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77.320560960000009</v>
      </c>
      <c r="M34" s="8">
        <v>28</v>
      </c>
      <c r="N34" s="15">
        <f t="shared" si="0"/>
        <v>125.28794599999998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292.74828881424446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80.184285439999996</v>
      </c>
      <c r="M35" s="8">
        <v>29</v>
      </c>
      <c r="N35" s="15">
        <f t="shared" si="0"/>
        <v>129.76251549999998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298.44131314387221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83.048009919999998</v>
      </c>
      <c r="M36" s="8">
        <v>30</v>
      </c>
      <c r="N36" s="15">
        <f t="shared" si="0"/>
        <v>134.23708499999998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304.32939091857253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85.9117344</v>
      </c>
      <c r="M37" s="8">
        <v>31</v>
      </c>
      <c r="N37" s="15">
        <f t="shared" si="0"/>
        <v>138.71165449999998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310.39234419575189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88.775458880000002</v>
      </c>
      <c r="M38" s="8">
        <v>32</v>
      </c>
      <c r="N38" s="15">
        <f t="shared" si="0"/>
        <v>143.18622399999998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316.61268542516234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91.639183360000004</v>
      </c>
      <c r="M39" s="8">
        <v>33</v>
      </c>
      <c r="N39" s="15">
        <f t="shared" si="0"/>
        <v>147.66079349999998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322.97518351465249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94.502907840000006</v>
      </c>
      <c r="M40" s="8">
        <v>34</v>
      </c>
      <c r="N40" s="15">
        <f t="shared" si="0"/>
        <v>152.13536299999998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329.46651125858978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97.366632320000008</v>
      </c>
      <c r="M41" s="8">
        <v>35</v>
      </c>
      <c r="N41" s="15">
        <f t="shared" si="0"/>
        <v>156.60993249999999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336.07495687020639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100.23035680000001</v>
      </c>
      <c r="M42" s="8">
        <v>36</v>
      </c>
      <c r="N42" s="15">
        <f t="shared" si="0"/>
        <v>161.08450199999999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342.79018642000096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103.09408128000001</v>
      </c>
      <c r="M43" s="8">
        <v>37</v>
      </c>
      <c r="N43" s="15">
        <f t="shared" si="0"/>
        <v>165.55907149999999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349.60304699898705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105.95780576</v>
      </c>
      <c r="M44" s="8">
        <v>38</v>
      </c>
      <c r="N44" s="15">
        <f t="shared" si="0"/>
        <v>170.03364099999999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356.50540268806549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108.82153024</v>
      </c>
      <c r="M45" s="8">
        <v>39</v>
      </c>
      <c r="N45" s="15">
        <f t="shared" si="0"/>
        <v>174.50821049999999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363.48999712695814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111.68525472</v>
      </c>
      <c r="M46" s="8">
        <v>40</v>
      </c>
      <c r="N46" s="15">
        <f t="shared" si="0"/>
        <v>178.98277999999999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370.55033778278528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114.54897920000001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377.68059802347472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384.87553388016204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2171.8863640737882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4.1928124999999996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2.6834000000000002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4.1928124999999996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2.6834000000000002</v>
      </c>
      <c r="M8" s="8">
        <v>2</v>
      </c>
      <c r="N8" s="15">
        <f t="shared" ref="N8:N46" si="0">M8*$N$4</f>
        <v>8.3856249999999992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247.19863592621178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5.3668000000000005</v>
      </c>
      <c r="M9" s="8">
        <v>3</v>
      </c>
      <c r="N9" s="15">
        <f t="shared" si="0"/>
        <v>12.5784375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1924.9469492548726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8.0502000000000002</v>
      </c>
      <c r="M10" s="8">
        <v>4</v>
      </c>
      <c r="N10" s="15">
        <f t="shared" si="0"/>
        <v>16.771249999999998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974.41601124840383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10.733600000000001</v>
      </c>
      <c r="M11" s="8">
        <v>5</v>
      </c>
      <c r="N11" s="15">
        <f t="shared" si="0"/>
        <v>20.964062499999997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662.8801593000112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13.417000000000002</v>
      </c>
      <c r="M12" s="8">
        <v>6</v>
      </c>
      <c r="N12" s="15">
        <f t="shared" si="0"/>
        <v>25.156874999999999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511.09307886613743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16.1004</v>
      </c>
      <c r="M13" s="8">
        <v>7</v>
      </c>
      <c r="N13" s="15">
        <f t="shared" si="0"/>
        <v>29.349687499999998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423.20550703807123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18.783800000000003</v>
      </c>
      <c r="M14" s="8">
        <v>8</v>
      </c>
      <c r="N14" s="15">
        <f t="shared" si="0"/>
        <v>33.542499999999997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367.26768951290887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21.467200000000002</v>
      </c>
      <c r="M15" s="8">
        <v>9</v>
      </c>
      <c r="N15" s="15">
        <f t="shared" si="0"/>
        <v>37.735312499999999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329.58687444654862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24.150600000000001</v>
      </c>
      <c r="M16" s="8">
        <v>10</v>
      </c>
      <c r="N16" s="15">
        <f t="shared" si="0"/>
        <v>41.928124999999994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303.31668591693966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26.834000000000003</v>
      </c>
      <c r="M17" s="8">
        <v>11</v>
      </c>
      <c r="N17" s="15">
        <f t="shared" si="0"/>
        <v>46.120937499999997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284.65358174516507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29.517400000000002</v>
      </c>
      <c r="M18" s="8">
        <v>12</v>
      </c>
      <c r="N18" s="15">
        <f t="shared" si="0"/>
        <v>50.313749999999999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271.31543662387423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32.200800000000001</v>
      </c>
      <c r="M19" s="8">
        <v>13</v>
      </c>
      <c r="N19" s="15">
        <f t="shared" si="0"/>
        <v>54.506562499999994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261.84998899384465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34.8842</v>
      </c>
      <c r="M20" s="8">
        <v>14</v>
      </c>
      <c r="N20" s="15">
        <f t="shared" si="0"/>
        <v>58.699374999999996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255.28906448226087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37.567600000000006</v>
      </c>
      <c r="M21" s="8">
        <v>15</v>
      </c>
      <c r="N21" s="15">
        <f t="shared" si="0"/>
        <v>62.892187499999991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250.96238852332766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40.251000000000005</v>
      </c>
      <c r="M22" s="8">
        <v>16</v>
      </c>
      <c r="N22" s="15">
        <f t="shared" si="0"/>
        <v>67.084999999999994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248.3911935700485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42.934400000000004</v>
      </c>
      <c r="M23" s="8">
        <v>17</v>
      </c>
      <c r="N23" s="15">
        <f t="shared" si="0"/>
        <v>71.277812499999996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247.22438342129257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45.617800000000003</v>
      </c>
      <c r="M24" s="8">
        <v>18</v>
      </c>
      <c r="N24" s="15">
        <f t="shared" si="0"/>
        <v>75.470624999999998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247.19863592621178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48.301200000000001</v>
      </c>
      <c r="M25" s="8">
        <v>19</v>
      </c>
      <c r="N25" s="15">
        <f t="shared" si="0"/>
        <v>79.663437499999986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248.11258708709875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50.984600000000007</v>
      </c>
      <c r="M26" s="8">
        <v>20</v>
      </c>
      <c r="N26" s="15">
        <f t="shared" si="0"/>
        <v>83.856249999999989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249.80962046129218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53.668000000000006</v>
      </c>
      <c r="M27" s="8">
        <v>21</v>
      </c>
      <c r="N27" s="15">
        <f t="shared" si="0"/>
        <v>88.049062499999991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252.16609148879633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56.351400000000005</v>
      </c>
      <c r="M28" s="8">
        <v>22</v>
      </c>
      <c r="N28" s="15">
        <f t="shared" si="0"/>
        <v>92.241874999999993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255.08308452161455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59.034800000000004</v>
      </c>
      <c r="M29" s="8">
        <v>23</v>
      </c>
      <c r="N29" s="15">
        <f t="shared" si="0"/>
        <v>96.434687499999995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258.48052498755919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61.718200000000003</v>
      </c>
      <c r="M30" s="8">
        <v>24</v>
      </c>
      <c r="N30" s="15">
        <f t="shared" si="0"/>
        <v>100.6275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262.29289732756746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64.401600000000002</v>
      </c>
      <c r="M31" s="8">
        <v>25</v>
      </c>
      <c r="N31" s="15">
        <f t="shared" si="0"/>
        <v>104.82031249999999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266.46607999284862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67.085000000000008</v>
      </c>
      <c r="M32" s="8">
        <v>26</v>
      </c>
      <c r="N32" s="15">
        <f t="shared" si="0"/>
        <v>109.01312499999999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270.95497169274336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69.7684</v>
      </c>
      <c r="M33" s="8">
        <v>27</v>
      </c>
      <c r="N33" s="15">
        <f t="shared" si="0"/>
        <v>113.20593749999999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275.72168734309815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72.451800000000006</v>
      </c>
      <c r="M34" s="8">
        <v>28</v>
      </c>
      <c r="N34" s="15">
        <f t="shared" si="0"/>
        <v>117.39874999999999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280.73417033424448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75.135200000000012</v>
      </c>
      <c r="M35" s="8">
        <v>29</v>
      </c>
      <c r="N35" s="15">
        <f t="shared" si="0"/>
        <v>121.59156249999999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285.96511318387223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77.818600000000004</v>
      </c>
      <c r="M36" s="8">
        <v>30</v>
      </c>
      <c r="N36" s="15">
        <f t="shared" si="0"/>
        <v>125.78437499999998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291.39110947857262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80.50200000000001</v>
      </c>
      <c r="M37" s="8">
        <v>31</v>
      </c>
      <c r="N37" s="15">
        <f t="shared" si="0"/>
        <v>129.97718749999999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296.99198127575187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83.185400000000001</v>
      </c>
      <c r="M38" s="8">
        <v>32</v>
      </c>
      <c r="N38" s="15">
        <f t="shared" si="0"/>
        <v>134.16999999999999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302.75024102516238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85.868800000000007</v>
      </c>
      <c r="M39" s="8">
        <v>33</v>
      </c>
      <c r="N39" s="15">
        <f t="shared" si="0"/>
        <v>138.36281249999999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308.65065763465248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88.552200000000013</v>
      </c>
      <c r="M40" s="8">
        <v>34</v>
      </c>
      <c r="N40" s="15">
        <f t="shared" si="0"/>
        <v>142.55562499999999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314.67990389858971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91.235600000000005</v>
      </c>
      <c r="M41" s="8">
        <v>35</v>
      </c>
      <c r="N41" s="15">
        <f t="shared" si="0"/>
        <v>146.74843749999999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320.82626803020639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93.919000000000011</v>
      </c>
      <c r="M42" s="8">
        <v>36</v>
      </c>
      <c r="N42" s="15">
        <f t="shared" si="0"/>
        <v>150.94125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327.07941610000091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96.602400000000003</v>
      </c>
      <c r="M43" s="8">
        <v>37</v>
      </c>
      <c r="N43" s="15">
        <f t="shared" si="0"/>
        <v>155.1340625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333.43019519898706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99.285800000000009</v>
      </c>
      <c r="M44" s="8">
        <v>38</v>
      </c>
      <c r="N44" s="15">
        <f t="shared" si="0"/>
        <v>159.32687499999997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339.87046940806545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101.96920000000001</v>
      </c>
      <c r="M45" s="8">
        <v>39</v>
      </c>
      <c r="N45" s="15">
        <f t="shared" si="0"/>
        <v>163.51968749999997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346.39298236695817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104.65260000000001</v>
      </c>
      <c r="M46" s="8">
        <v>40</v>
      </c>
      <c r="N46" s="15">
        <f t="shared" si="0"/>
        <v>167.71249999999998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352.99124154278525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107.33600000000001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359.65942030347469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366.39227468016207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2151.4404114299514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5.0313749999999997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3.2200799999999994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5.0313749999999997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3.2200799999999994</v>
      </c>
      <c r="M8" s="8">
        <v>2</v>
      </c>
      <c r="N8" s="15">
        <f t="shared" ref="N8:N46" si="0">M8*$N$4</f>
        <v>10.062749999999999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267.64458857004848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6.4401599999999988</v>
      </c>
      <c r="M9" s="8">
        <v>3</v>
      </c>
      <c r="N9" s="15">
        <f t="shared" si="0"/>
        <v>15.094124999999998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1926.3221917548724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9.6602399999999982</v>
      </c>
      <c r="M10" s="8">
        <v>4</v>
      </c>
      <c r="N10" s="15">
        <f t="shared" si="0"/>
        <v>20.125499999999999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977.16649624840386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12.880319999999998</v>
      </c>
      <c r="M11" s="8">
        <v>5</v>
      </c>
      <c r="N11" s="15">
        <f t="shared" si="0"/>
        <v>25.156874999999999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667.00588680001124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16.100399999999997</v>
      </c>
      <c r="M12" s="8">
        <v>6</v>
      </c>
      <c r="N12" s="15">
        <f t="shared" si="0"/>
        <v>30.188249999999996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516.59404886613754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19.320479999999996</v>
      </c>
      <c r="M13" s="8">
        <v>7</v>
      </c>
      <c r="N13" s="15">
        <f t="shared" si="0"/>
        <v>35.219625000000001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430.08171953807124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22.540559999999996</v>
      </c>
      <c r="M14" s="8">
        <v>8</v>
      </c>
      <c r="N14" s="15">
        <f t="shared" si="0"/>
        <v>40.250999999999998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375.51914451290884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25.760639999999995</v>
      </c>
      <c r="M15" s="8">
        <v>9</v>
      </c>
      <c r="N15" s="15">
        <f t="shared" si="0"/>
        <v>45.282374999999995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339.21357194654865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28.980719999999994</v>
      </c>
      <c r="M16" s="8">
        <v>10</v>
      </c>
      <c r="N16" s="15">
        <f t="shared" si="0"/>
        <v>50.313749999999999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314.31862591693965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32.200799999999994</v>
      </c>
      <c r="M17" s="8">
        <v>11</v>
      </c>
      <c r="N17" s="15">
        <f t="shared" si="0"/>
        <v>55.345124999999996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297.03076424516502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35.420879999999997</v>
      </c>
      <c r="M18" s="8">
        <v>12</v>
      </c>
      <c r="N18" s="15">
        <f t="shared" si="0"/>
        <v>60.376499999999993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285.06786162387425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38.640959999999993</v>
      </c>
      <c r="M19" s="8">
        <v>13</v>
      </c>
      <c r="N19" s="15">
        <f t="shared" si="0"/>
        <v>65.40787499999999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276.97765649384468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41.861039999999988</v>
      </c>
      <c r="M20" s="8">
        <v>14</v>
      </c>
      <c r="N20" s="15">
        <f t="shared" si="0"/>
        <v>70.439250000000001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271.7919744822608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45.081119999999991</v>
      </c>
      <c r="M21" s="8">
        <v>15</v>
      </c>
      <c r="N21" s="15">
        <f t="shared" si="0"/>
        <v>75.470624999999998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268.8405410233276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48.301199999999994</v>
      </c>
      <c r="M22" s="8">
        <v>16</v>
      </c>
      <c r="N22" s="15">
        <f t="shared" si="0"/>
        <v>80.501999999999995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267.64458857004848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51.52127999999999</v>
      </c>
      <c r="M23" s="8">
        <v>17</v>
      </c>
      <c r="N23" s="15">
        <f t="shared" si="0"/>
        <v>85.533374999999992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267.85302092129257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54.741359999999986</v>
      </c>
      <c r="M24" s="8">
        <v>18</v>
      </c>
      <c r="N24" s="15">
        <f t="shared" si="0"/>
        <v>90.564749999999989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269.20251592621173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57.961439999999989</v>
      </c>
      <c r="M25" s="8">
        <v>19</v>
      </c>
      <c r="N25" s="15">
        <f t="shared" si="0"/>
        <v>95.596125000000001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271.49170958709874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61.181519999999992</v>
      </c>
      <c r="M26" s="8">
        <v>20</v>
      </c>
      <c r="N26" s="15">
        <f t="shared" si="0"/>
        <v>100.6275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274.56398546129219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64.401599999999988</v>
      </c>
      <c r="M27" s="8">
        <v>21</v>
      </c>
      <c r="N27" s="15">
        <f t="shared" si="0"/>
        <v>105.65887499999999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278.29569898879635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67.621679999999984</v>
      </c>
      <c r="M28" s="8">
        <v>22</v>
      </c>
      <c r="N28" s="15">
        <f t="shared" si="0"/>
        <v>110.69024999999999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282.58793452161461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70.841759999999994</v>
      </c>
      <c r="M29" s="8">
        <v>23</v>
      </c>
      <c r="N29" s="15">
        <f t="shared" si="0"/>
        <v>115.72162499999999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287.36061748755918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74.061839999999989</v>
      </c>
      <c r="M30" s="8">
        <v>24</v>
      </c>
      <c r="N30" s="15">
        <f t="shared" si="0"/>
        <v>120.75299999999999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292.54823232756752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77.281919999999985</v>
      </c>
      <c r="M31" s="8">
        <v>25</v>
      </c>
      <c r="N31" s="15">
        <f t="shared" si="0"/>
        <v>125.784375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298.09665749284858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80.501999999999981</v>
      </c>
      <c r="M32" s="8">
        <v>26</v>
      </c>
      <c r="N32" s="15">
        <f t="shared" si="0"/>
        <v>130.81574999999998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303.96079169274333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83.722079999999977</v>
      </c>
      <c r="M33" s="8">
        <v>27</v>
      </c>
      <c r="N33" s="15">
        <f t="shared" si="0"/>
        <v>135.84712500000001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310.10274984309808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86.942159999999987</v>
      </c>
      <c r="M34" s="8">
        <v>28</v>
      </c>
      <c r="N34" s="15">
        <f t="shared" si="0"/>
        <v>140.8785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316.49047533424448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90.162239999999983</v>
      </c>
      <c r="M35" s="8">
        <v>29</v>
      </c>
      <c r="N35" s="15">
        <f t="shared" si="0"/>
        <v>145.909875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323.09666068387219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93.382319999999979</v>
      </c>
      <c r="M36" s="8">
        <v>30</v>
      </c>
      <c r="N36" s="15">
        <f t="shared" si="0"/>
        <v>150.94125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329.89789947857258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96.602399999999989</v>
      </c>
      <c r="M37" s="8">
        <v>31</v>
      </c>
      <c r="N37" s="15">
        <f t="shared" si="0"/>
        <v>155.97262499999999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336.87401377575185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99.822479999999985</v>
      </c>
      <c r="M38" s="8">
        <v>32</v>
      </c>
      <c r="N38" s="15">
        <f t="shared" si="0"/>
        <v>161.00399999999999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344.00751602516237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103.04255999999998</v>
      </c>
      <c r="M39" s="8">
        <v>33</v>
      </c>
      <c r="N39" s="15">
        <f t="shared" si="0"/>
        <v>166.03537499999999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351.28317513465248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106.26263999999998</v>
      </c>
      <c r="M40" s="8">
        <v>34</v>
      </c>
      <c r="N40" s="15">
        <f t="shared" si="0"/>
        <v>171.06674999999998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358.68766389858968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109.48271999999997</v>
      </c>
      <c r="M41" s="8">
        <v>35</v>
      </c>
      <c r="N41" s="15">
        <f t="shared" si="0"/>
        <v>176.09812499999998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366.20927053020637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112.70279999999998</v>
      </c>
      <c r="M42" s="8">
        <v>36</v>
      </c>
      <c r="N42" s="15">
        <f t="shared" si="0"/>
        <v>181.12949999999998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373.8376611000009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115.92287999999998</v>
      </c>
      <c r="M43" s="8">
        <v>37</v>
      </c>
      <c r="N43" s="15">
        <f t="shared" si="0"/>
        <v>186.16087499999998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381.56368269898707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119.14295999999997</v>
      </c>
      <c r="M44" s="8">
        <v>38</v>
      </c>
      <c r="N44" s="15">
        <f t="shared" si="0"/>
        <v>191.19225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389.37919940806546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122.36303999999998</v>
      </c>
      <c r="M45" s="8">
        <v>39</v>
      </c>
      <c r="N45" s="15">
        <f t="shared" si="0"/>
        <v>196.223625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397.27695486695814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125.58311999999998</v>
      </c>
      <c r="M46" s="8">
        <v>40</v>
      </c>
      <c r="N46" s="15">
        <f t="shared" si="0"/>
        <v>201.255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405.25045654278523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128.80319999999998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413.29387780347474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421.40197468016203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A1" workbookViewId="0">
      <selection activeCell="AW25" sqref="AW25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2143.7390534299516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5.3668000000000005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3.4347519999999996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5.3668000000000005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3.4347519999999996</v>
      </c>
      <c r="M8" s="8">
        <v>2</v>
      </c>
      <c r="N8" s="15">
        <f t="shared" ref="N8:N46" si="0">M8*$N$4</f>
        <v>10.733600000000001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275.34594657004851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6.8695039999999992</v>
      </c>
      <c r="M9" s="8">
        <v>3</v>
      </c>
      <c r="N9" s="15">
        <f t="shared" si="0"/>
        <v>16.1004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1926.8722887548722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10.304255999999999</v>
      </c>
      <c r="M10" s="8">
        <v>4</v>
      </c>
      <c r="N10" s="15">
        <f t="shared" si="0"/>
        <v>21.467200000000002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978.26669024840396</v>
      </c>
      <c r="AS10" s="8">
        <v>302.47399999999999</v>
      </c>
      <c r="AT10" s="8">
        <f>$AS$2-AS10</f>
        <v>2116.6109999999999</v>
      </c>
      <c r="AU10" s="8"/>
      <c r="AV10" s="8">
        <v>266.59699999999998</v>
      </c>
      <c r="AW10" s="8">
        <f>$AS$2-AV10</f>
        <v>2152.4880000000003</v>
      </c>
      <c r="AX10" s="8"/>
      <c r="AY10" s="8">
        <v>242.74799999999999</v>
      </c>
      <c r="AZ10" s="8">
        <f>$AS$2-AY10</f>
        <v>2176.337</v>
      </c>
    </row>
    <row r="11" spans="1:52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13.739007999999998</v>
      </c>
      <c r="M11" s="8">
        <v>5</v>
      </c>
      <c r="N11" s="15">
        <f t="shared" si="0"/>
        <v>26.834000000000003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7" si="8">F12+J10+N9+Q10+T11+W19+AC11+AF15+AI11+AL11</f>
        <v>668.65617780001116</v>
      </c>
      <c r="AS11" s="8">
        <v>234.04300000000001</v>
      </c>
      <c r="AT11" s="8">
        <f t="shared" ref="AT11:AT16" si="9">$AS$2-AS11</f>
        <v>2185.0419999999999</v>
      </c>
      <c r="AU11" s="8"/>
      <c r="AV11" s="8">
        <v>208.048</v>
      </c>
      <c r="AW11" s="8">
        <f t="shared" ref="AW11:AW17" si="10">$AS$2-AV11</f>
        <v>2211.0370000000003</v>
      </c>
      <c r="AX11" s="8"/>
      <c r="AY11" s="8">
        <v>190.60300000000001</v>
      </c>
      <c r="AZ11" s="8">
        <f t="shared" ref="AZ11:AZ17" si="11">$AS$2-AY11</f>
        <v>2228.482</v>
      </c>
    </row>
    <row r="12" spans="1:52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17.173759999999998</v>
      </c>
      <c r="M12" s="8">
        <v>6</v>
      </c>
      <c r="N12" s="15">
        <f t="shared" si="0"/>
        <v>32.200800000000001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518.79443686613752</v>
      </c>
      <c r="AS12" s="8">
        <v>198.892</v>
      </c>
      <c r="AT12" s="8">
        <f>$AS$2-AS12</f>
        <v>2220.1930000000002</v>
      </c>
      <c r="AU12" s="8"/>
      <c r="AV12" s="8">
        <v>177.95500000000001</v>
      </c>
      <c r="AW12" s="8">
        <f t="shared" si="10"/>
        <v>2241.13</v>
      </c>
      <c r="AX12" s="8"/>
      <c r="AY12" s="8">
        <v>164.024</v>
      </c>
      <c r="AZ12" s="8">
        <f t="shared" si="11"/>
        <v>2255.0610000000001</v>
      </c>
    </row>
    <row r="13" spans="1:52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20.608511999999997</v>
      </c>
      <c r="M13" s="8">
        <v>7</v>
      </c>
      <c r="N13" s="15">
        <f t="shared" si="0"/>
        <v>37.567600000000006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432.83220453807121</v>
      </c>
      <c r="AS13" s="8">
        <v>177.07300000000001</v>
      </c>
      <c r="AT13" s="8">
        <f t="shared" si="9"/>
        <v>2242.0120000000002</v>
      </c>
      <c r="AU13" s="8"/>
      <c r="AV13" s="8">
        <v>159.357</v>
      </c>
      <c r="AW13" s="8">
        <f t="shared" si="10"/>
        <v>2259.7280000000001</v>
      </c>
      <c r="AX13" s="8"/>
      <c r="AY13" s="8">
        <v>147.649</v>
      </c>
      <c r="AZ13" s="8">
        <f t="shared" si="11"/>
        <v>2271.4360000000001</v>
      </c>
    </row>
    <row r="14" spans="1:52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24.043263999999997</v>
      </c>
      <c r="M14" s="8">
        <v>8</v>
      </c>
      <c r="N14" s="15">
        <f t="shared" si="0"/>
        <v>42.934400000000004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378.8197265129088</v>
      </c>
      <c r="AS14" s="8">
        <v>368.78899999999999</v>
      </c>
      <c r="AT14" s="8">
        <f t="shared" si="9"/>
        <v>2050.2960000000003</v>
      </c>
      <c r="AU14" s="8"/>
      <c r="AV14" s="8">
        <v>324.00799999999998</v>
      </c>
      <c r="AW14" s="8">
        <f t="shared" si="10"/>
        <v>2095.0770000000002</v>
      </c>
      <c r="AX14" s="8"/>
      <c r="AY14" s="8">
        <v>293.709</v>
      </c>
      <c r="AZ14" s="8">
        <f t="shared" si="11"/>
        <v>2125.3760000000002</v>
      </c>
    </row>
    <row r="15" spans="1:52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27.478015999999997</v>
      </c>
      <c r="M15" s="8">
        <v>9</v>
      </c>
      <c r="N15" s="15">
        <f t="shared" si="0"/>
        <v>48.301200000000001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343.06425094654861</v>
      </c>
      <c r="AS15" s="8">
        <v>352.12</v>
      </c>
      <c r="AT15" s="8">
        <f t="shared" si="9"/>
        <v>2066.9650000000001</v>
      </c>
      <c r="AU15" s="8"/>
      <c r="AV15" s="8">
        <v>309.69099999999997</v>
      </c>
      <c r="AW15" s="8">
        <f t="shared" si="10"/>
        <v>2109.3940000000002</v>
      </c>
      <c r="AX15" s="8"/>
      <c r="AY15" s="8">
        <v>280.91399999999999</v>
      </c>
      <c r="AZ15" s="8">
        <f t="shared" si="11"/>
        <v>2138.1710000000003</v>
      </c>
    </row>
    <row r="16" spans="1:52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30.912767999999996</v>
      </c>
      <c r="M16" s="8">
        <v>10</v>
      </c>
      <c r="N16" s="15">
        <f t="shared" si="0"/>
        <v>53.668000000000006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318.71940191693966</v>
      </c>
      <c r="AS16" s="8">
        <v>401.726</v>
      </c>
      <c r="AT16" s="8">
        <f t="shared" si="9"/>
        <v>2017.3589999999999</v>
      </c>
      <c r="AU16" s="8"/>
      <c r="AV16" s="8">
        <v>352.048</v>
      </c>
      <c r="AW16" s="8">
        <f t="shared" si="10"/>
        <v>2067.0370000000003</v>
      </c>
      <c r="AX16" s="8"/>
      <c r="AY16" s="8">
        <v>318.976</v>
      </c>
      <c r="AZ16" s="8">
        <f t="shared" si="11"/>
        <v>2100.1089999999999</v>
      </c>
    </row>
    <row r="17" spans="5:52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34.347519999999996</v>
      </c>
      <c r="M17" s="8">
        <v>11</v>
      </c>
      <c r="N17" s="15">
        <f t="shared" si="0"/>
        <v>59.034800000000004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301.98163724516502</v>
      </c>
      <c r="AS17" s="8">
        <v>421.17</v>
      </c>
      <c r="AT17" s="8">
        <f>$AS$2-AS17</f>
        <v>1997.915</v>
      </c>
      <c r="AU17" s="8"/>
      <c r="AV17" s="8">
        <v>368.94099999999997</v>
      </c>
      <c r="AW17" s="8">
        <f t="shared" si="10"/>
        <v>2050.1440000000002</v>
      </c>
      <c r="AX17" s="8"/>
      <c r="AY17" s="8">
        <v>333.959</v>
      </c>
      <c r="AZ17" s="8">
        <f t="shared" si="11"/>
        <v>2085.1260000000002</v>
      </c>
    </row>
    <row r="18" spans="5:52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37.782271999999992</v>
      </c>
      <c r="M18" s="8">
        <v>12</v>
      </c>
      <c r="N18" s="15">
        <f t="shared" si="0"/>
        <v>64.401600000000002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290.56883162387425</v>
      </c>
    </row>
    <row r="19" spans="5:52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41.217023999999995</v>
      </c>
      <c r="M19" s="8">
        <v>13</v>
      </c>
      <c r="N19" s="15">
        <f t="shared" si="0"/>
        <v>69.7684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283.02872349384467</v>
      </c>
    </row>
    <row r="20" spans="5:52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44.651775999999998</v>
      </c>
      <c r="M20" s="8">
        <v>14</v>
      </c>
      <c r="N20" s="15">
        <f t="shared" si="0"/>
        <v>75.135200000000012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278.39313848226084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48.086527999999994</v>
      </c>
      <c r="M21" s="8">
        <v>15</v>
      </c>
      <c r="N21" s="15">
        <f t="shared" si="0"/>
        <v>80.50200000000001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275.99180202332758</v>
      </c>
      <c r="AS21" s="8">
        <v>363.53399999999999</v>
      </c>
      <c r="AT21" s="8">
        <f>$AS$2-AS21</f>
        <v>2055.5509999999999</v>
      </c>
    </row>
    <row r="22" spans="5:52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51.52127999999999</v>
      </c>
      <c r="M22" s="8">
        <v>16</v>
      </c>
      <c r="N22" s="15">
        <f t="shared" si="0"/>
        <v>85.868800000000007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275.34594657004851</v>
      </c>
      <c r="AS22" s="8">
        <v>279.13200000000001</v>
      </c>
      <c r="AT22" s="8">
        <f t="shared" ref="AT22:AT28" si="15">$AS$2-AS22</f>
        <v>2139.953</v>
      </c>
    </row>
    <row r="23" spans="5:52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54.956031999999993</v>
      </c>
      <c r="M23" s="8">
        <v>17</v>
      </c>
      <c r="N23" s="15">
        <f t="shared" si="0"/>
        <v>91.235600000000005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276.10447592129259</v>
      </c>
      <c r="AS23" s="8">
        <v>235.45699999999999</v>
      </c>
      <c r="AT23" s="8">
        <f t="shared" si="15"/>
        <v>2183.6280000000002</v>
      </c>
    </row>
    <row r="24" spans="5:52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58.390783999999996</v>
      </c>
      <c r="M24" s="8">
        <v>18</v>
      </c>
      <c r="N24" s="15">
        <f t="shared" si="0"/>
        <v>96.602400000000003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278.00406792621175</v>
      </c>
      <c r="AS24" s="8">
        <v>208.101</v>
      </c>
      <c r="AT24" s="8">
        <f t="shared" si="15"/>
        <v>2210.9839999999999</v>
      </c>
    </row>
    <row r="25" spans="5:52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61.825535999999992</v>
      </c>
      <c r="M25" s="8">
        <v>19</v>
      </c>
      <c r="N25" s="15">
        <f t="shared" si="0"/>
        <v>101.96920000000001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280.84335858709875</v>
      </c>
      <c r="AS25" s="8">
        <v>445.214</v>
      </c>
      <c r="AT25" s="8">
        <f t="shared" si="15"/>
        <v>1973.8710000000001</v>
      </c>
    </row>
    <row r="26" spans="5:52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65.260287999999989</v>
      </c>
      <c r="M26" s="8">
        <v>20</v>
      </c>
      <c r="N26" s="15">
        <f t="shared" si="0"/>
        <v>107.33600000000001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284.46573146129214</v>
      </c>
      <c r="AS26" s="8">
        <v>424.67099999999999</v>
      </c>
      <c r="AT26" s="8">
        <f t="shared" si="15"/>
        <v>1994.414</v>
      </c>
    </row>
    <row r="27" spans="5:52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68.695039999999992</v>
      </c>
      <c r="M27" s="8">
        <v>21</v>
      </c>
      <c r="N27" s="15">
        <f t="shared" si="0"/>
        <v>112.70280000000001</v>
      </c>
      <c r="P27" s="8">
        <v>20</v>
      </c>
      <c r="Q27" s="15">
        <f t="shared" ref="Q27:Q47" si="16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288.74754198879634</v>
      </c>
      <c r="AS27" s="8">
        <v>485.80900000000003</v>
      </c>
      <c r="AT27" s="8">
        <f t="shared" si="15"/>
        <v>1933.2760000000001</v>
      </c>
    </row>
    <row r="28" spans="5:52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72.129791999999995</v>
      </c>
      <c r="M28" s="8">
        <v>22</v>
      </c>
      <c r="N28" s="15">
        <f t="shared" si="0"/>
        <v>118.06960000000001</v>
      </c>
      <c r="P28" s="8">
        <v>21</v>
      </c>
      <c r="Q28" s="15">
        <f t="shared" si="16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293.5898745216146</v>
      </c>
      <c r="AS28" s="8">
        <v>509.73500000000001</v>
      </c>
      <c r="AT28" s="8">
        <f t="shared" si="15"/>
        <v>1909.35</v>
      </c>
    </row>
    <row r="29" spans="5:52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75.564543999999984</v>
      </c>
      <c r="M29" s="8">
        <v>23</v>
      </c>
      <c r="N29" s="15">
        <f t="shared" si="0"/>
        <v>123.43640000000001</v>
      </c>
      <c r="P29" s="8">
        <v>22</v>
      </c>
      <c r="Q29" s="15">
        <f t="shared" si="16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298.91265448755922</v>
      </c>
    </row>
    <row r="30" spans="5:52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78.999295999999987</v>
      </c>
      <c r="M30" s="8">
        <v>24</v>
      </c>
      <c r="N30" s="15">
        <f t="shared" si="0"/>
        <v>128.8032</v>
      </c>
      <c r="P30" s="8">
        <v>23</v>
      </c>
      <c r="Q30" s="15">
        <f t="shared" si="16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304.6503663275675</v>
      </c>
    </row>
    <row r="31" spans="5:52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82.43404799999999</v>
      </c>
      <c r="M31" s="8">
        <v>25</v>
      </c>
      <c r="N31" s="15">
        <f t="shared" si="0"/>
        <v>134.17000000000002</v>
      </c>
      <c r="P31" s="8">
        <v>24</v>
      </c>
      <c r="Q31" s="15">
        <f t="shared" si="16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310.74888849284861</v>
      </c>
    </row>
    <row r="32" spans="5:52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85.868799999999993</v>
      </c>
      <c r="M32" s="8">
        <v>26</v>
      </c>
      <c r="N32" s="15">
        <f t="shared" si="0"/>
        <v>139.5368</v>
      </c>
      <c r="P32" s="8">
        <v>25</v>
      </c>
      <c r="Q32" s="15">
        <f t="shared" si="16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7">AE31+1</f>
        <v>20</v>
      </c>
      <c r="AF32" s="15">
        <f t="shared" si="12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317.16311969274335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89.303551999999996</v>
      </c>
      <c r="M33" s="8">
        <v>27</v>
      </c>
      <c r="N33" s="15">
        <f t="shared" si="0"/>
        <v>144.90360000000001</v>
      </c>
      <c r="P33" s="8">
        <v>26</v>
      </c>
      <c r="Q33" s="15">
        <f t="shared" si="16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7"/>
        <v>21</v>
      </c>
      <c r="AF33" s="15">
        <f t="shared" si="12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323.8551748430981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92.738303999999985</v>
      </c>
      <c r="M34" s="8">
        <v>28</v>
      </c>
      <c r="N34" s="15">
        <f t="shared" si="0"/>
        <v>150.27040000000002</v>
      </c>
      <c r="P34" s="8">
        <v>27</v>
      </c>
      <c r="Q34" s="15">
        <f t="shared" si="16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7"/>
        <v>22</v>
      </c>
      <c r="AF34" s="15">
        <f t="shared" si="12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330.79299733424449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96.173055999999988</v>
      </c>
      <c r="M35" s="8">
        <v>29</v>
      </c>
      <c r="N35" s="15">
        <f t="shared" si="0"/>
        <v>155.63720000000001</v>
      </c>
      <c r="P35" s="8">
        <v>28</v>
      </c>
      <c r="Q35" s="15">
        <f t="shared" si="16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7"/>
        <v>23</v>
      </c>
      <c r="AF35" s="15">
        <f t="shared" si="12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337.94927968387219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99.607807999999991</v>
      </c>
      <c r="M36" s="8">
        <v>30</v>
      </c>
      <c r="N36" s="15">
        <f t="shared" si="0"/>
        <v>161.00400000000002</v>
      </c>
      <c r="P36" s="8">
        <v>29</v>
      </c>
      <c r="Q36" s="15">
        <f t="shared" si="16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24.951573849878937</v>
      </c>
      <c r="AE36" s="8">
        <f t="shared" si="17"/>
        <v>24</v>
      </c>
      <c r="AF36" s="15">
        <f t="shared" si="12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345.30061547857258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103.04255999999998</v>
      </c>
      <c r="M37" s="8">
        <v>31</v>
      </c>
      <c r="N37" s="15">
        <f t="shared" si="0"/>
        <v>166.3708</v>
      </c>
      <c r="P37" s="8">
        <v>30</v>
      </c>
      <c r="Q37" s="15">
        <f t="shared" si="16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24.091174751607248</v>
      </c>
      <c r="AE37" s="8">
        <f t="shared" si="17"/>
        <v>25</v>
      </c>
      <c r="AF37" s="15">
        <f t="shared" si="12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352.82682677575184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106.47731199999998</v>
      </c>
      <c r="M38" s="8">
        <v>32</v>
      </c>
      <c r="N38" s="15">
        <f t="shared" si="0"/>
        <v>171.73760000000001</v>
      </c>
      <c r="P38" s="8">
        <v>31</v>
      </c>
      <c r="Q38" s="15">
        <f t="shared" si="16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23.288135593220339</v>
      </c>
      <c r="AE38" s="8">
        <f t="shared" si="17"/>
        <v>26</v>
      </c>
      <c r="AF38" s="15">
        <f t="shared" si="12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360.51042602516236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109.91206399999999</v>
      </c>
      <c r="M39" s="8">
        <v>33</v>
      </c>
      <c r="N39" s="15">
        <f t="shared" si="0"/>
        <v>177.10440000000003</v>
      </c>
      <c r="P39" s="8">
        <v>32</v>
      </c>
      <c r="Q39" s="15">
        <f t="shared" si="16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22.536905412793878</v>
      </c>
      <c r="AE39" s="8">
        <f t="shared" si="17"/>
        <v>27</v>
      </c>
      <c r="AF39" s="15">
        <f t="shared" si="12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368.33618213465246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113.34681599999999</v>
      </c>
      <c r="M40" s="8">
        <v>34</v>
      </c>
      <c r="N40" s="15">
        <f t="shared" si="0"/>
        <v>182.47120000000001</v>
      </c>
      <c r="P40" s="8">
        <v>33</v>
      </c>
      <c r="Q40" s="15">
        <f t="shared" si="16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21.832627118644069</v>
      </c>
      <c r="AE40" s="8">
        <f t="shared" si="17"/>
        <v>28</v>
      </c>
      <c r="AF40" s="15">
        <f t="shared" si="12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376.29076789858971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116.78156799999999</v>
      </c>
      <c r="M41" s="8">
        <v>35</v>
      </c>
      <c r="N41" s="15">
        <f t="shared" si="0"/>
        <v>187.83800000000002</v>
      </c>
      <c r="P41" s="8">
        <v>34</v>
      </c>
      <c r="Q41" s="15">
        <f t="shared" si="16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21.171032357473038</v>
      </c>
      <c r="AE41" s="8">
        <f t="shared" si="17"/>
        <v>29</v>
      </c>
      <c r="AF41" s="15">
        <f t="shared" si="12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384.36247153020639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120.21631999999998</v>
      </c>
      <c r="M42" s="8">
        <v>36</v>
      </c>
      <c r="N42" s="15">
        <f t="shared" si="0"/>
        <v>193.20480000000001</v>
      </c>
      <c r="P42" s="8">
        <v>35</v>
      </c>
      <c r="Q42" s="15">
        <f t="shared" si="16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20.548354935194418</v>
      </c>
      <c r="AE42" s="8">
        <f t="shared" si="17"/>
        <v>30</v>
      </c>
      <c r="AF42" s="15">
        <f t="shared" si="12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392.54095910000092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123.65107199999998</v>
      </c>
      <c r="M43" s="8">
        <v>37</v>
      </c>
      <c r="N43" s="15">
        <f t="shared" si="0"/>
        <v>198.57160000000002</v>
      </c>
      <c r="P43" s="8">
        <v>36</v>
      </c>
      <c r="Q43" s="15">
        <f t="shared" si="16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19.961259079903147</v>
      </c>
      <c r="AE43" s="8">
        <f t="shared" si="17"/>
        <v>31</v>
      </c>
      <c r="AF43" s="15">
        <f t="shared" si="12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400.81707769898708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127.08582399999999</v>
      </c>
      <c r="M44" s="8">
        <v>38</v>
      </c>
      <c r="N44" s="15">
        <f t="shared" si="0"/>
        <v>203.93840000000003</v>
      </c>
      <c r="P44" s="8">
        <v>37</v>
      </c>
      <c r="Q44" s="15">
        <f t="shared" si="16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19.406779661016952</v>
      </c>
      <c r="AE44" s="8">
        <f t="shared" si="17"/>
        <v>32</v>
      </c>
      <c r="AF44" s="15">
        <f t="shared" si="12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409.18269140806547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130.52057599999998</v>
      </c>
      <c r="M45" s="8">
        <v>39</v>
      </c>
      <c r="N45" s="15">
        <f t="shared" si="0"/>
        <v>209.30520000000001</v>
      </c>
      <c r="P45" s="8">
        <v>38</v>
      </c>
      <c r="Q45" s="15">
        <f t="shared" si="16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18.882272102611086</v>
      </c>
      <c r="AE45" s="8">
        <f t="shared" si="17"/>
        <v>33</v>
      </c>
      <c r="AF45" s="15">
        <f t="shared" si="12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417.63054386695819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133.95532799999998</v>
      </c>
      <c r="M46" s="8">
        <v>40</v>
      </c>
      <c r="N46" s="15">
        <f t="shared" si="0"/>
        <v>214.67200000000003</v>
      </c>
      <c r="P46" s="8">
        <v>39</v>
      </c>
      <c r="Q46" s="15">
        <f t="shared" si="16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18.385370205173952</v>
      </c>
      <c r="AE46" s="8">
        <f t="shared" si="17"/>
        <v>34</v>
      </c>
      <c r="AF46" s="15">
        <f t="shared" si="12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426.15414254278528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137.39007999999998</v>
      </c>
      <c r="P47" s="8">
        <v>40</v>
      </c>
      <c r="Q47" s="15">
        <f t="shared" si="16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17.913950456323338</v>
      </c>
      <c r="AE47" s="8">
        <f t="shared" si="17"/>
        <v>35</v>
      </c>
      <c r="AF47" s="15">
        <f t="shared" si="12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434.74766080347473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17.466101694915256</v>
      </c>
      <c r="AE48" s="8">
        <f t="shared" si="17"/>
        <v>36</v>
      </c>
      <c r="AF48" s="15">
        <f t="shared" si="12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443.40585468016207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7.1630731817513489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6.9745712559157873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6.7957360955076904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6.6258426931199974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47.03776388888889</v>
      </c>
      <c r="G3" s="4" t="s">
        <v>86</v>
      </c>
      <c r="H3" s="2">
        <v>0.55000000000000004</v>
      </c>
      <c r="J3" s="20" t="s">
        <v>90</v>
      </c>
      <c r="K3" s="21">
        <f>(B4*K1*K2)/(1+B3)</f>
        <v>156.79254629629628</v>
      </c>
    </row>
    <row r="4" spans="1:11" x14ac:dyDescent="0.25">
      <c r="A4" s="4" t="s">
        <v>80</v>
      </c>
      <c r="B4" s="2">
        <f>'a_r=0.5'!AS2</f>
        <v>2419.085</v>
      </c>
      <c r="G4" s="20" t="s">
        <v>87</v>
      </c>
      <c r="H4" s="21">
        <f>(B4*H1*H2*H3)/(1+B3)</f>
        <v>12.935385069444447</v>
      </c>
    </row>
    <row r="5" spans="1:11" x14ac:dyDescent="0.25">
      <c r="A5" s="20" t="s">
        <v>106</v>
      </c>
      <c r="B5" s="21">
        <f>(B4*B1*B2)/((1+B1)*(1+B3))</f>
        <v>201.95761232544018</v>
      </c>
    </row>
    <row r="7" spans="1:11" x14ac:dyDescent="0.25">
      <c r="A7" s="22" t="s">
        <v>91</v>
      </c>
      <c r="B7" s="9">
        <f>B5+E3+H4+K3</f>
        <v>418.72330758006979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725.72550000000001</v>
      </c>
      <c r="D11">
        <f>B4*0.5</f>
        <v>1209.5425</v>
      </c>
      <c r="G11">
        <f>B4+A11+D11</f>
        <v>4354.3530000000001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k W 2 U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R b Z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2 U V m + 3 M Z m P A Q A A s Q 0 A A B M A H A B G b 3 J t d W x h c y 9 T Z W N 0 a W 9 u M S 5 t I K I Y A C i g F A A A A A A A A A A A A A A A A A A A A A A A A A A A A O W V v U 7 D M B D H 9 0 p 5 B 8 s d m k h R R N J m A W U q I B Z A q G U i D G 7 j F t P E R v a 1 a k A M s D D w A r w I 4 k N 8 v I L 7 R l z J g G B i j W L J s k 9 3 9 p 3 + v + F v + B i E k m R Q n e G W 0 3 J a 5 o x p n p E y I g n J O T g t g s s + r G 5 W t / Z j d W f f 7 b N 9 x V z f L I J t N Z 4 X X I K 7 K 3 I e 9 J U E D I x L 9 z b T / Z J M V J 5 x n R 5 L s e D a C C g 7 h k y w 0 K T h B p w R 4 L r o R N 1 0 y J c w U m p m f H K h 1 T n O Y t J D P W V S X L L v 8 Z j M S M E k m / J 1 L 6 I m 6 7 p s X s 3 O 8 F g I E P h r w f K Z k G k Z B b A E 6 v k n 2 z w X h c A + C W 2 7 w E Y e 9 U l f 5 f N C m i T 0 y Y 4 c q 0 z I a R J G M Y Z H c w V 8 A G X O k 5 9 r c K A k P / X 8 S o Y 2 t Q / 2 y b 7 Z R 5 R h v d 9 X 9 / a F o D L P 9 p O i K E M 2 w j d D z a S Z K F 1 U z Y b l B T f u X w n 9 q y t a 5 U M c C 7 A G F V n C 9 b X n t I T 8 T 7 9 f u L q 1 x d V t I q 5 e b X H 1 m o g r r i 2 u u I G 4 2 h T d y 4 0 8 W j t q m o E U M 7 V g z X Q x B N e t P b g m + h m C 6 9 U e X B O d D c H F t Q f X G I / 7 A l B L A Q I t A B Q A A g A I A J F t l F Y 9 q F d g p g A A A P g A A A A S A A A A A A A A A A A A A A A A A A A A A A B D b 2 5 m a W c v U G F j a 2 F n Z S 5 4 b W x Q S w E C L Q A U A A I A C A C R b Z R W D 8 r p q 6 Q A A A D p A A A A E w A A A A A A A A A A A A A A A A D y A A A A W 0 N v b n R l b n R f V H l w Z X N d L n h t b F B L A Q I t A B Q A A g A I A J F t l F Z v t z G Z j w E A A L E N A A A T A A A A A A A A A A A A A A A A A O M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2 A A A A A A A A z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P m u t r z c b + F o 7 q j U R e O 6 t Q P Q 9 N P m b V U Y L Y D 2 y O b i t 7 I n A A A A A A 6 A A A A A A g A A I A A A A N H k h 0 3 9 q 0 Z j l a 0 Y v V A p k U V n K p L w k R f P / f F 5 v w d n P q S Z U A A A A F v Q 9 O 8 I + w X U D X i W 2 Z X s Q S s x / K U f l x t 5 o l i C Y d t k b U k Z I M q s 8 G M y b h q v E k I K f T r D R W j Y G v b R W y h h 3 m A I V x H v k E w u o J / C O O v a z G f X 9 Z o p P l X r Q A A A A K f Y c B H C i 0 4 t U i s a f 9 x 8 R o 6 8 Z y h t 1 a / X O f A 3 I 8 s J h t j P g g u h u y C 9 7 2 0 C k b h C N T a i 1 g S 6 M e w + E A X C N 4 w H 8 X l n k B Q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2023-04-25T15:04:32Z</dcterms:modified>
</cp:coreProperties>
</file>