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filterPrivacy="1" defaultThemeVersion="124226"/>
  <xr:revisionPtr revIDLastSave="0" documentId="13_ncr:1_{C11350C3-6A46-410B-A82E-BC9C5B71C759}" xr6:coauthVersionLast="40" xr6:coauthVersionMax="40" xr10:uidLastSave="{00000000-0000-0000-0000-000000000000}"/>
  <bookViews>
    <workbookView xWindow="0" yWindow="0" windowWidth="28800" windowHeight="12435" xr2:uid="{00000000-000D-0000-FFFF-FFFF00000000}"/>
  </bookViews>
  <sheets>
    <sheet name="Задание 1" sheetId="2" r:id="rId1"/>
    <sheet name="Задание 2" sheetId="1" r:id="rId2"/>
  </sheets>
  <calcPr calcId="191029"/>
</workbook>
</file>

<file path=xl/calcChain.xml><?xml version="1.0" encoding="utf-8"?>
<calcChain xmlns="http://schemas.openxmlformats.org/spreadsheetml/2006/main">
  <c r="C17" i="1" l="1"/>
  <c r="E9" i="1"/>
  <c r="B9" i="1" l="1"/>
  <c r="H6" i="1"/>
  <c r="C9" i="1" l="1"/>
  <c r="D9" i="1"/>
  <c r="I33" i="2" l="1"/>
  <c r="E33" i="2"/>
  <c r="B33" i="2"/>
  <c r="C34" i="2" s="1"/>
  <c r="C33" i="2"/>
  <c r="D25" i="2"/>
  <c r="A34" i="2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I12" i="2"/>
  <c r="F33" i="2" l="1"/>
  <c r="E34" i="2" s="1"/>
  <c r="F34" i="2" s="1"/>
  <c r="G33" i="2"/>
  <c r="B34" i="2"/>
  <c r="C35" i="2"/>
  <c r="B12" i="2"/>
  <c r="B35" i="2" l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G34" i="2"/>
  <c r="J12" i="2"/>
  <c r="C36" i="2" l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B17" i="1" a="1"/>
  <c r="B17" i="1" s="1"/>
  <c r="A10" i="1"/>
  <c r="A11" i="1" s="1"/>
  <c r="A12" i="1" s="1"/>
  <c r="A13" i="1" s="1"/>
  <c r="B10" i="1" l="1"/>
  <c r="C10" i="1" s="1"/>
  <c r="E10" i="1"/>
  <c r="D10" i="1"/>
  <c r="A18" i="1"/>
  <c r="C18" i="1" s="1"/>
  <c r="B11" i="1"/>
  <c r="C11" i="1" s="1"/>
  <c r="A17" i="1"/>
  <c r="B22" i="1"/>
  <c r="B20" i="1"/>
  <c r="B18" i="1"/>
  <c r="B21" i="1"/>
  <c r="B19" i="1"/>
  <c r="B12" i="1" l="1"/>
  <c r="A19" i="1"/>
  <c r="C19" i="1" s="1"/>
  <c r="E11" i="1"/>
  <c r="D11" i="1"/>
  <c r="E12" i="2"/>
  <c r="C12" i="2"/>
  <c r="C13" i="2" s="1"/>
  <c r="D4" i="2"/>
  <c r="A13" i="2"/>
  <c r="A14" i="2" s="1"/>
  <c r="A15" i="2" s="1"/>
  <c r="A16" i="2" s="1"/>
  <c r="A17" i="2" s="1"/>
  <c r="A18" i="2" s="1"/>
  <c r="A19" i="2" l="1"/>
  <c r="A20" i="2" s="1"/>
  <c r="A21" i="2" s="1"/>
  <c r="A22" i="2" s="1"/>
  <c r="K12" i="2"/>
  <c r="L12" i="2" s="1"/>
  <c r="M12" i="2" s="1"/>
  <c r="F12" i="2"/>
  <c r="G12" i="2" s="1"/>
  <c r="B13" i="2"/>
  <c r="C14" i="2" s="1"/>
  <c r="B13" i="1"/>
  <c r="E12" i="1"/>
  <c r="D12" i="1"/>
  <c r="C12" i="1"/>
  <c r="A20" i="1"/>
  <c r="C20" i="1" s="1"/>
  <c r="I13" i="2" l="1"/>
  <c r="E13" i="2"/>
  <c r="F13" i="2" s="1"/>
  <c r="G13" i="2" s="1"/>
  <c r="J13" i="2"/>
  <c r="K13" i="2" s="1"/>
  <c r="L13" i="2" s="1"/>
  <c r="M13" i="2" s="1"/>
  <c r="I14" i="2" s="1"/>
  <c r="B14" i="2"/>
  <c r="A21" i="1"/>
  <c r="C21" i="1" s="1"/>
  <c r="B14" i="1"/>
  <c r="E13" i="1"/>
  <c r="D13" i="1"/>
  <c r="C13" i="1"/>
  <c r="B15" i="2" l="1"/>
  <c r="J14" i="2"/>
  <c r="K14" i="2" s="1"/>
  <c r="L14" i="2" s="1"/>
  <c r="M14" i="2" s="1"/>
  <c r="I15" i="2" s="1"/>
  <c r="J33" i="2"/>
  <c r="K33" i="2" s="1"/>
  <c r="L33" i="2" s="1"/>
  <c r="M33" i="2" s="1"/>
  <c r="E14" i="2"/>
  <c r="C15" i="2"/>
  <c r="C16" i="2" s="1"/>
  <c r="A22" i="1"/>
  <c r="C22" i="1" s="1"/>
  <c r="E14" i="1"/>
  <c r="D14" i="1"/>
  <c r="C14" i="1"/>
  <c r="I34" i="2" l="1"/>
  <c r="B16" i="2"/>
  <c r="J15" i="2"/>
  <c r="K15" i="2" s="1"/>
  <c r="L15" i="2" s="1"/>
  <c r="M15" i="2" s="1"/>
  <c r="I16" i="2" s="1"/>
  <c r="E35" i="2"/>
  <c r="C17" i="2"/>
  <c r="F14" i="2"/>
  <c r="G14" i="2" s="1"/>
  <c r="J34" i="2" l="1"/>
  <c r="K34" i="2"/>
  <c r="L34" i="2" s="1"/>
  <c r="M34" i="2" s="1"/>
  <c r="F35" i="2"/>
  <c r="G35" i="2"/>
  <c r="B17" i="2"/>
  <c r="J16" i="2"/>
  <c r="K16" i="2" s="1"/>
  <c r="L16" i="2" s="1"/>
  <c r="M16" i="2" s="1"/>
  <c r="I17" i="2" s="1"/>
  <c r="E15" i="2"/>
  <c r="E36" i="2" l="1"/>
  <c r="I35" i="2"/>
  <c r="F36" i="2"/>
  <c r="G36" i="2"/>
  <c r="B18" i="2"/>
  <c r="J17" i="2"/>
  <c r="K17" i="2" s="1"/>
  <c r="L17" i="2" s="1"/>
  <c r="M17" i="2" s="1"/>
  <c r="I18" i="2" s="1"/>
  <c r="C18" i="2"/>
  <c r="C19" i="2" s="1"/>
  <c r="F15" i="2"/>
  <c r="G15" i="2" s="1"/>
  <c r="E16" i="2" s="1"/>
  <c r="E37" i="2" l="1"/>
  <c r="J35" i="2"/>
  <c r="K35" i="2" s="1"/>
  <c r="L35" i="2" s="1"/>
  <c r="M35" i="2" s="1"/>
  <c r="F37" i="2"/>
  <c r="G37" i="2"/>
  <c r="B19" i="2"/>
  <c r="C20" i="2" s="1"/>
  <c r="J18" i="2"/>
  <c r="K18" i="2" s="1"/>
  <c r="L18" i="2" s="1"/>
  <c r="M18" i="2" s="1"/>
  <c r="I19" i="2" s="1"/>
  <c r="F16" i="2"/>
  <c r="G16" i="2" s="1"/>
  <c r="E38" i="2" l="1"/>
  <c r="B20" i="2"/>
  <c r="J19" i="2"/>
  <c r="K19" i="2" s="1"/>
  <c r="L19" i="2" s="1"/>
  <c r="M19" i="2" s="1"/>
  <c r="I20" i="2" s="1"/>
  <c r="E17" i="2"/>
  <c r="I36" i="2" l="1"/>
  <c r="F38" i="2"/>
  <c r="G38" i="2"/>
  <c r="E39" i="2" s="1"/>
  <c r="B21" i="2"/>
  <c r="J20" i="2"/>
  <c r="K20" i="2" s="1"/>
  <c r="L20" i="2" s="1"/>
  <c r="M20" i="2" s="1"/>
  <c r="I21" i="2" s="1"/>
  <c r="C21" i="2"/>
  <c r="C22" i="2" s="1"/>
  <c r="F17" i="2"/>
  <c r="G17" i="2" s="1"/>
  <c r="J36" i="2" l="1"/>
  <c r="K36" i="2" s="1"/>
  <c r="L36" i="2" s="1"/>
  <c r="M36" i="2" s="1"/>
  <c r="F39" i="2"/>
  <c r="G39" i="2" s="1"/>
  <c r="B22" i="2"/>
  <c r="J21" i="2"/>
  <c r="K21" i="2" s="1"/>
  <c r="L21" i="2" s="1"/>
  <c r="M21" i="2" s="1"/>
  <c r="I22" i="2" s="1"/>
  <c r="E18" i="2"/>
  <c r="I37" i="2" l="1"/>
  <c r="E40" i="2"/>
  <c r="F18" i="2"/>
  <c r="G18" i="2" s="1"/>
  <c r="J37" i="2" l="1"/>
  <c r="K37" i="2" s="1"/>
  <c r="L37" i="2" s="1"/>
  <c r="M37" i="2" s="1"/>
  <c r="F40" i="2"/>
  <c r="G40" i="2" s="1"/>
  <c r="E19" i="2"/>
  <c r="E41" i="2" l="1"/>
  <c r="F19" i="2"/>
  <c r="G19" i="2" s="1"/>
  <c r="I38" i="2" l="1"/>
  <c r="F41" i="2"/>
  <c r="G41" i="2" s="1"/>
  <c r="E20" i="2"/>
  <c r="F20" i="2"/>
  <c r="J38" i="2" l="1"/>
  <c r="K38" i="2" s="1"/>
  <c r="E42" i="2"/>
  <c r="G20" i="2"/>
  <c r="E21" i="2" s="1"/>
  <c r="L38" i="2" l="1"/>
  <c r="M38" i="2" s="1"/>
  <c r="F42" i="2"/>
  <c r="G42" i="2"/>
  <c r="F21" i="2"/>
  <c r="G21" i="2" s="1"/>
  <c r="I39" i="2" l="1"/>
  <c r="E43" i="2"/>
  <c r="E22" i="2"/>
  <c r="J39" i="2" l="1"/>
  <c r="K39" i="2" s="1"/>
  <c r="L39" i="2"/>
  <c r="M39" i="2" s="1"/>
  <c r="F43" i="2"/>
  <c r="I40" i="2" l="1"/>
  <c r="G43" i="2"/>
  <c r="E44" i="2" s="1"/>
  <c r="J40" i="2" l="1"/>
  <c r="K40" i="2"/>
  <c r="L40" i="2"/>
  <c r="M40" i="2" s="1"/>
  <c r="F44" i="2"/>
  <c r="I41" i="2" l="1"/>
  <c r="G44" i="2"/>
  <c r="E45" i="2" s="1"/>
  <c r="J41" i="2" l="1"/>
  <c r="K41" i="2" s="1"/>
  <c r="L41" i="2"/>
  <c r="M41" i="2" s="1"/>
  <c r="F45" i="2"/>
  <c r="I42" i="2" l="1"/>
  <c r="G45" i="2"/>
  <c r="E46" i="2" s="1"/>
  <c r="J42" i="2" l="1"/>
  <c r="K42" i="2"/>
  <c r="L42" i="2" s="1"/>
  <c r="M42" i="2" s="1"/>
  <c r="F46" i="2"/>
  <c r="I43" i="2" l="1"/>
  <c r="G46" i="2"/>
  <c r="E47" i="2" s="1"/>
  <c r="J43" i="2" l="1"/>
  <c r="F47" i="2"/>
  <c r="K43" i="2" l="1"/>
  <c r="G47" i="2"/>
  <c r="E48" i="2" s="1"/>
  <c r="L43" i="2" l="1"/>
  <c r="F48" i="2"/>
  <c r="M43" i="2" l="1"/>
  <c r="I44" i="2" s="1"/>
  <c r="G48" i="2"/>
  <c r="E49" i="2" s="1"/>
  <c r="J44" i="2" l="1"/>
  <c r="K44" i="2" s="1"/>
  <c r="L44" i="2"/>
  <c r="F49" i="2"/>
  <c r="M44" i="2" l="1"/>
  <c r="I45" i="2" s="1"/>
  <c r="G49" i="2"/>
  <c r="E50" i="2" s="1"/>
  <c r="J45" i="2" l="1"/>
  <c r="K45" i="2"/>
  <c r="L45" i="2"/>
  <c r="F50" i="2"/>
  <c r="M45" i="2" l="1"/>
  <c r="I46" i="2" s="1"/>
  <c r="G50" i="2"/>
  <c r="E51" i="2" s="1"/>
  <c r="J46" i="2" l="1"/>
  <c r="K46" i="2" s="1"/>
  <c r="L46" i="2" s="1"/>
  <c r="F51" i="2"/>
  <c r="M46" i="2" l="1"/>
  <c r="I47" i="2" s="1"/>
  <c r="G51" i="2"/>
  <c r="E52" i="2" s="1"/>
  <c r="J47" i="2" l="1"/>
  <c r="K47" i="2" s="1"/>
  <c r="L47" i="2" s="1"/>
  <c r="F52" i="2"/>
  <c r="M47" i="2" l="1"/>
  <c r="I48" i="2" s="1"/>
  <c r="G52" i="2"/>
  <c r="E53" i="2" s="1"/>
  <c r="J48" i="2" l="1"/>
  <c r="K48" i="2" s="1"/>
  <c r="L48" i="2" s="1"/>
  <c r="M48" i="2" l="1"/>
  <c r="I49" i="2" s="1"/>
  <c r="J49" i="2" l="1"/>
  <c r="K49" i="2" s="1"/>
  <c r="L49" i="2" s="1"/>
  <c r="M49" i="2" l="1"/>
  <c r="I50" i="2" s="1"/>
  <c r="J50" i="2" l="1"/>
  <c r="K50" i="2" s="1"/>
  <c r="L50" i="2" s="1"/>
  <c r="M50" i="2" l="1"/>
  <c r="I51" i="2" s="1"/>
  <c r="J51" i="2" l="1"/>
  <c r="K51" i="2" s="1"/>
  <c r="L51" i="2"/>
  <c r="M51" i="2" l="1"/>
  <c r="I52" i="2" s="1"/>
  <c r="J52" i="2" l="1"/>
  <c r="K52" i="2" s="1"/>
  <c r="L52" i="2" s="1"/>
  <c r="M52" i="2" l="1"/>
  <c r="I53" i="2" s="1"/>
</calcChain>
</file>

<file path=xl/sharedStrings.xml><?xml version="1.0" encoding="utf-8"?>
<sst xmlns="http://schemas.openxmlformats.org/spreadsheetml/2006/main" count="75" uniqueCount="41">
  <si>
    <t>c</t>
  </si>
  <si>
    <t>Вариант 22</t>
  </si>
  <si>
    <t>a</t>
  </si>
  <si>
    <t>b</t>
  </si>
  <si>
    <t>Численное решение дифференциальных уравнений</t>
  </si>
  <si>
    <t>n</t>
  </si>
  <si>
    <t>h</t>
  </si>
  <si>
    <t>Начальное условие</t>
  </si>
  <si>
    <t>y(a)</t>
  </si>
  <si>
    <t>Метод Эйлера</t>
  </si>
  <si>
    <t>Вариант 22(7)</t>
  </si>
  <si>
    <t>i</t>
  </si>
  <si>
    <t>x</t>
  </si>
  <si>
    <r>
      <t>y</t>
    </r>
    <r>
      <rPr>
        <i/>
        <vertAlign val="subscript"/>
        <sz val="11"/>
        <color theme="1"/>
        <rFont val="Calibri"/>
        <family val="2"/>
        <charset val="204"/>
        <scheme val="minor"/>
      </rPr>
      <t>1</t>
    </r>
  </si>
  <si>
    <r>
      <t>f(x,y)=5,1x-2y</t>
    </r>
    <r>
      <rPr>
        <vertAlign val="super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scheme val="minor"/>
      </rPr>
      <t>+0,8</t>
    </r>
  </si>
  <si>
    <r>
      <t>y</t>
    </r>
    <r>
      <rPr>
        <i/>
        <vertAlign val="subscript"/>
        <sz val="11"/>
        <color theme="1"/>
        <rFont val="Calibri"/>
        <family val="2"/>
        <charset val="204"/>
        <scheme val="minor"/>
      </rPr>
      <t>2</t>
    </r>
  </si>
  <si>
    <r>
      <t>k</t>
    </r>
    <r>
      <rPr>
        <i/>
        <vertAlign val="subscript"/>
        <sz val="11"/>
        <color theme="1"/>
        <rFont val="Calibri"/>
        <family val="2"/>
        <charset val="204"/>
        <scheme val="minor"/>
      </rPr>
      <t>1</t>
    </r>
  </si>
  <si>
    <r>
      <t>k</t>
    </r>
    <r>
      <rPr>
        <i/>
        <vertAlign val="subscript"/>
        <sz val="11"/>
        <color theme="1"/>
        <rFont val="Calibri"/>
        <family val="2"/>
        <charset val="204"/>
        <scheme val="minor"/>
      </rPr>
      <t>2</t>
    </r>
  </si>
  <si>
    <t>p(x)</t>
  </si>
  <si>
    <t>q(x)</t>
  </si>
  <si>
    <t>2,2x-1,08</t>
  </si>
  <si>
    <t>f(x)</t>
  </si>
  <si>
    <t>2,7x+0,2</t>
  </si>
  <si>
    <t>ya</t>
  </si>
  <si>
    <t>yb</t>
  </si>
  <si>
    <t>y</t>
  </si>
  <si>
    <r>
      <t>y'</t>
    </r>
    <r>
      <rPr>
        <i/>
        <vertAlign val="subscript"/>
        <sz val="11"/>
        <color theme="1"/>
        <rFont val="Calibri"/>
        <family val="2"/>
        <charset val="204"/>
        <scheme val="minor"/>
      </rPr>
      <t>0</t>
    </r>
    <r>
      <rPr>
        <i/>
        <sz val="11"/>
        <color theme="1"/>
        <rFont val="Calibri"/>
        <family val="2"/>
        <charset val="204"/>
        <scheme val="minor"/>
      </rPr>
      <t>=(y</t>
    </r>
    <r>
      <rPr>
        <i/>
        <vertAlign val="subscript"/>
        <sz val="11"/>
        <color theme="1"/>
        <rFont val="Calibri"/>
        <family val="2"/>
        <charset val="204"/>
        <scheme val="minor"/>
      </rPr>
      <t>1</t>
    </r>
    <r>
      <rPr>
        <i/>
        <sz val="11"/>
        <color theme="1"/>
        <rFont val="Calibri"/>
        <family val="2"/>
        <charset val="204"/>
        <scheme val="minor"/>
      </rPr>
      <t>-y</t>
    </r>
    <r>
      <rPr>
        <i/>
        <vertAlign val="subscript"/>
        <sz val="11"/>
        <color theme="1"/>
        <rFont val="Calibri"/>
        <family val="2"/>
        <charset val="204"/>
        <scheme val="minor"/>
      </rPr>
      <t>0</t>
    </r>
    <r>
      <rPr>
        <i/>
        <sz val="11"/>
        <color theme="1"/>
        <rFont val="Calibri"/>
        <family val="2"/>
        <charset val="204"/>
        <scheme val="minor"/>
      </rPr>
      <t>)/h</t>
    </r>
  </si>
  <si>
    <r>
      <t>y'</t>
    </r>
    <r>
      <rPr>
        <i/>
        <vertAlign val="subscript"/>
        <sz val="11"/>
        <color theme="1"/>
        <rFont val="Calibri"/>
        <family val="2"/>
        <charset val="204"/>
        <scheme val="minor"/>
      </rPr>
      <t>n</t>
    </r>
    <r>
      <rPr>
        <i/>
        <sz val="11"/>
        <color theme="1"/>
        <rFont val="Calibri"/>
        <family val="2"/>
        <charset val="204"/>
        <scheme val="minor"/>
      </rPr>
      <t>=(y</t>
    </r>
    <r>
      <rPr>
        <i/>
        <vertAlign val="subscript"/>
        <sz val="11"/>
        <color theme="1"/>
        <rFont val="Calibri"/>
        <family val="2"/>
        <charset val="204"/>
        <scheme val="minor"/>
      </rPr>
      <t>n</t>
    </r>
    <r>
      <rPr>
        <i/>
        <sz val="11"/>
        <color theme="1"/>
        <rFont val="Calibri"/>
        <family val="2"/>
        <charset val="204"/>
        <scheme val="minor"/>
      </rPr>
      <t>-y</t>
    </r>
    <r>
      <rPr>
        <i/>
        <vertAlign val="subscript"/>
        <sz val="11"/>
        <color theme="1"/>
        <rFont val="Calibri"/>
        <family val="2"/>
        <charset val="204"/>
        <scheme val="minor"/>
      </rPr>
      <t>n-1</t>
    </r>
    <r>
      <rPr>
        <i/>
        <sz val="11"/>
        <color theme="1"/>
        <rFont val="Calibri"/>
        <family val="2"/>
        <charset val="204"/>
        <scheme val="minor"/>
      </rPr>
      <t>)/h</t>
    </r>
  </si>
  <si>
    <r>
      <t>y'</t>
    </r>
    <r>
      <rPr>
        <i/>
        <vertAlign val="subscript"/>
        <sz val="11"/>
        <color theme="1"/>
        <rFont val="Calibri"/>
        <family val="2"/>
        <charset val="204"/>
        <scheme val="minor"/>
      </rPr>
      <t>i</t>
    </r>
    <r>
      <rPr>
        <i/>
        <sz val="11"/>
        <color theme="1"/>
        <rFont val="Calibri"/>
        <family val="2"/>
        <charset val="204"/>
        <scheme val="minor"/>
      </rPr>
      <t>=(y</t>
    </r>
    <r>
      <rPr>
        <i/>
        <vertAlign val="subscript"/>
        <sz val="11"/>
        <color theme="1"/>
        <rFont val="Calibri"/>
        <family val="2"/>
        <charset val="204"/>
        <scheme val="minor"/>
      </rPr>
      <t>i+1</t>
    </r>
    <r>
      <rPr>
        <i/>
        <sz val="11"/>
        <color theme="1"/>
        <rFont val="Calibri"/>
        <family val="2"/>
        <charset val="204"/>
        <scheme val="minor"/>
      </rPr>
      <t>-y</t>
    </r>
    <r>
      <rPr>
        <i/>
        <vertAlign val="subscript"/>
        <sz val="11"/>
        <color theme="1"/>
        <rFont val="Calibri"/>
        <family val="2"/>
        <charset val="204"/>
        <scheme val="minor"/>
      </rPr>
      <t>i-1</t>
    </r>
    <r>
      <rPr>
        <i/>
        <sz val="11"/>
        <color theme="1"/>
        <rFont val="Calibri"/>
        <family val="2"/>
        <charset val="204"/>
        <scheme val="minor"/>
      </rPr>
      <t>)/2h</t>
    </r>
  </si>
  <si>
    <r>
      <t>y''</t>
    </r>
    <r>
      <rPr>
        <i/>
        <vertAlign val="subscript"/>
        <sz val="11"/>
        <color theme="1"/>
        <rFont val="Calibri"/>
        <family val="2"/>
        <charset val="204"/>
        <scheme val="minor"/>
      </rPr>
      <t>i</t>
    </r>
    <r>
      <rPr>
        <i/>
        <sz val="11"/>
        <color theme="1"/>
        <rFont val="Calibri"/>
        <family val="2"/>
        <charset val="204"/>
        <scheme val="minor"/>
      </rPr>
      <t>=(y</t>
    </r>
    <r>
      <rPr>
        <i/>
        <vertAlign val="subscript"/>
        <sz val="11"/>
        <color theme="1"/>
        <rFont val="Calibri"/>
        <family val="2"/>
        <charset val="204"/>
        <scheme val="minor"/>
      </rPr>
      <t>i+1</t>
    </r>
    <r>
      <rPr>
        <i/>
        <sz val="11"/>
        <color theme="1"/>
        <rFont val="Calibri"/>
        <family val="2"/>
        <charset val="204"/>
        <scheme val="minor"/>
      </rPr>
      <t>-2y</t>
    </r>
    <r>
      <rPr>
        <i/>
        <vertAlign val="subscript"/>
        <sz val="11"/>
        <color theme="1"/>
        <rFont val="Calibri"/>
        <family val="2"/>
        <charset val="204"/>
        <scheme val="minor"/>
      </rPr>
      <t>i</t>
    </r>
    <r>
      <rPr>
        <i/>
        <sz val="11"/>
        <color theme="1"/>
        <rFont val="Calibri"/>
        <family val="2"/>
        <charset val="204"/>
        <scheme val="minor"/>
      </rPr>
      <t>+y</t>
    </r>
    <r>
      <rPr>
        <i/>
        <vertAlign val="subscript"/>
        <sz val="11"/>
        <color theme="1"/>
        <rFont val="Calibri"/>
        <family val="2"/>
        <charset val="204"/>
        <scheme val="minor"/>
      </rPr>
      <t>i-1</t>
    </r>
    <r>
      <rPr>
        <i/>
        <sz val="11"/>
        <color theme="1"/>
        <rFont val="Calibri"/>
        <family val="2"/>
        <charset val="204"/>
        <scheme val="minor"/>
      </rPr>
      <t>)/h</t>
    </r>
    <r>
      <rPr>
        <i/>
        <vertAlign val="superscript"/>
        <sz val="11"/>
        <color theme="1"/>
        <rFont val="Calibri"/>
        <family val="2"/>
        <charset val="204"/>
        <scheme val="minor"/>
      </rPr>
      <t>2</t>
    </r>
  </si>
  <si>
    <r>
      <t>-0,007y</t>
    </r>
    <r>
      <rPr>
        <vertAlign val="subscript"/>
        <sz val="11"/>
        <color theme="1"/>
        <rFont val="Calibri"/>
        <family val="2"/>
        <charset val="204"/>
        <scheme val="minor"/>
      </rPr>
      <t>0</t>
    </r>
    <r>
      <rPr>
        <sz val="11"/>
        <color theme="1"/>
        <rFont val="Calibri"/>
        <family val="2"/>
        <scheme val="minor"/>
      </rPr>
      <t>+0,01y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scheme val="minor"/>
      </rPr>
      <t>=0,102</t>
    </r>
  </si>
  <si>
    <r>
      <t>-0,05y</t>
    </r>
    <r>
      <rPr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scheme val="minor"/>
      </rPr>
      <t>+0,078y</t>
    </r>
    <r>
      <rPr>
        <vertAlign val="subscript"/>
        <sz val="11"/>
        <color theme="1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scheme val="minor"/>
      </rPr>
      <t>=0,408</t>
    </r>
  </si>
  <si>
    <r>
      <t>1,177y</t>
    </r>
    <r>
      <rPr>
        <vertAlign val="subscript"/>
        <sz val="11"/>
        <color theme="1"/>
        <rFont val="Calibri"/>
        <family val="2"/>
        <charset val="204"/>
        <scheme val="minor"/>
      </rPr>
      <t>0</t>
    </r>
    <r>
      <rPr>
        <sz val="11"/>
        <color theme="1"/>
        <rFont val="Calibri"/>
        <family val="2"/>
        <scheme val="minor"/>
      </rPr>
      <t>-3,028y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scheme val="minor"/>
      </rPr>
      <t>+0,823y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scheme val="minor"/>
      </rPr>
      <t>=0,557</t>
    </r>
  </si>
  <si>
    <r>
      <t>0,946y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scheme val="minor"/>
      </rPr>
      <t>-2,337y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scheme val="minor"/>
      </rPr>
      <t>+1,054y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scheme val="minor"/>
      </rPr>
      <t>=0,292</t>
    </r>
  </si>
  <si>
    <r>
      <t>0,714y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scheme val="minor"/>
      </rPr>
      <t>-1,645y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scheme val="minor"/>
      </rPr>
      <t>+1,286y</t>
    </r>
    <r>
      <rPr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scheme val="minor"/>
      </rPr>
      <t>=1,141</t>
    </r>
  </si>
  <si>
    <r>
      <t>0,483y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scheme val="minor"/>
      </rPr>
      <t>-0,953y</t>
    </r>
    <r>
      <rPr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scheme val="minor"/>
      </rPr>
      <t>+1,517y</t>
    </r>
    <r>
      <rPr>
        <vertAlign val="subscript"/>
        <sz val="11"/>
        <color theme="1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scheme val="minor"/>
      </rPr>
      <t>=1,99</t>
    </r>
  </si>
  <si>
    <t>Исправленный метод Эйлера</t>
  </si>
  <si>
    <t>Метод Рунге-Кутты</t>
  </si>
  <si>
    <r>
      <t>k</t>
    </r>
    <r>
      <rPr>
        <i/>
        <vertAlign val="subscript"/>
        <sz val="11"/>
        <color theme="1"/>
        <rFont val="Calibri"/>
        <family val="2"/>
        <charset val="204"/>
        <scheme val="minor"/>
      </rPr>
      <t>3</t>
    </r>
  </si>
  <si>
    <r>
      <t>k</t>
    </r>
    <r>
      <rPr>
        <i/>
        <vertAlign val="subscript"/>
        <sz val="11"/>
        <color theme="1"/>
        <rFont val="Calibri"/>
        <family val="2"/>
        <charset val="204"/>
        <scheme val="minor"/>
      </rPr>
      <t>4</t>
    </r>
  </si>
  <si>
    <t>yx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</si>
</sst>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i/>
      <vertAlign val="subscript"/>
      <sz val="11"/>
      <color theme="1"/>
      <name val="Calibri"/>
      <family val="2"/>
      <charset val="204"/>
      <scheme val="minor"/>
    </font>
    <font>
      <i/>
      <sz val="11"/>
      <color theme="1"/>
      <name val="Times New Roman"/>
      <family val="1"/>
      <charset val="204"/>
    </font>
    <font>
      <vertAlign val="superscript"/>
      <sz val="11"/>
      <color theme="1"/>
      <name val="Calibri"/>
      <family val="2"/>
      <charset val="204"/>
      <scheme val="minor"/>
    </font>
    <font>
      <i/>
      <vertAlign val="superscript"/>
      <sz val="11"/>
      <color theme="1"/>
      <name val="Calibri"/>
      <family val="2"/>
      <charset val="204"/>
      <scheme val="minor"/>
    </font>
    <font>
      <vertAlign val="subscript"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204"/>
    </font>
    <font>
      <sz val="11"/>
      <name val="Calibri"/>
      <family val="2"/>
      <scheme val="minor"/>
    </font>
    <font>
      <sz val="11"/>
      <name val="Calibri"/>
      <family val="2"/>
      <charset val="204"/>
      <scheme val="minor"/>
    </font>
    <font>
      <b/>
      <i/>
      <sz val="11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/>
    <xf numFmtId="0" fontId="0" fillId="0" borderId="0" xfId="0" applyBorder="1" applyAlignment="1">
      <alignment horizontal="center"/>
    </xf>
    <xf numFmtId="0" fontId="0" fillId="0" borderId="0" xfId="0" applyBorder="1"/>
    <xf numFmtId="0" fontId="3" fillId="0" borderId="2" xfId="0" applyFont="1" applyFill="1" applyBorder="1" applyAlignment="1">
      <alignment horizontal="center"/>
    </xf>
    <xf numFmtId="0" fontId="0" fillId="0" borderId="0" xfId="0" quotePrefix="1"/>
    <xf numFmtId="0" fontId="2" fillId="0" borderId="0" xfId="0" applyFont="1" applyFill="1" applyBorder="1" applyAlignme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0" fillId="0" borderId="0" xfId="0" applyFont="1"/>
    <xf numFmtId="0" fontId="1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right"/>
    </xf>
    <xf numFmtId="0" fontId="3" fillId="0" borderId="0" xfId="0" applyFont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3" fillId="0" borderId="0" xfId="0" applyFont="1" applyAlignment="1">
      <alignment horizontal="right"/>
    </xf>
    <xf numFmtId="2" fontId="0" fillId="0" borderId="0" xfId="0" applyNumberFormat="1" applyAlignment="1">
      <alignment horizontal="left"/>
    </xf>
    <xf numFmtId="0" fontId="14" fillId="0" borderId="0" xfId="0" applyFont="1"/>
    <xf numFmtId="0" fontId="3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right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right"/>
    </xf>
    <xf numFmtId="0" fontId="3" fillId="0" borderId="0" xfId="0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'Задание 1'!$B$12:$B$22</c:f>
              <c:numCache>
                <c:formatCode>General</c:formatCode>
                <c:ptCount val="11"/>
                <c:pt idx="0">
                  <c:v>0.6</c:v>
                </c:pt>
                <c:pt idx="1">
                  <c:v>0.8</c:v>
                </c:pt>
                <c:pt idx="2">
                  <c:v>1</c:v>
                </c:pt>
                <c:pt idx="3">
                  <c:v>1.2</c:v>
                </c:pt>
                <c:pt idx="4">
                  <c:v>1.4</c:v>
                </c:pt>
                <c:pt idx="5">
                  <c:v>1.5999999999999999</c:v>
                </c:pt>
                <c:pt idx="6">
                  <c:v>1.7999999999999998</c:v>
                </c:pt>
                <c:pt idx="7">
                  <c:v>1.9999999999999998</c:v>
                </c:pt>
                <c:pt idx="8">
                  <c:v>2.1999999999999997</c:v>
                </c:pt>
                <c:pt idx="9">
                  <c:v>2.4</c:v>
                </c:pt>
                <c:pt idx="10">
                  <c:v>2.6</c:v>
                </c:pt>
              </c:numCache>
            </c:numRef>
          </c:xVal>
          <c:yVal>
            <c:numRef>
              <c:f>'Задание 1'!$C$12:$C$22</c:f>
              <c:numCache>
                <c:formatCode>General</c:formatCode>
                <c:ptCount val="11"/>
                <c:pt idx="0">
                  <c:v>3.4</c:v>
                </c:pt>
                <c:pt idx="1">
                  <c:v>-0.45199999999999996</c:v>
                </c:pt>
                <c:pt idx="2">
                  <c:v>0.44227840000000007</c:v>
                </c:pt>
                <c:pt idx="3">
                  <c:v>1.5440343267573762</c:v>
                </c:pt>
                <c:pt idx="4">
                  <c:v>1.9744175258753343</c:v>
                </c:pt>
                <c:pt idx="5">
                  <c:v>2.0030876992818634</c:v>
                </c:pt>
                <c:pt idx="6">
                  <c:v>2.1901435668761398</c:v>
                </c:pt>
                <c:pt idx="7">
                  <c:v>2.2674520294645633</c:v>
                </c:pt>
                <c:pt idx="8">
                  <c:v>2.4109165470953764</c:v>
                </c:pt>
                <c:pt idx="9">
                  <c:v>2.4899091082720588</c:v>
                </c:pt>
                <c:pt idx="10">
                  <c:v>2.6180501612895948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40-473A-9015-F3E878F5DAB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'Задание 1'!$B$12:$B$22</c:f>
              <c:numCache>
                <c:formatCode>General</c:formatCode>
                <c:ptCount val="11"/>
                <c:pt idx="0">
                  <c:v>0.6</c:v>
                </c:pt>
                <c:pt idx="1">
                  <c:v>0.8</c:v>
                </c:pt>
                <c:pt idx="2">
                  <c:v>1</c:v>
                </c:pt>
                <c:pt idx="3">
                  <c:v>1.2</c:v>
                </c:pt>
                <c:pt idx="4">
                  <c:v>1.4</c:v>
                </c:pt>
                <c:pt idx="5">
                  <c:v>1.5999999999999999</c:v>
                </c:pt>
                <c:pt idx="6">
                  <c:v>1.7999999999999998</c:v>
                </c:pt>
                <c:pt idx="7">
                  <c:v>1.9999999999999998</c:v>
                </c:pt>
                <c:pt idx="8">
                  <c:v>2.1999999999999997</c:v>
                </c:pt>
                <c:pt idx="9">
                  <c:v>2.4</c:v>
                </c:pt>
                <c:pt idx="10">
                  <c:v>2.6</c:v>
                </c:pt>
              </c:numCache>
            </c:numRef>
          </c:xVal>
          <c:yVal>
            <c:numRef>
              <c:f>'Задание 1'!$E$12:$E$22</c:f>
              <c:numCache>
                <c:formatCode>General</c:formatCode>
                <c:ptCount val="11"/>
                <c:pt idx="0">
                  <c:v>3.4</c:v>
                </c:pt>
                <c:pt idx="1">
                  <c:v>1.9211392</c:v>
                </c:pt>
                <c:pt idx="2">
                  <c:v>1.8572330994561324</c:v>
                </c:pt>
                <c:pt idx="3">
                  <c:v>1.8999041285350373</c:v>
                </c:pt>
                <c:pt idx="4">
                  <c:v>1.9868202992920065</c:v>
                </c:pt>
                <c:pt idx="5">
                  <c:v>2.0906551841747669</c:v>
                </c:pt>
                <c:pt idx="6">
                  <c:v>2.1994233807205288</c:v>
                </c:pt>
                <c:pt idx="7">
                  <c:v>2.3080146605211347</c:v>
                </c:pt>
                <c:pt idx="8">
                  <c:v>2.4143724288935928</c:v>
                </c:pt>
                <c:pt idx="9">
                  <c:v>2.5178034390848327</c:v>
                </c:pt>
                <c:pt idx="10">
                  <c:v>2.6182443186659823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40-473A-9015-F3E878F5DAB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'Задание 1'!$B$12:$B$22</c:f>
              <c:numCache>
                <c:formatCode>General</c:formatCode>
                <c:ptCount val="11"/>
                <c:pt idx="0">
                  <c:v>0.6</c:v>
                </c:pt>
                <c:pt idx="1">
                  <c:v>0.8</c:v>
                </c:pt>
                <c:pt idx="2">
                  <c:v>1</c:v>
                </c:pt>
                <c:pt idx="3">
                  <c:v>1.2</c:v>
                </c:pt>
                <c:pt idx="4">
                  <c:v>1.4</c:v>
                </c:pt>
                <c:pt idx="5">
                  <c:v>1.5999999999999999</c:v>
                </c:pt>
                <c:pt idx="6">
                  <c:v>1.7999999999999998</c:v>
                </c:pt>
                <c:pt idx="7">
                  <c:v>1.9999999999999998</c:v>
                </c:pt>
                <c:pt idx="8">
                  <c:v>2.1999999999999997</c:v>
                </c:pt>
                <c:pt idx="9">
                  <c:v>2.4</c:v>
                </c:pt>
                <c:pt idx="10">
                  <c:v>2.6</c:v>
                </c:pt>
              </c:numCache>
            </c:numRef>
          </c:xVal>
          <c:yVal>
            <c:numRef>
              <c:f>'Задание 1'!$I$12:$I$22</c:f>
              <c:numCache>
                <c:formatCode>General</c:formatCode>
                <c:ptCount val="11"/>
                <c:pt idx="0">
                  <c:v>3.4</c:v>
                </c:pt>
                <c:pt idx="1">
                  <c:v>1.6445916606411071</c:v>
                </c:pt>
                <c:pt idx="2">
                  <c:v>1.6423654628064035</c:v>
                </c:pt>
                <c:pt idx="3">
                  <c:v>1.7502467490732425</c:v>
                </c:pt>
                <c:pt idx="4">
                  <c:v>1.8830882439464247</c:v>
                </c:pt>
                <c:pt idx="5">
                  <c:v>2.015271336116764</c:v>
                </c:pt>
                <c:pt idx="6">
                  <c:v>2.1406878300959424</c:v>
                </c:pt>
                <c:pt idx="7">
                  <c:v>2.2588526781914484</c:v>
                </c:pt>
                <c:pt idx="8">
                  <c:v>2.3705275353963104</c:v>
                </c:pt>
                <c:pt idx="9">
                  <c:v>2.4765649783634482</c:v>
                </c:pt>
                <c:pt idx="10">
                  <c:v>2.5776746518255269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40-473A-9015-F3E878F5D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71336"/>
        <c:axId val="619068592"/>
      </c:scatterChart>
      <c:valAx>
        <c:axId val="61907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068592"/>
        <c:crosses val="autoZero"/>
        <c:crossBetween val="midCat"/>
      </c:valAx>
      <c:valAx>
        <c:axId val="61906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071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'Задание 1'!$B$33:$B$53</c:f>
              <c:numCache>
                <c:formatCode>General</c:formatCode>
                <c:ptCount val="21"/>
                <c:pt idx="0">
                  <c:v>0.6</c:v>
                </c:pt>
                <c:pt idx="1">
                  <c:v>0.7</c:v>
                </c:pt>
                <c:pt idx="2">
                  <c:v>0.79999999999999993</c:v>
                </c:pt>
                <c:pt idx="3">
                  <c:v>0.89999999999999991</c:v>
                </c:pt>
                <c:pt idx="4">
                  <c:v>0.99999999999999989</c:v>
                </c:pt>
                <c:pt idx="5">
                  <c:v>1.0999999999999999</c:v>
                </c:pt>
                <c:pt idx="6">
                  <c:v>1.2</c:v>
                </c:pt>
                <c:pt idx="7">
                  <c:v>1.3</c:v>
                </c:pt>
                <c:pt idx="8">
                  <c:v>1.4000000000000001</c:v>
                </c:pt>
                <c:pt idx="9">
                  <c:v>1.5000000000000002</c:v>
                </c:pt>
                <c:pt idx="10">
                  <c:v>1.6000000000000003</c:v>
                </c:pt>
                <c:pt idx="11">
                  <c:v>1.7000000000000004</c:v>
                </c:pt>
                <c:pt idx="12">
                  <c:v>1.8000000000000005</c:v>
                </c:pt>
                <c:pt idx="13">
                  <c:v>1.9000000000000006</c:v>
                </c:pt>
                <c:pt idx="14">
                  <c:v>2.0000000000000004</c:v>
                </c:pt>
                <c:pt idx="15">
                  <c:v>2.1000000000000005</c:v>
                </c:pt>
                <c:pt idx="16">
                  <c:v>2.2000000000000006</c:v>
                </c:pt>
                <c:pt idx="17">
                  <c:v>2.3000000000000007</c:v>
                </c:pt>
                <c:pt idx="18">
                  <c:v>2.4000000000000008</c:v>
                </c:pt>
                <c:pt idx="19">
                  <c:v>2.5000000000000009</c:v>
                </c:pt>
                <c:pt idx="20">
                  <c:v>2.600000000000001</c:v>
                </c:pt>
              </c:numCache>
            </c:numRef>
          </c:xVal>
          <c:yVal>
            <c:numRef>
              <c:f>'Задание 1'!$C$33:$C$53</c:f>
              <c:numCache>
                <c:formatCode>General</c:formatCode>
                <c:ptCount val="21"/>
                <c:pt idx="0">
                  <c:v>3.4</c:v>
                </c:pt>
                <c:pt idx="1">
                  <c:v>1.474</c:v>
                </c:pt>
                <c:pt idx="2">
                  <c:v>1.4764648</c:v>
                </c:pt>
                <c:pt idx="3">
                  <c:v>1.528475138872192</c:v>
                </c:pt>
                <c:pt idx="4">
                  <c:v>1.6002278888421186</c:v>
                </c:pt>
                <c:pt idx="5">
                  <c:v>1.6780820295964978</c:v>
                </c:pt>
                <c:pt idx="6">
                  <c:v>1.7558901699855574</c:v>
                </c:pt>
                <c:pt idx="7">
                  <c:v>1.8312601121751755</c:v>
                </c:pt>
                <c:pt idx="8">
                  <c:v>1.9035573924864082</c:v>
                </c:pt>
                <c:pt idx="9">
                  <c:v>1.9728512431884777</c:v>
                </c:pt>
                <c:pt idx="10">
                  <c:v>2.0394228376384134</c:v>
                </c:pt>
                <c:pt idx="11">
                  <c:v>2.1035737355021897</c:v>
                </c:pt>
                <c:pt idx="12">
                  <c:v>2.1655692433632625</c:v>
                </c:pt>
                <c:pt idx="13">
                  <c:v>2.225631213803076</c:v>
                </c:pt>
                <c:pt idx="14">
                  <c:v>2.2839443538321658</c:v>
                </c:pt>
                <c:pt idx="15">
                  <c:v>2.3406639915517999</c:v>
                </c:pt>
                <c:pt idx="16">
                  <c:v>2.3959224072823591</c:v>
                </c:pt>
                <c:pt idx="17">
                  <c:v>2.4498335709388206</c:v>
                </c:pt>
                <c:pt idx="18">
                  <c:v>2.50249666587905</c:v>
                </c:pt>
                <c:pt idx="19">
                  <c:v>2.5539987533318982</c:v>
                </c:pt>
                <c:pt idx="20">
                  <c:v>2.6044168269277206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0B-4323-964E-C1473D6DAB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'Задание 1'!$B$33:$B$53</c:f>
              <c:numCache>
                <c:formatCode>General</c:formatCode>
                <c:ptCount val="21"/>
                <c:pt idx="0">
                  <c:v>0.6</c:v>
                </c:pt>
                <c:pt idx="1">
                  <c:v>0.7</c:v>
                </c:pt>
                <c:pt idx="2">
                  <c:v>0.79999999999999993</c:v>
                </c:pt>
                <c:pt idx="3">
                  <c:v>0.89999999999999991</c:v>
                </c:pt>
                <c:pt idx="4">
                  <c:v>0.99999999999999989</c:v>
                </c:pt>
                <c:pt idx="5">
                  <c:v>1.0999999999999999</c:v>
                </c:pt>
                <c:pt idx="6">
                  <c:v>1.2</c:v>
                </c:pt>
                <c:pt idx="7">
                  <c:v>1.3</c:v>
                </c:pt>
                <c:pt idx="8">
                  <c:v>1.4000000000000001</c:v>
                </c:pt>
                <c:pt idx="9">
                  <c:v>1.5000000000000002</c:v>
                </c:pt>
                <c:pt idx="10">
                  <c:v>1.6000000000000003</c:v>
                </c:pt>
                <c:pt idx="11">
                  <c:v>1.7000000000000004</c:v>
                </c:pt>
                <c:pt idx="12">
                  <c:v>1.8000000000000005</c:v>
                </c:pt>
                <c:pt idx="13">
                  <c:v>1.9000000000000006</c:v>
                </c:pt>
                <c:pt idx="14">
                  <c:v>2.0000000000000004</c:v>
                </c:pt>
                <c:pt idx="15">
                  <c:v>2.1000000000000005</c:v>
                </c:pt>
                <c:pt idx="16">
                  <c:v>2.2000000000000006</c:v>
                </c:pt>
                <c:pt idx="17">
                  <c:v>2.3000000000000007</c:v>
                </c:pt>
                <c:pt idx="18">
                  <c:v>2.4000000000000008</c:v>
                </c:pt>
                <c:pt idx="19">
                  <c:v>2.5000000000000009</c:v>
                </c:pt>
                <c:pt idx="20">
                  <c:v>2.600000000000001</c:v>
                </c:pt>
              </c:numCache>
            </c:numRef>
          </c:xVal>
          <c:yVal>
            <c:numRef>
              <c:f>'Задание 1'!$E$33:$E$53</c:f>
              <c:numCache>
                <c:formatCode>General</c:formatCode>
                <c:ptCount val="21"/>
                <c:pt idx="0">
                  <c:v>3.4</c:v>
                </c:pt>
                <c:pt idx="1">
                  <c:v>2.4382324</c:v>
                </c:pt>
                <c:pt idx="2">
                  <c:v>2.0218951702878392</c:v>
                </c:pt>
                <c:pt idx="3">
                  <c:v>1.840206934871047</c:v>
                </c:pt>
                <c:pt idx="4">
                  <c:v>1.7764126327178493</c:v>
                </c:pt>
                <c:pt idx="5">
                  <c:v>1.7752273007287371</c:v>
                </c:pt>
                <c:pt idx="6">
                  <c:v>1.8076256115173772</c:v>
                </c:pt>
                <c:pt idx="7">
                  <c:v>1.8575573634259388</c:v>
                </c:pt>
                <c:pt idx="8">
                  <c:v>1.9160221731730911</c:v>
                </c:pt>
                <c:pt idx="9">
                  <c:v>1.978031891399457</c:v>
                </c:pt>
                <c:pt idx="10">
                  <c:v>2.0409028267064504</c:v>
                </c:pt>
                <c:pt idx="11">
                  <c:v>2.1032576107822099</c:v>
                </c:pt>
                <c:pt idx="12">
                  <c:v>2.1644410578315201</c:v>
                </c:pt>
                <c:pt idx="13">
                  <c:v>2.2241844080316291</c:v>
                </c:pt>
                <c:pt idx="14">
                  <c:v>2.2824173179595642</c:v>
                </c:pt>
                <c:pt idx="15">
                  <c:v>2.3391656404941261</c:v>
                </c:pt>
                <c:pt idx="16">
                  <c:v>2.3944976076401288</c:v>
                </c:pt>
                <c:pt idx="17">
                  <c:v>2.4484965371960516</c:v>
                </c:pt>
                <c:pt idx="18">
                  <c:v>2.5012476587655388</c:v>
                </c:pt>
                <c:pt idx="19">
                  <c:v>2.5528322327451289</c:v>
                </c:pt>
                <c:pt idx="20">
                  <c:v>2.6033253084366046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0B-4323-964E-C1473D6DAB3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'Задание 1'!$B$33:$B$53</c:f>
              <c:numCache>
                <c:formatCode>General</c:formatCode>
                <c:ptCount val="21"/>
                <c:pt idx="0">
                  <c:v>0.6</c:v>
                </c:pt>
                <c:pt idx="1">
                  <c:v>0.7</c:v>
                </c:pt>
                <c:pt idx="2">
                  <c:v>0.79999999999999993</c:v>
                </c:pt>
                <c:pt idx="3">
                  <c:v>0.89999999999999991</c:v>
                </c:pt>
                <c:pt idx="4">
                  <c:v>0.99999999999999989</c:v>
                </c:pt>
                <c:pt idx="5">
                  <c:v>1.0999999999999999</c:v>
                </c:pt>
                <c:pt idx="6">
                  <c:v>1.2</c:v>
                </c:pt>
                <c:pt idx="7">
                  <c:v>1.3</c:v>
                </c:pt>
                <c:pt idx="8">
                  <c:v>1.4000000000000001</c:v>
                </c:pt>
                <c:pt idx="9">
                  <c:v>1.5000000000000002</c:v>
                </c:pt>
                <c:pt idx="10">
                  <c:v>1.6000000000000003</c:v>
                </c:pt>
                <c:pt idx="11">
                  <c:v>1.7000000000000004</c:v>
                </c:pt>
                <c:pt idx="12">
                  <c:v>1.8000000000000005</c:v>
                </c:pt>
                <c:pt idx="13">
                  <c:v>1.9000000000000006</c:v>
                </c:pt>
                <c:pt idx="14">
                  <c:v>2.0000000000000004</c:v>
                </c:pt>
                <c:pt idx="15">
                  <c:v>2.1000000000000005</c:v>
                </c:pt>
                <c:pt idx="16">
                  <c:v>2.2000000000000006</c:v>
                </c:pt>
                <c:pt idx="17">
                  <c:v>2.3000000000000007</c:v>
                </c:pt>
                <c:pt idx="18">
                  <c:v>2.4000000000000008</c:v>
                </c:pt>
                <c:pt idx="19">
                  <c:v>2.5000000000000009</c:v>
                </c:pt>
                <c:pt idx="20">
                  <c:v>2.600000000000001</c:v>
                </c:pt>
              </c:numCache>
            </c:numRef>
          </c:xVal>
          <c:yVal>
            <c:numRef>
              <c:f>'Задание 1'!$I$33:$I$53</c:f>
              <c:numCache>
                <c:formatCode>General</c:formatCode>
                <c:ptCount val="21"/>
                <c:pt idx="0">
                  <c:v>3.4</c:v>
                </c:pt>
                <c:pt idx="1">
                  <c:v>2.2882681170771861</c:v>
                </c:pt>
                <c:pt idx="2">
                  <c:v>1.8947323527188868</c:v>
                </c:pt>
                <c:pt idx="3">
                  <c:v>1.7483963844774066</c:v>
                </c:pt>
                <c:pt idx="4">
                  <c:v>1.7126797772156015</c:v>
                </c:pt>
                <c:pt idx="5">
                  <c:v>1.7314994693221191</c:v>
                </c:pt>
                <c:pt idx="6">
                  <c:v>1.7775379520909347</c:v>
                </c:pt>
                <c:pt idx="7">
                  <c:v>1.8364751330716018</c:v>
                </c:pt>
                <c:pt idx="8">
                  <c:v>1.9007113004991552</c:v>
                </c:pt>
                <c:pt idx="9">
                  <c:v>1.9663179363513847</c:v>
                </c:pt>
                <c:pt idx="10">
                  <c:v>2.0313757778946764</c:v>
                </c:pt>
                <c:pt idx="11">
                  <c:v>2.0950344865558099</c:v>
                </c:pt>
                <c:pt idx="12">
                  <c:v>2.1569866259641697</c:v>
                </c:pt>
                <c:pt idx="13">
                  <c:v>2.2171836288438231</c:v>
                </c:pt>
                <c:pt idx="14">
                  <c:v>2.2756894184316776</c:v>
                </c:pt>
                <c:pt idx="15">
                  <c:v>2.3326089885393855</c:v>
                </c:pt>
                <c:pt idx="16">
                  <c:v>2.3880558323681202</c:v>
                </c:pt>
                <c:pt idx="17">
                  <c:v>2.4421384749149353</c:v>
                </c:pt>
                <c:pt idx="18">
                  <c:v>2.4949558668443772</c:v>
                </c:pt>
                <c:pt idx="19">
                  <c:v>2.5465965978310279</c:v>
                </c:pt>
                <c:pt idx="20">
                  <c:v>2.5971395785520484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30B-4323-964E-C1473D6DA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70160"/>
        <c:axId val="619074472"/>
      </c:scatterChart>
      <c:valAx>
        <c:axId val="61907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074472"/>
        <c:crosses val="autoZero"/>
        <c:crossBetween val="midCat"/>
      </c:valAx>
      <c:valAx>
        <c:axId val="61907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070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>
                <a:latin typeface="Times New Roman" panose="02020603050405020304" pitchFamily="18" charset="0"/>
                <a:cs typeface="Times New Roman" panose="02020603050405020304" pitchFamily="18" charset="0"/>
              </a:rPr>
              <a:t>y=f(x)</a:t>
            </a:r>
            <a:endParaRPr lang="ru-RU" i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'Задание 2'!$A$17:$A$22</c:f>
              <c:numCache>
                <c:formatCode>General</c:formatCode>
                <c:ptCount val="6"/>
                <c:pt idx="0">
                  <c:v>-1.2</c:v>
                </c:pt>
                <c:pt idx="1">
                  <c:v>-0.51999999999999991</c:v>
                </c:pt>
                <c:pt idx="2">
                  <c:v>0.16000000000000014</c:v>
                </c:pt>
                <c:pt idx="3">
                  <c:v>0.84000000000000019</c:v>
                </c:pt>
                <c:pt idx="4">
                  <c:v>1.5200000000000002</c:v>
                </c:pt>
                <c:pt idx="5">
                  <c:v>2.2000000000000002</c:v>
                </c:pt>
              </c:numCache>
            </c:numRef>
          </c:xVal>
          <c:yVal>
            <c:numRef>
              <c:f>'Задание 2'!$B$17:$B$22</c:f>
              <c:numCache>
                <c:formatCode>General</c:formatCode>
                <c:ptCount val="6"/>
                <c:pt idx="0">
                  <c:v>-45.981219663491444</c:v>
                </c:pt>
                <c:pt idx="1">
                  <c:v>-21.986853764444028</c:v>
                </c:pt>
                <c:pt idx="2">
                  <c:v>-14.458441864893176</c:v>
                </c:pt>
                <c:pt idx="3">
                  <c:v>-12.047262786614141</c:v>
                </c:pt>
                <c:pt idx="4">
                  <c:v>-6.4956608028355642</c:v>
                </c:pt>
                <c:pt idx="5">
                  <c:v>1.0668841007464316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5A-40DA-9820-C075CA36C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70944"/>
        <c:axId val="619069376"/>
      </c:scatterChart>
      <c:valAx>
        <c:axId val="61907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endParaRPr lang="ru-RU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069376"/>
        <c:crosses val="autoZero"/>
        <c:crossBetween val="midCat"/>
      </c:valAx>
      <c:valAx>
        <c:axId val="61906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y</a:t>
                </a:r>
                <a:endParaRPr lang="ru-RU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07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'Задание 2'!$A$17:$A$22</c:f>
              <c:numCache>
                <c:formatCode>General</c:formatCode>
                <c:ptCount val="6"/>
                <c:pt idx="0">
                  <c:v>-1.2</c:v>
                </c:pt>
                <c:pt idx="1">
                  <c:v>-0.51999999999999991</c:v>
                </c:pt>
                <c:pt idx="2">
                  <c:v>0.16000000000000014</c:v>
                </c:pt>
                <c:pt idx="3">
                  <c:v>0.84000000000000019</c:v>
                </c:pt>
                <c:pt idx="4">
                  <c:v>1.5200000000000002</c:v>
                </c:pt>
                <c:pt idx="5">
                  <c:v>2.2000000000000002</c:v>
                </c:pt>
              </c:numCache>
            </c:numRef>
          </c:xVal>
          <c:yVal>
            <c:numRef>
              <c:f>'Задание 2'!$B$17:$B$22</c:f>
              <c:numCache>
                <c:formatCode>General</c:formatCode>
                <c:ptCount val="6"/>
                <c:pt idx="0">
                  <c:v>-45.981219663491444</c:v>
                </c:pt>
                <c:pt idx="1">
                  <c:v>-21.986853764444028</c:v>
                </c:pt>
                <c:pt idx="2">
                  <c:v>-14.458441864893176</c:v>
                </c:pt>
                <c:pt idx="3">
                  <c:v>-12.047262786614141</c:v>
                </c:pt>
                <c:pt idx="4">
                  <c:v>-6.4956608028355642</c:v>
                </c:pt>
                <c:pt idx="5">
                  <c:v>1.0668841007464316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41-4E20-8A3E-9255AC2BA7D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'Задание 2'!$A$17:$A$22</c:f>
              <c:numCache>
                <c:formatCode>General</c:formatCode>
                <c:ptCount val="6"/>
                <c:pt idx="0">
                  <c:v>-1.2</c:v>
                </c:pt>
                <c:pt idx="1">
                  <c:v>-0.51999999999999991</c:v>
                </c:pt>
                <c:pt idx="2">
                  <c:v>0.16000000000000014</c:v>
                </c:pt>
                <c:pt idx="3">
                  <c:v>0.84000000000000019</c:v>
                </c:pt>
                <c:pt idx="4">
                  <c:v>1.5200000000000002</c:v>
                </c:pt>
                <c:pt idx="5">
                  <c:v>2.2000000000000002</c:v>
                </c:pt>
              </c:numCache>
            </c:numRef>
          </c:xVal>
          <c:yVal>
            <c:numRef>
              <c:f>'Задание 2'!$C$17:$C$22</c:f>
              <c:numCache>
                <c:formatCode>General</c:formatCode>
                <c:ptCount val="6"/>
                <c:pt idx="0">
                  <c:v>-45.557600000000008</c:v>
                </c:pt>
                <c:pt idx="1">
                  <c:v>-23.198057599999999</c:v>
                </c:pt>
                <c:pt idx="2">
                  <c:v>-13.8153088</c:v>
                </c:pt>
                <c:pt idx="3">
                  <c:v>-10.9006112</c:v>
                </c:pt>
                <c:pt idx="4">
                  <c:v>-7.9452224000000005</c:v>
                </c:pt>
                <c:pt idx="5">
                  <c:v>1.5596000000000103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41-4E20-8A3E-9255AC2BA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71728"/>
        <c:axId val="619072904"/>
      </c:scatterChart>
      <c:valAx>
        <c:axId val="61907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072904"/>
        <c:crosses val="autoZero"/>
        <c:crossBetween val="midCat"/>
      </c:valAx>
      <c:valAx>
        <c:axId val="61907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071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66675</xdr:colOff>
      <xdr:row>10</xdr:row>
      <xdr:rowOff>80962</xdr:rowOff>
    </xdr:from>
    <xdr:to>
      <xdr:col>20</xdr:col>
      <xdr:colOff>371475</xdr:colOff>
      <xdr:row>24</xdr:row>
      <xdr:rowOff>119062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95250</xdr:colOff>
      <xdr:row>31</xdr:row>
      <xdr:rowOff>80962</xdr:rowOff>
    </xdr:from>
    <xdr:to>
      <xdr:col>20</xdr:col>
      <xdr:colOff>400050</xdr:colOff>
      <xdr:row>45</xdr:row>
      <xdr:rowOff>119062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57151</xdr:rowOff>
    </xdr:from>
    <xdr:ext cx="3028949" cy="657224"/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970" t="36029" r="3235" b="55818"/>
        <a:stretch/>
      </xdr:blipFill>
      <xdr:spPr bwMode="auto">
        <a:xfrm>
          <a:off x="0" y="57151"/>
          <a:ext cx="3028949" cy="657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133350</xdr:colOff>
      <xdr:row>8</xdr:row>
      <xdr:rowOff>42862</xdr:rowOff>
    </xdr:from>
    <xdr:to>
      <xdr:col>12</xdr:col>
      <xdr:colOff>438150</xdr:colOff>
      <xdr:row>22</xdr:row>
      <xdr:rowOff>119062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176212</xdr:colOff>
      <xdr:row>29</xdr:row>
      <xdr:rowOff>57150</xdr:rowOff>
    </xdr:from>
    <xdr:to>
      <xdr:col>12</xdr:col>
      <xdr:colOff>481012</xdr:colOff>
      <xdr:row>43</xdr:row>
      <xdr:rowOff>133350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topLeftCell="A9" zoomScaleNormal="100" workbookViewId="0">
      <selection activeCell="K26" sqref="K26"/>
    </sheetView>
  </sheetViews>
  <sheetFormatPr defaultRowHeight="15" x14ac:dyDescent="0.25"/>
  <sheetData>
    <row r="1" spans="1:13" x14ac:dyDescent="0.25">
      <c r="A1" s="20" t="s">
        <v>4</v>
      </c>
      <c r="G1" s="12" t="s">
        <v>10</v>
      </c>
    </row>
    <row r="2" spans="1:13" ht="17.25" x14ac:dyDescent="0.25">
      <c r="A2" t="s">
        <v>14</v>
      </c>
    </row>
    <row r="3" spans="1:13" x14ac:dyDescent="0.25">
      <c r="A3" s="3" t="s">
        <v>2</v>
      </c>
      <c r="B3" s="3" t="s">
        <v>3</v>
      </c>
      <c r="C3" s="3" t="s">
        <v>5</v>
      </c>
      <c r="D3" s="3" t="s">
        <v>6</v>
      </c>
      <c r="E3" s="3" t="s">
        <v>0</v>
      </c>
    </row>
    <row r="4" spans="1:13" x14ac:dyDescent="0.25">
      <c r="A4" s="3">
        <v>0.6</v>
      </c>
      <c r="B4" s="3">
        <v>2.6</v>
      </c>
      <c r="C4" s="3">
        <v>10</v>
      </c>
      <c r="D4" s="3">
        <f>(B4-A4)/C4</f>
        <v>0.2</v>
      </c>
      <c r="E4" s="3">
        <v>3.4</v>
      </c>
    </row>
    <row r="6" spans="1:13" x14ac:dyDescent="0.25">
      <c r="A6" s="4" t="s">
        <v>7</v>
      </c>
    </row>
    <row r="7" spans="1:13" x14ac:dyDescent="0.25">
      <c r="A7" s="1" t="s">
        <v>8</v>
      </c>
    </row>
    <row r="8" spans="1:13" x14ac:dyDescent="0.25">
      <c r="A8" s="1">
        <v>3.4</v>
      </c>
    </row>
    <row r="10" spans="1:13" x14ac:dyDescent="0.25">
      <c r="A10" s="4" t="s">
        <v>9</v>
      </c>
      <c r="E10" s="4" t="s">
        <v>36</v>
      </c>
      <c r="I10" s="4" t="s">
        <v>37</v>
      </c>
    </row>
    <row r="11" spans="1:13" ht="18" x14ac:dyDescent="0.35">
      <c r="A11" s="2" t="s">
        <v>11</v>
      </c>
      <c r="B11" s="2" t="s">
        <v>12</v>
      </c>
      <c r="C11" s="2" t="s">
        <v>13</v>
      </c>
      <c r="E11" s="2" t="s">
        <v>15</v>
      </c>
      <c r="F11" s="2" t="s">
        <v>16</v>
      </c>
      <c r="G11" s="2" t="s">
        <v>17</v>
      </c>
      <c r="I11" s="2" t="s">
        <v>15</v>
      </c>
      <c r="J11" s="2" t="s">
        <v>16</v>
      </c>
      <c r="K11" s="2" t="s">
        <v>17</v>
      </c>
      <c r="L11" s="2" t="s">
        <v>38</v>
      </c>
      <c r="M11" s="2" t="s">
        <v>39</v>
      </c>
    </row>
    <row r="12" spans="1:13" x14ac:dyDescent="0.25">
      <c r="A12" s="3">
        <v>0</v>
      </c>
      <c r="B12" s="3">
        <f>A4</f>
        <v>0.6</v>
      </c>
      <c r="C12" s="3">
        <f>A8</f>
        <v>3.4</v>
      </c>
      <c r="E12" s="3">
        <f>A8</f>
        <v>3.4</v>
      </c>
      <c r="F12" s="3">
        <f>5.1*B12-2*E12^2+0.8</f>
        <v>-19.259999999999998</v>
      </c>
      <c r="G12" s="3">
        <f>5.1*(B12+$D$4)-2*(E12+$D$4*F12)^2+0.8</f>
        <v>4.4713919999999998</v>
      </c>
      <c r="I12" s="3">
        <f>A8</f>
        <v>3.4</v>
      </c>
      <c r="J12" s="3">
        <f>5.1*B12-2*I12^2+0.8</f>
        <v>-19.259999999999998</v>
      </c>
      <c r="K12" s="3">
        <f>5.1*(B12+$D$4/2)-2*(I12+$D$4/2*J12)^2+0.8</f>
        <v>2.4647999999999337E-2</v>
      </c>
      <c r="L12" s="3">
        <f>5.1*(B12+$D$4/2)-2*(I12+$D$4/2*K12)^2+0.8</f>
        <v>-18.783533430478077</v>
      </c>
      <c r="M12" s="3">
        <f>5.1*(B12+$D$4/2)-2*(I12+$D$4*L12)^2+0.8</f>
        <v>4.115520680189368</v>
      </c>
    </row>
    <row r="13" spans="1:13" x14ac:dyDescent="0.25">
      <c r="A13" s="3">
        <f>A12+1</f>
        <v>1</v>
      </c>
      <c r="B13" s="3">
        <f>B12+$D$4</f>
        <v>0.8</v>
      </c>
      <c r="C13" s="3">
        <f>C12+$D$4*(5.1*B12-2*C12^2+0.8)</f>
        <v>-0.45199999999999996</v>
      </c>
      <c r="E13" s="3">
        <f>E12+$D$4/2*(F12+G12)</f>
        <v>1.9211392</v>
      </c>
      <c r="F13" s="3">
        <f t="shared" ref="F13:F21" si="0">5.1*B13-2*E13^2+0.8</f>
        <v>-2.5015516515532807</v>
      </c>
      <c r="G13" s="3">
        <f t="shared" ref="G13:G21" si="1">5.1*(B13+$D$4)-2*(E13+$D$4*F13)^2+0.8</f>
        <v>1.8624906461146031</v>
      </c>
      <c r="I13" s="3">
        <f>I12+$D$4/6*(J12+2*K12+2*L12+M12)</f>
        <v>1.6445916606411071</v>
      </c>
      <c r="J13" s="3">
        <f t="shared" ref="J13:J21" si="2">5.1*B13-2*I13^2+0.8</f>
        <v>-0.52936346050054861</v>
      </c>
      <c r="K13" s="3">
        <f t="shared" ref="K13:K21" si="3">5.1*(B13+$D$4/2)-2*(I13+$D$4/2*J13)^2+0.8</f>
        <v>0.32326671906811755</v>
      </c>
      <c r="L13" s="3">
        <f t="shared" ref="L13:L21" si="4">5.1*(B13+$D$4/2)-2*(I13+$D$4/2*K13)^2+0.8</f>
        <v>-0.23411018807058581</v>
      </c>
      <c r="M13" s="3">
        <f t="shared" ref="M13:M21" si="5">5.1*(B13+$D$4/2)-2*(I13+$D$4*L13)^2+0.8</f>
        <v>0.28426446346438028</v>
      </c>
    </row>
    <row r="14" spans="1:13" x14ac:dyDescent="0.25">
      <c r="A14" s="3">
        <f t="shared" ref="A14:A21" si="6">A13+1</f>
        <v>2</v>
      </c>
      <c r="B14" s="3">
        <f t="shared" ref="B14:B22" si="7">B13+$D$4</f>
        <v>1</v>
      </c>
      <c r="C14" s="3">
        <f>C13+$D$4*(5.1*B13-2*C13^2+0.8)</f>
        <v>0.44227840000000007</v>
      </c>
      <c r="E14" s="3">
        <f t="shared" ref="E14:E22" si="8">E13+$D$4/2*(F13+G13)</f>
        <v>1.8572330994561324</v>
      </c>
      <c r="F14" s="3">
        <f t="shared" si="0"/>
        <v>-0.99862957143086439</v>
      </c>
      <c r="G14" s="3">
        <f t="shared" si="1"/>
        <v>1.4253398622199145</v>
      </c>
      <c r="I14" s="3">
        <f t="shared" ref="I14:I22" si="9">I13+$D$4/6*(J13+2*K13+2*L13+M13)</f>
        <v>1.6423654628064035</v>
      </c>
      <c r="J14" s="3">
        <f t="shared" si="2"/>
        <v>0.50527137316141535</v>
      </c>
      <c r="K14" s="3">
        <f t="shared" si="3"/>
        <v>0.67822928890065826</v>
      </c>
      <c r="L14" s="3">
        <f t="shared" si="4"/>
        <v>0.560511329813288</v>
      </c>
      <c r="M14" s="3">
        <f t="shared" si="5"/>
        <v>0.25368597741586485</v>
      </c>
    </row>
    <row r="15" spans="1:13" x14ac:dyDescent="0.25">
      <c r="A15" s="3">
        <f t="shared" si="6"/>
        <v>3</v>
      </c>
      <c r="B15" s="3">
        <f t="shared" si="7"/>
        <v>1.2</v>
      </c>
      <c r="C15" s="3">
        <f t="shared" ref="C15:C22" si="10">C14+$D$4*(5.1*B14-2*C14^2+0.8)</f>
        <v>1.5440343267573762</v>
      </c>
      <c r="E15" s="3">
        <f t="shared" si="8"/>
        <v>1.8999041285350373</v>
      </c>
      <c r="F15" s="3">
        <f t="shared" si="0"/>
        <v>-0.29927139524895963</v>
      </c>
      <c r="G15" s="3">
        <f t="shared" si="1"/>
        <v>1.168433102818651</v>
      </c>
      <c r="I15" s="3">
        <f t="shared" si="9"/>
        <v>1.7502467490732425</v>
      </c>
      <c r="J15" s="3">
        <f t="shared" si="2"/>
        <v>0.79327263471709153</v>
      </c>
      <c r="K15" s="3">
        <f t="shared" si="3"/>
        <v>0.7353178652403296</v>
      </c>
      <c r="L15" s="3">
        <f t="shared" si="4"/>
        <v>0.77766370618931391</v>
      </c>
      <c r="M15" s="3">
        <f t="shared" si="5"/>
        <v>0.16600906861908649</v>
      </c>
    </row>
    <row r="16" spans="1:13" x14ac:dyDescent="0.25">
      <c r="A16" s="3">
        <f t="shared" si="6"/>
        <v>4</v>
      </c>
      <c r="B16" s="3">
        <f t="shared" si="7"/>
        <v>1.4</v>
      </c>
      <c r="C16" s="3">
        <f t="shared" si="10"/>
        <v>1.9744175258753343</v>
      </c>
      <c r="E16" s="3">
        <f t="shared" si="8"/>
        <v>1.9868202992920065</v>
      </c>
      <c r="F16" s="3">
        <f t="shared" si="0"/>
        <v>4.5090196642442182E-2</v>
      </c>
      <c r="G16" s="3">
        <f t="shared" si="1"/>
        <v>0.99325865218516296</v>
      </c>
      <c r="I16" s="3">
        <f t="shared" si="9"/>
        <v>1.8830882439464247</v>
      </c>
      <c r="J16" s="3">
        <f t="shared" si="2"/>
        <v>0.84795733102153936</v>
      </c>
      <c r="K16" s="3">
        <f t="shared" si="3"/>
        <v>0.70486530575093842</v>
      </c>
      <c r="L16" s="3">
        <f t="shared" si="4"/>
        <v>0.81709120070639529</v>
      </c>
      <c r="M16" s="3">
        <f t="shared" si="5"/>
        <v>7.3622421173970887E-2</v>
      </c>
    </row>
    <row r="17" spans="1:13" x14ac:dyDescent="0.25">
      <c r="A17" s="3">
        <f t="shared" si="6"/>
        <v>5</v>
      </c>
      <c r="B17" s="3">
        <f t="shared" si="7"/>
        <v>1.5999999999999999</v>
      </c>
      <c r="C17" s="3">
        <f t="shared" si="10"/>
        <v>2.0030876992818634</v>
      </c>
      <c r="E17" s="3">
        <f t="shared" si="8"/>
        <v>2.0906551841747669</v>
      </c>
      <c r="F17" s="3">
        <f t="shared" si="0"/>
        <v>0.21832180176634108</v>
      </c>
      <c r="G17" s="3">
        <f t="shared" si="1"/>
        <v>0.86936016369127889</v>
      </c>
      <c r="I17" s="3">
        <f t="shared" si="9"/>
        <v>2.015271336116764</v>
      </c>
      <c r="J17" s="3">
        <f t="shared" si="2"/>
        <v>0.83736288365230327</v>
      </c>
      <c r="K17" s="3">
        <f t="shared" si="3"/>
        <v>0.65833398473291038</v>
      </c>
      <c r="L17" s="3">
        <f t="shared" si="4"/>
        <v>0.80800616733371489</v>
      </c>
      <c r="M17" s="3">
        <f t="shared" si="5"/>
        <v>-7.5483684102006787E-3</v>
      </c>
    </row>
    <row r="18" spans="1:13" x14ac:dyDescent="0.25">
      <c r="A18" s="3">
        <f t="shared" si="6"/>
        <v>6</v>
      </c>
      <c r="B18" s="3">
        <f t="shared" si="7"/>
        <v>1.7999999999999998</v>
      </c>
      <c r="C18" s="3">
        <f t="shared" si="10"/>
        <v>2.1901435668761398</v>
      </c>
      <c r="E18" s="3">
        <f t="shared" si="8"/>
        <v>2.1994233807205288</v>
      </c>
      <c r="F18" s="3">
        <f t="shared" si="0"/>
        <v>0.30507358467975831</v>
      </c>
      <c r="G18" s="3">
        <f t="shared" si="1"/>
        <v>0.78083921332630202</v>
      </c>
      <c r="I18" s="3">
        <f t="shared" si="9"/>
        <v>2.1406878300959424</v>
      </c>
      <c r="J18" s="3">
        <f t="shared" si="2"/>
        <v>0.81491122815824935</v>
      </c>
      <c r="K18" s="3">
        <f t="shared" si="3"/>
        <v>0.61384140247192254</v>
      </c>
      <c r="L18" s="3">
        <f t="shared" si="4"/>
        <v>0.79175807485820759</v>
      </c>
      <c r="M18" s="3">
        <f t="shared" si="5"/>
        <v>-8.1164739953330622E-2</v>
      </c>
    </row>
    <row r="19" spans="1:13" x14ac:dyDescent="0.25">
      <c r="A19" s="3">
        <f t="shared" si="6"/>
        <v>7</v>
      </c>
      <c r="B19" s="3">
        <f t="shared" si="7"/>
        <v>1.9999999999999998</v>
      </c>
      <c r="C19" s="3">
        <f t="shared" si="10"/>
        <v>2.2674520294645633</v>
      </c>
      <c r="E19" s="3">
        <f t="shared" si="8"/>
        <v>2.3080146605211347</v>
      </c>
      <c r="F19" s="3">
        <f t="shared" si="0"/>
        <v>0.34613665363902091</v>
      </c>
      <c r="G19" s="3">
        <f t="shared" si="1"/>
        <v>0.71744103008555915</v>
      </c>
      <c r="I19" s="3">
        <f t="shared" si="9"/>
        <v>2.2588526781914484</v>
      </c>
      <c r="J19" s="3">
        <f t="shared" si="2"/>
        <v>0.79516915645463837</v>
      </c>
      <c r="K19" s="3">
        <f t="shared" si="3"/>
        <v>0.57405528523798499</v>
      </c>
      <c r="L19" s="3">
        <f t="shared" si="4"/>
        <v>0.77989583964853293</v>
      </c>
      <c r="M19" s="3">
        <f t="shared" si="5"/>
        <v>-0.15282569008181279</v>
      </c>
    </row>
    <row r="20" spans="1:13" x14ac:dyDescent="0.25">
      <c r="A20" s="3">
        <f t="shared" si="6"/>
        <v>8</v>
      </c>
      <c r="B20" s="3">
        <f t="shared" si="7"/>
        <v>2.1999999999999997</v>
      </c>
      <c r="C20" s="3">
        <f t="shared" si="10"/>
        <v>2.4109165470953764</v>
      </c>
      <c r="E20" s="3">
        <f t="shared" si="8"/>
        <v>2.4143724288935928</v>
      </c>
      <c r="F20" s="3">
        <f t="shared" si="0"/>
        <v>0.36161154919690408</v>
      </c>
      <c r="G20" s="3">
        <f t="shared" si="1"/>
        <v>0.67269855271549628</v>
      </c>
      <c r="I20" s="3">
        <f t="shared" si="9"/>
        <v>2.3705275353963104</v>
      </c>
      <c r="J20" s="3">
        <f t="shared" si="2"/>
        <v>0.78119840785578565</v>
      </c>
      <c r="K20" s="3">
        <f t="shared" si="3"/>
        <v>0.53825205423509925</v>
      </c>
      <c r="L20" s="3">
        <f t="shared" si="4"/>
        <v>0.77502757615884765</v>
      </c>
      <c r="M20" s="3">
        <f t="shared" si="5"/>
        <v>-0.22663437962955046</v>
      </c>
    </row>
    <row r="21" spans="1:13" x14ac:dyDescent="0.25">
      <c r="A21" s="3">
        <f t="shared" si="6"/>
        <v>9</v>
      </c>
      <c r="B21" s="3">
        <f t="shared" si="7"/>
        <v>2.4</v>
      </c>
      <c r="C21" s="3">
        <f t="shared" si="10"/>
        <v>2.4899091082720588</v>
      </c>
      <c r="E21" s="3">
        <f t="shared" si="8"/>
        <v>2.5178034390848327</v>
      </c>
      <c r="F21" s="3">
        <f t="shared" si="0"/>
        <v>0.36133168426517703</v>
      </c>
      <c r="G21" s="3">
        <f t="shared" si="1"/>
        <v>0.64307711154631986</v>
      </c>
      <c r="I21" s="3">
        <f t="shared" si="9"/>
        <v>2.4765649783634482</v>
      </c>
      <c r="J21" s="3">
        <f t="shared" si="2"/>
        <v>0.77325181588730563</v>
      </c>
      <c r="K21" s="3">
        <f t="shared" si="3"/>
        <v>0.50529010179887135</v>
      </c>
      <c r="L21" s="3">
        <f t="shared" si="4"/>
        <v>0.77759194613627192</v>
      </c>
      <c r="M21" s="3">
        <f t="shared" si="5"/>
        <v>-0.30572570789522646</v>
      </c>
    </row>
    <row r="22" spans="1:13" x14ac:dyDescent="0.25">
      <c r="A22" s="3">
        <f>A21+1</f>
        <v>10</v>
      </c>
      <c r="B22" s="3">
        <f t="shared" si="7"/>
        <v>2.6</v>
      </c>
      <c r="C22" s="3">
        <f t="shared" si="10"/>
        <v>2.6180501612895948</v>
      </c>
      <c r="E22" s="3">
        <f t="shared" si="8"/>
        <v>2.6182443186659823</v>
      </c>
      <c r="F22" s="5"/>
      <c r="G22" s="5"/>
      <c r="H22" s="6"/>
      <c r="I22" s="3">
        <f t="shared" si="9"/>
        <v>2.5776746518255269</v>
      </c>
    </row>
    <row r="23" spans="1:13" x14ac:dyDescent="0.25">
      <c r="F23" s="6"/>
      <c r="G23" s="6"/>
      <c r="H23" s="6"/>
    </row>
    <row r="24" spans="1:13" x14ac:dyDescent="0.25">
      <c r="A24" s="3" t="s">
        <v>2</v>
      </c>
      <c r="B24" s="3" t="s">
        <v>3</v>
      </c>
      <c r="C24" s="3" t="s">
        <v>5</v>
      </c>
      <c r="D24" s="3" t="s">
        <v>6</v>
      </c>
      <c r="E24" s="3" t="s">
        <v>0</v>
      </c>
    </row>
    <row r="25" spans="1:13" x14ac:dyDescent="0.25">
      <c r="A25" s="3">
        <v>0.6</v>
      </c>
      <c r="B25" s="3">
        <v>2.6</v>
      </c>
      <c r="C25" s="3">
        <v>20</v>
      </c>
      <c r="D25" s="3">
        <f>(B25-A25)/C25</f>
        <v>0.1</v>
      </c>
      <c r="E25" s="3">
        <v>3.4</v>
      </c>
    </row>
    <row r="27" spans="1:13" x14ac:dyDescent="0.25">
      <c r="A27" s="4" t="s">
        <v>7</v>
      </c>
    </row>
    <row r="28" spans="1:13" x14ac:dyDescent="0.25">
      <c r="A28" s="1" t="s">
        <v>8</v>
      </c>
    </row>
    <row r="29" spans="1:13" x14ac:dyDescent="0.25">
      <c r="A29" s="1">
        <v>3.4</v>
      </c>
    </row>
    <row r="31" spans="1:13" x14ac:dyDescent="0.25">
      <c r="A31" s="4" t="s">
        <v>9</v>
      </c>
      <c r="E31" s="4" t="s">
        <v>36</v>
      </c>
      <c r="I31" s="4" t="s">
        <v>37</v>
      </c>
    </row>
    <row r="32" spans="1:13" ht="18" x14ac:dyDescent="0.35">
      <c r="A32" s="2" t="s">
        <v>11</v>
      </c>
      <c r="B32" s="2" t="s">
        <v>12</v>
      </c>
      <c r="C32" s="2" t="s">
        <v>13</v>
      </c>
      <c r="E32" s="2" t="s">
        <v>15</v>
      </c>
      <c r="F32" s="2" t="s">
        <v>16</v>
      </c>
      <c r="G32" s="2" t="s">
        <v>17</v>
      </c>
      <c r="I32" s="2" t="s">
        <v>15</v>
      </c>
      <c r="J32" s="2" t="s">
        <v>16</v>
      </c>
      <c r="K32" s="2" t="s">
        <v>17</v>
      </c>
      <c r="L32" s="2" t="s">
        <v>38</v>
      </c>
      <c r="M32" s="2" t="s">
        <v>39</v>
      </c>
    </row>
    <row r="33" spans="1:13" x14ac:dyDescent="0.25">
      <c r="A33" s="3">
        <v>0</v>
      </c>
      <c r="B33" s="3">
        <f>A25</f>
        <v>0.6</v>
      </c>
      <c r="C33" s="3">
        <f>A29</f>
        <v>3.4</v>
      </c>
      <c r="E33" s="3">
        <f>A29</f>
        <v>3.4</v>
      </c>
      <c r="F33" s="3">
        <f>5.1*B33-2*E33^2+0.8</f>
        <v>-19.259999999999998</v>
      </c>
      <c r="G33" s="3">
        <f>5.1*(B33+$D$25)-2*(E33+$D$25*F33)^2+0.8</f>
        <v>2.4647999999999337E-2</v>
      </c>
      <c r="I33" s="3">
        <f>A29</f>
        <v>3.4</v>
      </c>
      <c r="J33" s="3">
        <f>5.1*B33-2*I33^2+0.8</f>
        <v>-19.259999999999998</v>
      </c>
      <c r="K33" s="3">
        <f>5.1*(B33+$D$25/2)-2*(I33+$D$25/2*J33)^2+0.8</f>
        <v>-7.7629379999999992</v>
      </c>
      <c r="L33" s="3">
        <f>5.1*(B33+$D$25/2)-2*(I33+$D$25/2*K33)^2+0.8</f>
        <v>-14.027518191959215</v>
      </c>
      <c r="M33" s="3">
        <f>5.1*(B33+$D$25/2)-2*(I33+$D$25*L33)^2+0.8</f>
        <v>-3.8630005914504002</v>
      </c>
    </row>
    <row r="34" spans="1:13" x14ac:dyDescent="0.25">
      <c r="A34" s="3">
        <f>A33+1</f>
        <v>1</v>
      </c>
      <c r="B34" s="3">
        <f>B33+$D$25</f>
        <v>0.7</v>
      </c>
      <c r="C34" s="3">
        <f>C33+$D$25*(5.1*B33-2*C33^2+0.8)</f>
        <v>1.474</v>
      </c>
      <c r="E34" s="3">
        <f>E33+$D$25/2*(F33+G33)</f>
        <v>2.4382324</v>
      </c>
      <c r="F34" s="3">
        <f t="shared" ref="F34:F52" si="11">5.1*B34-2*E34^2+0.8</f>
        <v>-7.5199544728195216</v>
      </c>
      <c r="G34" s="3">
        <f t="shared" ref="G34:G52" si="12">5.1*(B34+$D$25)-2*(E34+$D$25*F34)^2+0.8</f>
        <v>-0.80679012142369522</v>
      </c>
      <c r="I34" s="3">
        <f>I33+$D$25/6*(J33+2*K33+2*L33+M33)</f>
        <v>2.2882681170771861</v>
      </c>
      <c r="J34" s="3">
        <f t="shared" ref="J34:J52" si="13">5.1*B34-2*I34^2+0.8</f>
        <v>-6.1023419512639432</v>
      </c>
      <c r="K34" s="3">
        <f t="shared" ref="K34:K52" si="14">5.1*(B34+$D$25/2)-2*(I34+$D$25/2*J34)^2+0.8</f>
        <v>-3.2407759323987486</v>
      </c>
      <c r="L34" s="3">
        <f t="shared" ref="L34:L52" si="15">5.1*(B34+$D$25/2)-2*(I34+$D$25/2*K34)^2+0.8</f>
        <v>-4.4167022463441876</v>
      </c>
      <c r="M34" s="3">
        <f t="shared" ref="M34:M52" si="16">5.1*(B34+$D$25/2)-2*(I34+$D$25*L34)^2+0.8</f>
        <v>-2.1948475527481399</v>
      </c>
    </row>
    <row r="35" spans="1:13" x14ac:dyDescent="0.25">
      <c r="A35" s="3">
        <f t="shared" ref="A35:A42" si="17">A34+1</f>
        <v>2</v>
      </c>
      <c r="B35" s="3">
        <f t="shared" ref="B35:B53" si="18">B34+$D$25</f>
        <v>0.79999999999999993</v>
      </c>
      <c r="C35" s="3">
        <f t="shared" ref="C35:C53" si="19">C34+$D$25*(5.1*B34-2*C34^2+0.8)</f>
        <v>1.4764648</v>
      </c>
      <c r="E35" s="3">
        <f t="shared" ref="E35:E53" si="20">E34+$D$25/2*(F34+G34)</f>
        <v>2.0218951702878392</v>
      </c>
      <c r="F35" s="3">
        <f t="shared" si="11"/>
        <v>-3.2961201592665805</v>
      </c>
      <c r="G35" s="3">
        <f t="shared" si="12"/>
        <v>-0.33764454906925923</v>
      </c>
      <c r="I35" s="3">
        <f t="shared" ref="I35:I53" si="21">I34+$D$25/6*(J34+2*K34+2*L34+M34)</f>
        <v>1.8947323527188868</v>
      </c>
      <c r="J35" s="3">
        <f t="shared" si="13"/>
        <v>-2.3000213768792976</v>
      </c>
      <c r="K35" s="3">
        <f t="shared" si="14"/>
        <v>-1.1998868856061564</v>
      </c>
      <c r="L35" s="3">
        <f t="shared" si="15"/>
        <v>-1.597527119218326</v>
      </c>
      <c r="M35" s="3">
        <f t="shared" si="16"/>
        <v>-0.88530870796054972</v>
      </c>
    </row>
    <row r="36" spans="1:13" x14ac:dyDescent="0.25">
      <c r="A36" s="3">
        <f t="shared" si="17"/>
        <v>3</v>
      </c>
      <c r="B36" s="3">
        <f t="shared" si="18"/>
        <v>0.89999999999999991</v>
      </c>
      <c r="C36" s="3">
        <f t="shared" si="19"/>
        <v>1.528475138872192</v>
      </c>
      <c r="E36" s="3">
        <f t="shared" si="20"/>
        <v>1.840206934871047</v>
      </c>
      <c r="F36" s="3">
        <f t="shared" si="11"/>
        <v>-1.3827231262949888</v>
      </c>
      <c r="G36" s="3">
        <f t="shared" si="12"/>
        <v>0.10683708323103702</v>
      </c>
      <c r="I36" s="3">
        <f t="shared" si="21"/>
        <v>1.7483963844774066</v>
      </c>
      <c r="J36" s="3">
        <f t="shared" si="13"/>
        <v>-0.72377983450733629</v>
      </c>
      <c r="K36" s="3">
        <f t="shared" si="14"/>
        <v>-0.21830831158947617</v>
      </c>
      <c r="L36" s="3">
        <f t="shared" si="15"/>
        <v>-0.39268023456499956</v>
      </c>
      <c r="M36" s="3">
        <f t="shared" si="16"/>
        <v>-0.19723950889202224</v>
      </c>
    </row>
    <row r="37" spans="1:13" x14ac:dyDescent="0.25">
      <c r="A37" s="3">
        <f t="shared" si="17"/>
        <v>4</v>
      </c>
      <c r="B37" s="3">
        <f t="shared" si="18"/>
        <v>0.99999999999999989</v>
      </c>
      <c r="C37" s="3">
        <f t="shared" si="19"/>
        <v>1.6002278888421186</v>
      </c>
      <c r="E37" s="3">
        <f t="shared" si="20"/>
        <v>1.7764126327178493</v>
      </c>
      <c r="F37" s="3">
        <f t="shared" si="11"/>
        <v>-0.41128368335912291</v>
      </c>
      <c r="G37" s="3">
        <f t="shared" si="12"/>
        <v>0.38757704357687772</v>
      </c>
      <c r="I37" s="3">
        <f t="shared" si="21"/>
        <v>1.7126797772156015</v>
      </c>
      <c r="J37" s="3">
        <f t="shared" si="13"/>
        <v>3.3455961433434434E-2</v>
      </c>
      <c r="K37" s="3">
        <f t="shared" si="14"/>
        <v>0.27699049521178698</v>
      </c>
      <c r="L37" s="3">
        <f t="shared" si="15"/>
        <v>0.19319313883521283</v>
      </c>
      <c r="M37" s="3">
        <f t="shared" si="16"/>
        <v>0.15535829686362423</v>
      </c>
    </row>
    <row r="38" spans="1:13" x14ac:dyDescent="0.25">
      <c r="A38" s="3">
        <f t="shared" si="17"/>
        <v>5</v>
      </c>
      <c r="B38" s="3">
        <f t="shared" si="18"/>
        <v>1.0999999999999999</v>
      </c>
      <c r="C38" s="3">
        <f t="shared" si="19"/>
        <v>1.6780820295964978</v>
      </c>
      <c r="E38" s="3">
        <f t="shared" si="20"/>
        <v>1.7752273007287371</v>
      </c>
      <c r="F38" s="3">
        <f t="shared" si="11"/>
        <v>0.1071360614947221</v>
      </c>
      <c r="G38" s="3">
        <f t="shared" si="12"/>
        <v>0.54083015427807823</v>
      </c>
      <c r="I38" s="3">
        <f t="shared" si="21"/>
        <v>1.7314994693221191</v>
      </c>
      <c r="J38" s="3">
        <f t="shared" si="13"/>
        <v>0.41381917547443892</v>
      </c>
      <c r="K38" s="3">
        <f t="shared" si="14"/>
        <v>0.52465740737862654</v>
      </c>
      <c r="L38" s="3">
        <f t="shared" si="15"/>
        <v>0.48575404400845046</v>
      </c>
      <c r="M38" s="3">
        <f t="shared" si="16"/>
        <v>0.32766688788034615</v>
      </c>
    </row>
    <row r="39" spans="1:13" x14ac:dyDescent="0.25">
      <c r="A39" s="3">
        <f t="shared" si="17"/>
        <v>6</v>
      </c>
      <c r="B39" s="3">
        <f t="shared" si="18"/>
        <v>1.2</v>
      </c>
      <c r="C39" s="3">
        <f t="shared" si="19"/>
        <v>1.7558901699855574</v>
      </c>
      <c r="E39" s="3">
        <f t="shared" si="20"/>
        <v>1.8076256115173772</v>
      </c>
      <c r="F39" s="3">
        <f t="shared" si="11"/>
        <v>0.38497929717285495</v>
      </c>
      <c r="G39" s="3">
        <f t="shared" si="12"/>
        <v>0.61365574099837628</v>
      </c>
      <c r="I39" s="3">
        <f t="shared" si="21"/>
        <v>1.7775379520909347</v>
      </c>
      <c r="J39" s="3">
        <f t="shared" si="13"/>
        <v>0.60071765775273112</v>
      </c>
      <c r="K39" s="3">
        <f t="shared" si="14"/>
        <v>0.64035366220172141</v>
      </c>
      <c r="L39" s="3">
        <f t="shared" si="15"/>
        <v>0.62601680622446065</v>
      </c>
      <c r="M39" s="3">
        <f t="shared" si="16"/>
        <v>0.40277226423492807</v>
      </c>
    </row>
    <row r="40" spans="1:13" x14ac:dyDescent="0.25">
      <c r="A40" s="3">
        <f t="shared" si="17"/>
        <v>7</v>
      </c>
      <c r="B40" s="3">
        <f t="shared" si="18"/>
        <v>1.3</v>
      </c>
      <c r="C40" s="3">
        <f t="shared" si="19"/>
        <v>1.8312601121751755</v>
      </c>
      <c r="E40" s="3">
        <f t="shared" si="20"/>
        <v>1.8575573634259388</v>
      </c>
      <c r="F40" s="3">
        <f t="shared" si="11"/>
        <v>0.52896128316414903</v>
      </c>
      <c r="G40" s="3">
        <f t="shared" si="12"/>
        <v>0.64033491177889812</v>
      </c>
      <c r="I40" s="3">
        <f t="shared" si="21"/>
        <v>1.8364751330716018</v>
      </c>
      <c r="J40" s="3">
        <f t="shared" si="13"/>
        <v>0.68471817121928447</v>
      </c>
      <c r="K40" s="3">
        <f t="shared" si="14"/>
        <v>0.68588039742799922</v>
      </c>
      <c r="L40" s="3">
        <f t="shared" si="15"/>
        <v>0.68544555279384789</v>
      </c>
      <c r="M40" s="3">
        <f t="shared" si="16"/>
        <v>0.42679997399021929</v>
      </c>
    </row>
    <row r="41" spans="1:13" x14ac:dyDescent="0.25">
      <c r="A41" s="3">
        <f t="shared" si="17"/>
        <v>8</v>
      </c>
      <c r="B41" s="3">
        <f t="shared" si="18"/>
        <v>1.4000000000000001</v>
      </c>
      <c r="C41" s="3">
        <f t="shared" si="19"/>
        <v>1.9035573924864082</v>
      </c>
      <c r="E41" s="3">
        <f t="shared" si="20"/>
        <v>1.9160221731730911</v>
      </c>
      <c r="F41" s="3">
        <f t="shared" si="11"/>
        <v>0.59771806381813097</v>
      </c>
      <c r="G41" s="3">
        <f t="shared" si="12"/>
        <v>0.6424763007091896</v>
      </c>
      <c r="I41" s="3">
        <f t="shared" si="21"/>
        <v>1.9007113004991552</v>
      </c>
      <c r="J41" s="3">
        <f t="shared" si="13"/>
        <v>0.71459310430962142</v>
      </c>
      <c r="K41" s="3">
        <f t="shared" si="14"/>
        <v>0.69539285006197304</v>
      </c>
      <c r="L41" s="3">
        <f t="shared" si="15"/>
        <v>0.702827038550214</v>
      </c>
      <c r="M41" s="3">
        <f t="shared" si="16"/>
        <v>0.42536526959977761</v>
      </c>
    </row>
    <row r="42" spans="1:13" x14ac:dyDescent="0.25">
      <c r="A42" s="3">
        <f t="shared" si="17"/>
        <v>9</v>
      </c>
      <c r="B42" s="3">
        <f t="shared" si="18"/>
        <v>1.5000000000000002</v>
      </c>
      <c r="C42" s="3">
        <f t="shared" si="19"/>
        <v>1.9728512431884777</v>
      </c>
      <c r="E42" s="3">
        <f t="shared" si="20"/>
        <v>1.978031891399457</v>
      </c>
      <c r="F42" s="3">
        <f t="shared" si="11"/>
        <v>0.62477967321337347</v>
      </c>
      <c r="G42" s="3">
        <f t="shared" si="12"/>
        <v>0.63263903292649037</v>
      </c>
      <c r="I42" s="3">
        <f t="shared" si="21"/>
        <v>1.9663179363513847</v>
      </c>
      <c r="J42" s="3">
        <f t="shared" si="13"/>
        <v>0.71718754636566406</v>
      </c>
      <c r="K42" s="3">
        <f t="shared" si="14"/>
        <v>0.68757200925302375</v>
      </c>
      <c r="L42" s="3">
        <f t="shared" si="15"/>
        <v>0.69942673516064713</v>
      </c>
      <c r="M42" s="3">
        <f t="shared" si="16"/>
        <v>0.41228545740448763</v>
      </c>
    </row>
    <row r="43" spans="1:13" x14ac:dyDescent="0.25">
      <c r="A43" s="3">
        <f t="shared" ref="A43:A53" si="22">A42+1</f>
        <v>10</v>
      </c>
      <c r="B43" s="3">
        <f t="shared" si="18"/>
        <v>1.6000000000000003</v>
      </c>
      <c r="C43" s="3">
        <f t="shared" si="19"/>
        <v>2.0394228376384134</v>
      </c>
      <c r="E43" s="3">
        <f t="shared" si="20"/>
        <v>2.0409028267064504</v>
      </c>
      <c r="F43" s="3">
        <f t="shared" si="11"/>
        <v>0.62943130388324176</v>
      </c>
      <c r="G43" s="3">
        <f t="shared" si="12"/>
        <v>0.61766437763194415</v>
      </c>
      <c r="H43" s="6"/>
      <c r="I43" s="3">
        <f t="shared" si="21"/>
        <v>2.0313757778946764</v>
      </c>
      <c r="J43" s="3">
        <f t="shared" si="13"/>
        <v>0.70702489796559687</v>
      </c>
      <c r="K43" s="3">
        <f t="shared" si="14"/>
        <v>0.67227882651472837</v>
      </c>
      <c r="L43" s="3">
        <f t="shared" si="15"/>
        <v>0.686634919028003</v>
      </c>
      <c r="M43" s="3">
        <f t="shared" si="16"/>
        <v>0.39467013061696332</v>
      </c>
    </row>
    <row r="44" spans="1:13" x14ac:dyDescent="0.25">
      <c r="A44" s="3">
        <f t="shared" si="22"/>
        <v>11</v>
      </c>
      <c r="B44" s="3">
        <f t="shared" si="18"/>
        <v>1.7000000000000004</v>
      </c>
      <c r="C44" s="3">
        <f t="shared" si="19"/>
        <v>2.1035737355021897</v>
      </c>
      <c r="E44" s="3">
        <f t="shared" si="20"/>
        <v>2.1032576107822099</v>
      </c>
      <c r="F44" s="3">
        <f t="shared" si="11"/>
        <v>0.6226148453734226</v>
      </c>
      <c r="G44" s="3">
        <f t="shared" si="12"/>
        <v>0.60105409561277878</v>
      </c>
      <c r="I44" s="3">
        <f t="shared" si="21"/>
        <v>2.0950344865558099</v>
      </c>
      <c r="J44" s="3">
        <f t="shared" si="13"/>
        <v>0.69166100028366917</v>
      </c>
      <c r="K44" s="3">
        <f t="shared" si="14"/>
        <v>0.65445829586710791</v>
      </c>
      <c r="L44" s="3">
        <f t="shared" si="15"/>
        <v>0.67029688200769688</v>
      </c>
      <c r="M44" s="3">
        <f t="shared" si="16"/>
        <v>0.37595700846830415</v>
      </c>
    </row>
    <row r="45" spans="1:13" x14ac:dyDescent="0.25">
      <c r="A45" s="3">
        <f t="shared" si="22"/>
        <v>12</v>
      </c>
      <c r="B45" s="3">
        <f t="shared" si="18"/>
        <v>1.8000000000000005</v>
      </c>
      <c r="C45" s="3">
        <f t="shared" si="19"/>
        <v>2.1655692433632625</v>
      </c>
      <c r="E45" s="3">
        <f t="shared" si="20"/>
        <v>2.1644410578315201</v>
      </c>
      <c r="F45" s="3">
        <f t="shared" si="11"/>
        <v>0.61038981434634221</v>
      </c>
      <c r="G45" s="3">
        <f t="shared" si="12"/>
        <v>0.58447718965583495</v>
      </c>
      <c r="I45" s="3">
        <f t="shared" si="21"/>
        <v>2.1569866259641697</v>
      </c>
      <c r="J45" s="3">
        <f t="shared" si="13"/>
        <v>0.67481739082341652</v>
      </c>
      <c r="K45" s="3">
        <f t="shared" si="14"/>
        <v>0.63642608087379782</v>
      </c>
      <c r="L45" s="3">
        <f t="shared" si="15"/>
        <v>0.65323969106941893</v>
      </c>
      <c r="M45" s="3">
        <f t="shared" si="16"/>
        <v>0.35767123806936429</v>
      </c>
    </row>
    <row r="46" spans="1:13" x14ac:dyDescent="0.25">
      <c r="A46" s="3">
        <f t="shared" si="22"/>
        <v>13</v>
      </c>
      <c r="B46" s="3">
        <f t="shared" si="18"/>
        <v>1.9000000000000006</v>
      </c>
      <c r="C46" s="3">
        <f t="shared" si="19"/>
        <v>2.225631213803076</v>
      </c>
      <c r="E46" s="3">
        <f t="shared" si="20"/>
        <v>2.2241844080316291</v>
      </c>
      <c r="F46" s="3">
        <f t="shared" si="11"/>
        <v>0.59600743813798585</v>
      </c>
      <c r="G46" s="3">
        <f t="shared" si="12"/>
        <v>0.56865076042071405</v>
      </c>
      <c r="I46" s="3">
        <f t="shared" si="21"/>
        <v>2.2171836288438231</v>
      </c>
      <c r="J46" s="3">
        <f t="shared" si="13"/>
        <v>0.65819351197387488</v>
      </c>
      <c r="K46" s="3">
        <f t="shared" si="14"/>
        <v>0.61916024260591063</v>
      </c>
      <c r="L46" s="3">
        <f t="shared" si="15"/>
        <v>0.63671832423639718</v>
      </c>
      <c r="M46" s="3">
        <f t="shared" si="16"/>
        <v>0.34039672961278211</v>
      </c>
    </row>
    <row r="47" spans="1:13" x14ac:dyDescent="0.25">
      <c r="A47" s="3">
        <f t="shared" si="22"/>
        <v>14</v>
      </c>
      <c r="B47" s="3">
        <f t="shared" si="18"/>
        <v>2.0000000000000004</v>
      </c>
      <c r="C47" s="3">
        <f t="shared" si="19"/>
        <v>2.2839443538321658</v>
      </c>
      <c r="E47" s="3">
        <f t="shared" si="20"/>
        <v>2.2824173179595642</v>
      </c>
      <c r="F47" s="3">
        <f t="shared" si="11"/>
        <v>0.58114237335654129</v>
      </c>
      <c r="G47" s="3">
        <f t="shared" si="12"/>
        <v>0.55382407733469674</v>
      </c>
      <c r="I47" s="3">
        <f t="shared" si="21"/>
        <v>2.2756894184316776</v>
      </c>
      <c r="J47" s="3">
        <f t="shared" si="13"/>
        <v>0.64247534167618636</v>
      </c>
      <c r="K47" s="3">
        <f t="shared" si="14"/>
        <v>0.60299660152172163</v>
      </c>
      <c r="L47" s="3">
        <f t="shared" si="15"/>
        <v>0.62121072008230205</v>
      </c>
      <c r="M47" s="3">
        <f t="shared" si="16"/>
        <v>0.32428422157823467</v>
      </c>
    </row>
    <row r="48" spans="1:13" x14ac:dyDescent="0.25">
      <c r="A48" s="3">
        <f t="shared" si="22"/>
        <v>15</v>
      </c>
      <c r="B48" s="3">
        <f t="shared" si="18"/>
        <v>2.1000000000000005</v>
      </c>
      <c r="C48" s="3">
        <f t="shared" si="19"/>
        <v>2.3406639915517999</v>
      </c>
      <c r="E48" s="3">
        <f t="shared" si="20"/>
        <v>2.3391656404941261</v>
      </c>
      <c r="F48" s="3">
        <f t="shared" si="11"/>
        <v>0.56660821266341199</v>
      </c>
      <c r="G48" s="3">
        <f t="shared" si="12"/>
        <v>0.54003113025664295</v>
      </c>
      <c r="I48" s="3">
        <f t="shared" si="21"/>
        <v>2.3326089885393855</v>
      </c>
      <c r="J48" s="3">
        <f t="shared" si="13"/>
        <v>0.62787061317053205</v>
      </c>
      <c r="K48" s="3">
        <f t="shared" si="14"/>
        <v>0.58798417845185402</v>
      </c>
      <c r="L48" s="3">
        <f t="shared" si="15"/>
        <v>0.6068345502448349</v>
      </c>
      <c r="M48" s="3">
        <f t="shared" si="16"/>
        <v>0.30930255916017235</v>
      </c>
    </row>
    <row r="49" spans="1:13" x14ac:dyDescent="0.25">
      <c r="A49" s="3">
        <f t="shared" si="22"/>
        <v>16</v>
      </c>
      <c r="B49" s="3">
        <f t="shared" si="18"/>
        <v>2.2000000000000006</v>
      </c>
      <c r="C49" s="3">
        <f t="shared" si="19"/>
        <v>2.3959224072823591</v>
      </c>
      <c r="E49" s="3">
        <f t="shared" si="20"/>
        <v>2.3944976076401288</v>
      </c>
      <c r="F49" s="3">
        <f t="shared" si="11"/>
        <v>0.5527624140114018</v>
      </c>
      <c r="G49" s="3">
        <f t="shared" si="12"/>
        <v>0.52721617710705471</v>
      </c>
      <c r="I49" s="3">
        <f t="shared" si="21"/>
        <v>2.3880558323681202</v>
      </c>
      <c r="J49" s="3">
        <f t="shared" si="13"/>
        <v>0.61437868298521114</v>
      </c>
      <c r="K49" s="3">
        <f t="shared" si="14"/>
        <v>0.57405725771758331</v>
      </c>
      <c r="L49" s="3">
        <f t="shared" si="15"/>
        <v>0.59355481782837427</v>
      </c>
      <c r="M49" s="3">
        <f t="shared" si="16"/>
        <v>0.29535571873176747</v>
      </c>
    </row>
    <row r="50" spans="1:13" x14ac:dyDescent="0.25">
      <c r="A50" s="3">
        <f t="shared" si="22"/>
        <v>17</v>
      </c>
      <c r="B50" s="3">
        <f t="shared" si="18"/>
        <v>2.3000000000000007</v>
      </c>
      <c r="C50" s="3">
        <f t="shared" si="19"/>
        <v>2.4498335709388206</v>
      </c>
      <c r="E50" s="3">
        <f t="shared" si="20"/>
        <v>2.4484965371960516</v>
      </c>
      <c r="F50" s="3">
        <f t="shared" si="11"/>
        <v>0.53972941467789082</v>
      </c>
      <c r="G50" s="3">
        <f t="shared" si="12"/>
        <v>0.5152930167118559</v>
      </c>
      <c r="I50" s="3">
        <f t="shared" si="21"/>
        <v>2.4421384749149353</v>
      </c>
      <c r="J50" s="3">
        <f t="shared" si="13"/>
        <v>0.60191933868031033</v>
      </c>
      <c r="K50" s="3">
        <f t="shared" si="14"/>
        <v>0.56111372907161194</v>
      </c>
      <c r="L50" s="3">
        <f t="shared" si="15"/>
        <v>0.58128161028178771</v>
      </c>
      <c r="M50" s="3">
        <f t="shared" si="16"/>
        <v>0.28233349837940769</v>
      </c>
    </row>
    <row r="51" spans="1:13" x14ac:dyDescent="0.25">
      <c r="A51" s="3">
        <f t="shared" si="22"/>
        <v>18</v>
      </c>
      <c r="B51" s="3">
        <f t="shared" si="18"/>
        <v>2.4000000000000008</v>
      </c>
      <c r="C51" s="3">
        <f t="shared" si="19"/>
        <v>2.50249666587905</v>
      </c>
      <c r="E51" s="3">
        <f t="shared" si="20"/>
        <v>2.5012476587655388</v>
      </c>
      <c r="F51" s="3">
        <f t="shared" si="11"/>
        <v>0.527520299039826</v>
      </c>
      <c r="G51" s="3">
        <f t="shared" si="12"/>
        <v>0.50417118055197752</v>
      </c>
      <c r="I51" s="3">
        <f t="shared" si="21"/>
        <v>2.4949558668443772</v>
      </c>
      <c r="J51" s="3">
        <f t="shared" si="13"/>
        <v>0.59039044499764803</v>
      </c>
      <c r="K51" s="3">
        <f t="shared" si="14"/>
        <v>0.54904801971477402</v>
      </c>
      <c r="L51" s="3">
        <f t="shared" si="15"/>
        <v>0.5699130607645515</v>
      </c>
      <c r="M51" s="3">
        <f t="shared" si="16"/>
        <v>0.27013125324274445</v>
      </c>
    </row>
    <row r="52" spans="1:13" x14ac:dyDescent="0.25">
      <c r="A52" s="3">
        <f t="shared" si="22"/>
        <v>19</v>
      </c>
      <c r="B52" s="3">
        <f t="shared" si="18"/>
        <v>2.5000000000000009</v>
      </c>
      <c r="C52" s="3">
        <f t="shared" si="19"/>
        <v>2.5539987533318982</v>
      </c>
      <c r="E52" s="3">
        <f t="shared" si="20"/>
        <v>2.5528322327451289</v>
      </c>
      <c r="F52" s="3">
        <f t="shared" si="11"/>
        <v>0.51609518291504242</v>
      </c>
      <c r="G52" s="3">
        <f t="shared" si="12"/>
        <v>0.49376633091447464</v>
      </c>
      <c r="I52" s="3">
        <f t="shared" si="21"/>
        <v>2.5465965978310279</v>
      </c>
      <c r="J52" s="3">
        <f t="shared" si="13"/>
        <v>0.57969153583087096</v>
      </c>
      <c r="K52" s="3">
        <f t="shared" si="14"/>
        <v>0.53776322585963077</v>
      </c>
      <c r="L52" s="3">
        <f t="shared" si="15"/>
        <v>0.55935238911288043</v>
      </c>
      <c r="M52" s="3">
        <f t="shared" si="16"/>
        <v>0.25865607748533859</v>
      </c>
    </row>
    <row r="53" spans="1:13" x14ac:dyDescent="0.25">
      <c r="A53" s="3">
        <f t="shared" si="22"/>
        <v>20</v>
      </c>
      <c r="B53" s="3">
        <f t="shared" si="18"/>
        <v>2.600000000000001</v>
      </c>
      <c r="C53" s="3">
        <f t="shared" si="19"/>
        <v>2.6044168269277206</v>
      </c>
      <c r="E53" s="3">
        <f t="shared" si="20"/>
        <v>2.6033253084366046</v>
      </c>
      <c r="I53" s="3">
        <f t="shared" si="21"/>
        <v>2.5971395785520484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3"/>
  <sheetViews>
    <sheetView workbookViewId="0">
      <selection activeCell="E18" sqref="E18"/>
    </sheetView>
  </sheetViews>
  <sheetFormatPr defaultRowHeight="15" x14ac:dyDescent="0.25"/>
  <sheetData>
    <row r="1" spans="1:10" x14ac:dyDescent="0.25">
      <c r="F1" s="12" t="s">
        <v>1</v>
      </c>
    </row>
    <row r="5" spans="1:10" x14ac:dyDescent="0.25">
      <c r="A5" s="2" t="s">
        <v>18</v>
      </c>
      <c r="B5" s="2" t="s">
        <v>19</v>
      </c>
      <c r="C5" s="2" t="s">
        <v>21</v>
      </c>
      <c r="D5" s="2" t="s">
        <v>2</v>
      </c>
      <c r="E5" s="2" t="s">
        <v>3</v>
      </c>
      <c r="F5" s="2" t="s">
        <v>23</v>
      </c>
      <c r="G5" s="2" t="s">
        <v>24</v>
      </c>
      <c r="H5" s="2" t="s">
        <v>6</v>
      </c>
    </row>
    <row r="6" spans="1:10" x14ac:dyDescent="0.25">
      <c r="A6" s="3" t="s">
        <v>12</v>
      </c>
      <c r="B6" s="3" t="s">
        <v>20</v>
      </c>
      <c r="C6" s="3" t="s">
        <v>22</v>
      </c>
      <c r="D6" s="3">
        <v>-1.2</v>
      </c>
      <c r="E6" s="3">
        <v>2.2000000000000002</v>
      </c>
      <c r="F6" s="3">
        <v>0.3</v>
      </c>
      <c r="G6" s="3">
        <v>0.6</v>
      </c>
      <c r="H6" s="3">
        <f>(E6-D6)/5</f>
        <v>0.68</v>
      </c>
    </row>
    <row r="7" spans="1:10" ht="18" x14ac:dyDescent="0.35">
      <c r="G7" s="7" t="s">
        <v>26</v>
      </c>
      <c r="J7" s="7" t="s">
        <v>27</v>
      </c>
    </row>
    <row r="8" spans="1:10" ht="18.75" x14ac:dyDescent="0.35">
      <c r="A8" s="2" t="s">
        <v>11</v>
      </c>
      <c r="B8" s="2" t="s">
        <v>12</v>
      </c>
      <c r="C8" s="2" t="s">
        <v>18</v>
      </c>
      <c r="D8" s="2" t="s">
        <v>19</v>
      </c>
      <c r="E8" s="2" t="s">
        <v>21</v>
      </c>
      <c r="G8" s="7" t="s">
        <v>28</v>
      </c>
      <c r="J8" s="7" t="s">
        <v>29</v>
      </c>
    </row>
    <row r="9" spans="1:10" x14ac:dyDescent="0.25">
      <c r="A9" s="3">
        <v>0</v>
      </c>
      <c r="B9" s="3">
        <f>D6</f>
        <v>-1.2</v>
      </c>
      <c r="C9" s="3">
        <f>B9</f>
        <v>-1.2</v>
      </c>
      <c r="D9" s="3">
        <f>2.2*B9-1.08</f>
        <v>-3.72</v>
      </c>
      <c r="E9" s="3">
        <f>2.7*B9+0.2</f>
        <v>-3.04</v>
      </c>
    </row>
    <row r="10" spans="1:10" x14ac:dyDescent="0.25">
      <c r="A10" s="3">
        <f>A9+1</f>
        <v>1</v>
      </c>
      <c r="B10" s="3">
        <f>B9+$H$6</f>
        <v>-0.51999999999999991</v>
      </c>
      <c r="C10" s="3">
        <f>B10</f>
        <v>-0.51999999999999991</v>
      </c>
      <c r="D10" s="3">
        <f t="shared" ref="D10:D14" si="0">2.2*B10-1.08</f>
        <v>-2.2240000000000002</v>
      </c>
      <c r="E10" s="3">
        <f t="shared" ref="E10:E14" si="1">2.7*B10+0.2</f>
        <v>-1.204</v>
      </c>
    </row>
    <row r="11" spans="1:10" x14ac:dyDescent="0.25">
      <c r="A11" s="3">
        <f t="shared" ref="A11:A13" si="2">A10+1</f>
        <v>2</v>
      </c>
      <c r="B11" s="3">
        <f t="shared" ref="B11:B14" si="3">B10+$H$6</f>
        <v>0.16000000000000014</v>
      </c>
      <c r="C11" s="3">
        <f>B11</f>
        <v>0.16000000000000014</v>
      </c>
      <c r="D11" s="3">
        <f t="shared" si="0"/>
        <v>-0.72799999999999976</v>
      </c>
      <c r="E11" s="3">
        <f t="shared" si="1"/>
        <v>0.63200000000000045</v>
      </c>
    </row>
    <row r="12" spans="1:10" x14ac:dyDescent="0.25">
      <c r="A12" s="3">
        <f t="shared" si="2"/>
        <v>3</v>
      </c>
      <c r="B12" s="3">
        <f t="shared" si="3"/>
        <v>0.84000000000000019</v>
      </c>
      <c r="C12" s="3">
        <f t="shared" ref="C12:C14" si="4">B12</f>
        <v>0.84000000000000019</v>
      </c>
      <c r="D12" s="3">
        <f t="shared" si="0"/>
        <v>0.76800000000000046</v>
      </c>
      <c r="E12" s="3">
        <f t="shared" si="1"/>
        <v>2.4680000000000009</v>
      </c>
    </row>
    <row r="13" spans="1:10" x14ac:dyDescent="0.25">
      <c r="A13" s="3">
        <f t="shared" si="2"/>
        <v>4</v>
      </c>
      <c r="B13" s="3">
        <f t="shared" si="3"/>
        <v>1.5200000000000002</v>
      </c>
      <c r="C13" s="3">
        <f t="shared" si="4"/>
        <v>1.5200000000000002</v>
      </c>
      <c r="D13" s="3">
        <f t="shared" si="0"/>
        <v>2.2640000000000007</v>
      </c>
      <c r="E13" s="3">
        <f t="shared" si="1"/>
        <v>4.3040000000000012</v>
      </c>
    </row>
    <row r="14" spans="1:10" x14ac:dyDescent="0.25">
      <c r="A14" s="3">
        <v>5</v>
      </c>
      <c r="B14" s="3">
        <f t="shared" si="3"/>
        <v>2.2000000000000002</v>
      </c>
      <c r="C14" s="3">
        <f t="shared" si="4"/>
        <v>2.2000000000000002</v>
      </c>
      <c r="D14" s="3">
        <f t="shared" si="0"/>
        <v>3.7600000000000007</v>
      </c>
      <c r="E14" s="3">
        <f t="shared" si="1"/>
        <v>6.1400000000000015</v>
      </c>
    </row>
    <row r="16" spans="1:10" x14ac:dyDescent="0.25">
      <c r="A16" s="2" t="s">
        <v>12</v>
      </c>
      <c r="B16" s="2" t="s">
        <v>25</v>
      </c>
      <c r="C16" s="15" t="s">
        <v>40</v>
      </c>
    </row>
    <row r="17" spans="1:11" x14ac:dyDescent="0.25">
      <c r="A17" s="3">
        <f>B9</f>
        <v>-1.2</v>
      </c>
      <c r="B17" s="3">
        <f t="array" ref="B17:B22">MMULT(MINVERSE(D24:I29),J24:J29)</f>
        <v>-45.981219663491444</v>
      </c>
      <c r="C17">
        <f>-15.2+9.95*A17-8.65*A17^2+3.45*A17^3</f>
        <v>-45.557600000000008</v>
      </c>
    </row>
    <row r="18" spans="1:11" x14ac:dyDescent="0.25">
      <c r="A18" s="3">
        <f t="shared" ref="A18:A21" si="5">B10</f>
        <v>-0.51999999999999991</v>
      </c>
      <c r="B18" s="3">
        <v>-21.986853764444028</v>
      </c>
      <c r="C18">
        <f t="shared" ref="C18:C22" si="6">-15.2+9.95*A18-8.65*A18^2+3.45*A18^3</f>
        <v>-23.198057599999999</v>
      </c>
    </row>
    <row r="19" spans="1:11" x14ac:dyDescent="0.25">
      <c r="A19" s="3">
        <f t="shared" si="5"/>
        <v>0.16000000000000014</v>
      </c>
      <c r="B19" s="3">
        <v>-14.458441864893176</v>
      </c>
      <c r="C19">
        <f t="shared" si="6"/>
        <v>-13.8153088</v>
      </c>
    </row>
    <row r="20" spans="1:11" x14ac:dyDescent="0.25">
      <c r="A20" s="3">
        <f t="shared" si="5"/>
        <v>0.84000000000000019</v>
      </c>
      <c r="B20" s="3">
        <v>-12.047262786614141</v>
      </c>
      <c r="C20">
        <f t="shared" si="6"/>
        <v>-10.9006112</v>
      </c>
    </row>
    <row r="21" spans="1:11" x14ac:dyDescent="0.25">
      <c r="A21" s="3">
        <f t="shared" si="5"/>
        <v>1.5200000000000002</v>
      </c>
      <c r="B21" s="3">
        <v>-6.4956608028355642</v>
      </c>
      <c r="C21">
        <f t="shared" si="6"/>
        <v>-7.9452224000000005</v>
      </c>
    </row>
    <row r="22" spans="1:11" x14ac:dyDescent="0.25">
      <c r="A22" s="3">
        <f>B14</f>
        <v>2.2000000000000002</v>
      </c>
      <c r="B22" s="3">
        <v>1.0668841007464316</v>
      </c>
      <c r="C22">
        <f t="shared" si="6"/>
        <v>1.5596000000000103</v>
      </c>
    </row>
    <row r="24" spans="1:11" ht="18" x14ac:dyDescent="0.35">
      <c r="A24" s="8" t="s">
        <v>30</v>
      </c>
      <c r="D24" s="1">
        <v>-7.0000000000000001E-3</v>
      </c>
      <c r="E24" s="1">
        <v>0.01</v>
      </c>
      <c r="F24" s="1">
        <v>0</v>
      </c>
      <c r="G24" s="1">
        <v>0</v>
      </c>
      <c r="H24" s="1">
        <v>0</v>
      </c>
      <c r="I24" s="1">
        <v>0</v>
      </c>
      <c r="J24" s="1">
        <v>0.10199999999999999</v>
      </c>
    </row>
    <row r="25" spans="1:11" ht="18" x14ac:dyDescent="0.35">
      <c r="A25" t="s">
        <v>32</v>
      </c>
      <c r="D25" s="1">
        <v>1.177</v>
      </c>
      <c r="E25" s="1">
        <v>-3.028</v>
      </c>
      <c r="F25" s="1">
        <v>0.82299999999999995</v>
      </c>
      <c r="G25" s="1">
        <v>0</v>
      </c>
      <c r="H25" s="1">
        <v>0</v>
      </c>
      <c r="I25" s="1">
        <v>0</v>
      </c>
      <c r="J25" s="1">
        <v>0.55700000000000005</v>
      </c>
    </row>
    <row r="26" spans="1:11" ht="18" x14ac:dyDescent="0.35">
      <c r="A26" t="s">
        <v>33</v>
      </c>
      <c r="D26" s="1">
        <v>0</v>
      </c>
      <c r="E26" s="1">
        <v>0.94599999999999995</v>
      </c>
      <c r="F26" s="1">
        <v>-2.3370000000000002</v>
      </c>
      <c r="G26" s="1">
        <v>1.054</v>
      </c>
      <c r="H26" s="1">
        <v>0</v>
      </c>
      <c r="I26" s="1">
        <v>0</v>
      </c>
      <c r="J26" s="1">
        <v>0.29199999999999998</v>
      </c>
    </row>
    <row r="27" spans="1:11" ht="18" x14ac:dyDescent="0.35">
      <c r="A27" t="s">
        <v>34</v>
      </c>
      <c r="D27" s="1">
        <v>0</v>
      </c>
      <c r="E27" s="1">
        <v>0</v>
      </c>
      <c r="F27" s="1">
        <v>0.71399999999999997</v>
      </c>
      <c r="G27" s="1">
        <v>-1.645</v>
      </c>
      <c r="H27" s="1">
        <v>1.286</v>
      </c>
      <c r="I27" s="1">
        <v>0</v>
      </c>
      <c r="J27" s="1">
        <v>1.141</v>
      </c>
    </row>
    <row r="28" spans="1:11" ht="18" x14ac:dyDescent="0.35">
      <c r="A28" t="s">
        <v>35</v>
      </c>
      <c r="D28" s="1">
        <v>0</v>
      </c>
      <c r="E28" s="1">
        <v>0</v>
      </c>
      <c r="F28" s="1">
        <v>0</v>
      </c>
      <c r="G28" s="1">
        <v>0.48299999999999998</v>
      </c>
      <c r="H28" s="1">
        <v>-0.95299999999999996</v>
      </c>
      <c r="I28" s="1">
        <v>1.5169999999999999</v>
      </c>
      <c r="J28" s="1">
        <v>1.99</v>
      </c>
    </row>
    <row r="29" spans="1:11" ht="18" x14ac:dyDescent="0.35">
      <c r="A29" s="8" t="s">
        <v>31</v>
      </c>
      <c r="D29" s="1">
        <v>0</v>
      </c>
      <c r="E29" s="1">
        <v>0</v>
      </c>
      <c r="F29" s="1">
        <v>0</v>
      </c>
      <c r="G29" s="1">
        <v>0</v>
      </c>
      <c r="H29" s="1">
        <v>-0.05</v>
      </c>
      <c r="I29" s="1">
        <v>7.8E-2</v>
      </c>
      <c r="J29" s="1">
        <v>0.40799999999999997</v>
      </c>
    </row>
    <row r="31" spans="1:11" x14ac:dyDescent="0.25">
      <c r="A31" s="26"/>
      <c r="B31" s="26"/>
      <c r="C31" s="26"/>
      <c r="D31" s="26"/>
      <c r="E31" s="26"/>
      <c r="F31" s="26"/>
      <c r="G31" s="26"/>
      <c r="H31" s="16"/>
      <c r="I31" s="16"/>
      <c r="J31" s="16"/>
      <c r="K31" s="9"/>
    </row>
    <row r="32" spans="1:11" x14ac:dyDescent="0.25">
      <c r="A32" s="25"/>
      <c r="B32" s="25"/>
      <c r="C32" s="25"/>
      <c r="D32" s="25"/>
      <c r="E32" s="25"/>
      <c r="F32" s="25"/>
      <c r="G32" s="25"/>
      <c r="H32" s="16"/>
      <c r="I32" s="16"/>
      <c r="J32" s="16"/>
    </row>
    <row r="33" spans="1:10" x14ac:dyDescent="0.25">
      <c r="A33" s="25"/>
      <c r="B33" s="25"/>
      <c r="C33" s="25"/>
      <c r="D33" s="25"/>
      <c r="E33" s="25"/>
      <c r="F33" s="25"/>
      <c r="G33" s="25"/>
      <c r="H33" s="16"/>
      <c r="I33" s="16"/>
      <c r="J33" s="16"/>
    </row>
    <row r="34" spans="1:10" x14ac:dyDescent="0.25">
      <c r="A34" s="25"/>
      <c r="B34" s="25"/>
      <c r="C34" s="25"/>
      <c r="D34" s="25"/>
      <c r="E34" s="25"/>
      <c r="F34" s="25"/>
      <c r="G34" s="25"/>
      <c r="H34" s="16"/>
      <c r="I34" s="16"/>
      <c r="J34" s="16"/>
    </row>
    <row r="35" spans="1:10" x14ac:dyDescent="0.25">
      <c r="A35" s="25"/>
      <c r="B35" s="25"/>
      <c r="C35" s="25"/>
      <c r="D35" s="25"/>
      <c r="E35" s="25"/>
      <c r="F35" s="25"/>
      <c r="G35" s="25"/>
      <c r="H35" s="16"/>
      <c r="I35" s="16"/>
      <c r="J35" s="16"/>
    </row>
    <row r="36" spans="1:10" x14ac:dyDescent="0.25">
      <c r="A36" s="25"/>
      <c r="B36" s="25"/>
      <c r="C36" s="25"/>
      <c r="D36" s="25"/>
      <c r="E36" s="25"/>
      <c r="F36" s="25"/>
      <c r="G36" s="25"/>
      <c r="H36" s="16"/>
      <c r="I36" s="16"/>
      <c r="J36" s="16"/>
    </row>
    <row r="37" spans="1:10" x14ac:dyDescent="0.25">
      <c r="A37" s="25"/>
      <c r="B37" s="25"/>
      <c r="C37" s="25"/>
      <c r="D37" s="25"/>
      <c r="E37" s="25"/>
      <c r="F37" s="25"/>
      <c r="G37" s="25"/>
      <c r="H37" s="16"/>
      <c r="I37" s="16"/>
      <c r="J37" s="16"/>
    </row>
    <row r="38" spans="1:10" x14ac:dyDescent="0.25">
      <c r="A38" s="25"/>
      <c r="B38" s="25"/>
      <c r="C38" s="25"/>
      <c r="D38" s="25"/>
      <c r="E38" s="25"/>
      <c r="F38" s="25"/>
      <c r="G38" s="25"/>
      <c r="H38" s="16"/>
      <c r="I38" s="16"/>
      <c r="J38" s="16"/>
    </row>
    <row r="39" spans="1:10" x14ac:dyDescent="0.25">
      <c r="A39" s="27"/>
      <c r="B39" s="27"/>
      <c r="C39" s="27"/>
      <c r="D39" s="27"/>
      <c r="E39" s="27"/>
      <c r="F39" s="27"/>
      <c r="G39" s="27"/>
      <c r="H39" s="27"/>
    </row>
    <row r="40" spans="1:10" x14ac:dyDescent="0.25">
      <c r="A40" s="25"/>
      <c r="B40" s="25"/>
      <c r="C40" s="25"/>
      <c r="D40" s="25"/>
      <c r="E40" s="28"/>
      <c r="F40" s="27"/>
      <c r="G40" s="27"/>
      <c r="H40" s="29"/>
      <c r="I40" s="11"/>
    </row>
    <row r="41" spans="1:10" x14ac:dyDescent="0.25">
      <c r="A41" s="25"/>
      <c r="B41" s="25"/>
      <c r="C41" s="25"/>
      <c r="D41" s="25"/>
      <c r="E41" s="28"/>
      <c r="F41" s="27"/>
      <c r="G41" s="27"/>
      <c r="H41" s="27"/>
      <c r="I41" s="1"/>
    </row>
    <row r="42" spans="1:10" x14ac:dyDescent="0.25">
      <c r="A42" s="25"/>
      <c r="B42" s="25"/>
      <c r="C42" s="25"/>
      <c r="D42" s="25"/>
      <c r="E42" s="28"/>
      <c r="F42" s="27"/>
      <c r="G42" s="27"/>
      <c r="H42" s="29"/>
      <c r="I42" s="11"/>
    </row>
    <row r="43" spans="1:10" x14ac:dyDescent="0.25">
      <c r="A43" s="25"/>
      <c r="B43" s="25"/>
      <c r="C43" s="25"/>
      <c r="D43" s="25"/>
      <c r="E43" s="25"/>
      <c r="F43" s="28"/>
      <c r="G43" s="27"/>
      <c r="H43" s="27"/>
    </row>
    <row r="44" spans="1:10" x14ac:dyDescent="0.25">
      <c r="A44" s="26"/>
      <c r="B44" s="25"/>
      <c r="C44" s="25"/>
      <c r="D44" s="25"/>
      <c r="E44" s="25"/>
      <c r="F44" s="25"/>
      <c r="G44" s="25"/>
      <c r="H44" s="26"/>
      <c r="I44" s="10"/>
      <c r="J44" s="11"/>
    </row>
    <row r="45" spans="1:10" x14ac:dyDescent="0.25">
      <c r="A45" s="26"/>
      <c r="B45" s="25"/>
      <c r="C45" s="25"/>
      <c r="D45" s="25"/>
      <c r="E45" s="25"/>
      <c r="F45" s="25"/>
      <c r="G45" s="25"/>
      <c r="H45" s="27"/>
      <c r="I45" s="10"/>
      <c r="J45" s="11"/>
    </row>
    <row r="46" spans="1:10" x14ac:dyDescent="0.25">
      <c r="A46" s="23"/>
      <c r="B46" s="25"/>
      <c r="C46" s="25"/>
      <c r="D46" s="25"/>
      <c r="E46" s="25"/>
      <c r="F46" s="25"/>
      <c r="G46" s="25"/>
      <c r="H46" s="27"/>
      <c r="I46" s="10"/>
      <c r="J46" s="11"/>
    </row>
    <row r="47" spans="1:10" x14ac:dyDescent="0.25">
      <c r="A47" s="23"/>
      <c r="B47" s="25"/>
      <c r="C47" s="30"/>
      <c r="D47" s="25"/>
      <c r="E47" s="30"/>
      <c r="F47" s="31"/>
      <c r="G47" s="25"/>
      <c r="H47" s="25"/>
      <c r="I47" s="12"/>
    </row>
    <row r="63" spans="1:6" x14ac:dyDescent="0.25">
      <c r="A63" s="13"/>
    </row>
    <row r="64" spans="1:6" x14ac:dyDescent="0.25">
      <c r="A64" s="21"/>
      <c r="B64" s="21"/>
      <c r="C64" s="22"/>
      <c r="D64" s="22"/>
      <c r="E64" s="23"/>
      <c r="F64" s="21"/>
    </row>
    <row r="65" spans="1:13" x14ac:dyDescent="0.25">
      <c r="A65" s="5"/>
      <c r="B65" s="5"/>
      <c r="C65" s="5"/>
      <c r="D65" s="5"/>
      <c r="E65" s="5"/>
      <c r="F65" s="5"/>
    </row>
    <row r="66" spans="1:13" x14ac:dyDescent="0.25">
      <c r="A66" s="5"/>
      <c r="B66" s="5"/>
      <c r="C66" s="5"/>
      <c r="D66" s="5"/>
      <c r="E66" s="5"/>
      <c r="F66" s="5"/>
    </row>
    <row r="67" spans="1:13" x14ac:dyDescent="0.25">
      <c r="A67" s="5"/>
      <c r="B67" s="5"/>
      <c r="C67" s="5"/>
      <c r="D67" s="5"/>
      <c r="E67" s="5"/>
      <c r="F67" s="5"/>
    </row>
    <row r="68" spans="1:13" x14ac:dyDescent="0.25">
      <c r="A68" s="5"/>
      <c r="B68" s="5"/>
      <c r="C68" s="5"/>
      <c r="D68" s="5"/>
      <c r="E68" s="5"/>
      <c r="F68" s="5"/>
    </row>
    <row r="69" spans="1:13" x14ac:dyDescent="0.25">
      <c r="A69" s="5"/>
      <c r="B69" s="5"/>
      <c r="C69" s="5"/>
      <c r="D69" s="5"/>
      <c r="E69" s="5"/>
      <c r="F69" s="5"/>
    </row>
    <row r="70" spans="1:13" x14ac:dyDescent="0.25">
      <c r="A70" s="5"/>
      <c r="B70" s="5"/>
      <c r="C70" s="5"/>
      <c r="D70" s="5"/>
      <c r="E70" s="5"/>
      <c r="F70" s="5"/>
    </row>
    <row r="71" spans="1:13" x14ac:dyDescent="0.25">
      <c r="A71" s="6"/>
      <c r="B71" s="6"/>
      <c r="C71" s="6"/>
      <c r="D71" s="24"/>
      <c r="E71" s="25"/>
      <c r="F71" s="25"/>
      <c r="G71" s="14"/>
      <c r="H71" s="11"/>
    </row>
    <row r="72" spans="1:13" x14ac:dyDescent="0.25">
      <c r="G72" s="10"/>
      <c r="H72" s="11"/>
      <c r="I72" s="17"/>
      <c r="J72" s="18"/>
      <c r="K72" s="11"/>
      <c r="L72" s="1"/>
      <c r="M72" s="12"/>
    </row>
    <row r="73" spans="1:13" x14ac:dyDescent="0.25">
      <c r="G73" s="10"/>
      <c r="H73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Задание 1</vt:lpstr>
      <vt:lpstr>Задание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2023-04-11T13:34:07Z</dcterms:modified>
</cp:coreProperties>
</file>