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31893B7B-9314-4020-A6F4-BAC8B67E2EFE}" xr6:coauthVersionLast="40" xr6:coauthVersionMax="40" xr10:uidLastSave="{00000000-0000-0000-0000-000000000000}"/>
  <bookViews>
    <workbookView xWindow="0" yWindow="0" windowWidth="22260" windowHeight="12645" activeTab="10" xr2:uid="{00000000-000D-0000-FFFF-FFFF00000000}"/>
  </bookViews>
  <sheets>
    <sheet name="a_r=0.5" sheetId="1" r:id="rId1"/>
    <sheet name="a_r=0.33" sheetId="3" r:id="rId2"/>
    <sheet name="a_r=0.25" sheetId="4" r:id="rId3"/>
    <sheet name="a_r=0.2" sheetId="5" r:id="rId4"/>
    <sheet name="a_r=0,667" sheetId="6" r:id="rId5"/>
    <sheet name="a_r=0,625" sheetId="7" r:id="rId6"/>
    <sheet name="a_r=0,75" sheetId="8" r:id="rId7"/>
    <sheet name="a_r=0,8" sheetId="9" r:id="rId8"/>
    <sheet name="effects" sheetId="11" r:id="rId9"/>
    <sheet name="contractor" sheetId="12" r:id="rId10"/>
    <sheet name="customer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3" l="1"/>
  <c r="K3" i="13"/>
  <c r="N3" i="13" s="1"/>
  <c r="E3" i="13"/>
  <c r="H2" i="13"/>
  <c r="B1" i="13"/>
  <c r="B3" i="13" s="1"/>
  <c r="B5" i="13" l="1"/>
  <c r="B7" i="13" s="1"/>
  <c r="B7" i="12"/>
  <c r="B5" i="12"/>
  <c r="Q3" i="12"/>
  <c r="N3" i="12" l="1"/>
  <c r="K3" i="12"/>
  <c r="H2" i="12"/>
  <c r="E3" i="12"/>
  <c r="B3" i="12"/>
  <c r="B1" i="12"/>
  <c r="B7" i="11" l="1"/>
  <c r="K3" i="11"/>
  <c r="H4" i="11"/>
  <c r="E3" i="11"/>
  <c r="B5" i="11"/>
  <c r="B4" i="11"/>
  <c r="AS2" i="9"/>
  <c r="AT10" i="9"/>
  <c r="AS2" i="8"/>
  <c r="AS2" i="7"/>
  <c r="AS2" i="6"/>
  <c r="AS2" i="5"/>
  <c r="AS2" i="4"/>
  <c r="AS2" i="3"/>
  <c r="AZ11" i="9" l="1"/>
  <c r="AZ12" i="9"/>
  <c r="AZ13" i="9"/>
  <c r="AZ14" i="9"/>
  <c r="AZ15" i="9"/>
  <c r="AZ16" i="9"/>
  <c r="AZ17" i="9"/>
  <c r="AZ10" i="9"/>
  <c r="AW11" i="9"/>
  <c r="AW12" i="9"/>
  <c r="AW13" i="9"/>
  <c r="AW14" i="9"/>
  <c r="AW15" i="9"/>
  <c r="AW16" i="9"/>
  <c r="AW17" i="9"/>
  <c r="AW10" i="9"/>
  <c r="AT17" i="9"/>
  <c r="AT11" i="9"/>
  <c r="AT12" i="9"/>
  <c r="AT13" i="9"/>
  <c r="AT14" i="9"/>
  <c r="AT15" i="9"/>
  <c r="AT16" i="9"/>
  <c r="AS3" i="9" l="1"/>
  <c r="AS3" i="8"/>
  <c r="AS3" i="7"/>
  <c r="AS3" i="6"/>
  <c r="AS3" i="5"/>
  <c r="AS3" i="4"/>
  <c r="AQ28" i="3"/>
  <c r="AQ28" i="4"/>
  <c r="AQ28" i="5"/>
  <c r="AQ28" i="6"/>
  <c r="AQ28" i="7"/>
  <c r="AQ28" i="8"/>
  <c r="AQ28" i="9"/>
  <c r="AQ28" i="1"/>
  <c r="AS3" i="3"/>
  <c r="AS3" i="1"/>
  <c r="J25" i="9"/>
  <c r="N24" i="9"/>
  <c r="J24" i="9"/>
  <c r="J22" i="9"/>
  <c r="N21" i="9"/>
  <c r="J21" i="9"/>
  <c r="N18" i="9"/>
  <c r="J18" i="9"/>
  <c r="AE15" i="9"/>
  <c r="AE16" i="9" s="1"/>
  <c r="AE17" i="9" s="1"/>
  <c r="AE18" i="9" s="1"/>
  <c r="AE19" i="9" s="1"/>
  <c r="AE20" i="9" s="1"/>
  <c r="AE21" i="9" s="1"/>
  <c r="AE22" i="9" s="1"/>
  <c r="AE23" i="9" s="1"/>
  <c r="AE24" i="9" s="1"/>
  <c r="AE25" i="9" s="1"/>
  <c r="AE26" i="9" s="1"/>
  <c r="AE27" i="9" s="1"/>
  <c r="AE28" i="9" s="1"/>
  <c r="AE29" i="9" s="1"/>
  <c r="AE30" i="9" s="1"/>
  <c r="AE31" i="9" s="1"/>
  <c r="N15" i="9"/>
  <c r="AE14" i="9"/>
  <c r="J13" i="9"/>
  <c r="AI12" i="9"/>
  <c r="X12" i="9"/>
  <c r="W12" i="9"/>
  <c r="V12" i="9"/>
  <c r="W14" i="9" s="1"/>
  <c r="AI11" i="9"/>
  <c r="AF10" i="9"/>
  <c r="T10" i="9"/>
  <c r="AF9" i="9"/>
  <c r="N8" i="9"/>
  <c r="AL6" i="9"/>
  <c r="AL14" i="9" s="1"/>
  <c r="AI6" i="9"/>
  <c r="AI14" i="9" s="1"/>
  <c r="AC6" i="9"/>
  <c r="AC12" i="9" s="1"/>
  <c r="T6" i="9"/>
  <c r="T27" i="9" s="1"/>
  <c r="B6" i="9"/>
  <c r="J5" i="9"/>
  <c r="J9" i="9" s="1"/>
  <c r="B5" i="9"/>
  <c r="B7" i="9" s="1"/>
  <c r="N4" i="9"/>
  <c r="N10" i="9" s="1"/>
  <c r="W30" i="8"/>
  <c r="AC27" i="8"/>
  <c r="W27" i="8"/>
  <c r="W26" i="8"/>
  <c r="J23" i="8"/>
  <c r="W17" i="8"/>
  <c r="J17" i="8"/>
  <c r="AE16" i="8"/>
  <c r="AE17" i="8" s="1"/>
  <c r="AE18" i="8" s="1"/>
  <c r="AE19" i="8" s="1"/>
  <c r="AE20" i="8" s="1"/>
  <c r="AE21" i="8" s="1"/>
  <c r="AE22" i="8" s="1"/>
  <c r="AE23" i="8" s="1"/>
  <c r="AE24" i="8" s="1"/>
  <c r="AE25" i="8" s="1"/>
  <c r="AE26" i="8" s="1"/>
  <c r="AE27" i="8" s="1"/>
  <c r="AE28" i="8" s="1"/>
  <c r="AE29" i="8" s="1"/>
  <c r="AE30" i="8" s="1"/>
  <c r="AE31" i="8" s="1"/>
  <c r="AE15" i="8"/>
  <c r="AE14" i="8"/>
  <c r="W14" i="8"/>
  <c r="W35" i="8" s="1"/>
  <c r="J13" i="8"/>
  <c r="AL12" i="8"/>
  <c r="AI12" i="8"/>
  <c r="X12" i="8"/>
  <c r="W12" i="8"/>
  <c r="V12" i="8"/>
  <c r="AL11" i="8"/>
  <c r="AI11" i="8"/>
  <c r="AF10" i="8"/>
  <c r="AF29" i="8" s="1"/>
  <c r="AC10" i="8"/>
  <c r="T10" i="8"/>
  <c r="J10" i="8"/>
  <c r="AF9" i="8"/>
  <c r="AF28" i="8" s="1"/>
  <c r="AL6" i="8"/>
  <c r="AL14" i="8" s="1"/>
  <c r="AI6" i="8"/>
  <c r="AI10" i="8" s="1"/>
  <c r="AC6" i="8"/>
  <c r="AC12" i="8" s="1"/>
  <c r="T6" i="8"/>
  <c r="T27" i="8" s="1"/>
  <c r="B6" i="8"/>
  <c r="B7" i="8" s="1"/>
  <c r="J5" i="8"/>
  <c r="J9" i="8" s="1"/>
  <c r="B5" i="8"/>
  <c r="N4" i="8"/>
  <c r="N10" i="8" s="1"/>
  <c r="W30" i="7"/>
  <c r="W27" i="7"/>
  <c r="W26" i="7"/>
  <c r="T26" i="7"/>
  <c r="W25" i="7"/>
  <c r="W24" i="7"/>
  <c r="N24" i="7"/>
  <c r="J24" i="7"/>
  <c r="W23" i="7"/>
  <c r="W22" i="7"/>
  <c r="N22" i="7"/>
  <c r="W21" i="7"/>
  <c r="J21" i="7"/>
  <c r="W20" i="7"/>
  <c r="N20" i="7"/>
  <c r="J20" i="7"/>
  <c r="W19" i="7"/>
  <c r="W18" i="7"/>
  <c r="W17" i="7"/>
  <c r="N16" i="7"/>
  <c r="J16" i="7"/>
  <c r="AE15" i="7"/>
  <c r="AE16" i="7" s="1"/>
  <c r="AE17" i="7" s="1"/>
  <c r="AE18" i="7" s="1"/>
  <c r="AE19" i="7" s="1"/>
  <c r="AE20" i="7" s="1"/>
  <c r="AE21" i="7" s="1"/>
  <c r="AE22" i="7" s="1"/>
  <c r="AE23" i="7" s="1"/>
  <c r="AE24" i="7" s="1"/>
  <c r="AE25" i="7" s="1"/>
  <c r="AE26" i="7" s="1"/>
  <c r="AE27" i="7" s="1"/>
  <c r="AE28" i="7" s="1"/>
  <c r="AE29" i="7" s="1"/>
  <c r="AE30" i="7" s="1"/>
  <c r="AE31" i="7" s="1"/>
  <c r="N15" i="7"/>
  <c r="AE14" i="7"/>
  <c r="W14" i="7"/>
  <c r="W35" i="7" s="1"/>
  <c r="N14" i="7"/>
  <c r="AL12" i="7"/>
  <c r="AI12" i="7"/>
  <c r="X12" i="7"/>
  <c r="W12" i="7"/>
  <c r="V12" i="7"/>
  <c r="AL11" i="7"/>
  <c r="AI11" i="7"/>
  <c r="AF10" i="7"/>
  <c r="T10" i="7"/>
  <c r="AF9" i="7"/>
  <c r="T9" i="7"/>
  <c r="N9" i="7"/>
  <c r="J8" i="7"/>
  <c r="AL6" i="7"/>
  <c r="AL14" i="7" s="1"/>
  <c r="AI6" i="7"/>
  <c r="AI14" i="7" s="1"/>
  <c r="AC6" i="7"/>
  <c r="AC12" i="7" s="1"/>
  <c r="T6" i="7"/>
  <c r="T27" i="7" s="1"/>
  <c r="B6" i="7"/>
  <c r="B7" i="7" s="1"/>
  <c r="J5" i="7"/>
  <c r="J9" i="7" s="1"/>
  <c r="B5" i="7"/>
  <c r="N4" i="7"/>
  <c r="N10" i="7" s="1"/>
  <c r="N25" i="6"/>
  <c r="N24" i="6"/>
  <c r="N23" i="6"/>
  <c r="N22" i="6"/>
  <c r="N21" i="6"/>
  <c r="J21" i="6"/>
  <c r="N20" i="6"/>
  <c r="N19" i="6"/>
  <c r="N18" i="6"/>
  <c r="N17" i="6"/>
  <c r="N16" i="6"/>
  <c r="N15" i="6"/>
  <c r="AE14" i="6"/>
  <c r="AE15" i="6" s="1"/>
  <c r="AE16" i="6" s="1"/>
  <c r="AE17" i="6" s="1"/>
  <c r="AE18" i="6" s="1"/>
  <c r="AE19" i="6" s="1"/>
  <c r="AE20" i="6" s="1"/>
  <c r="AE21" i="6" s="1"/>
  <c r="AE22" i="6" s="1"/>
  <c r="AE23" i="6" s="1"/>
  <c r="AE24" i="6" s="1"/>
  <c r="AE25" i="6" s="1"/>
  <c r="AE26" i="6" s="1"/>
  <c r="AE27" i="6" s="1"/>
  <c r="AE28" i="6" s="1"/>
  <c r="AE29" i="6" s="1"/>
  <c r="N13" i="6"/>
  <c r="AL12" i="6"/>
  <c r="AI12" i="6"/>
  <c r="X12" i="6"/>
  <c r="W12" i="6"/>
  <c r="V12" i="6"/>
  <c r="W14" i="6" s="1"/>
  <c r="N12" i="6"/>
  <c r="AL11" i="6"/>
  <c r="AI11" i="6"/>
  <c r="AF10" i="6"/>
  <c r="AC10" i="6"/>
  <c r="T10" i="6"/>
  <c r="N10" i="6"/>
  <c r="AF9" i="6"/>
  <c r="N9" i="6"/>
  <c r="AL6" i="6"/>
  <c r="AL14" i="6" s="1"/>
  <c r="AI6" i="6"/>
  <c r="AI14" i="6" s="1"/>
  <c r="AC6" i="6"/>
  <c r="AC12" i="6" s="1"/>
  <c r="T6" i="6"/>
  <c r="T27" i="6" s="1"/>
  <c r="B6" i="6"/>
  <c r="B7" i="6" s="1"/>
  <c r="J5" i="6"/>
  <c r="J9" i="6" s="1"/>
  <c r="B5" i="6"/>
  <c r="N4" i="6"/>
  <c r="N8" i="6" s="1"/>
  <c r="N25" i="5"/>
  <c r="N24" i="5"/>
  <c r="N23" i="5"/>
  <c r="N22" i="5"/>
  <c r="N21" i="5"/>
  <c r="N20" i="5"/>
  <c r="N19" i="5"/>
  <c r="N18" i="5"/>
  <c r="N17" i="5"/>
  <c r="N16" i="5"/>
  <c r="AE15" i="5"/>
  <c r="AE16" i="5" s="1"/>
  <c r="AE17" i="5" s="1"/>
  <c r="AE18" i="5" s="1"/>
  <c r="AE19" i="5" s="1"/>
  <c r="AE20" i="5" s="1"/>
  <c r="AE21" i="5" s="1"/>
  <c r="AE22" i="5" s="1"/>
  <c r="AE23" i="5" s="1"/>
  <c r="AE24" i="5" s="1"/>
  <c r="AE25" i="5" s="1"/>
  <c r="AE26" i="5" s="1"/>
  <c r="AE27" i="5" s="1"/>
  <c r="AE28" i="5" s="1"/>
  <c r="AE29" i="5" s="1"/>
  <c r="AE30" i="5" s="1"/>
  <c r="AE31" i="5" s="1"/>
  <c r="N15" i="5"/>
  <c r="AL14" i="5"/>
  <c r="AE14" i="5"/>
  <c r="N14" i="5"/>
  <c r="AL13" i="5"/>
  <c r="N13" i="5"/>
  <c r="AL12" i="5"/>
  <c r="AI12" i="5"/>
  <c r="AC12" i="5"/>
  <c r="X12" i="5"/>
  <c r="W12" i="5"/>
  <c r="W14" i="5" s="1"/>
  <c r="V12" i="5"/>
  <c r="N12" i="5"/>
  <c r="AL11" i="5"/>
  <c r="AI11" i="5"/>
  <c r="AC11" i="5"/>
  <c r="AF10" i="5"/>
  <c r="T10" i="5"/>
  <c r="AF9" i="5"/>
  <c r="T9" i="5"/>
  <c r="N8" i="5"/>
  <c r="N7" i="5"/>
  <c r="AL6" i="5"/>
  <c r="AL15" i="5" s="1"/>
  <c r="AI6" i="5"/>
  <c r="AI14" i="5" s="1"/>
  <c r="AC6" i="5"/>
  <c r="AC13" i="5" s="1"/>
  <c r="T6" i="5"/>
  <c r="T27" i="5" s="1"/>
  <c r="B6" i="5"/>
  <c r="B7" i="5" s="1"/>
  <c r="J5" i="5"/>
  <c r="J26" i="5" s="1"/>
  <c r="B5" i="5"/>
  <c r="N4" i="5"/>
  <c r="N10" i="5" s="1"/>
  <c r="J22" i="4"/>
  <c r="AE14" i="4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X12" i="4"/>
  <c r="W12" i="4"/>
  <c r="V12" i="4"/>
  <c r="W14" i="4" s="1"/>
  <c r="AF10" i="4"/>
  <c r="T10" i="4"/>
  <c r="AF9" i="4"/>
  <c r="AF13" i="4" s="1"/>
  <c r="T9" i="4"/>
  <c r="J8" i="4"/>
  <c r="AL6" i="4"/>
  <c r="AL14" i="4" s="1"/>
  <c r="AI6" i="4"/>
  <c r="AI14" i="4" s="1"/>
  <c r="AC6" i="4"/>
  <c r="AC12" i="4" s="1"/>
  <c r="T6" i="4"/>
  <c r="T27" i="4" s="1"/>
  <c r="B6" i="4"/>
  <c r="J5" i="4"/>
  <c r="J9" i="4" s="1"/>
  <c r="B5" i="4"/>
  <c r="B7" i="4" s="1"/>
  <c r="N4" i="4"/>
  <c r="N8" i="4" s="1"/>
  <c r="J15" i="9" l="1"/>
  <c r="N20" i="9"/>
  <c r="N22" i="9"/>
  <c r="J12" i="9"/>
  <c r="N16" i="9"/>
  <c r="J17" i="9"/>
  <c r="J23" i="9"/>
  <c r="J16" i="9"/>
  <c r="N17" i="9"/>
  <c r="N23" i="9"/>
  <c r="N25" i="9"/>
  <c r="N9" i="9"/>
  <c r="J14" i="9"/>
  <c r="J19" i="9"/>
  <c r="N14" i="9"/>
  <c r="N19" i="9"/>
  <c r="J10" i="9"/>
  <c r="J20" i="9"/>
  <c r="J26" i="9"/>
  <c r="W35" i="9"/>
  <c r="W29" i="9"/>
  <c r="W34" i="9"/>
  <c r="W33" i="9"/>
  <c r="W32" i="9"/>
  <c r="W28" i="9"/>
  <c r="W27" i="9"/>
  <c r="W31" i="9"/>
  <c r="W25" i="9"/>
  <c r="W24" i="9"/>
  <c r="W23" i="9"/>
  <c r="W22" i="9"/>
  <c r="W21" i="9"/>
  <c r="W20" i="9"/>
  <c r="W19" i="9"/>
  <c r="W18" i="9"/>
  <c r="W17" i="9"/>
  <c r="W26" i="9"/>
  <c r="W30" i="9"/>
  <c r="Q5" i="9"/>
  <c r="F7" i="9"/>
  <c r="AF28" i="9"/>
  <c r="AC10" i="9"/>
  <c r="AL11" i="9"/>
  <c r="AL12" i="9"/>
  <c r="AC27" i="9"/>
  <c r="AF29" i="9"/>
  <c r="T9" i="9"/>
  <c r="T26" i="9"/>
  <c r="AC9" i="9"/>
  <c r="AI10" i="9"/>
  <c r="T17" i="9"/>
  <c r="T18" i="9"/>
  <c r="T19" i="9"/>
  <c r="T20" i="9"/>
  <c r="T21" i="9"/>
  <c r="T22" i="9"/>
  <c r="T23" i="9"/>
  <c r="T24" i="9"/>
  <c r="T25" i="9"/>
  <c r="AF27" i="9"/>
  <c r="AL10" i="9"/>
  <c r="T16" i="9"/>
  <c r="AC26" i="9"/>
  <c r="AI27" i="9"/>
  <c r="AF30" i="9"/>
  <c r="AI9" i="9"/>
  <c r="N12" i="9"/>
  <c r="N13" i="9"/>
  <c r="T14" i="9"/>
  <c r="T15" i="9"/>
  <c r="AC16" i="9"/>
  <c r="AC17" i="9"/>
  <c r="AC18" i="9"/>
  <c r="AC19" i="9"/>
  <c r="AC20" i="9"/>
  <c r="AC21" i="9"/>
  <c r="AC22" i="9"/>
  <c r="AC23" i="9"/>
  <c r="AC24" i="9"/>
  <c r="AC25" i="9"/>
  <c r="AL27" i="9"/>
  <c r="AL9" i="9"/>
  <c r="AC15" i="9"/>
  <c r="AF26" i="9"/>
  <c r="N7" i="9"/>
  <c r="J11" i="9"/>
  <c r="T12" i="9"/>
  <c r="T13" i="9"/>
  <c r="AC14" i="9"/>
  <c r="AF16" i="9"/>
  <c r="AF17" i="9"/>
  <c r="AF18" i="9"/>
  <c r="AF19" i="9"/>
  <c r="AF20" i="9"/>
  <c r="AF21" i="9"/>
  <c r="AF22" i="9"/>
  <c r="AF23" i="9"/>
  <c r="AF24" i="9"/>
  <c r="AF25" i="9"/>
  <c r="AI26" i="9"/>
  <c r="AF31" i="9"/>
  <c r="J8" i="9"/>
  <c r="N11" i="9"/>
  <c r="AC13" i="9"/>
  <c r="AF15" i="9"/>
  <c r="AI16" i="9"/>
  <c r="AI17" i="9"/>
  <c r="AI18" i="9"/>
  <c r="AI19" i="9"/>
  <c r="AI20" i="9"/>
  <c r="AI21" i="9"/>
  <c r="AI22" i="9"/>
  <c r="AI23" i="9"/>
  <c r="AI24" i="9"/>
  <c r="AI25" i="9"/>
  <c r="AL26" i="9"/>
  <c r="AF13" i="9"/>
  <c r="AF14" i="9"/>
  <c r="AI15" i="9"/>
  <c r="AL16" i="9"/>
  <c r="AL17" i="9"/>
  <c r="AL18" i="9"/>
  <c r="AL19" i="9"/>
  <c r="AL20" i="9"/>
  <c r="AL21" i="9"/>
  <c r="AL22" i="9"/>
  <c r="AL23" i="9"/>
  <c r="AL24" i="9"/>
  <c r="AL25" i="9"/>
  <c r="T11" i="9"/>
  <c r="AI13" i="9"/>
  <c r="AL15" i="9"/>
  <c r="AC11" i="9"/>
  <c r="AL13" i="9"/>
  <c r="N22" i="8"/>
  <c r="N17" i="8"/>
  <c r="N23" i="8"/>
  <c r="N14" i="8"/>
  <c r="J24" i="8"/>
  <c r="J11" i="8"/>
  <c r="N18" i="8"/>
  <c r="N24" i="8"/>
  <c r="J14" i="8"/>
  <c r="J19" i="8"/>
  <c r="J25" i="8"/>
  <c r="J18" i="8"/>
  <c r="J15" i="8"/>
  <c r="N19" i="8"/>
  <c r="N25" i="8"/>
  <c r="N15" i="8"/>
  <c r="J20" i="8"/>
  <c r="N20" i="8"/>
  <c r="J16" i="8"/>
  <c r="N9" i="8"/>
  <c r="N16" i="8"/>
  <c r="N21" i="8"/>
  <c r="J12" i="8"/>
  <c r="J26" i="8"/>
  <c r="N7" i="8"/>
  <c r="J8" i="8"/>
  <c r="J21" i="8"/>
  <c r="J22" i="8"/>
  <c r="Q5" i="8"/>
  <c r="F7" i="8"/>
  <c r="T18" i="8"/>
  <c r="T19" i="8"/>
  <c r="T23" i="8"/>
  <c r="T24" i="8"/>
  <c r="T25" i="8"/>
  <c r="AF27" i="8"/>
  <c r="AL10" i="8"/>
  <c r="T16" i="8"/>
  <c r="W18" i="8"/>
  <c r="W19" i="8"/>
  <c r="W20" i="8"/>
  <c r="W21" i="8"/>
  <c r="W22" i="8"/>
  <c r="W23" i="8"/>
  <c r="W24" i="8"/>
  <c r="W25" i="8"/>
  <c r="AC26" i="8"/>
  <c r="AI27" i="8"/>
  <c r="AF30" i="8"/>
  <c r="T17" i="8"/>
  <c r="AI9" i="8"/>
  <c r="N12" i="8"/>
  <c r="N13" i="8"/>
  <c r="T14" i="8"/>
  <c r="T15" i="8"/>
  <c r="AC16" i="8"/>
  <c r="AC17" i="8"/>
  <c r="AC18" i="8"/>
  <c r="AC19" i="8"/>
  <c r="AC20" i="8"/>
  <c r="AC21" i="8"/>
  <c r="AC22" i="8"/>
  <c r="AC23" i="8"/>
  <c r="AC24" i="8"/>
  <c r="AC25" i="8"/>
  <c r="AL27" i="8"/>
  <c r="W31" i="8"/>
  <c r="T20" i="8"/>
  <c r="AL9" i="8"/>
  <c r="AC15" i="8"/>
  <c r="AF26" i="8"/>
  <c r="T12" i="8"/>
  <c r="T13" i="8"/>
  <c r="AC14" i="8"/>
  <c r="AF16" i="8"/>
  <c r="AF17" i="8"/>
  <c r="AF18" i="8"/>
  <c r="AF19" i="8"/>
  <c r="AF20" i="8"/>
  <c r="AF21" i="8"/>
  <c r="AF22" i="8"/>
  <c r="AF23" i="8"/>
  <c r="AF24" i="8"/>
  <c r="AF25" i="8"/>
  <c r="AI26" i="8"/>
  <c r="AF31" i="8"/>
  <c r="T9" i="8"/>
  <c r="N11" i="8"/>
  <c r="AC13" i="8"/>
  <c r="AF15" i="8"/>
  <c r="AI16" i="8"/>
  <c r="AI17" i="8"/>
  <c r="AI18" i="8"/>
  <c r="AI19" i="8"/>
  <c r="AI20" i="8"/>
  <c r="AI21" i="8"/>
  <c r="AI22" i="8"/>
  <c r="AI23" i="8"/>
  <c r="AI24" i="8"/>
  <c r="AI25" i="8"/>
  <c r="AL26" i="8"/>
  <c r="W28" i="8"/>
  <c r="W32" i="8"/>
  <c r="N8" i="8"/>
  <c r="AF13" i="8"/>
  <c r="AF14" i="8"/>
  <c r="AI15" i="8"/>
  <c r="AL16" i="8"/>
  <c r="AL17" i="8"/>
  <c r="AL18" i="8"/>
  <c r="AL19" i="8"/>
  <c r="AL20" i="8"/>
  <c r="AL21" i="8"/>
  <c r="AL22" i="8"/>
  <c r="AL23" i="8"/>
  <c r="AL24" i="8"/>
  <c r="AL25" i="8"/>
  <c r="W33" i="8"/>
  <c r="T26" i="8"/>
  <c r="AC9" i="8"/>
  <c r="T21" i="8"/>
  <c r="T11" i="8"/>
  <c r="AI13" i="8"/>
  <c r="AI14" i="8"/>
  <c r="AL15" i="8"/>
  <c r="W34" i="8"/>
  <c r="T22" i="8"/>
  <c r="AC11" i="8"/>
  <c r="AL13" i="8"/>
  <c r="W29" i="8"/>
  <c r="J17" i="7"/>
  <c r="J25" i="7"/>
  <c r="J13" i="7"/>
  <c r="N17" i="7"/>
  <c r="N21" i="7"/>
  <c r="N25" i="7"/>
  <c r="N13" i="7"/>
  <c r="J11" i="7"/>
  <c r="J18" i="7"/>
  <c r="J22" i="7"/>
  <c r="J12" i="7"/>
  <c r="J19" i="7"/>
  <c r="J23" i="7"/>
  <c r="J14" i="7"/>
  <c r="J26" i="7"/>
  <c r="N18" i="7"/>
  <c r="N12" i="7"/>
  <c r="J15" i="7"/>
  <c r="N19" i="7"/>
  <c r="N23" i="7"/>
  <c r="Q5" i="7"/>
  <c r="F7" i="7"/>
  <c r="AF28" i="7"/>
  <c r="AC10" i="7"/>
  <c r="AC27" i="7"/>
  <c r="AF29" i="7"/>
  <c r="T22" i="7"/>
  <c r="AF27" i="7"/>
  <c r="T16" i="7"/>
  <c r="AC26" i="7"/>
  <c r="AI27" i="7"/>
  <c r="AF30" i="7"/>
  <c r="AI10" i="7"/>
  <c r="T17" i="7"/>
  <c r="AI9" i="7"/>
  <c r="T14" i="7"/>
  <c r="T15" i="7"/>
  <c r="AC16" i="7"/>
  <c r="AC17" i="7"/>
  <c r="AC18" i="7"/>
  <c r="AC19" i="7"/>
  <c r="AC20" i="7"/>
  <c r="AC21" i="7"/>
  <c r="AC22" i="7"/>
  <c r="AC23" i="7"/>
  <c r="AC24" i="7"/>
  <c r="AC25" i="7"/>
  <c r="AL27" i="7"/>
  <c r="W31" i="7"/>
  <c r="T20" i="7"/>
  <c r="T24" i="7"/>
  <c r="AL9" i="7"/>
  <c r="AC15" i="7"/>
  <c r="AF26" i="7"/>
  <c r="T19" i="7"/>
  <c r="T23" i="7"/>
  <c r="N7" i="7"/>
  <c r="T12" i="7"/>
  <c r="T13" i="7"/>
  <c r="AC14" i="7"/>
  <c r="AF16" i="7"/>
  <c r="AF17" i="7"/>
  <c r="AF18" i="7"/>
  <c r="AF19" i="7"/>
  <c r="AF20" i="7"/>
  <c r="AF21" i="7"/>
  <c r="AF22" i="7"/>
  <c r="AF23" i="7"/>
  <c r="AF24" i="7"/>
  <c r="AF25" i="7"/>
  <c r="AI26" i="7"/>
  <c r="AF31" i="7"/>
  <c r="T18" i="7"/>
  <c r="N11" i="7"/>
  <c r="AC13" i="7"/>
  <c r="AF15" i="7"/>
  <c r="AI16" i="7"/>
  <c r="AI17" i="7"/>
  <c r="AI18" i="7"/>
  <c r="AI19" i="7"/>
  <c r="AI20" i="7"/>
  <c r="AI21" i="7"/>
  <c r="AI22" i="7"/>
  <c r="AI23" i="7"/>
  <c r="AI24" i="7"/>
  <c r="AI25" i="7"/>
  <c r="AL26" i="7"/>
  <c r="W28" i="7"/>
  <c r="W32" i="7"/>
  <c r="T25" i="7"/>
  <c r="AL10" i="7"/>
  <c r="N8" i="7"/>
  <c r="J10" i="7"/>
  <c r="AF13" i="7"/>
  <c r="AF14" i="7"/>
  <c r="AI15" i="7"/>
  <c r="AL16" i="7"/>
  <c r="AL17" i="7"/>
  <c r="AL18" i="7"/>
  <c r="AL19" i="7"/>
  <c r="AL20" i="7"/>
  <c r="AL21" i="7"/>
  <c r="AL22" i="7"/>
  <c r="AL23" i="7"/>
  <c r="AL24" i="7"/>
  <c r="AL25" i="7"/>
  <c r="W33" i="7"/>
  <c r="T21" i="7"/>
  <c r="T11" i="7"/>
  <c r="AI13" i="7"/>
  <c r="AL15" i="7"/>
  <c r="W34" i="7"/>
  <c r="AC9" i="7"/>
  <c r="AC11" i="7"/>
  <c r="AL13" i="7"/>
  <c r="W29" i="7"/>
  <c r="J17" i="6"/>
  <c r="J15" i="6"/>
  <c r="J16" i="6"/>
  <c r="J22" i="6"/>
  <c r="J23" i="6"/>
  <c r="J18" i="6"/>
  <c r="J24" i="6"/>
  <c r="J19" i="6"/>
  <c r="J25" i="6"/>
  <c r="J14" i="6"/>
  <c r="N14" i="6"/>
  <c r="J20" i="6"/>
  <c r="J26" i="6"/>
  <c r="AF29" i="6"/>
  <c r="AE30" i="6"/>
  <c r="AE31" i="6" s="1"/>
  <c r="Q5" i="6"/>
  <c r="F7" i="6"/>
  <c r="W35" i="6"/>
  <c r="W29" i="6"/>
  <c r="W34" i="6"/>
  <c r="W33" i="6"/>
  <c r="W32" i="6"/>
  <c r="W28" i="6"/>
  <c r="W17" i="6"/>
  <c r="W31" i="6"/>
  <c r="W25" i="6"/>
  <c r="W24" i="6"/>
  <c r="W23" i="6"/>
  <c r="W22" i="6"/>
  <c r="W21" i="6"/>
  <c r="W20" i="6"/>
  <c r="W19" i="6"/>
  <c r="W18" i="6"/>
  <c r="W26" i="6"/>
  <c r="W30" i="6"/>
  <c r="W27" i="6"/>
  <c r="AF28" i="6"/>
  <c r="T26" i="6"/>
  <c r="AC27" i="6"/>
  <c r="T9" i="6"/>
  <c r="AI10" i="6"/>
  <c r="T17" i="6"/>
  <c r="T18" i="6"/>
  <c r="T19" i="6"/>
  <c r="T20" i="6"/>
  <c r="T21" i="6"/>
  <c r="T22" i="6"/>
  <c r="T23" i="6"/>
  <c r="T24" i="6"/>
  <c r="T25" i="6"/>
  <c r="AF27" i="6"/>
  <c r="AL10" i="6"/>
  <c r="AC26" i="6"/>
  <c r="AI27" i="6"/>
  <c r="AF30" i="6"/>
  <c r="AC9" i="6"/>
  <c r="J12" i="6"/>
  <c r="T14" i="6"/>
  <c r="T15" i="6"/>
  <c r="AC16" i="6"/>
  <c r="AC17" i="6"/>
  <c r="AC18" i="6"/>
  <c r="AC19" i="6"/>
  <c r="AC20" i="6"/>
  <c r="AC21" i="6"/>
  <c r="AC22" i="6"/>
  <c r="AC23" i="6"/>
  <c r="AC24" i="6"/>
  <c r="AC25" i="6"/>
  <c r="AL27" i="6"/>
  <c r="J13" i="6"/>
  <c r="AL9" i="6"/>
  <c r="AC15" i="6"/>
  <c r="AF26" i="6"/>
  <c r="T16" i="6"/>
  <c r="N7" i="6"/>
  <c r="J11" i="6"/>
  <c r="T12" i="6"/>
  <c r="T13" i="6"/>
  <c r="AC14" i="6"/>
  <c r="AF16" i="6"/>
  <c r="AF17" i="6"/>
  <c r="AF18" i="6"/>
  <c r="AF19" i="6"/>
  <c r="AF20" i="6"/>
  <c r="AF21" i="6"/>
  <c r="AF22" i="6"/>
  <c r="AF23" i="6"/>
  <c r="AF24" i="6"/>
  <c r="AF25" i="6"/>
  <c r="AI26" i="6"/>
  <c r="AF31" i="6"/>
  <c r="J8" i="6"/>
  <c r="N11" i="6"/>
  <c r="AC13" i="6"/>
  <c r="AF15" i="6"/>
  <c r="AI16" i="6"/>
  <c r="AI17" i="6"/>
  <c r="AI18" i="6"/>
  <c r="AI19" i="6"/>
  <c r="AI20" i="6"/>
  <c r="AI21" i="6"/>
  <c r="AI22" i="6"/>
  <c r="AI23" i="6"/>
  <c r="AI24" i="6"/>
  <c r="AI25" i="6"/>
  <c r="AL26" i="6"/>
  <c r="AI9" i="6"/>
  <c r="J10" i="6"/>
  <c r="AF13" i="6"/>
  <c r="AF14" i="6"/>
  <c r="AI15" i="6"/>
  <c r="AL16" i="6"/>
  <c r="AL17" i="6"/>
  <c r="AL18" i="6"/>
  <c r="AL19" i="6"/>
  <c r="AL20" i="6"/>
  <c r="AL21" i="6"/>
  <c r="AL22" i="6"/>
  <c r="AL23" i="6"/>
  <c r="AL24" i="6"/>
  <c r="AL25" i="6"/>
  <c r="AI13" i="6"/>
  <c r="AL15" i="6"/>
  <c r="T11" i="6"/>
  <c r="AC11" i="6"/>
  <c r="AL13" i="6"/>
  <c r="J10" i="5"/>
  <c r="J22" i="5"/>
  <c r="J11" i="5"/>
  <c r="J17" i="5"/>
  <c r="J23" i="5"/>
  <c r="J15" i="5"/>
  <c r="J21" i="5"/>
  <c r="J16" i="5"/>
  <c r="J13" i="5"/>
  <c r="J18" i="5"/>
  <c r="J24" i="5"/>
  <c r="J8" i="5"/>
  <c r="J14" i="5"/>
  <c r="J12" i="5"/>
  <c r="J19" i="5"/>
  <c r="J25" i="5"/>
  <c r="J9" i="5"/>
  <c r="N9" i="5"/>
  <c r="J20" i="5"/>
  <c r="Q5" i="5"/>
  <c r="F7" i="5"/>
  <c r="W35" i="5"/>
  <c r="W29" i="5"/>
  <c r="W34" i="5"/>
  <c r="W33" i="5"/>
  <c r="W30" i="5"/>
  <c r="W32" i="5"/>
  <c r="W28" i="5"/>
  <c r="W24" i="5"/>
  <c r="W20" i="5"/>
  <c r="W25" i="5"/>
  <c r="W17" i="5"/>
  <c r="W26" i="5"/>
  <c r="W18" i="5"/>
  <c r="W31" i="5"/>
  <c r="W23" i="5"/>
  <c r="W22" i="5"/>
  <c r="W21" i="5"/>
  <c r="W19" i="5"/>
  <c r="W27" i="5"/>
  <c r="AF28" i="5"/>
  <c r="AC10" i="5"/>
  <c r="AC27" i="5"/>
  <c r="AF29" i="5"/>
  <c r="T26" i="5"/>
  <c r="AI10" i="5"/>
  <c r="T17" i="5"/>
  <c r="T21" i="5"/>
  <c r="T14" i="5"/>
  <c r="T15" i="5"/>
  <c r="AC16" i="5"/>
  <c r="AC17" i="5"/>
  <c r="AC18" i="5"/>
  <c r="AC19" i="5"/>
  <c r="AC20" i="5"/>
  <c r="AC21" i="5"/>
  <c r="AC22" i="5"/>
  <c r="AC23" i="5"/>
  <c r="AC24" i="5"/>
  <c r="AC25" i="5"/>
  <c r="AL27" i="5"/>
  <c r="AC26" i="5"/>
  <c r="AC15" i="5"/>
  <c r="AF26" i="5"/>
  <c r="AC9" i="5"/>
  <c r="T20" i="5"/>
  <c r="T24" i="5"/>
  <c r="AL10" i="5"/>
  <c r="T13" i="5"/>
  <c r="AF16" i="5"/>
  <c r="AF17" i="5"/>
  <c r="AF18" i="5"/>
  <c r="AF19" i="5"/>
  <c r="AF20" i="5"/>
  <c r="AF21" i="5"/>
  <c r="AF22" i="5"/>
  <c r="AF23" i="5"/>
  <c r="AF24" i="5"/>
  <c r="AF25" i="5"/>
  <c r="AI26" i="5"/>
  <c r="AF31" i="5"/>
  <c r="T18" i="5"/>
  <c r="T22" i="5"/>
  <c r="AF27" i="5"/>
  <c r="AL9" i="5"/>
  <c r="T12" i="5"/>
  <c r="AC14" i="5"/>
  <c r="N11" i="5"/>
  <c r="AF15" i="5"/>
  <c r="AI16" i="5"/>
  <c r="AI17" i="5"/>
  <c r="AI18" i="5"/>
  <c r="AI19" i="5"/>
  <c r="AI20" i="5"/>
  <c r="AI21" i="5"/>
  <c r="AI22" i="5"/>
  <c r="AI23" i="5"/>
  <c r="AI24" i="5"/>
  <c r="AI25" i="5"/>
  <c r="AL26" i="5"/>
  <c r="AI27" i="5"/>
  <c r="AF13" i="5"/>
  <c r="AF14" i="5"/>
  <c r="AL16" i="5"/>
  <c r="AL17" i="5"/>
  <c r="AL18" i="5"/>
  <c r="AL19" i="5"/>
  <c r="AL20" i="5"/>
  <c r="AL21" i="5"/>
  <c r="AL22" i="5"/>
  <c r="AL23" i="5"/>
  <c r="AL24" i="5"/>
  <c r="AL25" i="5"/>
  <c r="T19" i="5"/>
  <c r="T23" i="5"/>
  <c r="T25" i="5"/>
  <c r="T16" i="5"/>
  <c r="AF30" i="5"/>
  <c r="AI9" i="5"/>
  <c r="AI15" i="5"/>
  <c r="T11" i="5"/>
  <c r="AI13" i="5"/>
  <c r="J15" i="4"/>
  <c r="N9" i="4"/>
  <c r="J16" i="4"/>
  <c r="J17" i="4"/>
  <c r="J18" i="4"/>
  <c r="J10" i="4"/>
  <c r="J19" i="4"/>
  <c r="J20" i="4"/>
  <c r="J21" i="4"/>
  <c r="J23" i="4"/>
  <c r="J24" i="4"/>
  <c r="J14" i="4"/>
  <c r="J25" i="4"/>
  <c r="J26" i="4"/>
  <c r="Q5" i="4"/>
  <c r="F7" i="4"/>
  <c r="W35" i="4"/>
  <c r="W29" i="4"/>
  <c r="W33" i="4"/>
  <c r="W32" i="4"/>
  <c r="W34" i="4"/>
  <c r="W28" i="4"/>
  <c r="W25" i="4"/>
  <c r="W21" i="4"/>
  <c r="W17" i="4"/>
  <c r="W20" i="4"/>
  <c r="W26" i="4"/>
  <c r="W31" i="4"/>
  <c r="W24" i="4"/>
  <c r="W19" i="4"/>
  <c r="W23" i="4"/>
  <c r="W22" i="4"/>
  <c r="W18" i="4"/>
  <c r="W30" i="4"/>
  <c r="W27" i="4"/>
  <c r="AI11" i="4"/>
  <c r="AI12" i="4"/>
  <c r="AC10" i="4"/>
  <c r="AL11" i="4"/>
  <c r="AL12" i="4"/>
  <c r="N17" i="4"/>
  <c r="N18" i="4"/>
  <c r="N19" i="4"/>
  <c r="N20" i="4"/>
  <c r="N21" i="4"/>
  <c r="N22" i="4"/>
  <c r="N23" i="4"/>
  <c r="N24" i="4"/>
  <c r="N25" i="4"/>
  <c r="AC27" i="4"/>
  <c r="AF29" i="4"/>
  <c r="N16" i="4"/>
  <c r="T26" i="4"/>
  <c r="AC9" i="4"/>
  <c r="N14" i="4"/>
  <c r="T17" i="4"/>
  <c r="T21" i="4"/>
  <c r="T25" i="4"/>
  <c r="J12" i="4"/>
  <c r="AI27" i="4"/>
  <c r="AF30" i="4"/>
  <c r="J13" i="4"/>
  <c r="T16" i="4"/>
  <c r="N13" i="4"/>
  <c r="T14" i="4"/>
  <c r="T15" i="4"/>
  <c r="AC16" i="4"/>
  <c r="AC17" i="4"/>
  <c r="AC18" i="4"/>
  <c r="AC19" i="4"/>
  <c r="AC20" i="4"/>
  <c r="AC21" i="4"/>
  <c r="AC22" i="4"/>
  <c r="AC23" i="4"/>
  <c r="AC24" i="4"/>
  <c r="AC25" i="4"/>
  <c r="AL27" i="4"/>
  <c r="AI10" i="4"/>
  <c r="N15" i="4"/>
  <c r="T18" i="4"/>
  <c r="T19" i="4"/>
  <c r="T20" i="4"/>
  <c r="T22" i="4"/>
  <c r="T23" i="4"/>
  <c r="T24" i="4"/>
  <c r="AF27" i="4"/>
  <c r="AL10" i="4"/>
  <c r="AC26" i="4"/>
  <c r="AC15" i="4"/>
  <c r="AF26" i="4"/>
  <c r="AI9" i="4"/>
  <c r="N12" i="4"/>
  <c r="AL9" i="4"/>
  <c r="N7" i="4"/>
  <c r="J11" i="4"/>
  <c r="T12" i="4"/>
  <c r="T13" i="4"/>
  <c r="AC14" i="4"/>
  <c r="AF16" i="4"/>
  <c r="AF17" i="4"/>
  <c r="AF18" i="4"/>
  <c r="AF19" i="4"/>
  <c r="AF20" i="4"/>
  <c r="AF21" i="4"/>
  <c r="AF22" i="4"/>
  <c r="AF23" i="4"/>
  <c r="AF24" i="4"/>
  <c r="AF25" i="4"/>
  <c r="AI26" i="4"/>
  <c r="AF31" i="4"/>
  <c r="N11" i="4"/>
  <c r="AC13" i="4"/>
  <c r="AF15" i="4"/>
  <c r="AI17" i="4"/>
  <c r="AI20" i="4"/>
  <c r="AI22" i="4"/>
  <c r="AI24" i="4"/>
  <c r="AL26" i="4"/>
  <c r="AF14" i="4"/>
  <c r="AL16" i="4"/>
  <c r="AL18" i="4"/>
  <c r="AL20" i="4"/>
  <c r="AL22" i="4"/>
  <c r="N10" i="4"/>
  <c r="T11" i="4"/>
  <c r="AI13" i="4"/>
  <c r="AL15" i="4"/>
  <c r="AF28" i="4"/>
  <c r="AI16" i="4"/>
  <c r="AI18" i="4"/>
  <c r="AI19" i="4"/>
  <c r="AI21" i="4"/>
  <c r="AI23" i="4"/>
  <c r="AI25" i="4"/>
  <c r="AI15" i="4"/>
  <c r="AL17" i="4"/>
  <c r="AL19" i="4"/>
  <c r="AL21" i="4"/>
  <c r="AL23" i="4"/>
  <c r="AL24" i="4"/>
  <c r="AL25" i="4"/>
  <c r="AC11" i="4"/>
  <c r="AL13" i="4"/>
  <c r="AC27" i="3"/>
  <c r="AE14" i="3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AI12" i="3"/>
  <c r="X12" i="3"/>
  <c r="W12" i="3"/>
  <c r="V12" i="3"/>
  <c r="W14" i="3" s="1"/>
  <c r="AI11" i="3"/>
  <c r="AF10" i="3"/>
  <c r="AC10" i="3"/>
  <c r="T10" i="3"/>
  <c r="AF9" i="3"/>
  <c r="AL6" i="3"/>
  <c r="AL14" i="3" s="1"/>
  <c r="AI6" i="3"/>
  <c r="AI14" i="3" s="1"/>
  <c r="AC6" i="3"/>
  <c r="AC12" i="3" s="1"/>
  <c r="T6" i="3"/>
  <c r="T27" i="3" s="1"/>
  <c r="B6" i="3"/>
  <c r="B7" i="3" s="1"/>
  <c r="J5" i="3"/>
  <c r="J9" i="3" s="1"/>
  <c r="B5" i="3"/>
  <c r="N4" i="3"/>
  <c r="N8" i="3" s="1"/>
  <c r="F26" i="9" l="1"/>
  <c r="F25" i="9"/>
  <c r="F24" i="9"/>
  <c r="F23" i="9"/>
  <c r="F22" i="9"/>
  <c r="F21" i="9"/>
  <c r="F20" i="9"/>
  <c r="F19" i="9"/>
  <c r="F18" i="9"/>
  <c r="AQ17" i="9" s="1"/>
  <c r="F17" i="9"/>
  <c r="AQ16" i="9" s="1"/>
  <c r="F27" i="9"/>
  <c r="AQ26" i="9" s="1"/>
  <c r="F10" i="9"/>
  <c r="AQ9" i="9" s="1"/>
  <c r="F28" i="9"/>
  <c r="F11" i="9"/>
  <c r="F13" i="9"/>
  <c r="F12" i="9"/>
  <c r="F15" i="9"/>
  <c r="F14" i="9"/>
  <c r="F16" i="9"/>
  <c r="AQ15" i="9" s="1"/>
  <c r="Q10" i="9"/>
  <c r="Q8" i="9"/>
  <c r="Q11" i="9"/>
  <c r="Q13" i="9"/>
  <c r="Q12" i="9"/>
  <c r="Q15" i="9"/>
  <c r="Q14" i="9"/>
  <c r="Q16" i="9"/>
  <c r="Q25" i="9"/>
  <c r="Q24" i="9"/>
  <c r="Q23" i="9"/>
  <c r="Q22" i="9"/>
  <c r="Q21" i="9"/>
  <c r="Q20" i="9"/>
  <c r="Q19" i="9"/>
  <c r="Q18" i="9"/>
  <c r="Q17" i="9"/>
  <c r="Q26" i="9"/>
  <c r="Q9" i="9"/>
  <c r="F26" i="8"/>
  <c r="F25" i="8"/>
  <c r="F24" i="8"/>
  <c r="F23" i="8"/>
  <c r="F22" i="8"/>
  <c r="F21" i="8"/>
  <c r="F20" i="8"/>
  <c r="AQ19" i="8" s="1"/>
  <c r="F19" i="8"/>
  <c r="AQ18" i="8" s="1"/>
  <c r="F18" i="8"/>
  <c r="F17" i="8"/>
  <c r="F27" i="8"/>
  <c r="AQ26" i="8" s="1"/>
  <c r="F12" i="8"/>
  <c r="AQ11" i="8" s="1"/>
  <c r="F10" i="8"/>
  <c r="F28" i="8"/>
  <c r="F13" i="8"/>
  <c r="F11" i="8"/>
  <c r="F15" i="8"/>
  <c r="F16" i="8"/>
  <c r="F14" i="8"/>
  <c r="Q10" i="8"/>
  <c r="Q25" i="8"/>
  <c r="Q19" i="8"/>
  <c r="Q26" i="8"/>
  <c r="Q9" i="8"/>
  <c r="Q8" i="8"/>
  <c r="Q18" i="8"/>
  <c r="Q11" i="8"/>
  <c r="Q23" i="8"/>
  <c r="Q24" i="8"/>
  <c r="Q22" i="8"/>
  <c r="Q13" i="8"/>
  <c r="Q12" i="8"/>
  <c r="Q20" i="8"/>
  <c r="Q15" i="8"/>
  <c r="Q14" i="8"/>
  <c r="Q16" i="8"/>
  <c r="Q17" i="8"/>
  <c r="Q21" i="8"/>
  <c r="F26" i="7"/>
  <c r="F25" i="7"/>
  <c r="F24" i="7"/>
  <c r="F23" i="7"/>
  <c r="AQ22" i="7" s="1"/>
  <c r="F22" i="7"/>
  <c r="F21" i="7"/>
  <c r="F20" i="7"/>
  <c r="AQ19" i="7" s="1"/>
  <c r="F19" i="7"/>
  <c r="F18" i="7"/>
  <c r="AQ17" i="7" s="1"/>
  <c r="F17" i="7"/>
  <c r="AQ16" i="7" s="1"/>
  <c r="F27" i="7"/>
  <c r="AQ26" i="7" s="1"/>
  <c r="F10" i="7"/>
  <c r="AQ9" i="7" s="1"/>
  <c r="F28" i="7"/>
  <c r="F12" i="7"/>
  <c r="F11" i="7"/>
  <c r="F13" i="7"/>
  <c r="AQ12" i="7" s="1"/>
  <c r="F15" i="7"/>
  <c r="F14" i="7"/>
  <c r="F16" i="7"/>
  <c r="AQ15" i="7" s="1"/>
  <c r="Q10" i="7"/>
  <c r="Q15" i="7"/>
  <c r="Q24" i="7"/>
  <c r="Q20" i="7"/>
  <c r="Q8" i="7"/>
  <c r="Q14" i="7"/>
  <c r="Q25" i="7"/>
  <c r="Q18" i="7"/>
  <c r="Q11" i="7"/>
  <c r="Q16" i="7"/>
  <c r="Q22" i="7"/>
  <c r="Q19" i="7"/>
  <c r="Q21" i="7"/>
  <c r="Q17" i="7"/>
  <c r="Q13" i="7"/>
  <c r="Q12" i="7"/>
  <c r="Q23" i="7"/>
  <c r="Q26" i="7"/>
  <c r="Q9" i="7"/>
  <c r="F26" i="6"/>
  <c r="F25" i="6"/>
  <c r="F24" i="6"/>
  <c r="AQ23" i="6" s="1"/>
  <c r="F23" i="6"/>
  <c r="F22" i="6"/>
  <c r="F21" i="6"/>
  <c r="F20" i="6"/>
  <c r="AQ19" i="6" s="1"/>
  <c r="F19" i="6"/>
  <c r="AQ18" i="6" s="1"/>
  <c r="F18" i="6"/>
  <c r="F17" i="6"/>
  <c r="AQ16" i="6" s="1"/>
  <c r="F12" i="6"/>
  <c r="AQ11" i="6" s="1"/>
  <c r="F14" i="6"/>
  <c r="AQ13" i="6" s="1"/>
  <c r="F16" i="6"/>
  <c r="F27" i="6"/>
  <c r="F10" i="6"/>
  <c r="F28" i="6"/>
  <c r="F11" i="6"/>
  <c r="F13" i="6"/>
  <c r="AQ12" i="6" s="1"/>
  <c r="F15" i="6"/>
  <c r="AQ14" i="6" s="1"/>
  <c r="Q10" i="6"/>
  <c r="Q26" i="6"/>
  <c r="Q8" i="6"/>
  <c r="Q21" i="6"/>
  <c r="Q9" i="6"/>
  <c r="Q11" i="6"/>
  <c r="Q14" i="6"/>
  <c r="Q18" i="6"/>
  <c r="Q17" i="6"/>
  <c r="Q13" i="6"/>
  <c r="Q12" i="6"/>
  <c r="Q19" i="6"/>
  <c r="Q15" i="6"/>
  <c r="Q16" i="6"/>
  <c r="Q25" i="6"/>
  <c r="Q24" i="6"/>
  <c r="Q23" i="6"/>
  <c r="Q22" i="6"/>
  <c r="Q20" i="6"/>
  <c r="F26" i="5"/>
  <c r="F25" i="5"/>
  <c r="F24" i="5"/>
  <c r="F23" i="5"/>
  <c r="AQ22" i="5" s="1"/>
  <c r="F22" i="5"/>
  <c r="F21" i="5"/>
  <c r="F20" i="5"/>
  <c r="F19" i="5"/>
  <c r="F18" i="5"/>
  <c r="AQ17" i="5" s="1"/>
  <c r="F17" i="5"/>
  <c r="F27" i="5"/>
  <c r="AQ26" i="5" s="1"/>
  <c r="F13" i="5"/>
  <c r="AQ12" i="5" s="1"/>
  <c r="F10" i="5"/>
  <c r="F28" i="5"/>
  <c r="AQ27" i="5" s="1"/>
  <c r="F16" i="5"/>
  <c r="F11" i="5"/>
  <c r="AQ10" i="5" s="1"/>
  <c r="F12" i="5"/>
  <c r="F15" i="5"/>
  <c r="AQ14" i="5" s="1"/>
  <c r="F14" i="5"/>
  <c r="AQ13" i="5" s="1"/>
  <c r="Q8" i="5"/>
  <c r="Q23" i="5"/>
  <c r="Q10" i="5"/>
  <c r="Q11" i="5"/>
  <c r="Q15" i="5"/>
  <c r="Q21" i="5"/>
  <c r="Q22" i="5"/>
  <c r="Q16" i="5"/>
  <c r="Q19" i="5"/>
  <c r="Q13" i="5"/>
  <c r="Q12" i="5"/>
  <c r="Q25" i="5"/>
  <c r="Q18" i="5"/>
  <c r="Q14" i="5"/>
  <c r="Q20" i="5"/>
  <c r="Q17" i="5"/>
  <c r="Q24" i="5"/>
  <c r="Q26" i="5"/>
  <c r="Q9" i="5"/>
  <c r="F26" i="4"/>
  <c r="F25" i="4"/>
  <c r="F24" i="4"/>
  <c r="F23" i="4"/>
  <c r="F22" i="4"/>
  <c r="F21" i="4"/>
  <c r="F20" i="4"/>
  <c r="F19" i="4"/>
  <c r="F18" i="4"/>
  <c r="AQ17" i="4" s="1"/>
  <c r="F17" i="4"/>
  <c r="AQ16" i="4" s="1"/>
  <c r="F27" i="4"/>
  <c r="AQ26" i="4" s="1"/>
  <c r="F10" i="4"/>
  <c r="AQ9" i="4" s="1"/>
  <c r="F28" i="4"/>
  <c r="F11" i="4"/>
  <c r="F13" i="4"/>
  <c r="F12" i="4"/>
  <c r="F15" i="4"/>
  <c r="AQ14" i="4" s="1"/>
  <c r="F14" i="4"/>
  <c r="F16" i="4"/>
  <c r="Q10" i="4"/>
  <c r="Q11" i="4"/>
  <c r="Q8" i="4"/>
  <c r="Q12" i="4"/>
  <c r="Q14" i="4"/>
  <c r="Q13" i="4"/>
  <c r="Q15" i="4"/>
  <c r="Q16" i="4"/>
  <c r="Q25" i="4"/>
  <c r="Q24" i="4"/>
  <c r="Q23" i="4"/>
  <c r="Q22" i="4"/>
  <c r="Q21" i="4"/>
  <c r="Q20" i="4"/>
  <c r="Q19" i="4"/>
  <c r="Q18" i="4"/>
  <c r="Q17" i="4"/>
  <c r="Q26" i="4"/>
  <c r="Q9" i="4"/>
  <c r="J21" i="3"/>
  <c r="N15" i="3"/>
  <c r="J22" i="3"/>
  <c r="N22" i="3"/>
  <c r="J17" i="3"/>
  <c r="J23" i="3"/>
  <c r="N17" i="3"/>
  <c r="N23" i="3"/>
  <c r="J15" i="3"/>
  <c r="N21" i="3"/>
  <c r="N12" i="3"/>
  <c r="J18" i="3"/>
  <c r="J24" i="3"/>
  <c r="J16" i="3"/>
  <c r="N16" i="3"/>
  <c r="N18" i="3"/>
  <c r="N24" i="3"/>
  <c r="N9" i="3"/>
  <c r="N13" i="3"/>
  <c r="J19" i="3"/>
  <c r="J25" i="3"/>
  <c r="J14" i="3"/>
  <c r="N19" i="3"/>
  <c r="N25" i="3"/>
  <c r="N10" i="3"/>
  <c r="N14" i="3"/>
  <c r="J20" i="3"/>
  <c r="J26" i="3"/>
  <c r="N20" i="3"/>
  <c r="Q5" i="3"/>
  <c r="F7" i="3"/>
  <c r="W35" i="3"/>
  <c r="W29" i="3"/>
  <c r="W34" i="3"/>
  <c r="W33" i="3"/>
  <c r="W31" i="3"/>
  <c r="W22" i="3"/>
  <c r="W18" i="3"/>
  <c r="W32" i="3"/>
  <c r="W28" i="3"/>
  <c r="W23" i="3"/>
  <c r="W19" i="3"/>
  <c r="W26" i="3"/>
  <c r="W24" i="3"/>
  <c r="W20" i="3"/>
  <c r="W17" i="3"/>
  <c r="W27" i="3"/>
  <c r="W25" i="3"/>
  <c r="W21" i="3"/>
  <c r="W30" i="3"/>
  <c r="AF28" i="3"/>
  <c r="T26" i="3"/>
  <c r="AL12" i="3"/>
  <c r="AI10" i="3"/>
  <c r="T18" i="3"/>
  <c r="T20" i="3"/>
  <c r="T22" i="3"/>
  <c r="T24" i="3"/>
  <c r="AF27" i="3"/>
  <c r="AL10" i="3"/>
  <c r="T16" i="3"/>
  <c r="AI9" i="3"/>
  <c r="T14" i="3"/>
  <c r="AC25" i="3"/>
  <c r="AC15" i="3"/>
  <c r="J13" i="3"/>
  <c r="AI27" i="3"/>
  <c r="AC17" i="3"/>
  <c r="AC20" i="3"/>
  <c r="AC23" i="3"/>
  <c r="AL27" i="3"/>
  <c r="AL9" i="3"/>
  <c r="AF26" i="3"/>
  <c r="N7" i="3"/>
  <c r="J11" i="3"/>
  <c r="T12" i="3"/>
  <c r="T13" i="3"/>
  <c r="AC14" i="3"/>
  <c r="AF16" i="3"/>
  <c r="AF17" i="3"/>
  <c r="AF18" i="3"/>
  <c r="AF19" i="3"/>
  <c r="AF20" i="3"/>
  <c r="AF21" i="3"/>
  <c r="AF22" i="3"/>
  <c r="AF23" i="3"/>
  <c r="AF24" i="3"/>
  <c r="AF25" i="3"/>
  <c r="AI26" i="3"/>
  <c r="AF31" i="3"/>
  <c r="AL11" i="3"/>
  <c r="AF29" i="3"/>
  <c r="T9" i="3"/>
  <c r="AC9" i="3"/>
  <c r="T17" i="3"/>
  <c r="T19" i="3"/>
  <c r="T21" i="3"/>
  <c r="T23" i="3"/>
  <c r="T25" i="3"/>
  <c r="J12" i="3"/>
  <c r="AF30" i="3"/>
  <c r="T15" i="3"/>
  <c r="AC18" i="3"/>
  <c r="AC22" i="3"/>
  <c r="AF15" i="3"/>
  <c r="AI16" i="3"/>
  <c r="AI17" i="3"/>
  <c r="AI18" i="3"/>
  <c r="AI19" i="3"/>
  <c r="AI20" i="3"/>
  <c r="AI21" i="3"/>
  <c r="AI22" i="3"/>
  <c r="AI23" i="3"/>
  <c r="AI24" i="3"/>
  <c r="AI25" i="3"/>
  <c r="AL26" i="3"/>
  <c r="AC26" i="3"/>
  <c r="AC16" i="3"/>
  <c r="AC19" i="3"/>
  <c r="AC21" i="3"/>
  <c r="AC24" i="3"/>
  <c r="J8" i="3"/>
  <c r="N11" i="3"/>
  <c r="AC13" i="3"/>
  <c r="J10" i="3"/>
  <c r="AF13" i="3"/>
  <c r="AF14" i="3"/>
  <c r="AI15" i="3"/>
  <c r="AL16" i="3"/>
  <c r="AL17" i="3"/>
  <c r="AL18" i="3"/>
  <c r="AL19" i="3"/>
  <c r="AL20" i="3"/>
  <c r="AL21" i="3"/>
  <c r="AL22" i="3"/>
  <c r="AL23" i="3"/>
  <c r="AL24" i="3"/>
  <c r="AL25" i="3"/>
  <c r="T11" i="3"/>
  <c r="AI13" i="3"/>
  <c r="AL15" i="3"/>
  <c r="AC11" i="3"/>
  <c r="AL13" i="3"/>
  <c r="AQ10" i="1"/>
  <c r="AQ13" i="1"/>
  <c r="AQ11" i="1"/>
  <c r="AQ12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9" i="1"/>
  <c r="AQ18" i="9" l="1"/>
  <c r="AQ19" i="9"/>
  <c r="AQ13" i="9"/>
  <c r="AQ20" i="9"/>
  <c r="AQ14" i="9"/>
  <c r="AQ21" i="9"/>
  <c r="AQ11" i="9"/>
  <c r="AQ22" i="9"/>
  <c r="AQ12" i="9"/>
  <c r="AQ23" i="9"/>
  <c r="AQ10" i="9"/>
  <c r="AQ24" i="9"/>
  <c r="AQ27" i="9"/>
  <c r="AQ25" i="9"/>
  <c r="AQ16" i="8"/>
  <c r="AQ17" i="8"/>
  <c r="AQ13" i="8"/>
  <c r="AQ15" i="8"/>
  <c r="AQ20" i="8"/>
  <c r="AQ14" i="8"/>
  <c r="AQ21" i="8"/>
  <c r="AQ10" i="8"/>
  <c r="AQ22" i="8"/>
  <c r="AQ12" i="8"/>
  <c r="AQ23" i="8"/>
  <c r="AQ27" i="8"/>
  <c r="AQ24" i="8"/>
  <c r="AQ9" i="8"/>
  <c r="AQ25" i="8"/>
  <c r="AQ18" i="7"/>
  <c r="AQ13" i="7"/>
  <c r="AQ20" i="7"/>
  <c r="AQ14" i="7"/>
  <c r="AQ21" i="7"/>
  <c r="AQ10" i="7"/>
  <c r="AQ23" i="7"/>
  <c r="AQ11" i="7"/>
  <c r="AQ24" i="7"/>
  <c r="AQ27" i="7"/>
  <c r="AQ25" i="7"/>
  <c r="AQ17" i="6"/>
  <c r="AQ20" i="6"/>
  <c r="AQ10" i="6"/>
  <c r="AQ21" i="6"/>
  <c r="AQ27" i="6"/>
  <c r="AQ22" i="6"/>
  <c r="AQ9" i="6"/>
  <c r="AQ26" i="6"/>
  <c r="AQ24" i="6"/>
  <c r="AQ15" i="6"/>
  <c r="AQ25" i="6"/>
  <c r="AQ20" i="5"/>
  <c r="AQ11" i="5"/>
  <c r="AQ21" i="5"/>
  <c r="AQ18" i="5"/>
  <c r="AQ19" i="5"/>
  <c r="AQ15" i="5"/>
  <c r="AQ23" i="5"/>
  <c r="AQ24" i="5"/>
  <c r="AQ16" i="5"/>
  <c r="AQ9" i="5"/>
  <c r="AQ25" i="5"/>
  <c r="AQ18" i="4"/>
  <c r="AQ15" i="4"/>
  <c r="AQ19" i="4"/>
  <c r="AQ13" i="4"/>
  <c r="AQ20" i="4"/>
  <c r="AQ21" i="4"/>
  <c r="AQ11" i="4"/>
  <c r="AQ22" i="4"/>
  <c r="AQ12" i="4"/>
  <c r="AQ23" i="4"/>
  <c r="AQ10" i="4"/>
  <c r="AQ24" i="4"/>
  <c r="AQ27" i="4"/>
  <c r="AQ25" i="4"/>
  <c r="F26" i="3"/>
  <c r="F25" i="3"/>
  <c r="F24" i="3"/>
  <c r="F23" i="3"/>
  <c r="F22" i="3"/>
  <c r="F21" i="3"/>
  <c r="F20" i="3"/>
  <c r="AQ19" i="3" s="1"/>
  <c r="F19" i="3"/>
  <c r="AQ18" i="3" s="1"/>
  <c r="F18" i="3"/>
  <c r="AQ17" i="3" s="1"/>
  <c r="F17" i="3"/>
  <c r="F27" i="3"/>
  <c r="AQ26" i="3" s="1"/>
  <c r="F10" i="3"/>
  <c r="AQ9" i="3" s="1"/>
  <c r="F13" i="3"/>
  <c r="F12" i="3"/>
  <c r="F14" i="3"/>
  <c r="F28" i="3"/>
  <c r="F11" i="3"/>
  <c r="AQ10" i="3" s="1"/>
  <c r="F15" i="3"/>
  <c r="AQ14" i="3" s="1"/>
  <c r="F16" i="3"/>
  <c r="Q10" i="3"/>
  <c r="Q8" i="3"/>
  <c r="Q11" i="3"/>
  <c r="Q14" i="3"/>
  <c r="Q15" i="3"/>
  <c r="Q9" i="3"/>
  <c r="Q13" i="3"/>
  <c r="Q12" i="3"/>
  <c r="Q16" i="3"/>
  <c r="Q26" i="3"/>
  <c r="Q25" i="3"/>
  <c r="Q24" i="3"/>
  <c r="Q23" i="3"/>
  <c r="Q22" i="3"/>
  <c r="Q21" i="3"/>
  <c r="Q20" i="3"/>
  <c r="Q19" i="3"/>
  <c r="Q18" i="3"/>
  <c r="Q17" i="3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9" i="1"/>
  <c r="AL6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9" i="1"/>
  <c r="AI6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13" i="1"/>
  <c r="AE31" i="1"/>
  <c r="AE28" i="1"/>
  <c r="AE29" i="1" s="1"/>
  <c r="AE30" i="1" s="1"/>
  <c r="AE15" i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14" i="1"/>
  <c r="AF10" i="1"/>
  <c r="AF9" i="1"/>
  <c r="AQ20" i="3" l="1"/>
  <c r="AQ21" i="3"/>
  <c r="AQ27" i="3"/>
  <c r="AQ22" i="3"/>
  <c r="AQ16" i="3"/>
  <c r="AQ15" i="3"/>
  <c r="AQ13" i="3"/>
  <c r="AQ23" i="3"/>
  <c r="AQ11" i="3"/>
  <c r="AQ24" i="3"/>
  <c r="AQ12" i="3"/>
  <c r="AQ25" i="3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9" i="1"/>
  <c r="AC6" i="1"/>
  <c r="W17" i="1" l="1"/>
  <c r="X12" i="1"/>
  <c r="W12" i="1"/>
  <c r="V12" i="1"/>
  <c r="W14" i="1"/>
  <c r="Q5" i="1"/>
  <c r="N4" i="1"/>
  <c r="F7" i="1"/>
  <c r="W35" i="1" l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T9" i="1"/>
  <c r="T6" i="1"/>
  <c r="Q26" i="1"/>
  <c r="Q8" i="1"/>
  <c r="T10" i="1" l="1"/>
  <c r="Q20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J19" i="1"/>
  <c r="N7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23" i="1"/>
  <c r="J24" i="1"/>
  <c r="J25" i="1"/>
  <c r="J26" i="1"/>
  <c r="J8" i="1"/>
  <c r="J5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10" i="1"/>
  <c r="B6" i="1"/>
  <c r="B5" i="1"/>
  <c r="B7" i="1" s="1"/>
  <c r="Q9" i="1" l="1"/>
  <c r="Q19" i="1"/>
  <c r="Q18" i="1"/>
  <c r="Q17" i="1"/>
  <c r="Q16" i="1"/>
  <c r="Q15" i="1"/>
  <c r="Q14" i="1"/>
  <c r="Q25" i="1"/>
  <c r="Q13" i="1"/>
  <c r="Q24" i="1"/>
  <c r="Q12" i="1"/>
  <c r="Q23" i="1"/>
  <c r="Q11" i="1"/>
  <c r="Q22" i="1"/>
  <c r="Q10" i="1"/>
  <c r="Q21" i="1"/>
  <c r="T19" i="1"/>
  <c r="T21" i="1"/>
  <c r="T14" i="1"/>
  <c r="T20" i="1"/>
  <c r="T18" i="1"/>
  <c r="T17" i="1"/>
  <c r="T16" i="1"/>
  <c r="T27" i="1"/>
  <c r="T15" i="1"/>
  <c r="T26" i="1"/>
  <c r="T25" i="1"/>
  <c r="T13" i="1"/>
  <c r="T24" i="1"/>
  <c r="T12" i="1"/>
  <c r="T23" i="1"/>
  <c r="T11" i="1"/>
  <c r="T22" i="1"/>
</calcChain>
</file>

<file path=xl/sharedStrings.xml><?xml version="1.0" encoding="utf-8"?>
<sst xmlns="http://schemas.openxmlformats.org/spreadsheetml/2006/main" count="835" uniqueCount="107">
  <si>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</si>
  <si>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</si>
  <si>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</si>
  <si>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</si>
  <si>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</si>
  <si>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</si>
  <si>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</si>
  <si>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</si>
  <si>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</si>
  <si>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</si>
  <si>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</si>
  <si>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</si>
  <si>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</si>
  <si>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</si>
  <si>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</si>
  <si>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</si>
  <si>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</si>
  <si>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</si>
  <si>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</si>
  <si>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</si>
  <si>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</si>
  <si>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</si>
  <si>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</si>
  <si>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</si>
  <si>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</si>
  <si>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</si>
  <si>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</si>
  <si>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</si>
  <si>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</si>
  <si>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</si>
  <si>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</si>
  <si>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</si>
  <si>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</si>
  <si>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</si>
  <si>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</si>
  <si>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</si>
  <si>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</si>
  <si>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</si>
  <si>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</si>
  <si>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</si>
  <si>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</si>
  <si>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</si>
  <si>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</si>
  <si>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</si>
  <si>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</si>
  <si>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</si>
  <si>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</si>
  <si>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</si>
  <si>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</si>
  <si>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</si>
  <si>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</si>
  <si>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</si>
  <si>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</si>
  <si>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</si>
  <si>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</si>
  <si>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</si>
  <si>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</si>
  <si>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</si>
  <si>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</si>
  <si>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</si>
  <si>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</si>
  <si>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</si>
  <si>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</si>
  <si>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</si>
  <si>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</si>
  <si>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</si>
  <si>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</si>
  <si>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</si>
  <si>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</si>
  <si>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</si>
  <si>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</si>
  <si>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</si>
  <si>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</si>
  <si>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</si>
  <si>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year3</t>
  </si>
  <si>
    <t>year4</t>
  </si>
  <si>
    <t>year5</t>
  </si>
  <si>
    <t>K_н=</t>
  </si>
  <si>
    <t>К_у=</t>
  </si>
  <si>
    <t>К_п=</t>
  </si>
  <si>
    <t>С_сн=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</si>
  <si>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</si>
  <si>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</si>
  <si>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</si>
  <si>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</si>
  <si>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</si>
  <si>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</si>
  <si>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</si>
  <si>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</si>
  <si>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</si>
  <si>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</si>
  <si>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</si>
  <si>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</si>
  <si>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</si>
  <si>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</si>
  <si>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</si>
  <si>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</si>
  <si>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</si>
  <si>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</si>
  <si>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Э_об=</t>
  </si>
  <si>
    <t>П_з=</t>
  </si>
  <si>
    <t>П_п=</t>
  </si>
  <si>
    <t>Э_с=</t>
  </si>
  <si>
    <t>Э_з=</t>
  </si>
  <si>
    <t>Э_q=</t>
  </si>
  <si>
    <t>Э=</t>
  </si>
  <si>
    <t>Э_гп_общ=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</si>
</sst>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0.97865220159151178</c:v>
                </c:pt>
                <c:pt idx="1">
                  <c:v>1.9573044031830236</c:v>
                </c:pt>
                <c:pt idx="2">
                  <c:v>2.9359566047745354</c:v>
                </c:pt>
                <c:pt idx="3">
                  <c:v>3.9146088063660471</c:v>
                </c:pt>
                <c:pt idx="4">
                  <c:v>4.8932610079575589</c:v>
                </c:pt>
                <c:pt idx="5">
                  <c:v>5.8719132095490707</c:v>
                </c:pt>
                <c:pt idx="6">
                  <c:v>6.8505654111405825</c:v>
                </c:pt>
                <c:pt idx="7">
                  <c:v>7.8292176127320943</c:v>
                </c:pt>
                <c:pt idx="8">
                  <c:v>8.8078698143236061</c:v>
                </c:pt>
                <c:pt idx="9">
                  <c:v>9.7865220159151178</c:v>
                </c:pt>
                <c:pt idx="10">
                  <c:v>10.76517421750663</c:v>
                </c:pt>
                <c:pt idx="11">
                  <c:v>11.743826419098141</c:v>
                </c:pt>
                <c:pt idx="12">
                  <c:v>12.722478620689653</c:v>
                </c:pt>
                <c:pt idx="13">
                  <c:v>13.701130822281165</c:v>
                </c:pt>
                <c:pt idx="14">
                  <c:v>14.679783023872677</c:v>
                </c:pt>
                <c:pt idx="15">
                  <c:v>15.658435225464189</c:v>
                </c:pt>
                <c:pt idx="16">
                  <c:v>16.6370874270557</c:v>
                </c:pt>
                <c:pt idx="17">
                  <c:v>17.615739628647212</c:v>
                </c:pt>
                <c:pt idx="18">
                  <c:v>18.594391830238724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52-40C5-8AE4-1A8937166EDF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52-40C5-8AE4-1A8937166EDF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52-40C5-8AE4-1A8937166EDF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52-40C5-8AE4-1A8937166EDF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52-40C5-8AE4-1A8937166EDF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A52-40C5-8AE4-1A8937166EDF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A52-40C5-8AE4-1A8937166EDF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A52-40C5-8AE4-1A8937166EDF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A52-40C5-8AE4-1A8937166EDF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A52-40C5-8AE4-1A8937166EDF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143.00490176771822</c:v>
                </c:pt>
                <c:pt idx="8">
                  <c:v>134.66045961875571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121.96598252242221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119.14258490653195</c:v>
                </c:pt>
                <c:pt idx="15">
                  <c:v>119.43533730295725</c:v>
                </c:pt>
                <c:pt idx="16">
                  <c:v>120.16357849999034</c:v>
                </c:pt>
                <c:pt idx="17">
                  <c:v>121.25472703086326</c:v>
                </c:pt>
                <c:pt idx="18">
                  <c:v>122.6514817376013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A52-40C5-8AE4-1A8937166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A52-40C5-8AE4-1A8937166EDF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0.97865220159151178</c:v>
                </c:pt>
                <c:pt idx="1">
                  <c:v>1.9573044031830236</c:v>
                </c:pt>
                <c:pt idx="2">
                  <c:v>2.9359566047745354</c:v>
                </c:pt>
                <c:pt idx="3">
                  <c:v>3.9146088063660471</c:v>
                </c:pt>
                <c:pt idx="4">
                  <c:v>4.8932610079575589</c:v>
                </c:pt>
                <c:pt idx="5">
                  <c:v>5.8719132095490707</c:v>
                </c:pt>
                <c:pt idx="6">
                  <c:v>6.8505654111405825</c:v>
                </c:pt>
                <c:pt idx="7">
                  <c:v>7.8292176127320943</c:v>
                </c:pt>
                <c:pt idx="8">
                  <c:v>8.8078698143236061</c:v>
                </c:pt>
                <c:pt idx="9">
                  <c:v>9.7865220159151178</c:v>
                </c:pt>
                <c:pt idx="10">
                  <c:v>10.76517421750663</c:v>
                </c:pt>
                <c:pt idx="11">
                  <c:v>11.743826419098141</c:v>
                </c:pt>
                <c:pt idx="12">
                  <c:v>12.722478620689653</c:v>
                </c:pt>
                <c:pt idx="13">
                  <c:v>13.701130822281165</c:v>
                </c:pt>
                <c:pt idx="14">
                  <c:v>14.679783023872677</c:v>
                </c:pt>
                <c:pt idx="15">
                  <c:v>15.658435225464189</c:v>
                </c:pt>
                <c:pt idx="16">
                  <c:v>16.6370874270557</c:v>
                </c:pt>
                <c:pt idx="17">
                  <c:v>17.615739628647212</c:v>
                </c:pt>
                <c:pt idx="18">
                  <c:v>18.594391830238724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1A-4D46-8665-28967C65336E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1A-4D46-8665-28967C65336E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1A-4D46-8665-28967C65336E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1A-4D46-8665-28967C65336E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1A-4D46-8665-28967C65336E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1A-4D46-8665-28967C65336E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1A-4D46-8665-28967C65336E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1A-4D46-8665-28967C65336E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01A-4D46-8665-28967C65336E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01A-4D46-8665-28967C65336E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143.00490176771822</c:v>
                </c:pt>
                <c:pt idx="8">
                  <c:v>134.66045961875571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121.96598252242221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119.14258490653195</c:v>
                </c:pt>
                <c:pt idx="15">
                  <c:v>119.43533730295725</c:v>
                </c:pt>
                <c:pt idx="16">
                  <c:v>120.16357849999034</c:v>
                </c:pt>
                <c:pt idx="17">
                  <c:v>121.25472703086326</c:v>
                </c:pt>
                <c:pt idx="18">
                  <c:v>122.6514817376013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01A-4D46-8665-28967C653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301A-4D46-8665-28967C65336E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0.97865220159151178</c:v>
                </c:pt>
                <c:pt idx="1">
                  <c:v>1.9573044031830236</c:v>
                </c:pt>
                <c:pt idx="2">
                  <c:v>2.9359566047745354</c:v>
                </c:pt>
                <c:pt idx="3">
                  <c:v>3.9146088063660471</c:v>
                </c:pt>
                <c:pt idx="4">
                  <c:v>4.8932610079575589</c:v>
                </c:pt>
                <c:pt idx="5">
                  <c:v>5.8719132095490707</c:v>
                </c:pt>
                <c:pt idx="6">
                  <c:v>6.8505654111405825</c:v>
                </c:pt>
                <c:pt idx="7">
                  <c:v>7.8292176127320943</c:v>
                </c:pt>
                <c:pt idx="8">
                  <c:v>8.8078698143236061</c:v>
                </c:pt>
                <c:pt idx="9">
                  <c:v>9.7865220159151178</c:v>
                </c:pt>
                <c:pt idx="10">
                  <c:v>10.76517421750663</c:v>
                </c:pt>
                <c:pt idx="11">
                  <c:v>11.743826419098141</c:v>
                </c:pt>
                <c:pt idx="12">
                  <c:v>12.722478620689653</c:v>
                </c:pt>
                <c:pt idx="13">
                  <c:v>13.701130822281165</c:v>
                </c:pt>
                <c:pt idx="14">
                  <c:v>14.679783023872677</c:v>
                </c:pt>
                <c:pt idx="15">
                  <c:v>15.658435225464189</c:v>
                </c:pt>
                <c:pt idx="16">
                  <c:v>16.6370874270557</c:v>
                </c:pt>
                <c:pt idx="17">
                  <c:v>17.615739628647212</c:v>
                </c:pt>
                <c:pt idx="18">
                  <c:v>18.594391830238724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BF-42B3-B523-DE8669D01932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BF-42B3-B523-DE8669D01932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BF-42B3-B523-DE8669D01932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BF-42B3-B523-DE8669D01932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BF-42B3-B523-DE8669D01932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5BF-42B3-B523-DE8669D01932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5BF-42B3-B523-DE8669D01932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5BF-42B3-B523-DE8669D01932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5BF-42B3-B523-DE8669D01932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5BF-42B3-B523-DE8669D01932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143.00490176771822</c:v>
                </c:pt>
                <c:pt idx="8">
                  <c:v>134.66045961875571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121.96598252242221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119.14258490653195</c:v>
                </c:pt>
                <c:pt idx="15">
                  <c:v>119.43533730295725</c:v>
                </c:pt>
                <c:pt idx="16">
                  <c:v>120.16357849999034</c:v>
                </c:pt>
                <c:pt idx="17">
                  <c:v>121.25472703086326</c:v>
                </c:pt>
                <c:pt idx="18">
                  <c:v>122.6514817376013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5BF-42B3-B523-DE8669D01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85BF-42B3-B523-DE8669D01932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0.97865220159151178</c:v>
                </c:pt>
                <c:pt idx="1">
                  <c:v>1.9573044031830236</c:v>
                </c:pt>
                <c:pt idx="2">
                  <c:v>2.9359566047745354</c:v>
                </c:pt>
                <c:pt idx="3">
                  <c:v>3.9146088063660471</c:v>
                </c:pt>
                <c:pt idx="4">
                  <c:v>4.8932610079575589</c:v>
                </c:pt>
                <c:pt idx="5">
                  <c:v>5.8719132095490707</c:v>
                </c:pt>
                <c:pt idx="6">
                  <c:v>6.8505654111405825</c:v>
                </c:pt>
                <c:pt idx="7">
                  <c:v>7.8292176127320943</c:v>
                </c:pt>
                <c:pt idx="8">
                  <c:v>8.8078698143236061</c:v>
                </c:pt>
                <c:pt idx="9">
                  <c:v>9.7865220159151178</c:v>
                </c:pt>
                <c:pt idx="10">
                  <c:v>10.76517421750663</c:v>
                </c:pt>
                <c:pt idx="11">
                  <c:v>11.743826419098141</c:v>
                </c:pt>
                <c:pt idx="12">
                  <c:v>12.722478620689653</c:v>
                </c:pt>
                <c:pt idx="13">
                  <c:v>13.701130822281165</c:v>
                </c:pt>
                <c:pt idx="14">
                  <c:v>14.679783023872677</c:v>
                </c:pt>
                <c:pt idx="15">
                  <c:v>15.658435225464189</c:v>
                </c:pt>
                <c:pt idx="16">
                  <c:v>16.6370874270557</c:v>
                </c:pt>
                <c:pt idx="17">
                  <c:v>17.615739628647212</c:v>
                </c:pt>
                <c:pt idx="18">
                  <c:v>18.594391830238724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68-40AF-997F-8C18ECAD289C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68-40AF-997F-8C18ECAD289C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68-40AF-997F-8C18ECAD289C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68-40AF-997F-8C18ECAD289C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68-40AF-997F-8C18ECAD289C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68-40AF-997F-8C18ECAD289C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68-40AF-997F-8C18ECAD289C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868-40AF-997F-8C18ECAD289C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868-40AF-997F-8C18ECAD289C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868-40AF-997F-8C18ECAD289C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143.00490176771822</c:v>
                </c:pt>
                <c:pt idx="8">
                  <c:v>134.66045961875571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121.96598252242221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119.14258490653195</c:v>
                </c:pt>
                <c:pt idx="15">
                  <c:v>119.43533730295725</c:v>
                </c:pt>
                <c:pt idx="16">
                  <c:v>120.16357849999034</c:v>
                </c:pt>
                <c:pt idx="17">
                  <c:v>121.25472703086326</c:v>
                </c:pt>
                <c:pt idx="18">
                  <c:v>122.6514817376013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868-40AF-997F-8C18ECAD2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1868-40AF-997F-8C18ECAD289C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0.97865220159151178</c:v>
                </c:pt>
                <c:pt idx="1">
                  <c:v>1.9573044031830236</c:v>
                </c:pt>
                <c:pt idx="2">
                  <c:v>2.9359566047745354</c:v>
                </c:pt>
                <c:pt idx="3">
                  <c:v>3.9146088063660471</c:v>
                </c:pt>
                <c:pt idx="4">
                  <c:v>4.8932610079575589</c:v>
                </c:pt>
                <c:pt idx="5">
                  <c:v>5.8719132095490707</c:v>
                </c:pt>
                <c:pt idx="6">
                  <c:v>6.8505654111405825</c:v>
                </c:pt>
                <c:pt idx="7">
                  <c:v>7.8292176127320943</c:v>
                </c:pt>
                <c:pt idx="8">
                  <c:v>8.8078698143236061</c:v>
                </c:pt>
                <c:pt idx="9">
                  <c:v>9.7865220159151178</c:v>
                </c:pt>
                <c:pt idx="10">
                  <c:v>10.76517421750663</c:v>
                </c:pt>
                <c:pt idx="11">
                  <c:v>11.743826419098141</c:v>
                </c:pt>
                <c:pt idx="12">
                  <c:v>12.722478620689653</c:v>
                </c:pt>
                <c:pt idx="13">
                  <c:v>13.701130822281165</c:v>
                </c:pt>
                <c:pt idx="14">
                  <c:v>14.679783023872677</c:v>
                </c:pt>
                <c:pt idx="15">
                  <c:v>15.658435225464189</c:v>
                </c:pt>
                <c:pt idx="16">
                  <c:v>16.6370874270557</c:v>
                </c:pt>
                <c:pt idx="17">
                  <c:v>17.615739628647212</c:v>
                </c:pt>
                <c:pt idx="18">
                  <c:v>18.594391830238724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1C-46C4-88B3-46AF5C0003F7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1C-46C4-88B3-46AF5C0003F7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1C-46C4-88B3-46AF5C0003F7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1C-46C4-88B3-46AF5C0003F7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1C-46C4-88B3-46AF5C0003F7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1C-46C4-88B3-46AF5C0003F7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41C-46C4-88B3-46AF5C0003F7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41C-46C4-88B3-46AF5C0003F7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41C-46C4-88B3-46AF5C0003F7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41C-46C4-88B3-46AF5C0003F7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143.00490176771822</c:v>
                </c:pt>
                <c:pt idx="8">
                  <c:v>134.66045961875571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121.96598252242221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119.14258490653195</c:v>
                </c:pt>
                <c:pt idx="15">
                  <c:v>119.43533730295725</c:v>
                </c:pt>
                <c:pt idx="16">
                  <c:v>120.16357849999034</c:v>
                </c:pt>
                <c:pt idx="17">
                  <c:v>121.25472703086326</c:v>
                </c:pt>
                <c:pt idx="18">
                  <c:v>122.6514817376013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41C-46C4-88B3-46AF5C000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441C-46C4-88B3-46AF5C0003F7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0.97865220159151178</c:v>
                </c:pt>
                <c:pt idx="1">
                  <c:v>1.9573044031830236</c:v>
                </c:pt>
                <c:pt idx="2">
                  <c:v>2.9359566047745354</c:v>
                </c:pt>
                <c:pt idx="3">
                  <c:v>3.9146088063660471</c:v>
                </c:pt>
                <c:pt idx="4">
                  <c:v>4.8932610079575589</c:v>
                </c:pt>
                <c:pt idx="5">
                  <c:v>5.8719132095490707</c:v>
                </c:pt>
                <c:pt idx="6">
                  <c:v>6.8505654111405825</c:v>
                </c:pt>
                <c:pt idx="7">
                  <c:v>7.8292176127320943</c:v>
                </c:pt>
                <c:pt idx="8">
                  <c:v>8.8078698143236061</c:v>
                </c:pt>
                <c:pt idx="9">
                  <c:v>9.7865220159151178</c:v>
                </c:pt>
                <c:pt idx="10">
                  <c:v>10.76517421750663</c:v>
                </c:pt>
                <c:pt idx="11">
                  <c:v>11.743826419098141</c:v>
                </c:pt>
                <c:pt idx="12">
                  <c:v>12.722478620689653</c:v>
                </c:pt>
                <c:pt idx="13">
                  <c:v>13.701130822281165</c:v>
                </c:pt>
                <c:pt idx="14">
                  <c:v>14.679783023872677</c:v>
                </c:pt>
                <c:pt idx="15">
                  <c:v>15.658435225464189</c:v>
                </c:pt>
                <c:pt idx="16">
                  <c:v>16.6370874270557</c:v>
                </c:pt>
                <c:pt idx="17">
                  <c:v>17.615739628647212</c:v>
                </c:pt>
                <c:pt idx="18">
                  <c:v>18.594391830238724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BD-4DE1-B688-A53B21B5011E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BD-4DE1-B688-A53B21B5011E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BD-4DE1-B688-A53B21B5011E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BD-4DE1-B688-A53B21B5011E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BD-4DE1-B688-A53B21B5011E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BD-4DE1-B688-A53B21B5011E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BD-4DE1-B688-A53B21B5011E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BD-4DE1-B688-A53B21B5011E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BD-4DE1-B688-A53B21B5011E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3BD-4DE1-B688-A53B21B5011E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143.00490176771822</c:v>
                </c:pt>
                <c:pt idx="8">
                  <c:v>134.66045961875571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121.96598252242221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119.14258490653195</c:v>
                </c:pt>
                <c:pt idx="15">
                  <c:v>119.43533730295725</c:v>
                </c:pt>
                <c:pt idx="16">
                  <c:v>120.16357849999034</c:v>
                </c:pt>
                <c:pt idx="17">
                  <c:v>121.25472703086326</c:v>
                </c:pt>
                <c:pt idx="18">
                  <c:v>122.6514817376013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3BD-4DE1-B688-A53B21B50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73BD-4DE1-B688-A53B21B5011E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0.97865220159151178</c:v>
                </c:pt>
                <c:pt idx="1">
                  <c:v>1.9573044031830236</c:v>
                </c:pt>
                <c:pt idx="2">
                  <c:v>2.9359566047745354</c:v>
                </c:pt>
                <c:pt idx="3">
                  <c:v>3.9146088063660471</c:v>
                </c:pt>
                <c:pt idx="4">
                  <c:v>4.8932610079575589</c:v>
                </c:pt>
                <c:pt idx="5">
                  <c:v>5.8719132095490707</c:v>
                </c:pt>
                <c:pt idx="6">
                  <c:v>6.8505654111405825</c:v>
                </c:pt>
                <c:pt idx="7">
                  <c:v>7.8292176127320943</c:v>
                </c:pt>
                <c:pt idx="8">
                  <c:v>8.8078698143236061</c:v>
                </c:pt>
                <c:pt idx="9">
                  <c:v>9.7865220159151178</c:v>
                </c:pt>
                <c:pt idx="10">
                  <c:v>10.76517421750663</c:v>
                </c:pt>
                <c:pt idx="11">
                  <c:v>11.743826419098141</c:v>
                </c:pt>
                <c:pt idx="12">
                  <c:v>12.722478620689653</c:v>
                </c:pt>
                <c:pt idx="13">
                  <c:v>13.701130822281165</c:v>
                </c:pt>
                <c:pt idx="14">
                  <c:v>14.679783023872677</c:v>
                </c:pt>
                <c:pt idx="15">
                  <c:v>15.658435225464189</c:v>
                </c:pt>
                <c:pt idx="16">
                  <c:v>16.6370874270557</c:v>
                </c:pt>
                <c:pt idx="17">
                  <c:v>17.615739628647212</c:v>
                </c:pt>
                <c:pt idx="18">
                  <c:v>18.594391830238724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AE-436F-8D69-AE7F6379EA8F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AE-436F-8D69-AE7F6379EA8F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AE-436F-8D69-AE7F6379EA8F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AE-436F-8D69-AE7F6379EA8F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AE-436F-8D69-AE7F6379EA8F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AE-436F-8D69-AE7F6379EA8F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AE-436F-8D69-AE7F6379EA8F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AE-436F-8D69-AE7F6379EA8F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6AE-436F-8D69-AE7F6379EA8F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6AE-436F-8D69-AE7F6379EA8F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143.00490176771822</c:v>
                </c:pt>
                <c:pt idx="8">
                  <c:v>134.66045961875571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121.96598252242221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119.14258490653195</c:v>
                </c:pt>
                <c:pt idx="15">
                  <c:v>119.43533730295725</c:v>
                </c:pt>
                <c:pt idx="16">
                  <c:v>120.16357849999034</c:v>
                </c:pt>
                <c:pt idx="17">
                  <c:v>121.25472703086326</c:v>
                </c:pt>
                <c:pt idx="18">
                  <c:v>122.6514817376013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6AE-436F-8D69-AE7F6379E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C6AE-436F-8D69-AE7F6379EA8F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0.97865220159151178</c:v>
                </c:pt>
                <c:pt idx="1">
                  <c:v>1.9573044031830236</c:v>
                </c:pt>
                <c:pt idx="2">
                  <c:v>2.9359566047745354</c:v>
                </c:pt>
                <c:pt idx="3">
                  <c:v>3.9146088063660471</c:v>
                </c:pt>
                <c:pt idx="4">
                  <c:v>4.8932610079575589</c:v>
                </c:pt>
                <c:pt idx="5">
                  <c:v>5.8719132095490707</c:v>
                </c:pt>
                <c:pt idx="6">
                  <c:v>6.8505654111405825</c:v>
                </c:pt>
                <c:pt idx="7">
                  <c:v>7.8292176127320943</c:v>
                </c:pt>
                <c:pt idx="8">
                  <c:v>8.8078698143236061</c:v>
                </c:pt>
                <c:pt idx="9">
                  <c:v>9.7865220159151178</c:v>
                </c:pt>
                <c:pt idx="10">
                  <c:v>10.76517421750663</c:v>
                </c:pt>
                <c:pt idx="11">
                  <c:v>11.743826419098141</c:v>
                </c:pt>
                <c:pt idx="12">
                  <c:v>12.722478620689653</c:v>
                </c:pt>
                <c:pt idx="13">
                  <c:v>13.701130822281165</c:v>
                </c:pt>
                <c:pt idx="14">
                  <c:v>14.679783023872677</c:v>
                </c:pt>
                <c:pt idx="15">
                  <c:v>15.658435225464189</c:v>
                </c:pt>
                <c:pt idx="16">
                  <c:v>16.6370874270557</c:v>
                </c:pt>
                <c:pt idx="17">
                  <c:v>17.615739628647212</c:v>
                </c:pt>
                <c:pt idx="18">
                  <c:v>18.594391830238724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6F-4232-9184-77226D8D6B38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6F-4232-9184-77226D8D6B38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6F-4232-9184-77226D8D6B38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6F-4232-9184-77226D8D6B38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6F-4232-9184-77226D8D6B38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36F-4232-9184-77226D8D6B38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36F-4232-9184-77226D8D6B38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36F-4232-9184-77226D8D6B38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36F-4232-9184-77226D8D6B38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36F-4232-9184-77226D8D6B38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143.00490176771822</c:v>
                </c:pt>
                <c:pt idx="8">
                  <c:v>134.66045961875571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121.96598252242221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119.14258490653195</c:v>
                </c:pt>
                <c:pt idx="15">
                  <c:v>119.43533730295725</c:v>
                </c:pt>
                <c:pt idx="16">
                  <c:v>120.16357849999034</c:v>
                </c:pt>
                <c:pt idx="17">
                  <c:v>121.25472703086326</c:v>
                </c:pt>
                <c:pt idx="18">
                  <c:v>122.6514817376013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36F-4232-9184-77226D8D6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336F-4232-9184-77226D8D6B38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57C01AC-D00D-45D1-9DB8-C07EB72153F6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66674</xdr:colOff>
      <xdr:row>29</xdr:row>
      <xdr:rowOff>80962</xdr:rowOff>
    </xdr:from>
    <xdr:to>
      <xdr:col>16</xdr:col>
      <xdr:colOff>323850</xdr:colOff>
      <xdr:row>63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B82D72B-4C62-4F08-8F5B-8D2E13A19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40A553-D371-4AFD-AF01-534243468C47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66674</xdr:colOff>
      <xdr:row>29</xdr:row>
      <xdr:rowOff>80962</xdr:rowOff>
    </xdr:from>
    <xdr:to>
      <xdr:col>16</xdr:col>
      <xdr:colOff>323850</xdr:colOff>
      <xdr:row>63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D62B2F6-C453-4A91-82C2-DFAC27749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9790BF-0404-475C-845D-BAEE34D5386B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66674</xdr:colOff>
      <xdr:row>29</xdr:row>
      <xdr:rowOff>80962</xdr:rowOff>
    </xdr:from>
    <xdr:to>
      <xdr:col>16</xdr:col>
      <xdr:colOff>323850</xdr:colOff>
      <xdr:row>63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EC5E0D2-BEB3-4D3D-95C2-EFCFE973D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B0A7DE-1FF1-4695-AF37-B4A28CB5167A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66674</xdr:colOff>
      <xdr:row>29</xdr:row>
      <xdr:rowOff>80962</xdr:rowOff>
    </xdr:from>
    <xdr:to>
      <xdr:col>16</xdr:col>
      <xdr:colOff>323850</xdr:colOff>
      <xdr:row>63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66E7AE2-5B47-49A4-9262-C8C900BAB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5B8093-87A3-4DE7-9ABC-8253BA06A675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66674</xdr:colOff>
      <xdr:row>29</xdr:row>
      <xdr:rowOff>80962</xdr:rowOff>
    </xdr:from>
    <xdr:to>
      <xdr:col>16</xdr:col>
      <xdr:colOff>323850</xdr:colOff>
      <xdr:row>63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607E6F4-F5B8-4963-A690-B479D11A2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89CBE14-9DA6-450F-9A8D-6F5C0092C888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66674</xdr:colOff>
      <xdr:row>29</xdr:row>
      <xdr:rowOff>80962</xdr:rowOff>
    </xdr:from>
    <xdr:to>
      <xdr:col>16</xdr:col>
      <xdr:colOff>323850</xdr:colOff>
      <xdr:row>63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7D8CB94-91BD-45AA-B556-006C6E35C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1C9D13-696E-4A45-A2B9-C26964D6BE4F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66674</xdr:colOff>
      <xdr:row>29</xdr:row>
      <xdr:rowOff>80962</xdr:rowOff>
    </xdr:from>
    <xdr:to>
      <xdr:col>16</xdr:col>
      <xdr:colOff>323850</xdr:colOff>
      <xdr:row>63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D264F56-9AA2-473C-B100-4EAFFF39B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5FF864-B964-4CBB-98FA-8634D7ACACC8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66674</xdr:colOff>
      <xdr:row>29</xdr:row>
      <xdr:rowOff>80962</xdr:rowOff>
    </xdr:from>
    <xdr:to>
      <xdr:col>16</xdr:col>
      <xdr:colOff>323850</xdr:colOff>
      <xdr:row>63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EBF1329-5D81-4EEA-973C-814F0CF14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5"/>
  <sheetViews>
    <sheetView workbookViewId="0">
      <selection activeCell="B10" sqref="B10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147.11000000000001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12650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v>1229.7719999999999</v>
      </c>
    </row>
    <row r="3" spans="1:45" x14ac:dyDescent="0.25">
      <c r="A3" s="4" t="s">
        <v>7</v>
      </c>
      <c r="B3" s="2">
        <v>13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AS2-AQ23</f>
        <v>1110.629415093468</v>
      </c>
    </row>
    <row r="4" spans="1:45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1.838875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1.1768799999999999</v>
      </c>
      <c r="P5" s="14" t="s">
        <v>28</v>
      </c>
      <c r="Q5" s="9">
        <f>F2*F3*F5*Q2*B1*B7/Q3</f>
        <v>271.79455160000003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3.6431999999999998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385.93220338983053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18.850000000000001</v>
      </c>
      <c r="C7" t="s">
        <v>12</v>
      </c>
      <c r="D7" s="7"/>
      <c r="E7" s="10" t="s">
        <v>16</v>
      </c>
      <c r="F7" s="9">
        <f>F2*F3*F4*F5*B1/B7</f>
        <v>0.97865220159151178</v>
      </c>
      <c r="I7" s="11" t="s">
        <v>17</v>
      </c>
      <c r="J7" s="16" t="s">
        <v>18</v>
      </c>
      <c r="M7" s="8">
        <v>1</v>
      </c>
      <c r="N7" s="15">
        <f>M7*$N$4</f>
        <v>1.838875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1.1768799999999999</v>
      </c>
      <c r="M8" s="8">
        <v>2</v>
      </c>
      <c r="N8" s="15">
        <f t="shared" ref="N8:N25" si="0">M8*$N$4</f>
        <v>3.6777500000000001</v>
      </c>
      <c r="P8" s="8">
        <v>1</v>
      </c>
      <c r="Q8" s="15">
        <f>$Q$5/P8</f>
        <v>271.79455160000003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26" si="1">I9*$J$5</f>
        <v>2.3537599999999999</v>
      </c>
      <c r="M9" s="8">
        <v>3</v>
      </c>
      <c r="N9" s="15">
        <f t="shared" si="0"/>
        <v>5.5166250000000003</v>
      </c>
      <c r="P9" s="8">
        <v>2</v>
      </c>
      <c r="Q9" s="15">
        <f t="shared" ref="Q9:Q25" si="2">$Q$5/P9</f>
        <v>135.89727580000002</v>
      </c>
      <c r="S9" s="8">
        <v>1</v>
      </c>
      <c r="T9" s="15">
        <f>$T$6/S9</f>
        <v>3.6431999999999998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385.93220338983053</v>
      </c>
      <c r="AE9" s="4" t="s">
        <v>60</v>
      </c>
      <c r="AF9" s="2">
        <f>B1*J3*F5/(10^3*AF2*AF3)</f>
        <v>5.6490239999999998</v>
      </c>
      <c r="AH9" s="8">
        <v>1</v>
      </c>
      <c r="AI9" s="15">
        <f>$AI$6*$AF$9/AH9</f>
        <v>17.570724249599998</v>
      </c>
      <c r="AK9" s="8">
        <v>1</v>
      </c>
      <c r="AL9" s="15">
        <f>$AL$6*$AF$9/AK9</f>
        <v>42.6795061248</v>
      </c>
      <c r="AP9" s="8">
        <v>1</v>
      </c>
      <c r="AQ9" s="15">
        <f>F10+J8+N7+Q8+T9+W17+AC9+AF13+AI9+AL9</f>
        <v>892.39156044148058</v>
      </c>
    </row>
    <row r="10" spans="1:45" x14ac:dyDescent="0.25">
      <c r="A10" s="4"/>
      <c r="B10" s="3"/>
      <c r="E10" s="11">
        <v>1</v>
      </c>
      <c r="F10" s="12">
        <f>E10*$F$7</f>
        <v>0.97865220159151178</v>
      </c>
      <c r="I10" s="8">
        <v>3</v>
      </c>
      <c r="J10" s="15">
        <f t="shared" si="1"/>
        <v>3.53064</v>
      </c>
      <c r="M10" s="8">
        <v>4</v>
      </c>
      <c r="N10" s="15">
        <f t="shared" si="0"/>
        <v>7.3555000000000001</v>
      </c>
      <c r="P10" s="8">
        <v>3</v>
      </c>
      <c r="Q10" s="15">
        <f t="shared" si="2"/>
        <v>90.598183866666673</v>
      </c>
      <c r="S10" s="8">
        <v>2</v>
      </c>
      <c r="T10" s="15">
        <f t="shared" ref="T10:T27" si="3">$T$6/S10</f>
        <v>1.8215999999999999</v>
      </c>
      <c r="AB10" s="8">
        <v>2</v>
      </c>
      <c r="AC10" s="15">
        <f t="shared" ref="AC10:AC27" si="4">$AC$6/AB10</f>
        <v>192.96610169491527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27" si="5">$AI$6*$AF$9/AH10</f>
        <v>8.7853621247999989</v>
      </c>
      <c r="AK10" s="8">
        <v>2</v>
      </c>
      <c r="AL10" s="15">
        <f t="shared" ref="AL10:AL27" si="6">$AL$6*$AF$9/AK10</f>
        <v>21.3397530624</v>
      </c>
      <c r="AP10" s="8">
        <v>2</v>
      </c>
      <c r="AQ10" s="15">
        <f>F11+J9+N8+Q9+T10+W18+AC10+AF14+AI10+AL10</f>
        <v>452.18739102312759</v>
      </c>
    </row>
    <row r="11" spans="1:45" x14ac:dyDescent="0.25">
      <c r="A11" s="4"/>
      <c r="B11" s="3"/>
      <c r="E11" s="11">
        <v>2</v>
      </c>
      <c r="F11" s="12">
        <f t="shared" ref="F11:F28" si="7">E11*$F$7</f>
        <v>1.9573044031830236</v>
      </c>
      <c r="I11" s="8">
        <v>4</v>
      </c>
      <c r="J11" s="15">
        <f t="shared" si="1"/>
        <v>4.7075199999999997</v>
      </c>
      <c r="M11" s="8">
        <v>5</v>
      </c>
      <c r="N11" s="15">
        <f t="shared" si="0"/>
        <v>9.1943750000000009</v>
      </c>
      <c r="P11" s="8">
        <v>4</v>
      </c>
      <c r="Q11" s="15">
        <f t="shared" si="2"/>
        <v>67.948637900000008</v>
      </c>
      <c r="S11" s="8">
        <v>3</v>
      </c>
      <c r="T11" s="15">
        <f t="shared" si="3"/>
        <v>1.2143999999999999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128.64406779661019</v>
      </c>
      <c r="AH11" s="8">
        <v>3</v>
      </c>
      <c r="AI11" s="15">
        <f t="shared" si="5"/>
        <v>5.8569080831999996</v>
      </c>
      <c r="AK11" s="8">
        <v>3</v>
      </c>
      <c r="AL11" s="15">
        <f t="shared" si="6"/>
        <v>14.2265020416</v>
      </c>
      <c r="AP11" s="8">
        <v>3</v>
      </c>
      <c r="AQ11" s="15">
        <f t="shared" ref="AQ11:AQ27" si="8">F12+J10+N9+Q10+T11+W19+AC11+AF15+AI11+AL11</f>
        <v>308.11560601807088</v>
      </c>
    </row>
    <row r="12" spans="1:45" x14ac:dyDescent="0.25">
      <c r="E12" s="11">
        <v>3</v>
      </c>
      <c r="F12" s="12">
        <f t="shared" si="7"/>
        <v>2.9359566047745354</v>
      </c>
      <c r="I12" s="8">
        <v>5</v>
      </c>
      <c r="J12" s="15">
        <f t="shared" si="1"/>
        <v>5.8843999999999994</v>
      </c>
      <c r="M12" s="8">
        <v>6</v>
      </c>
      <c r="N12" s="15">
        <f t="shared" si="0"/>
        <v>11.033250000000001</v>
      </c>
      <c r="P12" s="8">
        <v>5</v>
      </c>
      <c r="Q12" s="15">
        <f t="shared" si="2"/>
        <v>54.358910320000007</v>
      </c>
      <c r="S12" s="8">
        <v>4</v>
      </c>
      <c r="T12" s="15">
        <f t="shared" si="3"/>
        <v>0.91079999999999994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96.483050847457633</v>
      </c>
      <c r="AE12" s="11" t="s">
        <v>17</v>
      </c>
      <c r="AF12" s="11" t="s">
        <v>57</v>
      </c>
      <c r="AH12" s="8">
        <v>4</v>
      </c>
      <c r="AI12" s="15">
        <f t="shared" si="5"/>
        <v>4.3926810623999994</v>
      </c>
      <c r="AK12" s="8">
        <v>4</v>
      </c>
      <c r="AL12" s="15">
        <f t="shared" si="6"/>
        <v>10.6698765312</v>
      </c>
      <c r="AP12" s="8">
        <v>4</v>
      </c>
      <c r="AQ12" s="15">
        <f t="shared" si="8"/>
        <v>238.07691711633828</v>
      </c>
    </row>
    <row r="13" spans="1:45" ht="15.75" customHeight="1" x14ac:dyDescent="0.25">
      <c r="E13" s="11">
        <v>4</v>
      </c>
      <c r="F13" s="12">
        <f t="shared" si="7"/>
        <v>3.9146088063660471</v>
      </c>
      <c r="I13" s="8">
        <v>6</v>
      </c>
      <c r="J13" s="15">
        <f t="shared" si="1"/>
        <v>7.06128</v>
      </c>
      <c r="M13" s="8">
        <v>7</v>
      </c>
      <c r="N13" s="15">
        <f t="shared" si="0"/>
        <v>12.872125</v>
      </c>
      <c r="P13" s="8">
        <v>6</v>
      </c>
      <c r="Q13" s="15">
        <f t="shared" si="2"/>
        <v>45.299091933333337</v>
      </c>
      <c r="S13" s="8">
        <v>5</v>
      </c>
      <c r="T13" s="15">
        <f t="shared" si="3"/>
        <v>0.72863999999999995</v>
      </c>
      <c r="AB13" s="8">
        <v>5</v>
      </c>
      <c r="AC13" s="15">
        <f t="shared" si="4"/>
        <v>77.186440677966104</v>
      </c>
      <c r="AE13" s="8">
        <v>1</v>
      </c>
      <c r="AF13" s="15">
        <f>$AF$9*$AF$10/AE13</f>
        <v>145.29741649919998</v>
      </c>
      <c r="AH13" s="8">
        <v>5</v>
      </c>
      <c r="AI13" s="15">
        <f t="shared" si="5"/>
        <v>3.5141448499199996</v>
      </c>
      <c r="AK13" s="8">
        <v>5</v>
      </c>
      <c r="AL13" s="15">
        <f t="shared" si="6"/>
        <v>8.5359012249599999</v>
      </c>
      <c r="AP13" s="8">
        <v>5</v>
      </c>
      <c r="AQ13" s="15">
        <f>F14+J12+N11+Q12+T13+W21+AC13+AF17+AI13+AL13</f>
        <v>197.65146665593539</v>
      </c>
    </row>
    <row r="14" spans="1:45" x14ac:dyDescent="0.25">
      <c r="E14" s="11">
        <v>5</v>
      </c>
      <c r="F14" s="12">
        <f t="shared" si="7"/>
        <v>4.8932610079575589</v>
      </c>
      <c r="I14" s="8">
        <v>7</v>
      </c>
      <c r="J14" s="15">
        <f t="shared" si="1"/>
        <v>8.2381599999999988</v>
      </c>
      <c r="M14" s="8">
        <v>8</v>
      </c>
      <c r="N14" s="15">
        <f t="shared" si="0"/>
        <v>14.711</v>
      </c>
      <c r="P14" s="8">
        <v>7</v>
      </c>
      <c r="Q14" s="15">
        <f t="shared" si="2"/>
        <v>38.827793085714291</v>
      </c>
      <c r="S14" s="8">
        <v>6</v>
      </c>
      <c r="T14" s="15">
        <f t="shared" si="3"/>
        <v>0.60719999999999996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64.322033898305094</v>
      </c>
      <c r="AE14" s="8">
        <f>AE13+1</f>
        <v>2</v>
      </c>
      <c r="AF14" s="15">
        <f t="shared" ref="AF14:AF31" si="9">$AF$9*$AF$10/AE14</f>
        <v>72.648708249599991</v>
      </c>
      <c r="AH14" s="8">
        <v>6</v>
      </c>
      <c r="AI14" s="15">
        <f t="shared" si="5"/>
        <v>2.9284540415999998</v>
      </c>
      <c r="AK14" s="8">
        <v>6</v>
      </c>
      <c r="AL14" s="15">
        <f t="shared" si="6"/>
        <v>7.1132510207999999</v>
      </c>
      <c r="AP14" s="8">
        <v>6</v>
      </c>
      <c r="AQ14" s="15">
        <f t="shared" si="8"/>
        <v>172.03263541619725</v>
      </c>
    </row>
    <row r="15" spans="1:45" x14ac:dyDescent="0.25">
      <c r="E15" s="11">
        <v>6</v>
      </c>
      <c r="F15" s="12">
        <f t="shared" si="7"/>
        <v>5.8719132095490707</v>
      </c>
      <c r="I15" s="8">
        <v>8</v>
      </c>
      <c r="J15" s="15">
        <f t="shared" si="1"/>
        <v>9.4150399999999994</v>
      </c>
      <c r="M15" s="8">
        <v>9</v>
      </c>
      <c r="N15" s="15">
        <f t="shared" si="0"/>
        <v>16.549875</v>
      </c>
      <c r="P15" s="8">
        <v>8</v>
      </c>
      <c r="Q15" s="15">
        <f t="shared" si="2"/>
        <v>33.974318950000004</v>
      </c>
      <c r="S15" s="8">
        <v>7</v>
      </c>
      <c r="T15" s="15">
        <f t="shared" si="3"/>
        <v>0.52045714285714284</v>
      </c>
      <c r="AB15" s="8">
        <v>7</v>
      </c>
      <c r="AC15" s="15">
        <f t="shared" si="4"/>
        <v>55.133171912832935</v>
      </c>
      <c r="AE15" s="8">
        <f t="shared" ref="AE15:AE30" si="10">AE14+1</f>
        <v>3</v>
      </c>
      <c r="AF15" s="15">
        <f t="shared" si="9"/>
        <v>48.432472166399997</v>
      </c>
      <c r="AH15" s="8">
        <v>7</v>
      </c>
      <c r="AI15" s="15">
        <f t="shared" si="5"/>
        <v>2.5101034642285711</v>
      </c>
      <c r="AK15" s="8">
        <v>7</v>
      </c>
      <c r="AL15" s="15">
        <f t="shared" si="6"/>
        <v>6.0970723035428573</v>
      </c>
      <c r="AP15" s="8">
        <v>7</v>
      </c>
      <c r="AQ15" s="15">
        <f t="shared" si="8"/>
        <v>154.87472944541045</v>
      </c>
    </row>
    <row r="16" spans="1:45" x14ac:dyDescent="0.25">
      <c r="E16" s="11">
        <v>7</v>
      </c>
      <c r="F16" s="12">
        <f t="shared" si="7"/>
        <v>6.8505654111405825</v>
      </c>
      <c r="I16" s="8">
        <v>9</v>
      </c>
      <c r="J16" s="15">
        <f t="shared" si="1"/>
        <v>10.59192</v>
      </c>
      <c r="M16" s="8">
        <v>10</v>
      </c>
      <c r="N16" s="15">
        <f t="shared" si="0"/>
        <v>18.388750000000002</v>
      </c>
      <c r="P16" s="8">
        <v>9</v>
      </c>
      <c r="Q16" s="15">
        <f t="shared" si="2"/>
        <v>30.199394622222226</v>
      </c>
      <c r="S16" s="8">
        <v>8</v>
      </c>
      <c r="T16" s="15">
        <f t="shared" si="3"/>
        <v>0.45539999999999997</v>
      </c>
      <c r="V16" s="11" t="s">
        <v>17</v>
      </c>
      <c r="W16" s="11" t="s">
        <v>34</v>
      </c>
      <c r="AB16" s="8">
        <v>8</v>
      </c>
      <c r="AC16" s="15">
        <f t="shared" si="4"/>
        <v>48.241525423728817</v>
      </c>
      <c r="AE16" s="8">
        <f t="shared" si="10"/>
        <v>4</v>
      </c>
      <c r="AF16" s="15">
        <f t="shared" si="9"/>
        <v>36.324354124799996</v>
      </c>
      <c r="AH16" s="8">
        <v>8</v>
      </c>
      <c r="AI16" s="15">
        <f t="shared" si="5"/>
        <v>2.1963405311999997</v>
      </c>
      <c r="AK16" s="8">
        <v>8</v>
      </c>
      <c r="AL16" s="15">
        <f t="shared" si="6"/>
        <v>5.3349382656</v>
      </c>
      <c r="AP16" s="8">
        <v>8</v>
      </c>
      <c r="AQ16" s="15">
        <f t="shared" si="8"/>
        <v>143.00490176771822</v>
      </c>
    </row>
    <row r="17" spans="5:43" x14ac:dyDescent="0.25">
      <c r="E17" s="11">
        <v>8</v>
      </c>
      <c r="F17" s="12">
        <f t="shared" si="7"/>
        <v>7.8292176127320943</v>
      </c>
      <c r="I17" s="8">
        <v>10</v>
      </c>
      <c r="J17" s="15">
        <f t="shared" si="1"/>
        <v>11.768799999999999</v>
      </c>
      <c r="M17" s="8">
        <v>11</v>
      </c>
      <c r="N17" s="15">
        <f t="shared" si="0"/>
        <v>20.227625</v>
      </c>
      <c r="P17" s="8">
        <v>10</v>
      </c>
      <c r="Q17" s="15">
        <f t="shared" si="2"/>
        <v>27.179455160000003</v>
      </c>
      <c r="S17" s="8">
        <v>9</v>
      </c>
      <c r="T17" s="15">
        <f t="shared" si="3"/>
        <v>0.40479999999999999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42.881355932203391</v>
      </c>
      <c r="AE17" s="8">
        <f t="shared" si="10"/>
        <v>5</v>
      </c>
      <c r="AF17" s="15">
        <f t="shared" si="9"/>
        <v>29.059483299839997</v>
      </c>
      <c r="AH17" s="8">
        <v>9</v>
      </c>
      <c r="AI17" s="15">
        <f t="shared" si="5"/>
        <v>1.9523026943999997</v>
      </c>
      <c r="AK17" s="8">
        <v>9</v>
      </c>
      <c r="AL17" s="15">
        <f t="shared" si="6"/>
        <v>4.7421673471999997</v>
      </c>
      <c r="AP17" s="8">
        <v>9</v>
      </c>
      <c r="AQ17" s="15">
        <f t="shared" si="8"/>
        <v>134.66045961875571</v>
      </c>
    </row>
    <row r="18" spans="5:43" x14ac:dyDescent="0.25">
      <c r="E18" s="11">
        <v>9</v>
      </c>
      <c r="F18" s="12">
        <f t="shared" si="7"/>
        <v>8.8078698143236061</v>
      </c>
      <c r="I18" s="8">
        <v>11</v>
      </c>
      <c r="J18" s="15">
        <f t="shared" si="1"/>
        <v>12.945679999999999</v>
      </c>
      <c r="M18" s="8">
        <v>12</v>
      </c>
      <c r="N18" s="15">
        <f t="shared" si="0"/>
        <v>22.066500000000001</v>
      </c>
      <c r="P18" s="8">
        <v>11</v>
      </c>
      <c r="Q18" s="15">
        <f t="shared" si="2"/>
        <v>24.708595600000002</v>
      </c>
      <c r="S18" s="8">
        <v>10</v>
      </c>
      <c r="T18" s="15">
        <f t="shared" si="3"/>
        <v>0.36431999999999998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38.593220338983052</v>
      </c>
      <c r="AE18" s="8">
        <f t="shared" si="10"/>
        <v>6</v>
      </c>
      <c r="AF18" s="15">
        <f t="shared" si="9"/>
        <v>24.216236083199998</v>
      </c>
      <c r="AH18" s="8">
        <v>10</v>
      </c>
      <c r="AI18" s="15">
        <f t="shared" si="5"/>
        <v>1.7570724249599998</v>
      </c>
      <c r="AK18" s="8">
        <v>10</v>
      </c>
      <c r="AL18" s="15">
        <f t="shared" si="6"/>
        <v>4.26795061248</v>
      </c>
      <c r="AP18" s="8">
        <v>10</v>
      </c>
      <c r="AQ18" s="15">
        <f t="shared" si="8"/>
        <v>128.78378733990405</v>
      </c>
    </row>
    <row r="19" spans="5:43" x14ac:dyDescent="0.25">
      <c r="E19" s="11">
        <v>10</v>
      </c>
      <c r="F19" s="12">
        <f t="shared" si="7"/>
        <v>9.7865220159151178</v>
      </c>
      <c r="I19" s="8">
        <v>12</v>
      </c>
      <c r="J19" s="15">
        <f>I19*$J$5</f>
        <v>14.12256</v>
      </c>
      <c r="M19" s="8">
        <v>13</v>
      </c>
      <c r="N19" s="15">
        <f t="shared" si="0"/>
        <v>23.905374999999999</v>
      </c>
      <c r="P19" s="8">
        <v>12</v>
      </c>
      <c r="Q19" s="15">
        <f t="shared" si="2"/>
        <v>22.649545966666668</v>
      </c>
      <c r="S19" s="8">
        <v>11</v>
      </c>
      <c r="T19" s="15">
        <f t="shared" si="3"/>
        <v>0.33119999999999999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35.084745762711869</v>
      </c>
      <c r="AE19" s="8">
        <f t="shared" si="10"/>
        <v>7</v>
      </c>
      <c r="AF19" s="15">
        <f t="shared" si="9"/>
        <v>20.756773785599997</v>
      </c>
      <c r="AH19" s="8">
        <v>11</v>
      </c>
      <c r="AI19" s="15">
        <f t="shared" si="5"/>
        <v>1.5973385681454544</v>
      </c>
      <c r="AK19" s="8">
        <v>11</v>
      </c>
      <c r="AL19" s="15">
        <f t="shared" si="6"/>
        <v>3.8799551022545455</v>
      </c>
      <c r="AP19" s="8">
        <v>11</v>
      </c>
      <c r="AQ19" s="15">
        <f t="shared" si="8"/>
        <v>124.70185678476926</v>
      </c>
    </row>
    <row r="20" spans="5:43" x14ac:dyDescent="0.25">
      <c r="E20" s="11">
        <v>11</v>
      </c>
      <c r="F20" s="12">
        <f t="shared" si="7"/>
        <v>10.76517421750663</v>
      </c>
      <c r="I20" s="8">
        <v>13</v>
      </c>
      <c r="J20" s="15">
        <f t="shared" si="1"/>
        <v>15.299439999999999</v>
      </c>
      <c r="M20" s="8">
        <v>14</v>
      </c>
      <c r="N20" s="15">
        <f t="shared" si="0"/>
        <v>25.744250000000001</v>
      </c>
      <c r="P20" s="8">
        <v>13</v>
      </c>
      <c r="Q20" s="15">
        <f t="shared" si="2"/>
        <v>20.907273200000002</v>
      </c>
      <c r="S20" s="8">
        <v>12</v>
      </c>
      <c r="T20" s="15">
        <f t="shared" si="3"/>
        <v>0.30359999999999998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32.161016949152547</v>
      </c>
      <c r="AE20" s="8">
        <f t="shared" si="10"/>
        <v>8</v>
      </c>
      <c r="AF20" s="15">
        <f t="shared" si="9"/>
        <v>18.162177062399998</v>
      </c>
      <c r="AH20" s="8">
        <v>12</v>
      </c>
      <c r="AI20" s="15">
        <f t="shared" si="5"/>
        <v>1.4642270207999999</v>
      </c>
      <c r="AK20" s="8">
        <v>12</v>
      </c>
      <c r="AL20" s="15">
        <f t="shared" si="6"/>
        <v>3.5566255104</v>
      </c>
      <c r="AP20" s="8">
        <v>12</v>
      </c>
      <c r="AQ20" s="15">
        <f t="shared" si="8"/>
        <v>121.96598252242221</v>
      </c>
    </row>
    <row r="21" spans="5:43" x14ac:dyDescent="0.25">
      <c r="E21" s="11">
        <v>12</v>
      </c>
      <c r="F21" s="12">
        <f t="shared" si="7"/>
        <v>11.743826419098141</v>
      </c>
      <c r="I21" s="8">
        <v>14</v>
      </c>
      <c r="J21" s="15">
        <f t="shared" si="1"/>
        <v>16.476319999999998</v>
      </c>
      <c r="M21" s="8">
        <v>15</v>
      </c>
      <c r="N21" s="15">
        <f t="shared" si="0"/>
        <v>27.583124999999999</v>
      </c>
      <c r="P21" s="8">
        <v>14</v>
      </c>
      <c r="Q21" s="15">
        <f t="shared" si="2"/>
        <v>19.413896542857145</v>
      </c>
      <c r="S21" s="8">
        <v>13</v>
      </c>
      <c r="T21" s="15">
        <f t="shared" si="3"/>
        <v>0.28024615384615381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29.687092568448502</v>
      </c>
      <c r="AE21" s="8">
        <f t="shared" si="10"/>
        <v>9</v>
      </c>
      <c r="AF21" s="15">
        <f t="shared" si="9"/>
        <v>16.144157388799997</v>
      </c>
      <c r="AH21" s="8">
        <v>13</v>
      </c>
      <c r="AI21" s="15">
        <f t="shared" si="5"/>
        <v>1.3515941730461536</v>
      </c>
      <c r="AK21" s="8">
        <v>13</v>
      </c>
      <c r="AL21" s="15">
        <f t="shared" si="6"/>
        <v>3.2830389326769231</v>
      </c>
      <c r="AP21" s="8">
        <v>13</v>
      </c>
      <c r="AQ21" s="15">
        <f t="shared" si="8"/>
        <v>120.2655361776042</v>
      </c>
    </row>
    <row r="22" spans="5:43" x14ac:dyDescent="0.25">
      <c r="E22" s="11">
        <v>13</v>
      </c>
      <c r="F22" s="12">
        <f t="shared" si="7"/>
        <v>12.722478620689653</v>
      </c>
      <c r="I22" s="8">
        <v>15</v>
      </c>
      <c r="J22" s="15">
        <f t="shared" si="1"/>
        <v>17.653199999999998</v>
      </c>
      <c r="M22" s="8">
        <v>16</v>
      </c>
      <c r="N22" s="15">
        <f t="shared" si="0"/>
        <v>29.422000000000001</v>
      </c>
      <c r="P22" s="8">
        <v>15</v>
      </c>
      <c r="Q22" s="15">
        <f t="shared" si="2"/>
        <v>18.119636773333337</v>
      </c>
      <c r="S22" s="8">
        <v>14</v>
      </c>
      <c r="T22" s="15">
        <f t="shared" si="3"/>
        <v>0.26022857142857142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27.566585956416468</v>
      </c>
      <c r="AE22" s="8">
        <f t="shared" si="10"/>
        <v>10</v>
      </c>
      <c r="AF22" s="15">
        <f t="shared" si="9"/>
        <v>14.529741649919998</v>
      </c>
      <c r="AH22" s="8">
        <v>14</v>
      </c>
      <c r="AI22" s="15">
        <f t="shared" si="5"/>
        <v>1.2550517321142856</v>
      </c>
      <c r="AK22" s="8">
        <v>14</v>
      </c>
      <c r="AL22" s="15">
        <f t="shared" si="6"/>
        <v>3.0485361517714287</v>
      </c>
      <c r="AP22" s="8">
        <v>14</v>
      </c>
      <c r="AQ22" s="15">
        <f t="shared" si="8"/>
        <v>119.37864033941611</v>
      </c>
    </row>
    <row r="23" spans="5:43" x14ac:dyDescent="0.25">
      <c r="E23" s="11">
        <v>14</v>
      </c>
      <c r="F23" s="12">
        <f t="shared" si="7"/>
        <v>13.701130822281165</v>
      </c>
      <c r="I23" s="8">
        <v>16</v>
      </c>
      <c r="J23" s="15">
        <f t="shared" si="1"/>
        <v>18.830079999999999</v>
      </c>
      <c r="M23" s="8">
        <v>17</v>
      </c>
      <c r="N23" s="15">
        <f t="shared" si="0"/>
        <v>31.260875000000002</v>
      </c>
      <c r="P23" s="8">
        <v>16</v>
      </c>
      <c r="Q23" s="15">
        <f t="shared" si="2"/>
        <v>16.987159475000002</v>
      </c>
      <c r="S23" s="8">
        <v>15</v>
      </c>
      <c r="T23" s="15">
        <f t="shared" si="3"/>
        <v>0.24287999999999998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25.728813559322035</v>
      </c>
      <c r="AE23" s="8">
        <f t="shared" si="10"/>
        <v>11</v>
      </c>
      <c r="AF23" s="15">
        <f t="shared" si="9"/>
        <v>13.208856045381816</v>
      </c>
      <c r="AH23" s="8">
        <v>15</v>
      </c>
      <c r="AI23" s="15">
        <f t="shared" si="5"/>
        <v>1.17138161664</v>
      </c>
      <c r="AK23" s="8">
        <v>15</v>
      </c>
      <c r="AL23" s="15">
        <f t="shared" si="6"/>
        <v>2.84530040832</v>
      </c>
      <c r="AP23" s="8">
        <v>15</v>
      </c>
      <c r="AQ23" s="15">
        <f t="shared" si="8"/>
        <v>119.14258490653195</v>
      </c>
    </row>
    <row r="24" spans="5:43" x14ac:dyDescent="0.25">
      <c r="E24" s="11">
        <v>15</v>
      </c>
      <c r="F24" s="12">
        <f t="shared" si="7"/>
        <v>14.679783023872677</v>
      </c>
      <c r="I24" s="8">
        <v>17</v>
      </c>
      <c r="J24" s="15">
        <f t="shared" si="1"/>
        <v>20.006959999999999</v>
      </c>
      <c r="M24" s="8">
        <v>18</v>
      </c>
      <c r="N24" s="15">
        <f t="shared" si="0"/>
        <v>33.09975</v>
      </c>
      <c r="P24" s="8">
        <v>17</v>
      </c>
      <c r="Q24" s="15">
        <f t="shared" si="2"/>
        <v>15.987914800000002</v>
      </c>
      <c r="S24" s="8">
        <v>16</v>
      </c>
      <c r="T24" s="15">
        <f t="shared" si="3"/>
        <v>0.22769999999999999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24.120762711864408</v>
      </c>
      <c r="AE24" s="8">
        <f t="shared" si="10"/>
        <v>12</v>
      </c>
      <c r="AF24" s="15">
        <f t="shared" si="9"/>
        <v>12.108118041599999</v>
      </c>
      <c r="AH24" s="8">
        <v>16</v>
      </c>
      <c r="AI24" s="15">
        <f t="shared" si="5"/>
        <v>1.0981702655999999</v>
      </c>
      <c r="AK24" s="8">
        <v>16</v>
      </c>
      <c r="AL24" s="15">
        <f t="shared" si="6"/>
        <v>2.6674691328</v>
      </c>
      <c r="AP24" s="8">
        <v>16</v>
      </c>
      <c r="AQ24" s="15">
        <f t="shared" si="8"/>
        <v>119.43533730295725</v>
      </c>
    </row>
    <row r="25" spans="5:43" x14ac:dyDescent="0.25">
      <c r="E25" s="11">
        <v>16</v>
      </c>
      <c r="F25" s="12">
        <f t="shared" si="7"/>
        <v>15.658435225464189</v>
      </c>
      <c r="I25" s="8">
        <v>18</v>
      </c>
      <c r="J25" s="15">
        <f t="shared" si="1"/>
        <v>21.18384</v>
      </c>
      <c r="M25" s="8">
        <v>19</v>
      </c>
      <c r="N25" s="15">
        <f t="shared" si="0"/>
        <v>34.938625000000002</v>
      </c>
      <c r="P25" s="8">
        <v>18</v>
      </c>
      <c r="Q25" s="15">
        <f t="shared" si="2"/>
        <v>15.099697311111113</v>
      </c>
      <c r="S25" s="8">
        <v>17</v>
      </c>
      <c r="T25" s="15">
        <f t="shared" si="3"/>
        <v>0.21430588235294115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22.701894317048854</v>
      </c>
      <c r="AE25" s="8">
        <f t="shared" si="10"/>
        <v>13</v>
      </c>
      <c r="AF25" s="15">
        <f t="shared" si="9"/>
        <v>11.176724346092307</v>
      </c>
      <c r="AH25" s="8">
        <v>17</v>
      </c>
      <c r="AI25" s="15">
        <f t="shared" si="5"/>
        <v>1.0335720146823528</v>
      </c>
      <c r="AK25" s="8">
        <v>17</v>
      </c>
      <c r="AL25" s="15">
        <f t="shared" si="6"/>
        <v>2.5105591838117647</v>
      </c>
      <c r="AP25" s="8">
        <v>17</v>
      </c>
      <c r="AQ25" s="15">
        <f t="shared" si="8"/>
        <v>120.16357849999034</v>
      </c>
    </row>
    <row r="26" spans="5:43" x14ac:dyDescent="0.25">
      <c r="E26" s="11">
        <v>17</v>
      </c>
      <c r="F26" s="12">
        <f t="shared" si="7"/>
        <v>16.6370874270557</v>
      </c>
      <c r="I26" s="8">
        <v>19</v>
      </c>
      <c r="J26" s="15">
        <f t="shared" si="1"/>
        <v>22.360719999999997</v>
      </c>
      <c r="P26" s="8">
        <v>19</v>
      </c>
      <c r="Q26" s="15">
        <f>$Q$5/P26</f>
        <v>14.304976400000001</v>
      </c>
      <c r="S26" s="8">
        <v>18</v>
      </c>
      <c r="T26" s="15">
        <f t="shared" si="3"/>
        <v>0.2024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21.440677966101696</v>
      </c>
      <c r="AE26" s="8">
        <f t="shared" si="10"/>
        <v>14</v>
      </c>
      <c r="AF26" s="15">
        <f t="shared" si="9"/>
        <v>10.378386892799998</v>
      </c>
      <c r="AH26" s="8">
        <v>18</v>
      </c>
      <c r="AI26" s="15">
        <f t="shared" si="5"/>
        <v>0.97615134719999985</v>
      </c>
      <c r="AK26" s="8">
        <v>18</v>
      </c>
      <c r="AL26" s="15">
        <f t="shared" si="6"/>
        <v>2.3710836735999998</v>
      </c>
      <c r="AP26" s="8">
        <v>18</v>
      </c>
      <c r="AQ26" s="15">
        <f t="shared" si="8"/>
        <v>121.25472703086326</v>
      </c>
    </row>
    <row r="27" spans="5:43" x14ac:dyDescent="0.25">
      <c r="E27" s="11">
        <v>18</v>
      </c>
      <c r="F27" s="12">
        <f t="shared" si="7"/>
        <v>17.615739628647212</v>
      </c>
      <c r="S27" s="8">
        <v>19</v>
      </c>
      <c r="T27" s="15">
        <f t="shared" si="3"/>
        <v>0.19174736842105261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20.312221231043711</v>
      </c>
      <c r="AE27" s="8">
        <f t="shared" si="10"/>
        <v>15</v>
      </c>
      <c r="AF27" s="15">
        <f t="shared" si="9"/>
        <v>9.6864944332799983</v>
      </c>
      <c r="AH27" s="8">
        <v>19</v>
      </c>
      <c r="AI27" s="15">
        <f t="shared" si="5"/>
        <v>0.92477496050526309</v>
      </c>
      <c r="AK27" s="8">
        <v>19</v>
      </c>
      <c r="AL27" s="15">
        <f t="shared" si="6"/>
        <v>2.2462897960421051</v>
      </c>
      <c r="AP27" s="8">
        <v>19</v>
      </c>
      <c r="AQ27" s="15">
        <f t="shared" si="8"/>
        <v>122.6514817376013</v>
      </c>
    </row>
    <row r="28" spans="5:43" x14ac:dyDescent="0.25">
      <c r="E28" s="11">
        <v>19</v>
      </c>
      <c r="F28" s="12">
        <f t="shared" si="7"/>
        <v>18.594391830238724</v>
      </c>
      <c r="V28" s="8">
        <v>12</v>
      </c>
      <c r="W28" s="15">
        <f t="shared" si="11"/>
        <v>1.7899626147048828</v>
      </c>
      <c r="AE28" s="8">
        <f>AE27+1</f>
        <v>16</v>
      </c>
      <c r="AF28" s="15">
        <f t="shared" si="9"/>
        <v>9.0810885311999989</v>
      </c>
      <c r="AQ28" s="15">
        <f>MIN(AQ9:AQ27)</f>
        <v>119.14258490653195</v>
      </c>
    </row>
    <row r="29" spans="5:43" x14ac:dyDescent="0.25">
      <c r="V29" s="8">
        <v>13</v>
      </c>
      <c r="W29" s="15">
        <f t="shared" si="11"/>
        <v>1.6522731828045072</v>
      </c>
      <c r="AE29" s="8">
        <f t="shared" si="10"/>
        <v>17</v>
      </c>
      <c r="AF29" s="15">
        <f t="shared" si="9"/>
        <v>8.5469068528941161</v>
      </c>
    </row>
    <row r="30" spans="5:43" x14ac:dyDescent="0.25">
      <c r="V30" s="8">
        <v>14</v>
      </c>
      <c r="W30" s="15">
        <f t="shared" si="11"/>
        <v>1.5342536697470426</v>
      </c>
      <c r="AE30" s="8">
        <f t="shared" si="10"/>
        <v>18</v>
      </c>
      <c r="AF30" s="15">
        <f t="shared" si="9"/>
        <v>8.0720786943999983</v>
      </c>
    </row>
    <row r="31" spans="5:43" x14ac:dyDescent="0.25">
      <c r="V31" s="8">
        <v>15</v>
      </c>
      <c r="W31" s="15">
        <f t="shared" si="11"/>
        <v>1.4319700917639062</v>
      </c>
      <c r="AE31" s="8">
        <f>AE30+1</f>
        <v>19</v>
      </c>
      <c r="AF31" s="15">
        <f t="shared" si="9"/>
        <v>7.6472324473263145</v>
      </c>
    </row>
    <row r="32" spans="5:43" x14ac:dyDescent="0.25">
      <c r="V32" s="8">
        <v>16</v>
      </c>
      <c r="W32" s="15">
        <f t="shared" si="11"/>
        <v>1.3424719610286622</v>
      </c>
    </row>
    <row r="33" spans="22:23" x14ac:dyDescent="0.25">
      <c r="V33" s="8">
        <v>17</v>
      </c>
      <c r="W33" s="15">
        <f t="shared" si="11"/>
        <v>1.2635030221446233</v>
      </c>
    </row>
    <row r="34" spans="22:23" x14ac:dyDescent="0.25">
      <c r="V34" s="8">
        <v>18</v>
      </c>
      <c r="W34" s="15">
        <f t="shared" si="11"/>
        <v>1.1933084098032554</v>
      </c>
    </row>
    <row r="35" spans="22:23" x14ac:dyDescent="0.25">
      <c r="V35" s="8">
        <v>19</v>
      </c>
      <c r="W35" s="15">
        <f>$W$14/V35</f>
        <v>1.1305027040241367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dimension ref="A1:Q7"/>
  <sheetViews>
    <sheetView workbookViewId="0">
      <selection activeCell="J25" sqref="J25"/>
    </sheetView>
  </sheetViews>
  <sheetFormatPr defaultRowHeight="15" x14ac:dyDescent="0.25"/>
  <cols>
    <col min="1" max="1" width="12.5703125" customWidth="1"/>
  </cols>
  <sheetData>
    <row r="1" spans="1:17" x14ac:dyDescent="0.25">
      <c r="A1" s="4" t="s">
        <v>92</v>
      </c>
      <c r="B1" s="19">
        <f>effects!B7</f>
        <v>212.86321043260472</v>
      </c>
      <c r="D1" s="4" t="s">
        <v>95</v>
      </c>
      <c r="E1" s="2">
        <v>5</v>
      </c>
      <c r="G1" s="4" t="s">
        <v>98</v>
      </c>
      <c r="H1" s="2">
        <v>0.5</v>
      </c>
      <c r="J1" s="4" t="s">
        <v>100</v>
      </c>
      <c r="K1" s="2">
        <v>3</v>
      </c>
    </row>
    <row r="2" spans="1:17" x14ac:dyDescent="0.25">
      <c r="A2" s="4" t="s">
        <v>94</v>
      </c>
      <c r="B2" s="2">
        <v>16</v>
      </c>
      <c r="D2" s="4" t="s">
        <v>97</v>
      </c>
      <c r="E2" s="2">
        <v>1</v>
      </c>
      <c r="G2" s="20" t="s">
        <v>99</v>
      </c>
      <c r="H2" s="21">
        <f>H1/E1*(1-B2/'a_r=0.5'!B7)</f>
        <v>1.5119363395225472E-2</v>
      </c>
      <c r="J2" s="4" t="s">
        <v>101</v>
      </c>
      <c r="K2" s="2">
        <v>10</v>
      </c>
    </row>
    <row r="3" spans="1:17" x14ac:dyDescent="0.25">
      <c r="A3" s="20" t="s">
        <v>93</v>
      </c>
      <c r="B3" s="21">
        <f>B1*(1-B2/'a_r=0.5'!B7)</f>
        <v>32.183562320049006</v>
      </c>
      <c r="D3" s="20" t="s">
        <v>96</v>
      </c>
      <c r="E3" s="21">
        <f>E2/E1*(1-B2/'a_r=0.5'!B7)</f>
        <v>3.0238726790450945E-2</v>
      </c>
      <c r="J3" s="20" t="s">
        <v>102</v>
      </c>
      <c r="K3" s="21">
        <f>effects!B4*effects!K1*(1-((100+contractor!K1)/(100+contractor!K2)))</f>
        <v>15.651643636363627</v>
      </c>
      <c r="M3" s="4" t="s">
        <v>103</v>
      </c>
      <c r="N3" s="19">
        <f>K3*0.15</f>
        <v>2.3477465454545441</v>
      </c>
      <c r="P3" s="4" t="s">
        <v>104</v>
      </c>
      <c r="Q3" s="2">
        <f>'a_r=0.5'!B2*0.06</f>
        <v>759</v>
      </c>
    </row>
    <row r="5" spans="1:17" x14ac:dyDescent="0.25">
      <c r="A5" s="22" t="s">
        <v>105</v>
      </c>
      <c r="B5" s="9">
        <f>B3+E3+H2+K3+N3+Q3</f>
        <v>809.22831059205282</v>
      </c>
    </row>
    <row r="6" spans="1:17" x14ac:dyDescent="0.25">
      <c r="A6" s="23" t="s">
        <v>73</v>
      </c>
      <c r="B6" s="2">
        <v>1148.8889999999999</v>
      </c>
    </row>
    <row r="7" spans="1:17" x14ac:dyDescent="0.25">
      <c r="A7" s="24" t="s">
        <v>106</v>
      </c>
      <c r="B7" s="25">
        <f>B5+B6</f>
        <v>1958.1173105920527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1907B-5A61-4A5A-BEBF-A54560E13276}">
  <dimension ref="A1:Q7"/>
  <sheetViews>
    <sheetView tabSelected="1" workbookViewId="0">
      <selection activeCell="K18" sqref="K18"/>
    </sheetView>
  </sheetViews>
  <sheetFormatPr defaultRowHeight="15" x14ac:dyDescent="0.25"/>
  <cols>
    <col min="1" max="1" width="12.5703125" customWidth="1"/>
  </cols>
  <sheetData>
    <row r="1" spans="1:17" x14ac:dyDescent="0.25">
      <c r="A1" s="4" t="s">
        <v>92</v>
      </c>
      <c r="B1" s="19">
        <f>effects!B7</f>
        <v>212.86321043260472</v>
      </c>
      <c r="D1" s="4" t="s">
        <v>95</v>
      </c>
      <c r="E1" s="2">
        <v>5</v>
      </c>
      <c r="G1" s="4" t="s">
        <v>98</v>
      </c>
      <c r="H1" s="2">
        <v>0.5</v>
      </c>
      <c r="J1" s="4" t="s">
        <v>100</v>
      </c>
      <c r="K1" s="2">
        <v>3</v>
      </c>
    </row>
    <row r="2" spans="1:17" x14ac:dyDescent="0.25">
      <c r="A2" s="4" t="s">
        <v>94</v>
      </c>
      <c r="B2" s="2">
        <v>9</v>
      </c>
      <c r="D2" s="4" t="s">
        <v>97</v>
      </c>
      <c r="E2" s="2">
        <v>1</v>
      </c>
      <c r="G2" s="20" t="s">
        <v>99</v>
      </c>
      <c r="H2" s="21">
        <f>H1/E1*(1-B2/'a_r=0.5'!B7)</f>
        <v>5.2254641909814326E-2</v>
      </c>
      <c r="J2" s="4" t="s">
        <v>101</v>
      </c>
      <c r="K2" s="2">
        <v>10</v>
      </c>
    </row>
    <row r="3" spans="1:17" x14ac:dyDescent="0.25">
      <c r="A3" s="20" t="s">
        <v>93</v>
      </c>
      <c r="B3" s="21">
        <f>B1*(1-B2/'a_r=0.5'!B7)</f>
        <v>111.23090836929212</v>
      </c>
      <c r="D3" s="20" t="s">
        <v>96</v>
      </c>
      <c r="E3" s="21">
        <f>E2/E1*(1-B2/'a_r=0.5'!B7)</f>
        <v>0.10450928381962865</v>
      </c>
      <c r="J3" s="20" t="s">
        <v>102</v>
      </c>
      <c r="K3" s="21">
        <f>effects!B4*effects!K1*(1-((100+contractor!K1)/(100+contractor!K2)))</f>
        <v>15.651643636363627</v>
      </c>
      <c r="M3" s="4" t="s">
        <v>103</v>
      </c>
      <c r="N3" s="19">
        <f>K3*0.15</f>
        <v>2.3477465454545441</v>
      </c>
      <c r="P3" s="4" t="s">
        <v>104</v>
      </c>
      <c r="Q3" s="2">
        <f>'a_r=0.5'!B2*0.06</f>
        <v>759</v>
      </c>
    </row>
    <row r="5" spans="1:17" x14ac:dyDescent="0.25">
      <c r="A5" s="22" t="s">
        <v>105</v>
      </c>
      <c r="B5" s="9">
        <f>B3+E3+H2+K3+N3+Q3</f>
        <v>888.38706247683967</v>
      </c>
    </row>
    <row r="6" spans="1:17" x14ac:dyDescent="0.25">
      <c r="A6" s="23" t="s">
        <v>73</v>
      </c>
      <c r="B6" s="2">
        <v>957.23900000000003</v>
      </c>
    </row>
    <row r="7" spans="1:17" x14ac:dyDescent="0.25">
      <c r="A7" s="24" t="s">
        <v>106</v>
      </c>
      <c r="B7" s="25">
        <f>B5+B6</f>
        <v>1845.6260624768397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639C9-0335-40A6-B5EB-0B003C7FDB69}">
  <dimension ref="A1:AS35"/>
  <sheetViews>
    <sheetView topLeftCell="V1" workbookViewId="0">
      <selection activeCell="AS2" sqref="AS2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147.11000000000001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12650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1229.7719999999999</v>
      </c>
    </row>
    <row r="3" spans="1:45" x14ac:dyDescent="0.25">
      <c r="A3" s="4" t="s">
        <v>7</v>
      </c>
      <c r="B3" s="2">
        <v>13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AS2-AQ28</f>
        <v>1126.7318783900096</v>
      </c>
    </row>
    <row r="4" spans="1:45" x14ac:dyDescent="0.25">
      <c r="A4" s="1" t="s">
        <v>8</v>
      </c>
      <c r="B4" s="2">
        <v>0.33300000000000002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1.2246907500000002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0.78380208000000007</v>
      </c>
      <c r="P5" s="14" t="s">
        <v>28</v>
      </c>
      <c r="Q5" s="9">
        <f>F2*F3*F5*Q2*B1*B7/Q3</f>
        <v>271.79455160000003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3.6431999999999998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385.93220338983053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18.850000000000001</v>
      </c>
      <c r="C7" t="s">
        <v>12</v>
      </c>
      <c r="D7" s="7"/>
      <c r="E7" s="10" t="s">
        <v>16</v>
      </c>
      <c r="F7" s="9">
        <f>F2*F3*F4*F5*B1/B7</f>
        <v>0.97865220159151178</v>
      </c>
      <c r="I7" s="11" t="s">
        <v>17</v>
      </c>
      <c r="J7" s="16" t="s">
        <v>18</v>
      </c>
      <c r="M7" s="8">
        <v>1</v>
      </c>
      <c r="N7" s="15">
        <f>M7*$N$4</f>
        <v>1.2246907500000002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0.78380208000000007</v>
      </c>
      <c r="M8" s="8">
        <v>2</v>
      </c>
      <c r="N8" s="15">
        <f t="shared" ref="N8:N25" si="0">M8*$N$4</f>
        <v>2.4493815000000003</v>
      </c>
      <c r="P8" s="8">
        <v>1</v>
      </c>
      <c r="Q8" s="15">
        <f>$Q$5/P8</f>
        <v>271.79455160000003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26" si="1">I9*$J$5</f>
        <v>1.5676041600000001</v>
      </c>
      <c r="M9" s="8">
        <v>3</v>
      </c>
      <c r="N9" s="15">
        <f t="shared" si="0"/>
        <v>3.6740722500000005</v>
      </c>
      <c r="P9" s="8">
        <v>2</v>
      </c>
      <c r="Q9" s="15">
        <f t="shared" ref="Q9:Q25" si="2">$Q$5/P9</f>
        <v>135.89727580000002</v>
      </c>
      <c r="S9" s="8">
        <v>1</v>
      </c>
      <c r="T9" s="15">
        <f>$T$6/S9</f>
        <v>3.6431999999999998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385.93220338983053</v>
      </c>
      <c r="AE9" s="4" t="s">
        <v>60</v>
      </c>
      <c r="AF9" s="2">
        <f>B1*J3*F5/(10^3*AF2*AF3)</f>
        <v>5.6490239999999998</v>
      </c>
      <c r="AH9" s="8">
        <v>1</v>
      </c>
      <c r="AI9" s="15">
        <f>$AI$6*$AF$9/AH9</f>
        <v>17.570724249599998</v>
      </c>
      <c r="AK9" s="8">
        <v>1</v>
      </c>
      <c r="AL9" s="15">
        <f>$AL$6*$AF$9/AK9</f>
        <v>42.6795061248</v>
      </c>
      <c r="AP9" s="8">
        <v>1</v>
      </c>
      <c r="AQ9" s="15">
        <f>F10+J8+N7+Q8+T9+W17+AC9+AF13+AI9+AL9</f>
        <v>891.38429827148047</v>
      </c>
    </row>
    <row r="10" spans="1:45" x14ac:dyDescent="0.25">
      <c r="A10" s="4"/>
      <c r="B10" s="3"/>
      <c r="E10" s="11">
        <v>1</v>
      </c>
      <c r="F10" s="12">
        <f>E10*$F$7</f>
        <v>0.97865220159151178</v>
      </c>
      <c r="I10" s="8">
        <v>3</v>
      </c>
      <c r="J10" s="15">
        <f t="shared" si="1"/>
        <v>2.3514062400000002</v>
      </c>
      <c r="M10" s="8">
        <v>4</v>
      </c>
      <c r="N10" s="15">
        <f t="shared" si="0"/>
        <v>4.8987630000000006</v>
      </c>
      <c r="P10" s="8">
        <v>3</v>
      </c>
      <c r="Q10" s="15">
        <f t="shared" si="2"/>
        <v>90.598183866666673</v>
      </c>
      <c r="S10" s="8">
        <v>2</v>
      </c>
      <c r="T10" s="15">
        <f t="shared" ref="T10:T27" si="3">$T$6/S10</f>
        <v>1.8215999999999999</v>
      </c>
      <c r="AB10" s="8">
        <v>2</v>
      </c>
      <c r="AC10" s="15">
        <f t="shared" ref="AC10:AC27" si="4">$AC$6/AB10</f>
        <v>192.96610169491527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27" si="5">$AI$6*$AF$9/AH10</f>
        <v>8.7853621247999989</v>
      </c>
      <c r="AK10" s="8">
        <v>2</v>
      </c>
      <c r="AL10" s="15">
        <f t="shared" ref="AL10:AL27" si="6">$AL$6*$AF$9/AK10</f>
        <v>21.3397530624</v>
      </c>
      <c r="AP10" s="8">
        <v>2</v>
      </c>
      <c r="AQ10" s="15">
        <f>F11+J9+N8+Q9+T10+W18+AC10+AF14+AI10+AL10</f>
        <v>450.17286668312749</v>
      </c>
    </row>
    <row r="11" spans="1:45" x14ac:dyDescent="0.25">
      <c r="A11" s="4"/>
      <c r="B11" s="3"/>
      <c r="E11" s="11">
        <v>2</v>
      </c>
      <c r="F11" s="12">
        <f t="shared" ref="F11:F28" si="7">E11*$F$7</f>
        <v>1.9573044031830236</v>
      </c>
      <c r="I11" s="8">
        <v>4</v>
      </c>
      <c r="J11" s="15">
        <f t="shared" si="1"/>
        <v>3.1352083200000003</v>
      </c>
      <c r="M11" s="8">
        <v>5</v>
      </c>
      <c r="N11" s="15">
        <f t="shared" si="0"/>
        <v>6.1234537500000012</v>
      </c>
      <c r="P11" s="8">
        <v>4</v>
      </c>
      <c r="Q11" s="15">
        <f t="shared" si="2"/>
        <v>67.948637900000008</v>
      </c>
      <c r="S11" s="8">
        <v>3</v>
      </c>
      <c r="T11" s="15">
        <f t="shared" si="3"/>
        <v>1.2143999999999999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128.64406779661019</v>
      </c>
      <c r="AH11" s="8">
        <v>3</v>
      </c>
      <c r="AI11" s="15">
        <f t="shared" si="5"/>
        <v>5.8569080831999996</v>
      </c>
      <c r="AK11" s="8">
        <v>3</v>
      </c>
      <c r="AL11" s="15">
        <f t="shared" si="6"/>
        <v>14.2265020416</v>
      </c>
      <c r="AP11" s="8">
        <v>3</v>
      </c>
      <c r="AQ11" s="15">
        <f t="shared" ref="AQ11:AQ27" si="8">F12+J10+N9+Q10+T11+W19+AC11+AF15+AI11+AL11</f>
        <v>305.09381950807085</v>
      </c>
    </row>
    <row r="12" spans="1:45" x14ac:dyDescent="0.25">
      <c r="E12" s="11">
        <v>3</v>
      </c>
      <c r="F12" s="12">
        <f t="shared" si="7"/>
        <v>2.9359566047745354</v>
      </c>
      <c r="I12" s="8">
        <v>5</v>
      </c>
      <c r="J12" s="15">
        <f t="shared" si="1"/>
        <v>3.9190104000000003</v>
      </c>
      <c r="M12" s="8">
        <v>6</v>
      </c>
      <c r="N12" s="15">
        <f t="shared" si="0"/>
        <v>7.348144500000001</v>
      </c>
      <c r="P12" s="8">
        <v>5</v>
      </c>
      <c r="Q12" s="15">
        <f t="shared" si="2"/>
        <v>54.358910320000007</v>
      </c>
      <c r="S12" s="8">
        <v>4</v>
      </c>
      <c r="T12" s="15">
        <f t="shared" si="3"/>
        <v>0.91079999999999994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96.483050847457633</v>
      </c>
      <c r="AE12" s="11" t="s">
        <v>17</v>
      </c>
      <c r="AF12" s="11" t="s">
        <v>57</v>
      </c>
      <c r="AH12" s="8">
        <v>4</v>
      </c>
      <c r="AI12" s="15">
        <f t="shared" si="5"/>
        <v>4.3926810623999994</v>
      </c>
      <c r="AK12" s="8">
        <v>4</v>
      </c>
      <c r="AL12" s="15">
        <f t="shared" si="6"/>
        <v>10.6698765312</v>
      </c>
      <c r="AP12" s="8">
        <v>4</v>
      </c>
      <c r="AQ12" s="15">
        <f t="shared" si="8"/>
        <v>234.04786843633832</v>
      </c>
    </row>
    <row r="13" spans="1:45" ht="15.75" customHeight="1" x14ac:dyDescent="0.25">
      <c r="E13" s="11">
        <v>4</v>
      </c>
      <c r="F13" s="12">
        <f t="shared" si="7"/>
        <v>3.9146088063660471</v>
      </c>
      <c r="I13" s="8">
        <v>6</v>
      </c>
      <c r="J13" s="15">
        <f t="shared" si="1"/>
        <v>4.7028124800000004</v>
      </c>
      <c r="M13" s="8">
        <v>7</v>
      </c>
      <c r="N13" s="15">
        <f t="shared" si="0"/>
        <v>8.5728352500000007</v>
      </c>
      <c r="P13" s="8">
        <v>6</v>
      </c>
      <c r="Q13" s="15">
        <f t="shared" si="2"/>
        <v>45.299091933333337</v>
      </c>
      <c r="S13" s="8">
        <v>5</v>
      </c>
      <c r="T13" s="15">
        <f t="shared" si="3"/>
        <v>0.72863999999999995</v>
      </c>
      <c r="AB13" s="8">
        <v>5</v>
      </c>
      <c r="AC13" s="15">
        <f t="shared" si="4"/>
        <v>77.186440677966104</v>
      </c>
      <c r="AE13" s="8">
        <v>1</v>
      </c>
      <c r="AF13" s="15">
        <f>$AF$9*$AF$10/AE13</f>
        <v>145.29741649919998</v>
      </c>
      <c r="AH13" s="8">
        <v>5</v>
      </c>
      <c r="AI13" s="15">
        <f t="shared" si="5"/>
        <v>3.5141448499199996</v>
      </c>
      <c r="AK13" s="8">
        <v>5</v>
      </c>
      <c r="AL13" s="15">
        <f t="shared" si="6"/>
        <v>8.5359012249599999</v>
      </c>
      <c r="AP13" s="8">
        <v>5</v>
      </c>
      <c r="AQ13" s="15">
        <f>F14+J12+N11+Q12+T13+W21+AC13+AF17+AI13+AL13</f>
        <v>192.61515580593539</v>
      </c>
    </row>
    <row r="14" spans="1:45" x14ac:dyDescent="0.25">
      <c r="E14" s="11">
        <v>5</v>
      </c>
      <c r="F14" s="12">
        <f t="shared" si="7"/>
        <v>4.8932610079575589</v>
      </c>
      <c r="I14" s="8">
        <v>7</v>
      </c>
      <c r="J14" s="15">
        <f t="shared" si="1"/>
        <v>5.4866145600000005</v>
      </c>
      <c r="M14" s="8">
        <v>8</v>
      </c>
      <c r="N14" s="15">
        <f t="shared" si="0"/>
        <v>9.7975260000000013</v>
      </c>
      <c r="P14" s="8">
        <v>7</v>
      </c>
      <c r="Q14" s="15">
        <f t="shared" si="2"/>
        <v>38.827793085714291</v>
      </c>
      <c r="S14" s="8">
        <v>6</v>
      </c>
      <c r="T14" s="15">
        <f t="shared" si="3"/>
        <v>0.60719999999999996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64.322033898305094</v>
      </c>
      <c r="AE14" s="8">
        <f>AE13+1</f>
        <v>2</v>
      </c>
      <c r="AF14" s="15">
        <f t="shared" ref="AF14:AF31" si="9">$AF$9*$AF$10/AE14</f>
        <v>72.648708249599991</v>
      </c>
      <c r="AH14" s="8">
        <v>6</v>
      </c>
      <c r="AI14" s="15">
        <f t="shared" si="5"/>
        <v>2.9284540415999998</v>
      </c>
      <c r="AK14" s="8">
        <v>6</v>
      </c>
      <c r="AL14" s="15">
        <f t="shared" si="6"/>
        <v>7.1132510207999999</v>
      </c>
      <c r="AP14" s="8">
        <v>6</v>
      </c>
      <c r="AQ14" s="15">
        <f t="shared" si="8"/>
        <v>165.98906239619723</v>
      </c>
    </row>
    <row r="15" spans="1:45" x14ac:dyDescent="0.25">
      <c r="E15" s="11">
        <v>6</v>
      </c>
      <c r="F15" s="12">
        <f t="shared" si="7"/>
        <v>5.8719132095490707</v>
      </c>
      <c r="I15" s="8">
        <v>8</v>
      </c>
      <c r="J15" s="15">
        <f t="shared" si="1"/>
        <v>6.2704166400000005</v>
      </c>
      <c r="M15" s="8">
        <v>9</v>
      </c>
      <c r="N15" s="15">
        <f t="shared" si="0"/>
        <v>11.022216750000002</v>
      </c>
      <c r="P15" s="8">
        <v>8</v>
      </c>
      <c r="Q15" s="15">
        <f t="shared" si="2"/>
        <v>33.974318950000004</v>
      </c>
      <c r="S15" s="8">
        <v>7</v>
      </c>
      <c r="T15" s="15">
        <f t="shared" si="3"/>
        <v>0.52045714285714284</v>
      </c>
      <c r="AB15" s="8">
        <v>7</v>
      </c>
      <c r="AC15" s="15">
        <f t="shared" si="4"/>
        <v>55.133171912832935</v>
      </c>
      <c r="AE15" s="8">
        <f t="shared" ref="AE15:AE30" si="10">AE14+1</f>
        <v>3</v>
      </c>
      <c r="AF15" s="15">
        <f t="shared" si="9"/>
        <v>48.432472166399997</v>
      </c>
      <c r="AH15" s="8">
        <v>7</v>
      </c>
      <c r="AI15" s="15">
        <f t="shared" si="5"/>
        <v>2.5101034642285711</v>
      </c>
      <c r="AK15" s="8">
        <v>7</v>
      </c>
      <c r="AL15" s="15">
        <f t="shared" si="6"/>
        <v>6.0970723035428573</v>
      </c>
      <c r="AP15" s="8">
        <v>7</v>
      </c>
      <c r="AQ15" s="15">
        <f t="shared" si="8"/>
        <v>147.82389425541044</v>
      </c>
    </row>
    <row r="16" spans="1:45" x14ac:dyDescent="0.25">
      <c r="E16" s="11">
        <v>7</v>
      </c>
      <c r="F16" s="12">
        <f t="shared" si="7"/>
        <v>6.8505654111405825</v>
      </c>
      <c r="I16" s="8">
        <v>9</v>
      </c>
      <c r="J16" s="15">
        <f t="shared" si="1"/>
        <v>7.0542187200000006</v>
      </c>
      <c r="M16" s="8">
        <v>10</v>
      </c>
      <c r="N16" s="15">
        <f t="shared" si="0"/>
        <v>12.246907500000002</v>
      </c>
      <c r="P16" s="8">
        <v>9</v>
      </c>
      <c r="Q16" s="15">
        <f t="shared" si="2"/>
        <v>30.199394622222226</v>
      </c>
      <c r="S16" s="8">
        <v>8</v>
      </c>
      <c r="T16" s="15">
        <f t="shared" si="3"/>
        <v>0.45539999999999997</v>
      </c>
      <c r="V16" s="11" t="s">
        <v>17</v>
      </c>
      <c r="W16" s="11" t="s">
        <v>34</v>
      </c>
      <c r="AB16" s="8">
        <v>8</v>
      </c>
      <c r="AC16" s="15">
        <f t="shared" si="4"/>
        <v>48.241525423728817</v>
      </c>
      <c r="AE16" s="8">
        <f t="shared" si="10"/>
        <v>4</v>
      </c>
      <c r="AF16" s="15">
        <f t="shared" si="9"/>
        <v>36.324354124799996</v>
      </c>
      <c r="AH16" s="8">
        <v>8</v>
      </c>
      <c r="AI16" s="15">
        <f t="shared" si="5"/>
        <v>2.1963405311999997</v>
      </c>
      <c r="AK16" s="8">
        <v>8</v>
      </c>
      <c r="AL16" s="15">
        <f t="shared" si="6"/>
        <v>5.3349382656</v>
      </c>
      <c r="AP16" s="8">
        <v>8</v>
      </c>
      <c r="AQ16" s="15">
        <f t="shared" si="8"/>
        <v>134.94680440771822</v>
      </c>
    </row>
    <row r="17" spans="5:43" x14ac:dyDescent="0.25">
      <c r="E17" s="11">
        <v>8</v>
      </c>
      <c r="F17" s="12">
        <f t="shared" si="7"/>
        <v>7.8292176127320943</v>
      </c>
      <c r="I17" s="8">
        <v>10</v>
      </c>
      <c r="J17" s="15">
        <f t="shared" si="1"/>
        <v>7.8380208000000007</v>
      </c>
      <c r="M17" s="8">
        <v>11</v>
      </c>
      <c r="N17" s="15">
        <f t="shared" si="0"/>
        <v>13.471598250000001</v>
      </c>
      <c r="P17" s="8">
        <v>10</v>
      </c>
      <c r="Q17" s="15">
        <f t="shared" si="2"/>
        <v>27.179455160000003</v>
      </c>
      <c r="S17" s="8">
        <v>9</v>
      </c>
      <c r="T17" s="15">
        <f t="shared" si="3"/>
        <v>0.40479999999999999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42.881355932203391</v>
      </c>
      <c r="AE17" s="8">
        <f t="shared" si="10"/>
        <v>5</v>
      </c>
      <c r="AF17" s="15">
        <f t="shared" si="9"/>
        <v>29.059483299839997</v>
      </c>
      <c r="AH17" s="8">
        <v>9</v>
      </c>
      <c r="AI17" s="15">
        <f t="shared" si="5"/>
        <v>1.9523026943999997</v>
      </c>
      <c r="AK17" s="8">
        <v>9</v>
      </c>
      <c r="AL17" s="15">
        <f t="shared" si="6"/>
        <v>4.7421673471999997</v>
      </c>
      <c r="AP17" s="8">
        <v>9</v>
      </c>
      <c r="AQ17" s="15">
        <f t="shared" si="8"/>
        <v>125.59510008875573</v>
      </c>
    </row>
    <row r="18" spans="5:43" x14ac:dyDescent="0.25">
      <c r="E18" s="11">
        <v>9</v>
      </c>
      <c r="F18" s="12">
        <f t="shared" si="7"/>
        <v>8.8078698143236061</v>
      </c>
      <c r="I18" s="8">
        <v>11</v>
      </c>
      <c r="J18" s="15">
        <f t="shared" si="1"/>
        <v>8.6218228799999999</v>
      </c>
      <c r="M18" s="8">
        <v>12</v>
      </c>
      <c r="N18" s="15">
        <f t="shared" si="0"/>
        <v>14.696289000000002</v>
      </c>
      <c r="P18" s="8">
        <v>11</v>
      </c>
      <c r="Q18" s="15">
        <f t="shared" si="2"/>
        <v>24.708595600000002</v>
      </c>
      <c r="S18" s="8">
        <v>10</v>
      </c>
      <c r="T18" s="15">
        <f t="shared" si="3"/>
        <v>0.36431999999999998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38.593220338983052</v>
      </c>
      <c r="AE18" s="8">
        <f t="shared" si="10"/>
        <v>6</v>
      </c>
      <c r="AF18" s="15">
        <f t="shared" si="9"/>
        <v>24.216236083199998</v>
      </c>
      <c r="AH18" s="8">
        <v>10</v>
      </c>
      <c r="AI18" s="15">
        <f t="shared" si="5"/>
        <v>1.7570724249599998</v>
      </c>
      <c r="AK18" s="8">
        <v>10</v>
      </c>
      <c r="AL18" s="15">
        <f t="shared" si="6"/>
        <v>4.26795061248</v>
      </c>
      <c r="AP18" s="8">
        <v>10</v>
      </c>
      <c r="AQ18" s="15">
        <f t="shared" si="8"/>
        <v>118.71116563990404</v>
      </c>
    </row>
    <row r="19" spans="5:43" x14ac:dyDescent="0.25">
      <c r="E19" s="11">
        <v>10</v>
      </c>
      <c r="F19" s="12">
        <f t="shared" si="7"/>
        <v>9.7865220159151178</v>
      </c>
      <c r="I19" s="8">
        <v>12</v>
      </c>
      <c r="J19" s="15">
        <f>I19*$J$5</f>
        <v>9.4056249600000008</v>
      </c>
      <c r="M19" s="8">
        <v>13</v>
      </c>
      <c r="N19" s="15">
        <f t="shared" si="0"/>
        <v>15.920979750000003</v>
      </c>
      <c r="P19" s="8">
        <v>12</v>
      </c>
      <c r="Q19" s="15">
        <f t="shared" si="2"/>
        <v>22.649545966666668</v>
      </c>
      <c r="S19" s="8">
        <v>11</v>
      </c>
      <c r="T19" s="15">
        <f t="shared" si="3"/>
        <v>0.33119999999999999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35.084745762711869</v>
      </c>
      <c r="AE19" s="8">
        <f t="shared" si="10"/>
        <v>7</v>
      </c>
      <c r="AF19" s="15">
        <f t="shared" si="9"/>
        <v>20.756773785599997</v>
      </c>
      <c r="AH19" s="8">
        <v>11</v>
      </c>
      <c r="AI19" s="15">
        <f t="shared" si="5"/>
        <v>1.5973385681454544</v>
      </c>
      <c r="AK19" s="8">
        <v>11</v>
      </c>
      <c r="AL19" s="15">
        <f t="shared" si="6"/>
        <v>3.8799551022545455</v>
      </c>
      <c r="AP19" s="8">
        <v>11</v>
      </c>
      <c r="AQ19" s="15">
        <f t="shared" si="8"/>
        <v>113.62197291476929</v>
      </c>
    </row>
    <row r="20" spans="5:43" x14ac:dyDescent="0.25">
      <c r="E20" s="11">
        <v>11</v>
      </c>
      <c r="F20" s="12">
        <f t="shared" si="7"/>
        <v>10.76517421750663</v>
      </c>
      <c r="I20" s="8">
        <v>13</v>
      </c>
      <c r="J20" s="15">
        <f t="shared" si="1"/>
        <v>10.189427040000002</v>
      </c>
      <c r="M20" s="8">
        <v>14</v>
      </c>
      <c r="N20" s="15">
        <f t="shared" si="0"/>
        <v>17.145670500000001</v>
      </c>
      <c r="P20" s="8">
        <v>13</v>
      </c>
      <c r="Q20" s="15">
        <f t="shared" si="2"/>
        <v>20.907273200000002</v>
      </c>
      <c r="S20" s="8">
        <v>12</v>
      </c>
      <c r="T20" s="15">
        <f t="shared" si="3"/>
        <v>0.30359999999999998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32.161016949152547</v>
      </c>
      <c r="AE20" s="8">
        <f t="shared" si="10"/>
        <v>8</v>
      </c>
      <c r="AF20" s="15">
        <f t="shared" si="9"/>
        <v>18.162177062399998</v>
      </c>
      <c r="AH20" s="8">
        <v>12</v>
      </c>
      <c r="AI20" s="15">
        <f t="shared" si="5"/>
        <v>1.4642270207999999</v>
      </c>
      <c r="AK20" s="8">
        <v>12</v>
      </c>
      <c r="AL20" s="15">
        <f t="shared" si="6"/>
        <v>3.5566255104</v>
      </c>
      <c r="AP20" s="8">
        <v>12</v>
      </c>
      <c r="AQ20" s="15">
        <f t="shared" si="8"/>
        <v>109.87883648242223</v>
      </c>
    </row>
    <row r="21" spans="5:43" x14ac:dyDescent="0.25">
      <c r="E21" s="11">
        <v>12</v>
      </c>
      <c r="F21" s="12">
        <f t="shared" si="7"/>
        <v>11.743826419098141</v>
      </c>
      <c r="I21" s="8">
        <v>14</v>
      </c>
      <c r="J21" s="15">
        <f t="shared" si="1"/>
        <v>10.973229120000001</v>
      </c>
      <c r="M21" s="8">
        <v>15</v>
      </c>
      <c r="N21" s="15">
        <f t="shared" si="0"/>
        <v>18.370361250000002</v>
      </c>
      <c r="P21" s="8">
        <v>14</v>
      </c>
      <c r="Q21" s="15">
        <f t="shared" si="2"/>
        <v>19.413896542857145</v>
      </c>
      <c r="S21" s="8">
        <v>13</v>
      </c>
      <c r="T21" s="15">
        <f t="shared" si="3"/>
        <v>0.28024615384615381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29.687092568448502</v>
      </c>
      <c r="AE21" s="8">
        <f t="shared" si="10"/>
        <v>9</v>
      </c>
      <c r="AF21" s="15">
        <f t="shared" si="9"/>
        <v>16.144157388799997</v>
      </c>
      <c r="AH21" s="8">
        <v>13</v>
      </c>
      <c r="AI21" s="15">
        <f t="shared" si="5"/>
        <v>1.3515941730461536</v>
      </c>
      <c r="AK21" s="8">
        <v>13</v>
      </c>
      <c r="AL21" s="15">
        <f t="shared" si="6"/>
        <v>3.2830389326769231</v>
      </c>
      <c r="AP21" s="8">
        <v>13</v>
      </c>
      <c r="AQ21" s="15">
        <f t="shared" si="8"/>
        <v>107.17112796760419</v>
      </c>
    </row>
    <row r="22" spans="5:43" x14ac:dyDescent="0.25">
      <c r="E22" s="11">
        <v>13</v>
      </c>
      <c r="F22" s="12">
        <f t="shared" si="7"/>
        <v>12.722478620689653</v>
      </c>
      <c r="I22" s="8">
        <v>15</v>
      </c>
      <c r="J22" s="15">
        <f t="shared" si="1"/>
        <v>11.7570312</v>
      </c>
      <c r="M22" s="8">
        <v>16</v>
      </c>
      <c r="N22" s="15">
        <f t="shared" si="0"/>
        <v>19.595052000000003</v>
      </c>
      <c r="P22" s="8">
        <v>15</v>
      </c>
      <c r="Q22" s="15">
        <f t="shared" si="2"/>
        <v>18.119636773333337</v>
      </c>
      <c r="S22" s="8">
        <v>14</v>
      </c>
      <c r="T22" s="15">
        <f t="shared" si="3"/>
        <v>0.26022857142857142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27.566585956416468</v>
      </c>
      <c r="AE22" s="8">
        <f t="shared" si="10"/>
        <v>10</v>
      </c>
      <c r="AF22" s="15">
        <f t="shared" si="9"/>
        <v>14.529741649919998</v>
      </c>
      <c r="AH22" s="8">
        <v>14</v>
      </c>
      <c r="AI22" s="15">
        <f t="shared" si="5"/>
        <v>1.2550517321142856</v>
      </c>
      <c r="AK22" s="8">
        <v>14</v>
      </c>
      <c r="AL22" s="15">
        <f t="shared" si="6"/>
        <v>3.0485361517714287</v>
      </c>
      <c r="AP22" s="8">
        <v>14</v>
      </c>
      <c r="AQ22" s="15">
        <f t="shared" si="8"/>
        <v>105.27696995941611</v>
      </c>
    </row>
    <row r="23" spans="5:43" x14ac:dyDescent="0.25">
      <c r="E23" s="11">
        <v>14</v>
      </c>
      <c r="F23" s="12">
        <f t="shared" si="7"/>
        <v>13.701130822281165</v>
      </c>
      <c r="I23" s="8">
        <v>16</v>
      </c>
      <c r="J23" s="15">
        <f t="shared" si="1"/>
        <v>12.540833280000001</v>
      </c>
      <c r="M23" s="8">
        <v>17</v>
      </c>
      <c r="N23" s="15">
        <f t="shared" si="0"/>
        <v>20.819742750000003</v>
      </c>
      <c r="P23" s="8">
        <v>16</v>
      </c>
      <c r="Q23" s="15">
        <f t="shared" si="2"/>
        <v>16.987159475000002</v>
      </c>
      <c r="S23" s="8">
        <v>15</v>
      </c>
      <c r="T23" s="15">
        <f t="shared" si="3"/>
        <v>0.24287999999999998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25.728813559322035</v>
      </c>
      <c r="AE23" s="8">
        <f t="shared" si="10"/>
        <v>11</v>
      </c>
      <c r="AF23" s="15">
        <f t="shared" si="9"/>
        <v>13.208856045381816</v>
      </c>
      <c r="AH23" s="8">
        <v>15</v>
      </c>
      <c r="AI23" s="15">
        <f t="shared" si="5"/>
        <v>1.17138161664</v>
      </c>
      <c r="AK23" s="8">
        <v>15</v>
      </c>
      <c r="AL23" s="15">
        <f t="shared" si="6"/>
        <v>2.84530040832</v>
      </c>
      <c r="AP23" s="8">
        <v>15</v>
      </c>
      <c r="AQ23" s="15">
        <f t="shared" si="8"/>
        <v>104.03365235653196</v>
      </c>
    </row>
    <row r="24" spans="5:43" x14ac:dyDescent="0.25">
      <c r="E24" s="11">
        <v>15</v>
      </c>
      <c r="F24" s="12">
        <f t="shared" si="7"/>
        <v>14.679783023872677</v>
      </c>
      <c r="I24" s="8">
        <v>17</v>
      </c>
      <c r="J24" s="15">
        <f t="shared" si="1"/>
        <v>13.324635360000002</v>
      </c>
      <c r="M24" s="8">
        <v>18</v>
      </c>
      <c r="N24" s="15">
        <f t="shared" si="0"/>
        <v>22.044433500000004</v>
      </c>
      <c r="P24" s="8">
        <v>17</v>
      </c>
      <c r="Q24" s="15">
        <f t="shared" si="2"/>
        <v>15.987914800000002</v>
      </c>
      <c r="S24" s="8">
        <v>16</v>
      </c>
      <c r="T24" s="15">
        <f t="shared" si="3"/>
        <v>0.22769999999999999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24.120762711864408</v>
      </c>
      <c r="AE24" s="8">
        <f t="shared" si="10"/>
        <v>12</v>
      </c>
      <c r="AF24" s="15">
        <f t="shared" si="9"/>
        <v>12.108118041599999</v>
      </c>
      <c r="AH24" s="8">
        <v>16</v>
      </c>
      <c r="AI24" s="15">
        <f t="shared" si="5"/>
        <v>1.0981702655999999</v>
      </c>
      <c r="AK24" s="8">
        <v>16</v>
      </c>
      <c r="AL24" s="15">
        <f t="shared" si="6"/>
        <v>2.6674691328</v>
      </c>
      <c r="AP24" s="8">
        <v>16</v>
      </c>
      <c r="AQ24" s="15">
        <f t="shared" si="8"/>
        <v>103.31914258295727</v>
      </c>
    </row>
    <row r="25" spans="5:43" x14ac:dyDescent="0.25">
      <c r="E25" s="11">
        <v>16</v>
      </c>
      <c r="F25" s="12">
        <f t="shared" si="7"/>
        <v>15.658435225464189</v>
      </c>
      <c r="I25" s="8">
        <v>18</v>
      </c>
      <c r="J25" s="15">
        <f t="shared" si="1"/>
        <v>14.108437440000001</v>
      </c>
      <c r="M25" s="8">
        <v>19</v>
      </c>
      <c r="N25" s="15">
        <f t="shared" si="0"/>
        <v>23.269124250000004</v>
      </c>
      <c r="P25" s="8">
        <v>18</v>
      </c>
      <c r="Q25" s="15">
        <f t="shared" si="2"/>
        <v>15.099697311111113</v>
      </c>
      <c r="S25" s="8">
        <v>17</v>
      </c>
      <c r="T25" s="15">
        <f t="shared" si="3"/>
        <v>0.21430588235294115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22.701894317048854</v>
      </c>
      <c r="AE25" s="8">
        <f t="shared" si="10"/>
        <v>13</v>
      </c>
      <c r="AF25" s="15">
        <f t="shared" si="9"/>
        <v>11.176724346092307</v>
      </c>
      <c r="AH25" s="8">
        <v>17</v>
      </c>
      <c r="AI25" s="15">
        <f t="shared" si="5"/>
        <v>1.0335720146823528</v>
      </c>
      <c r="AK25" s="8">
        <v>17</v>
      </c>
      <c r="AL25" s="15">
        <f t="shared" si="6"/>
        <v>2.5105591838117647</v>
      </c>
      <c r="AP25" s="8">
        <v>17</v>
      </c>
      <c r="AQ25" s="15">
        <f t="shared" si="8"/>
        <v>103.04012160999035</v>
      </c>
    </row>
    <row r="26" spans="5:43" x14ac:dyDescent="0.25">
      <c r="E26" s="11">
        <v>17</v>
      </c>
      <c r="F26" s="12">
        <f t="shared" si="7"/>
        <v>16.6370874270557</v>
      </c>
      <c r="I26" s="8">
        <v>19</v>
      </c>
      <c r="J26" s="15">
        <f t="shared" si="1"/>
        <v>14.89223952</v>
      </c>
      <c r="P26" s="8">
        <v>19</v>
      </c>
      <c r="Q26" s="15">
        <f>$Q$5/P26</f>
        <v>14.304976400000001</v>
      </c>
      <c r="S26" s="8">
        <v>18</v>
      </c>
      <c r="T26" s="15">
        <f t="shared" si="3"/>
        <v>0.2024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21.440677966101696</v>
      </c>
      <c r="AE26" s="8">
        <f t="shared" si="10"/>
        <v>14</v>
      </c>
      <c r="AF26" s="15">
        <f t="shared" si="9"/>
        <v>10.378386892799998</v>
      </c>
      <c r="AH26" s="8">
        <v>18</v>
      </c>
      <c r="AI26" s="15">
        <f t="shared" si="5"/>
        <v>0.97615134719999985</v>
      </c>
      <c r="AK26" s="8">
        <v>18</v>
      </c>
      <c r="AL26" s="15">
        <f t="shared" si="6"/>
        <v>2.3710836735999998</v>
      </c>
      <c r="AP26" s="8">
        <v>18</v>
      </c>
      <c r="AQ26" s="15">
        <f t="shared" si="8"/>
        <v>103.12400797086327</v>
      </c>
    </row>
    <row r="27" spans="5:43" x14ac:dyDescent="0.25">
      <c r="E27" s="11">
        <v>18</v>
      </c>
      <c r="F27" s="12">
        <f t="shared" si="7"/>
        <v>17.615739628647212</v>
      </c>
      <c r="S27" s="8">
        <v>19</v>
      </c>
      <c r="T27" s="15">
        <f t="shared" si="3"/>
        <v>0.19174736842105261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20.312221231043711</v>
      </c>
      <c r="AE27" s="8">
        <f t="shared" si="10"/>
        <v>15</v>
      </c>
      <c r="AF27" s="15">
        <f t="shared" si="9"/>
        <v>9.6864944332799983</v>
      </c>
      <c r="AH27" s="8">
        <v>19</v>
      </c>
      <c r="AI27" s="15">
        <f t="shared" si="5"/>
        <v>0.92477496050526309</v>
      </c>
      <c r="AK27" s="8">
        <v>19</v>
      </c>
      <c r="AL27" s="15">
        <f t="shared" si="6"/>
        <v>2.2462897960421051</v>
      </c>
      <c r="AP27" s="8">
        <v>19</v>
      </c>
      <c r="AQ27" s="15">
        <f t="shared" si="8"/>
        <v>103.51350050760131</v>
      </c>
    </row>
    <row r="28" spans="5:43" x14ac:dyDescent="0.25">
      <c r="E28" s="11">
        <v>19</v>
      </c>
      <c r="F28" s="12">
        <f t="shared" si="7"/>
        <v>18.594391830238724</v>
      </c>
      <c r="V28" s="8">
        <v>12</v>
      </c>
      <c r="W28" s="15">
        <f t="shared" si="11"/>
        <v>1.7899626147048828</v>
      </c>
      <c r="AE28" s="8">
        <f>AE27+1</f>
        <v>16</v>
      </c>
      <c r="AF28" s="15">
        <f t="shared" si="9"/>
        <v>9.0810885311999989</v>
      </c>
      <c r="AQ28" s="15">
        <f>MIN(AQ9:AQ27)</f>
        <v>103.04012160999035</v>
      </c>
    </row>
    <row r="29" spans="5:43" x14ac:dyDescent="0.25">
      <c r="V29" s="8">
        <v>13</v>
      </c>
      <c r="W29" s="15">
        <f t="shared" si="11"/>
        <v>1.6522731828045072</v>
      </c>
      <c r="AE29" s="8">
        <f t="shared" si="10"/>
        <v>17</v>
      </c>
      <c r="AF29" s="15">
        <f t="shared" si="9"/>
        <v>8.5469068528941161</v>
      </c>
    </row>
    <row r="30" spans="5:43" x14ac:dyDescent="0.25">
      <c r="V30" s="8">
        <v>14</v>
      </c>
      <c r="W30" s="15">
        <f t="shared" si="11"/>
        <v>1.5342536697470426</v>
      </c>
      <c r="AE30" s="8">
        <f t="shared" si="10"/>
        <v>18</v>
      </c>
      <c r="AF30" s="15">
        <f t="shared" si="9"/>
        <v>8.0720786943999983</v>
      </c>
    </row>
    <row r="31" spans="5:43" x14ac:dyDescent="0.25">
      <c r="V31" s="8">
        <v>15</v>
      </c>
      <c r="W31" s="15">
        <f t="shared" si="11"/>
        <v>1.4319700917639062</v>
      </c>
      <c r="AE31" s="8">
        <f>AE30+1</f>
        <v>19</v>
      </c>
      <c r="AF31" s="15">
        <f t="shared" si="9"/>
        <v>7.6472324473263145</v>
      </c>
    </row>
    <row r="32" spans="5:43" x14ac:dyDescent="0.25">
      <c r="V32" s="8">
        <v>16</v>
      </c>
      <c r="W32" s="15">
        <f t="shared" si="11"/>
        <v>1.3424719610286622</v>
      </c>
    </row>
    <row r="33" spans="22:23" x14ac:dyDescent="0.25">
      <c r="V33" s="8">
        <v>17</v>
      </c>
      <c r="W33" s="15">
        <f t="shared" si="11"/>
        <v>1.2635030221446233</v>
      </c>
    </row>
    <row r="34" spans="22:23" x14ac:dyDescent="0.25">
      <c r="V34" s="8">
        <v>18</v>
      </c>
      <c r="W34" s="15">
        <f t="shared" si="11"/>
        <v>1.1933084098032554</v>
      </c>
    </row>
    <row r="35" spans="22:23" x14ac:dyDescent="0.25">
      <c r="V35" s="8">
        <v>19</v>
      </c>
      <c r="W35" s="15">
        <f>$W$14/V35</f>
        <v>1.1305027040241367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A43C3-DF7F-41D8-8B0E-330E0A45A9D9}">
  <dimension ref="A1:AS35"/>
  <sheetViews>
    <sheetView topLeftCell="V1" workbookViewId="0">
      <selection activeCell="AS4" sqref="AS4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147.11000000000001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12650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f>'a_r=0.5'!AS2</f>
        <v>1229.7719999999999</v>
      </c>
    </row>
    <row r="3" spans="1:45" x14ac:dyDescent="0.25">
      <c r="A3" s="4" t="s">
        <v>7</v>
      </c>
      <c r="B3" s="2">
        <v>13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9">
        <f>AS2-AQ28</f>
        <v>1135.7701907623987</v>
      </c>
    </row>
    <row r="4" spans="1:45" x14ac:dyDescent="0.25">
      <c r="A4" s="1" t="s">
        <v>8</v>
      </c>
      <c r="B4" s="2">
        <v>0.25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0.91943750000000002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0.58843999999999996</v>
      </c>
      <c r="P5" s="14" t="s">
        <v>28</v>
      </c>
      <c r="Q5" s="9">
        <f>F2*F3*F5*Q2*B1*B7/Q3</f>
        <v>271.79455160000003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3.6431999999999998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385.93220338983053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18.850000000000001</v>
      </c>
      <c r="C7" t="s">
        <v>12</v>
      </c>
      <c r="D7" s="7"/>
      <c r="E7" s="10" t="s">
        <v>16</v>
      </c>
      <c r="F7" s="9">
        <f>F2*F3*F4*F5*B1/B7</f>
        <v>0.97865220159151178</v>
      </c>
      <c r="I7" s="11" t="s">
        <v>17</v>
      </c>
      <c r="J7" s="16" t="s">
        <v>18</v>
      </c>
      <c r="M7" s="8">
        <v>1</v>
      </c>
      <c r="N7" s="15">
        <f>M7*$N$4</f>
        <v>0.91943750000000002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0.58843999999999996</v>
      </c>
      <c r="M8" s="8">
        <v>2</v>
      </c>
      <c r="N8" s="15">
        <f t="shared" ref="N8:N25" si="0">M8*$N$4</f>
        <v>1.838875</v>
      </c>
      <c r="P8" s="8">
        <v>1</v>
      </c>
      <c r="Q8" s="15">
        <f>$Q$5/P8</f>
        <v>271.79455160000003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26" si="1">I9*$J$5</f>
        <v>1.1768799999999999</v>
      </c>
      <c r="M9" s="8">
        <v>3</v>
      </c>
      <c r="N9" s="15">
        <f t="shared" si="0"/>
        <v>2.7583125000000002</v>
      </c>
      <c r="P9" s="8">
        <v>2</v>
      </c>
      <c r="Q9" s="15">
        <f t="shared" ref="Q9:Q25" si="2">$Q$5/P9</f>
        <v>135.89727580000002</v>
      </c>
      <c r="S9" s="8">
        <v>1</v>
      </c>
      <c r="T9" s="15">
        <f>$T$6/S9</f>
        <v>3.6431999999999998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385.93220338983053</v>
      </c>
      <c r="AE9" s="4" t="s">
        <v>60</v>
      </c>
      <c r="AF9" s="2">
        <f>B1*J3*F5/(10^3*AF2*AF3)</f>
        <v>5.6490239999999998</v>
      </c>
      <c r="AH9" s="8">
        <v>1</v>
      </c>
      <c r="AI9" s="15">
        <f>$AI$6*$AF$9/AH9</f>
        <v>17.570724249599998</v>
      </c>
      <c r="AK9" s="8">
        <v>1</v>
      </c>
      <c r="AL9" s="15">
        <f>$AL$6*$AF$9/AK9</f>
        <v>42.6795061248</v>
      </c>
      <c r="AP9" s="8">
        <v>1</v>
      </c>
      <c r="AQ9" s="15">
        <f>F10+J8+N7+Q8+T9+W17+AC9+AF13+AI9+AL9</f>
        <v>890.88368294148063</v>
      </c>
    </row>
    <row r="10" spans="1:45" x14ac:dyDescent="0.25">
      <c r="A10" s="4"/>
      <c r="B10" s="3"/>
      <c r="E10" s="11">
        <v>1</v>
      </c>
      <c r="F10" s="12">
        <f>E10*$F$7</f>
        <v>0.97865220159151178</v>
      </c>
      <c r="I10" s="8">
        <v>3</v>
      </c>
      <c r="J10" s="15">
        <f t="shared" si="1"/>
        <v>1.76532</v>
      </c>
      <c r="M10" s="8">
        <v>4</v>
      </c>
      <c r="N10" s="15">
        <f t="shared" si="0"/>
        <v>3.6777500000000001</v>
      </c>
      <c r="P10" s="8">
        <v>3</v>
      </c>
      <c r="Q10" s="15">
        <f t="shared" si="2"/>
        <v>90.598183866666673</v>
      </c>
      <c r="S10" s="8">
        <v>2</v>
      </c>
      <c r="T10" s="15">
        <f t="shared" ref="T10:T27" si="3">$T$6/S10</f>
        <v>1.8215999999999999</v>
      </c>
      <c r="AB10" s="8">
        <v>2</v>
      </c>
      <c r="AC10" s="15">
        <f t="shared" ref="AC10:AC27" si="4">$AC$6/AB10</f>
        <v>192.96610169491527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27" si="5">$AI$6*$AF$9/AH10</f>
        <v>8.7853621247999989</v>
      </c>
      <c r="AK10" s="8">
        <v>2</v>
      </c>
      <c r="AL10" s="15">
        <f t="shared" ref="AL10:AL27" si="6">$AL$6*$AF$9/AK10</f>
        <v>21.3397530624</v>
      </c>
      <c r="AP10" s="8">
        <v>2</v>
      </c>
      <c r="AQ10" s="15">
        <f>F11+J9+N8+Q9+T10+W18+AC10+AF14+AI10+AL10</f>
        <v>449.17163602312758</v>
      </c>
    </row>
    <row r="11" spans="1:45" x14ac:dyDescent="0.25">
      <c r="A11" s="4"/>
      <c r="B11" s="3"/>
      <c r="E11" s="11">
        <v>2</v>
      </c>
      <c r="F11" s="12">
        <f t="shared" ref="F11:F28" si="7">E11*$F$7</f>
        <v>1.9573044031830236</v>
      </c>
      <c r="I11" s="8">
        <v>4</v>
      </c>
      <c r="J11" s="15">
        <f t="shared" si="1"/>
        <v>2.3537599999999999</v>
      </c>
      <c r="M11" s="8">
        <v>5</v>
      </c>
      <c r="N11" s="15">
        <f t="shared" si="0"/>
        <v>4.5971875000000004</v>
      </c>
      <c r="P11" s="8">
        <v>4</v>
      </c>
      <c r="Q11" s="15">
        <f t="shared" si="2"/>
        <v>67.948637900000008</v>
      </c>
      <c r="S11" s="8">
        <v>3</v>
      </c>
      <c r="T11" s="15">
        <f t="shared" si="3"/>
        <v>1.2143999999999999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128.64406779661019</v>
      </c>
      <c r="AH11" s="8">
        <v>3</v>
      </c>
      <c r="AI11" s="15">
        <f t="shared" si="5"/>
        <v>5.8569080831999996</v>
      </c>
      <c r="AK11" s="8">
        <v>3</v>
      </c>
      <c r="AL11" s="15">
        <f t="shared" si="6"/>
        <v>14.2265020416</v>
      </c>
      <c r="AP11" s="8">
        <v>3</v>
      </c>
      <c r="AQ11" s="15">
        <f t="shared" ref="AQ11:AQ27" si="8">F12+J10+N9+Q10+T11+W19+AC11+AF15+AI11+AL11</f>
        <v>303.59197351807086</v>
      </c>
    </row>
    <row r="12" spans="1:45" x14ac:dyDescent="0.25">
      <c r="E12" s="11">
        <v>3</v>
      </c>
      <c r="F12" s="12">
        <f t="shared" si="7"/>
        <v>2.9359566047745354</v>
      </c>
      <c r="I12" s="8">
        <v>5</v>
      </c>
      <c r="J12" s="15">
        <f t="shared" si="1"/>
        <v>2.9421999999999997</v>
      </c>
      <c r="M12" s="8">
        <v>6</v>
      </c>
      <c r="N12" s="15">
        <f t="shared" si="0"/>
        <v>5.5166250000000003</v>
      </c>
      <c r="P12" s="8">
        <v>5</v>
      </c>
      <c r="Q12" s="15">
        <f t="shared" si="2"/>
        <v>54.358910320000007</v>
      </c>
      <c r="S12" s="8">
        <v>4</v>
      </c>
      <c r="T12" s="15">
        <f t="shared" si="3"/>
        <v>0.91079999999999994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96.483050847457633</v>
      </c>
      <c r="AE12" s="11" t="s">
        <v>17</v>
      </c>
      <c r="AF12" s="11" t="s">
        <v>57</v>
      </c>
      <c r="AH12" s="8">
        <v>4</v>
      </c>
      <c r="AI12" s="15">
        <f t="shared" si="5"/>
        <v>4.3926810623999994</v>
      </c>
      <c r="AK12" s="8">
        <v>4</v>
      </c>
      <c r="AL12" s="15">
        <f t="shared" si="6"/>
        <v>10.6698765312</v>
      </c>
      <c r="AP12" s="8">
        <v>4</v>
      </c>
      <c r="AQ12" s="15">
        <f t="shared" si="8"/>
        <v>232.04540711633831</v>
      </c>
    </row>
    <row r="13" spans="1:45" ht="15.75" customHeight="1" x14ac:dyDescent="0.25">
      <c r="E13" s="11">
        <v>4</v>
      </c>
      <c r="F13" s="12">
        <f t="shared" si="7"/>
        <v>3.9146088063660471</v>
      </c>
      <c r="I13" s="8">
        <v>6</v>
      </c>
      <c r="J13" s="15">
        <f t="shared" si="1"/>
        <v>3.53064</v>
      </c>
      <c r="M13" s="8">
        <v>7</v>
      </c>
      <c r="N13" s="15">
        <f t="shared" si="0"/>
        <v>6.4360625000000002</v>
      </c>
      <c r="P13" s="8">
        <v>6</v>
      </c>
      <c r="Q13" s="15">
        <f t="shared" si="2"/>
        <v>45.299091933333337</v>
      </c>
      <c r="S13" s="8">
        <v>5</v>
      </c>
      <c r="T13" s="15">
        <f t="shared" si="3"/>
        <v>0.72863999999999995</v>
      </c>
      <c r="AB13" s="8">
        <v>5</v>
      </c>
      <c r="AC13" s="15">
        <f t="shared" si="4"/>
        <v>77.186440677966104</v>
      </c>
      <c r="AE13" s="8">
        <v>1</v>
      </c>
      <c r="AF13" s="15">
        <f>$AF$9*$AF$10/AE13</f>
        <v>145.29741649919998</v>
      </c>
      <c r="AH13" s="8">
        <v>5</v>
      </c>
      <c r="AI13" s="15">
        <f t="shared" si="5"/>
        <v>3.5141448499199996</v>
      </c>
      <c r="AK13" s="8">
        <v>5</v>
      </c>
      <c r="AL13" s="15">
        <f t="shared" si="6"/>
        <v>8.5359012249599999</v>
      </c>
      <c r="AP13" s="8">
        <v>5</v>
      </c>
      <c r="AQ13" s="15">
        <f>F14+J12+N11+Q12+T13+W21+AC13+AF17+AI13+AL13</f>
        <v>190.11207915593542</v>
      </c>
    </row>
    <row r="14" spans="1:45" x14ac:dyDescent="0.25">
      <c r="E14" s="11">
        <v>5</v>
      </c>
      <c r="F14" s="12">
        <f t="shared" si="7"/>
        <v>4.8932610079575589</v>
      </c>
      <c r="I14" s="8">
        <v>7</v>
      </c>
      <c r="J14" s="15">
        <f t="shared" si="1"/>
        <v>4.1190799999999994</v>
      </c>
      <c r="M14" s="8">
        <v>8</v>
      </c>
      <c r="N14" s="15">
        <f t="shared" si="0"/>
        <v>7.3555000000000001</v>
      </c>
      <c r="P14" s="8">
        <v>7</v>
      </c>
      <c r="Q14" s="15">
        <f t="shared" si="2"/>
        <v>38.827793085714291</v>
      </c>
      <c r="S14" s="8">
        <v>6</v>
      </c>
      <c r="T14" s="15">
        <f t="shared" si="3"/>
        <v>0.60719999999999996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64.322033898305094</v>
      </c>
      <c r="AE14" s="8">
        <f>AE13+1</f>
        <v>2</v>
      </c>
      <c r="AF14" s="15">
        <f t="shared" ref="AF14:AF31" si="9">$AF$9*$AF$10/AE14</f>
        <v>72.648708249599991</v>
      </c>
      <c r="AH14" s="8">
        <v>6</v>
      </c>
      <c r="AI14" s="15">
        <f t="shared" si="5"/>
        <v>2.9284540415999998</v>
      </c>
      <c r="AK14" s="8">
        <v>6</v>
      </c>
      <c r="AL14" s="15">
        <f t="shared" si="6"/>
        <v>7.1132510207999999</v>
      </c>
      <c r="AP14" s="8">
        <v>6</v>
      </c>
      <c r="AQ14" s="15">
        <f t="shared" si="8"/>
        <v>162.98537041619724</v>
      </c>
    </row>
    <row r="15" spans="1:45" x14ac:dyDescent="0.25">
      <c r="E15" s="11">
        <v>6</v>
      </c>
      <c r="F15" s="12">
        <f t="shared" si="7"/>
        <v>5.8719132095490707</v>
      </c>
      <c r="I15" s="8">
        <v>8</v>
      </c>
      <c r="J15" s="15">
        <f t="shared" si="1"/>
        <v>4.7075199999999997</v>
      </c>
      <c r="M15" s="8">
        <v>9</v>
      </c>
      <c r="N15" s="15">
        <f t="shared" si="0"/>
        <v>8.2749375000000001</v>
      </c>
      <c r="P15" s="8">
        <v>8</v>
      </c>
      <c r="Q15" s="15">
        <f t="shared" si="2"/>
        <v>33.974318950000004</v>
      </c>
      <c r="S15" s="8">
        <v>7</v>
      </c>
      <c r="T15" s="15">
        <f t="shared" si="3"/>
        <v>0.52045714285714284</v>
      </c>
      <c r="AB15" s="8">
        <v>7</v>
      </c>
      <c r="AC15" s="15">
        <f t="shared" si="4"/>
        <v>55.133171912832935</v>
      </c>
      <c r="AE15" s="8">
        <f t="shared" ref="AE15:AE30" si="10">AE14+1</f>
        <v>3</v>
      </c>
      <c r="AF15" s="15">
        <f t="shared" si="9"/>
        <v>48.432472166399997</v>
      </c>
      <c r="AH15" s="8">
        <v>7</v>
      </c>
      <c r="AI15" s="15">
        <f t="shared" si="5"/>
        <v>2.5101034642285711</v>
      </c>
      <c r="AK15" s="8">
        <v>7</v>
      </c>
      <c r="AL15" s="15">
        <f t="shared" si="6"/>
        <v>6.0970723035428573</v>
      </c>
      <c r="AP15" s="8">
        <v>7</v>
      </c>
      <c r="AQ15" s="15">
        <f t="shared" si="8"/>
        <v>144.31958694541044</v>
      </c>
    </row>
    <row r="16" spans="1:45" x14ac:dyDescent="0.25">
      <c r="E16" s="11">
        <v>7</v>
      </c>
      <c r="F16" s="12">
        <f t="shared" si="7"/>
        <v>6.8505654111405825</v>
      </c>
      <c r="I16" s="8">
        <v>9</v>
      </c>
      <c r="J16" s="15">
        <f t="shared" si="1"/>
        <v>5.29596</v>
      </c>
      <c r="M16" s="8">
        <v>10</v>
      </c>
      <c r="N16" s="15">
        <f t="shared" si="0"/>
        <v>9.1943750000000009</v>
      </c>
      <c r="P16" s="8">
        <v>9</v>
      </c>
      <c r="Q16" s="15">
        <f t="shared" si="2"/>
        <v>30.199394622222226</v>
      </c>
      <c r="S16" s="8">
        <v>8</v>
      </c>
      <c r="T16" s="15">
        <f t="shared" si="3"/>
        <v>0.45539999999999997</v>
      </c>
      <c r="V16" s="11" t="s">
        <v>17</v>
      </c>
      <c r="W16" s="11" t="s">
        <v>34</v>
      </c>
      <c r="AB16" s="8">
        <v>8</v>
      </c>
      <c r="AC16" s="15">
        <f t="shared" si="4"/>
        <v>48.241525423728817</v>
      </c>
      <c r="AE16" s="8">
        <f t="shared" si="10"/>
        <v>4</v>
      </c>
      <c r="AF16" s="15">
        <f t="shared" si="9"/>
        <v>36.324354124799996</v>
      </c>
      <c r="AH16" s="8">
        <v>8</v>
      </c>
      <c r="AI16" s="15">
        <f t="shared" si="5"/>
        <v>2.1963405311999997</v>
      </c>
      <c r="AK16" s="8">
        <v>8</v>
      </c>
      <c r="AL16" s="15">
        <f t="shared" si="6"/>
        <v>5.3349382656</v>
      </c>
      <c r="AP16" s="8">
        <v>8</v>
      </c>
      <c r="AQ16" s="15">
        <f t="shared" si="8"/>
        <v>130.94188176771823</v>
      </c>
    </row>
    <row r="17" spans="5:43" x14ac:dyDescent="0.25">
      <c r="E17" s="11">
        <v>8</v>
      </c>
      <c r="F17" s="12">
        <f t="shared" si="7"/>
        <v>7.8292176127320943</v>
      </c>
      <c r="I17" s="8">
        <v>10</v>
      </c>
      <c r="J17" s="15">
        <f t="shared" si="1"/>
        <v>5.8843999999999994</v>
      </c>
      <c r="M17" s="8">
        <v>11</v>
      </c>
      <c r="N17" s="15">
        <f t="shared" si="0"/>
        <v>10.1138125</v>
      </c>
      <c r="P17" s="8">
        <v>10</v>
      </c>
      <c r="Q17" s="15">
        <f t="shared" si="2"/>
        <v>27.179455160000003</v>
      </c>
      <c r="S17" s="8">
        <v>9</v>
      </c>
      <c r="T17" s="15">
        <f t="shared" si="3"/>
        <v>0.40479999999999999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42.881355932203391</v>
      </c>
      <c r="AE17" s="8">
        <f t="shared" si="10"/>
        <v>5</v>
      </c>
      <c r="AF17" s="15">
        <f t="shared" si="9"/>
        <v>29.059483299839997</v>
      </c>
      <c r="AH17" s="8">
        <v>9</v>
      </c>
      <c r="AI17" s="15">
        <f t="shared" si="5"/>
        <v>1.9523026943999997</v>
      </c>
      <c r="AK17" s="8">
        <v>9</v>
      </c>
      <c r="AL17" s="15">
        <f t="shared" si="6"/>
        <v>4.7421673471999997</v>
      </c>
      <c r="AP17" s="8">
        <v>9</v>
      </c>
      <c r="AQ17" s="15">
        <f t="shared" si="8"/>
        <v>121.08956211875572</v>
      </c>
    </row>
    <row r="18" spans="5:43" x14ac:dyDescent="0.25">
      <c r="E18" s="11">
        <v>9</v>
      </c>
      <c r="F18" s="12">
        <f t="shared" si="7"/>
        <v>8.8078698143236061</v>
      </c>
      <c r="I18" s="8">
        <v>11</v>
      </c>
      <c r="J18" s="15">
        <f t="shared" si="1"/>
        <v>6.4728399999999997</v>
      </c>
      <c r="M18" s="8">
        <v>12</v>
      </c>
      <c r="N18" s="15">
        <f t="shared" si="0"/>
        <v>11.033250000000001</v>
      </c>
      <c r="P18" s="8">
        <v>11</v>
      </c>
      <c r="Q18" s="15">
        <f t="shared" si="2"/>
        <v>24.708595600000002</v>
      </c>
      <c r="S18" s="8">
        <v>10</v>
      </c>
      <c r="T18" s="15">
        <f t="shared" si="3"/>
        <v>0.36431999999999998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38.593220338983052</v>
      </c>
      <c r="AE18" s="8">
        <f t="shared" si="10"/>
        <v>6</v>
      </c>
      <c r="AF18" s="15">
        <f t="shared" si="9"/>
        <v>24.216236083199998</v>
      </c>
      <c r="AH18" s="8">
        <v>10</v>
      </c>
      <c r="AI18" s="15">
        <f t="shared" si="5"/>
        <v>1.7570724249599998</v>
      </c>
      <c r="AK18" s="8">
        <v>10</v>
      </c>
      <c r="AL18" s="15">
        <f t="shared" si="6"/>
        <v>4.26795061248</v>
      </c>
      <c r="AP18" s="8">
        <v>10</v>
      </c>
      <c r="AQ18" s="15">
        <f t="shared" si="8"/>
        <v>113.70501233990404</v>
      </c>
    </row>
    <row r="19" spans="5:43" x14ac:dyDescent="0.25">
      <c r="E19" s="11">
        <v>10</v>
      </c>
      <c r="F19" s="12">
        <f t="shared" si="7"/>
        <v>9.7865220159151178</v>
      </c>
      <c r="I19" s="8">
        <v>12</v>
      </c>
      <c r="J19" s="15">
        <f>I19*$J$5</f>
        <v>7.06128</v>
      </c>
      <c r="M19" s="8">
        <v>13</v>
      </c>
      <c r="N19" s="15">
        <f t="shared" si="0"/>
        <v>11.9526875</v>
      </c>
      <c r="P19" s="8">
        <v>12</v>
      </c>
      <c r="Q19" s="15">
        <f t="shared" si="2"/>
        <v>22.649545966666668</v>
      </c>
      <c r="S19" s="8">
        <v>11</v>
      </c>
      <c r="T19" s="15">
        <f t="shared" si="3"/>
        <v>0.33119999999999999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35.084745762711869</v>
      </c>
      <c r="AE19" s="8">
        <f t="shared" si="10"/>
        <v>7</v>
      </c>
      <c r="AF19" s="15">
        <f t="shared" si="9"/>
        <v>20.756773785599997</v>
      </c>
      <c r="AH19" s="8">
        <v>11</v>
      </c>
      <c r="AI19" s="15">
        <f t="shared" si="5"/>
        <v>1.5973385681454544</v>
      </c>
      <c r="AK19" s="8">
        <v>11</v>
      </c>
      <c r="AL19" s="15">
        <f t="shared" si="6"/>
        <v>3.8799551022545455</v>
      </c>
      <c r="AP19" s="8">
        <v>11</v>
      </c>
      <c r="AQ19" s="15">
        <f t="shared" si="8"/>
        <v>108.11520428476929</v>
      </c>
    </row>
    <row r="20" spans="5:43" x14ac:dyDescent="0.25">
      <c r="E20" s="11">
        <v>11</v>
      </c>
      <c r="F20" s="12">
        <f t="shared" si="7"/>
        <v>10.76517421750663</v>
      </c>
      <c r="I20" s="8">
        <v>13</v>
      </c>
      <c r="J20" s="15">
        <f t="shared" si="1"/>
        <v>7.6497199999999994</v>
      </c>
      <c r="M20" s="8">
        <v>14</v>
      </c>
      <c r="N20" s="15">
        <f t="shared" si="0"/>
        <v>12.872125</v>
      </c>
      <c r="P20" s="8">
        <v>13</v>
      </c>
      <c r="Q20" s="15">
        <f t="shared" si="2"/>
        <v>20.907273200000002</v>
      </c>
      <c r="S20" s="8">
        <v>12</v>
      </c>
      <c r="T20" s="15">
        <f t="shared" si="3"/>
        <v>0.30359999999999998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32.161016949152547</v>
      </c>
      <c r="AE20" s="8">
        <f t="shared" si="10"/>
        <v>8</v>
      </c>
      <c r="AF20" s="15">
        <f t="shared" si="9"/>
        <v>18.162177062399998</v>
      </c>
      <c r="AH20" s="8">
        <v>12</v>
      </c>
      <c r="AI20" s="15">
        <f t="shared" si="5"/>
        <v>1.4642270207999999</v>
      </c>
      <c r="AK20" s="8">
        <v>12</v>
      </c>
      <c r="AL20" s="15">
        <f t="shared" si="6"/>
        <v>3.5566255104</v>
      </c>
      <c r="AP20" s="8">
        <v>12</v>
      </c>
      <c r="AQ20" s="15">
        <f t="shared" si="8"/>
        <v>103.87145252242223</v>
      </c>
    </row>
    <row r="21" spans="5:43" x14ac:dyDescent="0.25">
      <c r="E21" s="11">
        <v>12</v>
      </c>
      <c r="F21" s="12">
        <f t="shared" si="7"/>
        <v>11.743826419098141</v>
      </c>
      <c r="I21" s="8">
        <v>14</v>
      </c>
      <c r="J21" s="15">
        <f t="shared" si="1"/>
        <v>8.2381599999999988</v>
      </c>
      <c r="M21" s="8">
        <v>15</v>
      </c>
      <c r="N21" s="15">
        <f t="shared" si="0"/>
        <v>13.7915625</v>
      </c>
      <c r="P21" s="8">
        <v>14</v>
      </c>
      <c r="Q21" s="15">
        <f t="shared" si="2"/>
        <v>19.413896542857145</v>
      </c>
      <c r="S21" s="8">
        <v>13</v>
      </c>
      <c r="T21" s="15">
        <f t="shared" si="3"/>
        <v>0.28024615384615381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29.687092568448502</v>
      </c>
      <c r="AE21" s="8">
        <f t="shared" si="10"/>
        <v>9</v>
      </c>
      <c r="AF21" s="15">
        <f t="shared" si="9"/>
        <v>16.144157388799997</v>
      </c>
      <c r="AH21" s="8">
        <v>13</v>
      </c>
      <c r="AI21" s="15">
        <f t="shared" si="5"/>
        <v>1.3515941730461536</v>
      </c>
      <c r="AK21" s="8">
        <v>13</v>
      </c>
      <c r="AL21" s="15">
        <f t="shared" si="6"/>
        <v>3.2830389326769231</v>
      </c>
      <c r="AP21" s="8">
        <v>13</v>
      </c>
      <c r="AQ21" s="15">
        <f t="shared" si="8"/>
        <v>100.66312867760421</v>
      </c>
    </row>
    <row r="22" spans="5:43" x14ac:dyDescent="0.25">
      <c r="E22" s="11">
        <v>13</v>
      </c>
      <c r="F22" s="12">
        <f t="shared" si="7"/>
        <v>12.722478620689653</v>
      </c>
      <c r="I22" s="8">
        <v>15</v>
      </c>
      <c r="J22" s="15">
        <f t="shared" si="1"/>
        <v>8.8265999999999991</v>
      </c>
      <c r="M22" s="8">
        <v>16</v>
      </c>
      <c r="N22" s="15">
        <f t="shared" si="0"/>
        <v>14.711</v>
      </c>
      <c r="P22" s="8">
        <v>15</v>
      </c>
      <c r="Q22" s="15">
        <f t="shared" si="2"/>
        <v>18.119636773333337</v>
      </c>
      <c r="S22" s="8">
        <v>14</v>
      </c>
      <c r="T22" s="15">
        <f t="shared" si="3"/>
        <v>0.26022857142857142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27.566585956416468</v>
      </c>
      <c r="AE22" s="8">
        <f t="shared" si="10"/>
        <v>10</v>
      </c>
      <c r="AF22" s="15">
        <f t="shared" si="9"/>
        <v>14.529741649919998</v>
      </c>
      <c r="AH22" s="8">
        <v>14</v>
      </c>
      <c r="AI22" s="15">
        <f t="shared" si="5"/>
        <v>1.2550517321142856</v>
      </c>
      <c r="AK22" s="8">
        <v>14</v>
      </c>
      <c r="AL22" s="15">
        <f t="shared" si="6"/>
        <v>3.0485361517714287</v>
      </c>
      <c r="AP22" s="8">
        <v>14</v>
      </c>
      <c r="AQ22" s="15">
        <f t="shared" si="8"/>
        <v>98.268355339416104</v>
      </c>
    </row>
    <row r="23" spans="5:43" x14ac:dyDescent="0.25">
      <c r="E23" s="11">
        <v>14</v>
      </c>
      <c r="F23" s="12">
        <f t="shared" si="7"/>
        <v>13.701130822281165</v>
      </c>
      <c r="I23" s="8">
        <v>16</v>
      </c>
      <c r="J23" s="15">
        <f t="shared" si="1"/>
        <v>9.4150399999999994</v>
      </c>
      <c r="M23" s="8">
        <v>17</v>
      </c>
      <c r="N23" s="15">
        <f t="shared" si="0"/>
        <v>15.630437500000001</v>
      </c>
      <c r="P23" s="8">
        <v>16</v>
      </c>
      <c r="Q23" s="15">
        <f t="shared" si="2"/>
        <v>16.987159475000002</v>
      </c>
      <c r="S23" s="8">
        <v>15</v>
      </c>
      <c r="T23" s="15">
        <f t="shared" si="3"/>
        <v>0.24287999999999998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25.728813559322035</v>
      </c>
      <c r="AE23" s="8">
        <f t="shared" si="10"/>
        <v>11</v>
      </c>
      <c r="AF23" s="15">
        <f t="shared" si="9"/>
        <v>13.208856045381816</v>
      </c>
      <c r="AH23" s="8">
        <v>15</v>
      </c>
      <c r="AI23" s="15">
        <f t="shared" si="5"/>
        <v>1.17138161664</v>
      </c>
      <c r="AK23" s="8">
        <v>15</v>
      </c>
      <c r="AL23" s="15">
        <f t="shared" si="6"/>
        <v>2.84530040832</v>
      </c>
      <c r="AP23" s="8">
        <v>15</v>
      </c>
      <c r="AQ23" s="15">
        <f t="shared" si="8"/>
        <v>96.524422406531968</v>
      </c>
    </row>
    <row r="24" spans="5:43" x14ac:dyDescent="0.25">
      <c r="E24" s="11">
        <v>15</v>
      </c>
      <c r="F24" s="12">
        <f t="shared" si="7"/>
        <v>14.679783023872677</v>
      </c>
      <c r="I24" s="8">
        <v>17</v>
      </c>
      <c r="J24" s="15">
        <f t="shared" si="1"/>
        <v>10.00348</v>
      </c>
      <c r="M24" s="8">
        <v>18</v>
      </c>
      <c r="N24" s="15">
        <f t="shared" si="0"/>
        <v>16.549875</v>
      </c>
      <c r="P24" s="8">
        <v>17</v>
      </c>
      <c r="Q24" s="15">
        <f t="shared" si="2"/>
        <v>15.987914800000002</v>
      </c>
      <c r="S24" s="8">
        <v>16</v>
      </c>
      <c r="T24" s="15">
        <f t="shared" si="3"/>
        <v>0.22769999999999999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24.120762711864408</v>
      </c>
      <c r="AE24" s="8">
        <f t="shared" si="10"/>
        <v>12</v>
      </c>
      <c r="AF24" s="15">
        <f t="shared" si="9"/>
        <v>12.108118041599999</v>
      </c>
      <c r="AH24" s="8">
        <v>16</v>
      </c>
      <c r="AI24" s="15">
        <f t="shared" si="5"/>
        <v>1.0981702655999999</v>
      </c>
      <c r="AK24" s="8">
        <v>16</v>
      </c>
      <c r="AL24" s="15">
        <f t="shared" si="6"/>
        <v>2.6674691328</v>
      </c>
      <c r="AP24" s="8">
        <v>16</v>
      </c>
      <c r="AQ24" s="15">
        <f t="shared" si="8"/>
        <v>95.309297302957262</v>
      </c>
    </row>
    <row r="25" spans="5:43" x14ac:dyDescent="0.25">
      <c r="E25" s="11">
        <v>16</v>
      </c>
      <c r="F25" s="12">
        <f t="shared" si="7"/>
        <v>15.658435225464189</v>
      </c>
      <c r="I25" s="8">
        <v>18</v>
      </c>
      <c r="J25" s="15">
        <f t="shared" si="1"/>
        <v>10.59192</v>
      </c>
      <c r="M25" s="8">
        <v>19</v>
      </c>
      <c r="N25" s="15">
        <f t="shared" si="0"/>
        <v>17.469312500000001</v>
      </c>
      <c r="P25" s="8">
        <v>18</v>
      </c>
      <c r="Q25" s="15">
        <f t="shared" si="2"/>
        <v>15.099697311111113</v>
      </c>
      <c r="S25" s="8">
        <v>17</v>
      </c>
      <c r="T25" s="15">
        <f t="shared" si="3"/>
        <v>0.21430588235294115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22.701894317048854</v>
      </c>
      <c r="AE25" s="8">
        <f t="shared" si="10"/>
        <v>13</v>
      </c>
      <c r="AF25" s="15">
        <f t="shared" si="9"/>
        <v>11.176724346092307</v>
      </c>
      <c r="AH25" s="8">
        <v>17</v>
      </c>
      <c r="AI25" s="15">
        <f t="shared" si="5"/>
        <v>1.0335720146823528</v>
      </c>
      <c r="AK25" s="8">
        <v>17</v>
      </c>
      <c r="AL25" s="15">
        <f t="shared" si="6"/>
        <v>2.5105591838117647</v>
      </c>
      <c r="AP25" s="8">
        <v>17</v>
      </c>
      <c r="AQ25" s="15">
        <f t="shared" si="8"/>
        <v>94.529660999990341</v>
      </c>
    </row>
    <row r="26" spans="5:43" x14ac:dyDescent="0.25">
      <c r="E26" s="11">
        <v>17</v>
      </c>
      <c r="F26" s="12">
        <f t="shared" si="7"/>
        <v>16.6370874270557</v>
      </c>
      <c r="I26" s="8">
        <v>19</v>
      </c>
      <c r="J26" s="15">
        <f t="shared" si="1"/>
        <v>11.180359999999999</v>
      </c>
      <c r="P26" s="8">
        <v>19</v>
      </c>
      <c r="Q26" s="15">
        <f>$Q$5/P26</f>
        <v>14.304976400000001</v>
      </c>
      <c r="S26" s="8">
        <v>18</v>
      </c>
      <c r="T26" s="15">
        <f t="shared" si="3"/>
        <v>0.2024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21.440677966101696</v>
      </c>
      <c r="AE26" s="8">
        <f t="shared" si="10"/>
        <v>14</v>
      </c>
      <c r="AF26" s="15">
        <f t="shared" si="9"/>
        <v>10.378386892799998</v>
      </c>
      <c r="AH26" s="8">
        <v>18</v>
      </c>
      <c r="AI26" s="15">
        <f t="shared" si="5"/>
        <v>0.97615134719999985</v>
      </c>
      <c r="AK26" s="8">
        <v>18</v>
      </c>
      <c r="AL26" s="15">
        <f t="shared" si="6"/>
        <v>2.3710836735999998</v>
      </c>
      <c r="AP26" s="8">
        <v>18</v>
      </c>
      <c r="AQ26" s="15">
        <f t="shared" si="8"/>
        <v>94.112932030863291</v>
      </c>
    </row>
    <row r="27" spans="5:43" x14ac:dyDescent="0.25">
      <c r="E27" s="11">
        <v>18</v>
      </c>
      <c r="F27" s="12">
        <f t="shared" si="7"/>
        <v>17.615739628647212</v>
      </c>
      <c r="S27" s="8">
        <v>19</v>
      </c>
      <c r="T27" s="15">
        <f t="shared" si="3"/>
        <v>0.19174736842105261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20.312221231043711</v>
      </c>
      <c r="AE27" s="8">
        <f t="shared" si="10"/>
        <v>15</v>
      </c>
      <c r="AF27" s="15">
        <f t="shared" si="9"/>
        <v>9.6864944332799983</v>
      </c>
      <c r="AH27" s="8">
        <v>19</v>
      </c>
      <c r="AI27" s="15">
        <f t="shared" si="5"/>
        <v>0.92477496050526309</v>
      </c>
      <c r="AK27" s="8">
        <v>19</v>
      </c>
      <c r="AL27" s="15">
        <f t="shared" si="6"/>
        <v>2.2462897960421051</v>
      </c>
      <c r="AP27" s="8">
        <v>19</v>
      </c>
      <c r="AQ27" s="15">
        <f t="shared" si="8"/>
        <v>94.001809237601307</v>
      </c>
    </row>
    <row r="28" spans="5:43" x14ac:dyDescent="0.25">
      <c r="E28" s="11">
        <v>19</v>
      </c>
      <c r="F28" s="12">
        <f t="shared" si="7"/>
        <v>18.594391830238724</v>
      </c>
      <c r="V28" s="8">
        <v>12</v>
      </c>
      <c r="W28" s="15">
        <f t="shared" si="11"/>
        <v>1.7899626147048828</v>
      </c>
      <c r="AE28" s="8">
        <f>AE27+1</f>
        <v>16</v>
      </c>
      <c r="AF28" s="15">
        <f t="shared" si="9"/>
        <v>9.0810885311999989</v>
      </c>
      <c r="AQ28" s="15">
        <f>MIN(AQ9:AQ27)</f>
        <v>94.001809237601307</v>
      </c>
    </row>
    <row r="29" spans="5:43" x14ac:dyDescent="0.25">
      <c r="V29" s="8">
        <v>13</v>
      </c>
      <c r="W29" s="15">
        <f t="shared" si="11"/>
        <v>1.6522731828045072</v>
      </c>
      <c r="AE29" s="8">
        <f t="shared" si="10"/>
        <v>17</v>
      </c>
      <c r="AF29" s="15">
        <f t="shared" si="9"/>
        <v>8.5469068528941161</v>
      </c>
    </row>
    <row r="30" spans="5:43" x14ac:dyDescent="0.25">
      <c r="V30" s="8">
        <v>14</v>
      </c>
      <c r="W30" s="15">
        <f t="shared" si="11"/>
        <v>1.5342536697470426</v>
      </c>
      <c r="AE30" s="8">
        <f t="shared" si="10"/>
        <v>18</v>
      </c>
      <c r="AF30" s="15">
        <f t="shared" si="9"/>
        <v>8.0720786943999983</v>
      </c>
    </row>
    <row r="31" spans="5:43" x14ac:dyDescent="0.25">
      <c r="V31" s="8">
        <v>15</v>
      </c>
      <c r="W31" s="15">
        <f t="shared" si="11"/>
        <v>1.4319700917639062</v>
      </c>
      <c r="AE31" s="8">
        <f>AE30+1</f>
        <v>19</v>
      </c>
      <c r="AF31" s="15">
        <f t="shared" si="9"/>
        <v>7.6472324473263145</v>
      </c>
    </row>
    <row r="32" spans="5:43" x14ac:dyDescent="0.25">
      <c r="V32" s="8">
        <v>16</v>
      </c>
      <c r="W32" s="15">
        <f t="shared" si="11"/>
        <v>1.3424719610286622</v>
      </c>
    </row>
    <row r="33" spans="22:23" x14ac:dyDescent="0.25">
      <c r="V33" s="8">
        <v>17</v>
      </c>
      <c r="W33" s="15">
        <f t="shared" si="11"/>
        <v>1.2635030221446233</v>
      </c>
    </row>
    <row r="34" spans="22:23" x14ac:dyDescent="0.25">
      <c r="V34" s="8">
        <v>18</v>
      </c>
      <c r="W34" s="15">
        <f t="shared" si="11"/>
        <v>1.1933084098032554</v>
      </c>
    </row>
    <row r="35" spans="22:23" x14ac:dyDescent="0.25">
      <c r="V35" s="8">
        <v>19</v>
      </c>
      <c r="W35" s="15">
        <f>$W$14/V35</f>
        <v>1.1305027040241367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A6C78-FCF8-4A8A-BECE-F194DC93F856}">
  <dimension ref="A1:AS35"/>
  <sheetViews>
    <sheetView topLeftCell="V1" workbookViewId="0">
      <selection activeCell="AS2" sqref="AS2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147.11000000000001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12650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1229.7719999999999</v>
      </c>
    </row>
    <row r="3" spans="1:45" x14ac:dyDescent="0.25">
      <c r="A3" s="4" t="s">
        <v>7</v>
      </c>
      <c r="B3" s="2">
        <v>13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AS2-AQ28</f>
        <v>1141.5001252623986</v>
      </c>
    </row>
    <row r="4" spans="1:45" x14ac:dyDescent="0.25">
      <c r="A4" s="1" t="s">
        <v>8</v>
      </c>
      <c r="B4" s="2">
        <v>0.2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0.73555000000000004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0.47075200000000006</v>
      </c>
      <c r="P5" s="14" t="s">
        <v>28</v>
      </c>
      <c r="Q5" s="9">
        <f>F2*F3*F5*Q2*B1*B7/Q3</f>
        <v>271.79455160000003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3.6431999999999998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385.93220338983053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18.850000000000001</v>
      </c>
      <c r="C7" t="s">
        <v>12</v>
      </c>
      <c r="D7" s="7"/>
      <c r="E7" s="10" t="s">
        <v>16</v>
      </c>
      <c r="F7" s="9">
        <f>F2*F3*F4*F5*B1/B7</f>
        <v>0.97865220159151178</v>
      </c>
      <c r="I7" s="11" t="s">
        <v>17</v>
      </c>
      <c r="J7" s="16" t="s">
        <v>18</v>
      </c>
      <c r="M7" s="8">
        <v>1</v>
      </c>
      <c r="N7" s="15">
        <f>M7*$N$4</f>
        <v>0.73555000000000004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0.47075200000000006</v>
      </c>
      <c r="M8" s="8">
        <v>2</v>
      </c>
      <c r="N8" s="15">
        <f t="shared" ref="N8:N25" si="0">M8*$N$4</f>
        <v>1.4711000000000001</v>
      </c>
      <c r="P8" s="8">
        <v>1</v>
      </c>
      <c r="Q8" s="15">
        <f>$Q$5/P8</f>
        <v>271.79455160000003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26" si="1">I9*$J$5</f>
        <v>0.94150400000000012</v>
      </c>
      <c r="M9" s="8">
        <v>3</v>
      </c>
      <c r="N9" s="15">
        <f t="shared" si="0"/>
        <v>2.2066500000000002</v>
      </c>
      <c r="P9" s="8">
        <v>2</v>
      </c>
      <c r="Q9" s="15">
        <f t="shared" ref="Q9:Q25" si="2">$Q$5/P9</f>
        <v>135.89727580000002</v>
      </c>
      <c r="S9" s="8">
        <v>1</v>
      </c>
      <c r="T9" s="15">
        <f>$T$6/S9</f>
        <v>3.6431999999999998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385.93220338983053</v>
      </c>
      <c r="AE9" s="4" t="s">
        <v>60</v>
      </c>
      <c r="AF9" s="2">
        <f>B1*J3*F5/(10^3*AF2*AF3)</f>
        <v>5.6490239999999998</v>
      </c>
      <c r="AH9" s="8">
        <v>1</v>
      </c>
      <c r="AI9" s="15">
        <f>$AI$6*$AF$9/AH9</f>
        <v>17.570724249599998</v>
      </c>
      <c r="AK9" s="8">
        <v>1</v>
      </c>
      <c r="AL9" s="15">
        <f>$AL$6*$AF$9/AK9</f>
        <v>42.6795061248</v>
      </c>
      <c r="AP9" s="8">
        <v>1</v>
      </c>
      <c r="AQ9" s="15">
        <f>F10+J8+N7+Q8+T9+W17+AC9+AF13+AI9+AL9</f>
        <v>890.5821074414805</v>
      </c>
    </row>
    <row r="10" spans="1:45" x14ac:dyDescent="0.25">
      <c r="A10" s="4"/>
      <c r="B10" s="3"/>
      <c r="E10" s="11">
        <v>1</v>
      </c>
      <c r="F10" s="12">
        <f>E10*$F$7</f>
        <v>0.97865220159151178</v>
      </c>
      <c r="I10" s="8">
        <v>3</v>
      </c>
      <c r="J10" s="15">
        <f t="shared" si="1"/>
        <v>1.4122560000000002</v>
      </c>
      <c r="M10" s="8">
        <v>4</v>
      </c>
      <c r="N10" s="15">
        <f t="shared" si="0"/>
        <v>2.9422000000000001</v>
      </c>
      <c r="P10" s="8">
        <v>3</v>
      </c>
      <c r="Q10" s="15">
        <f t="shared" si="2"/>
        <v>90.598183866666673</v>
      </c>
      <c r="S10" s="8">
        <v>2</v>
      </c>
      <c r="T10" s="15">
        <f t="shared" ref="T10:T27" si="3">$T$6/S10</f>
        <v>1.8215999999999999</v>
      </c>
      <c r="AB10" s="8">
        <v>2</v>
      </c>
      <c r="AC10" s="15">
        <f t="shared" ref="AC10:AC27" si="4">$AC$6/AB10</f>
        <v>192.96610169491527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27" si="5">$AI$6*$AF$9/AH10</f>
        <v>8.7853621247999989</v>
      </c>
      <c r="AK10" s="8">
        <v>2</v>
      </c>
      <c r="AL10" s="15">
        <f t="shared" ref="AL10:AL27" si="6">$AL$6*$AF$9/AK10</f>
        <v>21.3397530624</v>
      </c>
      <c r="AP10" s="8">
        <v>2</v>
      </c>
      <c r="AQ10" s="15">
        <f>F11+J9+N8+Q9+T10+W18+AC10+AF14+AI10+AL10</f>
        <v>448.56848502312755</v>
      </c>
    </row>
    <row r="11" spans="1:45" x14ac:dyDescent="0.25">
      <c r="A11" s="4"/>
      <c r="B11" s="3"/>
      <c r="E11" s="11">
        <v>2</v>
      </c>
      <c r="F11" s="12">
        <f t="shared" ref="F11:F28" si="7">E11*$F$7</f>
        <v>1.9573044031830236</v>
      </c>
      <c r="I11" s="8">
        <v>4</v>
      </c>
      <c r="J11" s="15">
        <f t="shared" si="1"/>
        <v>1.8830080000000002</v>
      </c>
      <c r="M11" s="8">
        <v>5</v>
      </c>
      <c r="N11" s="15">
        <f t="shared" si="0"/>
        <v>3.6777500000000001</v>
      </c>
      <c r="P11" s="8">
        <v>4</v>
      </c>
      <c r="Q11" s="15">
        <f t="shared" si="2"/>
        <v>67.948637900000008</v>
      </c>
      <c r="S11" s="8">
        <v>3</v>
      </c>
      <c r="T11" s="15">
        <f t="shared" si="3"/>
        <v>1.2143999999999999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128.64406779661019</v>
      </c>
      <c r="AH11" s="8">
        <v>3</v>
      </c>
      <c r="AI11" s="15">
        <f t="shared" si="5"/>
        <v>5.8569080831999996</v>
      </c>
      <c r="AK11" s="8">
        <v>3</v>
      </c>
      <c r="AL11" s="15">
        <f t="shared" si="6"/>
        <v>14.2265020416</v>
      </c>
      <c r="AP11" s="8">
        <v>3</v>
      </c>
      <c r="AQ11" s="15">
        <f t="shared" ref="AQ11:AQ27" si="8">F12+J10+N9+Q10+T11+W19+AC11+AF15+AI11+AL11</f>
        <v>302.68724701807088</v>
      </c>
    </row>
    <row r="12" spans="1:45" x14ac:dyDescent="0.25">
      <c r="E12" s="11">
        <v>3</v>
      </c>
      <c r="F12" s="12">
        <f t="shared" si="7"/>
        <v>2.9359566047745354</v>
      </c>
      <c r="I12" s="8">
        <v>5</v>
      </c>
      <c r="J12" s="15">
        <f t="shared" si="1"/>
        <v>2.3537600000000003</v>
      </c>
      <c r="M12" s="8">
        <v>6</v>
      </c>
      <c r="N12" s="15">
        <f t="shared" si="0"/>
        <v>4.4133000000000004</v>
      </c>
      <c r="P12" s="8">
        <v>5</v>
      </c>
      <c r="Q12" s="15">
        <f t="shared" si="2"/>
        <v>54.358910320000007</v>
      </c>
      <c r="S12" s="8">
        <v>4</v>
      </c>
      <c r="T12" s="15">
        <f t="shared" si="3"/>
        <v>0.91079999999999994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96.483050847457633</v>
      </c>
      <c r="AE12" s="11" t="s">
        <v>17</v>
      </c>
      <c r="AF12" s="11" t="s">
        <v>57</v>
      </c>
      <c r="AH12" s="8">
        <v>4</v>
      </c>
      <c r="AI12" s="15">
        <f t="shared" si="5"/>
        <v>4.3926810623999994</v>
      </c>
      <c r="AK12" s="8">
        <v>4</v>
      </c>
      <c r="AL12" s="15">
        <f t="shared" si="6"/>
        <v>10.6698765312</v>
      </c>
      <c r="AP12" s="8">
        <v>4</v>
      </c>
      <c r="AQ12" s="15">
        <f t="shared" si="8"/>
        <v>230.83910511633832</v>
      </c>
    </row>
    <row r="13" spans="1:45" ht="15.75" customHeight="1" x14ac:dyDescent="0.25">
      <c r="E13" s="11">
        <v>4</v>
      </c>
      <c r="F13" s="12">
        <f t="shared" si="7"/>
        <v>3.9146088063660471</v>
      </c>
      <c r="I13" s="8">
        <v>6</v>
      </c>
      <c r="J13" s="15">
        <f t="shared" si="1"/>
        <v>2.8245120000000004</v>
      </c>
      <c r="M13" s="8">
        <v>7</v>
      </c>
      <c r="N13" s="15">
        <f t="shared" si="0"/>
        <v>5.1488500000000004</v>
      </c>
      <c r="P13" s="8">
        <v>6</v>
      </c>
      <c r="Q13" s="15">
        <f t="shared" si="2"/>
        <v>45.299091933333337</v>
      </c>
      <c r="S13" s="8">
        <v>5</v>
      </c>
      <c r="T13" s="15">
        <f t="shared" si="3"/>
        <v>0.72863999999999995</v>
      </c>
      <c r="AB13" s="8">
        <v>5</v>
      </c>
      <c r="AC13" s="15">
        <f t="shared" si="4"/>
        <v>77.186440677966104</v>
      </c>
      <c r="AE13" s="8">
        <v>1</v>
      </c>
      <c r="AF13" s="15">
        <f>$AF$9*$AF$10/AE13</f>
        <v>145.29741649919998</v>
      </c>
      <c r="AH13" s="8">
        <v>5</v>
      </c>
      <c r="AI13" s="15">
        <f t="shared" si="5"/>
        <v>3.5141448499199996</v>
      </c>
      <c r="AK13" s="8">
        <v>5</v>
      </c>
      <c r="AL13" s="15">
        <f t="shared" si="6"/>
        <v>8.5359012249599999</v>
      </c>
      <c r="AP13" s="8">
        <v>5</v>
      </c>
      <c r="AQ13" s="15">
        <f>F14+J12+N11+Q12+T13+W21+AC13+AF17+AI13+AL13</f>
        <v>188.60420165593541</v>
      </c>
    </row>
    <row r="14" spans="1:45" x14ac:dyDescent="0.25">
      <c r="E14" s="11">
        <v>5</v>
      </c>
      <c r="F14" s="12">
        <f t="shared" si="7"/>
        <v>4.8932610079575589</v>
      </c>
      <c r="I14" s="8">
        <v>7</v>
      </c>
      <c r="J14" s="15">
        <f t="shared" si="1"/>
        <v>3.2952640000000004</v>
      </c>
      <c r="M14" s="8">
        <v>8</v>
      </c>
      <c r="N14" s="15">
        <f t="shared" si="0"/>
        <v>5.8844000000000003</v>
      </c>
      <c r="P14" s="8">
        <v>7</v>
      </c>
      <c r="Q14" s="15">
        <f t="shared" si="2"/>
        <v>38.827793085714291</v>
      </c>
      <c r="S14" s="8">
        <v>6</v>
      </c>
      <c r="T14" s="15">
        <f t="shared" si="3"/>
        <v>0.60719999999999996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64.322033898305094</v>
      </c>
      <c r="AE14" s="8">
        <f>AE13+1</f>
        <v>2</v>
      </c>
      <c r="AF14" s="15">
        <f t="shared" ref="AF14:AF31" si="9">$AF$9*$AF$10/AE14</f>
        <v>72.648708249599991</v>
      </c>
      <c r="AH14" s="8">
        <v>6</v>
      </c>
      <c r="AI14" s="15">
        <f t="shared" si="5"/>
        <v>2.9284540415999998</v>
      </c>
      <c r="AK14" s="8">
        <v>6</v>
      </c>
      <c r="AL14" s="15">
        <f t="shared" si="6"/>
        <v>7.1132510207999999</v>
      </c>
      <c r="AP14" s="8">
        <v>6</v>
      </c>
      <c r="AQ14" s="15">
        <f t="shared" si="8"/>
        <v>161.17591741619725</v>
      </c>
    </row>
    <row r="15" spans="1:45" x14ac:dyDescent="0.25">
      <c r="E15" s="11">
        <v>6</v>
      </c>
      <c r="F15" s="12">
        <f t="shared" si="7"/>
        <v>5.8719132095490707</v>
      </c>
      <c r="I15" s="8">
        <v>8</v>
      </c>
      <c r="J15" s="15">
        <f t="shared" si="1"/>
        <v>3.7660160000000005</v>
      </c>
      <c r="M15" s="8">
        <v>9</v>
      </c>
      <c r="N15" s="15">
        <f t="shared" si="0"/>
        <v>6.6199500000000002</v>
      </c>
      <c r="P15" s="8">
        <v>8</v>
      </c>
      <c r="Q15" s="15">
        <f t="shared" si="2"/>
        <v>33.974318950000004</v>
      </c>
      <c r="S15" s="8">
        <v>7</v>
      </c>
      <c r="T15" s="15">
        <f t="shared" si="3"/>
        <v>0.52045714285714284</v>
      </c>
      <c r="AB15" s="8">
        <v>7</v>
      </c>
      <c r="AC15" s="15">
        <f t="shared" si="4"/>
        <v>55.133171912832935</v>
      </c>
      <c r="AE15" s="8">
        <f t="shared" ref="AE15:AE30" si="10">AE14+1</f>
        <v>3</v>
      </c>
      <c r="AF15" s="15">
        <f t="shared" si="9"/>
        <v>48.432472166399997</v>
      </c>
      <c r="AH15" s="8">
        <v>7</v>
      </c>
      <c r="AI15" s="15">
        <f t="shared" si="5"/>
        <v>2.5101034642285711</v>
      </c>
      <c r="AK15" s="8">
        <v>7</v>
      </c>
      <c r="AL15" s="15">
        <f t="shared" si="6"/>
        <v>6.0970723035428573</v>
      </c>
      <c r="AP15" s="8">
        <v>7</v>
      </c>
      <c r="AQ15" s="15">
        <f t="shared" si="8"/>
        <v>142.20855844541043</v>
      </c>
    </row>
    <row r="16" spans="1:45" x14ac:dyDescent="0.25">
      <c r="E16" s="11">
        <v>7</v>
      </c>
      <c r="F16" s="12">
        <f t="shared" si="7"/>
        <v>6.8505654111405825</v>
      </c>
      <c r="I16" s="8">
        <v>9</v>
      </c>
      <c r="J16" s="15">
        <f t="shared" si="1"/>
        <v>4.2367680000000005</v>
      </c>
      <c r="M16" s="8">
        <v>10</v>
      </c>
      <c r="N16" s="15">
        <f t="shared" si="0"/>
        <v>7.3555000000000001</v>
      </c>
      <c r="P16" s="8">
        <v>9</v>
      </c>
      <c r="Q16" s="15">
        <f t="shared" si="2"/>
        <v>30.199394622222226</v>
      </c>
      <c r="S16" s="8">
        <v>8</v>
      </c>
      <c r="T16" s="15">
        <f t="shared" si="3"/>
        <v>0.45539999999999997</v>
      </c>
      <c r="V16" s="11" t="s">
        <v>17</v>
      </c>
      <c r="W16" s="11" t="s">
        <v>34</v>
      </c>
      <c r="AB16" s="8">
        <v>8</v>
      </c>
      <c r="AC16" s="15">
        <f t="shared" si="4"/>
        <v>48.241525423728817</v>
      </c>
      <c r="AE16" s="8">
        <f t="shared" si="10"/>
        <v>4</v>
      </c>
      <c r="AF16" s="15">
        <f t="shared" si="9"/>
        <v>36.324354124799996</v>
      </c>
      <c r="AH16" s="8">
        <v>8</v>
      </c>
      <c r="AI16" s="15">
        <f t="shared" si="5"/>
        <v>2.1963405311999997</v>
      </c>
      <c r="AK16" s="8">
        <v>8</v>
      </c>
      <c r="AL16" s="15">
        <f t="shared" si="6"/>
        <v>5.3349382656</v>
      </c>
      <c r="AP16" s="8">
        <v>8</v>
      </c>
      <c r="AQ16" s="15">
        <f t="shared" si="8"/>
        <v>128.52927776771821</v>
      </c>
    </row>
    <row r="17" spans="5:43" x14ac:dyDescent="0.25">
      <c r="E17" s="11">
        <v>8</v>
      </c>
      <c r="F17" s="12">
        <f t="shared" si="7"/>
        <v>7.8292176127320943</v>
      </c>
      <c r="I17" s="8">
        <v>10</v>
      </c>
      <c r="J17" s="15">
        <f t="shared" si="1"/>
        <v>4.7075200000000006</v>
      </c>
      <c r="M17" s="8">
        <v>11</v>
      </c>
      <c r="N17" s="15">
        <f t="shared" si="0"/>
        <v>8.091050000000001</v>
      </c>
      <c r="P17" s="8">
        <v>10</v>
      </c>
      <c r="Q17" s="15">
        <f t="shared" si="2"/>
        <v>27.179455160000003</v>
      </c>
      <c r="S17" s="8">
        <v>9</v>
      </c>
      <c r="T17" s="15">
        <f t="shared" si="3"/>
        <v>0.40479999999999999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42.881355932203391</v>
      </c>
      <c r="AE17" s="8">
        <f t="shared" si="10"/>
        <v>5</v>
      </c>
      <c r="AF17" s="15">
        <f t="shared" si="9"/>
        <v>29.059483299839997</v>
      </c>
      <c r="AH17" s="8">
        <v>9</v>
      </c>
      <c r="AI17" s="15">
        <f t="shared" si="5"/>
        <v>1.9523026943999997</v>
      </c>
      <c r="AK17" s="8">
        <v>9</v>
      </c>
      <c r="AL17" s="15">
        <f t="shared" si="6"/>
        <v>4.7421673471999997</v>
      </c>
      <c r="AP17" s="8">
        <v>9</v>
      </c>
      <c r="AQ17" s="15">
        <f t="shared" si="8"/>
        <v>118.37538261875572</v>
      </c>
    </row>
    <row r="18" spans="5:43" x14ac:dyDescent="0.25">
      <c r="E18" s="11">
        <v>9</v>
      </c>
      <c r="F18" s="12">
        <f t="shared" si="7"/>
        <v>8.8078698143236061</v>
      </c>
      <c r="I18" s="8">
        <v>11</v>
      </c>
      <c r="J18" s="15">
        <f t="shared" si="1"/>
        <v>5.1782720000000007</v>
      </c>
      <c r="M18" s="8">
        <v>12</v>
      </c>
      <c r="N18" s="15">
        <f t="shared" si="0"/>
        <v>8.8266000000000009</v>
      </c>
      <c r="P18" s="8">
        <v>11</v>
      </c>
      <c r="Q18" s="15">
        <f t="shared" si="2"/>
        <v>24.708595600000002</v>
      </c>
      <c r="S18" s="8">
        <v>10</v>
      </c>
      <c r="T18" s="15">
        <f t="shared" si="3"/>
        <v>0.36431999999999998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38.593220338983052</v>
      </c>
      <c r="AE18" s="8">
        <f t="shared" si="10"/>
        <v>6</v>
      </c>
      <c r="AF18" s="15">
        <f t="shared" si="9"/>
        <v>24.216236083199998</v>
      </c>
      <c r="AH18" s="8">
        <v>10</v>
      </c>
      <c r="AI18" s="15">
        <f t="shared" si="5"/>
        <v>1.7570724249599998</v>
      </c>
      <c r="AK18" s="8">
        <v>10</v>
      </c>
      <c r="AL18" s="15">
        <f t="shared" si="6"/>
        <v>4.26795061248</v>
      </c>
      <c r="AP18" s="8">
        <v>10</v>
      </c>
      <c r="AQ18" s="15">
        <f t="shared" si="8"/>
        <v>110.68925733990403</v>
      </c>
    </row>
    <row r="19" spans="5:43" x14ac:dyDescent="0.25">
      <c r="E19" s="11">
        <v>10</v>
      </c>
      <c r="F19" s="12">
        <f t="shared" si="7"/>
        <v>9.7865220159151178</v>
      </c>
      <c r="I19" s="8">
        <v>12</v>
      </c>
      <c r="J19" s="15">
        <f>I19*$J$5</f>
        <v>5.6490240000000007</v>
      </c>
      <c r="M19" s="8">
        <v>13</v>
      </c>
      <c r="N19" s="15">
        <f t="shared" si="0"/>
        <v>9.5621500000000008</v>
      </c>
      <c r="P19" s="8">
        <v>12</v>
      </c>
      <c r="Q19" s="15">
        <f t="shared" si="2"/>
        <v>22.649545966666668</v>
      </c>
      <c r="S19" s="8">
        <v>11</v>
      </c>
      <c r="T19" s="15">
        <f t="shared" si="3"/>
        <v>0.33119999999999999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35.084745762711869</v>
      </c>
      <c r="AE19" s="8">
        <f t="shared" si="10"/>
        <v>7</v>
      </c>
      <c r="AF19" s="15">
        <f t="shared" si="9"/>
        <v>20.756773785599997</v>
      </c>
      <c r="AH19" s="8">
        <v>11</v>
      </c>
      <c r="AI19" s="15">
        <f t="shared" si="5"/>
        <v>1.5973385681454544</v>
      </c>
      <c r="AK19" s="8">
        <v>11</v>
      </c>
      <c r="AL19" s="15">
        <f t="shared" si="6"/>
        <v>3.8799551022545455</v>
      </c>
      <c r="AP19" s="8">
        <v>11</v>
      </c>
      <c r="AQ19" s="15">
        <f t="shared" si="8"/>
        <v>104.79787378476928</v>
      </c>
    </row>
    <row r="20" spans="5:43" x14ac:dyDescent="0.25">
      <c r="E20" s="11">
        <v>11</v>
      </c>
      <c r="F20" s="12">
        <f t="shared" si="7"/>
        <v>10.76517421750663</v>
      </c>
      <c r="I20" s="8">
        <v>13</v>
      </c>
      <c r="J20" s="15">
        <f t="shared" si="1"/>
        <v>6.1197760000000008</v>
      </c>
      <c r="M20" s="8">
        <v>14</v>
      </c>
      <c r="N20" s="15">
        <f t="shared" si="0"/>
        <v>10.297700000000001</v>
      </c>
      <c r="P20" s="8">
        <v>13</v>
      </c>
      <c r="Q20" s="15">
        <f t="shared" si="2"/>
        <v>20.907273200000002</v>
      </c>
      <c r="S20" s="8">
        <v>12</v>
      </c>
      <c r="T20" s="15">
        <f t="shared" si="3"/>
        <v>0.30359999999999998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32.161016949152547</v>
      </c>
      <c r="AE20" s="8">
        <f t="shared" si="10"/>
        <v>8</v>
      </c>
      <c r="AF20" s="15">
        <f t="shared" si="9"/>
        <v>18.162177062399998</v>
      </c>
      <c r="AH20" s="8">
        <v>12</v>
      </c>
      <c r="AI20" s="15">
        <f t="shared" si="5"/>
        <v>1.4642270207999999</v>
      </c>
      <c r="AK20" s="8">
        <v>12</v>
      </c>
      <c r="AL20" s="15">
        <f t="shared" si="6"/>
        <v>3.5566255104</v>
      </c>
      <c r="AP20" s="8">
        <v>12</v>
      </c>
      <c r="AQ20" s="15">
        <f t="shared" si="8"/>
        <v>100.25254652242224</v>
      </c>
    </row>
    <row r="21" spans="5:43" x14ac:dyDescent="0.25">
      <c r="E21" s="11">
        <v>12</v>
      </c>
      <c r="F21" s="12">
        <f t="shared" si="7"/>
        <v>11.743826419098141</v>
      </c>
      <c r="I21" s="8">
        <v>14</v>
      </c>
      <c r="J21" s="15">
        <f t="shared" si="1"/>
        <v>6.5905280000000008</v>
      </c>
      <c r="M21" s="8">
        <v>15</v>
      </c>
      <c r="N21" s="15">
        <f t="shared" si="0"/>
        <v>11.033250000000001</v>
      </c>
      <c r="P21" s="8">
        <v>14</v>
      </c>
      <c r="Q21" s="15">
        <f t="shared" si="2"/>
        <v>19.413896542857145</v>
      </c>
      <c r="S21" s="8">
        <v>13</v>
      </c>
      <c r="T21" s="15">
        <f t="shared" si="3"/>
        <v>0.28024615384615381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29.687092568448502</v>
      </c>
      <c r="AE21" s="8">
        <f t="shared" si="10"/>
        <v>9</v>
      </c>
      <c r="AF21" s="15">
        <f t="shared" si="9"/>
        <v>16.144157388799997</v>
      </c>
      <c r="AH21" s="8">
        <v>13</v>
      </c>
      <c r="AI21" s="15">
        <f t="shared" si="5"/>
        <v>1.3515941730461536</v>
      </c>
      <c r="AK21" s="8">
        <v>13</v>
      </c>
      <c r="AL21" s="15">
        <f t="shared" si="6"/>
        <v>3.2830389326769231</v>
      </c>
      <c r="AP21" s="8">
        <v>13</v>
      </c>
      <c r="AQ21" s="15">
        <f t="shared" si="8"/>
        <v>96.742647177604184</v>
      </c>
    </row>
    <row r="22" spans="5:43" x14ac:dyDescent="0.25">
      <c r="E22" s="11">
        <v>13</v>
      </c>
      <c r="F22" s="12">
        <f t="shared" si="7"/>
        <v>12.722478620689653</v>
      </c>
      <c r="I22" s="8">
        <v>15</v>
      </c>
      <c r="J22" s="15">
        <f t="shared" si="1"/>
        <v>7.0612800000000009</v>
      </c>
      <c r="M22" s="8">
        <v>16</v>
      </c>
      <c r="N22" s="15">
        <f t="shared" si="0"/>
        <v>11.768800000000001</v>
      </c>
      <c r="P22" s="8">
        <v>15</v>
      </c>
      <c r="Q22" s="15">
        <f t="shared" si="2"/>
        <v>18.119636773333337</v>
      </c>
      <c r="S22" s="8">
        <v>14</v>
      </c>
      <c r="T22" s="15">
        <f t="shared" si="3"/>
        <v>0.26022857142857142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27.566585956416468</v>
      </c>
      <c r="AE22" s="8">
        <f t="shared" si="10"/>
        <v>10</v>
      </c>
      <c r="AF22" s="15">
        <f t="shared" si="9"/>
        <v>14.529741649919998</v>
      </c>
      <c r="AH22" s="8">
        <v>14</v>
      </c>
      <c r="AI22" s="15">
        <f t="shared" si="5"/>
        <v>1.2550517321142856</v>
      </c>
      <c r="AK22" s="8">
        <v>14</v>
      </c>
      <c r="AL22" s="15">
        <f t="shared" si="6"/>
        <v>3.0485361517714287</v>
      </c>
      <c r="AP22" s="8">
        <v>14</v>
      </c>
      <c r="AQ22" s="15">
        <f t="shared" si="8"/>
        <v>94.046298339416097</v>
      </c>
    </row>
    <row r="23" spans="5:43" x14ac:dyDescent="0.25">
      <c r="E23" s="11">
        <v>14</v>
      </c>
      <c r="F23" s="12">
        <f t="shared" si="7"/>
        <v>13.701130822281165</v>
      </c>
      <c r="I23" s="8">
        <v>16</v>
      </c>
      <c r="J23" s="15">
        <f t="shared" si="1"/>
        <v>7.5320320000000009</v>
      </c>
      <c r="M23" s="8">
        <v>17</v>
      </c>
      <c r="N23" s="15">
        <f t="shared" si="0"/>
        <v>12.504350000000001</v>
      </c>
      <c r="P23" s="8">
        <v>16</v>
      </c>
      <c r="Q23" s="15">
        <f t="shared" si="2"/>
        <v>16.987159475000002</v>
      </c>
      <c r="S23" s="8">
        <v>15</v>
      </c>
      <c r="T23" s="15">
        <f t="shared" si="3"/>
        <v>0.24287999999999998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25.728813559322035</v>
      </c>
      <c r="AE23" s="8">
        <f t="shared" si="10"/>
        <v>11</v>
      </c>
      <c r="AF23" s="15">
        <f t="shared" si="9"/>
        <v>13.208856045381816</v>
      </c>
      <c r="AH23" s="8">
        <v>15</v>
      </c>
      <c r="AI23" s="15">
        <f t="shared" si="5"/>
        <v>1.17138161664</v>
      </c>
      <c r="AK23" s="8">
        <v>15</v>
      </c>
      <c r="AL23" s="15">
        <f t="shared" si="6"/>
        <v>2.84530040832</v>
      </c>
      <c r="AP23" s="8">
        <v>15</v>
      </c>
      <c r="AQ23" s="15">
        <f t="shared" si="8"/>
        <v>92.000789906531978</v>
      </c>
    </row>
    <row r="24" spans="5:43" x14ac:dyDescent="0.25">
      <c r="E24" s="11">
        <v>15</v>
      </c>
      <c r="F24" s="12">
        <f t="shared" si="7"/>
        <v>14.679783023872677</v>
      </c>
      <c r="I24" s="8">
        <v>17</v>
      </c>
      <c r="J24" s="15">
        <f t="shared" si="1"/>
        <v>8.0027840000000019</v>
      </c>
      <c r="M24" s="8">
        <v>18</v>
      </c>
      <c r="N24" s="15">
        <f t="shared" si="0"/>
        <v>13.2399</v>
      </c>
      <c r="P24" s="8">
        <v>17</v>
      </c>
      <c r="Q24" s="15">
        <f t="shared" si="2"/>
        <v>15.987914800000002</v>
      </c>
      <c r="S24" s="8">
        <v>16</v>
      </c>
      <c r="T24" s="15">
        <f t="shared" si="3"/>
        <v>0.22769999999999999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24.120762711864408</v>
      </c>
      <c r="AE24" s="8">
        <f t="shared" si="10"/>
        <v>12</v>
      </c>
      <c r="AF24" s="15">
        <f t="shared" si="9"/>
        <v>12.108118041599999</v>
      </c>
      <c r="AH24" s="8">
        <v>16</v>
      </c>
      <c r="AI24" s="15">
        <f t="shared" si="5"/>
        <v>1.0981702655999999</v>
      </c>
      <c r="AK24" s="8">
        <v>16</v>
      </c>
      <c r="AL24" s="15">
        <f t="shared" si="6"/>
        <v>2.6674691328</v>
      </c>
      <c r="AP24" s="8">
        <v>16</v>
      </c>
      <c r="AQ24" s="15">
        <f t="shared" si="8"/>
        <v>90.484089302957258</v>
      </c>
    </row>
    <row r="25" spans="5:43" x14ac:dyDescent="0.25">
      <c r="E25" s="11">
        <v>16</v>
      </c>
      <c r="F25" s="12">
        <f t="shared" si="7"/>
        <v>15.658435225464189</v>
      </c>
      <c r="I25" s="8">
        <v>18</v>
      </c>
      <c r="J25" s="15">
        <f t="shared" si="1"/>
        <v>8.4735360000000011</v>
      </c>
      <c r="M25" s="8">
        <v>19</v>
      </c>
      <c r="N25" s="15">
        <f t="shared" si="0"/>
        <v>13.97545</v>
      </c>
      <c r="P25" s="8">
        <v>18</v>
      </c>
      <c r="Q25" s="15">
        <f t="shared" si="2"/>
        <v>15.099697311111113</v>
      </c>
      <c r="S25" s="8">
        <v>17</v>
      </c>
      <c r="T25" s="15">
        <f t="shared" si="3"/>
        <v>0.21430588235294115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22.701894317048854</v>
      </c>
      <c r="AE25" s="8">
        <f t="shared" si="10"/>
        <v>13</v>
      </c>
      <c r="AF25" s="15">
        <f t="shared" si="9"/>
        <v>11.176724346092307</v>
      </c>
      <c r="AH25" s="8">
        <v>17</v>
      </c>
      <c r="AI25" s="15">
        <f t="shared" si="5"/>
        <v>1.0335720146823528</v>
      </c>
      <c r="AK25" s="8">
        <v>17</v>
      </c>
      <c r="AL25" s="15">
        <f t="shared" si="6"/>
        <v>2.5105591838117647</v>
      </c>
      <c r="AP25" s="8">
        <v>17</v>
      </c>
      <c r="AQ25" s="15">
        <f t="shared" si="8"/>
        <v>89.402877499990353</v>
      </c>
    </row>
    <row r="26" spans="5:43" x14ac:dyDescent="0.25">
      <c r="E26" s="11">
        <v>17</v>
      </c>
      <c r="F26" s="12">
        <f t="shared" si="7"/>
        <v>16.6370874270557</v>
      </c>
      <c r="I26" s="8">
        <v>19</v>
      </c>
      <c r="J26" s="15">
        <f t="shared" si="1"/>
        <v>8.9442880000000002</v>
      </c>
      <c r="P26" s="8">
        <v>19</v>
      </c>
      <c r="Q26" s="15">
        <f>$Q$5/P26</f>
        <v>14.304976400000001</v>
      </c>
      <c r="S26" s="8">
        <v>18</v>
      </c>
      <c r="T26" s="15">
        <f t="shared" si="3"/>
        <v>0.2024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21.440677966101696</v>
      </c>
      <c r="AE26" s="8">
        <f t="shared" si="10"/>
        <v>14</v>
      </c>
      <c r="AF26" s="15">
        <f t="shared" si="9"/>
        <v>10.378386892799998</v>
      </c>
      <c r="AH26" s="8">
        <v>18</v>
      </c>
      <c r="AI26" s="15">
        <f t="shared" si="5"/>
        <v>0.97615134719999985</v>
      </c>
      <c r="AK26" s="8">
        <v>18</v>
      </c>
      <c r="AL26" s="15">
        <f t="shared" si="6"/>
        <v>2.3710836735999998</v>
      </c>
      <c r="AP26" s="8">
        <v>18</v>
      </c>
      <c r="AQ26" s="15">
        <f t="shared" si="8"/>
        <v>88.684573030863291</v>
      </c>
    </row>
    <row r="27" spans="5:43" x14ac:dyDescent="0.25">
      <c r="E27" s="11">
        <v>18</v>
      </c>
      <c r="F27" s="12">
        <f t="shared" si="7"/>
        <v>17.615739628647212</v>
      </c>
      <c r="S27" s="8">
        <v>19</v>
      </c>
      <c r="T27" s="15">
        <f t="shared" si="3"/>
        <v>0.19174736842105261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20.312221231043711</v>
      </c>
      <c r="AE27" s="8">
        <f t="shared" si="10"/>
        <v>15</v>
      </c>
      <c r="AF27" s="15">
        <f t="shared" si="9"/>
        <v>9.6864944332799983</v>
      </c>
      <c r="AH27" s="8">
        <v>19</v>
      </c>
      <c r="AI27" s="15">
        <f t="shared" si="5"/>
        <v>0.92477496050526309</v>
      </c>
      <c r="AK27" s="8">
        <v>19</v>
      </c>
      <c r="AL27" s="15">
        <f t="shared" si="6"/>
        <v>2.2462897960421051</v>
      </c>
      <c r="AP27" s="8">
        <v>19</v>
      </c>
      <c r="AQ27" s="15">
        <f t="shared" si="8"/>
        <v>88.271874737601308</v>
      </c>
    </row>
    <row r="28" spans="5:43" x14ac:dyDescent="0.25">
      <c r="E28" s="11">
        <v>19</v>
      </c>
      <c r="F28" s="12">
        <f t="shared" si="7"/>
        <v>18.594391830238724</v>
      </c>
      <c r="V28" s="8">
        <v>12</v>
      </c>
      <c r="W28" s="15">
        <f t="shared" si="11"/>
        <v>1.7899626147048828</v>
      </c>
      <c r="AE28" s="8">
        <f>AE27+1</f>
        <v>16</v>
      </c>
      <c r="AF28" s="15">
        <f t="shared" si="9"/>
        <v>9.0810885311999989</v>
      </c>
      <c r="AQ28" s="15">
        <f>MIN(AQ9:AQ27)</f>
        <v>88.271874737601308</v>
      </c>
    </row>
    <row r="29" spans="5:43" x14ac:dyDescent="0.25">
      <c r="V29" s="8">
        <v>13</v>
      </c>
      <c r="W29" s="15">
        <f t="shared" si="11"/>
        <v>1.6522731828045072</v>
      </c>
      <c r="AE29" s="8">
        <f t="shared" si="10"/>
        <v>17</v>
      </c>
      <c r="AF29" s="15">
        <f t="shared" si="9"/>
        <v>8.5469068528941161</v>
      </c>
    </row>
    <row r="30" spans="5:43" x14ac:dyDescent="0.25">
      <c r="V30" s="8">
        <v>14</v>
      </c>
      <c r="W30" s="15">
        <f t="shared" si="11"/>
        <v>1.5342536697470426</v>
      </c>
      <c r="AE30" s="8">
        <f t="shared" si="10"/>
        <v>18</v>
      </c>
      <c r="AF30" s="15">
        <f t="shared" si="9"/>
        <v>8.0720786943999983</v>
      </c>
    </row>
    <row r="31" spans="5:43" x14ac:dyDescent="0.25">
      <c r="V31" s="8">
        <v>15</v>
      </c>
      <c r="W31" s="15">
        <f t="shared" si="11"/>
        <v>1.4319700917639062</v>
      </c>
      <c r="AE31" s="8">
        <f>AE30+1</f>
        <v>19</v>
      </c>
      <c r="AF31" s="15">
        <f t="shared" si="9"/>
        <v>7.6472324473263145</v>
      </c>
    </row>
    <row r="32" spans="5:43" x14ac:dyDescent="0.25">
      <c r="V32" s="8">
        <v>16</v>
      </c>
      <c r="W32" s="15">
        <f t="shared" si="11"/>
        <v>1.3424719610286622</v>
      </c>
    </row>
    <row r="33" spans="22:23" x14ac:dyDescent="0.25">
      <c r="V33" s="8">
        <v>17</v>
      </c>
      <c r="W33" s="15">
        <f t="shared" si="11"/>
        <v>1.2635030221446233</v>
      </c>
    </row>
    <row r="34" spans="22:23" x14ac:dyDescent="0.25">
      <c r="V34" s="8">
        <v>18</v>
      </c>
      <c r="W34" s="15">
        <f t="shared" si="11"/>
        <v>1.1933084098032554</v>
      </c>
    </row>
    <row r="35" spans="22:23" x14ac:dyDescent="0.25">
      <c r="V35" s="8">
        <v>19</v>
      </c>
      <c r="W35" s="15">
        <f>$W$14/V35</f>
        <v>1.1305027040241367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DB81E-11E8-4E42-AA48-28E67FDF751A}">
  <dimension ref="A1:AS35"/>
  <sheetViews>
    <sheetView topLeftCell="V1" workbookViewId="0">
      <selection activeCell="AS3" sqref="AS3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147.11000000000001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12650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1229.7719999999999</v>
      </c>
    </row>
    <row r="3" spans="1:45" x14ac:dyDescent="0.25">
      <c r="A3" s="4" t="s">
        <v>7</v>
      </c>
      <c r="B3" s="2">
        <v>13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AS2-AQ28</f>
        <v>1096.4120556123958</v>
      </c>
    </row>
    <row r="4" spans="1:45" x14ac:dyDescent="0.25">
      <c r="A4" s="1" t="s">
        <v>8</v>
      </c>
      <c r="B4" s="2">
        <v>0.66700000000000004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2.4530592500000004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1.5699579200000002</v>
      </c>
      <c r="P5" s="14" t="s">
        <v>28</v>
      </c>
      <c r="Q5" s="9">
        <f>F2*F3*F5*Q2*B1*B7/Q3</f>
        <v>271.79455160000003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3.6431999999999998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385.93220338983053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18.850000000000001</v>
      </c>
      <c r="C7" t="s">
        <v>12</v>
      </c>
      <c r="D7" s="7"/>
      <c r="E7" s="10" t="s">
        <v>16</v>
      </c>
      <c r="F7" s="9">
        <f>F2*F3*F4*F5*B1/B7</f>
        <v>0.97865220159151178</v>
      </c>
      <c r="I7" s="11" t="s">
        <v>17</v>
      </c>
      <c r="J7" s="16" t="s">
        <v>18</v>
      </c>
      <c r="M7" s="8">
        <v>1</v>
      </c>
      <c r="N7" s="15">
        <f>M7*$N$4</f>
        <v>2.4530592500000004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1.5699579200000002</v>
      </c>
      <c r="M8" s="8">
        <v>2</v>
      </c>
      <c r="N8" s="15">
        <f t="shared" ref="N8:N25" si="0">M8*$N$4</f>
        <v>4.9061185000000007</v>
      </c>
      <c r="P8" s="8">
        <v>1</v>
      </c>
      <c r="Q8" s="15">
        <f>$Q$5/P8</f>
        <v>271.79455160000003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26" si="1">I9*$J$5</f>
        <v>3.1399158400000005</v>
      </c>
      <c r="M9" s="8">
        <v>3</v>
      </c>
      <c r="N9" s="15">
        <f t="shared" si="0"/>
        <v>7.3591777500000006</v>
      </c>
      <c r="P9" s="8">
        <v>2</v>
      </c>
      <c r="Q9" s="15">
        <f t="shared" ref="Q9:Q25" si="2">$Q$5/P9</f>
        <v>135.89727580000002</v>
      </c>
      <c r="S9" s="8">
        <v>1</v>
      </c>
      <c r="T9" s="15">
        <f>$T$6/S9</f>
        <v>3.6431999999999998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385.93220338983053</v>
      </c>
      <c r="AE9" s="4" t="s">
        <v>60</v>
      </c>
      <c r="AF9" s="2">
        <f>B1*J3*F5/(10^3*AF2*AF3)</f>
        <v>5.6490239999999998</v>
      </c>
      <c r="AH9" s="8">
        <v>1</v>
      </c>
      <c r="AI9" s="15">
        <f>$AI$6*$AF$9/AH9</f>
        <v>17.570724249599998</v>
      </c>
      <c r="AK9" s="8">
        <v>1</v>
      </c>
      <c r="AL9" s="15">
        <f>$AL$6*$AF$9/AK9</f>
        <v>42.6795061248</v>
      </c>
      <c r="AP9" s="8">
        <v>1</v>
      </c>
      <c r="AQ9" s="15">
        <f>F10+J8+N7+Q8+T9+W17+AC9+AF13+AI9+AL9</f>
        <v>893.39882261148045</v>
      </c>
    </row>
    <row r="10" spans="1:45" x14ac:dyDescent="0.25">
      <c r="A10" s="4"/>
      <c r="B10" s="3"/>
      <c r="E10" s="11">
        <v>1</v>
      </c>
      <c r="F10" s="12">
        <f>E10*$F$7</f>
        <v>0.97865220159151178</v>
      </c>
      <c r="I10" s="8">
        <v>3</v>
      </c>
      <c r="J10" s="15">
        <f t="shared" si="1"/>
        <v>4.7098737600000007</v>
      </c>
      <c r="M10" s="8">
        <v>4</v>
      </c>
      <c r="N10" s="15">
        <f t="shared" si="0"/>
        <v>9.8122370000000014</v>
      </c>
      <c r="P10" s="8">
        <v>3</v>
      </c>
      <c r="Q10" s="15">
        <f t="shared" si="2"/>
        <v>90.598183866666673</v>
      </c>
      <c r="S10" s="8">
        <v>2</v>
      </c>
      <c r="T10" s="15">
        <f t="shared" ref="T10:T27" si="3">$T$6/S10</f>
        <v>1.8215999999999999</v>
      </c>
      <c r="AB10" s="8">
        <v>2</v>
      </c>
      <c r="AC10" s="15">
        <f t="shared" ref="AC10:AC27" si="4">$AC$6/AB10</f>
        <v>192.96610169491527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27" si="5">$AI$6*$AF$9/AH10</f>
        <v>8.7853621247999989</v>
      </c>
      <c r="AK10" s="8">
        <v>2</v>
      </c>
      <c r="AL10" s="15">
        <f t="shared" ref="AL10:AL27" si="6">$AL$6*$AF$9/AK10</f>
        <v>21.3397530624</v>
      </c>
      <c r="AP10" s="8">
        <v>2</v>
      </c>
      <c r="AQ10" s="15">
        <f>F11+J9+N8+Q9+T10+W18+AC10+AF14+AI10+AL10</f>
        <v>454.20191536312757</v>
      </c>
    </row>
    <row r="11" spans="1:45" x14ac:dyDescent="0.25">
      <c r="A11" s="4"/>
      <c r="B11" s="3"/>
      <c r="E11" s="11">
        <v>2</v>
      </c>
      <c r="F11" s="12">
        <f t="shared" ref="F11:F28" si="7">E11*$F$7</f>
        <v>1.9573044031830236</v>
      </c>
      <c r="I11" s="8">
        <v>4</v>
      </c>
      <c r="J11" s="15">
        <f t="shared" si="1"/>
        <v>6.2798316800000009</v>
      </c>
      <c r="M11" s="8">
        <v>5</v>
      </c>
      <c r="N11" s="15">
        <f t="shared" si="0"/>
        <v>12.265296250000002</v>
      </c>
      <c r="P11" s="8">
        <v>4</v>
      </c>
      <c r="Q11" s="15">
        <f t="shared" si="2"/>
        <v>67.948637900000008</v>
      </c>
      <c r="S11" s="8">
        <v>3</v>
      </c>
      <c r="T11" s="15">
        <f t="shared" si="3"/>
        <v>1.2143999999999999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128.64406779661019</v>
      </c>
      <c r="AH11" s="8">
        <v>3</v>
      </c>
      <c r="AI11" s="15">
        <f t="shared" si="5"/>
        <v>5.8569080831999996</v>
      </c>
      <c r="AK11" s="8">
        <v>3</v>
      </c>
      <c r="AL11" s="15">
        <f t="shared" si="6"/>
        <v>14.2265020416</v>
      </c>
      <c r="AP11" s="8">
        <v>3</v>
      </c>
      <c r="AQ11" s="15">
        <f t="shared" ref="AQ11:AQ27" si="8">F12+J10+N9+Q10+T11+W19+AC11+AF15+AI11+AL11</f>
        <v>311.1373925280709</v>
      </c>
    </row>
    <row r="12" spans="1:45" x14ac:dyDescent="0.25">
      <c r="E12" s="11">
        <v>3</v>
      </c>
      <c r="F12" s="12">
        <f t="shared" si="7"/>
        <v>2.9359566047745354</v>
      </c>
      <c r="I12" s="8">
        <v>5</v>
      </c>
      <c r="J12" s="15">
        <f t="shared" si="1"/>
        <v>7.8497896000000011</v>
      </c>
      <c r="M12" s="8">
        <v>6</v>
      </c>
      <c r="N12" s="15">
        <f t="shared" si="0"/>
        <v>14.718355500000001</v>
      </c>
      <c r="P12" s="8">
        <v>5</v>
      </c>
      <c r="Q12" s="15">
        <f t="shared" si="2"/>
        <v>54.358910320000007</v>
      </c>
      <c r="S12" s="8">
        <v>4</v>
      </c>
      <c r="T12" s="15">
        <f t="shared" si="3"/>
        <v>0.91079999999999994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96.483050847457633</v>
      </c>
      <c r="AE12" s="11" t="s">
        <v>17</v>
      </c>
      <c r="AF12" s="11" t="s">
        <v>57</v>
      </c>
      <c r="AH12" s="8">
        <v>4</v>
      </c>
      <c r="AI12" s="15">
        <f t="shared" si="5"/>
        <v>4.3926810623999994</v>
      </c>
      <c r="AK12" s="8">
        <v>4</v>
      </c>
      <c r="AL12" s="15">
        <f t="shared" si="6"/>
        <v>10.6698765312</v>
      </c>
      <c r="AP12" s="8">
        <v>4</v>
      </c>
      <c r="AQ12" s="15">
        <f t="shared" si="8"/>
        <v>242.1059657963383</v>
      </c>
    </row>
    <row r="13" spans="1:45" ht="15.75" customHeight="1" x14ac:dyDescent="0.25">
      <c r="E13" s="11">
        <v>4</v>
      </c>
      <c r="F13" s="12">
        <f t="shared" si="7"/>
        <v>3.9146088063660471</v>
      </c>
      <c r="I13" s="8">
        <v>6</v>
      </c>
      <c r="J13" s="15">
        <f t="shared" si="1"/>
        <v>9.4197475200000014</v>
      </c>
      <c r="M13" s="8">
        <v>7</v>
      </c>
      <c r="N13" s="15">
        <f t="shared" si="0"/>
        <v>17.171414750000004</v>
      </c>
      <c r="P13" s="8">
        <v>6</v>
      </c>
      <c r="Q13" s="15">
        <f t="shared" si="2"/>
        <v>45.299091933333337</v>
      </c>
      <c r="S13" s="8">
        <v>5</v>
      </c>
      <c r="T13" s="15">
        <f t="shared" si="3"/>
        <v>0.72863999999999995</v>
      </c>
      <c r="AB13" s="8">
        <v>5</v>
      </c>
      <c r="AC13" s="15">
        <f t="shared" si="4"/>
        <v>77.186440677966104</v>
      </c>
      <c r="AE13" s="8">
        <v>1</v>
      </c>
      <c r="AF13" s="15">
        <f>$AF$9*$AF$10/AE13</f>
        <v>145.29741649919998</v>
      </c>
      <c r="AH13" s="8">
        <v>5</v>
      </c>
      <c r="AI13" s="15">
        <f t="shared" si="5"/>
        <v>3.5141448499199996</v>
      </c>
      <c r="AK13" s="8">
        <v>5</v>
      </c>
      <c r="AL13" s="15">
        <f t="shared" si="6"/>
        <v>8.5359012249599999</v>
      </c>
      <c r="AP13" s="8">
        <v>5</v>
      </c>
      <c r="AQ13" s="15">
        <f>F14+J12+N11+Q12+T13+W21+AC13+AF17+AI13+AL13</f>
        <v>202.6877775059354</v>
      </c>
    </row>
    <row r="14" spans="1:45" x14ac:dyDescent="0.25">
      <c r="E14" s="11">
        <v>5</v>
      </c>
      <c r="F14" s="12">
        <f t="shared" si="7"/>
        <v>4.8932610079575589</v>
      </c>
      <c r="I14" s="8">
        <v>7</v>
      </c>
      <c r="J14" s="15">
        <f t="shared" si="1"/>
        <v>10.989705440000002</v>
      </c>
      <c r="M14" s="8">
        <v>8</v>
      </c>
      <c r="N14" s="15">
        <f t="shared" si="0"/>
        <v>19.624474000000003</v>
      </c>
      <c r="P14" s="8">
        <v>7</v>
      </c>
      <c r="Q14" s="15">
        <f t="shared" si="2"/>
        <v>38.827793085714291</v>
      </c>
      <c r="S14" s="8">
        <v>6</v>
      </c>
      <c r="T14" s="15">
        <f t="shared" si="3"/>
        <v>0.60719999999999996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64.322033898305094</v>
      </c>
      <c r="AE14" s="8">
        <f>AE13+1</f>
        <v>2</v>
      </c>
      <c r="AF14" s="15">
        <f t="shared" ref="AF14:AF31" si="9">$AF$9*$AF$10/AE14</f>
        <v>72.648708249599991</v>
      </c>
      <c r="AH14" s="8">
        <v>6</v>
      </c>
      <c r="AI14" s="15">
        <f t="shared" si="5"/>
        <v>2.9284540415999998</v>
      </c>
      <c r="AK14" s="8">
        <v>6</v>
      </c>
      <c r="AL14" s="15">
        <f t="shared" si="6"/>
        <v>7.1132510207999999</v>
      </c>
      <c r="AP14" s="8">
        <v>6</v>
      </c>
      <c r="AQ14" s="15">
        <f t="shared" si="8"/>
        <v>178.07620843619725</v>
      </c>
    </row>
    <row r="15" spans="1:45" x14ac:dyDescent="0.25">
      <c r="E15" s="11">
        <v>6</v>
      </c>
      <c r="F15" s="12">
        <f t="shared" si="7"/>
        <v>5.8719132095490707</v>
      </c>
      <c r="I15" s="8">
        <v>8</v>
      </c>
      <c r="J15" s="15">
        <f t="shared" si="1"/>
        <v>12.559663360000002</v>
      </c>
      <c r="M15" s="8">
        <v>9</v>
      </c>
      <c r="N15" s="15">
        <f t="shared" si="0"/>
        <v>22.077533250000002</v>
      </c>
      <c r="P15" s="8">
        <v>8</v>
      </c>
      <c r="Q15" s="15">
        <f t="shared" si="2"/>
        <v>33.974318950000004</v>
      </c>
      <c r="S15" s="8">
        <v>7</v>
      </c>
      <c r="T15" s="15">
        <f t="shared" si="3"/>
        <v>0.52045714285714284</v>
      </c>
      <c r="AB15" s="8">
        <v>7</v>
      </c>
      <c r="AC15" s="15">
        <f t="shared" si="4"/>
        <v>55.133171912832935</v>
      </c>
      <c r="AE15" s="8">
        <f t="shared" ref="AE15:AE30" si="10">AE14+1</f>
        <v>3</v>
      </c>
      <c r="AF15" s="15">
        <f t="shared" si="9"/>
        <v>48.432472166399997</v>
      </c>
      <c r="AH15" s="8">
        <v>7</v>
      </c>
      <c r="AI15" s="15">
        <f t="shared" si="5"/>
        <v>2.5101034642285711</v>
      </c>
      <c r="AK15" s="8">
        <v>7</v>
      </c>
      <c r="AL15" s="15">
        <f t="shared" si="6"/>
        <v>6.0970723035428573</v>
      </c>
      <c r="AP15" s="8">
        <v>7</v>
      </c>
      <c r="AQ15" s="15">
        <f t="shared" si="8"/>
        <v>161.92556463541047</v>
      </c>
    </row>
    <row r="16" spans="1:45" x14ac:dyDescent="0.25">
      <c r="E16" s="11">
        <v>7</v>
      </c>
      <c r="F16" s="12">
        <f t="shared" si="7"/>
        <v>6.8505654111405825</v>
      </c>
      <c r="I16" s="8">
        <v>9</v>
      </c>
      <c r="J16" s="15">
        <f t="shared" si="1"/>
        <v>14.129621280000002</v>
      </c>
      <c r="M16" s="8">
        <v>10</v>
      </c>
      <c r="N16" s="15">
        <f t="shared" si="0"/>
        <v>24.530592500000004</v>
      </c>
      <c r="P16" s="8">
        <v>9</v>
      </c>
      <c r="Q16" s="15">
        <f t="shared" si="2"/>
        <v>30.199394622222226</v>
      </c>
      <c r="S16" s="8">
        <v>8</v>
      </c>
      <c r="T16" s="15">
        <f t="shared" si="3"/>
        <v>0.45539999999999997</v>
      </c>
      <c r="V16" s="11" t="s">
        <v>17</v>
      </c>
      <c r="W16" s="11" t="s">
        <v>34</v>
      </c>
      <c r="AB16" s="8">
        <v>8</v>
      </c>
      <c r="AC16" s="15">
        <f t="shared" si="4"/>
        <v>48.241525423728817</v>
      </c>
      <c r="AE16" s="8">
        <f t="shared" si="10"/>
        <v>4</v>
      </c>
      <c r="AF16" s="15">
        <f t="shared" si="9"/>
        <v>36.324354124799996</v>
      </c>
      <c r="AH16" s="8">
        <v>8</v>
      </c>
      <c r="AI16" s="15">
        <f t="shared" si="5"/>
        <v>2.1963405311999997</v>
      </c>
      <c r="AK16" s="8">
        <v>8</v>
      </c>
      <c r="AL16" s="15">
        <f t="shared" si="6"/>
        <v>5.3349382656</v>
      </c>
      <c r="AP16" s="8">
        <v>8</v>
      </c>
      <c r="AQ16" s="15">
        <f t="shared" si="8"/>
        <v>151.06299912771826</v>
      </c>
    </row>
    <row r="17" spans="5:43" x14ac:dyDescent="0.25">
      <c r="E17" s="11">
        <v>8</v>
      </c>
      <c r="F17" s="12">
        <f t="shared" si="7"/>
        <v>7.8292176127320943</v>
      </c>
      <c r="I17" s="8">
        <v>10</v>
      </c>
      <c r="J17" s="15">
        <f t="shared" si="1"/>
        <v>15.699579200000002</v>
      </c>
      <c r="M17" s="8">
        <v>11</v>
      </c>
      <c r="N17" s="15">
        <f t="shared" si="0"/>
        <v>26.983651750000003</v>
      </c>
      <c r="P17" s="8">
        <v>10</v>
      </c>
      <c r="Q17" s="15">
        <f t="shared" si="2"/>
        <v>27.179455160000003</v>
      </c>
      <c r="S17" s="8">
        <v>9</v>
      </c>
      <c r="T17" s="15">
        <f t="shared" si="3"/>
        <v>0.40479999999999999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42.881355932203391</v>
      </c>
      <c r="AE17" s="8">
        <f t="shared" si="10"/>
        <v>5</v>
      </c>
      <c r="AF17" s="15">
        <f t="shared" si="9"/>
        <v>29.059483299839997</v>
      </c>
      <c r="AH17" s="8">
        <v>9</v>
      </c>
      <c r="AI17" s="15">
        <f t="shared" si="5"/>
        <v>1.9523026943999997</v>
      </c>
      <c r="AK17" s="8">
        <v>9</v>
      </c>
      <c r="AL17" s="15">
        <f t="shared" si="6"/>
        <v>4.7421673471999997</v>
      </c>
      <c r="AP17" s="8">
        <v>9</v>
      </c>
      <c r="AQ17" s="15">
        <f t="shared" si="8"/>
        <v>143.72581914875573</v>
      </c>
    </row>
    <row r="18" spans="5:43" x14ac:dyDescent="0.25">
      <c r="E18" s="11">
        <v>9</v>
      </c>
      <c r="F18" s="12">
        <f t="shared" si="7"/>
        <v>8.8078698143236061</v>
      </c>
      <c r="I18" s="8">
        <v>11</v>
      </c>
      <c r="J18" s="15">
        <f t="shared" si="1"/>
        <v>17.269537120000003</v>
      </c>
      <c r="M18" s="8">
        <v>12</v>
      </c>
      <c r="N18" s="15">
        <f t="shared" si="0"/>
        <v>29.436711000000003</v>
      </c>
      <c r="P18" s="8">
        <v>11</v>
      </c>
      <c r="Q18" s="15">
        <f t="shared" si="2"/>
        <v>24.708595600000002</v>
      </c>
      <c r="S18" s="8">
        <v>10</v>
      </c>
      <c r="T18" s="15">
        <f t="shared" si="3"/>
        <v>0.36431999999999998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38.593220338983052</v>
      </c>
      <c r="AE18" s="8">
        <f t="shared" si="10"/>
        <v>6</v>
      </c>
      <c r="AF18" s="15">
        <f t="shared" si="9"/>
        <v>24.216236083199998</v>
      </c>
      <c r="AH18" s="8">
        <v>10</v>
      </c>
      <c r="AI18" s="15">
        <f t="shared" si="5"/>
        <v>1.7570724249599998</v>
      </c>
      <c r="AK18" s="8">
        <v>10</v>
      </c>
      <c r="AL18" s="15">
        <f t="shared" si="6"/>
        <v>4.26795061248</v>
      </c>
      <c r="AP18" s="8">
        <v>10</v>
      </c>
      <c r="AQ18" s="15">
        <f t="shared" si="8"/>
        <v>138.85640903990407</v>
      </c>
    </row>
    <row r="19" spans="5:43" x14ac:dyDescent="0.25">
      <c r="E19" s="11">
        <v>10</v>
      </c>
      <c r="F19" s="12">
        <f t="shared" si="7"/>
        <v>9.7865220159151178</v>
      </c>
      <c r="I19" s="8">
        <v>12</v>
      </c>
      <c r="J19" s="15">
        <f>I19*$J$5</f>
        <v>18.839495040000003</v>
      </c>
      <c r="M19" s="8">
        <v>13</v>
      </c>
      <c r="N19" s="15">
        <f t="shared" si="0"/>
        <v>31.889770250000005</v>
      </c>
      <c r="P19" s="8">
        <v>12</v>
      </c>
      <c r="Q19" s="15">
        <f t="shared" si="2"/>
        <v>22.649545966666668</v>
      </c>
      <c r="S19" s="8">
        <v>11</v>
      </c>
      <c r="T19" s="15">
        <f t="shared" si="3"/>
        <v>0.33119999999999999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35.084745762711869</v>
      </c>
      <c r="AE19" s="8">
        <f t="shared" si="10"/>
        <v>7</v>
      </c>
      <c r="AF19" s="15">
        <f t="shared" si="9"/>
        <v>20.756773785599997</v>
      </c>
      <c r="AH19" s="8">
        <v>11</v>
      </c>
      <c r="AI19" s="15">
        <f t="shared" si="5"/>
        <v>1.5973385681454544</v>
      </c>
      <c r="AK19" s="8">
        <v>11</v>
      </c>
      <c r="AL19" s="15">
        <f t="shared" si="6"/>
        <v>3.8799551022545455</v>
      </c>
      <c r="AP19" s="8">
        <v>11</v>
      </c>
      <c r="AQ19" s="15">
        <f t="shared" si="8"/>
        <v>135.78174065476929</v>
      </c>
    </row>
    <row r="20" spans="5:43" x14ac:dyDescent="0.25">
      <c r="E20" s="11">
        <v>11</v>
      </c>
      <c r="F20" s="12">
        <f t="shared" si="7"/>
        <v>10.76517421750663</v>
      </c>
      <c r="I20" s="8">
        <v>13</v>
      </c>
      <c r="J20" s="15">
        <f t="shared" si="1"/>
        <v>20.409452960000003</v>
      </c>
      <c r="M20" s="8">
        <v>14</v>
      </c>
      <c r="N20" s="15">
        <f t="shared" si="0"/>
        <v>34.342829500000008</v>
      </c>
      <c r="P20" s="8">
        <v>13</v>
      </c>
      <c r="Q20" s="15">
        <f t="shared" si="2"/>
        <v>20.907273200000002</v>
      </c>
      <c r="S20" s="8">
        <v>12</v>
      </c>
      <c r="T20" s="15">
        <f t="shared" si="3"/>
        <v>0.30359999999999998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32.161016949152547</v>
      </c>
      <c r="AE20" s="8">
        <f t="shared" si="10"/>
        <v>8</v>
      </c>
      <c r="AF20" s="15">
        <f t="shared" si="9"/>
        <v>18.162177062399998</v>
      </c>
      <c r="AH20" s="8">
        <v>12</v>
      </c>
      <c r="AI20" s="15">
        <f t="shared" si="5"/>
        <v>1.4642270207999999</v>
      </c>
      <c r="AK20" s="8">
        <v>12</v>
      </c>
      <c r="AL20" s="15">
        <f t="shared" si="6"/>
        <v>3.5566255104</v>
      </c>
      <c r="AP20" s="8">
        <v>12</v>
      </c>
      <c r="AQ20" s="15">
        <f t="shared" si="8"/>
        <v>134.05312856242224</v>
      </c>
    </row>
    <row r="21" spans="5:43" x14ac:dyDescent="0.25">
      <c r="E21" s="11">
        <v>12</v>
      </c>
      <c r="F21" s="12">
        <f t="shared" si="7"/>
        <v>11.743826419098141</v>
      </c>
      <c r="I21" s="8">
        <v>14</v>
      </c>
      <c r="J21" s="15">
        <f t="shared" si="1"/>
        <v>21.979410880000003</v>
      </c>
      <c r="M21" s="8">
        <v>15</v>
      </c>
      <c r="N21" s="15">
        <f t="shared" si="0"/>
        <v>36.795888750000003</v>
      </c>
      <c r="P21" s="8">
        <v>14</v>
      </c>
      <c r="Q21" s="15">
        <f t="shared" si="2"/>
        <v>19.413896542857145</v>
      </c>
      <c r="S21" s="8">
        <v>13</v>
      </c>
      <c r="T21" s="15">
        <f t="shared" si="3"/>
        <v>0.28024615384615381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29.687092568448502</v>
      </c>
      <c r="AE21" s="8">
        <f t="shared" si="10"/>
        <v>9</v>
      </c>
      <c r="AF21" s="15">
        <f t="shared" si="9"/>
        <v>16.144157388799997</v>
      </c>
      <c r="AH21" s="8">
        <v>13</v>
      </c>
      <c r="AI21" s="15">
        <f t="shared" si="5"/>
        <v>1.3515941730461536</v>
      </c>
      <c r="AK21" s="8">
        <v>13</v>
      </c>
      <c r="AL21" s="15">
        <f t="shared" si="6"/>
        <v>3.2830389326769231</v>
      </c>
      <c r="AP21" s="8">
        <v>13</v>
      </c>
      <c r="AQ21" s="15">
        <f t="shared" si="8"/>
        <v>133.35994438760423</v>
      </c>
    </row>
    <row r="22" spans="5:43" x14ac:dyDescent="0.25">
      <c r="E22" s="11">
        <v>13</v>
      </c>
      <c r="F22" s="12">
        <f t="shared" si="7"/>
        <v>12.722478620689653</v>
      </c>
      <c r="I22" s="8">
        <v>15</v>
      </c>
      <c r="J22" s="15">
        <f t="shared" si="1"/>
        <v>23.549368800000003</v>
      </c>
      <c r="M22" s="8">
        <v>16</v>
      </c>
      <c r="N22" s="15">
        <f t="shared" si="0"/>
        <v>39.248948000000006</v>
      </c>
      <c r="P22" s="8">
        <v>15</v>
      </c>
      <c r="Q22" s="15">
        <f t="shared" si="2"/>
        <v>18.119636773333337</v>
      </c>
      <c r="S22" s="8">
        <v>14</v>
      </c>
      <c r="T22" s="15">
        <f t="shared" si="3"/>
        <v>0.26022857142857142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27.566585956416468</v>
      </c>
      <c r="AE22" s="8">
        <f t="shared" si="10"/>
        <v>10</v>
      </c>
      <c r="AF22" s="15">
        <f t="shared" si="9"/>
        <v>14.529741649919998</v>
      </c>
      <c r="AH22" s="8">
        <v>14</v>
      </c>
      <c r="AI22" s="15">
        <f t="shared" si="5"/>
        <v>1.2550517321142856</v>
      </c>
      <c r="AK22" s="8">
        <v>14</v>
      </c>
      <c r="AL22" s="15">
        <f t="shared" si="6"/>
        <v>3.0485361517714287</v>
      </c>
      <c r="AP22" s="8">
        <v>14</v>
      </c>
      <c r="AQ22" s="15">
        <f t="shared" si="8"/>
        <v>133.48031071941611</v>
      </c>
    </row>
    <row r="23" spans="5:43" x14ac:dyDescent="0.25">
      <c r="E23" s="11">
        <v>14</v>
      </c>
      <c r="F23" s="12">
        <f t="shared" si="7"/>
        <v>13.701130822281165</v>
      </c>
      <c r="I23" s="8">
        <v>16</v>
      </c>
      <c r="J23" s="15">
        <f t="shared" si="1"/>
        <v>25.119326720000004</v>
      </c>
      <c r="M23" s="8">
        <v>17</v>
      </c>
      <c r="N23" s="15">
        <f t="shared" si="0"/>
        <v>41.702007250000008</v>
      </c>
      <c r="P23" s="8">
        <v>16</v>
      </c>
      <c r="Q23" s="15">
        <f t="shared" si="2"/>
        <v>16.987159475000002</v>
      </c>
      <c r="S23" s="8">
        <v>15</v>
      </c>
      <c r="T23" s="15">
        <f t="shared" si="3"/>
        <v>0.24287999999999998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25.728813559322035</v>
      </c>
      <c r="AE23" s="8">
        <f t="shared" si="10"/>
        <v>11</v>
      </c>
      <c r="AF23" s="15">
        <f t="shared" si="9"/>
        <v>13.208856045381816</v>
      </c>
      <c r="AH23" s="8">
        <v>15</v>
      </c>
      <c r="AI23" s="15">
        <f t="shared" si="5"/>
        <v>1.17138161664</v>
      </c>
      <c r="AK23" s="8">
        <v>15</v>
      </c>
      <c r="AL23" s="15">
        <f t="shared" si="6"/>
        <v>2.84530040832</v>
      </c>
      <c r="AP23" s="8">
        <v>15</v>
      </c>
      <c r="AQ23" s="15">
        <f t="shared" si="8"/>
        <v>134.25151745653193</v>
      </c>
    </row>
    <row r="24" spans="5:43" x14ac:dyDescent="0.25">
      <c r="E24" s="11">
        <v>15</v>
      </c>
      <c r="F24" s="12">
        <f t="shared" si="7"/>
        <v>14.679783023872677</v>
      </c>
      <c r="I24" s="8">
        <v>17</v>
      </c>
      <c r="J24" s="15">
        <f t="shared" si="1"/>
        <v>26.689284640000004</v>
      </c>
      <c r="M24" s="8">
        <v>18</v>
      </c>
      <c r="N24" s="15">
        <f t="shared" si="0"/>
        <v>44.155066500000004</v>
      </c>
      <c r="P24" s="8">
        <v>17</v>
      </c>
      <c r="Q24" s="15">
        <f t="shared" si="2"/>
        <v>15.987914800000002</v>
      </c>
      <c r="S24" s="8">
        <v>16</v>
      </c>
      <c r="T24" s="15">
        <f t="shared" si="3"/>
        <v>0.22769999999999999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24.120762711864408</v>
      </c>
      <c r="AE24" s="8">
        <f t="shared" si="10"/>
        <v>12</v>
      </c>
      <c r="AF24" s="15">
        <f t="shared" si="9"/>
        <v>12.108118041599999</v>
      </c>
      <c r="AH24" s="8">
        <v>16</v>
      </c>
      <c r="AI24" s="15">
        <f t="shared" si="5"/>
        <v>1.0981702655999999</v>
      </c>
      <c r="AK24" s="8">
        <v>16</v>
      </c>
      <c r="AL24" s="15">
        <f t="shared" si="6"/>
        <v>2.6674691328</v>
      </c>
      <c r="AP24" s="8">
        <v>16</v>
      </c>
      <c r="AQ24" s="15">
        <f t="shared" si="8"/>
        <v>135.55153202295728</v>
      </c>
    </row>
    <row r="25" spans="5:43" x14ac:dyDescent="0.25">
      <c r="E25" s="11">
        <v>16</v>
      </c>
      <c r="F25" s="12">
        <f t="shared" si="7"/>
        <v>15.658435225464189</v>
      </c>
      <c r="I25" s="8">
        <v>18</v>
      </c>
      <c r="J25" s="15">
        <f t="shared" si="1"/>
        <v>28.259242560000004</v>
      </c>
      <c r="M25" s="8">
        <v>19</v>
      </c>
      <c r="N25" s="15">
        <f t="shared" si="0"/>
        <v>46.608125750000006</v>
      </c>
      <c r="P25" s="8">
        <v>18</v>
      </c>
      <c r="Q25" s="15">
        <f t="shared" si="2"/>
        <v>15.099697311111113</v>
      </c>
      <c r="S25" s="8">
        <v>17</v>
      </c>
      <c r="T25" s="15">
        <f t="shared" si="3"/>
        <v>0.21430588235294115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22.701894317048854</v>
      </c>
      <c r="AE25" s="8">
        <f t="shared" si="10"/>
        <v>13</v>
      </c>
      <c r="AF25" s="15">
        <f t="shared" si="9"/>
        <v>11.176724346092307</v>
      </c>
      <c r="AH25" s="8">
        <v>17</v>
      </c>
      <c r="AI25" s="15">
        <f t="shared" si="5"/>
        <v>1.0335720146823528</v>
      </c>
      <c r="AK25" s="8">
        <v>17</v>
      </c>
      <c r="AL25" s="15">
        <f t="shared" si="6"/>
        <v>2.5105591838117647</v>
      </c>
      <c r="AP25" s="8">
        <v>17</v>
      </c>
      <c r="AQ25" s="15">
        <f t="shared" si="8"/>
        <v>137.28703538999036</v>
      </c>
    </row>
    <row r="26" spans="5:43" x14ac:dyDescent="0.25">
      <c r="E26" s="11">
        <v>17</v>
      </c>
      <c r="F26" s="12">
        <f t="shared" si="7"/>
        <v>16.6370874270557</v>
      </c>
      <c r="I26" s="8">
        <v>19</v>
      </c>
      <c r="J26" s="15">
        <f t="shared" si="1"/>
        <v>29.829200480000004</v>
      </c>
      <c r="P26" s="8">
        <v>19</v>
      </c>
      <c r="Q26" s="15">
        <f>$Q$5/P26</f>
        <v>14.304976400000001</v>
      </c>
      <c r="S26" s="8">
        <v>18</v>
      </c>
      <c r="T26" s="15">
        <f t="shared" si="3"/>
        <v>0.2024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21.440677966101696</v>
      </c>
      <c r="AE26" s="8">
        <f t="shared" si="10"/>
        <v>14</v>
      </c>
      <c r="AF26" s="15">
        <f t="shared" si="9"/>
        <v>10.378386892799998</v>
      </c>
      <c r="AH26" s="8">
        <v>18</v>
      </c>
      <c r="AI26" s="15">
        <f t="shared" si="5"/>
        <v>0.97615134719999985</v>
      </c>
      <c r="AK26" s="8">
        <v>18</v>
      </c>
      <c r="AL26" s="15">
        <f t="shared" si="6"/>
        <v>2.3710836735999998</v>
      </c>
      <c r="AP26" s="8">
        <v>18</v>
      </c>
      <c r="AQ26" s="15">
        <f t="shared" si="8"/>
        <v>139.38544609086327</v>
      </c>
    </row>
    <row r="27" spans="5:43" x14ac:dyDescent="0.25">
      <c r="E27" s="11">
        <v>18</v>
      </c>
      <c r="F27" s="12">
        <f t="shared" si="7"/>
        <v>17.615739628647212</v>
      </c>
      <c r="S27" s="8">
        <v>19</v>
      </c>
      <c r="T27" s="15">
        <f t="shared" si="3"/>
        <v>0.19174736842105261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20.312221231043711</v>
      </c>
      <c r="AE27" s="8">
        <f t="shared" si="10"/>
        <v>15</v>
      </c>
      <c r="AF27" s="15">
        <f t="shared" si="9"/>
        <v>9.6864944332799983</v>
      </c>
      <c r="AH27" s="8">
        <v>19</v>
      </c>
      <c r="AI27" s="15">
        <f t="shared" si="5"/>
        <v>0.92477496050526309</v>
      </c>
      <c r="AK27" s="8">
        <v>19</v>
      </c>
      <c r="AL27" s="15">
        <f t="shared" si="6"/>
        <v>2.2462897960421051</v>
      </c>
      <c r="AP27" s="8">
        <v>19</v>
      </c>
      <c r="AQ27" s="15">
        <f t="shared" si="8"/>
        <v>141.78946296760131</v>
      </c>
    </row>
    <row r="28" spans="5:43" x14ac:dyDescent="0.25">
      <c r="E28" s="11">
        <v>19</v>
      </c>
      <c r="F28" s="12">
        <f t="shared" si="7"/>
        <v>18.594391830238724</v>
      </c>
      <c r="V28" s="8">
        <v>12</v>
      </c>
      <c r="W28" s="15">
        <f t="shared" si="11"/>
        <v>1.7899626147048828</v>
      </c>
      <c r="AE28" s="8">
        <f>AE27+1</f>
        <v>16</v>
      </c>
      <c r="AF28" s="15">
        <f t="shared" si="9"/>
        <v>9.0810885311999989</v>
      </c>
      <c r="AQ28" s="15">
        <f>MIN(AQ9:AQ27)</f>
        <v>133.35994438760423</v>
      </c>
    </row>
    <row r="29" spans="5:43" x14ac:dyDescent="0.25">
      <c r="V29" s="8">
        <v>13</v>
      </c>
      <c r="W29" s="15">
        <f t="shared" si="11"/>
        <v>1.6522731828045072</v>
      </c>
      <c r="AE29" s="8">
        <f t="shared" si="10"/>
        <v>17</v>
      </c>
      <c r="AF29" s="15">
        <f t="shared" si="9"/>
        <v>8.5469068528941161</v>
      </c>
    </row>
    <row r="30" spans="5:43" x14ac:dyDescent="0.25">
      <c r="V30" s="8">
        <v>14</v>
      </c>
      <c r="W30" s="15">
        <f t="shared" si="11"/>
        <v>1.5342536697470426</v>
      </c>
      <c r="AE30" s="8">
        <f t="shared" si="10"/>
        <v>18</v>
      </c>
      <c r="AF30" s="15">
        <f t="shared" si="9"/>
        <v>8.0720786943999983</v>
      </c>
    </row>
    <row r="31" spans="5:43" x14ac:dyDescent="0.25">
      <c r="V31" s="8">
        <v>15</v>
      </c>
      <c r="W31" s="15">
        <f t="shared" si="11"/>
        <v>1.4319700917639062</v>
      </c>
      <c r="AE31" s="8">
        <f>AE30+1</f>
        <v>19</v>
      </c>
      <c r="AF31" s="15">
        <f t="shared" si="9"/>
        <v>7.6472324473263145</v>
      </c>
    </row>
    <row r="32" spans="5:43" x14ac:dyDescent="0.25">
      <c r="V32" s="8">
        <v>16</v>
      </c>
      <c r="W32" s="15">
        <f t="shared" si="11"/>
        <v>1.3424719610286622</v>
      </c>
    </row>
    <row r="33" spans="22:23" x14ac:dyDescent="0.25">
      <c r="V33" s="8">
        <v>17</v>
      </c>
      <c r="W33" s="15">
        <f t="shared" si="11"/>
        <v>1.2635030221446233</v>
      </c>
    </row>
    <row r="34" spans="22:23" x14ac:dyDescent="0.25">
      <c r="V34" s="8">
        <v>18</v>
      </c>
      <c r="W34" s="15">
        <f t="shared" si="11"/>
        <v>1.1933084098032554</v>
      </c>
    </row>
    <row r="35" spans="22:23" x14ac:dyDescent="0.25">
      <c r="V35" s="8">
        <v>19</v>
      </c>
      <c r="W35" s="15">
        <f>$W$14/V35</f>
        <v>1.1305027040241367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2B85-49BA-4141-9FD3-EECA922132E8}">
  <dimension ref="A1:AS35"/>
  <sheetViews>
    <sheetView topLeftCell="V1" workbookViewId="0">
      <selection activeCell="AS3" sqref="AS3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147.11000000000001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12650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1229.7719999999999</v>
      </c>
    </row>
    <row r="3" spans="1:45" x14ac:dyDescent="0.25">
      <c r="A3" s="4" t="s">
        <v>7</v>
      </c>
      <c r="B3" s="2">
        <v>13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AS2-AQ28</f>
        <v>1099.8382171605838</v>
      </c>
    </row>
    <row r="4" spans="1:45" x14ac:dyDescent="0.25">
      <c r="A4" s="1" t="s">
        <v>8</v>
      </c>
      <c r="B4" s="2">
        <v>0.625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2.2985937500000002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1.4711000000000001</v>
      </c>
      <c r="P5" s="14" t="s">
        <v>28</v>
      </c>
      <c r="Q5" s="9">
        <f>F2*F3*F5*Q2*B1*B7/Q3</f>
        <v>271.79455160000003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3.6431999999999998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385.93220338983053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18.850000000000001</v>
      </c>
      <c r="C7" t="s">
        <v>12</v>
      </c>
      <c r="D7" s="7"/>
      <c r="E7" s="10" t="s">
        <v>16</v>
      </c>
      <c r="F7" s="9">
        <f>F2*F3*F4*F5*B1/B7</f>
        <v>0.97865220159151178</v>
      </c>
      <c r="I7" s="11" t="s">
        <v>17</v>
      </c>
      <c r="J7" s="16" t="s">
        <v>18</v>
      </c>
      <c r="M7" s="8">
        <v>1</v>
      </c>
      <c r="N7" s="15">
        <f>M7*$N$4</f>
        <v>2.2985937500000002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1.4711000000000001</v>
      </c>
      <c r="M8" s="8">
        <v>2</v>
      </c>
      <c r="N8" s="15">
        <f t="shared" ref="N8:N25" si="0">M8*$N$4</f>
        <v>4.5971875000000004</v>
      </c>
      <c r="P8" s="8">
        <v>1</v>
      </c>
      <c r="Q8" s="15">
        <f>$Q$5/P8</f>
        <v>271.79455160000003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26" si="1">I9*$J$5</f>
        <v>2.9422000000000001</v>
      </c>
      <c r="M9" s="8">
        <v>3</v>
      </c>
      <c r="N9" s="15">
        <f t="shared" si="0"/>
        <v>6.8957812500000006</v>
      </c>
      <c r="P9" s="8">
        <v>2</v>
      </c>
      <c r="Q9" s="15">
        <f t="shared" ref="Q9:Q25" si="2">$Q$5/P9</f>
        <v>135.89727580000002</v>
      </c>
      <c r="S9" s="8">
        <v>1</v>
      </c>
      <c r="T9" s="15">
        <f>$T$6/S9</f>
        <v>3.6431999999999998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385.93220338983053</v>
      </c>
      <c r="AE9" s="4" t="s">
        <v>60</v>
      </c>
      <c r="AF9" s="2">
        <f>B1*J3*F5/(10^3*AF2*AF3)</f>
        <v>5.6490239999999998</v>
      </c>
      <c r="AH9" s="8">
        <v>1</v>
      </c>
      <c r="AI9" s="15">
        <f>$AI$6*$AF$9/AH9</f>
        <v>17.570724249599998</v>
      </c>
      <c r="AK9" s="8">
        <v>1</v>
      </c>
      <c r="AL9" s="15">
        <f>$AL$6*$AF$9/AK9</f>
        <v>42.6795061248</v>
      </c>
      <c r="AP9" s="8">
        <v>1</v>
      </c>
      <c r="AQ9" s="15">
        <f>F10+J8+N7+Q8+T9+W17+AC9+AF13+AI9+AL9</f>
        <v>893.14549919148044</v>
      </c>
    </row>
    <row r="10" spans="1:45" x14ac:dyDescent="0.25">
      <c r="A10" s="4"/>
      <c r="B10" s="3"/>
      <c r="E10" s="11">
        <v>1</v>
      </c>
      <c r="F10" s="12">
        <f>E10*$F$7</f>
        <v>0.97865220159151178</v>
      </c>
      <c r="I10" s="8">
        <v>3</v>
      </c>
      <c r="J10" s="15">
        <f t="shared" si="1"/>
        <v>4.4133000000000004</v>
      </c>
      <c r="M10" s="8">
        <v>4</v>
      </c>
      <c r="N10" s="15">
        <f t="shared" si="0"/>
        <v>9.1943750000000009</v>
      </c>
      <c r="P10" s="8">
        <v>3</v>
      </c>
      <c r="Q10" s="15">
        <f t="shared" si="2"/>
        <v>90.598183866666673</v>
      </c>
      <c r="S10" s="8">
        <v>2</v>
      </c>
      <c r="T10" s="15">
        <f t="shared" ref="T10:T27" si="3">$T$6/S10</f>
        <v>1.8215999999999999</v>
      </c>
      <c r="AB10" s="8">
        <v>2</v>
      </c>
      <c r="AC10" s="15">
        <f t="shared" ref="AC10:AC27" si="4">$AC$6/AB10</f>
        <v>192.96610169491527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27" si="5">$AI$6*$AF$9/AH10</f>
        <v>8.7853621247999989</v>
      </c>
      <c r="AK10" s="8">
        <v>2</v>
      </c>
      <c r="AL10" s="15">
        <f t="shared" ref="AL10:AL27" si="6">$AL$6*$AF$9/AK10</f>
        <v>21.3397530624</v>
      </c>
      <c r="AP10" s="8">
        <v>2</v>
      </c>
      <c r="AQ10" s="15">
        <f>F11+J9+N8+Q9+T10+W18+AC10+AF14+AI10+AL10</f>
        <v>453.69526852312754</v>
      </c>
    </row>
    <row r="11" spans="1:45" x14ac:dyDescent="0.25">
      <c r="A11" s="4"/>
      <c r="B11" s="3"/>
      <c r="E11" s="11">
        <v>2</v>
      </c>
      <c r="F11" s="12">
        <f t="shared" ref="F11:F28" si="7">E11*$F$7</f>
        <v>1.9573044031830236</v>
      </c>
      <c r="I11" s="8">
        <v>4</v>
      </c>
      <c r="J11" s="15">
        <f t="shared" si="1"/>
        <v>5.8844000000000003</v>
      </c>
      <c r="M11" s="8">
        <v>5</v>
      </c>
      <c r="N11" s="15">
        <f t="shared" si="0"/>
        <v>11.492968750000001</v>
      </c>
      <c r="P11" s="8">
        <v>4</v>
      </c>
      <c r="Q11" s="15">
        <f t="shared" si="2"/>
        <v>67.948637900000008</v>
      </c>
      <c r="S11" s="8">
        <v>3</v>
      </c>
      <c r="T11" s="15">
        <f t="shared" si="3"/>
        <v>1.2143999999999999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128.64406779661019</v>
      </c>
      <c r="AH11" s="8">
        <v>3</v>
      </c>
      <c r="AI11" s="15">
        <f t="shared" si="5"/>
        <v>5.8569080831999996</v>
      </c>
      <c r="AK11" s="8">
        <v>3</v>
      </c>
      <c r="AL11" s="15">
        <f t="shared" si="6"/>
        <v>14.2265020416</v>
      </c>
      <c r="AP11" s="8">
        <v>3</v>
      </c>
      <c r="AQ11" s="15">
        <f t="shared" ref="AQ11:AQ27" si="8">F12+J10+N9+Q10+T11+W19+AC11+AF15+AI11+AL11</f>
        <v>310.37742226807086</v>
      </c>
    </row>
    <row r="12" spans="1:45" x14ac:dyDescent="0.25">
      <c r="E12" s="11">
        <v>3</v>
      </c>
      <c r="F12" s="12">
        <f t="shared" si="7"/>
        <v>2.9359566047745354</v>
      </c>
      <c r="I12" s="8">
        <v>5</v>
      </c>
      <c r="J12" s="15">
        <f t="shared" si="1"/>
        <v>7.3555000000000001</v>
      </c>
      <c r="M12" s="8">
        <v>6</v>
      </c>
      <c r="N12" s="15">
        <f t="shared" si="0"/>
        <v>13.791562500000001</v>
      </c>
      <c r="P12" s="8">
        <v>5</v>
      </c>
      <c r="Q12" s="15">
        <f t="shared" si="2"/>
        <v>54.358910320000007</v>
      </c>
      <c r="S12" s="8">
        <v>4</v>
      </c>
      <c r="T12" s="15">
        <f t="shared" si="3"/>
        <v>0.91079999999999994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96.483050847457633</v>
      </c>
      <c r="AE12" s="11" t="s">
        <v>17</v>
      </c>
      <c r="AF12" s="11" t="s">
        <v>57</v>
      </c>
      <c r="AH12" s="8">
        <v>4</v>
      </c>
      <c r="AI12" s="15">
        <f t="shared" si="5"/>
        <v>4.3926810623999994</v>
      </c>
      <c r="AK12" s="8">
        <v>4</v>
      </c>
      <c r="AL12" s="15">
        <f t="shared" si="6"/>
        <v>10.6698765312</v>
      </c>
      <c r="AP12" s="8">
        <v>4</v>
      </c>
      <c r="AQ12" s="15">
        <f t="shared" si="8"/>
        <v>241.09267211633829</v>
      </c>
    </row>
    <row r="13" spans="1:45" ht="15.75" customHeight="1" x14ac:dyDescent="0.25">
      <c r="E13" s="11">
        <v>4</v>
      </c>
      <c r="F13" s="12">
        <f t="shared" si="7"/>
        <v>3.9146088063660471</v>
      </c>
      <c r="I13" s="8">
        <v>6</v>
      </c>
      <c r="J13" s="15">
        <f t="shared" si="1"/>
        <v>8.8266000000000009</v>
      </c>
      <c r="M13" s="8">
        <v>7</v>
      </c>
      <c r="N13" s="15">
        <f t="shared" si="0"/>
        <v>16.09015625</v>
      </c>
      <c r="P13" s="8">
        <v>6</v>
      </c>
      <c r="Q13" s="15">
        <f t="shared" si="2"/>
        <v>45.299091933333337</v>
      </c>
      <c r="S13" s="8">
        <v>5</v>
      </c>
      <c r="T13" s="15">
        <f t="shared" si="3"/>
        <v>0.72863999999999995</v>
      </c>
      <c r="AB13" s="8">
        <v>5</v>
      </c>
      <c r="AC13" s="15">
        <f t="shared" si="4"/>
        <v>77.186440677966104</v>
      </c>
      <c r="AE13" s="8">
        <v>1</v>
      </c>
      <c r="AF13" s="15">
        <f>$AF$9*$AF$10/AE13</f>
        <v>145.29741649919998</v>
      </c>
      <c r="AH13" s="8">
        <v>5</v>
      </c>
      <c r="AI13" s="15">
        <f t="shared" si="5"/>
        <v>3.5141448499199996</v>
      </c>
      <c r="AK13" s="8">
        <v>5</v>
      </c>
      <c r="AL13" s="15">
        <f t="shared" si="6"/>
        <v>8.5359012249599999</v>
      </c>
      <c r="AP13" s="8">
        <v>5</v>
      </c>
      <c r="AQ13" s="15">
        <f>F14+J12+N11+Q12+T13+W21+AC13+AF17+AI13+AL13</f>
        <v>201.42116040593538</v>
      </c>
    </row>
    <row r="14" spans="1:45" x14ac:dyDescent="0.25">
      <c r="E14" s="11">
        <v>5</v>
      </c>
      <c r="F14" s="12">
        <f t="shared" si="7"/>
        <v>4.8932610079575589</v>
      </c>
      <c r="I14" s="8">
        <v>7</v>
      </c>
      <c r="J14" s="15">
        <f t="shared" si="1"/>
        <v>10.297700000000001</v>
      </c>
      <c r="M14" s="8">
        <v>8</v>
      </c>
      <c r="N14" s="15">
        <f t="shared" si="0"/>
        <v>18.388750000000002</v>
      </c>
      <c r="P14" s="8">
        <v>7</v>
      </c>
      <c r="Q14" s="15">
        <f t="shared" si="2"/>
        <v>38.827793085714291</v>
      </c>
      <c r="S14" s="8">
        <v>6</v>
      </c>
      <c r="T14" s="15">
        <f t="shared" si="3"/>
        <v>0.60719999999999996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64.322033898305094</v>
      </c>
      <c r="AE14" s="8">
        <f>AE13+1</f>
        <v>2</v>
      </c>
      <c r="AF14" s="15">
        <f t="shared" ref="AF14:AF31" si="9">$AF$9*$AF$10/AE14</f>
        <v>72.648708249599991</v>
      </c>
      <c r="AH14" s="8">
        <v>6</v>
      </c>
      <c r="AI14" s="15">
        <f t="shared" si="5"/>
        <v>2.9284540415999998</v>
      </c>
      <c r="AK14" s="8">
        <v>6</v>
      </c>
      <c r="AL14" s="15">
        <f t="shared" si="6"/>
        <v>7.1132510207999999</v>
      </c>
      <c r="AP14" s="8">
        <v>6</v>
      </c>
      <c r="AQ14" s="15">
        <f t="shared" si="8"/>
        <v>176.55626791619724</v>
      </c>
    </row>
    <row r="15" spans="1:45" x14ac:dyDescent="0.25">
      <c r="E15" s="11">
        <v>6</v>
      </c>
      <c r="F15" s="12">
        <f t="shared" si="7"/>
        <v>5.8719132095490707</v>
      </c>
      <c r="I15" s="8">
        <v>8</v>
      </c>
      <c r="J15" s="15">
        <f t="shared" si="1"/>
        <v>11.768800000000001</v>
      </c>
      <c r="M15" s="8">
        <v>9</v>
      </c>
      <c r="N15" s="15">
        <f t="shared" si="0"/>
        <v>20.687343750000004</v>
      </c>
      <c r="P15" s="8">
        <v>8</v>
      </c>
      <c r="Q15" s="15">
        <f t="shared" si="2"/>
        <v>33.974318950000004</v>
      </c>
      <c r="S15" s="8">
        <v>7</v>
      </c>
      <c r="T15" s="15">
        <f t="shared" si="3"/>
        <v>0.52045714285714284</v>
      </c>
      <c r="AB15" s="8">
        <v>7</v>
      </c>
      <c r="AC15" s="15">
        <f t="shared" si="4"/>
        <v>55.133171912832935</v>
      </c>
      <c r="AE15" s="8">
        <f t="shared" ref="AE15:AE30" si="10">AE14+1</f>
        <v>3</v>
      </c>
      <c r="AF15" s="15">
        <f t="shared" si="9"/>
        <v>48.432472166399997</v>
      </c>
      <c r="AH15" s="8">
        <v>7</v>
      </c>
      <c r="AI15" s="15">
        <f t="shared" si="5"/>
        <v>2.5101034642285711</v>
      </c>
      <c r="AK15" s="8">
        <v>7</v>
      </c>
      <c r="AL15" s="15">
        <f t="shared" si="6"/>
        <v>6.0970723035428573</v>
      </c>
      <c r="AP15" s="8">
        <v>7</v>
      </c>
      <c r="AQ15" s="15">
        <f t="shared" si="8"/>
        <v>160.15230069541047</v>
      </c>
    </row>
    <row r="16" spans="1:45" x14ac:dyDescent="0.25">
      <c r="E16" s="11">
        <v>7</v>
      </c>
      <c r="F16" s="12">
        <f t="shared" si="7"/>
        <v>6.8505654111405825</v>
      </c>
      <c r="I16" s="8">
        <v>9</v>
      </c>
      <c r="J16" s="15">
        <f t="shared" si="1"/>
        <v>13.2399</v>
      </c>
      <c r="M16" s="8">
        <v>10</v>
      </c>
      <c r="N16" s="15">
        <f t="shared" si="0"/>
        <v>22.985937500000002</v>
      </c>
      <c r="P16" s="8">
        <v>9</v>
      </c>
      <c r="Q16" s="15">
        <f t="shared" si="2"/>
        <v>30.199394622222226</v>
      </c>
      <c r="S16" s="8">
        <v>8</v>
      </c>
      <c r="T16" s="15">
        <f t="shared" si="3"/>
        <v>0.45539999999999997</v>
      </c>
      <c r="V16" s="11" t="s">
        <v>17</v>
      </c>
      <c r="W16" s="11" t="s">
        <v>34</v>
      </c>
      <c r="AB16" s="8">
        <v>8</v>
      </c>
      <c r="AC16" s="15">
        <f t="shared" si="4"/>
        <v>48.241525423728817</v>
      </c>
      <c r="AE16" s="8">
        <f t="shared" si="10"/>
        <v>4</v>
      </c>
      <c r="AF16" s="15">
        <f t="shared" si="9"/>
        <v>36.324354124799996</v>
      </c>
      <c r="AH16" s="8">
        <v>8</v>
      </c>
      <c r="AI16" s="15">
        <f t="shared" si="5"/>
        <v>2.1963405311999997</v>
      </c>
      <c r="AK16" s="8">
        <v>8</v>
      </c>
      <c r="AL16" s="15">
        <f t="shared" si="6"/>
        <v>5.3349382656</v>
      </c>
      <c r="AP16" s="8">
        <v>8</v>
      </c>
      <c r="AQ16" s="15">
        <f t="shared" si="8"/>
        <v>149.03641176771825</v>
      </c>
    </row>
    <row r="17" spans="5:43" x14ac:dyDescent="0.25">
      <c r="E17" s="11">
        <v>8</v>
      </c>
      <c r="F17" s="12">
        <f t="shared" si="7"/>
        <v>7.8292176127320943</v>
      </c>
      <c r="I17" s="8">
        <v>10</v>
      </c>
      <c r="J17" s="15">
        <f t="shared" si="1"/>
        <v>14.711</v>
      </c>
      <c r="M17" s="8">
        <v>11</v>
      </c>
      <c r="N17" s="15">
        <f t="shared" si="0"/>
        <v>25.284531250000001</v>
      </c>
      <c r="P17" s="8">
        <v>10</v>
      </c>
      <c r="Q17" s="15">
        <f t="shared" si="2"/>
        <v>27.179455160000003</v>
      </c>
      <c r="S17" s="8">
        <v>9</v>
      </c>
      <c r="T17" s="15">
        <f t="shared" si="3"/>
        <v>0.40479999999999999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42.881355932203391</v>
      </c>
      <c r="AE17" s="8">
        <f t="shared" si="10"/>
        <v>5</v>
      </c>
      <c r="AF17" s="15">
        <f t="shared" si="9"/>
        <v>29.059483299839997</v>
      </c>
      <c r="AH17" s="8">
        <v>9</v>
      </c>
      <c r="AI17" s="15">
        <f t="shared" si="5"/>
        <v>1.9523026943999997</v>
      </c>
      <c r="AK17" s="8">
        <v>9</v>
      </c>
      <c r="AL17" s="15">
        <f t="shared" si="6"/>
        <v>4.7421673471999997</v>
      </c>
      <c r="AP17" s="8">
        <v>9</v>
      </c>
      <c r="AQ17" s="15">
        <f t="shared" si="8"/>
        <v>141.44590836875574</v>
      </c>
    </row>
    <row r="18" spans="5:43" x14ac:dyDescent="0.25">
      <c r="E18" s="11">
        <v>9</v>
      </c>
      <c r="F18" s="12">
        <f t="shared" si="7"/>
        <v>8.8078698143236061</v>
      </c>
      <c r="I18" s="8">
        <v>11</v>
      </c>
      <c r="J18" s="15">
        <f t="shared" si="1"/>
        <v>16.182100000000002</v>
      </c>
      <c r="M18" s="8">
        <v>12</v>
      </c>
      <c r="N18" s="15">
        <f t="shared" si="0"/>
        <v>27.583125000000003</v>
      </c>
      <c r="P18" s="8">
        <v>11</v>
      </c>
      <c r="Q18" s="15">
        <f t="shared" si="2"/>
        <v>24.708595600000002</v>
      </c>
      <c r="S18" s="8">
        <v>10</v>
      </c>
      <c r="T18" s="15">
        <f t="shared" si="3"/>
        <v>0.36431999999999998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38.593220338983052</v>
      </c>
      <c r="AE18" s="8">
        <f t="shared" si="10"/>
        <v>6</v>
      </c>
      <c r="AF18" s="15">
        <f t="shared" si="9"/>
        <v>24.216236083199998</v>
      </c>
      <c r="AH18" s="8">
        <v>10</v>
      </c>
      <c r="AI18" s="15">
        <f t="shared" si="5"/>
        <v>1.7570724249599998</v>
      </c>
      <c r="AK18" s="8">
        <v>10</v>
      </c>
      <c r="AL18" s="15">
        <f t="shared" si="6"/>
        <v>4.26795061248</v>
      </c>
      <c r="AP18" s="8">
        <v>10</v>
      </c>
      <c r="AQ18" s="15">
        <f t="shared" si="8"/>
        <v>136.32317483990406</v>
      </c>
    </row>
    <row r="19" spans="5:43" x14ac:dyDescent="0.25">
      <c r="E19" s="11">
        <v>10</v>
      </c>
      <c r="F19" s="12">
        <f t="shared" si="7"/>
        <v>9.7865220159151178</v>
      </c>
      <c r="I19" s="8">
        <v>12</v>
      </c>
      <c r="J19" s="15">
        <f>I19*$J$5</f>
        <v>17.653200000000002</v>
      </c>
      <c r="M19" s="8">
        <v>13</v>
      </c>
      <c r="N19" s="15">
        <f t="shared" si="0"/>
        <v>29.881718750000005</v>
      </c>
      <c r="P19" s="8">
        <v>12</v>
      </c>
      <c r="Q19" s="15">
        <f t="shared" si="2"/>
        <v>22.649545966666668</v>
      </c>
      <c r="S19" s="8">
        <v>11</v>
      </c>
      <c r="T19" s="15">
        <f t="shared" si="3"/>
        <v>0.33119999999999999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35.084745762711869</v>
      </c>
      <c r="AE19" s="8">
        <f t="shared" si="10"/>
        <v>7</v>
      </c>
      <c r="AF19" s="15">
        <f t="shared" si="9"/>
        <v>20.756773785599997</v>
      </c>
      <c r="AH19" s="8">
        <v>11</v>
      </c>
      <c r="AI19" s="15">
        <f t="shared" si="5"/>
        <v>1.5973385681454544</v>
      </c>
      <c r="AK19" s="8">
        <v>11</v>
      </c>
      <c r="AL19" s="15">
        <f t="shared" si="6"/>
        <v>3.8799551022545455</v>
      </c>
      <c r="AP19" s="8">
        <v>11</v>
      </c>
      <c r="AQ19" s="15">
        <f t="shared" si="8"/>
        <v>132.99518303476927</v>
      </c>
    </row>
    <row r="20" spans="5:43" x14ac:dyDescent="0.25">
      <c r="E20" s="11">
        <v>11</v>
      </c>
      <c r="F20" s="12">
        <f t="shared" si="7"/>
        <v>10.76517421750663</v>
      </c>
      <c r="I20" s="8">
        <v>13</v>
      </c>
      <c r="J20" s="15">
        <f t="shared" si="1"/>
        <v>19.124300000000002</v>
      </c>
      <c r="M20" s="8">
        <v>14</v>
      </c>
      <c r="N20" s="15">
        <f t="shared" si="0"/>
        <v>32.180312499999999</v>
      </c>
      <c r="P20" s="8">
        <v>13</v>
      </c>
      <c r="Q20" s="15">
        <f t="shared" si="2"/>
        <v>20.907273200000002</v>
      </c>
      <c r="S20" s="8">
        <v>12</v>
      </c>
      <c r="T20" s="15">
        <f t="shared" si="3"/>
        <v>0.30359999999999998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32.161016949152547</v>
      </c>
      <c r="AE20" s="8">
        <f t="shared" si="10"/>
        <v>8</v>
      </c>
      <c r="AF20" s="15">
        <f t="shared" si="9"/>
        <v>18.162177062399998</v>
      </c>
      <c r="AH20" s="8">
        <v>12</v>
      </c>
      <c r="AI20" s="15">
        <f t="shared" si="5"/>
        <v>1.4642270207999999</v>
      </c>
      <c r="AK20" s="8">
        <v>12</v>
      </c>
      <c r="AL20" s="15">
        <f t="shared" si="6"/>
        <v>3.5566255104</v>
      </c>
      <c r="AP20" s="8">
        <v>12</v>
      </c>
      <c r="AQ20" s="15">
        <f t="shared" si="8"/>
        <v>131.01324752242223</v>
      </c>
    </row>
    <row r="21" spans="5:43" x14ac:dyDescent="0.25">
      <c r="E21" s="11">
        <v>12</v>
      </c>
      <c r="F21" s="12">
        <f t="shared" si="7"/>
        <v>11.743826419098141</v>
      </c>
      <c r="I21" s="8">
        <v>14</v>
      </c>
      <c r="J21" s="15">
        <f t="shared" si="1"/>
        <v>20.595400000000001</v>
      </c>
      <c r="M21" s="8">
        <v>15</v>
      </c>
      <c r="N21" s="15">
        <f t="shared" si="0"/>
        <v>34.478906250000001</v>
      </c>
      <c r="P21" s="8">
        <v>14</v>
      </c>
      <c r="Q21" s="15">
        <f t="shared" si="2"/>
        <v>19.413896542857145</v>
      </c>
      <c r="S21" s="8">
        <v>13</v>
      </c>
      <c r="T21" s="15">
        <f t="shared" si="3"/>
        <v>0.28024615384615381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29.687092568448502</v>
      </c>
      <c r="AE21" s="8">
        <f t="shared" si="10"/>
        <v>9</v>
      </c>
      <c r="AF21" s="15">
        <f t="shared" si="9"/>
        <v>16.144157388799997</v>
      </c>
      <c r="AH21" s="8">
        <v>13</v>
      </c>
      <c r="AI21" s="15">
        <f t="shared" si="5"/>
        <v>1.3515941730461536</v>
      </c>
      <c r="AK21" s="8">
        <v>13</v>
      </c>
      <c r="AL21" s="15">
        <f t="shared" si="6"/>
        <v>3.2830389326769231</v>
      </c>
      <c r="AP21" s="8">
        <v>13</v>
      </c>
      <c r="AQ21" s="15">
        <f t="shared" si="8"/>
        <v>130.0667399276042</v>
      </c>
    </row>
    <row r="22" spans="5:43" x14ac:dyDescent="0.25">
      <c r="E22" s="11">
        <v>13</v>
      </c>
      <c r="F22" s="12">
        <f t="shared" si="7"/>
        <v>12.722478620689653</v>
      </c>
      <c r="I22" s="8">
        <v>15</v>
      </c>
      <c r="J22" s="15">
        <f t="shared" si="1"/>
        <v>22.066500000000001</v>
      </c>
      <c r="M22" s="8">
        <v>16</v>
      </c>
      <c r="N22" s="15">
        <f t="shared" si="0"/>
        <v>36.777500000000003</v>
      </c>
      <c r="P22" s="8">
        <v>15</v>
      </c>
      <c r="Q22" s="15">
        <f t="shared" si="2"/>
        <v>18.119636773333337</v>
      </c>
      <c r="S22" s="8">
        <v>14</v>
      </c>
      <c r="T22" s="15">
        <f t="shared" si="3"/>
        <v>0.26022857142857142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27.566585956416468</v>
      </c>
      <c r="AE22" s="8">
        <f t="shared" si="10"/>
        <v>10</v>
      </c>
      <c r="AF22" s="15">
        <f t="shared" si="9"/>
        <v>14.529741649919998</v>
      </c>
      <c r="AH22" s="8">
        <v>14</v>
      </c>
      <c r="AI22" s="15">
        <f t="shared" si="5"/>
        <v>1.2550517321142856</v>
      </c>
      <c r="AK22" s="8">
        <v>14</v>
      </c>
      <c r="AL22" s="15">
        <f t="shared" si="6"/>
        <v>3.0485361517714287</v>
      </c>
      <c r="AP22" s="8">
        <v>14</v>
      </c>
      <c r="AQ22" s="15">
        <f t="shared" si="8"/>
        <v>129.9337828394161</v>
      </c>
    </row>
    <row r="23" spans="5:43" x14ac:dyDescent="0.25">
      <c r="E23" s="11">
        <v>14</v>
      </c>
      <c r="F23" s="12">
        <f t="shared" si="7"/>
        <v>13.701130822281165</v>
      </c>
      <c r="I23" s="8">
        <v>16</v>
      </c>
      <c r="J23" s="15">
        <f t="shared" si="1"/>
        <v>23.537600000000001</v>
      </c>
      <c r="M23" s="8">
        <v>17</v>
      </c>
      <c r="N23" s="15">
        <f t="shared" si="0"/>
        <v>39.076093750000005</v>
      </c>
      <c r="P23" s="8">
        <v>16</v>
      </c>
      <c r="Q23" s="15">
        <f t="shared" si="2"/>
        <v>16.987159475000002</v>
      </c>
      <c r="S23" s="8">
        <v>15</v>
      </c>
      <c r="T23" s="15">
        <f t="shared" si="3"/>
        <v>0.24287999999999998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25.728813559322035</v>
      </c>
      <c r="AE23" s="8">
        <f t="shared" si="10"/>
        <v>11</v>
      </c>
      <c r="AF23" s="15">
        <f t="shared" si="9"/>
        <v>13.208856045381816</v>
      </c>
      <c r="AH23" s="8">
        <v>15</v>
      </c>
      <c r="AI23" s="15">
        <f t="shared" si="5"/>
        <v>1.17138161664</v>
      </c>
      <c r="AK23" s="8">
        <v>15</v>
      </c>
      <c r="AL23" s="15">
        <f t="shared" si="6"/>
        <v>2.84530040832</v>
      </c>
      <c r="AP23" s="8">
        <v>15</v>
      </c>
      <c r="AQ23" s="15">
        <f t="shared" si="8"/>
        <v>130.45166615653196</v>
      </c>
    </row>
    <row r="24" spans="5:43" x14ac:dyDescent="0.25">
      <c r="E24" s="11">
        <v>15</v>
      </c>
      <c r="F24" s="12">
        <f t="shared" si="7"/>
        <v>14.679783023872677</v>
      </c>
      <c r="I24" s="8">
        <v>17</v>
      </c>
      <c r="J24" s="15">
        <f t="shared" si="1"/>
        <v>25.008700000000001</v>
      </c>
      <c r="M24" s="8">
        <v>18</v>
      </c>
      <c r="N24" s="15">
        <f t="shared" si="0"/>
        <v>41.374687500000007</v>
      </c>
      <c r="P24" s="8">
        <v>17</v>
      </c>
      <c r="Q24" s="15">
        <f t="shared" si="2"/>
        <v>15.987914800000002</v>
      </c>
      <c r="S24" s="8">
        <v>16</v>
      </c>
      <c r="T24" s="15">
        <f t="shared" si="3"/>
        <v>0.22769999999999999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24.120762711864408</v>
      </c>
      <c r="AE24" s="8">
        <f t="shared" si="10"/>
        <v>12</v>
      </c>
      <c r="AF24" s="15">
        <f t="shared" si="9"/>
        <v>12.108118041599999</v>
      </c>
      <c r="AH24" s="8">
        <v>16</v>
      </c>
      <c r="AI24" s="15">
        <f t="shared" si="5"/>
        <v>1.0981702655999999</v>
      </c>
      <c r="AK24" s="8">
        <v>16</v>
      </c>
      <c r="AL24" s="15">
        <f t="shared" si="6"/>
        <v>2.6674691328</v>
      </c>
      <c r="AP24" s="8">
        <v>16</v>
      </c>
      <c r="AQ24" s="15">
        <f t="shared" si="8"/>
        <v>131.49835730295723</v>
      </c>
    </row>
    <row r="25" spans="5:43" x14ac:dyDescent="0.25">
      <c r="E25" s="11">
        <v>16</v>
      </c>
      <c r="F25" s="12">
        <f t="shared" si="7"/>
        <v>15.658435225464189</v>
      </c>
      <c r="I25" s="8">
        <v>18</v>
      </c>
      <c r="J25" s="15">
        <f t="shared" si="1"/>
        <v>26.479800000000001</v>
      </c>
      <c r="M25" s="8">
        <v>19</v>
      </c>
      <c r="N25" s="15">
        <f t="shared" si="0"/>
        <v>43.673281250000002</v>
      </c>
      <c r="P25" s="8">
        <v>18</v>
      </c>
      <c r="Q25" s="15">
        <f t="shared" si="2"/>
        <v>15.099697311111113</v>
      </c>
      <c r="S25" s="8">
        <v>17</v>
      </c>
      <c r="T25" s="15">
        <f t="shared" si="3"/>
        <v>0.21430588235294115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22.701894317048854</v>
      </c>
      <c r="AE25" s="8">
        <f t="shared" si="10"/>
        <v>13</v>
      </c>
      <c r="AF25" s="15">
        <f t="shared" si="9"/>
        <v>11.176724346092307</v>
      </c>
      <c r="AH25" s="8">
        <v>17</v>
      </c>
      <c r="AI25" s="15">
        <f t="shared" si="5"/>
        <v>1.0335720146823528</v>
      </c>
      <c r="AK25" s="8">
        <v>17</v>
      </c>
      <c r="AL25" s="15">
        <f t="shared" si="6"/>
        <v>2.5105591838117647</v>
      </c>
      <c r="AP25" s="8">
        <v>17</v>
      </c>
      <c r="AQ25" s="15">
        <f t="shared" si="8"/>
        <v>132.98053724999039</v>
      </c>
    </row>
    <row r="26" spans="5:43" x14ac:dyDescent="0.25">
      <c r="E26" s="11">
        <v>17</v>
      </c>
      <c r="F26" s="12">
        <f t="shared" si="7"/>
        <v>16.6370874270557</v>
      </c>
      <c r="I26" s="8">
        <v>19</v>
      </c>
      <c r="J26" s="15">
        <f t="shared" si="1"/>
        <v>27.950900000000001</v>
      </c>
      <c r="P26" s="8">
        <v>19</v>
      </c>
      <c r="Q26" s="15">
        <f>$Q$5/P26</f>
        <v>14.304976400000001</v>
      </c>
      <c r="S26" s="8">
        <v>18</v>
      </c>
      <c r="T26" s="15">
        <f t="shared" si="3"/>
        <v>0.2024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21.440677966101696</v>
      </c>
      <c r="AE26" s="8">
        <f t="shared" si="10"/>
        <v>14</v>
      </c>
      <c r="AF26" s="15">
        <f t="shared" si="9"/>
        <v>10.378386892799998</v>
      </c>
      <c r="AH26" s="8">
        <v>18</v>
      </c>
      <c r="AI26" s="15">
        <f t="shared" si="5"/>
        <v>0.97615134719999985</v>
      </c>
      <c r="AK26" s="8">
        <v>18</v>
      </c>
      <c r="AL26" s="15">
        <f t="shared" si="6"/>
        <v>2.3710836735999998</v>
      </c>
      <c r="AP26" s="8">
        <v>18</v>
      </c>
      <c r="AQ26" s="15">
        <f t="shared" si="8"/>
        <v>134.82562453086328</v>
      </c>
    </row>
    <row r="27" spans="5:43" x14ac:dyDescent="0.25">
      <c r="E27" s="11">
        <v>18</v>
      </c>
      <c r="F27" s="12">
        <f t="shared" si="7"/>
        <v>17.615739628647212</v>
      </c>
      <c r="S27" s="8">
        <v>19</v>
      </c>
      <c r="T27" s="15">
        <f t="shared" si="3"/>
        <v>0.19174736842105261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20.312221231043711</v>
      </c>
      <c r="AE27" s="8">
        <f t="shared" si="10"/>
        <v>15</v>
      </c>
      <c r="AF27" s="15">
        <f t="shared" si="9"/>
        <v>9.6864944332799983</v>
      </c>
      <c r="AH27" s="8">
        <v>19</v>
      </c>
      <c r="AI27" s="15">
        <f t="shared" si="5"/>
        <v>0.92477496050526309</v>
      </c>
      <c r="AK27" s="8">
        <v>19</v>
      </c>
      <c r="AL27" s="15">
        <f t="shared" si="6"/>
        <v>2.2462897960421051</v>
      </c>
      <c r="AP27" s="8">
        <v>19</v>
      </c>
      <c r="AQ27" s="15">
        <f t="shared" si="8"/>
        <v>136.97631798760131</v>
      </c>
    </row>
    <row r="28" spans="5:43" x14ac:dyDescent="0.25">
      <c r="E28" s="11">
        <v>19</v>
      </c>
      <c r="F28" s="12">
        <f t="shared" si="7"/>
        <v>18.594391830238724</v>
      </c>
      <c r="V28" s="8">
        <v>12</v>
      </c>
      <c r="W28" s="15">
        <f t="shared" si="11"/>
        <v>1.7899626147048828</v>
      </c>
      <c r="AE28" s="8">
        <f>AE27+1</f>
        <v>16</v>
      </c>
      <c r="AF28" s="15">
        <f t="shared" si="9"/>
        <v>9.0810885311999989</v>
      </c>
      <c r="AQ28" s="15">
        <f>MIN(AQ9:AQ27)</f>
        <v>129.9337828394161</v>
      </c>
    </row>
    <row r="29" spans="5:43" x14ac:dyDescent="0.25">
      <c r="V29" s="8">
        <v>13</v>
      </c>
      <c r="W29" s="15">
        <f t="shared" si="11"/>
        <v>1.6522731828045072</v>
      </c>
      <c r="AE29" s="8">
        <f t="shared" si="10"/>
        <v>17</v>
      </c>
      <c r="AF29" s="15">
        <f t="shared" si="9"/>
        <v>8.5469068528941161</v>
      </c>
    </row>
    <row r="30" spans="5:43" x14ac:dyDescent="0.25">
      <c r="V30" s="8">
        <v>14</v>
      </c>
      <c r="W30" s="15">
        <f t="shared" si="11"/>
        <v>1.5342536697470426</v>
      </c>
      <c r="AE30" s="8">
        <f t="shared" si="10"/>
        <v>18</v>
      </c>
      <c r="AF30" s="15">
        <f t="shared" si="9"/>
        <v>8.0720786943999983</v>
      </c>
    </row>
    <row r="31" spans="5:43" x14ac:dyDescent="0.25">
      <c r="V31" s="8">
        <v>15</v>
      </c>
      <c r="W31" s="15">
        <f t="shared" si="11"/>
        <v>1.4319700917639062</v>
      </c>
      <c r="AE31" s="8">
        <f>AE30+1</f>
        <v>19</v>
      </c>
      <c r="AF31" s="15">
        <f t="shared" si="9"/>
        <v>7.6472324473263145</v>
      </c>
    </row>
    <row r="32" spans="5:43" x14ac:dyDescent="0.25">
      <c r="V32" s="8">
        <v>16</v>
      </c>
      <c r="W32" s="15">
        <f t="shared" si="11"/>
        <v>1.3424719610286622</v>
      </c>
    </row>
    <row r="33" spans="22:23" x14ac:dyDescent="0.25">
      <c r="V33" s="8">
        <v>17</v>
      </c>
      <c r="W33" s="15">
        <f t="shared" si="11"/>
        <v>1.2635030221446233</v>
      </c>
    </row>
    <row r="34" spans="22:23" x14ac:dyDescent="0.25">
      <c r="V34" s="8">
        <v>18</v>
      </c>
      <c r="W34" s="15">
        <f t="shared" si="11"/>
        <v>1.1933084098032554</v>
      </c>
    </row>
    <row r="35" spans="22:23" x14ac:dyDescent="0.25">
      <c r="V35" s="8">
        <v>19</v>
      </c>
      <c r="W35" s="15">
        <f>$W$14/V35</f>
        <v>1.1305027040241367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AFA64-E213-43CD-92D3-FF459880D40F}">
  <dimension ref="A1:AS35"/>
  <sheetViews>
    <sheetView topLeftCell="V1" workbookViewId="0">
      <selection activeCell="AS3" sqref="AS3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147.11000000000001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12650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1229.7719999999999</v>
      </c>
    </row>
    <row r="3" spans="1:45" x14ac:dyDescent="0.25">
      <c r="A3" s="4" t="s">
        <v>7</v>
      </c>
      <c r="B3" s="2">
        <v>13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AS2-AQ28</f>
        <v>1089.9040563223957</v>
      </c>
    </row>
    <row r="4" spans="1:45" x14ac:dyDescent="0.25">
      <c r="A4" s="1" t="s">
        <v>8</v>
      </c>
      <c r="B4" s="2">
        <v>0.75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2.7583125000000002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1.76532</v>
      </c>
      <c r="P5" s="14" t="s">
        <v>28</v>
      </c>
      <c r="Q5" s="9">
        <f>F2*F3*F5*Q2*B1*B7/Q3</f>
        <v>271.79455160000003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3.6431999999999998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385.93220338983053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18.850000000000001</v>
      </c>
      <c r="C7" t="s">
        <v>12</v>
      </c>
      <c r="D7" s="7"/>
      <c r="E7" s="10" t="s">
        <v>16</v>
      </c>
      <c r="F7" s="9">
        <f>F2*F3*F4*F5*B1/B7</f>
        <v>0.97865220159151178</v>
      </c>
      <c r="I7" s="11" t="s">
        <v>17</v>
      </c>
      <c r="J7" s="16" t="s">
        <v>18</v>
      </c>
      <c r="M7" s="8">
        <v>1</v>
      </c>
      <c r="N7" s="15">
        <f>M7*$N$4</f>
        <v>2.7583125000000002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1.76532</v>
      </c>
      <c r="M8" s="8">
        <v>2</v>
      </c>
      <c r="N8" s="15">
        <f t="shared" ref="N8:N25" si="0">M8*$N$4</f>
        <v>5.5166250000000003</v>
      </c>
      <c r="P8" s="8">
        <v>1</v>
      </c>
      <c r="Q8" s="15">
        <f>$Q$5/P8</f>
        <v>271.79455160000003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26" si="1">I9*$J$5</f>
        <v>3.53064</v>
      </c>
      <c r="M9" s="8">
        <v>3</v>
      </c>
      <c r="N9" s="15">
        <f t="shared" si="0"/>
        <v>8.2749375000000001</v>
      </c>
      <c r="P9" s="8">
        <v>2</v>
      </c>
      <c r="Q9" s="15">
        <f t="shared" ref="Q9:Q25" si="2">$Q$5/P9</f>
        <v>135.89727580000002</v>
      </c>
      <c r="S9" s="8">
        <v>1</v>
      </c>
      <c r="T9" s="15">
        <f>$T$6/S9</f>
        <v>3.6431999999999998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385.93220338983053</v>
      </c>
      <c r="AE9" s="4" t="s">
        <v>60</v>
      </c>
      <c r="AF9" s="2">
        <f>B1*J3*F5/(10^3*AF2*AF3)</f>
        <v>5.6490239999999998</v>
      </c>
      <c r="AH9" s="8">
        <v>1</v>
      </c>
      <c r="AI9" s="15">
        <f>$AI$6*$AF$9/AH9</f>
        <v>17.570724249599998</v>
      </c>
      <c r="AK9" s="8">
        <v>1</v>
      </c>
      <c r="AL9" s="15">
        <f>$AL$6*$AF$9/AK9</f>
        <v>42.6795061248</v>
      </c>
      <c r="AP9" s="8">
        <v>1</v>
      </c>
      <c r="AQ9" s="15">
        <f>F10+J8+N7+Q8+T9+W17+AC9+AF13+AI9+AL9</f>
        <v>893.89943794148053</v>
      </c>
    </row>
    <row r="10" spans="1:45" x14ac:dyDescent="0.25">
      <c r="A10" s="4"/>
      <c r="B10" s="3"/>
      <c r="E10" s="11">
        <v>1</v>
      </c>
      <c r="F10" s="12">
        <f>E10*$F$7</f>
        <v>0.97865220159151178</v>
      </c>
      <c r="I10" s="8">
        <v>3</v>
      </c>
      <c r="J10" s="15">
        <f t="shared" si="1"/>
        <v>5.29596</v>
      </c>
      <c r="M10" s="8">
        <v>4</v>
      </c>
      <c r="N10" s="15">
        <f t="shared" si="0"/>
        <v>11.033250000000001</v>
      </c>
      <c r="P10" s="8">
        <v>3</v>
      </c>
      <c r="Q10" s="15">
        <f t="shared" si="2"/>
        <v>90.598183866666673</v>
      </c>
      <c r="S10" s="8">
        <v>2</v>
      </c>
      <c r="T10" s="15">
        <f t="shared" ref="T10:T27" si="3">$T$6/S10</f>
        <v>1.8215999999999999</v>
      </c>
      <c r="AB10" s="8">
        <v>2</v>
      </c>
      <c r="AC10" s="15">
        <f t="shared" ref="AC10:AC27" si="4">$AC$6/AB10</f>
        <v>192.96610169491527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27" si="5">$AI$6*$AF$9/AH10</f>
        <v>8.7853621247999989</v>
      </c>
      <c r="AK10" s="8">
        <v>2</v>
      </c>
      <c r="AL10" s="15">
        <f t="shared" ref="AL10:AL27" si="6">$AL$6*$AF$9/AK10</f>
        <v>21.3397530624</v>
      </c>
      <c r="AP10" s="8">
        <v>2</v>
      </c>
      <c r="AQ10" s="15">
        <f>F11+J9+N8+Q9+T10+W18+AC10+AF14+AI10+AL10</f>
        <v>455.20314602312749</v>
      </c>
    </row>
    <row r="11" spans="1:45" x14ac:dyDescent="0.25">
      <c r="A11" s="4"/>
      <c r="B11" s="3"/>
      <c r="E11" s="11">
        <v>2</v>
      </c>
      <c r="F11" s="12">
        <f t="shared" ref="F11:F28" si="7">E11*$F$7</f>
        <v>1.9573044031830236</v>
      </c>
      <c r="I11" s="8">
        <v>4</v>
      </c>
      <c r="J11" s="15">
        <f t="shared" si="1"/>
        <v>7.06128</v>
      </c>
      <c r="M11" s="8">
        <v>5</v>
      </c>
      <c r="N11" s="15">
        <f t="shared" si="0"/>
        <v>13.791562500000001</v>
      </c>
      <c r="P11" s="8">
        <v>4</v>
      </c>
      <c r="Q11" s="15">
        <f t="shared" si="2"/>
        <v>67.948637900000008</v>
      </c>
      <c r="S11" s="8">
        <v>3</v>
      </c>
      <c r="T11" s="15">
        <f t="shared" si="3"/>
        <v>1.2143999999999999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128.64406779661019</v>
      </c>
      <c r="AH11" s="8">
        <v>3</v>
      </c>
      <c r="AI11" s="15">
        <f t="shared" si="5"/>
        <v>5.8569080831999996</v>
      </c>
      <c r="AK11" s="8">
        <v>3</v>
      </c>
      <c r="AL11" s="15">
        <f t="shared" si="6"/>
        <v>14.2265020416</v>
      </c>
      <c r="AP11" s="8">
        <v>3</v>
      </c>
      <c r="AQ11" s="15">
        <f t="shared" ref="AQ11:AQ27" si="8">F12+J10+N9+Q10+T11+W19+AC11+AF15+AI11+AL11</f>
        <v>312.6392385180709</v>
      </c>
    </row>
    <row r="12" spans="1:45" x14ac:dyDescent="0.25">
      <c r="E12" s="11">
        <v>3</v>
      </c>
      <c r="F12" s="12">
        <f t="shared" si="7"/>
        <v>2.9359566047745354</v>
      </c>
      <c r="I12" s="8">
        <v>5</v>
      </c>
      <c r="J12" s="15">
        <f t="shared" si="1"/>
        <v>8.8265999999999991</v>
      </c>
      <c r="M12" s="8">
        <v>6</v>
      </c>
      <c r="N12" s="15">
        <f t="shared" si="0"/>
        <v>16.549875</v>
      </c>
      <c r="P12" s="8">
        <v>5</v>
      </c>
      <c r="Q12" s="15">
        <f t="shared" si="2"/>
        <v>54.358910320000007</v>
      </c>
      <c r="S12" s="8">
        <v>4</v>
      </c>
      <c r="T12" s="15">
        <f t="shared" si="3"/>
        <v>0.91079999999999994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96.483050847457633</v>
      </c>
      <c r="AE12" s="11" t="s">
        <v>17</v>
      </c>
      <c r="AF12" s="11" t="s">
        <v>57</v>
      </c>
      <c r="AH12" s="8">
        <v>4</v>
      </c>
      <c r="AI12" s="15">
        <f t="shared" si="5"/>
        <v>4.3926810623999994</v>
      </c>
      <c r="AK12" s="8">
        <v>4</v>
      </c>
      <c r="AL12" s="15">
        <f t="shared" si="6"/>
        <v>10.6698765312</v>
      </c>
      <c r="AP12" s="8">
        <v>4</v>
      </c>
      <c r="AQ12" s="15">
        <f t="shared" si="8"/>
        <v>244.10842711633831</v>
      </c>
    </row>
    <row r="13" spans="1:45" ht="15.75" customHeight="1" x14ac:dyDescent="0.25">
      <c r="E13" s="11">
        <v>4</v>
      </c>
      <c r="F13" s="12">
        <f t="shared" si="7"/>
        <v>3.9146088063660471</v>
      </c>
      <c r="I13" s="8">
        <v>6</v>
      </c>
      <c r="J13" s="15">
        <f t="shared" si="1"/>
        <v>10.59192</v>
      </c>
      <c r="M13" s="8">
        <v>7</v>
      </c>
      <c r="N13" s="15">
        <f t="shared" si="0"/>
        <v>19.308187500000003</v>
      </c>
      <c r="P13" s="8">
        <v>6</v>
      </c>
      <c r="Q13" s="15">
        <f t="shared" si="2"/>
        <v>45.299091933333337</v>
      </c>
      <c r="S13" s="8">
        <v>5</v>
      </c>
      <c r="T13" s="15">
        <f t="shared" si="3"/>
        <v>0.72863999999999995</v>
      </c>
      <c r="AB13" s="8">
        <v>5</v>
      </c>
      <c r="AC13" s="15">
        <f t="shared" si="4"/>
        <v>77.186440677966104</v>
      </c>
      <c r="AE13" s="8">
        <v>1</v>
      </c>
      <c r="AF13" s="15">
        <f>$AF$9*$AF$10/AE13</f>
        <v>145.29741649919998</v>
      </c>
      <c r="AH13" s="8">
        <v>5</v>
      </c>
      <c r="AI13" s="15">
        <f t="shared" si="5"/>
        <v>3.5141448499199996</v>
      </c>
      <c r="AK13" s="8">
        <v>5</v>
      </c>
      <c r="AL13" s="15">
        <f t="shared" si="6"/>
        <v>8.5359012249599999</v>
      </c>
      <c r="AP13" s="8">
        <v>5</v>
      </c>
      <c r="AQ13" s="15">
        <f>F14+J12+N11+Q12+T13+W21+AC13+AF17+AI13+AL13</f>
        <v>205.19085415593537</v>
      </c>
    </row>
    <row r="14" spans="1:45" x14ac:dyDescent="0.25">
      <c r="E14" s="11">
        <v>5</v>
      </c>
      <c r="F14" s="12">
        <f t="shared" si="7"/>
        <v>4.8932610079575589</v>
      </c>
      <c r="I14" s="8">
        <v>7</v>
      </c>
      <c r="J14" s="15">
        <f t="shared" si="1"/>
        <v>12.357240000000001</v>
      </c>
      <c r="M14" s="8">
        <v>8</v>
      </c>
      <c r="N14" s="15">
        <f t="shared" si="0"/>
        <v>22.066500000000001</v>
      </c>
      <c r="P14" s="8">
        <v>7</v>
      </c>
      <c r="Q14" s="15">
        <f t="shared" si="2"/>
        <v>38.827793085714291</v>
      </c>
      <c r="S14" s="8">
        <v>6</v>
      </c>
      <c r="T14" s="15">
        <f t="shared" si="3"/>
        <v>0.60719999999999996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64.322033898305094</v>
      </c>
      <c r="AE14" s="8">
        <f>AE13+1</f>
        <v>2</v>
      </c>
      <c r="AF14" s="15">
        <f t="shared" ref="AF14:AF31" si="9">$AF$9*$AF$10/AE14</f>
        <v>72.648708249599991</v>
      </c>
      <c r="AH14" s="8">
        <v>6</v>
      </c>
      <c r="AI14" s="15">
        <f t="shared" si="5"/>
        <v>2.9284540415999998</v>
      </c>
      <c r="AK14" s="8">
        <v>6</v>
      </c>
      <c r="AL14" s="15">
        <f t="shared" si="6"/>
        <v>7.1132510207999999</v>
      </c>
      <c r="AP14" s="8">
        <v>6</v>
      </c>
      <c r="AQ14" s="15">
        <f t="shared" si="8"/>
        <v>181.07990041619726</v>
      </c>
    </row>
    <row r="15" spans="1:45" x14ac:dyDescent="0.25">
      <c r="E15" s="11">
        <v>6</v>
      </c>
      <c r="F15" s="12">
        <f t="shared" si="7"/>
        <v>5.8719132095490707</v>
      </c>
      <c r="I15" s="8">
        <v>8</v>
      </c>
      <c r="J15" s="15">
        <f t="shared" si="1"/>
        <v>14.12256</v>
      </c>
      <c r="M15" s="8">
        <v>9</v>
      </c>
      <c r="N15" s="15">
        <f t="shared" si="0"/>
        <v>24.8248125</v>
      </c>
      <c r="P15" s="8">
        <v>8</v>
      </c>
      <c r="Q15" s="15">
        <f t="shared" si="2"/>
        <v>33.974318950000004</v>
      </c>
      <c r="S15" s="8">
        <v>7</v>
      </c>
      <c r="T15" s="15">
        <f t="shared" si="3"/>
        <v>0.52045714285714284</v>
      </c>
      <c r="AB15" s="8">
        <v>7</v>
      </c>
      <c r="AC15" s="15">
        <f t="shared" si="4"/>
        <v>55.133171912832935</v>
      </c>
      <c r="AE15" s="8">
        <f t="shared" ref="AE15:AE30" si="10">AE14+1</f>
        <v>3</v>
      </c>
      <c r="AF15" s="15">
        <f t="shared" si="9"/>
        <v>48.432472166399997</v>
      </c>
      <c r="AH15" s="8">
        <v>7</v>
      </c>
      <c r="AI15" s="15">
        <f t="shared" si="5"/>
        <v>2.5101034642285711</v>
      </c>
      <c r="AK15" s="8">
        <v>7</v>
      </c>
      <c r="AL15" s="15">
        <f t="shared" si="6"/>
        <v>6.0970723035428573</v>
      </c>
      <c r="AP15" s="8">
        <v>7</v>
      </c>
      <c r="AQ15" s="15">
        <f t="shared" si="8"/>
        <v>165.42987194541047</v>
      </c>
    </row>
    <row r="16" spans="1:45" x14ac:dyDescent="0.25">
      <c r="E16" s="11">
        <v>7</v>
      </c>
      <c r="F16" s="12">
        <f t="shared" si="7"/>
        <v>6.8505654111405825</v>
      </c>
      <c r="I16" s="8">
        <v>9</v>
      </c>
      <c r="J16" s="15">
        <f t="shared" si="1"/>
        <v>15.887879999999999</v>
      </c>
      <c r="M16" s="8">
        <v>10</v>
      </c>
      <c r="N16" s="15">
        <f t="shared" si="0"/>
        <v>27.583125000000003</v>
      </c>
      <c r="P16" s="8">
        <v>9</v>
      </c>
      <c r="Q16" s="15">
        <f t="shared" si="2"/>
        <v>30.199394622222226</v>
      </c>
      <c r="S16" s="8">
        <v>8</v>
      </c>
      <c r="T16" s="15">
        <f t="shared" si="3"/>
        <v>0.45539999999999997</v>
      </c>
      <c r="V16" s="11" t="s">
        <v>17</v>
      </c>
      <c r="W16" s="11" t="s">
        <v>34</v>
      </c>
      <c r="AB16" s="8">
        <v>8</v>
      </c>
      <c r="AC16" s="15">
        <f t="shared" si="4"/>
        <v>48.241525423728817</v>
      </c>
      <c r="AE16" s="8">
        <f t="shared" si="10"/>
        <v>4</v>
      </c>
      <c r="AF16" s="15">
        <f t="shared" si="9"/>
        <v>36.324354124799996</v>
      </c>
      <c r="AH16" s="8">
        <v>8</v>
      </c>
      <c r="AI16" s="15">
        <f t="shared" si="5"/>
        <v>2.1963405311999997</v>
      </c>
      <c r="AK16" s="8">
        <v>8</v>
      </c>
      <c r="AL16" s="15">
        <f t="shared" si="6"/>
        <v>5.3349382656</v>
      </c>
      <c r="AP16" s="8">
        <v>8</v>
      </c>
      <c r="AQ16" s="15">
        <f t="shared" si="8"/>
        <v>155.06792176771822</v>
      </c>
    </row>
    <row r="17" spans="5:43" x14ac:dyDescent="0.25">
      <c r="E17" s="11">
        <v>8</v>
      </c>
      <c r="F17" s="12">
        <f t="shared" si="7"/>
        <v>7.8292176127320943</v>
      </c>
      <c r="I17" s="8">
        <v>10</v>
      </c>
      <c r="J17" s="15">
        <f t="shared" si="1"/>
        <v>17.653199999999998</v>
      </c>
      <c r="M17" s="8">
        <v>11</v>
      </c>
      <c r="N17" s="15">
        <f t="shared" si="0"/>
        <v>30.341437500000001</v>
      </c>
      <c r="P17" s="8">
        <v>10</v>
      </c>
      <c r="Q17" s="15">
        <f t="shared" si="2"/>
        <v>27.179455160000003</v>
      </c>
      <c r="S17" s="8">
        <v>9</v>
      </c>
      <c r="T17" s="15">
        <f t="shared" si="3"/>
        <v>0.40479999999999999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42.881355932203391</v>
      </c>
      <c r="AE17" s="8">
        <f t="shared" si="10"/>
        <v>5</v>
      </c>
      <c r="AF17" s="15">
        <f t="shared" si="9"/>
        <v>29.059483299839997</v>
      </c>
      <c r="AH17" s="8">
        <v>9</v>
      </c>
      <c r="AI17" s="15">
        <f t="shared" si="5"/>
        <v>1.9523026943999997</v>
      </c>
      <c r="AK17" s="8">
        <v>9</v>
      </c>
      <c r="AL17" s="15">
        <f t="shared" si="6"/>
        <v>4.7421673471999997</v>
      </c>
      <c r="AP17" s="8">
        <v>9</v>
      </c>
      <c r="AQ17" s="15">
        <f t="shared" si="8"/>
        <v>148.23135711875571</v>
      </c>
    </row>
    <row r="18" spans="5:43" x14ac:dyDescent="0.25">
      <c r="E18" s="11">
        <v>9</v>
      </c>
      <c r="F18" s="12">
        <f t="shared" si="7"/>
        <v>8.8078698143236061</v>
      </c>
      <c r="I18" s="8">
        <v>11</v>
      </c>
      <c r="J18" s="15">
        <f t="shared" si="1"/>
        <v>19.418520000000001</v>
      </c>
      <c r="M18" s="8">
        <v>12</v>
      </c>
      <c r="N18" s="15">
        <f t="shared" si="0"/>
        <v>33.09975</v>
      </c>
      <c r="P18" s="8">
        <v>11</v>
      </c>
      <c r="Q18" s="15">
        <f t="shared" si="2"/>
        <v>24.708595600000002</v>
      </c>
      <c r="S18" s="8">
        <v>10</v>
      </c>
      <c r="T18" s="15">
        <f t="shared" si="3"/>
        <v>0.36431999999999998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38.593220338983052</v>
      </c>
      <c r="AE18" s="8">
        <f t="shared" si="10"/>
        <v>6</v>
      </c>
      <c r="AF18" s="15">
        <f t="shared" si="9"/>
        <v>24.216236083199998</v>
      </c>
      <c r="AH18" s="8">
        <v>10</v>
      </c>
      <c r="AI18" s="15">
        <f t="shared" si="5"/>
        <v>1.7570724249599998</v>
      </c>
      <c r="AK18" s="8">
        <v>10</v>
      </c>
      <c r="AL18" s="15">
        <f t="shared" si="6"/>
        <v>4.26795061248</v>
      </c>
      <c r="AP18" s="8">
        <v>10</v>
      </c>
      <c r="AQ18" s="15">
        <f t="shared" si="8"/>
        <v>143.86256233990406</v>
      </c>
    </row>
    <row r="19" spans="5:43" x14ac:dyDescent="0.25">
      <c r="E19" s="11">
        <v>10</v>
      </c>
      <c r="F19" s="12">
        <f t="shared" si="7"/>
        <v>9.7865220159151178</v>
      </c>
      <c r="I19" s="8">
        <v>12</v>
      </c>
      <c r="J19" s="15">
        <f>I19*$J$5</f>
        <v>21.18384</v>
      </c>
      <c r="M19" s="8">
        <v>13</v>
      </c>
      <c r="N19" s="15">
        <f t="shared" si="0"/>
        <v>35.858062500000003</v>
      </c>
      <c r="P19" s="8">
        <v>12</v>
      </c>
      <c r="Q19" s="15">
        <f t="shared" si="2"/>
        <v>22.649545966666668</v>
      </c>
      <c r="S19" s="8">
        <v>11</v>
      </c>
      <c r="T19" s="15">
        <f t="shared" si="3"/>
        <v>0.33119999999999999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35.084745762711869</v>
      </c>
      <c r="AE19" s="8">
        <f t="shared" si="10"/>
        <v>7</v>
      </c>
      <c r="AF19" s="15">
        <f t="shared" si="9"/>
        <v>20.756773785599997</v>
      </c>
      <c r="AH19" s="8">
        <v>11</v>
      </c>
      <c r="AI19" s="15">
        <f t="shared" si="5"/>
        <v>1.5973385681454544</v>
      </c>
      <c r="AK19" s="8">
        <v>11</v>
      </c>
      <c r="AL19" s="15">
        <f t="shared" si="6"/>
        <v>3.8799551022545455</v>
      </c>
      <c r="AP19" s="8">
        <v>11</v>
      </c>
      <c r="AQ19" s="15">
        <f t="shared" si="8"/>
        <v>141.28850928476928</v>
      </c>
    </row>
    <row r="20" spans="5:43" x14ac:dyDescent="0.25">
      <c r="E20" s="11">
        <v>11</v>
      </c>
      <c r="F20" s="12">
        <f t="shared" si="7"/>
        <v>10.76517421750663</v>
      </c>
      <c r="I20" s="8">
        <v>13</v>
      </c>
      <c r="J20" s="15">
        <f t="shared" si="1"/>
        <v>22.949159999999999</v>
      </c>
      <c r="M20" s="8">
        <v>14</v>
      </c>
      <c r="N20" s="15">
        <f t="shared" si="0"/>
        <v>38.616375000000005</v>
      </c>
      <c r="P20" s="8">
        <v>13</v>
      </c>
      <c r="Q20" s="15">
        <f t="shared" si="2"/>
        <v>20.907273200000002</v>
      </c>
      <c r="S20" s="8">
        <v>12</v>
      </c>
      <c r="T20" s="15">
        <f t="shared" si="3"/>
        <v>0.30359999999999998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32.161016949152547</v>
      </c>
      <c r="AE20" s="8">
        <f t="shared" si="10"/>
        <v>8</v>
      </c>
      <c r="AF20" s="15">
        <f t="shared" si="9"/>
        <v>18.162177062399998</v>
      </c>
      <c r="AH20" s="8">
        <v>12</v>
      </c>
      <c r="AI20" s="15">
        <f t="shared" si="5"/>
        <v>1.4642270207999999</v>
      </c>
      <c r="AK20" s="8">
        <v>12</v>
      </c>
      <c r="AL20" s="15">
        <f t="shared" si="6"/>
        <v>3.5566255104</v>
      </c>
      <c r="AP20" s="8">
        <v>12</v>
      </c>
      <c r="AQ20" s="15">
        <f t="shared" si="8"/>
        <v>140.06051252242224</v>
      </c>
    </row>
    <row r="21" spans="5:43" x14ac:dyDescent="0.25">
      <c r="E21" s="11">
        <v>12</v>
      </c>
      <c r="F21" s="12">
        <f t="shared" si="7"/>
        <v>11.743826419098141</v>
      </c>
      <c r="I21" s="8">
        <v>14</v>
      </c>
      <c r="J21" s="15">
        <f t="shared" si="1"/>
        <v>24.714480000000002</v>
      </c>
      <c r="M21" s="8">
        <v>15</v>
      </c>
      <c r="N21" s="15">
        <f t="shared" si="0"/>
        <v>41.3746875</v>
      </c>
      <c r="P21" s="8">
        <v>14</v>
      </c>
      <c r="Q21" s="15">
        <f t="shared" si="2"/>
        <v>19.413896542857145</v>
      </c>
      <c r="S21" s="8">
        <v>13</v>
      </c>
      <c r="T21" s="15">
        <f t="shared" si="3"/>
        <v>0.28024615384615381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29.687092568448502</v>
      </c>
      <c r="AE21" s="8">
        <f t="shared" si="10"/>
        <v>9</v>
      </c>
      <c r="AF21" s="15">
        <f t="shared" si="9"/>
        <v>16.144157388799997</v>
      </c>
      <c r="AH21" s="8">
        <v>13</v>
      </c>
      <c r="AI21" s="15">
        <f t="shared" si="5"/>
        <v>1.3515941730461536</v>
      </c>
      <c r="AK21" s="8">
        <v>13</v>
      </c>
      <c r="AL21" s="15">
        <f t="shared" si="6"/>
        <v>3.2830389326769231</v>
      </c>
      <c r="AP21" s="8">
        <v>13</v>
      </c>
      <c r="AQ21" s="15">
        <f t="shared" si="8"/>
        <v>139.86794367760422</v>
      </c>
    </row>
    <row r="22" spans="5:43" x14ac:dyDescent="0.25">
      <c r="E22" s="11">
        <v>13</v>
      </c>
      <c r="F22" s="12">
        <f t="shared" si="7"/>
        <v>12.722478620689653</v>
      </c>
      <c r="I22" s="8">
        <v>15</v>
      </c>
      <c r="J22" s="15">
        <f t="shared" si="1"/>
        <v>26.479800000000001</v>
      </c>
      <c r="M22" s="8">
        <v>16</v>
      </c>
      <c r="N22" s="15">
        <f t="shared" si="0"/>
        <v>44.133000000000003</v>
      </c>
      <c r="P22" s="8">
        <v>15</v>
      </c>
      <c r="Q22" s="15">
        <f t="shared" si="2"/>
        <v>18.119636773333337</v>
      </c>
      <c r="S22" s="8">
        <v>14</v>
      </c>
      <c r="T22" s="15">
        <f t="shared" si="3"/>
        <v>0.26022857142857142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27.566585956416468</v>
      </c>
      <c r="AE22" s="8">
        <f t="shared" si="10"/>
        <v>10</v>
      </c>
      <c r="AF22" s="15">
        <f t="shared" si="9"/>
        <v>14.529741649919998</v>
      </c>
      <c r="AH22" s="8">
        <v>14</v>
      </c>
      <c r="AI22" s="15">
        <f t="shared" si="5"/>
        <v>1.2550517321142856</v>
      </c>
      <c r="AK22" s="8">
        <v>14</v>
      </c>
      <c r="AL22" s="15">
        <f t="shared" si="6"/>
        <v>3.0485361517714287</v>
      </c>
      <c r="AP22" s="8">
        <v>14</v>
      </c>
      <c r="AQ22" s="15">
        <f t="shared" si="8"/>
        <v>140.48892533941611</v>
      </c>
    </row>
    <row r="23" spans="5:43" x14ac:dyDescent="0.25">
      <c r="E23" s="11">
        <v>14</v>
      </c>
      <c r="F23" s="12">
        <f t="shared" si="7"/>
        <v>13.701130822281165</v>
      </c>
      <c r="I23" s="8">
        <v>16</v>
      </c>
      <c r="J23" s="15">
        <f t="shared" si="1"/>
        <v>28.24512</v>
      </c>
      <c r="M23" s="8">
        <v>17</v>
      </c>
      <c r="N23" s="15">
        <f t="shared" si="0"/>
        <v>46.891312500000005</v>
      </c>
      <c r="P23" s="8">
        <v>16</v>
      </c>
      <c r="Q23" s="15">
        <f t="shared" si="2"/>
        <v>16.987159475000002</v>
      </c>
      <c r="S23" s="8">
        <v>15</v>
      </c>
      <c r="T23" s="15">
        <f t="shared" si="3"/>
        <v>0.24287999999999998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25.728813559322035</v>
      </c>
      <c r="AE23" s="8">
        <f t="shared" si="10"/>
        <v>11</v>
      </c>
      <c r="AF23" s="15">
        <f t="shared" si="9"/>
        <v>13.208856045381816</v>
      </c>
      <c r="AH23" s="8">
        <v>15</v>
      </c>
      <c r="AI23" s="15">
        <f t="shared" si="5"/>
        <v>1.17138161664</v>
      </c>
      <c r="AK23" s="8">
        <v>15</v>
      </c>
      <c r="AL23" s="15">
        <f t="shared" si="6"/>
        <v>2.84530040832</v>
      </c>
      <c r="AP23" s="8">
        <v>15</v>
      </c>
      <c r="AQ23" s="15">
        <f t="shared" si="8"/>
        <v>141.76074740653195</v>
      </c>
    </row>
    <row r="24" spans="5:43" x14ac:dyDescent="0.25">
      <c r="E24" s="11">
        <v>15</v>
      </c>
      <c r="F24" s="12">
        <f t="shared" si="7"/>
        <v>14.679783023872677</v>
      </c>
      <c r="I24" s="8">
        <v>17</v>
      </c>
      <c r="J24" s="15">
        <f t="shared" si="1"/>
        <v>30.010439999999999</v>
      </c>
      <c r="M24" s="8">
        <v>18</v>
      </c>
      <c r="N24" s="15">
        <f t="shared" si="0"/>
        <v>49.649625</v>
      </c>
      <c r="P24" s="8">
        <v>17</v>
      </c>
      <c r="Q24" s="15">
        <f t="shared" si="2"/>
        <v>15.987914800000002</v>
      </c>
      <c r="S24" s="8">
        <v>16</v>
      </c>
      <c r="T24" s="15">
        <f t="shared" si="3"/>
        <v>0.22769999999999999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24.120762711864408</v>
      </c>
      <c r="AE24" s="8">
        <f t="shared" si="10"/>
        <v>12</v>
      </c>
      <c r="AF24" s="15">
        <f t="shared" si="9"/>
        <v>12.108118041599999</v>
      </c>
      <c r="AH24" s="8">
        <v>16</v>
      </c>
      <c r="AI24" s="15">
        <f t="shared" si="5"/>
        <v>1.0981702655999999</v>
      </c>
      <c r="AK24" s="8">
        <v>16</v>
      </c>
      <c r="AL24" s="15">
        <f t="shared" si="6"/>
        <v>2.6674691328</v>
      </c>
      <c r="AP24" s="8">
        <v>16</v>
      </c>
      <c r="AQ24" s="15">
        <f t="shared" si="8"/>
        <v>143.56137730295725</v>
      </c>
    </row>
    <row r="25" spans="5:43" x14ac:dyDescent="0.25">
      <c r="E25" s="11">
        <v>16</v>
      </c>
      <c r="F25" s="12">
        <f t="shared" si="7"/>
        <v>15.658435225464189</v>
      </c>
      <c r="I25" s="8">
        <v>18</v>
      </c>
      <c r="J25" s="15">
        <f t="shared" si="1"/>
        <v>31.775759999999998</v>
      </c>
      <c r="M25" s="8">
        <v>19</v>
      </c>
      <c r="N25" s="15">
        <f t="shared" si="0"/>
        <v>52.407937500000003</v>
      </c>
      <c r="P25" s="8">
        <v>18</v>
      </c>
      <c r="Q25" s="15">
        <f t="shared" si="2"/>
        <v>15.099697311111113</v>
      </c>
      <c r="S25" s="8">
        <v>17</v>
      </c>
      <c r="T25" s="15">
        <f t="shared" si="3"/>
        <v>0.21430588235294115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22.701894317048854</v>
      </c>
      <c r="AE25" s="8">
        <f t="shared" si="10"/>
        <v>13</v>
      </c>
      <c r="AF25" s="15">
        <f t="shared" si="9"/>
        <v>11.176724346092307</v>
      </c>
      <c r="AH25" s="8">
        <v>17</v>
      </c>
      <c r="AI25" s="15">
        <f t="shared" si="5"/>
        <v>1.0335720146823528</v>
      </c>
      <c r="AK25" s="8">
        <v>17</v>
      </c>
      <c r="AL25" s="15">
        <f t="shared" si="6"/>
        <v>2.5105591838117647</v>
      </c>
      <c r="AP25" s="8">
        <v>17</v>
      </c>
      <c r="AQ25" s="15">
        <f t="shared" si="8"/>
        <v>145.79749599999036</v>
      </c>
    </row>
    <row r="26" spans="5:43" x14ac:dyDescent="0.25">
      <c r="E26" s="11">
        <v>17</v>
      </c>
      <c r="F26" s="12">
        <f t="shared" si="7"/>
        <v>16.6370874270557</v>
      </c>
      <c r="I26" s="8">
        <v>19</v>
      </c>
      <c r="J26" s="15">
        <f t="shared" si="1"/>
        <v>33.541080000000001</v>
      </c>
      <c r="P26" s="8">
        <v>19</v>
      </c>
      <c r="Q26" s="15">
        <f>$Q$5/P26</f>
        <v>14.304976400000001</v>
      </c>
      <c r="S26" s="8">
        <v>18</v>
      </c>
      <c r="T26" s="15">
        <f t="shared" si="3"/>
        <v>0.2024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21.440677966101696</v>
      </c>
      <c r="AE26" s="8">
        <f t="shared" si="10"/>
        <v>14</v>
      </c>
      <c r="AF26" s="15">
        <f t="shared" si="9"/>
        <v>10.378386892799998</v>
      </c>
      <c r="AH26" s="8">
        <v>18</v>
      </c>
      <c r="AI26" s="15">
        <f t="shared" si="5"/>
        <v>0.97615134719999985</v>
      </c>
      <c r="AK26" s="8">
        <v>18</v>
      </c>
      <c r="AL26" s="15">
        <f t="shared" si="6"/>
        <v>2.3710836735999998</v>
      </c>
      <c r="AP26" s="8">
        <v>18</v>
      </c>
      <c r="AQ26" s="15">
        <f t="shared" si="8"/>
        <v>148.39652203086325</v>
      </c>
    </row>
    <row r="27" spans="5:43" x14ac:dyDescent="0.25">
      <c r="E27" s="11">
        <v>18</v>
      </c>
      <c r="F27" s="12">
        <f t="shared" si="7"/>
        <v>17.615739628647212</v>
      </c>
      <c r="S27" s="8">
        <v>19</v>
      </c>
      <c r="T27" s="15">
        <f t="shared" si="3"/>
        <v>0.19174736842105261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20.312221231043711</v>
      </c>
      <c r="AE27" s="8">
        <f t="shared" si="10"/>
        <v>15</v>
      </c>
      <c r="AF27" s="15">
        <f t="shared" si="9"/>
        <v>9.6864944332799983</v>
      </c>
      <c r="AH27" s="8">
        <v>19</v>
      </c>
      <c r="AI27" s="15">
        <f t="shared" si="5"/>
        <v>0.92477496050526309</v>
      </c>
      <c r="AK27" s="8">
        <v>19</v>
      </c>
      <c r="AL27" s="15">
        <f t="shared" si="6"/>
        <v>2.2462897960421051</v>
      </c>
      <c r="AP27" s="8">
        <v>19</v>
      </c>
      <c r="AQ27" s="15">
        <f t="shared" si="8"/>
        <v>151.30115423760131</v>
      </c>
    </row>
    <row r="28" spans="5:43" x14ac:dyDescent="0.25">
      <c r="E28" s="11">
        <v>19</v>
      </c>
      <c r="F28" s="12">
        <f t="shared" si="7"/>
        <v>18.594391830238724</v>
      </c>
      <c r="V28" s="8">
        <v>12</v>
      </c>
      <c r="W28" s="15">
        <f t="shared" si="11"/>
        <v>1.7899626147048828</v>
      </c>
      <c r="AE28" s="8">
        <f>AE27+1</f>
        <v>16</v>
      </c>
      <c r="AF28" s="15">
        <f t="shared" si="9"/>
        <v>9.0810885311999989</v>
      </c>
      <c r="AQ28" s="15">
        <f>MIN(AQ9:AQ27)</f>
        <v>139.86794367760422</v>
      </c>
    </row>
    <row r="29" spans="5:43" x14ac:dyDescent="0.25">
      <c r="V29" s="8">
        <v>13</v>
      </c>
      <c r="W29" s="15">
        <f t="shared" si="11"/>
        <v>1.6522731828045072</v>
      </c>
      <c r="AE29" s="8">
        <f t="shared" si="10"/>
        <v>17</v>
      </c>
      <c r="AF29" s="15">
        <f t="shared" si="9"/>
        <v>8.5469068528941161</v>
      </c>
    </row>
    <row r="30" spans="5:43" x14ac:dyDescent="0.25">
      <c r="V30" s="8">
        <v>14</v>
      </c>
      <c r="W30" s="15">
        <f t="shared" si="11"/>
        <v>1.5342536697470426</v>
      </c>
      <c r="AE30" s="8">
        <f t="shared" si="10"/>
        <v>18</v>
      </c>
      <c r="AF30" s="15">
        <f t="shared" si="9"/>
        <v>8.0720786943999983</v>
      </c>
    </row>
    <row r="31" spans="5:43" x14ac:dyDescent="0.25">
      <c r="V31" s="8">
        <v>15</v>
      </c>
      <c r="W31" s="15">
        <f t="shared" si="11"/>
        <v>1.4319700917639062</v>
      </c>
      <c r="AE31" s="8">
        <f>AE30+1</f>
        <v>19</v>
      </c>
      <c r="AF31" s="15">
        <f t="shared" si="9"/>
        <v>7.6472324473263145</v>
      </c>
    </row>
    <row r="32" spans="5:43" x14ac:dyDescent="0.25">
      <c r="V32" s="8">
        <v>16</v>
      </c>
      <c r="W32" s="15">
        <f t="shared" si="11"/>
        <v>1.3424719610286622</v>
      </c>
    </row>
    <row r="33" spans="22:23" x14ac:dyDescent="0.25">
      <c r="V33" s="8">
        <v>17</v>
      </c>
      <c r="W33" s="15">
        <f t="shared" si="11"/>
        <v>1.2635030221446233</v>
      </c>
    </row>
    <row r="34" spans="22:23" x14ac:dyDescent="0.25">
      <c r="V34" s="8">
        <v>18</v>
      </c>
      <c r="W34" s="15">
        <f t="shared" si="11"/>
        <v>1.1933084098032554</v>
      </c>
    </row>
    <row r="35" spans="22:23" x14ac:dyDescent="0.25">
      <c r="V35" s="8">
        <v>19</v>
      </c>
      <c r="W35" s="15">
        <f>$W$14/V35</f>
        <v>1.1305027040241367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1D4-E212-4EE6-9AE5-F709F8C184B1}">
  <dimension ref="A1:AZ35"/>
  <sheetViews>
    <sheetView topLeftCell="AA1" workbookViewId="0">
      <selection activeCell="AS24" sqref="AS24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52" x14ac:dyDescent="0.25">
      <c r="A1" s="4" t="s">
        <v>5</v>
      </c>
      <c r="B1" s="2">
        <v>147.11000000000001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52" x14ac:dyDescent="0.25">
      <c r="A2" s="4" t="s">
        <v>6</v>
      </c>
      <c r="B2" s="2">
        <v>12650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f>'a_r=0.5'!AS2</f>
        <v>1229.7719999999999</v>
      </c>
    </row>
    <row r="3" spans="1:52" x14ac:dyDescent="0.25">
      <c r="A3" s="4" t="s">
        <v>7</v>
      </c>
      <c r="B3" s="2">
        <v>13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9">
        <f>AS2-AQ28</f>
        <v>1086.0925814775778</v>
      </c>
    </row>
    <row r="4" spans="1:52" x14ac:dyDescent="0.25">
      <c r="A4" s="1" t="s">
        <v>8</v>
      </c>
      <c r="B4" s="2">
        <v>0.8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2.9422000000000001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52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1.8830080000000002</v>
      </c>
      <c r="P5" s="14" t="s">
        <v>28</v>
      </c>
      <c r="Q5" s="9">
        <f>F2*F3*F5*Q2*B1*B7/Q3</f>
        <v>271.79455160000003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52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3.6431999999999998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385.93220338983053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52" x14ac:dyDescent="0.25">
      <c r="A7" s="5" t="s">
        <v>11</v>
      </c>
      <c r="B7" s="6">
        <f>B5+B6+B3</f>
        <v>18.850000000000001</v>
      </c>
      <c r="C7" t="s">
        <v>12</v>
      </c>
      <c r="D7" s="7"/>
      <c r="E7" s="10" t="s">
        <v>16</v>
      </c>
      <c r="F7" s="9">
        <f>F2*F3*F4*F5*B1/B7</f>
        <v>0.97865220159151178</v>
      </c>
      <c r="I7" s="11" t="s">
        <v>17</v>
      </c>
      <c r="J7" s="16" t="s">
        <v>18</v>
      </c>
      <c r="M7" s="8">
        <v>1</v>
      </c>
      <c r="N7" s="15">
        <f>M7*$N$4</f>
        <v>2.9422000000000001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52" x14ac:dyDescent="0.25">
      <c r="A8" s="4"/>
      <c r="B8" s="3"/>
      <c r="I8" s="8">
        <v>1</v>
      </c>
      <c r="J8" s="15">
        <f>I8*$J$5</f>
        <v>1.8830080000000002</v>
      </c>
      <c r="M8" s="8">
        <v>2</v>
      </c>
      <c r="N8" s="15">
        <f t="shared" ref="N8:N25" si="0">M8*$N$4</f>
        <v>5.8844000000000003</v>
      </c>
      <c r="P8" s="8">
        <v>1</v>
      </c>
      <c r="Q8" s="15">
        <f>$Q$5/P8</f>
        <v>271.79455160000003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</row>
    <row r="9" spans="1:52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26" si="1">I9*$J$5</f>
        <v>3.7660160000000005</v>
      </c>
      <c r="M9" s="8">
        <v>3</v>
      </c>
      <c r="N9" s="15">
        <f t="shared" si="0"/>
        <v>8.8266000000000009</v>
      </c>
      <c r="P9" s="8">
        <v>2</v>
      </c>
      <c r="Q9" s="15">
        <f t="shared" ref="Q9:Q25" si="2">$Q$5/P9</f>
        <v>135.89727580000002</v>
      </c>
      <c r="S9" s="8">
        <v>1</v>
      </c>
      <c r="T9" s="15">
        <f>$T$6/S9</f>
        <v>3.6431999999999998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385.93220338983053</v>
      </c>
      <c r="AE9" s="4" t="s">
        <v>60</v>
      </c>
      <c r="AF9" s="2">
        <f>B1*J3*F5/(10^3*AF2*AF3)</f>
        <v>5.6490239999999998</v>
      </c>
      <c r="AH9" s="8">
        <v>1</v>
      </c>
      <c r="AI9" s="15">
        <f>$AI$6*$AF$9/AH9</f>
        <v>17.570724249599998</v>
      </c>
      <c r="AK9" s="8">
        <v>1</v>
      </c>
      <c r="AL9" s="15">
        <f>$AL$6*$AF$9/AK9</f>
        <v>42.6795061248</v>
      </c>
      <c r="AP9" s="8">
        <v>1</v>
      </c>
      <c r="AQ9" s="15">
        <f>F10+J8+N7+Q8+T9+W17+AC9+AF13+AI9+AL9</f>
        <v>894.20101344148065</v>
      </c>
      <c r="AS9" t="s">
        <v>74</v>
      </c>
      <c r="AV9" t="s">
        <v>75</v>
      </c>
      <c r="AY9" t="s">
        <v>76</v>
      </c>
    </row>
    <row r="10" spans="1:52" x14ac:dyDescent="0.25">
      <c r="A10" s="4"/>
      <c r="B10" s="3"/>
      <c r="E10" s="11">
        <v>1</v>
      </c>
      <c r="F10" s="12">
        <f>E10*$F$7</f>
        <v>0.97865220159151178</v>
      </c>
      <c r="I10" s="8">
        <v>3</v>
      </c>
      <c r="J10" s="15">
        <f t="shared" si="1"/>
        <v>5.6490240000000007</v>
      </c>
      <c r="M10" s="8">
        <v>4</v>
      </c>
      <c r="N10" s="15">
        <f t="shared" si="0"/>
        <v>11.768800000000001</v>
      </c>
      <c r="P10" s="8">
        <v>3</v>
      </c>
      <c r="Q10" s="15">
        <f t="shared" si="2"/>
        <v>90.598183866666673</v>
      </c>
      <c r="S10" s="8">
        <v>2</v>
      </c>
      <c r="T10" s="15">
        <f t="shared" ref="T10:T27" si="3">$T$6/S10</f>
        <v>1.8215999999999999</v>
      </c>
      <c r="AB10" s="8">
        <v>2</v>
      </c>
      <c r="AC10" s="15">
        <f t="shared" ref="AC10:AC27" si="4">$AC$6/AB10</f>
        <v>192.96610169491527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27" si="5">$AI$6*$AF$9/AH10</f>
        <v>8.7853621247999989</v>
      </c>
      <c r="AK10" s="8">
        <v>2</v>
      </c>
      <c r="AL10" s="15">
        <f t="shared" ref="AL10:AL27" si="6">$AL$6*$AF$9/AK10</f>
        <v>21.3397530624</v>
      </c>
      <c r="AP10" s="8">
        <v>2</v>
      </c>
      <c r="AQ10" s="15">
        <f>F11+J9+N8+Q9+T10+W18+AC10+AF14+AI10+AL10</f>
        <v>455.80629702312751</v>
      </c>
      <c r="AS10">
        <v>161.58099999999999</v>
      </c>
      <c r="AT10">
        <f>$AS$2-AS10</f>
        <v>1068.191</v>
      </c>
      <c r="AV10">
        <v>143.626</v>
      </c>
      <c r="AW10">
        <f>$AS$2-AV10</f>
        <v>1086.146</v>
      </c>
      <c r="AY10">
        <v>131.76900000000001</v>
      </c>
      <c r="AZ10">
        <f>$AS$2-AY10</f>
        <v>1098.0029999999999</v>
      </c>
    </row>
    <row r="11" spans="1:52" x14ac:dyDescent="0.25">
      <c r="A11" s="4"/>
      <c r="B11" s="3"/>
      <c r="E11" s="11">
        <v>2</v>
      </c>
      <c r="F11" s="12">
        <f t="shared" ref="F11:F28" si="7">E11*$F$7</f>
        <v>1.9573044031830236</v>
      </c>
      <c r="I11" s="8">
        <v>4</v>
      </c>
      <c r="J11" s="15">
        <f t="shared" si="1"/>
        <v>7.5320320000000009</v>
      </c>
      <c r="M11" s="8">
        <v>5</v>
      </c>
      <c r="N11" s="15">
        <f t="shared" si="0"/>
        <v>14.711</v>
      </c>
      <c r="P11" s="8">
        <v>4</v>
      </c>
      <c r="Q11" s="15">
        <f t="shared" si="2"/>
        <v>67.948637900000008</v>
      </c>
      <c r="S11" s="8">
        <v>3</v>
      </c>
      <c r="T11" s="15">
        <f t="shared" si="3"/>
        <v>1.2143999999999999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128.64406779661019</v>
      </c>
      <c r="AH11" s="8">
        <v>3</v>
      </c>
      <c r="AI11" s="15">
        <f t="shared" si="5"/>
        <v>5.8569080831999996</v>
      </c>
      <c r="AK11" s="8">
        <v>3</v>
      </c>
      <c r="AL11" s="15">
        <f t="shared" si="6"/>
        <v>14.2265020416</v>
      </c>
      <c r="AP11" s="8">
        <v>3</v>
      </c>
      <c r="AQ11" s="15">
        <f t="shared" ref="AQ11:AQ27" si="8">F12+J10+N9+Q10+T11+W19+AC11+AF15+AI11+AL11</f>
        <v>313.54396501807088</v>
      </c>
      <c r="AS11">
        <v>124.58799999999999</v>
      </c>
      <c r="AT11">
        <f t="shared" ref="AT11:AT16" si="9">$AS$2-AS11</f>
        <v>1105.184</v>
      </c>
      <c r="AV11">
        <v>111.958</v>
      </c>
      <c r="AW11">
        <f t="shared" ref="AW11:AW17" si="10">$AS$2-AV11</f>
        <v>1117.8139999999999</v>
      </c>
      <c r="AY11">
        <v>103.611</v>
      </c>
      <c r="AZ11">
        <f t="shared" ref="AZ11:AZ17" si="11">$AS$2-AY11</f>
        <v>1126.1609999999998</v>
      </c>
    </row>
    <row r="12" spans="1:52" x14ac:dyDescent="0.25">
      <c r="E12" s="11">
        <v>3</v>
      </c>
      <c r="F12" s="12">
        <f t="shared" si="7"/>
        <v>2.9359566047745354</v>
      </c>
      <c r="I12" s="8">
        <v>5</v>
      </c>
      <c r="J12" s="15">
        <f t="shared" si="1"/>
        <v>9.4150400000000012</v>
      </c>
      <c r="M12" s="8">
        <v>6</v>
      </c>
      <c r="N12" s="15">
        <f t="shared" si="0"/>
        <v>17.653200000000002</v>
      </c>
      <c r="P12" s="8">
        <v>5</v>
      </c>
      <c r="Q12" s="15">
        <f t="shared" si="2"/>
        <v>54.358910320000007</v>
      </c>
      <c r="S12" s="8">
        <v>4</v>
      </c>
      <c r="T12" s="15">
        <f t="shared" si="3"/>
        <v>0.91079999999999994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96.483050847457633</v>
      </c>
      <c r="AE12" s="11" t="s">
        <v>17</v>
      </c>
      <c r="AF12" s="11" t="s">
        <v>57</v>
      </c>
      <c r="AH12" s="8">
        <v>4</v>
      </c>
      <c r="AI12" s="15">
        <f t="shared" si="5"/>
        <v>4.3926810623999994</v>
      </c>
      <c r="AK12" s="8">
        <v>4</v>
      </c>
      <c r="AL12" s="15">
        <f t="shared" si="6"/>
        <v>10.6698765312</v>
      </c>
      <c r="AP12" s="8">
        <v>4</v>
      </c>
      <c r="AQ12" s="15">
        <f t="shared" si="8"/>
        <v>245.3147291163383</v>
      </c>
      <c r="AS12">
        <v>105.907</v>
      </c>
      <c r="AT12">
        <f t="shared" si="9"/>
        <v>1123.865</v>
      </c>
      <c r="AV12">
        <v>95.968999999999994</v>
      </c>
      <c r="AW12">
        <f t="shared" si="10"/>
        <v>1133.8029999999999</v>
      </c>
      <c r="AY12">
        <v>89.468999999999994</v>
      </c>
      <c r="AZ12">
        <f t="shared" si="11"/>
        <v>1140.3029999999999</v>
      </c>
    </row>
    <row r="13" spans="1:52" ht="15.75" customHeight="1" x14ac:dyDescent="0.25">
      <c r="E13" s="11">
        <v>4</v>
      </c>
      <c r="F13" s="12">
        <f t="shared" si="7"/>
        <v>3.9146088063660471</v>
      </c>
      <c r="I13" s="8">
        <v>6</v>
      </c>
      <c r="J13" s="15">
        <f t="shared" si="1"/>
        <v>11.298048000000001</v>
      </c>
      <c r="M13" s="8">
        <v>7</v>
      </c>
      <c r="N13" s="15">
        <f t="shared" si="0"/>
        <v>20.595400000000001</v>
      </c>
      <c r="P13" s="8">
        <v>6</v>
      </c>
      <c r="Q13" s="15">
        <f t="shared" si="2"/>
        <v>45.299091933333337</v>
      </c>
      <c r="S13" s="8">
        <v>5</v>
      </c>
      <c r="T13" s="15">
        <f t="shared" si="3"/>
        <v>0.72863999999999995</v>
      </c>
      <c r="AB13" s="8">
        <v>5</v>
      </c>
      <c r="AC13" s="15">
        <f t="shared" si="4"/>
        <v>77.186440677966104</v>
      </c>
      <c r="AE13" s="8">
        <v>1</v>
      </c>
      <c r="AF13" s="15">
        <f>$AF$9*$AF$10/AE13</f>
        <v>145.29741649919998</v>
      </c>
      <c r="AH13" s="8">
        <v>5</v>
      </c>
      <c r="AI13" s="15">
        <f t="shared" si="5"/>
        <v>3.5141448499199996</v>
      </c>
      <c r="AK13" s="8">
        <v>5</v>
      </c>
      <c r="AL13" s="15">
        <f t="shared" si="6"/>
        <v>8.5359012249599999</v>
      </c>
      <c r="AP13" s="8">
        <v>5</v>
      </c>
      <c r="AQ13" s="15">
        <f>F14+J12+N11+Q12+T13+W21+AC13+AF17+AI13+AL13</f>
        <v>206.69873165593538</v>
      </c>
      <c r="AS13">
        <v>94.539000000000001</v>
      </c>
      <c r="AT13">
        <f t="shared" si="9"/>
        <v>1135.2329999999999</v>
      </c>
      <c r="AV13">
        <v>86.245999999999995</v>
      </c>
      <c r="AW13">
        <f t="shared" si="10"/>
        <v>1143.5259999999998</v>
      </c>
      <c r="AY13">
        <v>80.882999999999996</v>
      </c>
      <c r="AZ13">
        <f t="shared" si="11"/>
        <v>1148.8889999999999</v>
      </c>
    </row>
    <row r="14" spans="1:52" x14ac:dyDescent="0.25">
      <c r="E14" s="11">
        <v>5</v>
      </c>
      <c r="F14" s="12">
        <f t="shared" si="7"/>
        <v>4.8932610079575589</v>
      </c>
      <c r="I14" s="8">
        <v>7</v>
      </c>
      <c r="J14" s="15">
        <f t="shared" si="1"/>
        <v>13.181056000000002</v>
      </c>
      <c r="M14" s="8">
        <v>8</v>
      </c>
      <c r="N14" s="15">
        <f t="shared" si="0"/>
        <v>23.537600000000001</v>
      </c>
      <c r="P14" s="8">
        <v>7</v>
      </c>
      <c r="Q14" s="15">
        <f t="shared" si="2"/>
        <v>38.827793085714291</v>
      </c>
      <c r="S14" s="8">
        <v>6</v>
      </c>
      <c r="T14" s="15">
        <f t="shared" si="3"/>
        <v>0.60719999999999996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64.322033898305094</v>
      </c>
      <c r="AE14" s="8">
        <f>AE13+1</f>
        <v>2</v>
      </c>
      <c r="AF14" s="15">
        <f t="shared" ref="AF14:AF31" si="12">$AF$9*$AF$10/AE14</f>
        <v>72.648708249599991</v>
      </c>
      <c r="AH14" s="8">
        <v>6</v>
      </c>
      <c r="AI14" s="15">
        <f t="shared" si="5"/>
        <v>2.9284540415999998</v>
      </c>
      <c r="AK14" s="8">
        <v>6</v>
      </c>
      <c r="AL14" s="15">
        <f t="shared" si="6"/>
        <v>7.1132510207999999</v>
      </c>
      <c r="AP14" s="8">
        <v>6</v>
      </c>
      <c r="AQ14" s="15">
        <f t="shared" si="8"/>
        <v>182.88935341619725</v>
      </c>
      <c r="AS14">
        <v>197.881</v>
      </c>
      <c r="AT14">
        <f t="shared" si="9"/>
        <v>1031.8909999999998</v>
      </c>
      <c r="AV14">
        <v>175.12</v>
      </c>
      <c r="AW14">
        <f t="shared" si="10"/>
        <v>1054.652</v>
      </c>
      <c r="AY14">
        <v>159.81299999999999</v>
      </c>
      <c r="AZ14">
        <f t="shared" si="11"/>
        <v>1069.9589999999998</v>
      </c>
    </row>
    <row r="15" spans="1:52" x14ac:dyDescent="0.25">
      <c r="E15" s="11">
        <v>6</v>
      </c>
      <c r="F15" s="12">
        <f t="shared" si="7"/>
        <v>5.8719132095490707</v>
      </c>
      <c r="I15" s="8">
        <v>8</v>
      </c>
      <c r="J15" s="15">
        <f t="shared" si="1"/>
        <v>15.064064000000002</v>
      </c>
      <c r="M15" s="8">
        <v>9</v>
      </c>
      <c r="N15" s="15">
        <f t="shared" si="0"/>
        <v>26.479800000000001</v>
      </c>
      <c r="P15" s="8">
        <v>8</v>
      </c>
      <c r="Q15" s="15">
        <f t="shared" si="2"/>
        <v>33.974318950000004</v>
      </c>
      <c r="S15" s="8">
        <v>7</v>
      </c>
      <c r="T15" s="15">
        <f t="shared" si="3"/>
        <v>0.52045714285714284</v>
      </c>
      <c r="AB15" s="8">
        <v>7</v>
      </c>
      <c r="AC15" s="15">
        <f t="shared" si="4"/>
        <v>55.133171912832935</v>
      </c>
      <c r="AE15" s="8">
        <f t="shared" ref="AE15:AE30" si="13">AE14+1</f>
        <v>3</v>
      </c>
      <c r="AF15" s="15">
        <f t="shared" si="12"/>
        <v>48.432472166399997</v>
      </c>
      <c r="AH15" s="8">
        <v>7</v>
      </c>
      <c r="AI15" s="15">
        <f t="shared" si="5"/>
        <v>2.5101034642285711</v>
      </c>
      <c r="AK15" s="8">
        <v>7</v>
      </c>
      <c r="AL15" s="15">
        <f t="shared" si="6"/>
        <v>6.0970723035428573</v>
      </c>
      <c r="AP15" s="8">
        <v>7</v>
      </c>
      <c r="AQ15" s="15">
        <f t="shared" si="8"/>
        <v>167.54090044541044</v>
      </c>
      <c r="AS15">
        <v>188.751</v>
      </c>
      <c r="AT15">
        <f t="shared" si="9"/>
        <v>1041.021</v>
      </c>
      <c r="AV15">
        <v>167.267</v>
      </c>
      <c r="AW15">
        <f t="shared" si="10"/>
        <v>1062.5049999999999</v>
      </c>
      <c r="AY15">
        <v>152.761</v>
      </c>
      <c r="AZ15">
        <f t="shared" si="11"/>
        <v>1077.011</v>
      </c>
    </row>
    <row r="16" spans="1:52" x14ac:dyDescent="0.25">
      <c r="E16" s="11">
        <v>7</v>
      </c>
      <c r="F16" s="12">
        <f t="shared" si="7"/>
        <v>6.8505654111405825</v>
      </c>
      <c r="I16" s="8">
        <v>9</v>
      </c>
      <c r="J16" s="15">
        <f t="shared" si="1"/>
        <v>16.947072000000002</v>
      </c>
      <c r="M16" s="8">
        <v>10</v>
      </c>
      <c r="N16" s="15">
        <f t="shared" si="0"/>
        <v>29.422000000000001</v>
      </c>
      <c r="P16" s="8">
        <v>9</v>
      </c>
      <c r="Q16" s="15">
        <f t="shared" si="2"/>
        <v>30.199394622222226</v>
      </c>
      <c r="S16" s="8">
        <v>8</v>
      </c>
      <c r="T16" s="15">
        <f t="shared" si="3"/>
        <v>0.45539999999999997</v>
      </c>
      <c r="V16" s="11" t="s">
        <v>17</v>
      </c>
      <c r="W16" s="11" t="s">
        <v>34</v>
      </c>
      <c r="AB16" s="8">
        <v>8</v>
      </c>
      <c r="AC16" s="15">
        <f t="shared" si="4"/>
        <v>48.241525423728817</v>
      </c>
      <c r="AE16" s="8">
        <f t="shared" si="13"/>
        <v>4</v>
      </c>
      <c r="AF16" s="15">
        <f t="shared" si="12"/>
        <v>36.324354124799996</v>
      </c>
      <c r="AH16" s="8">
        <v>8</v>
      </c>
      <c r="AI16" s="15">
        <f t="shared" si="5"/>
        <v>2.1963405311999997</v>
      </c>
      <c r="AK16" s="8">
        <v>8</v>
      </c>
      <c r="AL16" s="15">
        <f t="shared" si="6"/>
        <v>5.3349382656</v>
      </c>
      <c r="AP16" s="8">
        <v>8</v>
      </c>
      <c r="AQ16" s="15">
        <f t="shared" si="8"/>
        <v>157.48052576771821</v>
      </c>
      <c r="AS16">
        <v>215.92099999999999</v>
      </c>
      <c r="AT16">
        <f t="shared" si="9"/>
        <v>1013.8509999999999</v>
      </c>
      <c r="AV16">
        <v>190.6</v>
      </c>
      <c r="AW16">
        <f t="shared" si="10"/>
        <v>1039.172</v>
      </c>
      <c r="AY16">
        <v>173.696</v>
      </c>
      <c r="AZ16">
        <f t="shared" si="11"/>
        <v>1056.076</v>
      </c>
    </row>
    <row r="17" spans="5:52" x14ac:dyDescent="0.25">
      <c r="E17" s="11">
        <v>8</v>
      </c>
      <c r="F17" s="12">
        <f t="shared" si="7"/>
        <v>7.8292176127320943</v>
      </c>
      <c r="I17" s="8">
        <v>10</v>
      </c>
      <c r="J17" s="15">
        <f t="shared" si="1"/>
        <v>18.830080000000002</v>
      </c>
      <c r="M17" s="8">
        <v>11</v>
      </c>
      <c r="N17" s="15">
        <f t="shared" si="0"/>
        <v>32.364200000000004</v>
      </c>
      <c r="P17" s="8">
        <v>10</v>
      </c>
      <c r="Q17" s="15">
        <f t="shared" si="2"/>
        <v>27.179455160000003</v>
      </c>
      <c r="S17" s="8">
        <v>9</v>
      </c>
      <c r="T17" s="15">
        <f t="shared" si="3"/>
        <v>0.40479999999999999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42.881355932203391</v>
      </c>
      <c r="AE17" s="8">
        <f t="shared" si="13"/>
        <v>5</v>
      </c>
      <c r="AF17" s="15">
        <f t="shared" si="12"/>
        <v>29.059483299839997</v>
      </c>
      <c r="AH17" s="8">
        <v>9</v>
      </c>
      <c r="AI17" s="15">
        <f t="shared" si="5"/>
        <v>1.9523026943999997</v>
      </c>
      <c r="AK17" s="8">
        <v>9</v>
      </c>
      <c r="AL17" s="15">
        <f t="shared" si="6"/>
        <v>4.7421673471999997</v>
      </c>
      <c r="AP17" s="8">
        <v>9</v>
      </c>
      <c r="AQ17" s="15">
        <f t="shared" si="8"/>
        <v>150.94553661875577</v>
      </c>
      <c r="AS17">
        <v>226.79</v>
      </c>
      <c r="AT17">
        <f>$AS$2-AS17</f>
        <v>1002.982</v>
      </c>
      <c r="AV17">
        <v>199.92500000000001</v>
      </c>
      <c r="AW17">
        <f t="shared" si="10"/>
        <v>1029.847</v>
      </c>
      <c r="AY17">
        <v>182.005</v>
      </c>
      <c r="AZ17">
        <f t="shared" si="11"/>
        <v>1047.7669999999998</v>
      </c>
    </row>
    <row r="18" spans="5:52" x14ac:dyDescent="0.25">
      <c r="E18" s="11">
        <v>9</v>
      </c>
      <c r="F18" s="12">
        <f t="shared" si="7"/>
        <v>8.8078698143236061</v>
      </c>
      <c r="I18" s="8">
        <v>11</v>
      </c>
      <c r="J18" s="15">
        <f t="shared" si="1"/>
        <v>20.713088000000003</v>
      </c>
      <c r="M18" s="8">
        <v>12</v>
      </c>
      <c r="N18" s="15">
        <f t="shared" si="0"/>
        <v>35.306400000000004</v>
      </c>
      <c r="P18" s="8">
        <v>11</v>
      </c>
      <c r="Q18" s="15">
        <f t="shared" si="2"/>
        <v>24.708595600000002</v>
      </c>
      <c r="S18" s="8">
        <v>10</v>
      </c>
      <c r="T18" s="15">
        <f t="shared" si="3"/>
        <v>0.36431999999999998</v>
      </c>
      <c r="V18" s="8">
        <v>2</v>
      </c>
      <c r="W18" s="15">
        <f t="shared" ref="W18:W34" si="14">$W$14/V18</f>
        <v>10.739775688229297</v>
      </c>
      <c r="AB18" s="8">
        <v>10</v>
      </c>
      <c r="AC18" s="15">
        <f t="shared" si="4"/>
        <v>38.593220338983052</v>
      </c>
      <c r="AE18" s="8">
        <f t="shared" si="13"/>
        <v>6</v>
      </c>
      <c r="AF18" s="15">
        <f t="shared" si="12"/>
        <v>24.216236083199998</v>
      </c>
      <c r="AH18" s="8">
        <v>10</v>
      </c>
      <c r="AI18" s="15">
        <f t="shared" si="5"/>
        <v>1.7570724249599998</v>
      </c>
      <c r="AK18" s="8">
        <v>10</v>
      </c>
      <c r="AL18" s="15">
        <f t="shared" si="6"/>
        <v>4.26795061248</v>
      </c>
      <c r="AP18" s="8">
        <v>10</v>
      </c>
      <c r="AQ18" s="15">
        <f t="shared" si="8"/>
        <v>146.87831733990404</v>
      </c>
    </row>
    <row r="19" spans="5:52" x14ac:dyDescent="0.25">
      <c r="E19" s="11">
        <v>10</v>
      </c>
      <c r="F19" s="12">
        <f t="shared" si="7"/>
        <v>9.7865220159151178</v>
      </c>
      <c r="I19" s="8">
        <v>12</v>
      </c>
      <c r="J19" s="15">
        <f>I19*$J$5</f>
        <v>22.596096000000003</v>
      </c>
      <c r="M19" s="8">
        <v>13</v>
      </c>
      <c r="N19" s="15">
        <f t="shared" si="0"/>
        <v>38.248600000000003</v>
      </c>
      <c r="P19" s="8">
        <v>12</v>
      </c>
      <c r="Q19" s="15">
        <f t="shared" si="2"/>
        <v>22.649545966666668</v>
      </c>
      <c r="S19" s="8">
        <v>11</v>
      </c>
      <c r="T19" s="15">
        <f t="shared" si="3"/>
        <v>0.33119999999999999</v>
      </c>
      <c r="V19" s="8">
        <v>3</v>
      </c>
      <c r="W19" s="15">
        <f t="shared" si="14"/>
        <v>7.1598504588195313</v>
      </c>
      <c r="AB19" s="8">
        <v>11</v>
      </c>
      <c r="AC19" s="15">
        <f t="shared" si="4"/>
        <v>35.084745762711869</v>
      </c>
      <c r="AE19" s="8">
        <f t="shared" si="13"/>
        <v>7</v>
      </c>
      <c r="AF19" s="15">
        <f t="shared" si="12"/>
        <v>20.756773785599997</v>
      </c>
      <c r="AH19" s="8">
        <v>11</v>
      </c>
      <c r="AI19" s="15">
        <f t="shared" si="5"/>
        <v>1.5973385681454544</v>
      </c>
      <c r="AK19" s="8">
        <v>11</v>
      </c>
      <c r="AL19" s="15">
        <f t="shared" si="6"/>
        <v>3.8799551022545455</v>
      </c>
      <c r="AP19" s="8">
        <v>11</v>
      </c>
      <c r="AQ19" s="15">
        <f t="shared" si="8"/>
        <v>144.60583978476927</v>
      </c>
    </row>
    <row r="20" spans="5:52" x14ac:dyDescent="0.25">
      <c r="E20" s="11">
        <v>11</v>
      </c>
      <c r="F20" s="12">
        <f t="shared" si="7"/>
        <v>10.76517421750663</v>
      </c>
      <c r="I20" s="8">
        <v>13</v>
      </c>
      <c r="J20" s="15">
        <f t="shared" si="1"/>
        <v>24.479104000000003</v>
      </c>
      <c r="M20" s="8">
        <v>14</v>
      </c>
      <c r="N20" s="15">
        <f t="shared" si="0"/>
        <v>41.190800000000003</v>
      </c>
      <c r="P20" s="8">
        <v>13</v>
      </c>
      <c r="Q20" s="15">
        <f t="shared" si="2"/>
        <v>20.907273200000002</v>
      </c>
      <c r="S20" s="8">
        <v>12</v>
      </c>
      <c r="T20" s="15">
        <f t="shared" si="3"/>
        <v>0.30359999999999998</v>
      </c>
      <c r="V20" s="8">
        <v>4</v>
      </c>
      <c r="W20" s="15">
        <f t="shared" si="14"/>
        <v>5.3698878441146487</v>
      </c>
      <c r="AB20" s="8">
        <v>12</v>
      </c>
      <c r="AC20" s="15">
        <f t="shared" si="4"/>
        <v>32.161016949152547</v>
      </c>
      <c r="AE20" s="8">
        <f t="shared" si="13"/>
        <v>8</v>
      </c>
      <c r="AF20" s="15">
        <f t="shared" si="12"/>
        <v>18.162177062399998</v>
      </c>
      <c r="AH20" s="8">
        <v>12</v>
      </c>
      <c r="AI20" s="15">
        <f t="shared" si="5"/>
        <v>1.4642270207999999</v>
      </c>
      <c r="AK20" s="8">
        <v>12</v>
      </c>
      <c r="AL20" s="15">
        <f t="shared" si="6"/>
        <v>3.5566255104</v>
      </c>
      <c r="AP20" s="8">
        <v>12</v>
      </c>
      <c r="AQ20" s="15">
        <f t="shared" si="8"/>
        <v>143.67941852242222</v>
      </c>
    </row>
    <row r="21" spans="5:52" x14ac:dyDescent="0.25">
      <c r="E21" s="11">
        <v>12</v>
      </c>
      <c r="F21" s="12">
        <f t="shared" si="7"/>
        <v>11.743826419098141</v>
      </c>
      <c r="I21" s="8">
        <v>14</v>
      </c>
      <c r="J21" s="15">
        <f t="shared" si="1"/>
        <v>26.362112000000003</v>
      </c>
      <c r="M21" s="8">
        <v>15</v>
      </c>
      <c r="N21" s="15">
        <f t="shared" si="0"/>
        <v>44.133000000000003</v>
      </c>
      <c r="P21" s="8">
        <v>14</v>
      </c>
      <c r="Q21" s="15">
        <f t="shared" si="2"/>
        <v>19.413896542857145</v>
      </c>
      <c r="S21" s="8">
        <v>13</v>
      </c>
      <c r="T21" s="15">
        <f t="shared" si="3"/>
        <v>0.28024615384615381</v>
      </c>
      <c r="V21" s="8">
        <v>5</v>
      </c>
      <c r="W21" s="15">
        <f t="shared" si="14"/>
        <v>4.2959102752917193</v>
      </c>
      <c r="AB21" s="8">
        <v>13</v>
      </c>
      <c r="AC21" s="15">
        <f t="shared" si="4"/>
        <v>29.687092568448502</v>
      </c>
      <c r="AE21" s="8">
        <f t="shared" si="13"/>
        <v>9</v>
      </c>
      <c r="AF21" s="15">
        <f t="shared" si="12"/>
        <v>16.144157388799997</v>
      </c>
      <c r="AH21" s="8">
        <v>13</v>
      </c>
      <c r="AI21" s="15">
        <f t="shared" si="5"/>
        <v>1.3515941730461536</v>
      </c>
      <c r="AK21" s="8">
        <v>13</v>
      </c>
      <c r="AL21" s="15">
        <f t="shared" si="6"/>
        <v>3.2830389326769231</v>
      </c>
      <c r="AP21" s="8">
        <v>13</v>
      </c>
      <c r="AQ21" s="15">
        <f t="shared" si="8"/>
        <v>143.78842517760421</v>
      </c>
    </row>
    <row r="22" spans="5:52" x14ac:dyDescent="0.25">
      <c r="E22" s="11">
        <v>13</v>
      </c>
      <c r="F22" s="12">
        <f t="shared" si="7"/>
        <v>12.722478620689653</v>
      </c>
      <c r="I22" s="8">
        <v>15</v>
      </c>
      <c r="J22" s="15">
        <f t="shared" si="1"/>
        <v>28.245120000000004</v>
      </c>
      <c r="M22" s="8">
        <v>16</v>
      </c>
      <c r="N22" s="15">
        <f t="shared" si="0"/>
        <v>47.075200000000002</v>
      </c>
      <c r="P22" s="8">
        <v>15</v>
      </c>
      <c r="Q22" s="15">
        <f t="shared" si="2"/>
        <v>18.119636773333337</v>
      </c>
      <c r="S22" s="8">
        <v>14</v>
      </c>
      <c r="T22" s="15">
        <f t="shared" si="3"/>
        <v>0.26022857142857142</v>
      </c>
      <c r="V22" s="8">
        <v>6</v>
      </c>
      <c r="W22" s="15">
        <f t="shared" si="14"/>
        <v>3.5799252294097657</v>
      </c>
      <c r="AB22" s="8">
        <v>14</v>
      </c>
      <c r="AC22" s="15">
        <f t="shared" si="4"/>
        <v>27.566585956416468</v>
      </c>
      <c r="AE22" s="8">
        <f t="shared" si="13"/>
        <v>10</v>
      </c>
      <c r="AF22" s="15">
        <f t="shared" si="12"/>
        <v>14.529741649919998</v>
      </c>
      <c r="AH22" s="8">
        <v>14</v>
      </c>
      <c r="AI22" s="15">
        <f t="shared" si="5"/>
        <v>1.2550517321142856</v>
      </c>
      <c r="AK22" s="8">
        <v>14</v>
      </c>
      <c r="AL22" s="15">
        <f t="shared" si="6"/>
        <v>3.0485361517714287</v>
      </c>
      <c r="AP22" s="8">
        <v>14</v>
      </c>
      <c r="AQ22" s="15">
        <f t="shared" si="8"/>
        <v>144.71098233941612</v>
      </c>
    </row>
    <row r="23" spans="5:52" x14ac:dyDescent="0.25">
      <c r="E23" s="11">
        <v>14</v>
      </c>
      <c r="F23" s="12">
        <f t="shared" si="7"/>
        <v>13.701130822281165</v>
      </c>
      <c r="I23" s="8">
        <v>16</v>
      </c>
      <c r="J23" s="15">
        <f t="shared" si="1"/>
        <v>30.128128000000004</v>
      </c>
      <c r="M23" s="8">
        <v>17</v>
      </c>
      <c r="N23" s="15">
        <f t="shared" si="0"/>
        <v>50.017400000000002</v>
      </c>
      <c r="P23" s="8">
        <v>16</v>
      </c>
      <c r="Q23" s="15">
        <f t="shared" si="2"/>
        <v>16.987159475000002</v>
      </c>
      <c r="S23" s="8">
        <v>15</v>
      </c>
      <c r="T23" s="15">
        <f t="shared" si="3"/>
        <v>0.24287999999999998</v>
      </c>
      <c r="V23" s="8">
        <v>7</v>
      </c>
      <c r="W23" s="15">
        <f t="shared" si="14"/>
        <v>3.0685073394940852</v>
      </c>
      <c r="AB23" s="8">
        <v>15</v>
      </c>
      <c r="AC23" s="15">
        <f t="shared" si="4"/>
        <v>25.728813559322035</v>
      </c>
      <c r="AE23" s="8">
        <f t="shared" si="13"/>
        <v>11</v>
      </c>
      <c r="AF23" s="15">
        <f t="shared" si="12"/>
        <v>13.208856045381816</v>
      </c>
      <c r="AH23" s="8">
        <v>15</v>
      </c>
      <c r="AI23" s="15">
        <f t="shared" si="5"/>
        <v>1.17138161664</v>
      </c>
      <c r="AK23" s="8">
        <v>15</v>
      </c>
      <c r="AL23" s="15">
        <f t="shared" si="6"/>
        <v>2.84530040832</v>
      </c>
      <c r="AP23" s="8">
        <v>15</v>
      </c>
      <c r="AQ23" s="15">
        <f t="shared" si="8"/>
        <v>146.28437990653191</v>
      </c>
    </row>
    <row r="24" spans="5:52" x14ac:dyDescent="0.25">
      <c r="E24" s="11">
        <v>15</v>
      </c>
      <c r="F24" s="12">
        <f t="shared" si="7"/>
        <v>14.679783023872677</v>
      </c>
      <c r="I24" s="8">
        <v>17</v>
      </c>
      <c r="J24" s="15">
        <f t="shared" si="1"/>
        <v>32.011136000000008</v>
      </c>
      <c r="M24" s="8">
        <v>18</v>
      </c>
      <c r="N24" s="15">
        <f t="shared" si="0"/>
        <v>52.959600000000002</v>
      </c>
      <c r="P24" s="8">
        <v>17</v>
      </c>
      <c r="Q24" s="15">
        <f t="shared" si="2"/>
        <v>15.987914800000002</v>
      </c>
      <c r="S24" s="8">
        <v>16</v>
      </c>
      <c r="T24" s="15">
        <f t="shared" si="3"/>
        <v>0.22769999999999999</v>
      </c>
      <c r="V24" s="8">
        <v>8</v>
      </c>
      <c r="W24" s="15">
        <f t="shared" si="14"/>
        <v>2.6849439220573244</v>
      </c>
      <c r="AB24" s="8">
        <v>16</v>
      </c>
      <c r="AC24" s="15">
        <f t="shared" si="4"/>
        <v>24.120762711864408</v>
      </c>
      <c r="AE24" s="8">
        <f t="shared" si="13"/>
        <v>12</v>
      </c>
      <c r="AF24" s="15">
        <f t="shared" si="12"/>
        <v>12.108118041599999</v>
      </c>
      <c r="AH24" s="8">
        <v>16</v>
      </c>
      <c r="AI24" s="15">
        <f t="shared" si="5"/>
        <v>1.0981702655999999</v>
      </c>
      <c r="AK24" s="8">
        <v>16</v>
      </c>
      <c r="AL24" s="15">
        <f t="shared" si="6"/>
        <v>2.6674691328</v>
      </c>
      <c r="AP24" s="8">
        <v>16</v>
      </c>
      <c r="AQ24" s="15">
        <f t="shared" si="8"/>
        <v>148.38658530295726</v>
      </c>
    </row>
    <row r="25" spans="5:52" x14ac:dyDescent="0.25">
      <c r="E25" s="11">
        <v>16</v>
      </c>
      <c r="F25" s="12">
        <f t="shared" si="7"/>
        <v>15.658435225464189</v>
      </c>
      <c r="I25" s="8">
        <v>18</v>
      </c>
      <c r="J25" s="15">
        <f t="shared" si="1"/>
        <v>33.894144000000004</v>
      </c>
      <c r="M25" s="8">
        <v>19</v>
      </c>
      <c r="N25" s="15">
        <f t="shared" si="0"/>
        <v>55.901800000000001</v>
      </c>
      <c r="P25" s="8">
        <v>18</v>
      </c>
      <c r="Q25" s="15">
        <f t="shared" si="2"/>
        <v>15.099697311111113</v>
      </c>
      <c r="S25" s="8">
        <v>17</v>
      </c>
      <c r="T25" s="15">
        <f t="shared" si="3"/>
        <v>0.21430588235294115</v>
      </c>
      <c r="V25" s="8">
        <v>9</v>
      </c>
      <c r="W25" s="15">
        <f t="shared" si="14"/>
        <v>2.3866168196065107</v>
      </c>
      <c r="AB25" s="8">
        <v>17</v>
      </c>
      <c r="AC25" s="15">
        <f t="shared" si="4"/>
        <v>22.701894317048854</v>
      </c>
      <c r="AE25" s="8">
        <f t="shared" si="13"/>
        <v>13</v>
      </c>
      <c r="AF25" s="15">
        <f t="shared" si="12"/>
        <v>11.176724346092307</v>
      </c>
      <c r="AH25" s="8">
        <v>17</v>
      </c>
      <c r="AI25" s="15">
        <f t="shared" si="5"/>
        <v>1.0335720146823528</v>
      </c>
      <c r="AK25" s="8">
        <v>17</v>
      </c>
      <c r="AL25" s="15">
        <f t="shared" si="6"/>
        <v>2.5105591838117647</v>
      </c>
      <c r="AP25" s="8">
        <v>17</v>
      </c>
      <c r="AQ25" s="15">
        <f t="shared" si="8"/>
        <v>150.9242794999904</v>
      </c>
    </row>
    <row r="26" spans="5:52" x14ac:dyDescent="0.25">
      <c r="E26" s="11">
        <v>17</v>
      </c>
      <c r="F26" s="12">
        <f t="shared" si="7"/>
        <v>16.6370874270557</v>
      </c>
      <c r="I26" s="8">
        <v>19</v>
      </c>
      <c r="J26" s="15">
        <f t="shared" si="1"/>
        <v>35.777152000000001</v>
      </c>
      <c r="P26" s="8">
        <v>19</v>
      </c>
      <c r="Q26" s="15">
        <f>$Q$5/P26</f>
        <v>14.304976400000001</v>
      </c>
      <c r="S26" s="8">
        <v>18</v>
      </c>
      <c r="T26" s="15">
        <f t="shared" si="3"/>
        <v>0.2024</v>
      </c>
      <c r="V26" s="8">
        <v>10</v>
      </c>
      <c r="W26" s="15">
        <f t="shared" si="14"/>
        <v>2.1479551376458597</v>
      </c>
      <c r="AB26" s="8">
        <v>18</v>
      </c>
      <c r="AC26" s="15">
        <f t="shared" si="4"/>
        <v>21.440677966101696</v>
      </c>
      <c r="AE26" s="8">
        <f t="shared" si="13"/>
        <v>14</v>
      </c>
      <c r="AF26" s="15">
        <f t="shared" si="12"/>
        <v>10.378386892799998</v>
      </c>
      <c r="AH26" s="8">
        <v>18</v>
      </c>
      <c r="AI26" s="15">
        <f t="shared" si="5"/>
        <v>0.97615134719999985</v>
      </c>
      <c r="AK26" s="8">
        <v>18</v>
      </c>
      <c r="AL26" s="15">
        <f t="shared" si="6"/>
        <v>2.3710836735999998</v>
      </c>
      <c r="AP26" s="8">
        <v>18</v>
      </c>
      <c r="AQ26" s="15">
        <f t="shared" si="8"/>
        <v>153.82488103086328</v>
      </c>
    </row>
    <row r="27" spans="5:52" x14ac:dyDescent="0.25">
      <c r="E27" s="11">
        <v>18</v>
      </c>
      <c r="F27" s="12">
        <f t="shared" si="7"/>
        <v>17.615739628647212</v>
      </c>
      <c r="S27" s="8">
        <v>19</v>
      </c>
      <c r="T27" s="15">
        <f t="shared" si="3"/>
        <v>0.19174736842105261</v>
      </c>
      <c r="V27" s="8">
        <v>11</v>
      </c>
      <c r="W27" s="15">
        <f t="shared" si="14"/>
        <v>1.9526864887689632</v>
      </c>
      <c r="AB27" s="8">
        <v>19</v>
      </c>
      <c r="AC27" s="15">
        <f t="shared" si="4"/>
        <v>20.312221231043711</v>
      </c>
      <c r="AE27" s="8">
        <f t="shared" si="13"/>
        <v>15</v>
      </c>
      <c r="AF27" s="15">
        <f t="shared" si="12"/>
        <v>9.6864944332799983</v>
      </c>
      <c r="AH27" s="8">
        <v>19</v>
      </c>
      <c r="AI27" s="15">
        <f t="shared" si="5"/>
        <v>0.92477496050526309</v>
      </c>
      <c r="AK27" s="8">
        <v>19</v>
      </c>
      <c r="AL27" s="15">
        <f t="shared" si="6"/>
        <v>2.2462897960421051</v>
      </c>
      <c r="AP27" s="8">
        <v>19</v>
      </c>
      <c r="AQ27" s="15">
        <f t="shared" si="8"/>
        <v>157.03108873760129</v>
      </c>
    </row>
    <row r="28" spans="5:52" x14ac:dyDescent="0.25">
      <c r="E28" s="11">
        <v>19</v>
      </c>
      <c r="F28" s="12">
        <f t="shared" si="7"/>
        <v>18.594391830238724</v>
      </c>
      <c r="V28" s="8">
        <v>12</v>
      </c>
      <c r="W28" s="15">
        <f t="shared" si="14"/>
        <v>1.7899626147048828</v>
      </c>
      <c r="AE28" s="8">
        <f>AE27+1</f>
        <v>16</v>
      </c>
      <c r="AF28" s="15">
        <f t="shared" si="12"/>
        <v>9.0810885311999989</v>
      </c>
      <c r="AQ28" s="15">
        <f>MIN(AQ9:AQ27)</f>
        <v>143.67941852242222</v>
      </c>
    </row>
    <row r="29" spans="5:52" x14ac:dyDescent="0.25">
      <c r="V29" s="8">
        <v>13</v>
      </c>
      <c r="W29" s="15">
        <f t="shared" si="14"/>
        <v>1.6522731828045072</v>
      </c>
      <c r="AE29" s="8">
        <f t="shared" si="13"/>
        <v>17</v>
      </c>
      <c r="AF29" s="15">
        <f t="shared" si="12"/>
        <v>8.5469068528941161</v>
      </c>
    </row>
    <row r="30" spans="5:52" x14ac:dyDescent="0.25">
      <c r="V30" s="8">
        <v>14</v>
      </c>
      <c r="W30" s="15">
        <f t="shared" si="14"/>
        <v>1.5342536697470426</v>
      </c>
      <c r="AE30" s="8">
        <f t="shared" si="13"/>
        <v>18</v>
      </c>
      <c r="AF30" s="15">
        <f t="shared" si="12"/>
        <v>8.0720786943999983</v>
      </c>
    </row>
    <row r="31" spans="5:52" x14ac:dyDescent="0.25">
      <c r="V31" s="8">
        <v>15</v>
      </c>
      <c r="W31" s="15">
        <f t="shared" si="14"/>
        <v>1.4319700917639062</v>
      </c>
      <c r="AE31" s="8">
        <f>AE30+1</f>
        <v>19</v>
      </c>
      <c r="AF31" s="15">
        <f t="shared" si="12"/>
        <v>7.6472324473263145</v>
      </c>
    </row>
    <row r="32" spans="5:52" x14ac:dyDescent="0.25">
      <c r="V32" s="8">
        <v>16</v>
      </c>
      <c r="W32" s="15">
        <f t="shared" si="14"/>
        <v>1.3424719610286622</v>
      </c>
    </row>
    <row r="33" spans="22:23" x14ac:dyDescent="0.25">
      <c r="V33" s="8">
        <v>17</v>
      </c>
      <c r="W33" s="15">
        <f t="shared" si="14"/>
        <v>1.2635030221446233</v>
      </c>
    </row>
    <row r="34" spans="22:23" x14ac:dyDescent="0.25">
      <c r="V34" s="8">
        <v>18</v>
      </c>
      <c r="W34" s="15">
        <f t="shared" si="14"/>
        <v>1.1933084098032554</v>
      </c>
    </row>
    <row r="35" spans="22:23" x14ac:dyDescent="0.25">
      <c r="V35" s="8">
        <v>19</v>
      </c>
      <c r="W35" s="15">
        <f>$W$14/V35</f>
        <v>1.1305027040241367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dimension ref="A1:K7"/>
  <sheetViews>
    <sheetView workbookViewId="0">
      <selection activeCell="B7" sqref="B7"/>
    </sheetView>
  </sheetViews>
  <sheetFormatPr defaultRowHeight="15" x14ac:dyDescent="0.25"/>
  <sheetData>
    <row r="1" spans="1:11" x14ac:dyDescent="0.25">
      <c r="A1" s="4" t="s">
        <v>77</v>
      </c>
      <c r="B1" s="2">
        <v>0.22</v>
      </c>
      <c r="D1" s="4" t="s">
        <v>82</v>
      </c>
      <c r="E1" s="2">
        <v>7.0000000000000007E-2</v>
      </c>
      <c r="G1" s="4" t="s">
        <v>85</v>
      </c>
      <c r="H1" s="2">
        <v>0.5</v>
      </c>
      <c r="J1" s="4" t="s">
        <v>89</v>
      </c>
      <c r="K1" s="2">
        <v>0.2</v>
      </c>
    </row>
    <row r="2" spans="1:11" x14ac:dyDescent="0.25">
      <c r="A2" s="4" t="s">
        <v>78</v>
      </c>
      <c r="B2" s="2">
        <v>0.5</v>
      </c>
      <c r="D2" s="4" t="s">
        <v>83</v>
      </c>
      <c r="E2" s="2">
        <v>0.3</v>
      </c>
      <c r="G2" s="4" t="s">
        <v>86</v>
      </c>
      <c r="H2" s="2">
        <v>2.1000000000000001E-2</v>
      </c>
      <c r="J2" s="4" t="s">
        <v>90</v>
      </c>
      <c r="K2" s="2">
        <v>0.35</v>
      </c>
    </row>
    <row r="3" spans="1:11" x14ac:dyDescent="0.25">
      <c r="A3" s="4" t="s">
        <v>79</v>
      </c>
      <c r="B3" s="2">
        <v>0.08</v>
      </c>
      <c r="D3" s="20" t="s">
        <v>84</v>
      </c>
      <c r="E3" s="21">
        <f>(B4*E1*E2)/(1+B3)</f>
        <v>23.912233333333333</v>
      </c>
      <c r="G3" s="4" t="s">
        <v>87</v>
      </c>
      <c r="H3" s="2">
        <v>0.55000000000000004</v>
      </c>
      <c r="J3" s="20" t="s">
        <v>91</v>
      </c>
      <c r="K3" s="21">
        <f>(B4*K1*K2)/(1+B3)</f>
        <v>79.707444444444434</v>
      </c>
    </row>
    <row r="4" spans="1:11" x14ac:dyDescent="0.25">
      <c r="A4" s="4" t="s">
        <v>81</v>
      </c>
      <c r="B4" s="2">
        <f>'a_r=0.5'!AS2</f>
        <v>1229.7719999999999</v>
      </c>
      <c r="G4" s="20" t="s">
        <v>88</v>
      </c>
      <c r="H4" s="21">
        <f>(B4*H1*H2*H3)/(1+B3)</f>
        <v>6.5758641666666673</v>
      </c>
    </row>
    <row r="5" spans="1:11" x14ac:dyDescent="0.25">
      <c r="A5" s="20" t="s">
        <v>80</v>
      </c>
      <c r="B5" s="21">
        <f>(B4*B1*B2)/((1+B1)*(1+B3))</f>
        <v>102.66766848816027</v>
      </c>
    </row>
    <row r="7" spans="1:11" x14ac:dyDescent="0.25">
      <c r="A7" s="22" t="s">
        <v>92</v>
      </c>
      <c r="B7" s="9">
        <f>B5+E3+H4+K3</f>
        <v>212.86321043260472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a_r=0.5</vt:lpstr>
      <vt:lpstr>a_r=0.33</vt:lpstr>
      <vt:lpstr>a_r=0.25</vt:lpstr>
      <vt:lpstr>a_r=0.2</vt:lpstr>
      <vt:lpstr>a_r=0,667</vt:lpstr>
      <vt:lpstr>a_r=0,625</vt:lpstr>
      <vt:lpstr>a_r=0,75</vt:lpstr>
      <vt:lpstr>a_r=0,8</vt:lpstr>
      <vt:lpstr>effects</vt:lpstr>
      <vt:lpstr>contractor</vt:lpstr>
      <vt:lpstr>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2023-04-11T22:59:31Z</dcterms:modified>
</cp:coreProperties>
</file>